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315"/>
  <workbookPr/>
  <mc:AlternateContent xmlns:mc="http://schemas.openxmlformats.org/markup-compatibility/2006">
    <mc:Choice Requires="x15">
      <x15ac:absPath xmlns:x15ac="http://schemas.microsoft.com/office/spreadsheetml/2010/11/ac" url="/Users/yisang/Desktop/"/>
    </mc:Choice>
  </mc:AlternateContent>
  <bookViews>
    <workbookView xWindow="0" yWindow="460" windowWidth="27200" windowHeight="13960" activeTab="1"/>
  </bookViews>
  <sheets>
    <sheet name="Worksheet" sheetId="2" r:id="rId1"/>
    <sheet name="Valuation" sheetId="4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F64" i="4" l="1"/>
  <c r="AVV58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I156" i="4"/>
  <c r="AI155" i="4"/>
  <c r="AI154" i="4"/>
  <c r="AI153" i="4"/>
  <c r="AI152" i="4"/>
  <c r="AI151" i="4"/>
  <c r="AI150" i="4"/>
  <c r="AI149" i="4"/>
  <c r="AI148" i="4"/>
  <c r="AI147" i="4"/>
  <c r="AI146" i="4"/>
  <c r="AI145" i="4"/>
  <c r="AI144" i="4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N156" i="4"/>
  <c r="AN155" i="4"/>
  <c r="AN154" i="4"/>
  <c r="AN153" i="4"/>
  <c r="AN152" i="4"/>
  <c r="AN151" i="4"/>
  <c r="AN150" i="4"/>
  <c r="AN149" i="4"/>
  <c r="AN148" i="4"/>
  <c r="AN147" i="4"/>
  <c r="AN146" i="4"/>
  <c r="AN145" i="4"/>
  <c r="AN144" i="4"/>
  <c r="AN143" i="4"/>
  <c r="AN142" i="4"/>
  <c r="AN141" i="4"/>
  <c r="AN140" i="4"/>
  <c r="AN139" i="4"/>
  <c r="AN138" i="4"/>
  <c r="AN137" i="4"/>
  <c r="AN136" i="4"/>
  <c r="AN135" i="4"/>
  <c r="AN134" i="4"/>
  <c r="AN133" i="4"/>
  <c r="AN132" i="4"/>
  <c r="AN131" i="4"/>
  <c r="AN130" i="4"/>
  <c r="AN129" i="4"/>
  <c r="AN128" i="4"/>
  <c r="AN127" i="4"/>
  <c r="AN126" i="4"/>
  <c r="AN125" i="4"/>
  <c r="AN124" i="4"/>
  <c r="AN123" i="4"/>
  <c r="AN122" i="4"/>
  <c r="AN121" i="4"/>
  <c r="AN120" i="4"/>
  <c r="AN119" i="4"/>
  <c r="AN118" i="4"/>
  <c r="AN117" i="4"/>
  <c r="AN116" i="4"/>
  <c r="AN115" i="4"/>
  <c r="AN114" i="4"/>
  <c r="AN113" i="4"/>
  <c r="AN112" i="4"/>
  <c r="AN111" i="4"/>
  <c r="AN110" i="4"/>
  <c r="AN109" i="4"/>
  <c r="AN108" i="4"/>
  <c r="AN107" i="4"/>
  <c r="AN106" i="4"/>
  <c r="AN105" i="4"/>
  <c r="AN104" i="4"/>
  <c r="AN103" i="4"/>
  <c r="AN102" i="4"/>
  <c r="AN101" i="4"/>
  <c r="AN100" i="4"/>
  <c r="AN99" i="4"/>
  <c r="AN98" i="4"/>
  <c r="AN97" i="4"/>
  <c r="AN96" i="4"/>
  <c r="AN95" i="4"/>
  <c r="AN94" i="4"/>
  <c r="AN93" i="4"/>
  <c r="AN92" i="4"/>
  <c r="AN91" i="4"/>
  <c r="AN90" i="4"/>
  <c r="AN89" i="4"/>
  <c r="AN88" i="4"/>
  <c r="AN87" i="4"/>
  <c r="AN86" i="4"/>
  <c r="AN85" i="4"/>
  <c r="AN84" i="4"/>
  <c r="AN83" i="4"/>
  <c r="AN82" i="4"/>
  <c r="AN81" i="4"/>
  <c r="AN80" i="4"/>
  <c r="AN79" i="4"/>
  <c r="AN78" i="4"/>
  <c r="AN77" i="4"/>
  <c r="AN76" i="4"/>
  <c r="AN75" i="4"/>
  <c r="AN74" i="4"/>
  <c r="AN73" i="4"/>
  <c r="AN72" i="4"/>
  <c r="AN71" i="4"/>
  <c r="AN70" i="4"/>
  <c r="AN69" i="4"/>
  <c r="AN68" i="4"/>
  <c r="AN67" i="4"/>
  <c r="AN66" i="4"/>
  <c r="AN65" i="4"/>
  <c r="AN64" i="4"/>
  <c r="AN63" i="4"/>
  <c r="AN62" i="4"/>
  <c r="AN61" i="4"/>
  <c r="AN60" i="4"/>
  <c r="AN59" i="4"/>
  <c r="AN58" i="4"/>
  <c r="AN57" i="4"/>
  <c r="AN56" i="4"/>
  <c r="AN55" i="4"/>
  <c r="AN54" i="4"/>
  <c r="AN53" i="4"/>
  <c r="AN52" i="4"/>
  <c r="AN51" i="4"/>
  <c r="AN50" i="4"/>
  <c r="AN49" i="4"/>
  <c r="AN48" i="4"/>
  <c r="AN47" i="4"/>
  <c r="AN46" i="4"/>
  <c r="AN45" i="4"/>
  <c r="AN44" i="4"/>
  <c r="AN43" i="4"/>
  <c r="AN42" i="4"/>
  <c r="AN41" i="4"/>
  <c r="AN40" i="4"/>
  <c r="AN39" i="4"/>
  <c r="AN38" i="4"/>
  <c r="AN37" i="4"/>
  <c r="AN36" i="4"/>
  <c r="AN35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21" i="4"/>
  <c r="AN20" i="4"/>
  <c r="AN19" i="4"/>
  <c r="AN18" i="4"/>
  <c r="AN17" i="4"/>
  <c r="AN16" i="4"/>
  <c r="AN15" i="4"/>
  <c r="AN14" i="4"/>
  <c r="AN13" i="4"/>
  <c r="AN12" i="4"/>
  <c r="AN11" i="4"/>
  <c r="AN10" i="4"/>
  <c r="AN9" i="4"/>
  <c r="AN8" i="4"/>
  <c r="AS156" i="4"/>
  <c r="AS155" i="4"/>
  <c r="AS154" i="4"/>
  <c r="AS153" i="4"/>
  <c r="AS152" i="4"/>
  <c r="AS151" i="4"/>
  <c r="AS150" i="4"/>
  <c r="AS149" i="4"/>
  <c r="AS148" i="4"/>
  <c r="AS147" i="4"/>
  <c r="AS146" i="4"/>
  <c r="AS145" i="4"/>
  <c r="AS144" i="4"/>
  <c r="AS143" i="4"/>
  <c r="AS142" i="4"/>
  <c r="AS141" i="4"/>
  <c r="AS140" i="4"/>
  <c r="AS139" i="4"/>
  <c r="AS138" i="4"/>
  <c r="AS137" i="4"/>
  <c r="AS136" i="4"/>
  <c r="AS135" i="4"/>
  <c r="AS134" i="4"/>
  <c r="AS133" i="4"/>
  <c r="AS132" i="4"/>
  <c r="AS131" i="4"/>
  <c r="AS130" i="4"/>
  <c r="AS129" i="4"/>
  <c r="AS128" i="4"/>
  <c r="AS127" i="4"/>
  <c r="AS126" i="4"/>
  <c r="AS125" i="4"/>
  <c r="AS124" i="4"/>
  <c r="AS123" i="4"/>
  <c r="AS122" i="4"/>
  <c r="AS121" i="4"/>
  <c r="AS120" i="4"/>
  <c r="AS119" i="4"/>
  <c r="AS118" i="4"/>
  <c r="AS117" i="4"/>
  <c r="AS116" i="4"/>
  <c r="AS115" i="4"/>
  <c r="AS114" i="4"/>
  <c r="AS113" i="4"/>
  <c r="AS112" i="4"/>
  <c r="AS111" i="4"/>
  <c r="AS110" i="4"/>
  <c r="AS109" i="4"/>
  <c r="AS108" i="4"/>
  <c r="AS107" i="4"/>
  <c r="AS106" i="4"/>
  <c r="AS105" i="4"/>
  <c r="AS104" i="4"/>
  <c r="AS103" i="4"/>
  <c r="AS102" i="4"/>
  <c r="AS101" i="4"/>
  <c r="AS100" i="4"/>
  <c r="AS99" i="4"/>
  <c r="AS98" i="4"/>
  <c r="AS97" i="4"/>
  <c r="AS96" i="4"/>
  <c r="AS95" i="4"/>
  <c r="AS94" i="4"/>
  <c r="AS93" i="4"/>
  <c r="AS92" i="4"/>
  <c r="AS91" i="4"/>
  <c r="AS90" i="4"/>
  <c r="AS89" i="4"/>
  <c r="AS88" i="4"/>
  <c r="AS87" i="4"/>
  <c r="AS86" i="4"/>
  <c r="AS85" i="4"/>
  <c r="AS84" i="4"/>
  <c r="AS83" i="4"/>
  <c r="AS82" i="4"/>
  <c r="AS81" i="4"/>
  <c r="AS80" i="4"/>
  <c r="AS79" i="4"/>
  <c r="AS78" i="4"/>
  <c r="AS77" i="4"/>
  <c r="AS76" i="4"/>
  <c r="AS75" i="4"/>
  <c r="AS74" i="4"/>
  <c r="AS73" i="4"/>
  <c r="AS72" i="4"/>
  <c r="AS71" i="4"/>
  <c r="AS70" i="4"/>
  <c r="AS69" i="4"/>
  <c r="AS68" i="4"/>
  <c r="AS67" i="4"/>
  <c r="AS66" i="4"/>
  <c r="AS65" i="4"/>
  <c r="AS64" i="4"/>
  <c r="AS63" i="4"/>
  <c r="AS62" i="4"/>
  <c r="AS61" i="4"/>
  <c r="AS60" i="4"/>
  <c r="AS59" i="4"/>
  <c r="AS58" i="4"/>
  <c r="AS57" i="4"/>
  <c r="AS56" i="4"/>
  <c r="AS55" i="4"/>
  <c r="AS54" i="4"/>
  <c r="AS53" i="4"/>
  <c r="AS52" i="4"/>
  <c r="AS51" i="4"/>
  <c r="AS50" i="4"/>
  <c r="AS49" i="4"/>
  <c r="AS48" i="4"/>
  <c r="AS47" i="4"/>
  <c r="AS46" i="4"/>
  <c r="AS45" i="4"/>
  <c r="AS44" i="4"/>
  <c r="AS43" i="4"/>
  <c r="AS42" i="4"/>
  <c r="AS41" i="4"/>
  <c r="AS40" i="4"/>
  <c r="AS39" i="4"/>
  <c r="AS38" i="4"/>
  <c r="AS37" i="4"/>
  <c r="AS36" i="4"/>
  <c r="AS35" i="4"/>
  <c r="AS34" i="4"/>
  <c r="AS33" i="4"/>
  <c r="AS32" i="4"/>
  <c r="AS31" i="4"/>
  <c r="AS30" i="4"/>
  <c r="AS29" i="4"/>
  <c r="AS28" i="4"/>
  <c r="AS27" i="4"/>
  <c r="AS26" i="4"/>
  <c r="AS25" i="4"/>
  <c r="AS24" i="4"/>
  <c r="AS23" i="4"/>
  <c r="AS22" i="4"/>
  <c r="AS21" i="4"/>
  <c r="AS20" i="4"/>
  <c r="AS19" i="4"/>
  <c r="AS18" i="4"/>
  <c r="AS17" i="4"/>
  <c r="AS16" i="4"/>
  <c r="AS15" i="4"/>
  <c r="AS14" i="4"/>
  <c r="AS13" i="4"/>
  <c r="AS12" i="4"/>
  <c r="AS11" i="4"/>
  <c r="AS10" i="4"/>
  <c r="AS9" i="4"/>
  <c r="AS8" i="4"/>
  <c r="AX156" i="4"/>
  <c r="AX155" i="4"/>
  <c r="AX154" i="4"/>
  <c r="AX153" i="4"/>
  <c r="AX152" i="4"/>
  <c r="AX151" i="4"/>
  <c r="AX150" i="4"/>
  <c r="AX149" i="4"/>
  <c r="AX148" i="4"/>
  <c r="AX147" i="4"/>
  <c r="AX146" i="4"/>
  <c r="AX145" i="4"/>
  <c r="AX144" i="4"/>
  <c r="AX143" i="4"/>
  <c r="AX142" i="4"/>
  <c r="AX141" i="4"/>
  <c r="AX140" i="4"/>
  <c r="AX139" i="4"/>
  <c r="AX138" i="4"/>
  <c r="AX137" i="4"/>
  <c r="AX136" i="4"/>
  <c r="AX135" i="4"/>
  <c r="AX134" i="4"/>
  <c r="AX133" i="4"/>
  <c r="AX132" i="4"/>
  <c r="AX131" i="4"/>
  <c r="AX130" i="4"/>
  <c r="AX129" i="4"/>
  <c r="AX128" i="4"/>
  <c r="AX127" i="4"/>
  <c r="AX126" i="4"/>
  <c r="AX125" i="4"/>
  <c r="AX124" i="4"/>
  <c r="AX123" i="4"/>
  <c r="AX122" i="4"/>
  <c r="AX121" i="4"/>
  <c r="AX120" i="4"/>
  <c r="AX119" i="4"/>
  <c r="AX118" i="4"/>
  <c r="AX117" i="4"/>
  <c r="AX116" i="4"/>
  <c r="AX115" i="4"/>
  <c r="AX114" i="4"/>
  <c r="AX113" i="4"/>
  <c r="AX112" i="4"/>
  <c r="AX111" i="4"/>
  <c r="AX110" i="4"/>
  <c r="AX109" i="4"/>
  <c r="AX108" i="4"/>
  <c r="AX107" i="4"/>
  <c r="AX106" i="4"/>
  <c r="AX105" i="4"/>
  <c r="AX104" i="4"/>
  <c r="AX103" i="4"/>
  <c r="AX102" i="4"/>
  <c r="AX101" i="4"/>
  <c r="AX100" i="4"/>
  <c r="AX99" i="4"/>
  <c r="AX98" i="4"/>
  <c r="AX97" i="4"/>
  <c r="AX96" i="4"/>
  <c r="AX95" i="4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44" i="4"/>
  <c r="AX43" i="4"/>
  <c r="AX42" i="4"/>
  <c r="AX41" i="4"/>
  <c r="AX40" i="4"/>
  <c r="AX39" i="4"/>
  <c r="AX38" i="4"/>
  <c r="AX37" i="4"/>
  <c r="AX36" i="4"/>
  <c r="AX35" i="4"/>
  <c r="AX34" i="4"/>
  <c r="AX33" i="4"/>
  <c r="AX32" i="4"/>
  <c r="AX31" i="4"/>
  <c r="AX30" i="4"/>
  <c r="AX29" i="4"/>
  <c r="AX28" i="4"/>
  <c r="AX27" i="4"/>
  <c r="AX26" i="4"/>
  <c r="AX25" i="4"/>
  <c r="AX24" i="4"/>
  <c r="AX23" i="4"/>
  <c r="AX22" i="4"/>
  <c r="AX21" i="4"/>
  <c r="AX20" i="4"/>
  <c r="AX19" i="4"/>
  <c r="AX18" i="4"/>
  <c r="AX17" i="4"/>
  <c r="AX16" i="4"/>
  <c r="AX15" i="4"/>
  <c r="AX14" i="4"/>
  <c r="AX13" i="4"/>
  <c r="AX12" i="4"/>
  <c r="AX11" i="4"/>
  <c r="AX10" i="4"/>
  <c r="AX9" i="4"/>
  <c r="AX8" i="4"/>
  <c r="BC156" i="4"/>
  <c r="BC155" i="4"/>
  <c r="BC154" i="4"/>
  <c r="BC153" i="4"/>
  <c r="BC152" i="4"/>
  <c r="BC151" i="4"/>
  <c r="BC150" i="4"/>
  <c r="BC149" i="4"/>
  <c r="BC148" i="4"/>
  <c r="BC147" i="4"/>
  <c r="BC146" i="4"/>
  <c r="BC145" i="4"/>
  <c r="BC144" i="4"/>
  <c r="BC143" i="4"/>
  <c r="BC142" i="4"/>
  <c r="BC141" i="4"/>
  <c r="BC140" i="4"/>
  <c r="BC139" i="4"/>
  <c r="BC138" i="4"/>
  <c r="BC137" i="4"/>
  <c r="BC136" i="4"/>
  <c r="BC135" i="4"/>
  <c r="BC134" i="4"/>
  <c r="BC133" i="4"/>
  <c r="BC132" i="4"/>
  <c r="BC131" i="4"/>
  <c r="BC130" i="4"/>
  <c r="BC129" i="4"/>
  <c r="BC128" i="4"/>
  <c r="BC127" i="4"/>
  <c r="BC126" i="4"/>
  <c r="BC125" i="4"/>
  <c r="BC124" i="4"/>
  <c r="BC123" i="4"/>
  <c r="BC122" i="4"/>
  <c r="BC121" i="4"/>
  <c r="BC120" i="4"/>
  <c r="BC119" i="4"/>
  <c r="BC118" i="4"/>
  <c r="BC117" i="4"/>
  <c r="BC116" i="4"/>
  <c r="BC115" i="4"/>
  <c r="BC114" i="4"/>
  <c r="BC113" i="4"/>
  <c r="BC112" i="4"/>
  <c r="BC111" i="4"/>
  <c r="BC110" i="4"/>
  <c r="BC109" i="4"/>
  <c r="BC108" i="4"/>
  <c r="BC107" i="4"/>
  <c r="BC106" i="4"/>
  <c r="BC105" i="4"/>
  <c r="BC104" i="4"/>
  <c r="BC103" i="4"/>
  <c r="BC102" i="4"/>
  <c r="BC101" i="4"/>
  <c r="BC100" i="4"/>
  <c r="BC99" i="4"/>
  <c r="BC98" i="4"/>
  <c r="BC97" i="4"/>
  <c r="BC96" i="4"/>
  <c r="BC95" i="4"/>
  <c r="BC94" i="4"/>
  <c r="BC93" i="4"/>
  <c r="BC92" i="4"/>
  <c r="BC91" i="4"/>
  <c r="BC90" i="4"/>
  <c r="BC89" i="4"/>
  <c r="BC88" i="4"/>
  <c r="BC87" i="4"/>
  <c r="BC86" i="4"/>
  <c r="BC85" i="4"/>
  <c r="BC84" i="4"/>
  <c r="BC83" i="4"/>
  <c r="BC82" i="4"/>
  <c r="BC81" i="4"/>
  <c r="BC80" i="4"/>
  <c r="BC79" i="4"/>
  <c r="BC78" i="4"/>
  <c r="BC77" i="4"/>
  <c r="BC76" i="4"/>
  <c r="BC75" i="4"/>
  <c r="BC74" i="4"/>
  <c r="BC73" i="4"/>
  <c r="BC72" i="4"/>
  <c r="BC71" i="4"/>
  <c r="BC70" i="4"/>
  <c r="BC69" i="4"/>
  <c r="BC68" i="4"/>
  <c r="BC67" i="4"/>
  <c r="BC66" i="4"/>
  <c r="BC65" i="4"/>
  <c r="BC64" i="4"/>
  <c r="BC63" i="4"/>
  <c r="BC62" i="4"/>
  <c r="BC61" i="4"/>
  <c r="BC60" i="4"/>
  <c r="BC59" i="4"/>
  <c r="BC58" i="4"/>
  <c r="BC57" i="4"/>
  <c r="BC56" i="4"/>
  <c r="BC55" i="4"/>
  <c r="BC54" i="4"/>
  <c r="BC53" i="4"/>
  <c r="BC52" i="4"/>
  <c r="BC51" i="4"/>
  <c r="BC50" i="4"/>
  <c r="BC49" i="4"/>
  <c r="BC48" i="4"/>
  <c r="BC47" i="4"/>
  <c r="BC46" i="4"/>
  <c r="BC45" i="4"/>
  <c r="BC44" i="4"/>
  <c r="BC43" i="4"/>
  <c r="BC42" i="4"/>
  <c r="BC41" i="4"/>
  <c r="BC40" i="4"/>
  <c r="BC39" i="4"/>
  <c r="BC38" i="4"/>
  <c r="BC37" i="4"/>
  <c r="BC36" i="4"/>
  <c r="BC35" i="4"/>
  <c r="BC34" i="4"/>
  <c r="BC33" i="4"/>
  <c r="BC32" i="4"/>
  <c r="BC31" i="4"/>
  <c r="BC30" i="4"/>
  <c r="BC29" i="4"/>
  <c r="BC28" i="4"/>
  <c r="BC27" i="4"/>
  <c r="BC26" i="4"/>
  <c r="BC25" i="4"/>
  <c r="BC24" i="4"/>
  <c r="BC23" i="4"/>
  <c r="BC22" i="4"/>
  <c r="BC21" i="4"/>
  <c r="BC20" i="4"/>
  <c r="BC19" i="4"/>
  <c r="BC18" i="4"/>
  <c r="BC17" i="4"/>
  <c r="BC16" i="4"/>
  <c r="BC15" i="4"/>
  <c r="BC14" i="4"/>
  <c r="BC13" i="4"/>
  <c r="BC12" i="4"/>
  <c r="BC11" i="4"/>
  <c r="BC10" i="4"/>
  <c r="BC9" i="4"/>
  <c r="BC8" i="4"/>
  <c r="BH156" i="4"/>
  <c r="BH155" i="4"/>
  <c r="BH154" i="4"/>
  <c r="BH153" i="4"/>
  <c r="BH152" i="4"/>
  <c r="BH151" i="4"/>
  <c r="BH150" i="4"/>
  <c r="BH149" i="4"/>
  <c r="BH148" i="4"/>
  <c r="BH147" i="4"/>
  <c r="BH146" i="4"/>
  <c r="BH145" i="4"/>
  <c r="BH144" i="4"/>
  <c r="BH143" i="4"/>
  <c r="BH142" i="4"/>
  <c r="BH141" i="4"/>
  <c r="BH140" i="4"/>
  <c r="BH139" i="4"/>
  <c r="BH138" i="4"/>
  <c r="BH137" i="4"/>
  <c r="BH136" i="4"/>
  <c r="BH135" i="4"/>
  <c r="BH134" i="4"/>
  <c r="BH133" i="4"/>
  <c r="BH132" i="4"/>
  <c r="BH131" i="4"/>
  <c r="BH130" i="4"/>
  <c r="BH129" i="4"/>
  <c r="BH128" i="4"/>
  <c r="BH127" i="4"/>
  <c r="BH126" i="4"/>
  <c r="BH125" i="4"/>
  <c r="BH124" i="4"/>
  <c r="BH123" i="4"/>
  <c r="BH122" i="4"/>
  <c r="BH121" i="4"/>
  <c r="BH120" i="4"/>
  <c r="BH119" i="4"/>
  <c r="BH118" i="4"/>
  <c r="BH117" i="4"/>
  <c r="BH116" i="4"/>
  <c r="BH115" i="4"/>
  <c r="BH114" i="4"/>
  <c r="BH113" i="4"/>
  <c r="BH112" i="4"/>
  <c r="BH111" i="4"/>
  <c r="BH110" i="4"/>
  <c r="BH109" i="4"/>
  <c r="BH108" i="4"/>
  <c r="BH107" i="4"/>
  <c r="BH106" i="4"/>
  <c r="BH105" i="4"/>
  <c r="BH104" i="4"/>
  <c r="BH103" i="4"/>
  <c r="BH102" i="4"/>
  <c r="BH101" i="4"/>
  <c r="BH100" i="4"/>
  <c r="BH99" i="4"/>
  <c r="BH98" i="4"/>
  <c r="BH97" i="4"/>
  <c r="BH96" i="4"/>
  <c r="BH95" i="4"/>
  <c r="BH94" i="4"/>
  <c r="BH93" i="4"/>
  <c r="BH92" i="4"/>
  <c r="BH91" i="4"/>
  <c r="BH90" i="4"/>
  <c r="BH89" i="4"/>
  <c r="BH88" i="4"/>
  <c r="BH87" i="4"/>
  <c r="BH86" i="4"/>
  <c r="BH85" i="4"/>
  <c r="BH84" i="4"/>
  <c r="BH83" i="4"/>
  <c r="BH82" i="4"/>
  <c r="BH81" i="4"/>
  <c r="BH80" i="4"/>
  <c r="BH79" i="4"/>
  <c r="BH78" i="4"/>
  <c r="BH77" i="4"/>
  <c r="BH76" i="4"/>
  <c r="BH75" i="4"/>
  <c r="BH74" i="4"/>
  <c r="BH73" i="4"/>
  <c r="BH72" i="4"/>
  <c r="BH71" i="4"/>
  <c r="BH70" i="4"/>
  <c r="BH69" i="4"/>
  <c r="BH68" i="4"/>
  <c r="BH67" i="4"/>
  <c r="BH66" i="4"/>
  <c r="BH65" i="4"/>
  <c r="BH64" i="4"/>
  <c r="BH63" i="4"/>
  <c r="BH62" i="4"/>
  <c r="BH61" i="4"/>
  <c r="BH60" i="4"/>
  <c r="BH59" i="4"/>
  <c r="BH58" i="4"/>
  <c r="BH57" i="4"/>
  <c r="BH56" i="4"/>
  <c r="BH55" i="4"/>
  <c r="BH54" i="4"/>
  <c r="BH53" i="4"/>
  <c r="BH52" i="4"/>
  <c r="BH51" i="4"/>
  <c r="BH50" i="4"/>
  <c r="BH49" i="4"/>
  <c r="BH48" i="4"/>
  <c r="BH47" i="4"/>
  <c r="BH46" i="4"/>
  <c r="BH45" i="4"/>
  <c r="BH44" i="4"/>
  <c r="BH43" i="4"/>
  <c r="BH42" i="4"/>
  <c r="BH41" i="4"/>
  <c r="BH40" i="4"/>
  <c r="BH39" i="4"/>
  <c r="BH38" i="4"/>
  <c r="BH37" i="4"/>
  <c r="BH36" i="4"/>
  <c r="BH35" i="4"/>
  <c r="BH34" i="4"/>
  <c r="BH33" i="4"/>
  <c r="BH32" i="4"/>
  <c r="BH31" i="4"/>
  <c r="BH30" i="4"/>
  <c r="BH29" i="4"/>
  <c r="BH28" i="4"/>
  <c r="BH27" i="4"/>
  <c r="BH26" i="4"/>
  <c r="BH25" i="4"/>
  <c r="BH24" i="4"/>
  <c r="BH23" i="4"/>
  <c r="BH22" i="4"/>
  <c r="BH21" i="4"/>
  <c r="BH20" i="4"/>
  <c r="BH19" i="4"/>
  <c r="BH18" i="4"/>
  <c r="BH17" i="4"/>
  <c r="BH16" i="4"/>
  <c r="BH15" i="4"/>
  <c r="BH14" i="4"/>
  <c r="BH13" i="4"/>
  <c r="BH12" i="4"/>
  <c r="BH11" i="4"/>
  <c r="BH10" i="4"/>
  <c r="BH9" i="4"/>
  <c r="BH8" i="4"/>
  <c r="BM156" i="4"/>
  <c r="BM155" i="4"/>
  <c r="BM154" i="4"/>
  <c r="BM153" i="4"/>
  <c r="BM152" i="4"/>
  <c r="BM151" i="4"/>
  <c r="BM150" i="4"/>
  <c r="BM149" i="4"/>
  <c r="BM148" i="4"/>
  <c r="BM147" i="4"/>
  <c r="BM146" i="4"/>
  <c r="BM145" i="4"/>
  <c r="BM144" i="4"/>
  <c r="BM143" i="4"/>
  <c r="BM142" i="4"/>
  <c r="BM141" i="4"/>
  <c r="BM140" i="4"/>
  <c r="BM139" i="4"/>
  <c r="BM138" i="4"/>
  <c r="BM137" i="4"/>
  <c r="BM136" i="4"/>
  <c r="BM135" i="4"/>
  <c r="BM134" i="4"/>
  <c r="BM133" i="4"/>
  <c r="BM132" i="4"/>
  <c r="BM131" i="4"/>
  <c r="BM130" i="4"/>
  <c r="BM129" i="4"/>
  <c r="BM128" i="4"/>
  <c r="BM127" i="4"/>
  <c r="BM126" i="4"/>
  <c r="BM125" i="4"/>
  <c r="BM124" i="4"/>
  <c r="BM123" i="4"/>
  <c r="BM122" i="4"/>
  <c r="BM121" i="4"/>
  <c r="BM120" i="4"/>
  <c r="BM119" i="4"/>
  <c r="BM118" i="4"/>
  <c r="BM117" i="4"/>
  <c r="BM116" i="4"/>
  <c r="BM115" i="4"/>
  <c r="BM114" i="4"/>
  <c r="BM113" i="4"/>
  <c r="BM112" i="4"/>
  <c r="BM111" i="4"/>
  <c r="BM110" i="4"/>
  <c r="BM109" i="4"/>
  <c r="BM108" i="4"/>
  <c r="BM107" i="4"/>
  <c r="BM106" i="4"/>
  <c r="BM105" i="4"/>
  <c r="BM104" i="4"/>
  <c r="BM103" i="4"/>
  <c r="BM102" i="4"/>
  <c r="BM101" i="4"/>
  <c r="BM100" i="4"/>
  <c r="BM99" i="4"/>
  <c r="BM98" i="4"/>
  <c r="BM97" i="4"/>
  <c r="BM96" i="4"/>
  <c r="BM95" i="4"/>
  <c r="BM94" i="4"/>
  <c r="BM93" i="4"/>
  <c r="BM92" i="4"/>
  <c r="BM91" i="4"/>
  <c r="BM90" i="4"/>
  <c r="BM89" i="4"/>
  <c r="BM88" i="4"/>
  <c r="BM87" i="4"/>
  <c r="BM86" i="4"/>
  <c r="BM85" i="4"/>
  <c r="BM84" i="4"/>
  <c r="BM83" i="4"/>
  <c r="BM82" i="4"/>
  <c r="BM81" i="4"/>
  <c r="BM80" i="4"/>
  <c r="BM79" i="4"/>
  <c r="BM78" i="4"/>
  <c r="BM77" i="4"/>
  <c r="BM76" i="4"/>
  <c r="BM75" i="4"/>
  <c r="BM74" i="4"/>
  <c r="BM73" i="4"/>
  <c r="BM72" i="4"/>
  <c r="BM71" i="4"/>
  <c r="BM70" i="4"/>
  <c r="BM69" i="4"/>
  <c r="BM68" i="4"/>
  <c r="BM67" i="4"/>
  <c r="BM66" i="4"/>
  <c r="BM65" i="4"/>
  <c r="BM64" i="4"/>
  <c r="BM63" i="4"/>
  <c r="BM62" i="4"/>
  <c r="BM61" i="4"/>
  <c r="BM60" i="4"/>
  <c r="BM59" i="4"/>
  <c r="BM58" i="4"/>
  <c r="BM57" i="4"/>
  <c r="BM56" i="4"/>
  <c r="BM55" i="4"/>
  <c r="BM54" i="4"/>
  <c r="BM53" i="4"/>
  <c r="BM52" i="4"/>
  <c r="BM51" i="4"/>
  <c r="BM50" i="4"/>
  <c r="BM49" i="4"/>
  <c r="BM48" i="4"/>
  <c r="BM47" i="4"/>
  <c r="BM46" i="4"/>
  <c r="BM45" i="4"/>
  <c r="BM44" i="4"/>
  <c r="BM43" i="4"/>
  <c r="BM42" i="4"/>
  <c r="BM41" i="4"/>
  <c r="BM40" i="4"/>
  <c r="BM39" i="4"/>
  <c r="BM38" i="4"/>
  <c r="BM37" i="4"/>
  <c r="BM36" i="4"/>
  <c r="BM35" i="4"/>
  <c r="BM34" i="4"/>
  <c r="BM33" i="4"/>
  <c r="BM32" i="4"/>
  <c r="BM31" i="4"/>
  <c r="BM30" i="4"/>
  <c r="BM29" i="4"/>
  <c r="BM28" i="4"/>
  <c r="BM27" i="4"/>
  <c r="BM26" i="4"/>
  <c r="BM25" i="4"/>
  <c r="BM24" i="4"/>
  <c r="BM23" i="4"/>
  <c r="BM22" i="4"/>
  <c r="BM21" i="4"/>
  <c r="BM20" i="4"/>
  <c r="BM19" i="4"/>
  <c r="BM18" i="4"/>
  <c r="BM17" i="4"/>
  <c r="BM16" i="4"/>
  <c r="BM15" i="4"/>
  <c r="BM14" i="4"/>
  <c r="BM13" i="4"/>
  <c r="BM12" i="4"/>
  <c r="BM11" i="4"/>
  <c r="BM10" i="4"/>
  <c r="BM9" i="4"/>
  <c r="BM8" i="4"/>
  <c r="BR156" i="4"/>
  <c r="BR155" i="4"/>
  <c r="BR154" i="4"/>
  <c r="BR153" i="4"/>
  <c r="BR152" i="4"/>
  <c r="BR151" i="4"/>
  <c r="BR150" i="4"/>
  <c r="BR149" i="4"/>
  <c r="BR148" i="4"/>
  <c r="BR147" i="4"/>
  <c r="BR146" i="4"/>
  <c r="BR145" i="4"/>
  <c r="BR144" i="4"/>
  <c r="BR143" i="4"/>
  <c r="BR142" i="4"/>
  <c r="BR141" i="4"/>
  <c r="BR140" i="4"/>
  <c r="BR139" i="4"/>
  <c r="BR138" i="4"/>
  <c r="BR137" i="4"/>
  <c r="BR136" i="4"/>
  <c r="BR135" i="4"/>
  <c r="BR134" i="4"/>
  <c r="BR133" i="4"/>
  <c r="BR132" i="4"/>
  <c r="BR131" i="4"/>
  <c r="BR130" i="4"/>
  <c r="BR129" i="4"/>
  <c r="BR128" i="4"/>
  <c r="BR127" i="4"/>
  <c r="BR126" i="4"/>
  <c r="BR125" i="4"/>
  <c r="BR124" i="4"/>
  <c r="BR123" i="4"/>
  <c r="BR122" i="4"/>
  <c r="BR121" i="4"/>
  <c r="BR120" i="4"/>
  <c r="BR119" i="4"/>
  <c r="BR118" i="4"/>
  <c r="BR117" i="4"/>
  <c r="BR116" i="4"/>
  <c r="BR115" i="4"/>
  <c r="BR114" i="4"/>
  <c r="BR113" i="4"/>
  <c r="BR112" i="4"/>
  <c r="BR111" i="4"/>
  <c r="BR110" i="4"/>
  <c r="BR109" i="4"/>
  <c r="BR108" i="4"/>
  <c r="BR107" i="4"/>
  <c r="BR106" i="4"/>
  <c r="BR105" i="4"/>
  <c r="BR104" i="4"/>
  <c r="BR103" i="4"/>
  <c r="BR102" i="4"/>
  <c r="BR101" i="4"/>
  <c r="BR100" i="4"/>
  <c r="BR99" i="4"/>
  <c r="BR98" i="4"/>
  <c r="BR97" i="4"/>
  <c r="BR96" i="4"/>
  <c r="BR95" i="4"/>
  <c r="BR94" i="4"/>
  <c r="BR93" i="4"/>
  <c r="BR92" i="4"/>
  <c r="BR91" i="4"/>
  <c r="BR90" i="4"/>
  <c r="BR89" i="4"/>
  <c r="BR88" i="4"/>
  <c r="BR87" i="4"/>
  <c r="BR86" i="4"/>
  <c r="BR85" i="4"/>
  <c r="BR84" i="4"/>
  <c r="BR83" i="4"/>
  <c r="BR82" i="4"/>
  <c r="BR81" i="4"/>
  <c r="BR80" i="4"/>
  <c r="BR79" i="4"/>
  <c r="BR78" i="4"/>
  <c r="BR77" i="4"/>
  <c r="BR76" i="4"/>
  <c r="BR75" i="4"/>
  <c r="BR74" i="4"/>
  <c r="BR73" i="4"/>
  <c r="BR72" i="4"/>
  <c r="BR71" i="4"/>
  <c r="BR70" i="4"/>
  <c r="BR69" i="4"/>
  <c r="BR68" i="4"/>
  <c r="BR67" i="4"/>
  <c r="BR66" i="4"/>
  <c r="BR65" i="4"/>
  <c r="BR64" i="4"/>
  <c r="BR63" i="4"/>
  <c r="BR62" i="4"/>
  <c r="BR61" i="4"/>
  <c r="BR60" i="4"/>
  <c r="BR59" i="4"/>
  <c r="BR58" i="4"/>
  <c r="BR57" i="4"/>
  <c r="BR56" i="4"/>
  <c r="BR55" i="4"/>
  <c r="BR54" i="4"/>
  <c r="BR53" i="4"/>
  <c r="BR52" i="4"/>
  <c r="BR51" i="4"/>
  <c r="BR50" i="4"/>
  <c r="BR49" i="4"/>
  <c r="BR48" i="4"/>
  <c r="BR47" i="4"/>
  <c r="BR46" i="4"/>
  <c r="BR45" i="4"/>
  <c r="BR44" i="4"/>
  <c r="BR43" i="4"/>
  <c r="BR42" i="4"/>
  <c r="BR41" i="4"/>
  <c r="BR40" i="4"/>
  <c r="BR39" i="4"/>
  <c r="BR38" i="4"/>
  <c r="BR37" i="4"/>
  <c r="BR36" i="4"/>
  <c r="BR35" i="4"/>
  <c r="BR34" i="4"/>
  <c r="BR33" i="4"/>
  <c r="BR32" i="4"/>
  <c r="BR31" i="4"/>
  <c r="BR30" i="4"/>
  <c r="BR29" i="4"/>
  <c r="BR28" i="4"/>
  <c r="BR27" i="4"/>
  <c r="BR26" i="4"/>
  <c r="BR25" i="4"/>
  <c r="BR24" i="4"/>
  <c r="BR23" i="4"/>
  <c r="BR22" i="4"/>
  <c r="BR21" i="4"/>
  <c r="BR20" i="4"/>
  <c r="BR19" i="4"/>
  <c r="BR18" i="4"/>
  <c r="BR17" i="4"/>
  <c r="BR16" i="4"/>
  <c r="BR15" i="4"/>
  <c r="BR14" i="4"/>
  <c r="BR13" i="4"/>
  <c r="BR12" i="4"/>
  <c r="BR11" i="4"/>
  <c r="BR10" i="4"/>
  <c r="BR9" i="4"/>
  <c r="BR8" i="4"/>
  <c r="BW156" i="4"/>
  <c r="BW155" i="4"/>
  <c r="BW154" i="4"/>
  <c r="BW153" i="4"/>
  <c r="BW152" i="4"/>
  <c r="BW151" i="4"/>
  <c r="BW150" i="4"/>
  <c r="BW149" i="4"/>
  <c r="BW148" i="4"/>
  <c r="BW147" i="4"/>
  <c r="BW146" i="4"/>
  <c r="BW145" i="4"/>
  <c r="BW144" i="4"/>
  <c r="BW143" i="4"/>
  <c r="BW142" i="4"/>
  <c r="BW141" i="4"/>
  <c r="BW140" i="4"/>
  <c r="BW139" i="4"/>
  <c r="BW138" i="4"/>
  <c r="BW137" i="4"/>
  <c r="BW136" i="4"/>
  <c r="BW135" i="4"/>
  <c r="BW134" i="4"/>
  <c r="BW133" i="4"/>
  <c r="BW132" i="4"/>
  <c r="BW131" i="4"/>
  <c r="BW130" i="4"/>
  <c r="BW129" i="4"/>
  <c r="BW128" i="4"/>
  <c r="BW127" i="4"/>
  <c r="BW126" i="4"/>
  <c r="BW125" i="4"/>
  <c r="BW124" i="4"/>
  <c r="BW123" i="4"/>
  <c r="BW122" i="4"/>
  <c r="BW121" i="4"/>
  <c r="BW120" i="4"/>
  <c r="BW119" i="4"/>
  <c r="BW118" i="4"/>
  <c r="BW117" i="4"/>
  <c r="BW116" i="4"/>
  <c r="BW115" i="4"/>
  <c r="BW114" i="4"/>
  <c r="BW113" i="4"/>
  <c r="BW112" i="4"/>
  <c r="BW111" i="4"/>
  <c r="BW110" i="4"/>
  <c r="BW109" i="4"/>
  <c r="BW108" i="4"/>
  <c r="BW107" i="4"/>
  <c r="BW106" i="4"/>
  <c r="BW105" i="4"/>
  <c r="BW104" i="4"/>
  <c r="BW103" i="4"/>
  <c r="BW102" i="4"/>
  <c r="BW101" i="4"/>
  <c r="BW100" i="4"/>
  <c r="BW99" i="4"/>
  <c r="BW98" i="4"/>
  <c r="BW97" i="4"/>
  <c r="BW96" i="4"/>
  <c r="BW95" i="4"/>
  <c r="BW94" i="4"/>
  <c r="BW93" i="4"/>
  <c r="BW92" i="4"/>
  <c r="BW91" i="4"/>
  <c r="BW90" i="4"/>
  <c r="BW89" i="4"/>
  <c r="BW88" i="4"/>
  <c r="BW87" i="4"/>
  <c r="BW86" i="4"/>
  <c r="BW85" i="4"/>
  <c r="BW84" i="4"/>
  <c r="BW83" i="4"/>
  <c r="BW82" i="4"/>
  <c r="BW81" i="4"/>
  <c r="BW80" i="4"/>
  <c r="BW79" i="4"/>
  <c r="BW78" i="4"/>
  <c r="BW77" i="4"/>
  <c r="BW76" i="4"/>
  <c r="BW75" i="4"/>
  <c r="BW74" i="4"/>
  <c r="BW73" i="4"/>
  <c r="BW72" i="4"/>
  <c r="BW71" i="4"/>
  <c r="BW70" i="4"/>
  <c r="BW69" i="4"/>
  <c r="BW68" i="4"/>
  <c r="BW67" i="4"/>
  <c r="BW66" i="4"/>
  <c r="BW65" i="4"/>
  <c r="BW64" i="4"/>
  <c r="BW63" i="4"/>
  <c r="BW62" i="4"/>
  <c r="BW61" i="4"/>
  <c r="BW60" i="4"/>
  <c r="BW59" i="4"/>
  <c r="BW58" i="4"/>
  <c r="BW57" i="4"/>
  <c r="BW56" i="4"/>
  <c r="BW55" i="4"/>
  <c r="BW54" i="4"/>
  <c r="BW53" i="4"/>
  <c r="BW52" i="4"/>
  <c r="BW51" i="4"/>
  <c r="BW50" i="4"/>
  <c r="BW49" i="4"/>
  <c r="BW48" i="4"/>
  <c r="BW47" i="4"/>
  <c r="BW46" i="4"/>
  <c r="BW45" i="4"/>
  <c r="BW44" i="4"/>
  <c r="BW43" i="4"/>
  <c r="BW42" i="4"/>
  <c r="BW41" i="4"/>
  <c r="BW40" i="4"/>
  <c r="BW39" i="4"/>
  <c r="BW38" i="4"/>
  <c r="BW37" i="4"/>
  <c r="BW36" i="4"/>
  <c r="BW35" i="4"/>
  <c r="BW34" i="4"/>
  <c r="BW33" i="4"/>
  <c r="BW32" i="4"/>
  <c r="BW31" i="4"/>
  <c r="BW30" i="4"/>
  <c r="BW29" i="4"/>
  <c r="BW28" i="4"/>
  <c r="BW27" i="4"/>
  <c r="BW26" i="4"/>
  <c r="BW25" i="4"/>
  <c r="BW24" i="4"/>
  <c r="BW23" i="4"/>
  <c r="BW22" i="4"/>
  <c r="BW21" i="4"/>
  <c r="BW20" i="4"/>
  <c r="BW19" i="4"/>
  <c r="BW18" i="4"/>
  <c r="BW17" i="4"/>
  <c r="BW16" i="4"/>
  <c r="BW15" i="4"/>
  <c r="BW14" i="4"/>
  <c r="BW13" i="4"/>
  <c r="BW12" i="4"/>
  <c r="BW11" i="4"/>
  <c r="BW10" i="4"/>
  <c r="BW9" i="4"/>
  <c r="BW8" i="4"/>
  <c r="CG156" i="4"/>
  <c r="CG155" i="4"/>
  <c r="CG154" i="4"/>
  <c r="CG153" i="4"/>
  <c r="CG152" i="4"/>
  <c r="CG151" i="4"/>
  <c r="CG150" i="4"/>
  <c r="CG149" i="4"/>
  <c r="CG148" i="4"/>
  <c r="CG147" i="4"/>
  <c r="CG146" i="4"/>
  <c r="CG145" i="4"/>
  <c r="CG144" i="4"/>
  <c r="CG143" i="4"/>
  <c r="CG142" i="4"/>
  <c r="CG141" i="4"/>
  <c r="CG140" i="4"/>
  <c r="CG139" i="4"/>
  <c r="CG138" i="4"/>
  <c r="CG137" i="4"/>
  <c r="CG136" i="4"/>
  <c r="CG135" i="4"/>
  <c r="CG134" i="4"/>
  <c r="CG133" i="4"/>
  <c r="CG132" i="4"/>
  <c r="CG131" i="4"/>
  <c r="CG130" i="4"/>
  <c r="CG129" i="4"/>
  <c r="CG128" i="4"/>
  <c r="CG127" i="4"/>
  <c r="CG126" i="4"/>
  <c r="CG125" i="4"/>
  <c r="CG124" i="4"/>
  <c r="CG123" i="4"/>
  <c r="CG122" i="4"/>
  <c r="CG121" i="4"/>
  <c r="CG120" i="4"/>
  <c r="CG119" i="4"/>
  <c r="CG118" i="4"/>
  <c r="CG117" i="4"/>
  <c r="CG116" i="4"/>
  <c r="CG115" i="4"/>
  <c r="CG114" i="4"/>
  <c r="CG113" i="4"/>
  <c r="CG112" i="4"/>
  <c r="CG111" i="4"/>
  <c r="CG110" i="4"/>
  <c r="CG109" i="4"/>
  <c r="CG108" i="4"/>
  <c r="CG107" i="4"/>
  <c r="CG106" i="4"/>
  <c r="CG105" i="4"/>
  <c r="CG104" i="4"/>
  <c r="CG103" i="4"/>
  <c r="CG102" i="4"/>
  <c r="CG101" i="4"/>
  <c r="CG100" i="4"/>
  <c r="CG99" i="4"/>
  <c r="CG98" i="4"/>
  <c r="CG97" i="4"/>
  <c r="CG96" i="4"/>
  <c r="CG95" i="4"/>
  <c r="CG94" i="4"/>
  <c r="CG93" i="4"/>
  <c r="CG92" i="4"/>
  <c r="CG91" i="4"/>
  <c r="CG90" i="4"/>
  <c r="CG89" i="4"/>
  <c r="CG88" i="4"/>
  <c r="CG87" i="4"/>
  <c r="CG86" i="4"/>
  <c r="CG85" i="4"/>
  <c r="CG84" i="4"/>
  <c r="CG83" i="4"/>
  <c r="CG82" i="4"/>
  <c r="CG81" i="4"/>
  <c r="CG80" i="4"/>
  <c r="CG79" i="4"/>
  <c r="CG78" i="4"/>
  <c r="CG77" i="4"/>
  <c r="CG76" i="4"/>
  <c r="CG75" i="4"/>
  <c r="CG74" i="4"/>
  <c r="CG73" i="4"/>
  <c r="CG72" i="4"/>
  <c r="CG71" i="4"/>
  <c r="CG70" i="4"/>
  <c r="CG69" i="4"/>
  <c r="CG68" i="4"/>
  <c r="CG67" i="4"/>
  <c r="CG66" i="4"/>
  <c r="CG65" i="4"/>
  <c r="CG64" i="4"/>
  <c r="CG63" i="4"/>
  <c r="CG62" i="4"/>
  <c r="CG61" i="4"/>
  <c r="CG60" i="4"/>
  <c r="CG59" i="4"/>
  <c r="CG58" i="4"/>
  <c r="CG57" i="4"/>
  <c r="CG56" i="4"/>
  <c r="CG55" i="4"/>
  <c r="CG54" i="4"/>
  <c r="CG53" i="4"/>
  <c r="CG52" i="4"/>
  <c r="CG51" i="4"/>
  <c r="CG50" i="4"/>
  <c r="CG49" i="4"/>
  <c r="CG48" i="4"/>
  <c r="CG47" i="4"/>
  <c r="CG46" i="4"/>
  <c r="CG45" i="4"/>
  <c r="CG44" i="4"/>
  <c r="CG43" i="4"/>
  <c r="CG42" i="4"/>
  <c r="CG41" i="4"/>
  <c r="CG40" i="4"/>
  <c r="CG39" i="4"/>
  <c r="CG38" i="4"/>
  <c r="CG37" i="4"/>
  <c r="CG36" i="4"/>
  <c r="CG35" i="4"/>
  <c r="CG34" i="4"/>
  <c r="CG33" i="4"/>
  <c r="CG32" i="4"/>
  <c r="CG31" i="4"/>
  <c r="CG30" i="4"/>
  <c r="CG29" i="4"/>
  <c r="CG28" i="4"/>
  <c r="CG27" i="4"/>
  <c r="CG26" i="4"/>
  <c r="CG25" i="4"/>
  <c r="CG24" i="4"/>
  <c r="CG23" i="4"/>
  <c r="CG22" i="4"/>
  <c r="CG21" i="4"/>
  <c r="CG20" i="4"/>
  <c r="CG19" i="4"/>
  <c r="CG18" i="4"/>
  <c r="CG17" i="4"/>
  <c r="CG16" i="4"/>
  <c r="CG15" i="4"/>
  <c r="CG14" i="4"/>
  <c r="CG13" i="4"/>
  <c r="CG12" i="4"/>
  <c r="CG11" i="4"/>
  <c r="CG10" i="4"/>
  <c r="CG9" i="4"/>
  <c r="CG8" i="4"/>
  <c r="CB156" i="4"/>
  <c r="CB155" i="4"/>
  <c r="CB154" i="4"/>
  <c r="CB153" i="4"/>
  <c r="CB152" i="4"/>
  <c r="CB151" i="4"/>
  <c r="CB150" i="4"/>
  <c r="CB149" i="4"/>
  <c r="CB148" i="4"/>
  <c r="CB147" i="4"/>
  <c r="CB146" i="4"/>
  <c r="CB145" i="4"/>
  <c r="CB144" i="4"/>
  <c r="CB143" i="4"/>
  <c r="CB142" i="4"/>
  <c r="CB141" i="4"/>
  <c r="CB140" i="4"/>
  <c r="CB139" i="4"/>
  <c r="CB138" i="4"/>
  <c r="CB137" i="4"/>
  <c r="CB136" i="4"/>
  <c r="CB135" i="4"/>
  <c r="CB134" i="4"/>
  <c r="CB133" i="4"/>
  <c r="CB132" i="4"/>
  <c r="CB131" i="4"/>
  <c r="CB130" i="4"/>
  <c r="CB129" i="4"/>
  <c r="CB128" i="4"/>
  <c r="CB127" i="4"/>
  <c r="CB126" i="4"/>
  <c r="CB125" i="4"/>
  <c r="CB124" i="4"/>
  <c r="CB123" i="4"/>
  <c r="CB122" i="4"/>
  <c r="CB121" i="4"/>
  <c r="CB120" i="4"/>
  <c r="CB119" i="4"/>
  <c r="CB118" i="4"/>
  <c r="CB117" i="4"/>
  <c r="CB116" i="4"/>
  <c r="CB115" i="4"/>
  <c r="CB114" i="4"/>
  <c r="CB113" i="4"/>
  <c r="CB112" i="4"/>
  <c r="CB111" i="4"/>
  <c r="CB110" i="4"/>
  <c r="CB109" i="4"/>
  <c r="CB108" i="4"/>
  <c r="CB107" i="4"/>
  <c r="CB106" i="4"/>
  <c r="CB105" i="4"/>
  <c r="CB104" i="4"/>
  <c r="CB103" i="4"/>
  <c r="CB102" i="4"/>
  <c r="CB101" i="4"/>
  <c r="CB100" i="4"/>
  <c r="CB99" i="4"/>
  <c r="CB98" i="4"/>
  <c r="CB97" i="4"/>
  <c r="CB96" i="4"/>
  <c r="CB95" i="4"/>
  <c r="CB94" i="4"/>
  <c r="CB93" i="4"/>
  <c r="CB92" i="4"/>
  <c r="CB91" i="4"/>
  <c r="CB90" i="4"/>
  <c r="CB89" i="4"/>
  <c r="CB88" i="4"/>
  <c r="CB87" i="4"/>
  <c r="CB86" i="4"/>
  <c r="CB85" i="4"/>
  <c r="CB84" i="4"/>
  <c r="CB83" i="4"/>
  <c r="CB82" i="4"/>
  <c r="CB81" i="4"/>
  <c r="CB80" i="4"/>
  <c r="CB79" i="4"/>
  <c r="CB78" i="4"/>
  <c r="CB77" i="4"/>
  <c r="CB76" i="4"/>
  <c r="CB75" i="4"/>
  <c r="CB74" i="4"/>
  <c r="CB73" i="4"/>
  <c r="CB72" i="4"/>
  <c r="CB71" i="4"/>
  <c r="CB70" i="4"/>
  <c r="CB69" i="4"/>
  <c r="CB68" i="4"/>
  <c r="CB67" i="4"/>
  <c r="CB66" i="4"/>
  <c r="CB65" i="4"/>
  <c r="CB64" i="4"/>
  <c r="CB63" i="4"/>
  <c r="CB62" i="4"/>
  <c r="CB61" i="4"/>
  <c r="CB60" i="4"/>
  <c r="CB59" i="4"/>
  <c r="CB58" i="4"/>
  <c r="CB57" i="4"/>
  <c r="CB56" i="4"/>
  <c r="CB55" i="4"/>
  <c r="CB54" i="4"/>
  <c r="CB53" i="4"/>
  <c r="CB52" i="4"/>
  <c r="CB51" i="4"/>
  <c r="CB50" i="4"/>
  <c r="CB49" i="4"/>
  <c r="CB48" i="4"/>
  <c r="CB47" i="4"/>
  <c r="CB46" i="4"/>
  <c r="CB45" i="4"/>
  <c r="CB44" i="4"/>
  <c r="CB43" i="4"/>
  <c r="CB42" i="4"/>
  <c r="CB41" i="4"/>
  <c r="CB40" i="4"/>
  <c r="CB39" i="4"/>
  <c r="CB38" i="4"/>
  <c r="CB37" i="4"/>
  <c r="CB36" i="4"/>
  <c r="CB35" i="4"/>
  <c r="CB34" i="4"/>
  <c r="CB33" i="4"/>
  <c r="CB32" i="4"/>
  <c r="CB31" i="4"/>
  <c r="CB30" i="4"/>
  <c r="CB29" i="4"/>
  <c r="CB28" i="4"/>
  <c r="CB27" i="4"/>
  <c r="CB26" i="4"/>
  <c r="CB25" i="4"/>
  <c r="CB24" i="4"/>
  <c r="CB23" i="4"/>
  <c r="CB22" i="4"/>
  <c r="CB21" i="4"/>
  <c r="CB20" i="4"/>
  <c r="CB19" i="4"/>
  <c r="CB18" i="4"/>
  <c r="CB17" i="4"/>
  <c r="CB16" i="4"/>
  <c r="CB15" i="4"/>
  <c r="CB14" i="4"/>
  <c r="CB13" i="4"/>
  <c r="CB12" i="4"/>
  <c r="CB11" i="4"/>
  <c r="CB10" i="4"/>
  <c r="CB9" i="4"/>
  <c r="CB8" i="4"/>
  <c r="CL156" i="4"/>
  <c r="CL155" i="4"/>
  <c r="CL154" i="4"/>
  <c r="CL153" i="4"/>
  <c r="CL152" i="4"/>
  <c r="CL151" i="4"/>
  <c r="CL150" i="4"/>
  <c r="CL149" i="4"/>
  <c r="CL148" i="4"/>
  <c r="CL147" i="4"/>
  <c r="CL146" i="4"/>
  <c r="CL145" i="4"/>
  <c r="CL144" i="4"/>
  <c r="CL143" i="4"/>
  <c r="CL142" i="4"/>
  <c r="CL141" i="4"/>
  <c r="CL140" i="4"/>
  <c r="CL139" i="4"/>
  <c r="CL138" i="4"/>
  <c r="CL137" i="4"/>
  <c r="CL136" i="4"/>
  <c r="CL135" i="4"/>
  <c r="CL134" i="4"/>
  <c r="CL133" i="4"/>
  <c r="CL132" i="4"/>
  <c r="CL131" i="4"/>
  <c r="CL130" i="4"/>
  <c r="CL129" i="4"/>
  <c r="CL128" i="4"/>
  <c r="CL127" i="4"/>
  <c r="CL126" i="4"/>
  <c r="CL125" i="4"/>
  <c r="CL124" i="4"/>
  <c r="CL123" i="4"/>
  <c r="CL122" i="4"/>
  <c r="CL121" i="4"/>
  <c r="CL120" i="4"/>
  <c r="CL119" i="4"/>
  <c r="CL118" i="4"/>
  <c r="CL117" i="4"/>
  <c r="CL116" i="4"/>
  <c r="CL115" i="4"/>
  <c r="CL114" i="4"/>
  <c r="CL113" i="4"/>
  <c r="CL112" i="4"/>
  <c r="CL111" i="4"/>
  <c r="CL110" i="4"/>
  <c r="CL109" i="4"/>
  <c r="CL108" i="4"/>
  <c r="CL107" i="4"/>
  <c r="CL106" i="4"/>
  <c r="CL105" i="4"/>
  <c r="CL104" i="4"/>
  <c r="CL103" i="4"/>
  <c r="CL102" i="4"/>
  <c r="CL101" i="4"/>
  <c r="CL100" i="4"/>
  <c r="CL99" i="4"/>
  <c r="CL98" i="4"/>
  <c r="CL97" i="4"/>
  <c r="CL96" i="4"/>
  <c r="CL95" i="4"/>
  <c r="CL94" i="4"/>
  <c r="CL93" i="4"/>
  <c r="CL92" i="4"/>
  <c r="CL91" i="4"/>
  <c r="CL90" i="4"/>
  <c r="CL89" i="4"/>
  <c r="CL88" i="4"/>
  <c r="CL87" i="4"/>
  <c r="CL86" i="4"/>
  <c r="CL85" i="4"/>
  <c r="CL84" i="4"/>
  <c r="CL83" i="4"/>
  <c r="CL82" i="4"/>
  <c r="CL81" i="4"/>
  <c r="CL80" i="4"/>
  <c r="CL79" i="4"/>
  <c r="CL78" i="4"/>
  <c r="CL77" i="4"/>
  <c r="CL76" i="4"/>
  <c r="CL75" i="4"/>
  <c r="CL74" i="4"/>
  <c r="CL73" i="4"/>
  <c r="CL72" i="4"/>
  <c r="CL71" i="4"/>
  <c r="CL70" i="4"/>
  <c r="CL69" i="4"/>
  <c r="CL68" i="4"/>
  <c r="CL67" i="4"/>
  <c r="CL66" i="4"/>
  <c r="CL65" i="4"/>
  <c r="CL64" i="4"/>
  <c r="CL63" i="4"/>
  <c r="CL62" i="4"/>
  <c r="CL61" i="4"/>
  <c r="CL60" i="4"/>
  <c r="CL59" i="4"/>
  <c r="CL58" i="4"/>
  <c r="CL57" i="4"/>
  <c r="CL56" i="4"/>
  <c r="CL55" i="4"/>
  <c r="CL54" i="4"/>
  <c r="CL53" i="4"/>
  <c r="CL52" i="4"/>
  <c r="CL51" i="4"/>
  <c r="CL50" i="4"/>
  <c r="CL49" i="4"/>
  <c r="CL48" i="4"/>
  <c r="CL47" i="4"/>
  <c r="CL46" i="4"/>
  <c r="CL45" i="4"/>
  <c r="CL44" i="4"/>
  <c r="CL43" i="4"/>
  <c r="CL42" i="4"/>
  <c r="CL41" i="4"/>
  <c r="CL40" i="4"/>
  <c r="CL39" i="4"/>
  <c r="CL38" i="4"/>
  <c r="CL37" i="4"/>
  <c r="CL36" i="4"/>
  <c r="CL35" i="4"/>
  <c r="CL34" i="4"/>
  <c r="CL33" i="4"/>
  <c r="CL32" i="4"/>
  <c r="CL31" i="4"/>
  <c r="CL30" i="4"/>
  <c r="CL29" i="4"/>
  <c r="CL28" i="4"/>
  <c r="CL27" i="4"/>
  <c r="CL26" i="4"/>
  <c r="CL25" i="4"/>
  <c r="CL24" i="4"/>
  <c r="CL23" i="4"/>
  <c r="CL22" i="4"/>
  <c r="CL21" i="4"/>
  <c r="CL20" i="4"/>
  <c r="CL19" i="4"/>
  <c r="CL18" i="4"/>
  <c r="CL17" i="4"/>
  <c r="CL16" i="4"/>
  <c r="CL15" i="4"/>
  <c r="CL14" i="4"/>
  <c r="CL13" i="4"/>
  <c r="CL12" i="4"/>
  <c r="CL11" i="4"/>
  <c r="CL10" i="4"/>
  <c r="CL9" i="4"/>
  <c r="CL8" i="4"/>
  <c r="CQ156" i="4"/>
  <c r="CQ155" i="4"/>
  <c r="CQ154" i="4"/>
  <c r="CQ153" i="4"/>
  <c r="CQ152" i="4"/>
  <c r="CQ151" i="4"/>
  <c r="CQ150" i="4"/>
  <c r="CQ149" i="4"/>
  <c r="CQ148" i="4"/>
  <c r="CQ147" i="4"/>
  <c r="CQ146" i="4"/>
  <c r="CQ145" i="4"/>
  <c r="CQ144" i="4"/>
  <c r="CQ143" i="4"/>
  <c r="CQ142" i="4"/>
  <c r="CQ141" i="4"/>
  <c r="CQ140" i="4"/>
  <c r="CQ139" i="4"/>
  <c r="CQ138" i="4"/>
  <c r="CQ137" i="4"/>
  <c r="CQ136" i="4"/>
  <c r="CQ135" i="4"/>
  <c r="CQ134" i="4"/>
  <c r="CQ133" i="4"/>
  <c r="CQ132" i="4"/>
  <c r="CQ131" i="4"/>
  <c r="CQ130" i="4"/>
  <c r="CQ129" i="4"/>
  <c r="CQ128" i="4"/>
  <c r="CQ127" i="4"/>
  <c r="CQ126" i="4"/>
  <c r="CQ125" i="4"/>
  <c r="CQ124" i="4"/>
  <c r="CQ123" i="4"/>
  <c r="CQ122" i="4"/>
  <c r="CQ121" i="4"/>
  <c r="CQ120" i="4"/>
  <c r="CQ119" i="4"/>
  <c r="CQ118" i="4"/>
  <c r="CQ117" i="4"/>
  <c r="CQ116" i="4"/>
  <c r="CQ115" i="4"/>
  <c r="CQ114" i="4"/>
  <c r="CQ113" i="4"/>
  <c r="CQ112" i="4"/>
  <c r="CQ111" i="4"/>
  <c r="CQ110" i="4"/>
  <c r="CQ109" i="4"/>
  <c r="CQ108" i="4"/>
  <c r="CQ107" i="4"/>
  <c r="CQ106" i="4"/>
  <c r="CQ105" i="4"/>
  <c r="CQ104" i="4"/>
  <c r="CQ103" i="4"/>
  <c r="CQ102" i="4"/>
  <c r="CQ101" i="4"/>
  <c r="CQ100" i="4"/>
  <c r="CQ99" i="4"/>
  <c r="CQ98" i="4"/>
  <c r="CQ97" i="4"/>
  <c r="CQ96" i="4"/>
  <c r="CQ95" i="4"/>
  <c r="CQ94" i="4"/>
  <c r="CQ93" i="4"/>
  <c r="CQ92" i="4"/>
  <c r="CQ91" i="4"/>
  <c r="CQ90" i="4"/>
  <c r="CQ89" i="4"/>
  <c r="CQ88" i="4"/>
  <c r="CQ87" i="4"/>
  <c r="CQ86" i="4"/>
  <c r="CQ85" i="4"/>
  <c r="CQ84" i="4"/>
  <c r="CQ83" i="4"/>
  <c r="CQ82" i="4"/>
  <c r="CQ81" i="4"/>
  <c r="CQ80" i="4"/>
  <c r="CQ79" i="4"/>
  <c r="CQ78" i="4"/>
  <c r="CQ77" i="4"/>
  <c r="CQ76" i="4"/>
  <c r="CQ75" i="4"/>
  <c r="CQ74" i="4"/>
  <c r="CQ73" i="4"/>
  <c r="CQ72" i="4"/>
  <c r="CQ71" i="4"/>
  <c r="CQ70" i="4"/>
  <c r="CQ69" i="4"/>
  <c r="CQ68" i="4"/>
  <c r="CQ67" i="4"/>
  <c r="CQ66" i="4"/>
  <c r="CQ65" i="4"/>
  <c r="CQ64" i="4"/>
  <c r="CQ63" i="4"/>
  <c r="CQ62" i="4"/>
  <c r="CQ61" i="4"/>
  <c r="CQ60" i="4"/>
  <c r="CQ59" i="4"/>
  <c r="CQ58" i="4"/>
  <c r="CQ57" i="4"/>
  <c r="CQ56" i="4"/>
  <c r="CQ55" i="4"/>
  <c r="CQ54" i="4"/>
  <c r="CQ53" i="4"/>
  <c r="CQ52" i="4"/>
  <c r="CQ51" i="4"/>
  <c r="CQ50" i="4"/>
  <c r="CQ49" i="4"/>
  <c r="CQ48" i="4"/>
  <c r="CQ47" i="4"/>
  <c r="CQ46" i="4"/>
  <c r="CQ45" i="4"/>
  <c r="CQ44" i="4"/>
  <c r="CQ43" i="4"/>
  <c r="CQ42" i="4"/>
  <c r="CQ41" i="4"/>
  <c r="CQ40" i="4"/>
  <c r="CQ39" i="4"/>
  <c r="CQ38" i="4"/>
  <c r="CQ37" i="4"/>
  <c r="CQ36" i="4"/>
  <c r="CQ35" i="4"/>
  <c r="CQ34" i="4"/>
  <c r="CQ33" i="4"/>
  <c r="CQ32" i="4"/>
  <c r="CQ31" i="4"/>
  <c r="CQ30" i="4"/>
  <c r="CQ29" i="4"/>
  <c r="CQ28" i="4"/>
  <c r="CQ27" i="4"/>
  <c r="CQ26" i="4"/>
  <c r="CQ25" i="4"/>
  <c r="CQ24" i="4"/>
  <c r="CQ23" i="4"/>
  <c r="CQ22" i="4"/>
  <c r="CQ21" i="4"/>
  <c r="CQ20" i="4"/>
  <c r="CQ19" i="4"/>
  <c r="CQ18" i="4"/>
  <c r="CQ17" i="4"/>
  <c r="CQ16" i="4"/>
  <c r="CQ15" i="4"/>
  <c r="CQ14" i="4"/>
  <c r="CQ13" i="4"/>
  <c r="CQ12" i="4"/>
  <c r="CQ11" i="4"/>
  <c r="CQ10" i="4"/>
  <c r="CQ9" i="4"/>
  <c r="CQ8" i="4"/>
  <c r="CV156" i="4"/>
  <c r="CV155" i="4"/>
  <c r="CV154" i="4"/>
  <c r="CV153" i="4"/>
  <c r="CV152" i="4"/>
  <c r="CV151" i="4"/>
  <c r="CV150" i="4"/>
  <c r="CV149" i="4"/>
  <c r="CV148" i="4"/>
  <c r="CV147" i="4"/>
  <c r="CV146" i="4"/>
  <c r="CV145" i="4"/>
  <c r="CV144" i="4"/>
  <c r="CV143" i="4"/>
  <c r="CV142" i="4"/>
  <c r="CV141" i="4"/>
  <c r="CV140" i="4"/>
  <c r="CV139" i="4"/>
  <c r="CV138" i="4"/>
  <c r="CV137" i="4"/>
  <c r="CV136" i="4"/>
  <c r="CV135" i="4"/>
  <c r="CV134" i="4"/>
  <c r="CV133" i="4"/>
  <c r="CV132" i="4"/>
  <c r="CV131" i="4"/>
  <c r="CV130" i="4"/>
  <c r="CV129" i="4"/>
  <c r="CV128" i="4"/>
  <c r="CV127" i="4"/>
  <c r="CV126" i="4"/>
  <c r="CV125" i="4"/>
  <c r="CV124" i="4"/>
  <c r="CV123" i="4"/>
  <c r="CV122" i="4"/>
  <c r="CV121" i="4"/>
  <c r="CV120" i="4"/>
  <c r="CV119" i="4"/>
  <c r="CV118" i="4"/>
  <c r="CV117" i="4"/>
  <c r="CV116" i="4"/>
  <c r="CV115" i="4"/>
  <c r="CV114" i="4"/>
  <c r="CV113" i="4"/>
  <c r="CV112" i="4"/>
  <c r="CV111" i="4"/>
  <c r="CV110" i="4"/>
  <c r="CV109" i="4"/>
  <c r="CV108" i="4"/>
  <c r="CV107" i="4"/>
  <c r="CV106" i="4"/>
  <c r="CV105" i="4"/>
  <c r="CV104" i="4"/>
  <c r="CV103" i="4"/>
  <c r="CV102" i="4"/>
  <c r="CV101" i="4"/>
  <c r="CV100" i="4"/>
  <c r="CV99" i="4"/>
  <c r="CV98" i="4"/>
  <c r="CV97" i="4"/>
  <c r="CV96" i="4"/>
  <c r="CV95" i="4"/>
  <c r="CV94" i="4"/>
  <c r="CV93" i="4"/>
  <c r="CV92" i="4"/>
  <c r="CV91" i="4"/>
  <c r="CV90" i="4"/>
  <c r="CV89" i="4"/>
  <c r="CV88" i="4"/>
  <c r="CV87" i="4"/>
  <c r="CV86" i="4"/>
  <c r="CV85" i="4"/>
  <c r="CV84" i="4"/>
  <c r="CV83" i="4"/>
  <c r="CV82" i="4"/>
  <c r="CV81" i="4"/>
  <c r="CV80" i="4"/>
  <c r="CV79" i="4"/>
  <c r="CV78" i="4"/>
  <c r="CV77" i="4"/>
  <c r="CV76" i="4"/>
  <c r="CV75" i="4"/>
  <c r="CV74" i="4"/>
  <c r="CV73" i="4"/>
  <c r="CV72" i="4"/>
  <c r="CV71" i="4"/>
  <c r="CV70" i="4"/>
  <c r="CV69" i="4"/>
  <c r="CV68" i="4"/>
  <c r="CV67" i="4"/>
  <c r="CV66" i="4"/>
  <c r="CV65" i="4"/>
  <c r="CV64" i="4"/>
  <c r="CV63" i="4"/>
  <c r="CV62" i="4"/>
  <c r="CV61" i="4"/>
  <c r="CV60" i="4"/>
  <c r="CV59" i="4"/>
  <c r="CV58" i="4"/>
  <c r="CV57" i="4"/>
  <c r="CV56" i="4"/>
  <c r="CV55" i="4"/>
  <c r="CV54" i="4"/>
  <c r="CV53" i="4"/>
  <c r="CV52" i="4"/>
  <c r="CV51" i="4"/>
  <c r="CV50" i="4"/>
  <c r="CV49" i="4"/>
  <c r="CV48" i="4"/>
  <c r="CV47" i="4"/>
  <c r="CV46" i="4"/>
  <c r="CV45" i="4"/>
  <c r="CV44" i="4"/>
  <c r="CV43" i="4"/>
  <c r="CV42" i="4"/>
  <c r="CV41" i="4"/>
  <c r="CV40" i="4"/>
  <c r="CV39" i="4"/>
  <c r="CV38" i="4"/>
  <c r="CV37" i="4"/>
  <c r="CV36" i="4"/>
  <c r="CV35" i="4"/>
  <c r="CV34" i="4"/>
  <c r="CV33" i="4"/>
  <c r="CV32" i="4"/>
  <c r="CV31" i="4"/>
  <c r="CV30" i="4"/>
  <c r="CV29" i="4"/>
  <c r="CV28" i="4"/>
  <c r="CV27" i="4"/>
  <c r="CV26" i="4"/>
  <c r="CV25" i="4"/>
  <c r="CV24" i="4"/>
  <c r="CV23" i="4"/>
  <c r="CV22" i="4"/>
  <c r="CV21" i="4"/>
  <c r="CV20" i="4"/>
  <c r="CV19" i="4"/>
  <c r="CV18" i="4"/>
  <c r="CV17" i="4"/>
  <c r="CV16" i="4"/>
  <c r="CV15" i="4"/>
  <c r="CV14" i="4"/>
  <c r="CV13" i="4"/>
  <c r="CV12" i="4"/>
  <c r="CV11" i="4"/>
  <c r="CV10" i="4"/>
  <c r="CV9" i="4"/>
  <c r="CV8" i="4"/>
  <c r="DA156" i="4"/>
  <c r="DA155" i="4"/>
  <c r="DA154" i="4"/>
  <c r="DA153" i="4"/>
  <c r="DA152" i="4"/>
  <c r="DA151" i="4"/>
  <c r="DA150" i="4"/>
  <c r="DA149" i="4"/>
  <c r="DA148" i="4"/>
  <c r="DA147" i="4"/>
  <c r="DA146" i="4"/>
  <c r="DA145" i="4"/>
  <c r="DA144" i="4"/>
  <c r="DA143" i="4"/>
  <c r="DA142" i="4"/>
  <c r="DA141" i="4"/>
  <c r="DA140" i="4"/>
  <c r="DA139" i="4"/>
  <c r="DA138" i="4"/>
  <c r="DA137" i="4"/>
  <c r="DA136" i="4"/>
  <c r="DA135" i="4"/>
  <c r="DA134" i="4"/>
  <c r="DA133" i="4"/>
  <c r="DA132" i="4"/>
  <c r="DA131" i="4"/>
  <c r="DA130" i="4"/>
  <c r="DA129" i="4"/>
  <c r="DA128" i="4"/>
  <c r="DA127" i="4"/>
  <c r="DA126" i="4"/>
  <c r="DA125" i="4"/>
  <c r="DA124" i="4"/>
  <c r="DA123" i="4"/>
  <c r="DA122" i="4"/>
  <c r="DA121" i="4"/>
  <c r="DA120" i="4"/>
  <c r="DA119" i="4"/>
  <c r="DA118" i="4"/>
  <c r="DA117" i="4"/>
  <c r="DA116" i="4"/>
  <c r="DA115" i="4"/>
  <c r="DA114" i="4"/>
  <c r="DA113" i="4"/>
  <c r="DA112" i="4"/>
  <c r="DA111" i="4"/>
  <c r="DA110" i="4"/>
  <c r="DA109" i="4"/>
  <c r="DA108" i="4"/>
  <c r="DA107" i="4"/>
  <c r="DA106" i="4"/>
  <c r="DA105" i="4"/>
  <c r="DA104" i="4"/>
  <c r="DA103" i="4"/>
  <c r="DA102" i="4"/>
  <c r="DA101" i="4"/>
  <c r="DA100" i="4"/>
  <c r="DA99" i="4"/>
  <c r="DA98" i="4"/>
  <c r="DA97" i="4"/>
  <c r="DA96" i="4"/>
  <c r="DA95" i="4"/>
  <c r="DA94" i="4"/>
  <c r="DA93" i="4"/>
  <c r="DA92" i="4"/>
  <c r="DA91" i="4"/>
  <c r="DA90" i="4"/>
  <c r="DA89" i="4"/>
  <c r="DA88" i="4"/>
  <c r="DA87" i="4"/>
  <c r="DA86" i="4"/>
  <c r="DA85" i="4"/>
  <c r="DA84" i="4"/>
  <c r="DA83" i="4"/>
  <c r="DA82" i="4"/>
  <c r="DA81" i="4"/>
  <c r="DA80" i="4"/>
  <c r="DA79" i="4"/>
  <c r="DA78" i="4"/>
  <c r="DA77" i="4"/>
  <c r="DA76" i="4"/>
  <c r="DA75" i="4"/>
  <c r="DA74" i="4"/>
  <c r="DA73" i="4"/>
  <c r="DA72" i="4"/>
  <c r="DA71" i="4"/>
  <c r="DA70" i="4"/>
  <c r="DA69" i="4"/>
  <c r="DA68" i="4"/>
  <c r="DA67" i="4"/>
  <c r="DA66" i="4"/>
  <c r="DA65" i="4"/>
  <c r="DA64" i="4"/>
  <c r="DA63" i="4"/>
  <c r="DA62" i="4"/>
  <c r="DA61" i="4"/>
  <c r="DA60" i="4"/>
  <c r="DA59" i="4"/>
  <c r="DA58" i="4"/>
  <c r="DA57" i="4"/>
  <c r="DA56" i="4"/>
  <c r="DA55" i="4"/>
  <c r="DA54" i="4"/>
  <c r="DA53" i="4"/>
  <c r="DA52" i="4"/>
  <c r="DA51" i="4"/>
  <c r="DA50" i="4"/>
  <c r="DA49" i="4"/>
  <c r="DA48" i="4"/>
  <c r="DA47" i="4"/>
  <c r="DA46" i="4"/>
  <c r="DA45" i="4"/>
  <c r="DA44" i="4"/>
  <c r="DA43" i="4"/>
  <c r="DA42" i="4"/>
  <c r="DA41" i="4"/>
  <c r="DA40" i="4"/>
  <c r="DA39" i="4"/>
  <c r="DA38" i="4"/>
  <c r="DA37" i="4"/>
  <c r="DA36" i="4"/>
  <c r="DA35" i="4"/>
  <c r="DA34" i="4"/>
  <c r="DA33" i="4"/>
  <c r="DA32" i="4"/>
  <c r="DA31" i="4"/>
  <c r="DA30" i="4"/>
  <c r="DA29" i="4"/>
  <c r="DA28" i="4"/>
  <c r="DA27" i="4"/>
  <c r="DA26" i="4"/>
  <c r="DA25" i="4"/>
  <c r="DA24" i="4"/>
  <c r="DA23" i="4"/>
  <c r="DA22" i="4"/>
  <c r="DA21" i="4"/>
  <c r="DA20" i="4"/>
  <c r="DA19" i="4"/>
  <c r="DA18" i="4"/>
  <c r="DA17" i="4"/>
  <c r="DA16" i="4"/>
  <c r="DA15" i="4"/>
  <c r="DA14" i="4"/>
  <c r="DA13" i="4"/>
  <c r="DA12" i="4"/>
  <c r="DA11" i="4"/>
  <c r="DA10" i="4"/>
  <c r="DA9" i="4"/>
  <c r="DA8" i="4"/>
  <c r="DF156" i="4"/>
  <c r="DF155" i="4"/>
  <c r="DF154" i="4"/>
  <c r="DF153" i="4"/>
  <c r="DF152" i="4"/>
  <c r="DF151" i="4"/>
  <c r="DF150" i="4"/>
  <c r="DF149" i="4"/>
  <c r="DF148" i="4"/>
  <c r="DF147" i="4"/>
  <c r="DF146" i="4"/>
  <c r="DF145" i="4"/>
  <c r="DF144" i="4"/>
  <c r="DF143" i="4"/>
  <c r="DF142" i="4"/>
  <c r="DF141" i="4"/>
  <c r="DF140" i="4"/>
  <c r="DF139" i="4"/>
  <c r="DF138" i="4"/>
  <c r="DF137" i="4"/>
  <c r="DF136" i="4"/>
  <c r="DF135" i="4"/>
  <c r="DF134" i="4"/>
  <c r="DF133" i="4"/>
  <c r="DF132" i="4"/>
  <c r="DF131" i="4"/>
  <c r="DF130" i="4"/>
  <c r="DF129" i="4"/>
  <c r="DF128" i="4"/>
  <c r="DF127" i="4"/>
  <c r="DF126" i="4"/>
  <c r="DF125" i="4"/>
  <c r="DF124" i="4"/>
  <c r="DF123" i="4"/>
  <c r="DF122" i="4"/>
  <c r="DF121" i="4"/>
  <c r="DF120" i="4"/>
  <c r="DF119" i="4"/>
  <c r="DF118" i="4"/>
  <c r="DF117" i="4"/>
  <c r="DF116" i="4"/>
  <c r="DF115" i="4"/>
  <c r="DF114" i="4"/>
  <c r="DF113" i="4"/>
  <c r="DF112" i="4"/>
  <c r="DF111" i="4"/>
  <c r="DF110" i="4"/>
  <c r="DF109" i="4"/>
  <c r="DF108" i="4"/>
  <c r="DF107" i="4"/>
  <c r="DF106" i="4"/>
  <c r="DF105" i="4"/>
  <c r="DF104" i="4"/>
  <c r="DF103" i="4"/>
  <c r="DF102" i="4"/>
  <c r="DF101" i="4"/>
  <c r="DF100" i="4"/>
  <c r="DF99" i="4"/>
  <c r="DF98" i="4"/>
  <c r="DF97" i="4"/>
  <c r="DF96" i="4"/>
  <c r="DF95" i="4"/>
  <c r="DF94" i="4"/>
  <c r="DF93" i="4"/>
  <c r="DF92" i="4"/>
  <c r="DF91" i="4"/>
  <c r="DF90" i="4"/>
  <c r="DF89" i="4"/>
  <c r="DF88" i="4"/>
  <c r="DF87" i="4"/>
  <c r="DF86" i="4"/>
  <c r="DF85" i="4"/>
  <c r="DF84" i="4"/>
  <c r="DF83" i="4"/>
  <c r="DF82" i="4"/>
  <c r="DF81" i="4"/>
  <c r="DF80" i="4"/>
  <c r="DF79" i="4"/>
  <c r="DF78" i="4"/>
  <c r="DF77" i="4"/>
  <c r="DF76" i="4"/>
  <c r="DF75" i="4"/>
  <c r="DF74" i="4"/>
  <c r="DF73" i="4"/>
  <c r="DF72" i="4"/>
  <c r="DF71" i="4"/>
  <c r="DF70" i="4"/>
  <c r="DF69" i="4"/>
  <c r="DF68" i="4"/>
  <c r="DF67" i="4"/>
  <c r="DF66" i="4"/>
  <c r="DF65" i="4"/>
  <c r="DF64" i="4"/>
  <c r="DF63" i="4"/>
  <c r="DF62" i="4"/>
  <c r="DF61" i="4"/>
  <c r="DF60" i="4"/>
  <c r="DF59" i="4"/>
  <c r="DF58" i="4"/>
  <c r="DF57" i="4"/>
  <c r="DF56" i="4"/>
  <c r="DF55" i="4"/>
  <c r="DF54" i="4"/>
  <c r="DF53" i="4"/>
  <c r="DF52" i="4"/>
  <c r="DF51" i="4"/>
  <c r="DF50" i="4"/>
  <c r="DF49" i="4"/>
  <c r="DF48" i="4"/>
  <c r="DF47" i="4"/>
  <c r="DF46" i="4"/>
  <c r="DF45" i="4"/>
  <c r="DF44" i="4"/>
  <c r="DF43" i="4"/>
  <c r="DF42" i="4"/>
  <c r="DF41" i="4"/>
  <c r="DF40" i="4"/>
  <c r="DF39" i="4"/>
  <c r="DF38" i="4"/>
  <c r="DF37" i="4"/>
  <c r="DF36" i="4"/>
  <c r="DF35" i="4"/>
  <c r="DF34" i="4"/>
  <c r="DF33" i="4"/>
  <c r="DF32" i="4"/>
  <c r="DF31" i="4"/>
  <c r="DF30" i="4"/>
  <c r="DF29" i="4"/>
  <c r="DF28" i="4"/>
  <c r="DF27" i="4"/>
  <c r="DF26" i="4"/>
  <c r="DF25" i="4"/>
  <c r="DF24" i="4"/>
  <c r="DF23" i="4"/>
  <c r="DF22" i="4"/>
  <c r="DF21" i="4"/>
  <c r="DF20" i="4"/>
  <c r="DF19" i="4"/>
  <c r="DF18" i="4"/>
  <c r="DF17" i="4"/>
  <c r="DF16" i="4"/>
  <c r="DF15" i="4"/>
  <c r="DF14" i="4"/>
  <c r="DF13" i="4"/>
  <c r="DF12" i="4"/>
  <c r="DF11" i="4"/>
  <c r="DF10" i="4"/>
  <c r="DF9" i="4"/>
  <c r="DF8" i="4"/>
  <c r="DK156" i="4"/>
  <c r="DK155" i="4"/>
  <c r="DK154" i="4"/>
  <c r="DK153" i="4"/>
  <c r="DK152" i="4"/>
  <c r="DK151" i="4"/>
  <c r="DK150" i="4"/>
  <c r="DK149" i="4"/>
  <c r="DK148" i="4"/>
  <c r="DK147" i="4"/>
  <c r="DK146" i="4"/>
  <c r="DK145" i="4"/>
  <c r="DK144" i="4"/>
  <c r="DK143" i="4"/>
  <c r="DK142" i="4"/>
  <c r="DK141" i="4"/>
  <c r="DK140" i="4"/>
  <c r="DK139" i="4"/>
  <c r="DK138" i="4"/>
  <c r="DK137" i="4"/>
  <c r="DK136" i="4"/>
  <c r="DK135" i="4"/>
  <c r="DK134" i="4"/>
  <c r="DK133" i="4"/>
  <c r="DK132" i="4"/>
  <c r="DK131" i="4"/>
  <c r="DK130" i="4"/>
  <c r="DK129" i="4"/>
  <c r="DK128" i="4"/>
  <c r="DK127" i="4"/>
  <c r="DK126" i="4"/>
  <c r="DK125" i="4"/>
  <c r="DK124" i="4"/>
  <c r="DK123" i="4"/>
  <c r="DK122" i="4"/>
  <c r="DK121" i="4"/>
  <c r="DK120" i="4"/>
  <c r="DK119" i="4"/>
  <c r="DK118" i="4"/>
  <c r="DK117" i="4"/>
  <c r="DK116" i="4"/>
  <c r="DK115" i="4"/>
  <c r="DK114" i="4"/>
  <c r="DK113" i="4"/>
  <c r="DK112" i="4"/>
  <c r="DK111" i="4"/>
  <c r="DK110" i="4"/>
  <c r="DK109" i="4"/>
  <c r="DK108" i="4"/>
  <c r="DK107" i="4"/>
  <c r="DK106" i="4"/>
  <c r="DK105" i="4"/>
  <c r="DK104" i="4"/>
  <c r="DK103" i="4"/>
  <c r="DK102" i="4"/>
  <c r="DK101" i="4"/>
  <c r="DK100" i="4"/>
  <c r="DK99" i="4"/>
  <c r="DK98" i="4"/>
  <c r="DK97" i="4"/>
  <c r="DK96" i="4"/>
  <c r="DK95" i="4"/>
  <c r="DK94" i="4"/>
  <c r="DK93" i="4"/>
  <c r="DK92" i="4"/>
  <c r="DK91" i="4"/>
  <c r="DK90" i="4"/>
  <c r="DK89" i="4"/>
  <c r="DK88" i="4"/>
  <c r="DK87" i="4"/>
  <c r="DK86" i="4"/>
  <c r="DK85" i="4"/>
  <c r="DK84" i="4"/>
  <c r="DK83" i="4"/>
  <c r="DK82" i="4"/>
  <c r="DK81" i="4"/>
  <c r="DK80" i="4"/>
  <c r="DK79" i="4"/>
  <c r="DK78" i="4"/>
  <c r="DK77" i="4"/>
  <c r="DK76" i="4"/>
  <c r="DK75" i="4"/>
  <c r="DK74" i="4"/>
  <c r="DK73" i="4"/>
  <c r="DK72" i="4"/>
  <c r="DK71" i="4"/>
  <c r="DK70" i="4"/>
  <c r="DK69" i="4"/>
  <c r="DK68" i="4"/>
  <c r="DK67" i="4"/>
  <c r="DK66" i="4"/>
  <c r="DK65" i="4"/>
  <c r="DK64" i="4"/>
  <c r="DK63" i="4"/>
  <c r="DK62" i="4"/>
  <c r="DK61" i="4"/>
  <c r="DK60" i="4"/>
  <c r="DK59" i="4"/>
  <c r="DK58" i="4"/>
  <c r="DK57" i="4"/>
  <c r="DK56" i="4"/>
  <c r="DK55" i="4"/>
  <c r="DK54" i="4"/>
  <c r="DK53" i="4"/>
  <c r="DK52" i="4"/>
  <c r="DK51" i="4"/>
  <c r="DK50" i="4"/>
  <c r="DK49" i="4"/>
  <c r="DK48" i="4"/>
  <c r="DK47" i="4"/>
  <c r="DK46" i="4"/>
  <c r="DK45" i="4"/>
  <c r="DK44" i="4"/>
  <c r="DK43" i="4"/>
  <c r="DK42" i="4"/>
  <c r="DK41" i="4"/>
  <c r="DK40" i="4"/>
  <c r="DK39" i="4"/>
  <c r="DK38" i="4"/>
  <c r="DK37" i="4"/>
  <c r="DK36" i="4"/>
  <c r="DK35" i="4"/>
  <c r="DK34" i="4"/>
  <c r="DK33" i="4"/>
  <c r="DK32" i="4"/>
  <c r="DK31" i="4"/>
  <c r="DK30" i="4"/>
  <c r="DK29" i="4"/>
  <c r="DK28" i="4"/>
  <c r="DK27" i="4"/>
  <c r="DK26" i="4"/>
  <c r="DK25" i="4"/>
  <c r="DK24" i="4"/>
  <c r="DK23" i="4"/>
  <c r="DK22" i="4"/>
  <c r="DK21" i="4"/>
  <c r="DK20" i="4"/>
  <c r="DK19" i="4"/>
  <c r="DK18" i="4"/>
  <c r="DK17" i="4"/>
  <c r="DK16" i="4"/>
  <c r="DK15" i="4"/>
  <c r="DK14" i="4"/>
  <c r="DK13" i="4"/>
  <c r="DK12" i="4"/>
  <c r="DK11" i="4"/>
  <c r="DK10" i="4"/>
  <c r="DK9" i="4"/>
  <c r="DK8" i="4"/>
  <c r="DP156" i="4"/>
  <c r="DP155" i="4"/>
  <c r="DP154" i="4"/>
  <c r="DP153" i="4"/>
  <c r="DP152" i="4"/>
  <c r="DP151" i="4"/>
  <c r="DP150" i="4"/>
  <c r="DP149" i="4"/>
  <c r="DP148" i="4"/>
  <c r="DP147" i="4"/>
  <c r="DP146" i="4"/>
  <c r="DP145" i="4"/>
  <c r="DP144" i="4"/>
  <c r="DP143" i="4"/>
  <c r="DP142" i="4"/>
  <c r="DP141" i="4"/>
  <c r="DP140" i="4"/>
  <c r="DP139" i="4"/>
  <c r="DP138" i="4"/>
  <c r="DP137" i="4"/>
  <c r="DP136" i="4"/>
  <c r="DP135" i="4"/>
  <c r="DP134" i="4"/>
  <c r="DP133" i="4"/>
  <c r="DP132" i="4"/>
  <c r="DP131" i="4"/>
  <c r="DP130" i="4"/>
  <c r="DP129" i="4"/>
  <c r="DP128" i="4"/>
  <c r="DP127" i="4"/>
  <c r="DP126" i="4"/>
  <c r="DP125" i="4"/>
  <c r="DP124" i="4"/>
  <c r="DP123" i="4"/>
  <c r="DP122" i="4"/>
  <c r="DP121" i="4"/>
  <c r="DP120" i="4"/>
  <c r="DP119" i="4"/>
  <c r="DP118" i="4"/>
  <c r="DP117" i="4"/>
  <c r="DP116" i="4"/>
  <c r="DP115" i="4"/>
  <c r="DP114" i="4"/>
  <c r="DP113" i="4"/>
  <c r="DP112" i="4"/>
  <c r="DP111" i="4"/>
  <c r="DP110" i="4"/>
  <c r="DP109" i="4"/>
  <c r="DP108" i="4"/>
  <c r="DP107" i="4"/>
  <c r="DP106" i="4"/>
  <c r="DP105" i="4"/>
  <c r="DP104" i="4"/>
  <c r="DP103" i="4"/>
  <c r="DP102" i="4"/>
  <c r="DP101" i="4"/>
  <c r="DP100" i="4"/>
  <c r="DP99" i="4"/>
  <c r="DP98" i="4"/>
  <c r="DP97" i="4"/>
  <c r="DP96" i="4"/>
  <c r="DP95" i="4"/>
  <c r="DP94" i="4"/>
  <c r="DP93" i="4"/>
  <c r="DP92" i="4"/>
  <c r="DP91" i="4"/>
  <c r="DP90" i="4"/>
  <c r="DP89" i="4"/>
  <c r="DP88" i="4"/>
  <c r="DP87" i="4"/>
  <c r="DP86" i="4"/>
  <c r="DP85" i="4"/>
  <c r="DP84" i="4"/>
  <c r="DP83" i="4"/>
  <c r="DP82" i="4"/>
  <c r="DP81" i="4"/>
  <c r="DP80" i="4"/>
  <c r="DP79" i="4"/>
  <c r="DP78" i="4"/>
  <c r="DP77" i="4"/>
  <c r="DP76" i="4"/>
  <c r="DP75" i="4"/>
  <c r="DP74" i="4"/>
  <c r="DP73" i="4"/>
  <c r="DP72" i="4"/>
  <c r="DP71" i="4"/>
  <c r="DP70" i="4"/>
  <c r="DP69" i="4"/>
  <c r="DP68" i="4"/>
  <c r="DP67" i="4"/>
  <c r="DP66" i="4"/>
  <c r="DP65" i="4"/>
  <c r="DP64" i="4"/>
  <c r="DP63" i="4"/>
  <c r="DP62" i="4"/>
  <c r="DP61" i="4"/>
  <c r="DP60" i="4"/>
  <c r="DP59" i="4"/>
  <c r="DP58" i="4"/>
  <c r="DP57" i="4"/>
  <c r="DP56" i="4"/>
  <c r="DP55" i="4"/>
  <c r="DP54" i="4"/>
  <c r="DP53" i="4"/>
  <c r="DP52" i="4"/>
  <c r="DP51" i="4"/>
  <c r="DP50" i="4"/>
  <c r="DP49" i="4"/>
  <c r="DP48" i="4"/>
  <c r="DP47" i="4"/>
  <c r="DP46" i="4"/>
  <c r="DP45" i="4"/>
  <c r="DP44" i="4"/>
  <c r="DP43" i="4"/>
  <c r="DP42" i="4"/>
  <c r="DP41" i="4"/>
  <c r="DP40" i="4"/>
  <c r="DP39" i="4"/>
  <c r="DP38" i="4"/>
  <c r="DP37" i="4"/>
  <c r="DP36" i="4"/>
  <c r="DP35" i="4"/>
  <c r="DP34" i="4"/>
  <c r="DP33" i="4"/>
  <c r="DP32" i="4"/>
  <c r="DP31" i="4"/>
  <c r="DP30" i="4"/>
  <c r="DP29" i="4"/>
  <c r="DP28" i="4"/>
  <c r="DP27" i="4"/>
  <c r="DP26" i="4"/>
  <c r="DP25" i="4"/>
  <c r="DP24" i="4"/>
  <c r="DP23" i="4"/>
  <c r="DP22" i="4"/>
  <c r="DP21" i="4"/>
  <c r="DP20" i="4"/>
  <c r="DP19" i="4"/>
  <c r="DP18" i="4"/>
  <c r="DP17" i="4"/>
  <c r="DP16" i="4"/>
  <c r="DP15" i="4"/>
  <c r="DP14" i="4"/>
  <c r="DP13" i="4"/>
  <c r="DP12" i="4"/>
  <c r="DP11" i="4"/>
  <c r="DP10" i="4"/>
  <c r="DP9" i="4"/>
  <c r="DP8" i="4"/>
  <c r="DU156" i="4"/>
  <c r="DU155" i="4"/>
  <c r="DU154" i="4"/>
  <c r="DU153" i="4"/>
  <c r="DU152" i="4"/>
  <c r="DU151" i="4"/>
  <c r="DU150" i="4"/>
  <c r="DU149" i="4"/>
  <c r="DU148" i="4"/>
  <c r="DU147" i="4"/>
  <c r="DU146" i="4"/>
  <c r="DU145" i="4"/>
  <c r="DU144" i="4"/>
  <c r="DU143" i="4"/>
  <c r="DU142" i="4"/>
  <c r="DU141" i="4"/>
  <c r="DU140" i="4"/>
  <c r="DU139" i="4"/>
  <c r="DU138" i="4"/>
  <c r="DU137" i="4"/>
  <c r="DU136" i="4"/>
  <c r="DU135" i="4"/>
  <c r="DU134" i="4"/>
  <c r="DU133" i="4"/>
  <c r="DU132" i="4"/>
  <c r="DU131" i="4"/>
  <c r="DU130" i="4"/>
  <c r="DU129" i="4"/>
  <c r="DU128" i="4"/>
  <c r="DU127" i="4"/>
  <c r="DU126" i="4"/>
  <c r="DU125" i="4"/>
  <c r="DU124" i="4"/>
  <c r="DU123" i="4"/>
  <c r="DU122" i="4"/>
  <c r="DU121" i="4"/>
  <c r="DU120" i="4"/>
  <c r="DU119" i="4"/>
  <c r="DU118" i="4"/>
  <c r="DU117" i="4"/>
  <c r="DU116" i="4"/>
  <c r="DU115" i="4"/>
  <c r="DU114" i="4"/>
  <c r="DU113" i="4"/>
  <c r="DU112" i="4"/>
  <c r="DU111" i="4"/>
  <c r="DU110" i="4"/>
  <c r="DU109" i="4"/>
  <c r="DU108" i="4"/>
  <c r="DU107" i="4"/>
  <c r="DU106" i="4"/>
  <c r="DU105" i="4"/>
  <c r="DU104" i="4"/>
  <c r="DU103" i="4"/>
  <c r="DU102" i="4"/>
  <c r="DU101" i="4"/>
  <c r="DU100" i="4"/>
  <c r="DU99" i="4"/>
  <c r="DU98" i="4"/>
  <c r="DU97" i="4"/>
  <c r="DU96" i="4"/>
  <c r="DU95" i="4"/>
  <c r="DU94" i="4"/>
  <c r="DU93" i="4"/>
  <c r="DU92" i="4"/>
  <c r="DU91" i="4"/>
  <c r="DU90" i="4"/>
  <c r="DU89" i="4"/>
  <c r="DU88" i="4"/>
  <c r="DU87" i="4"/>
  <c r="DU86" i="4"/>
  <c r="DU85" i="4"/>
  <c r="DU84" i="4"/>
  <c r="DU83" i="4"/>
  <c r="DU82" i="4"/>
  <c r="DU81" i="4"/>
  <c r="DU80" i="4"/>
  <c r="DU79" i="4"/>
  <c r="DU78" i="4"/>
  <c r="DU77" i="4"/>
  <c r="DU76" i="4"/>
  <c r="DU75" i="4"/>
  <c r="DU74" i="4"/>
  <c r="DU73" i="4"/>
  <c r="DU72" i="4"/>
  <c r="DU71" i="4"/>
  <c r="DU70" i="4"/>
  <c r="DU69" i="4"/>
  <c r="DU68" i="4"/>
  <c r="DU67" i="4"/>
  <c r="DU66" i="4"/>
  <c r="DU65" i="4"/>
  <c r="DU64" i="4"/>
  <c r="DU63" i="4"/>
  <c r="DU62" i="4"/>
  <c r="DU61" i="4"/>
  <c r="DU60" i="4"/>
  <c r="DU59" i="4"/>
  <c r="DU58" i="4"/>
  <c r="DU57" i="4"/>
  <c r="DU56" i="4"/>
  <c r="DU55" i="4"/>
  <c r="DU54" i="4"/>
  <c r="DU53" i="4"/>
  <c r="DU52" i="4"/>
  <c r="DU51" i="4"/>
  <c r="DU50" i="4"/>
  <c r="DU49" i="4"/>
  <c r="DU48" i="4"/>
  <c r="DU47" i="4"/>
  <c r="DU46" i="4"/>
  <c r="DU45" i="4"/>
  <c r="DU44" i="4"/>
  <c r="DU43" i="4"/>
  <c r="DU42" i="4"/>
  <c r="DU41" i="4"/>
  <c r="DU40" i="4"/>
  <c r="DU39" i="4"/>
  <c r="DU38" i="4"/>
  <c r="DU37" i="4"/>
  <c r="DU36" i="4"/>
  <c r="DU35" i="4"/>
  <c r="DU34" i="4"/>
  <c r="DU33" i="4"/>
  <c r="DU32" i="4"/>
  <c r="DU31" i="4"/>
  <c r="DU30" i="4"/>
  <c r="DU29" i="4"/>
  <c r="DU28" i="4"/>
  <c r="DU27" i="4"/>
  <c r="DU26" i="4"/>
  <c r="DU25" i="4"/>
  <c r="DU24" i="4"/>
  <c r="DU23" i="4"/>
  <c r="DU22" i="4"/>
  <c r="DU21" i="4"/>
  <c r="DU20" i="4"/>
  <c r="DU19" i="4"/>
  <c r="DU18" i="4"/>
  <c r="DU17" i="4"/>
  <c r="DU16" i="4"/>
  <c r="DU15" i="4"/>
  <c r="DU14" i="4"/>
  <c r="DU13" i="4"/>
  <c r="DU12" i="4"/>
  <c r="DU11" i="4"/>
  <c r="DU10" i="4"/>
  <c r="DU9" i="4"/>
  <c r="DU8" i="4"/>
  <c r="DZ156" i="4"/>
  <c r="DZ155" i="4"/>
  <c r="DZ154" i="4"/>
  <c r="DZ153" i="4"/>
  <c r="DZ152" i="4"/>
  <c r="DZ151" i="4"/>
  <c r="DZ150" i="4"/>
  <c r="DZ149" i="4"/>
  <c r="DZ148" i="4"/>
  <c r="DZ147" i="4"/>
  <c r="DZ146" i="4"/>
  <c r="DZ145" i="4"/>
  <c r="DZ144" i="4"/>
  <c r="DZ143" i="4"/>
  <c r="DZ142" i="4"/>
  <c r="DZ141" i="4"/>
  <c r="DZ140" i="4"/>
  <c r="DZ139" i="4"/>
  <c r="DZ138" i="4"/>
  <c r="DZ137" i="4"/>
  <c r="DZ136" i="4"/>
  <c r="DZ135" i="4"/>
  <c r="DZ134" i="4"/>
  <c r="DZ133" i="4"/>
  <c r="DZ132" i="4"/>
  <c r="DZ131" i="4"/>
  <c r="DZ130" i="4"/>
  <c r="DZ129" i="4"/>
  <c r="DZ128" i="4"/>
  <c r="DZ127" i="4"/>
  <c r="DZ126" i="4"/>
  <c r="DZ125" i="4"/>
  <c r="DZ124" i="4"/>
  <c r="DZ123" i="4"/>
  <c r="DZ122" i="4"/>
  <c r="DZ121" i="4"/>
  <c r="DZ120" i="4"/>
  <c r="DZ119" i="4"/>
  <c r="DZ118" i="4"/>
  <c r="DZ117" i="4"/>
  <c r="DZ116" i="4"/>
  <c r="DZ115" i="4"/>
  <c r="DZ114" i="4"/>
  <c r="DZ113" i="4"/>
  <c r="DZ112" i="4"/>
  <c r="DZ111" i="4"/>
  <c r="DZ110" i="4"/>
  <c r="DZ109" i="4"/>
  <c r="DZ108" i="4"/>
  <c r="DZ107" i="4"/>
  <c r="DZ106" i="4"/>
  <c r="DZ105" i="4"/>
  <c r="DZ104" i="4"/>
  <c r="DZ103" i="4"/>
  <c r="DZ102" i="4"/>
  <c r="DZ101" i="4"/>
  <c r="DZ100" i="4"/>
  <c r="DZ99" i="4"/>
  <c r="DZ98" i="4"/>
  <c r="DZ97" i="4"/>
  <c r="DZ96" i="4"/>
  <c r="DZ95" i="4"/>
  <c r="DZ94" i="4"/>
  <c r="DZ93" i="4"/>
  <c r="DZ92" i="4"/>
  <c r="DZ91" i="4"/>
  <c r="DZ90" i="4"/>
  <c r="DZ89" i="4"/>
  <c r="DZ88" i="4"/>
  <c r="DZ87" i="4"/>
  <c r="DZ86" i="4"/>
  <c r="DZ85" i="4"/>
  <c r="DZ84" i="4"/>
  <c r="DZ83" i="4"/>
  <c r="DZ82" i="4"/>
  <c r="DZ81" i="4"/>
  <c r="DZ80" i="4"/>
  <c r="DZ79" i="4"/>
  <c r="DZ78" i="4"/>
  <c r="DZ77" i="4"/>
  <c r="DZ76" i="4"/>
  <c r="DZ75" i="4"/>
  <c r="DZ74" i="4"/>
  <c r="DZ73" i="4"/>
  <c r="DZ72" i="4"/>
  <c r="DZ71" i="4"/>
  <c r="DZ70" i="4"/>
  <c r="DZ69" i="4"/>
  <c r="DZ68" i="4"/>
  <c r="DZ67" i="4"/>
  <c r="DZ66" i="4"/>
  <c r="DZ65" i="4"/>
  <c r="DZ64" i="4"/>
  <c r="DZ63" i="4"/>
  <c r="DZ62" i="4"/>
  <c r="DZ61" i="4"/>
  <c r="DZ60" i="4"/>
  <c r="DZ59" i="4"/>
  <c r="DZ58" i="4"/>
  <c r="DZ57" i="4"/>
  <c r="DZ56" i="4"/>
  <c r="DZ55" i="4"/>
  <c r="DZ54" i="4"/>
  <c r="DZ53" i="4"/>
  <c r="DZ52" i="4"/>
  <c r="DZ51" i="4"/>
  <c r="DZ50" i="4"/>
  <c r="DZ49" i="4"/>
  <c r="DZ48" i="4"/>
  <c r="DZ47" i="4"/>
  <c r="DZ46" i="4"/>
  <c r="DZ45" i="4"/>
  <c r="DZ44" i="4"/>
  <c r="DZ43" i="4"/>
  <c r="DZ42" i="4"/>
  <c r="DZ41" i="4"/>
  <c r="DZ40" i="4"/>
  <c r="DZ39" i="4"/>
  <c r="DZ38" i="4"/>
  <c r="DZ37" i="4"/>
  <c r="DZ36" i="4"/>
  <c r="DZ35" i="4"/>
  <c r="DZ34" i="4"/>
  <c r="DZ33" i="4"/>
  <c r="DZ32" i="4"/>
  <c r="DZ31" i="4"/>
  <c r="DZ30" i="4"/>
  <c r="DZ29" i="4"/>
  <c r="DZ28" i="4"/>
  <c r="DZ27" i="4"/>
  <c r="DZ26" i="4"/>
  <c r="DZ25" i="4"/>
  <c r="DZ24" i="4"/>
  <c r="DZ23" i="4"/>
  <c r="DZ22" i="4"/>
  <c r="DZ21" i="4"/>
  <c r="DZ20" i="4"/>
  <c r="DZ19" i="4"/>
  <c r="DZ18" i="4"/>
  <c r="DZ17" i="4"/>
  <c r="DZ16" i="4"/>
  <c r="DZ15" i="4"/>
  <c r="DZ14" i="4"/>
  <c r="DZ13" i="4"/>
  <c r="DZ12" i="4"/>
  <c r="DZ11" i="4"/>
  <c r="DZ10" i="4"/>
  <c r="DZ9" i="4"/>
  <c r="DZ8" i="4"/>
  <c r="EE156" i="4"/>
  <c r="EE155" i="4"/>
  <c r="EE154" i="4"/>
  <c r="EE153" i="4"/>
  <c r="EE152" i="4"/>
  <c r="EE151" i="4"/>
  <c r="EE150" i="4"/>
  <c r="EE149" i="4"/>
  <c r="EE148" i="4"/>
  <c r="EE147" i="4"/>
  <c r="EE146" i="4"/>
  <c r="EE145" i="4"/>
  <c r="EE144" i="4"/>
  <c r="EE143" i="4"/>
  <c r="EE142" i="4"/>
  <c r="EE141" i="4"/>
  <c r="EE140" i="4"/>
  <c r="EE139" i="4"/>
  <c r="EE138" i="4"/>
  <c r="EE137" i="4"/>
  <c r="EE136" i="4"/>
  <c r="EE135" i="4"/>
  <c r="EE134" i="4"/>
  <c r="EE133" i="4"/>
  <c r="EE132" i="4"/>
  <c r="EE131" i="4"/>
  <c r="EE130" i="4"/>
  <c r="EE129" i="4"/>
  <c r="EE128" i="4"/>
  <c r="EE127" i="4"/>
  <c r="EE126" i="4"/>
  <c r="EE125" i="4"/>
  <c r="EE124" i="4"/>
  <c r="EE123" i="4"/>
  <c r="EE122" i="4"/>
  <c r="EE121" i="4"/>
  <c r="EE120" i="4"/>
  <c r="EE119" i="4"/>
  <c r="EE118" i="4"/>
  <c r="EE117" i="4"/>
  <c r="EE116" i="4"/>
  <c r="EE115" i="4"/>
  <c r="EE114" i="4"/>
  <c r="EE113" i="4"/>
  <c r="EE112" i="4"/>
  <c r="EE111" i="4"/>
  <c r="EE110" i="4"/>
  <c r="EE109" i="4"/>
  <c r="EE108" i="4"/>
  <c r="EE107" i="4"/>
  <c r="EE106" i="4"/>
  <c r="EE105" i="4"/>
  <c r="EE104" i="4"/>
  <c r="EE103" i="4"/>
  <c r="EE102" i="4"/>
  <c r="EE101" i="4"/>
  <c r="EE100" i="4"/>
  <c r="EE99" i="4"/>
  <c r="EE98" i="4"/>
  <c r="EE97" i="4"/>
  <c r="EE96" i="4"/>
  <c r="EE95" i="4"/>
  <c r="EE94" i="4"/>
  <c r="EE93" i="4"/>
  <c r="EE92" i="4"/>
  <c r="EE91" i="4"/>
  <c r="EE90" i="4"/>
  <c r="EE89" i="4"/>
  <c r="EE88" i="4"/>
  <c r="EE87" i="4"/>
  <c r="EE86" i="4"/>
  <c r="EE85" i="4"/>
  <c r="EE84" i="4"/>
  <c r="EE83" i="4"/>
  <c r="EE82" i="4"/>
  <c r="EE81" i="4"/>
  <c r="EE80" i="4"/>
  <c r="EE79" i="4"/>
  <c r="EE78" i="4"/>
  <c r="EE77" i="4"/>
  <c r="EE76" i="4"/>
  <c r="EE75" i="4"/>
  <c r="EE74" i="4"/>
  <c r="EE73" i="4"/>
  <c r="EE72" i="4"/>
  <c r="EE71" i="4"/>
  <c r="EE70" i="4"/>
  <c r="EE69" i="4"/>
  <c r="EE68" i="4"/>
  <c r="EE67" i="4"/>
  <c r="EE66" i="4"/>
  <c r="EE65" i="4"/>
  <c r="EE64" i="4"/>
  <c r="EE63" i="4"/>
  <c r="EE62" i="4"/>
  <c r="EE61" i="4"/>
  <c r="EE60" i="4"/>
  <c r="EE59" i="4"/>
  <c r="EE58" i="4"/>
  <c r="EE57" i="4"/>
  <c r="EE56" i="4"/>
  <c r="EE55" i="4"/>
  <c r="EE54" i="4"/>
  <c r="EE53" i="4"/>
  <c r="EE52" i="4"/>
  <c r="EE51" i="4"/>
  <c r="EE50" i="4"/>
  <c r="EE49" i="4"/>
  <c r="EE48" i="4"/>
  <c r="EE47" i="4"/>
  <c r="EE46" i="4"/>
  <c r="EE45" i="4"/>
  <c r="EE44" i="4"/>
  <c r="EE43" i="4"/>
  <c r="EE42" i="4"/>
  <c r="EE41" i="4"/>
  <c r="EE40" i="4"/>
  <c r="EE39" i="4"/>
  <c r="EE38" i="4"/>
  <c r="EE37" i="4"/>
  <c r="EE36" i="4"/>
  <c r="EE35" i="4"/>
  <c r="EE34" i="4"/>
  <c r="EE33" i="4"/>
  <c r="EE32" i="4"/>
  <c r="EE31" i="4"/>
  <c r="EE30" i="4"/>
  <c r="EE29" i="4"/>
  <c r="EE28" i="4"/>
  <c r="EE27" i="4"/>
  <c r="EE26" i="4"/>
  <c r="EE25" i="4"/>
  <c r="EE24" i="4"/>
  <c r="EE23" i="4"/>
  <c r="EE22" i="4"/>
  <c r="EE21" i="4"/>
  <c r="EE20" i="4"/>
  <c r="EE19" i="4"/>
  <c r="EE18" i="4"/>
  <c r="EE17" i="4"/>
  <c r="EE16" i="4"/>
  <c r="EE15" i="4"/>
  <c r="EE14" i="4"/>
  <c r="EE13" i="4"/>
  <c r="EE12" i="4"/>
  <c r="EE11" i="4"/>
  <c r="EE10" i="4"/>
  <c r="EE9" i="4"/>
  <c r="EE8" i="4"/>
  <c r="EJ156" i="4"/>
  <c r="EJ155" i="4"/>
  <c r="EJ154" i="4"/>
  <c r="EJ153" i="4"/>
  <c r="EJ152" i="4"/>
  <c r="EJ151" i="4"/>
  <c r="EJ150" i="4"/>
  <c r="EJ149" i="4"/>
  <c r="EJ148" i="4"/>
  <c r="EJ147" i="4"/>
  <c r="EJ146" i="4"/>
  <c r="EJ145" i="4"/>
  <c r="EJ144" i="4"/>
  <c r="EJ143" i="4"/>
  <c r="EJ142" i="4"/>
  <c r="EJ141" i="4"/>
  <c r="EJ140" i="4"/>
  <c r="EJ139" i="4"/>
  <c r="EJ138" i="4"/>
  <c r="EJ137" i="4"/>
  <c r="EJ136" i="4"/>
  <c r="EJ135" i="4"/>
  <c r="EJ134" i="4"/>
  <c r="EJ133" i="4"/>
  <c r="EJ132" i="4"/>
  <c r="EJ131" i="4"/>
  <c r="EJ130" i="4"/>
  <c r="EJ129" i="4"/>
  <c r="EJ128" i="4"/>
  <c r="EJ127" i="4"/>
  <c r="EJ126" i="4"/>
  <c r="EJ125" i="4"/>
  <c r="EJ124" i="4"/>
  <c r="EJ123" i="4"/>
  <c r="EJ122" i="4"/>
  <c r="EJ121" i="4"/>
  <c r="EJ120" i="4"/>
  <c r="EJ119" i="4"/>
  <c r="EJ118" i="4"/>
  <c r="EJ117" i="4"/>
  <c r="EJ116" i="4"/>
  <c r="EJ115" i="4"/>
  <c r="EJ114" i="4"/>
  <c r="EJ113" i="4"/>
  <c r="EJ112" i="4"/>
  <c r="EJ111" i="4"/>
  <c r="EJ110" i="4"/>
  <c r="EJ109" i="4"/>
  <c r="EJ108" i="4"/>
  <c r="EJ107" i="4"/>
  <c r="EJ106" i="4"/>
  <c r="EJ105" i="4"/>
  <c r="EJ104" i="4"/>
  <c r="EJ103" i="4"/>
  <c r="EJ102" i="4"/>
  <c r="EJ101" i="4"/>
  <c r="EJ100" i="4"/>
  <c r="EJ99" i="4"/>
  <c r="EJ98" i="4"/>
  <c r="EJ97" i="4"/>
  <c r="EJ96" i="4"/>
  <c r="EJ95" i="4"/>
  <c r="EJ94" i="4"/>
  <c r="EJ93" i="4"/>
  <c r="EJ92" i="4"/>
  <c r="EJ91" i="4"/>
  <c r="EJ90" i="4"/>
  <c r="EJ89" i="4"/>
  <c r="EJ88" i="4"/>
  <c r="EJ87" i="4"/>
  <c r="EJ86" i="4"/>
  <c r="EJ85" i="4"/>
  <c r="EJ84" i="4"/>
  <c r="EJ83" i="4"/>
  <c r="EJ82" i="4"/>
  <c r="EJ81" i="4"/>
  <c r="EJ80" i="4"/>
  <c r="EJ79" i="4"/>
  <c r="EJ78" i="4"/>
  <c r="EJ77" i="4"/>
  <c r="EJ76" i="4"/>
  <c r="EJ75" i="4"/>
  <c r="EJ74" i="4"/>
  <c r="EJ73" i="4"/>
  <c r="EJ72" i="4"/>
  <c r="EJ71" i="4"/>
  <c r="EJ70" i="4"/>
  <c r="EJ69" i="4"/>
  <c r="EJ68" i="4"/>
  <c r="EJ67" i="4"/>
  <c r="EJ66" i="4"/>
  <c r="EJ65" i="4"/>
  <c r="EJ64" i="4"/>
  <c r="EJ63" i="4"/>
  <c r="EJ62" i="4"/>
  <c r="EJ61" i="4"/>
  <c r="EJ60" i="4"/>
  <c r="EJ59" i="4"/>
  <c r="EJ58" i="4"/>
  <c r="EJ57" i="4"/>
  <c r="EJ56" i="4"/>
  <c r="EJ55" i="4"/>
  <c r="EJ54" i="4"/>
  <c r="EJ53" i="4"/>
  <c r="EJ52" i="4"/>
  <c r="EJ51" i="4"/>
  <c r="EJ50" i="4"/>
  <c r="EJ49" i="4"/>
  <c r="EJ48" i="4"/>
  <c r="EJ47" i="4"/>
  <c r="EJ46" i="4"/>
  <c r="EJ45" i="4"/>
  <c r="EJ44" i="4"/>
  <c r="EJ43" i="4"/>
  <c r="EJ42" i="4"/>
  <c r="EJ41" i="4"/>
  <c r="EJ40" i="4"/>
  <c r="EJ39" i="4"/>
  <c r="EJ38" i="4"/>
  <c r="EJ37" i="4"/>
  <c r="EJ36" i="4"/>
  <c r="EJ35" i="4"/>
  <c r="EJ34" i="4"/>
  <c r="EJ33" i="4"/>
  <c r="EJ32" i="4"/>
  <c r="EJ31" i="4"/>
  <c r="EJ30" i="4"/>
  <c r="EJ29" i="4"/>
  <c r="EJ28" i="4"/>
  <c r="EJ27" i="4"/>
  <c r="EJ26" i="4"/>
  <c r="EJ25" i="4"/>
  <c r="EJ24" i="4"/>
  <c r="EJ23" i="4"/>
  <c r="EJ22" i="4"/>
  <c r="EJ21" i="4"/>
  <c r="EJ20" i="4"/>
  <c r="EJ19" i="4"/>
  <c r="EJ18" i="4"/>
  <c r="EJ17" i="4"/>
  <c r="EJ16" i="4"/>
  <c r="EJ15" i="4"/>
  <c r="EJ14" i="4"/>
  <c r="EJ13" i="4"/>
  <c r="EJ12" i="4"/>
  <c r="EJ11" i="4"/>
  <c r="EJ10" i="4"/>
  <c r="EJ9" i="4"/>
  <c r="EJ8" i="4"/>
  <c r="EO156" i="4"/>
  <c r="EO155" i="4"/>
  <c r="EO154" i="4"/>
  <c r="EO153" i="4"/>
  <c r="EO152" i="4"/>
  <c r="EO151" i="4"/>
  <c r="EO150" i="4"/>
  <c r="EO149" i="4"/>
  <c r="EO148" i="4"/>
  <c r="EO147" i="4"/>
  <c r="EO146" i="4"/>
  <c r="EO145" i="4"/>
  <c r="EO144" i="4"/>
  <c r="EO143" i="4"/>
  <c r="EO142" i="4"/>
  <c r="EO141" i="4"/>
  <c r="EO140" i="4"/>
  <c r="EO139" i="4"/>
  <c r="EO138" i="4"/>
  <c r="EO137" i="4"/>
  <c r="EO136" i="4"/>
  <c r="EO135" i="4"/>
  <c r="EO134" i="4"/>
  <c r="EO133" i="4"/>
  <c r="EO132" i="4"/>
  <c r="EO131" i="4"/>
  <c r="EO130" i="4"/>
  <c r="EO129" i="4"/>
  <c r="EO128" i="4"/>
  <c r="EO127" i="4"/>
  <c r="EO126" i="4"/>
  <c r="EO125" i="4"/>
  <c r="EO124" i="4"/>
  <c r="EO123" i="4"/>
  <c r="EO122" i="4"/>
  <c r="EO121" i="4"/>
  <c r="EO120" i="4"/>
  <c r="EO119" i="4"/>
  <c r="EO118" i="4"/>
  <c r="EO117" i="4"/>
  <c r="EO116" i="4"/>
  <c r="EO115" i="4"/>
  <c r="EO114" i="4"/>
  <c r="EO113" i="4"/>
  <c r="EO112" i="4"/>
  <c r="EO111" i="4"/>
  <c r="EO110" i="4"/>
  <c r="EO109" i="4"/>
  <c r="EO108" i="4"/>
  <c r="EO107" i="4"/>
  <c r="EO106" i="4"/>
  <c r="EO105" i="4"/>
  <c r="EO104" i="4"/>
  <c r="EO103" i="4"/>
  <c r="EO102" i="4"/>
  <c r="EO101" i="4"/>
  <c r="EO100" i="4"/>
  <c r="EO99" i="4"/>
  <c r="EO98" i="4"/>
  <c r="EO97" i="4"/>
  <c r="EO96" i="4"/>
  <c r="EO95" i="4"/>
  <c r="EO94" i="4"/>
  <c r="EO93" i="4"/>
  <c r="EO92" i="4"/>
  <c r="EO91" i="4"/>
  <c r="EO90" i="4"/>
  <c r="EO89" i="4"/>
  <c r="EO88" i="4"/>
  <c r="EO87" i="4"/>
  <c r="EO86" i="4"/>
  <c r="EO85" i="4"/>
  <c r="EO84" i="4"/>
  <c r="EO83" i="4"/>
  <c r="EO82" i="4"/>
  <c r="EO81" i="4"/>
  <c r="EO80" i="4"/>
  <c r="EO79" i="4"/>
  <c r="EO78" i="4"/>
  <c r="EO77" i="4"/>
  <c r="EO76" i="4"/>
  <c r="EO75" i="4"/>
  <c r="EO74" i="4"/>
  <c r="EO73" i="4"/>
  <c r="EO72" i="4"/>
  <c r="EO71" i="4"/>
  <c r="EO70" i="4"/>
  <c r="EO69" i="4"/>
  <c r="EO68" i="4"/>
  <c r="EO67" i="4"/>
  <c r="EO66" i="4"/>
  <c r="EO65" i="4"/>
  <c r="EO64" i="4"/>
  <c r="EO63" i="4"/>
  <c r="EO62" i="4"/>
  <c r="EO61" i="4"/>
  <c r="EO60" i="4"/>
  <c r="EO59" i="4"/>
  <c r="EO58" i="4"/>
  <c r="EO57" i="4"/>
  <c r="EO56" i="4"/>
  <c r="EO55" i="4"/>
  <c r="EO54" i="4"/>
  <c r="EO53" i="4"/>
  <c r="EO52" i="4"/>
  <c r="EO51" i="4"/>
  <c r="EO50" i="4"/>
  <c r="EO49" i="4"/>
  <c r="EO48" i="4"/>
  <c r="EO47" i="4"/>
  <c r="EO46" i="4"/>
  <c r="EO45" i="4"/>
  <c r="EO44" i="4"/>
  <c r="EO43" i="4"/>
  <c r="EO42" i="4"/>
  <c r="EO41" i="4"/>
  <c r="EO40" i="4"/>
  <c r="EO39" i="4"/>
  <c r="EO38" i="4"/>
  <c r="EO37" i="4"/>
  <c r="EO36" i="4"/>
  <c r="EO35" i="4"/>
  <c r="EO34" i="4"/>
  <c r="EO33" i="4"/>
  <c r="EO32" i="4"/>
  <c r="EO31" i="4"/>
  <c r="EO30" i="4"/>
  <c r="EO29" i="4"/>
  <c r="EO28" i="4"/>
  <c r="EO27" i="4"/>
  <c r="EO26" i="4"/>
  <c r="EO25" i="4"/>
  <c r="EO24" i="4"/>
  <c r="EO23" i="4"/>
  <c r="EO22" i="4"/>
  <c r="EO21" i="4"/>
  <c r="EO20" i="4"/>
  <c r="EO19" i="4"/>
  <c r="EO18" i="4"/>
  <c r="EO17" i="4"/>
  <c r="EO16" i="4"/>
  <c r="EO15" i="4"/>
  <c r="EO14" i="4"/>
  <c r="EO13" i="4"/>
  <c r="EO12" i="4"/>
  <c r="EO11" i="4"/>
  <c r="EO10" i="4"/>
  <c r="EO9" i="4"/>
  <c r="EO8" i="4"/>
  <c r="ET156" i="4"/>
  <c r="ET155" i="4"/>
  <c r="ET154" i="4"/>
  <c r="ET153" i="4"/>
  <c r="ET152" i="4"/>
  <c r="ET151" i="4"/>
  <c r="ET150" i="4"/>
  <c r="ET149" i="4"/>
  <c r="ET148" i="4"/>
  <c r="ET147" i="4"/>
  <c r="ET146" i="4"/>
  <c r="ET145" i="4"/>
  <c r="ET144" i="4"/>
  <c r="ET143" i="4"/>
  <c r="ET142" i="4"/>
  <c r="ET141" i="4"/>
  <c r="ET140" i="4"/>
  <c r="ET139" i="4"/>
  <c r="ET138" i="4"/>
  <c r="ET137" i="4"/>
  <c r="ET136" i="4"/>
  <c r="ET135" i="4"/>
  <c r="ET134" i="4"/>
  <c r="ET133" i="4"/>
  <c r="ET132" i="4"/>
  <c r="ET131" i="4"/>
  <c r="ET130" i="4"/>
  <c r="ET129" i="4"/>
  <c r="ET128" i="4"/>
  <c r="ET127" i="4"/>
  <c r="ET126" i="4"/>
  <c r="ET125" i="4"/>
  <c r="ET124" i="4"/>
  <c r="ET123" i="4"/>
  <c r="ET122" i="4"/>
  <c r="ET121" i="4"/>
  <c r="ET120" i="4"/>
  <c r="ET119" i="4"/>
  <c r="ET118" i="4"/>
  <c r="ET117" i="4"/>
  <c r="ET116" i="4"/>
  <c r="ET115" i="4"/>
  <c r="ET114" i="4"/>
  <c r="ET113" i="4"/>
  <c r="ET112" i="4"/>
  <c r="ET111" i="4"/>
  <c r="ET110" i="4"/>
  <c r="ET109" i="4"/>
  <c r="ET108" i="4"/>
  <c r="ET107" i="4"/>
  <c r="ET106" i="4"/>
  <c r="ET105" i="4"/>
  <c r="ET104" i="4"/>
  <c r="ET103" i="4"/>
  <c r="ET102" i="4"/>
  <c r="ET101" i="4"/>
  <c r="ET100" i="4"/>
  <c r="ET99" i="4"/>
  <c r="ET98" i="4"/>
  <c r="ET97" i="4"/>
  <c r="ET96" i="4"/>
  <c r="ET95" i="4"/>
  <c r="ET94" i="4"/>
  <c r="ET93" i="4"/>
  <c r="ET92" i="4"/>
  <c r="ET91" i="4"/>
  <c r="ET90" i="4"/>
  <c r="ET89" i="4"/>
  <c r="ET88" i="4"/>
  <c r="ET87" i="4"/>
  <c r="ET86" i="4"/>
  <c r="ET85" i="4"/>
  <c r="ET84" i="4"/>
  <c r="ET83" i="4"/>
  <c r="ET82" i="4"/>
  <c r="ET81" i="4"/>
  <c r="ET80" i="4"/>
  <c r="ET79" i="4"/>
  <c r="ET78" i="4"/>
  <c r="ET77" i="4"/>
  <c r="ET76" i="4"/>
  <c r="ET75" i="4"/>
  <c r="ET74" i="4"/>
  <c r="ET73" i="4"/>
  <c r="ET72" i="4"/>
  <c r="ET71" i="4"/>
  <c r="ET70" i="4"/>
  <c r="ET69" i="4"/>
  <c r="ET68" i="4"/>
  <c r="ET67" i="4"/>
  <c r="ET66" i="4"/>
  <c r="ET65" i="4"/>
  <c r="ET64" i="4"/>
  <c r="ET63" i="4"/>
  <c r="ET62" i="4"/>
  <c r="ET61" i="4"/>
  <c r="ET60" i="4"/>
  <c r="ET59" i="4"/>
  <c r="ET58" i="4"/>
  <c r="ET57" i="4"/>
  <c r="ET56" i="4"/>
  <c r="ET55" i="4"/>
  <c r="ET54" i="4"/>
  <c r="ET53" i="4"/>
  <c r="ET52" i="4"/>
  <c r="ET51" i="4"/>
  <c r="ET50" i="4"/>
  <c r="ET49" i="4"/>
  <c r="ET48" i="4"/>
  <c r="ET47" i="4"/>
  <c r="ET46" i="4"/>
  <c r="ET45" i="4"/>
  <c r="ET44" i="4"/>
  <c r="ET43" i="4"/>
  <c r="ET42" i="4"/>
  <c r="ET41" i="4"/>
  <c r="ET40" i="4"/>
  <c r="ET39" i="4"/>
  <c r="ET38" i="4"/>
  <c r="ET37" i="4"/>
  <c r="ET36" i="4"/>
  <c r="ET35" i="4"/>
  <c r="ET34" i="4"/>
  <c r="ET33" i="4"/>
  <c r="ET32" i="4"/>
  <c r="ET31" i="4"/>
  <c r="ET30" i="4"/>
  <c r="ET29" i="4"/>
  <c r="ET28" i="4"/>
  <c r="ET27" i="4"/>
  <c r="ET26" i="4"/>
  <c r="ET25" i="4"/>
  <c r="ET24" i="4"/>
  <c r="ET23" i="4"/>
  <c r="ET22" i="4"/>
  <c r="ET21" i="4"/>
  <c r="ET20" i="4"/>
  <c r="ET19" i="4"/>
  <c r="ET18" i="4"/>
  <c r="ET17" i="4"/>
  <c r="ET16" i="4"/>
  <c r="ET15" i="4"/>
  <c r="ET14" i="4"/>
  <c r="ET13" i="4"/>
  <c r="ET12" i="4"/>
  <c r="ET11" i="4"/>
  <c r="ET10" i="4"/>
  <c r="ET9" i="4"/>
  <c r="ET8" i="4"/>
  <c r="EY156" i="4"/>
  <c r="EY155" i="4"/>
  <c r="EY154" i="4"/>
  <c r="EY153" i="4"/>
  <c r="EY152" i="4"/>
  <c r="EY151" i="4"/>
  <c r="EY150" i="4"/>
  <c r="EY149" i="4"/>
  <c r="EY148" i="4"/>
  <c r="EY147" i="4"/>
  <c r="EY146" i="4"/>
  <c r="EY145" i="4"/>
  <c r="EY144" i="4"/>
  <c r="EY143" i="4"/>
  <c r="EY142" i="4"/>
  <c r="EY141" i="4"/>
  <c r="EY140" i="4"/>
  <c r="EY139" i="4"/>
  <c r="EY138" i="4"/>
  <c r="EY137" i="4"/>
  <c r="EY136" i="4"/>
  <c r="EY135" i="4"/>
  <c r="EY134" i="4"/>
  <c r="EY133" i="4"/>
  <c r="EY132" i="4"/>
  <c r="EY131" i="4"/>
  <c r="EY130" i="4"/>
  <c r="EY129" i="4"/>
  <c r="EY128" i="4"/>
  <c r="EY127" i="4"/>
  <c r="EY126" i="4"/>
  <c r="EY125" i="4"/>
  <c r="EY124" i="4"/>
  <c r="EY123" i="4"/>
  <c r="EY122" i="4"/>
  <c r="EY121" i="4"/>
  <c r="EY120" i="4"/>
  <c r="EY119" i="4"/>
  <c r="EY118" i="4"/>
  <c r="EY117" i="4"/>
  <c r="EY116" i="4"/>
  <c r="EY115" i="4"/>
  <c r="EY114" i="4"/>
  <c r="EY113" i="4"/>
  <c r="EY112" i="4"/>
  <c r="EY111" i="4"/>
  <c r="EY110" i="4"/>
  <c r="EY109" i="4"/>
  <c r="EY108" i="4"/>
  <c r="EY107" i="4"/>
  <c r="EY106" i="4"/>
  <c r="EY105" i="4"/>
  <c r="EY104" i="4"/>
  <c r="EY103" i="4"/>
  <c r="EY102" i="4"/>
  <c r="EY101" i="4"/>
  <c r="EY100" i="4"/>
  <c r="EY99" i="4"/>
  <c r="EY98" i="4"/>
  <c r="EY97" i="4"/>
  <c r="EY96" i="4"/>
  <c r="EY95" i="4"/>
  <c r="EY94" i="4"/>
  <c r="EY93" i="4"/>
  <c r="EY92" i="4"/>
  <c r="EY91" i="4"/>
  <c r="EY90" i="4"/>
  <c r="EY89" i="4"/>
  <c r="EY88" i="4"/>
  <c r="EY87" i="4"/>
  <c r="EY86" i="4"/>
  <c r="EY85" i="4"/>
  <c r="EY84" i="4"/>
  <c r="EY83" i="4"/>
  <c r="EY82" i="4"/>
  <c r="EY81" i="4"/>
  <c r="EY80" i="4"/>
  <c r="EY79" i="4"/>
  <c r="EY78" i="4"/>
  <c r="EY77" i="4"/>
  <c r="EY76" i="4"/>
  <c r="EY75" i="4"/>
  <c r="EY74" i="4"/>
  <c r="EY73" i="4"/>
  <c r="EY72" i="4"/>
  <c r="EY71" i="4"/>
  <c r="EY70" i="4"/>
  <c r="EY69" i="4"/>
  <c r="EY68" i="4"/>
  <c r="EY67" i="4"/>
  <c r="EY66" i="4"/>
  <c r="EY65" i="4"/>
  <c r="EY64" i="4"/>
  <c r="EY63" i="4"/>
  <c r="EY62" i="4"/>
  <c r="EY61" i="4"/>
  <c r="EY60" i="4"/>
  <c r="EY59" i="4"/>
  <c r="EY58" i="4"/>
  <c r="EY57" i="4"/>
  <c r="EY56" i="4"/>
  <c r="EY55" i="4"/>
  <c r="EY54" i="4"/>
  <c r="EY53" i="4"/>
  <c r="EY52" i="4"/>
  <c r="EY51" i="4"/>
  <c r="EY50" i="4"/>
  <c r="EY49" i="4"/>
  <c r="EY48" i="4"/>
  <c r="EY47" i="4"/>
  <c r="EY46" i="4"/>
  <c r="EY45" i="4"/>
  <c r="EY44" i="4"/>
  <c r="EY43" i="4"/>
  <c r="EY42" i="4"/>
  <c r="EY41" i="4"/>
  <c r="EY40" i="4"/>
  <c r="EY39" i="4"/>
  <c r="EY38" i="4"/>
  <c r="EY37" i="4"/>
  <c r="EY36" i="4"/>
  <c r="EY35" i="4"/>
  <c r="EY34" i="4"/>
  <c r="EY33" i="4"/>
  <c r="EY32" i="4"/>
  <c r="EY31" i="4"/>
  <c r="EY30" i="4"/>
  <c r="EY29" i="4"/>
  <c r="EY28" i="4"/>
  <c r="EY27" i="4"/>
  <c r="EY26" i="4"/>
  <c r="EY25" i="4"/>
  <c r="EY24" i="4"/>
  <c r="EY23" i="4"/>
  <c r="EY22" i="4"/>
  <c r="EY21" i="4"/>
  <c r="EY20" i="4"/>
  <c r="EY19" i="4"/>
  <c r="EY18" i="4"/>
  <c r="EY17" i="4"/>
  <c r="EY16" i="4"/>
  <c r="EY15" i="4"/>
  <c r="EY14" i="4"/>
  <c r="EY13" i="4"/>
  <c r="EY12" i="4"/>
  <c r="EY11" i="4"/>
  <c r="EY10" i="4"/>
  <c r="EY9" i="4"/>
  <c r="EY8" i="4"/>
  <c r="FD156" i="4"/>
  <c r="FD155" i="4"/>
  <c r="FD154" i="4"/>
  <c r="FD153" i="4"/>
  <c r="FD152" i="4"/>
  <c r="FD151" i="4"/>
  <c r="FD150" i="4"/>
  <c r="FD149" i="4"/>
  <c r="FD148" i="4"/>
  <c r="FD147" i="4"/>
  <c r="FD146" i="4"/>
  <c r="FD145" i="4"/>
  <c r="FD144" i="4"/>
  <c r="FD143" i="4"/>
  <c r="FD142" i="4"/>
  <c r="FD141" i="4"/>
  <c r="FD140" i="4"/>
  <c r="FD139" i="4"/>
  <c r="FD138" i="4"/>
  <c r="FD137" i="4"/>
  <c r="FD136" i="4"/>
  <c r="FD135" i="4"/>
  <c r="FD134" i="4"/>
  <c r="FD133" i="4"/>
  <c r="FD132" i="4"/>
  <c r="FD131" i="4"/>
  <c r="FD130" i="4"/>
  <c r="FD129" i="4"/>
  <c r="FD128" i="4"/>
  <c r="FD127" i="4"/>
  <c r="FD126" i="4"/>
  <c r="FD125" i="4"/>
  <c r="FD124" i="4"/>
  <c r="FD123" i="4"/>
  <c r="FD122" i="4"/>
  <c r="FD121" i="4"/>
  <c r="FD120" i="4"/>
  <c r="FD119" i="4"/>
  <c r="FD118" i="4"/>
  <c r="FD117" i="4"/>
  <c r="FD116" i="4"/>
  <c r="FD115" i="4"/>
  <c r="FD114" i="4"/>
  <c r="FD113" i="4"/>
  <c r="FD112" i="4"/>
  <c r="FD111" i="4"/>
  <c r="FD110" i="4"/>
  <c r="FD109" i="4"/>
  <c r="FD108" i="4"/>
  <c r="FD107" i="4"/>
  <c r="FD106" i="4"/>
  <c r="FD105" i="4"/>
  <c r="FD104" i="4"/>
  <c r="FD103" i="4"/>
  <c r="FD102" i="4"/>
  <c r="FD101" i="4"/>
  <c r="FD100" i="4"/>
  <c r="FD99" i="4"/>
  <c r="FD98" i="4"/>
  <c r="FD97" i="4"/>
  <c r="FD96" i="4"/>
  <c r="FD95" i="4"/>
  <c r="FD94" i="4"/>
  <c r="FD93" i="4"/>
  <c r="FD92" i="4"/>
  <c r="FD91" i="4"/>
  <c r="FD90" i="4"/>
  <c r="FD89" i="4"/>
  <c r="FD88" i="4"/>
  <c r="FD87" i="4"/>
  <c r="FD86" i="4"/>
  <c r="FD85" i="4"/>
  <c r="FD84" i="4"/>
  <c r="FD83" i="4"/>
  <c r="FD82" i="4"/>
  <c r="FD81" i="4"/>
  <c r="FD80" i="4"/>
  <c r="FD79" i="4"/>
  <c r="FD78" i="4"/>
  <c r="FD77" i="4"/>
  <c r="FD76" i="4"/>
  <c r="FD75" i="4"/>
  <c r="FD74" i="4"/>
  <c r="FD73" i="4"/>
  <c r="FD72" i="4"/>
  <c r="FD71" i="4"/>
  <c r="FD70" i="4"/>
  <c r="FD69" i="4"/>
  <c r="FD68" i="4"/>
  <c r="FD67" i="4"/>
  <c r="FD66" i="4"/>
  <c r="FD65" i="4"/>
  <c r="FD64" i="4"/>
  <c r="FD63" i="4"/>
  <c r="FD62" i="4"/>
  <c r="FD61" i="4"/>
  <c r="FD60" i="4"/>
  <c r="FD59" i="4"/>
  <c r="FD58" i="4"/>
  <c r="FD57" i="4"/>
  <c r="FD56" i="4"/>
  <c r="FD55" i="4"/>
  <c r="FD54" i="4"/>
  <c r="FD53" i="4"/>
  <c r="FD52" i="4"/>
  <c r="FD51" i="4"/>
  <c r="FD50" i="4"/>
  <c r="FD49" i="4"/>
  <c r="FD48" i="4"/>
  <c r="FD47" i="4"/>
  <c r="FD46" i="4"/>
  <c r="FD45" i="4"/>
  <c r="FD44" i="4"/>
  <c r="FD43" i="4"/>
  <c r="FD42" i="4"/>
  <c r="FD41" i="4"/>
  <c r="FD40" i="4"/>
  <c r="FD39" i="4"/>
  <c r="FD38" i="4"/>
  <c r="FD37" i="4"/>
  <c r="FD36" i="4"/>
  <c r="FD35" i="4"/>
  <c r="FD34" i="4"/>
  <c r="FD33" i="4"/>
  <c r="FD32" i="4"/>
  <c r="FD31" i="4"/>
  <c r="FD30" i="4"/>
  <c r="FD29" i="4"/>
  <c r="FD28" i="4"/>
  <c r="FD27" i="4"/>
  <c r="FD26" i="4"/>
  <c r="FD25" i="4"/>
  <c r="FD24" i="4"/>
  <c r="FD23" i="4"/>
  <c r="FD22" i="4"/>
  <c r="FD21" i="4"/>
  <c r="FD20" i="4"/>
  <c r="FD19" i="4"/>
  <c r="FD18" i="4"/>
  <c r="FD17" i="4"/>
  <c r="FD16" i="4"/>
  <c r="FD15" i="4"/>
  <c r="FD14" i="4"/>
  <c r="FD13" i="4"/>
  <c r="FD12" i="4"/>
  <c r="FD11" i="4"/>
  <c r="FD10" i="4"/>
  <c r="FD9" i="4"/>
  <c r="FD8" i="4"/>
  <c r="FI156" i="4"/>
  <c r="FI155" i="4"/>
  <c r="FI154" i="4"/>
  <c r="FI153" i="4"/>
  <c r="FI152" i="4"/>
  <c r="FI151" i="4"/>
  <c r="FI150" i="4"/>
  <c r="FI149" i="4"/>
  <c r="FI148" i="4"/>
  <c r="FI147" i="4"/>
  <c r="FI146" i="4"/>
  <c r="FI145" i="4"/>
  <c r="FI144" i="4"/>
  <c r="FI143" i="4"/>
  <c r="FI142" i="4"/>
  <c r="FI141" i="4"/>
  <c r="FI140" i="4"/>
  <c r="FI139" i="4"/>
  <c r="FI138" i="4"/>
  <c r="FI137" i="4"/>
  <c r="FI136" i="4"/>
  <c r="FI135" i="4"/>
  <c r="FI134" i="4"/>
  <c r="FI133" i="4"/>
  <c r="FI132" i="4"/>
  <c r="FI131" i="4"/>
  <c r="FI130" i="4"/>
  <c r="FI129" i="4"/>
  <c r="FI128" i="4"/>
  <c r="FI127" i="4"/>
  <c r="FI126" i="4"/>
  <c r="FI125" i="4"/>
  <c r="FI124" i="4"/>
  <c r="FI123" i="4"/>
  <c r="FI122" i="4"/>
  <c r="FI121" i="4"/>
  <c r="FI120" i="4"/>
  <c r="FI119" i="4"/>
  <c r="FI118" i="4"/>
  <c r="FI117" i="4"/>
  <c r="FI116" i="4"/>
  <c r="FI115" i="4"/>
  <c r="FI114" i="4"/>
  <c r="FI113" i="4"/>
  <c r="FI112" i="4"/>
  <c r="FI111" i="4"/>
  <c r="FI110" i="4"/>
  <c r="FI109" i="4"/>
  <c r="FI108" i="4"/>
  <c r="FI107" i="4"/>
  <c r="FI106" i="4"/>
  <c r="FI105" i="4"/>
  <c r="FI104" i="4"/>
  <c r="FI103" i="4"/>
  <c r="FI102" i="4"/>
  <c r="FI101" i="4"/>
  <c r="FI100" i="4"/>
  <c r="FI99" i="4"/>
  <c r="FI98" i="4"/>
  <c r="FI97" i="4"/>
  <c r="FI96" i="4"/>
  <c r="FI95" i="4"/>
  <c r="FI94" i="4"/>
  <c r="FI93" i="4"/>
  <c r="FI92" i="4"/>
  <c r="FI91" i="4"/>
  <c r="FI90" i="4"/>
  <c r="FI89" i="4"/>
  <c r="FI88" i="4"/>
  <c r="FI87" i="4"/>
  <c r="FI86" i="4"/>
  <c r="FI85" i="4"/>
  <c r="FI84" i="4"/>
  <c r="FI83" i="4"/>
  <c r="FI82" i="4"/>
  <c r="FI81" i="4"/>
  <c r="FI80" i="4"/>
  <c r="FI79" i="4"/>
  <c r="FI78" i="4"/>
  <c r="FI77" i="4"/>
  <c r="FI76" i="4"/>
  <c r="FI75" i="4"/>
  <c r="FI74" i="4"/>
  <c r="FI73" i="4"/>
  <c r="FI72" i="4"/>
  <c r="FI71" i="4"/>
  <c r="FI70" i="4"/>
  <c r="FI69" i="4"/>
  <c r="FI68" i="4"/>
  <c r="FI67" i="4"/>
  <c r="FI66" i="4"/>
  <c r="FI65" i="4"/>
  <c r="FI64" i="4"/>
  <c r="FI63" i="4"/>
  <c r="FI62" i="4"/>
  <c r="FI61" i="4"/>
  <c r="FI60" i="4"/>
  <c r="FI59" i="4"/>
  <c r="FI58" i="4"/>
  <c r="FI57" i="4"/>
  <c r="FI56" i="4"/>
  <c r="FI55" i="4"/>
  <c r="FI54" i="4"/>
  <c r="FI53" i="4"/>
  <c r="FI52" i="4"/>
  <c r="FI51" i="4"/>
  <c r="FI50" i="4"/>
  <c r="FI49" i="4"/>
  <c r="FI48" i="4"/>
  <c r="FI47" i="4"/>
  <c r="FI46" i="4"/>
  <c r="FI45" i="4"/>
  <c r="FI44" i="4"/>
  <c r="FI43" i="4"/>
  <c r="FI42" i="4"/>
  <c r="FI41" i="4"/>
  <c r="FI40" i="4"/>
  <c r="FI39" i="4"/>
  <c r="FI38" i="4"/>
  <c r="FI37" i="4"/>
  <c r="FI36" i="4"/>
  <c r="FI35" i="4"/>
  <c r="FI34" i="4"/>
  <c r="FI33" i="4"/>
  <c r="FI32" i="4"/>
  <c r="FI31" i="4"/>
  <c r="FI30" i="4"/>
  <c r="FI29" i="4"/>
  <c r="FI28" i="4"/>
  <c r="FI27" i="4"/>
  <c r="FI26" i="4"/>
  <c r="FI25" i="4"/>
  <c r="FI24" i="4"/>
  <c r="FI23" i="4"/>
  <c r="FI22" i="4"/>
  <c r="FI21" i="4"/>
  <c r="FI20" i="4"/>
  <c r="FI19" i="4"/>
  <c r="FI18" i="4"/>
  <c r="FI17" i="4"/>
  <c r="FI16" i="4"/>
  <c r="FI15" i="4"/>
  <c r="FI14" i="4"/>
  <c r="FI13" i="4"/>
  <c r="FI12" i="4"/>
  <c r="FI11" i="4"/>
  <c r="FI10" i="4"/>
  <c r="FI9" i="4"/>
  <c r="FI8" i="4"/>
  <c r="FN156" i="4"/>
  <c r="FN155" i="4"/>
  <c r="FN154" i="4"/>
  <c r="FN153" i="4"/>
  <c r="FN152" i="4"/>
  <c r="FN151" i="4"/>
  <c r="FN150" i="4"/>
  <c r="FN149" i="4"/>
  <c r="FN148" i="4"/>
  <c r="FN147" i="4"/>
  <c r="FN146" i="4"/>
  <c r="FN145" i="4"/>
  <c r="FN144" i="4"/>
  <c r="FN143" i="4"/>
  <c r="FN142" i="4"/>
  <c r="FN141" i="4"/>
  <c r="FN140" i="4"/>
  <c r="FN139" i="4"/>
  <c r="FN138" i="4"/>
  <c r="FN137" i="4"/>
  <c r="FN136" i="4"/>
  <c r="FN135" i="4"/>
  <c r="FN134" i="4"/>
  <c r="FN133" i="4"/>
  <c r="FN132" i="4"/>
  <c r="FN131" i="4"/>
  <c r="FN130" i="4"/>
  <c r="FN129" i="4"/>
  <c r="FN128" i="4"/>
  <c r="FN127" i="4"/>
  <c r="FN126" i="4"/>
  <c r="FN125" i="4"/>
  <c r="FN124" i="4"/>
  <c r="FN123" i="4"/>
  <c r="FN122" i="4"/>
  <c r="FN121" i="4"/>
  <c r="FN120" i="4"/>
  <c r="FN119" i="4"/>
  <c r="FN118" i="4"/>
  <c r="FN117" i="4"/>
  <c r="FN116" i="4"/>
  <c r="FN115" i="4"/>
  <c r="FN114" i="4"/>
  <c r="FN113" i="4"/>
  <c r="FN112" i="4"/>
  <c r="FN111" i="4"/>
  <c r="FN110" i="4"/>
  <c r="FN109" i="4"/>
  <c r="FN108" i="4"/>
  <c r="FN107" i="4"/>
  <c r="FN106" i="4"/>
  <c r="FN105" i="4"/>
  <c r="FN104" i="4"/>
  <c r="FN103" i="4"/>
  <c r="FN102" i="4"/>
  <c r="FN101" i="4"/>
  <c r="FN100" i="4"/>
  <c r="FN99" i="4"/>
  <c r="FN98" i="4"/>
  <c r="FN97" i="4"/>
  <c r="FN96" i="4"/>
  <c r="FN95" i="4"/>
  <c r="FN94" i="4"/>
  <c r="FN93" i="4"/>
  <c r="FN92" i="4"/>
  <c r="FN91" i="4"/>
  <c r="FN90" i="4"/>
  <c r="FN89" i="4"/>
  <c r="FN88" i="4"/>
  <c r="FN87" i="4"/>
  <c r="FN86" i="4"/>
  <c r="FN85" i="4"/>
  <c r="FN84" i="4"/>
  <c r="FN83" i="4"/>
  <c r="FN82" i="4"/>
  <c r="FN81" i="4"/>
  <c r="FN80" i="4"/>
  <c r="FN79" i="4"/>
  <c r="FN78" i="4"/>
  <c r="FN77" i="4"/>
  <c r="FN76" i="4"/>
  <c r="FN75" i="4"/>
  <c r="FN74" i="4"/>
  <c r="FN73" i="4"/>
  <c r="FN72" i="4"/>
  <c r="FN71" i="4"/>
  <c r="FN70" i="4"/>
  <c r="FN69" i="4"/>
  <c r="FN68" i="4"/>
  <c r="FN67" i="4"/>
  <c r="FN66" i="4"/>
  <c r="FN65" i="4"/>
  <c r="FN64" i="4"/>
  <c r="FN63" i="4"/>
  <c r="FN62" i="4"/>
  <c r="FN61" i="4"/>
  <c r="FN60" i="4"/>
  <c r="FN59" i="4"/>
  <c r="FN58" i="4"/>
  <c r="FN57" i="4"/>
  <c r="FN56" i="4"/>
  <c r="FN55" i="4"/>
  <c r="FN54" i="4"/>
  <c r="FN53" i="4"/>
  <c r="FN52" i="4"/>
  <c r="FN51" i="4"/>
  <c r="FN50" i="4"/>
  <c r="FN49" i="4"/>
  <c r="FN48" i="4"/>
  <c r="FN47" i="4"/>
  <c r="FN46" i="4"/>
  <c r="FN45" i="4"/>
  <c r="FN44" i="4"/>
  <c r="FN43" i="4"/>
  <c r="FN42" i="4"/>
  <c r="FN41" i="4"/>
  <c r="FN40" i="4"/>
  <c r="FN39" i="4"/>
  <c r="FN38" i="4"/>
  <c r="FN37" i="4"/>
  <c r="FN36" i="4"/>
  <c r="FN35" i="4"/>
  <c r="FN34" i="4"/>
  <c r="FN33" i="4"/>
  <c r="FN32" i="4"/>
  <c r="FN31" i="4"/>
  <c r="FN30" i="4"/>
  <c r="FN29" i="4"/>
  <c r="FN28" i="4"/>
  <c r="FN27" i="4"/>
  <c r="FN26" i="4"/>
  <c r="FN25" i="4"/>
  <c r="FN24" i="4"/>
  <c r="FN23" i="4"/>
  <c r="FN22" i="4"/>
  <c r="FN21" i="4"/>
  <c r="FN20" i="4"/>
  <c r="FN19" i="4"/>
  <c r="FN18" i="4"/>
  <c r="FN17" i="4"/>
  <c r="FN16" i="4"/>
  <c r="FN15" i="4"/>
  <c r="FN14" i="4"/>
  <c r="FN13" i="4"/>
  <c r="FN12" i="4"/>
  <c r="FN11" i="4"/>
  <c r="FN10" i="4"/>
  <c r="FN9" i="4"/>
  <c r="FN8" i="4"/>
  <c r="FS156" i="4"/>
  <c r="FS155" i="4"/>
  <c r="FS154" i="4"/>
  <c r="FS153" i="4"/>
  <c r="FS152" i="4"/>
  <c r="FS151" i="4"/>
  <c r="FS150" i="4"/>
  <c r="FS149" i="4"/>
  <c r="FS148" i="4"/>
  <c r="FS147" i="4"/>
  <c r="FS146" i="4"/>
  <c r="FS145" i="4"/>
  <c r="FS144" i="4"/>
  <c r="FS143" i="4"/>
  <c r="FS142" i="4"/>
  <c r="FS141" i="4"/>
  <c r="FS140" i="4"/>
  <c r="FS139" i="4"/>
  <c r="FS138" i="4"/>
  <c r="FS137" i="4"/>
  <c r="FS136" i="4"/>
  <c r="FS135" i="4"/>
  <c r="FS134" i="4"/>
  <c r="FS133" i="4"/>
  <c r="FS132" i="4"/>
  <c r="FS131" i="4"/>
  <c r="FS130" i="4"/>
  <c r="FS129" i="4"/>
  <c r="FS128" i="4"/>
  <c r="FS127" i="4"/>
  <c r="FS126" i="4"/>
  <c r="FS125" i="4"/>
  <c r="FS124" i="4"/>
  <c r="FS123" i="4"/>
  <c r="FS122" i="4"/>
  <c r="FS121" i="4"/>
  <c r="FS120" i="4"/>
  <c r="FS119" i="4"/>
  <c r="FS118" i="4"/>
  <c r="FS117" i="4"/>
  <c r="FS116" i="4"/>
  <c r="FS115" i="4"/>
  <c r="FS114" i="4"/>
  <c r="FS113" i="4"/>
  <c r="FS112" i="4"/>
  <c r="FS111" i="4"/>
  <c r="FS110" i="4"/>
  <c r="FS109" i="4"/>
  <c r="FS108" i="4"/>
  <c r="FS107" i="4"/>
  <c r="FS106" i="4"/>
  <c r="FS105" i="4"/>
  <c r="FS104" i="4"/>
  <c r="FS103" i="4"/>
  <c r="FS102" i="4"/>
  <c r="FS101" i="4"/>
  <c r="FS100" i="4"/>
  <c r="FS99" i="4"/>
  <c r="FS98" i="4"/>
  <c r="FS97" i="4"/>
  <c r="FS96" i="4"/>
  <c r="FS95" i="4"/>
  <c r="FS94" i="4"/>
  <c r="FS93" i="4"/>
  <c r="FS92" i="4"/>
  <c r="FS91" i="4"/>
  <c r="FS90" i="4"/>
  <c r="FS89" i="4"/>
  <c r="FS88" i="4"/>
  <c r="FS87" i="4"/>
  <c r="FS86" i="4"/>
  <c r="FS85" i="4"/>
  <c r="FS84" i="4"/>
  <c r="FS83" i="4"/>
  <c r="FS82" i="4"/>
  <c r="FS81" i="4"/>
  <c r="FS80" i="4"/>
  <c r="FS79" i="4"/>
  <c r="FS78" i="4"/>
  <c r="FS77" i="4"/>
  <c r="FS76" i="4"/>
  <c r="FS75" i="4"/>
  <c r="FS74" i="4"/>
  <c r="FS73" i="4"/>
  <c r="FS72" i="4"/>
  <c r="FS71" i="4"/>
  <c r="FS70" i="4"/>
  <c r="FS69" i="4"/>
  <c r="FS68" i="4"/>
  <c r="FS67" i="4"/>
  <c r="FS66" i="4"/>
  <c r="FS65" i="4"/>
  <c r="FS64" i="4"/>
  <c r="FS63" i="4"/>
  <c r="FS62" i="4"/>
  <c r="FS61" i="4"/>
  <c r="FS60" i="4"/>
  <c r="FS59" i="4"/>
  <c r="FS58" i="4"/>
  <c r="FS57" i="4"/>
  <c r="FS56" i="4"/>
  <c r="FS55" i="4"/>
  <c r="FS54" i="4"/>
  <c r="FS53" i="4"/>
  <c r="FS52" i="4"/>
  <c r="FS51" i="4"/>
  <c r="FS50" i="4"/>
  <c r="FS49" i="4"/>
  <c r="FS48" i="4"/>
  <c r="FS47" i="4"/>
  <c r="FS46" i="4"/>
  <c r="FS45" i="4"/>
  <c r="FS44" i="4"/>
  <c r="FS43" i="4"/>
  <c r="FS42" i="4"/>
  <c r="FS41" i="4"/>
  <c r="FS40" i="4"/>
  <c r="FS39" i="4"/>
  <c r="FS38" i="4"/>
  <c r="FS37" i="4"/>
  <c r="FS36" i="4"/>
  <c r="FS35" i="4"/>
  <c r="FS34" i="4"/>
  <c r="FS33" i="4"/>
  <c r="FS32" i="4"/>
  <c r="FS31" i="4"/>
  <c r="FS30" i="4"/>
  <c r="FS29" i="4"/>
  <c r="FS28" i="4"/>
  <c r="FS27" i="4"/>
  <c r="FS26" i="4"/>
  <c r="FS25" i="4"/>
  <c r="FS24" i="4"/>
  <c r="FS23" i="4"/>
  <c r="FS22" i="4"/>
  <c r="FS21" i="4"/>
  <c r="FS20" i="4"/>
  <c r="FS19" i="4"/>
  <c r="FS18" i="4"/>
  <c r="FS17" i="4"/>
  <c r="FS16" i="4"/>
  <c r="FS15" i="4"/>
  <c r="FS14" i="4"/>
  <c r="FS13" i="4"/>
  <c r="FS12" i="4"/>
  <c r="FS11" i="4"/>
  <c r="FS10" i="4"/>
  <c r="FS9" i="4"/>
  <c r="FS8" i="4"/>
  <c r="FX156" i="4"/>
  <c r="FX155" i="4"/>
  <c r="FX154" i="4"/>
  <c r="FX153" i="4"/>
  <c r="FX152" i="4"/>
  <c r="FX151" i="4"/>
  <c r="FX150" i="4"/>
  <c r="FX149" i="4"/>
  <c r="FX148" i="4"/>
  <c r="FX147" i="4"/>
  <c r="FX146" i="4"/>
  <c r="FX145" i="4"/>
  <c r="FX144" i="4"/>
  <c r="FX143" i="4"/>
  <c r="FX142" i="4"/>
  <c r="FX141" i="4"/>
  <c r="FX140" i="4"/>
  <c r="FX139" i="4"/>
  <c r="FX138" i="4"/>
  <c r="FX137" i="4"/>
  <c r="FX136" i="4"/>
  <c r="FX135" i="4"/>
  <c r="FX134" i="4"/>
  <c r="FX133" i="4"/>
  <c r="FX132" i="4"/>
  <c r="FX131" i="4"/>
  <c r="FX130" i="4"/>
  <c r="FX129" i="4"/>
  <c r="FX128" i="4"/>
  <c r="FX127" i="4"/>
  <c r="FX126" i="4"/>
  <c r="FX125" i="4"/>
  <c r="FX124" i="4"/>
  <c r="FX123" i="4"/>
  <c r="FX122" i="4"/>
  <c r="FX121" i="4"/>
  <c r="FX120" i="4"/>
  <c r="FX119" i="4"/>
  <c r="FX118" i="4"/>
  <c r="FX117" i="4"/>
  <c r="FX116" i="4"/>
  <c r="FX115" i="4"/>
  <c r="FX114" i="4"/>
  <c r="FX113" i="4"/>
  <c r="FX112" i="4"/>
  <c r="FX111" i="4"/>
  <c r="FX110" i="4"/>
  <c r="FX109" i="4"/>
  <c r="FX108" i="4"/>
  <c r="FX107" i="4"/>
  <c r="FX106" i="4"/>
  <c r="FX105" i="4"/>
  <c r="FX104" i="4"/>
  <c r="FX103" i="4"/>
  <c r="FX102" i="4"/>
  <c r="FX101" i="4"/>
  <c r="FX100" i="4"/>
  <c r="FX99" i="4"/>
  <c r="FX98" i="4"/>
  <c r="FX97" i="4"/>
  <c r="FX96" i="4"/>
  <c r="FX95" i="4"/>
  <c r="FX94" i="4"/>
  <c r="FX93" i="4"/>
  <c r="FX92" i="4"/>
  <c r="FX91" i="4"/>
  <c r="FX90" i="4"/>
  <c r="FX89" i="4"/>
  <c r="FX88" i="4"/>
  <c r="FX87" i="4"/>
  <c r="FX86" i="4"/>
  <c r="FX85" i="4"/>
  <c r="FX84" i="4"/>
  <c r="FX83" i="4"/>
  <c r="FX82" i="4"/>
  <c r="FX81" i="4"/>
  <c r="FX80" i="4"/>
  <c r="FX79" i="4"/>
  <c r="FX78" i="4"/>
  <c r="FX77" i="4"/>
  <c r="FX76" i="4"/>
  <c r="FX75" i="4"/>
  <c r="FX74" i="4"/>
  <c r="FX73" i="4"/>
  <c r="FX72" i="4"/>
  <c r="FX71" i="4"/>
  <c r="FX70" i="4"/>
  <c r="FX69" i="4"/>
  <c r="FX68" i="4"/>
  <c r="FX67" i="4"/>
  <c r="FX66" i="4"/>
  <c r="FX65" i="4"/>
  <c r="FX64" i="4"/>
  <c r="FX63" i="4"/>
  <c r="FX62" i="4"/>
  <c r="FX61" i="4"/>
  <c r="FX60" i="4"/>
  <c r="FX59" i="4"/>
  <c r="FX58" i="4"/>
  <c r="FX57" i="4"/>
  <c r="FX56" i="4"/>
  <c r="FX55" i="4"/>
  <c r="FX54" i="4"/>
  <c r="FX53" i="4"/>
  <c r="FX52" i="4"/>
  <c r="FX51" i="4"/>
  <c r="FX50" i="4"/>
  <c r="FX49" i="4"/>
  <c r="FX48" i="4"/>
  <c r="FX47" i="4"/>
  <c r="FX46" i="4"/>
  <c r="FX45" i="4"/>
  <c r="FX44" i="4"/>
  <c r="FX43" i="4"/>
  <c r="FX42" i="4"/>
  <c r="FX41" i="4"/>
  <c r="FX40" i="4"/>
  <c r="FX39" i="4"/>
  <c r="FX38" i="4"/>
  <c r="FX37" i="4"/>
  <c r="FX36" i="4"/>
  <c r="FX35" i="4"/>
  <c r="FX34" i="4"/>
  <c r="FX33" i="4"/>
  <c r="FX32" i="4"/>
  <c r="FX31" i="4"/>
  <c r="FX30" i="4"/>
  <c r="FX29" i="4"/>
  <c r="FX28" i="4"/>
  <c r="FX27" i="4"/>
  <c r="FX26" i="4"/>
  <c r="FX25" i="4"/>
  <c r="FX24" i="4"/>
  <c r="FX23" i="4"/>
  <c r="FX22" i="4"/>
  <c r="FX21" i="4"/>
  <c r="FX20" i="4"/>
  <c r="FX19" i="4"/>
  <c r="FX18" i="4"/>
  <c r="FX17" i="4"/>
  <c r="FX16" i="4"/>
  <c r="FX15" i="4"/>
  <c r="FX14" i="4"/>
  <c r="FX13" i="4"/>
  <c r="FX12" i="4"/>
  <c r="FX11" i="4"/>
  <c r="FX10" i="4"/>
  <c r="FX9" i="4"/>
  <c r="FX8" i="4"/>
  <c r="GC156" i="4"/>
  <c r="GC155" i="4"/>
  <c r="GC154" i="4"/>
  <c r="GC153" i="4"/>
  <c r="GC152" i="4"/>
  <c r="GC151" i="4"/>
  <c r="GC150" i="4"/>
  <c r="GC149" i="4"/>
  <c r="GC148" i="4"/>
  <c r="GC147" i="4"/>
  <c r="GC146" i="4"/>
  <c r="GC145" i="4"/>
  <c r="GC144" i="4"/>
  <c r="GC143" i="4"/>
  <c r="GC142" i="4"/>
  <c r="GC141" i="4"/>
  <c r="GC140" i="4"/>
  <c r="GC139" i="4"/>
  <c r="GC138" i="4"/>
  <c r="GC137" i="4"/>
  <c r="GC136" i="4"/>
  <c r="GC135" i="4"/>
  <c r="GC134" i="4"/>
  <c r="GC133" i="4"/>
  <c r="GC132" i="4"/>
  <c r="GC131" i="4"/>
  <c r="GC130" i="4"/>
  <c r="GC129" i="4"/>
  <c r="GC128" i="4"/>
  <c r="GC127" i="4"/>
  <c r="GC126" i="4"/>
  <c r="GC125" i="4"/>
  <c r="GC124" i="4"/>
  <c r="GC123" i="4"/>
  <c r="GC122" i="4"/>
  <c r="GC121" i="4"/>
  <c r="GC120" i="4"/>
  <c r="GC119" i="4"/>
  <c r="GC118" i="4"/>
  <c r="GC117" i="4"/>
  <c r="GC116" i="4"/>
  <c r="GC115" i="4"/>
  <c r="GC114" i="4"/>
  <c r="GC113" i="4"/>
  <c r="GC112" i="4"/>
  <c r="GC111" i="4"/>
  <c r="GC110" i="4"/>
  <c r="GC109" i="4"/>
  <c r="GC108" i="4"/>
  <c r="GC107" i="4"/>
  <c r="GC106" i="4"/>
  <c r="GC105" i="4"/>
  <c r="GC104" i="4"/>
  <c r="GC103" i="4"/>
  <c r="GC102" i="4"/>
  <c r="GC101" i="4"/>
  <c r="GC100" i="4"/>
  <c r="GC99" i="4"/>
  <c r="GC98" i="4"/>
  <c r="GC97" i="4"/>
  <c r="GC96" i="4"/>
  <c r="GC95" i="4"/>
  <c r="GC94" i="4"/>
  <c r="GC93" i="4"/>
  <c r="GC92" i="4"/>
  <c r="GC91" i="4"/>
  <c r="GC90" i="4"/>
  <c r="GC89" i="4"/>
  <c r="GC88" i="4"/>
  <c r="GC87" i="4"/>
  <c r="GC86" i="4"/>
  <c r="GC85" i="4"/>
  <c r="GC84" i="4"/>
  <c r="GC83" i="4"/>
  <c r="GC82" i="4"/>
  <c r="GC81" i="4"/>
  <c r="GC80" i="4"/>
  <c r="GC79" i="4"/>
  <c r="GC78" i="4"/>
  <c r="GC77" i="4"/>
  <c r="GC76" i="4"/>
  <c r="GC75" i="4"/>
  <c r="GC74" i="4"/>
  <c r="GC73" i="4"/>
  <c r="GC72" i="4"/>
  <c r="GC71" i="4"/>
  <c r="GC70" i="4"/>
  <c r="GC69" i="4"/>
  <c r="GC68" i="4"/>
  <c r="GC67" i="4"/>
  <c r="GC66" i="4"/>
  <c r="GC65" i="4"/>
  <c r="GC64" i="4"/>
  <c r="GC63" i="4"/>
  <c r="GC62" i="4"/>
  <c r="GC61" i="4"/>
  <c r="GC60" i="4"/>
  <c r="GC59" i="4"/>
  <c r="GC58" i="4"/>
  <c r="GC57" i="4"/>
  <c r="GC56" i="4"/>
  <c r="GC55" i="4"/>
  <c r="GC54" i="4"/>
  <c r="GC53" i="4"/>
  <c r="GC52" i="4"/>
  <c r="GC51" i="4"/>
  <c r="GC50" i="4"/>
  <c r="GC49" i="4"/>
  <c r="GC48" i="4"/>
  <c r="GC47" i="4"/>
  <c r="GC46" i="4"/>
  <c r="GC45" i="4"/>
  <c r="GC44" i="4"/>
  <c r="GC43" i="4"/>
  <c r="GC42" i="4"/>
  <c r="GC41" i="4"/>
  <c r="GC40" i="4"/>
  <c r="GC39" i="4"/>
  <c r="GC38" i="4"/>
  <c r="GC37" i="4"/>
  <c r="GC36" i="4"/>
  <c r="GC35" i="4"/>
  <c r="GC34" i="4"/>
  <c r="GC33" i="4"/>
  <c r="GC32" i="4"/>
  <c r="GC31" i="4"/>
  <c r="GC30" i="4"/>
  <c r="GC29" i="4"/>
  <c r="GC28" i="4"/>
  <c r="GC27" i="4"/>
  <c r="GC26" i="4"/>
  <c r="GC25" i="4"/>
  <c r="GC24" i="4"/>
  <c r="GC23" i="4"/>
  <c r="GC22" i="4"/>
  <c r="GC21" i="4"/>
  <c r="GC20" i="4"/>
  <c r="GC19" i="4"/>
  <c r="GC18" i="4"/>
  <c r="GC17" i="4"/>
  <c r="GC16" i="4"/>
  <c r="GC15" i="4"/>
  <c r="GC14" i="4"/>
  <c r="GC13" i="4"/>
  <c r="GC12" i="4"/>
  <c r="GC11" i="4"/>
  <c r="GC10" i="4"/>
  <c r="GC9" i="4"/>
  <c r="GC8" i="4"/>
  <c r="GH156" i="4"/>
  <c r="GH155" i="4"/>
  <c r="GH154" i="4"/>
  <c r="GH153" i="4"/>
  <c r="GH152" i="4"/>
  <c r="GH151" i="4"/>
  <c r="GH150" i="4"/>
  <c r="GH149" i="4"/>
  <c r="GH148" i="4"/>
  <c r="GH147" i="4"/>
  <c r="GH146" i="4"/>
  <c r="GH145" i="4"/>
  <c r="GH144" i="4"/>
  <c r="GH143" i="4"/>
  <c r="GH142" i="4"/>
  <c r="GH141" i="4"/>
  <c r="GH140" i="4"/>
  <c r="GH139" i="4"/>
  <c r="GH138" i="4"/>
  <c r="GH137" i="4"/>
  <c r="GH136" i="4"/>
  <c r="GH135" i="4"/>
  <c r="GH134" i="4"/>
  <c r="GH133" i="4"/>
  <c r="GH132" i="4"/>
  <c r="GH131" i="4"/>
  <c r="GH130" i="4"/>
  <c r="GH129" i="4"/>
  <c r="GH128" i="4"/>
  <c r="GH127" i="4"/>
  <c r="GH126" i="4"/>
  <c r="GH125" i="4"/>
  <c r="GH124" i="4"/>
  <c r="GH123" i="4"/>
  <c r="GH122" i="4"/>
  <c r="GH121" i="4"/>
  <c r="GH120" i="4"/>
  <c r="GH119" i="4"/>
  <c r="GH118" i="4"/>
  <c r="GH117" i="4"/>
  <c r="GH116" i="4"/>
  <c r="GH115" i="4"/>
  <c r="GH114" i="4"/>
  <c r="GH113" i="4"/>
  <c r="GH112" i="4"/>
  <c r="GH111" i="4"/>
  <c r="GH110" i="4"/>
  <c r="GH109" i="4"/>
  <c r="GH108" i="4"/>
  <c r="GH107" i="4"/>
  <c r="GH106" i="4"/>
  <c r="GH105" i="4"/>
  <c r="GH104" i="4"/>
  <c r="GH103" i="4"/>
  <c r="GH102" i="4"/>
  <c r="GH101" i="4"/>
  <c r="GH100" i="4"/>
  <c r="GH99" i="4"/>
  <c r="GH98" i="4"/>
  <c r="GH97" i="4"/>
  <c r="GH96" i="4"/>
  <c r="GH95" i="4"/>
  <c r="GH94" i="4"/>
  <c r="GH93" i="4"/>
  <c r="GH92" i="4"/>
  <c r="GH91" i="4"/>
  <c r="GH90" i="4"/>
  <c r="GH89" i="4"/>
  <c r="GH88" i="4"/>
  <c r="GH87" i="4"/>
  <c r="GH86" i="4"/>
  <c r="GH85" i="4"/>
  <c r="GH84" i="4"/>
  <c r="GH83" i="4"/>
  <c r="GH82" i="4"/>
  <c r="GH81" i="4"/>
  <c r="GH80" i="4"/>
  <c r="GH79" i="4"/>
  <c r="GH78" i="4"/>
  <c r="GH77" i="4"/>
  <c r="GH76" i="4"/>
  <c r="GH75" i="4"/>
  <c r="GH74" i="4"/>
  <c r="GH73" i="4"/>
  <c r="GH72" i="4"/>
  <c r="GH71" i="4"/>
  <c r="GH70" i="4"/>
  <c r="GH69" i="4"/>
  <c r="GH68" i="4"/>
  <c r="GH67" i="4"/>
  <c r="GH66" i="4"/>
  <c r="GH65" i="4"/>
  <c r="GH64" i="4"/>
  <c r="GH63" i="4"/>
  <c r="GH62" i="4"/>
  <c r="GH61" i="4"/>
  <c r="GH60" i="4"/>
  <c r="GH59" i="4"/>
  <c r="GH58" i="4"/>
  <c r="GH57" i="4"/>
  <c r="GH56" i="4"/>
  <c r="GH55" i="4"/>
  <c r="GH54" i="4"/>
  <c r="GH53" i="4"/>
  <c r="GH52" i="4"/>
  <c r="GH51" i="4"/>
  <c r="GH50" i="4"/>
  <c r="GH49" i="4"/>
  <c r="GH48" i="4"/>
  <c r="GH47" i="4"/>
  <c r="GH46" i="4"/>
  <c r="GH45" i="4"/>
  <c r="GH44" i="4"/>
  <c r="GH43" i="4"/>
  <c r="GH42" i="4"/>
  <c r="GH41" i="4"/>
  <c r="GH40" i="4"/>
  <c r="GH39" i="4"/>
  <c r="GH38" i="4"/>
  <c r="GH37" i="4"/>
  <c r="GH36" i="4"/>
  <c r="GH35" i="4"/>
  <c r="GH34" i="4"/>
  <c r="GH33" i="4"/>
  <c r="GH32" i="4"/>
  <c r="GH31" i="4"/>
  <c r="GH30" i="4"/>
  <c r="GH29" i="4"/>
  <c r="GH28" i="4"/>
  <c r="GH27" i="4"/>
  <c r="GH26" i="4"/>
  <c r="GH25" i="4"/>
  <c r="GH24" i="4"/>
  <c r="GH23" i="4"/>
  <c r="GH22" i="4"/>
  <c r="GH21" i="4"/>
  <c r="GH20" i="4"/>
  <c r="GH19" i="4"/>
  <c r="GH18" i="4"/>
  <c r="GH17" i="4"/>
  <c r="GH16" i="4"/>
  <c r="GH15" i="4"/>
  <c r="GH14" i="4"/>
  <c r="GH13" i="4"/>
  <c r="GH12" i="4"/>
  <c r="GH11" i="4"/>
  <c r="GH10" i="4"/>
  <c r="GH9" i="4"/>
  <c r="GH8" i="4"/>
  <c r="GM156" i="4"/>
  <c r="GM155" i="4"/>
  <c r="GM154" i="4"/>
  <c r="GM153" i="4"/>
  <c r="GM152" i="4"/>
  <c r="GM151" i="4"/>
  <c r="GM150" i="4"/>
  <c r="GM149" i="4"/>
  <c r="GM148" i="4"/>
  <c r="GM147" i="4"/>
  <c r="GM146" i="4"/>
  <c r="GM145" i="4"/>
  <c r="GM144" i="4"/>
  <c r="GM143" i="4"/>
  <c r="GM142" i="4"/>
  <c r="GM141" i="4"/>
  <c r="GM140" i="4"/>
  <c r="GM139" i="4"/>
  <c r="GM138" i="4"/>
  <c r="GM137" i="4"/>
  <c r="GM136" i="4"/>
  <c r="GM135" i="4"/>
  <c r="GM134" i="4"/>
  <c r="GM133" i="4"/>
  <c r="GM132" i="4"/>
  <c r="GM131" i="4"/>
  <c r="GM130" i="4"/>
  <c r="GM129" i="4"/>
  <c r="GM128" i="4"/>
  <c r="GM127" i="4"/>
  <c r="GM126" i="4"/>
  <c r="GM125" i="4"/>
  <c r="GM124" i="4"/>
  <c r="GM123" i="4"/>
  <c r="GM122" i="4"/>
  <c r="GM121" i="4"/>
  <c r="GM120" i="4"/>
  <c r="GM119" i="4"/>
  <c r="GM118" i="4"/>
  <c r="GM117" i="4"/>
  <c r="GM116" i="4"/>
  <c r="GM115" i="4"/>
  <c r="GM114" i="4"/>
  <c r="GM113" i="4"/>
  <c r="GM112" i="4"/>
  <c r="GM111" i="4"/>
  <c r="GM110" i="4"/>
  <c r="GM109" i="4"/>
  <c r="GM108" i="4"/>
  <c r="GM107" i="4"/>
  <c r="GM106" i="4"/>
  <c r="GM105" i="4"/>
  <c r="GM104" i="4"/>
  <c r="GM103" i="4"/>
  <c r="GM102" i="4"/>
  <c r="GM101" i="4"/>
  <c r="GM100" i="4"/>
  <c r="GM99" i="4"/>
  <c r="GM98" i="4"/>
  <c r="GM97" i="4"/>
  <c r="GM96" i="4"/>
  <c r="GM95" i="4"/>
  <c r="GM94" i="4"/>
  <c r="GM93" i="4"/>
  <c r="GM92" i="4"/>
  <c r="GM91" i="4"/>
  <c r="GM90" i="4"/>
  <c r="GM89" i="4"/>
  <c r="GM88" i="4"/>
  <c r="GM87" i="4"/>
  <c r="GM86" i="4"/>
  <c r="GM85" i="4"/>
  <c r="GM84" i="4"/>
  <c r="GM83" i="4"/>
  <c r="GM82" i="4"/>
  <c r="GM81" i="4"/>
  <c r="GM80" i="4"/>
  <c r="GM79" i="4"/>
  <c r="GM78" i="4"/>
  <c r="GM77" i="4"/>
  <c r="GM76" i="4"/>
  <c r="GM75" i="4"/>
  <c r="GM74" i="4"/>
  <c r="GM73" i="4"/>
  <c r="GM72" i="4"/>
  <c r="GM71" i="4"/>
  <c r="GM70" i="4"/>
  <c r="GM69" i="4"/>
  <c r="GM68" i="4"/>
  <c r="GM67" i="4"/>
  <c r="GM66" i="4"/>
  <c r="GM65" i="4"/>
  <c r="GM64" i="4"/>
  <c r="GM63" i="4"/>
  <c r="GM62" i="4"/>
  <c r="GM61" i="4"/>
  <c r="GM60" i="4"/>
  <c r="GM59" i="4"/>
  <c r="GM58" i="4"/>
  <c r="GM57" i="4"/>
  <c r="GM56" i="4"/>
  <c r="GM55" i="4"/>
  <c r="GM54" i="4"/>
  <c r="GM53" i="4"/>
  <c r="GM52" i="4"/>
  <c r="GM51" i="4"/>
  <c r="GM50" i="4"/>
  <c r="GM49" i="4"/>
  <c r="GM48" i="4"/>
  <c r="GM47" i="4"/>
  <c r="GM46" i="4"/>
  <c r="GM45" i="4"/>
  <c r="GM44" i="4"/>
  <c r="GM43" i="4"/>
  <c r="GM42" i="4"/>
  <c r="GM41" i="4"/>
  <c r="GM40" i="4"/>
  <c r="GM39" i="4"/>
  <c r="GM38" i="4"/>
  <c r="GM37" i="4"/>
  <c r="GM36" i="4"/>
  <c r="GM35" i="4"/>
  <c r="GM34" i="4"/>
  <c r="GM33" i="4"/>
  <c r="GM32" i="4"/>
  <c r="GM31" i="4"/>
  <c r="GM30" i="4"/>
  <c r="GM29" i="4"/>
  <c r="GM28" i="4"/>
  <c r="GM27" i="4"/>
  <c r="GM26" i="4"/>
  <c r="GM25" i="4"/>
  <c r="GM24" i="4"/>
  <c r="GM23" i="4"/>
  <c r="GM22" i="4"/>
  <c r="GM21" i="4"/>
  <c r="GM20" i="4"/>
  <c r="GM19" i="4"/>
  <c r="GM18" i="4"/>
  <c r="GM17" i="4"/>
  <c r="GM16" i="4"/>
  <c r="GM15" i="4"/>
  <c r="GM14" i="4"/>
  <c r="GM13" i="4"/>
  <c r="GM12" i="4"/>
  <c r="GM11" i="4"/>
  <c r="GM10" i="4"/>
  <c r="GM9" i="4"/>
  <c r="GM8" i="4"/>
  <c r="GR156" i="4"/>
  <c r="GR155" i="4"/>
  <c r="GR154" i="4"/>
  <c r="GR153" i="4"/>
  <c r="GR152" i="4"/>
  <c r="GR151" i="4"/>
  <c r="GR150" i="4"/>
  <c r="GR149" i="4"/>
  <c r="GR148" i="4"/>
  <c r="GR147" i="4"/>
  <c r="GR146" i="4"/>
  <c r="GR145" i="4"/>
  <c r="GR144" i="4"/>
  <c r="GR143" i="4"/>
  <c r="GR142" i="4"/>
  <c r="GR141" i="4"/>
  <c r="GR140" i="4"/>
  <c r="GR139" i="4"/>
  <c r="GR138" i="4"/>
  <c r="GR137" i="4"/>
  <c r="GR136" i="4"/>
  <c r="GR135" i="4"/>
  <c r="GR134" i="4"/>
  <c r="GR133" i="4"/>
  <c r="GR132" i="4"/>
  <c r="GR131" i="4"/>
  <c r="GR130" i="4"/>
  <c r="GR129" i="4"/>
  <c r="GR128" i="4"/>
  <c r="GR127" i="4"/>
  <c r="GR126" i="4"/>
  <c r="GR125" i="4"/>
  <c r="GR124" i="4"/>
  <c r="GR123" i="4"/>
  <c r="GR122" i="4"/>
  <c r="GR121" i="4"/>
  <c r="GR120" i="4"/>
  <c r="GR119" i="4"/>
  <c r="GR118" i="4"/>
  <c r="GR117" i="4"/>
  <c r="GR116" i="4"/>
  <c r="GR115" i="4"/>
  <c r="GR114" i="4"/>
  <c r="GR113" i="4"/>
  <c r="GR112" i="4"/>
  <c r="GR111" i="4"/>
  <c r="GR110" i="4"/>
  <c r="GR109" i="4"/>
  <c r="GR108" i="4"/>
  <c r="GR107" i="4"/>
  <c r="GR106" i="4"/>
  <c r="GR105" i="4"/>
  <c r="GR104" i="4"/>
  <c r="GR103" i="4"/>
  <c r="GR102" i="4"/>
  <c r="GR101" i="4"/>
  <c r="GR100" i="4"/>
  <c r="GR99" i="4"/>
  <c r="GR98" i="4"/>
  <c r="GR97" i="4"/>
  <c r="GR96" i="4"/>
  <c r="GR95" i="4"/>
  <c r="GR94" i="4"/>
  <c r="GR93" i="4"/>
  <c r="GR92" i="4"/>
  <c r="GR91" i="4"/>
  <c r="GR90" i="4"/>
  <c r="GR89" i="4"/>
  <c r="GR88" i="4"/>
  <c r="GR87" i="4"/>
  <c r="GR86" i="4"/>
  <c r="GR85" i="4"/>
  <c r="GR84" i="4"/>
  <c r="GR83" i="4"/>
  <c r="GR82" i="4"/>
  <c r="GR81" i="4"/>
  <c r="GR80" i="4"/>
  <c r="GR79" i="4"/>
  <c r="GR78" i="4"/>
  <c r="GR77" i="4"/>
  <c r="GR76" i="4"/>
  <c r="GR75" i="4"/>
  <c r="GR74" i="4"/>
  <c r="GR73" i="4"/>
  <c r="GR72" i="4"/>
  <c r="GR71" i="4"/>
  <c r="GR70" i="4"/>
  <c r="GR69" i="4"/>
  <c r="GR68" i="4"/>
  <c r="GR67" i="4"/>
  <c r="GR66" i="4"/>
  <c r="GR65" i="4"/>
  <c r="GR64" i="4"/>
  <c r="GR63" i="4"/>
  <c r="GR62" i="4"/>
  <c r="GR61" i="4"/>
  <c r="GR60" i="4"/>
  <c r="GR59" i="4"/>
  <c r="GR58" i="4"/>
  <c r="GR57" i="4"/>
  <c r="GR56" i="4"/>
  <c r="GR55" i="4"/>
  <c r="GR54" i="4"/>
  <c r="GR53" i="4"/>
  <c r="GR52" i="4"/>
  <c r="GR51" i="4"/>
  <c r="GR50" i="4"/>
  <c r="GR49" i="4"/>
  <c r="GR48" i="4"/>
  <c r="GR47" i="4"/>
  <c r="GR46" i="4"/>
  <c r="GR45" i="4"/>
  <c r="GR44" i="4"/>
  <c r="GR43" i="4"/>
  <c r="GR42" i="4"/>
  <c r="GR41" i="4"/>
  <c r="GR40" i="4"/>
  <c r="GR39" i="4"/>
  <c r="GR38" i="4"/>
  <c r="GR37" i="4"/>
  <c r="GR36" i="4"/>
  <c r="GR35" i="4"/>
  <c r="GR34" i="4"/>
  <c r="GR33" i="4"/>
  <c r="GR32" i="4"/>
  <c r="GR31" i="4"/>
  <c r="GR30" i="4"/>
  <c r="GR29" i="4"/>
  <c r="GR28" i="4"/>
  <c r="GR27" i="4"/>
  <c r="GR26" i="4"/>
  <c r="GR25" i="4"/>
  <c r="GR24" i="4"/>
  <c r="GR23" i="4"/>
  <c r="GR22" i="4"/>
  <c r="GR21" i="4"/>
  <c r="GR20" i="4"/>
  <c r="GR19" i="4"/>
  <c r="GR18" i="4"/>
  <c r="GR17" i="4"/>
  <c r="GR16" i="4"/>
  <c r="GR15" i="4"/>
  <c r="GR14" i="4"/>
  <c r="GR13" i="4"/>
  <c r="GR12" i="4"/>
  <c r="GR11" i="4"/>
  <c r="GR10" i="4"/>
  <c r="GR9" i="4"/>
  <c r="GR8" i="4"/>
  <c r="GW156" i="4"/>
  <c r="GW155" i="4"/>
  <c r="GW154" i="4"/>
  <c r="GW153" i="4"/>
  <c r="GW152" i="4"/>
  <c r="GW151" i="4"/>
  <c r="GW150" i="4"/>
  <c r="GW149" i="4"/>
  <c r="GW148" i="4"/>
  <c r="GW147" i="4"/>
  <c r="GW146" i="4"/>
  <c r="GW145" i="4"/>
  <c r="GW144" i="4"/>
  <c r="GW143" i="4"/>
  <c r="GW142" i="4"/>
  <c r="GW141" i="4"/>
  <c r="GW140" i="4"/>
  <c r="GW139" i="4"/>
  <c r="GW138" i="4"/>
  <c r="GW137" i="4"/>
  <c r="GW136" i="4"/>
  <c r="GW135" i="4"/>
  <c r="GW134" i="4"/>
  <c r="GW133" i="4"/>
  <c r="GW132" i="4"/>
  <c r="GW131" i="4"/>
  <c r="GW130" i="4"/>
  <c r="GW129" i="4"/>
  <c r="GW128" i="4"/>
  <c r="GW127" i="4"/>
  <c r="GW126" i="4"/>
  <c r="GW125" i="4"/>
  <c r="GW124" i="4"/>
  <c r="GW123" i="4"/>
  <c r="GW122" i="4"/>
  <c r="GW121" i="4"/>
  <c r="GW120" i="4"/>
  <c r="GW119" i="4"/>
  <c r="GW118" i="4"/>
  <c r="GW117" i="4"/>
  <c r="GW116" i="4"/>
  <c r="GW115" i="4"/>
  <c r="GW114" i="4"/>
  <c r="GW113" i="4"/>
  <c r="GW112" i="4"/>
  <c r="GW111" i="4"/>
  <c r="GW110" i="4"/>
  <c r="GW109" i="4"/>
  <c r="GW108" i="4"/>
  <c r="GW107" i="4"/>
  <c r="GW106" i="4"/>
  <c r="GW105" i="4"/>
  <c r="GW104" i="4"/>
  <c r="GW103" i="4"/>
  <c r="GW102" i="4"/>
  <c r="GW101" i="4"/>
  <c r="GW100" i="4"/>
  <c r="GW99" i="4"/>
  <c r="GW98" i="4"/>
  <c r="GW97" i="4"/>
  <c r="GW96" i="4"/>
  <c r="GW95" i="4"/>
  <c r="GW94" i="4"/>
  <c r="GW93" i="4"/>
  <c r="GW92" i="4"/>
  <c r="GW91" i="4"/>
  <c r="GW90" i="4"/>
  <c r="GW89" i="4"/>
  <c r="GW88" i="4"/>
  <c r="GW87" i="4"/>
  <c r="GW86" i="4"/>
  <c r="GW85" i="4"/>
  <c r="GW84" i="4"/>
  <c r="GW83" i="4"/>
  <c r="GW82" i="4"/>
  <c r="GW81" i="4"/>
  <c r="GW80" i="4"/>
  <c r="GW79" i="4"/>
  <c r="GW78" i="4"/>
  <c r="GW77" i="4"/>
  <c r="GW76" i="4"/>
  <c r="GW75" i="4"/>
  <c r="GW74" i="4"/>
  <c r="GW73" i="4"/>
  <c r="GW72" i="4"/>
  <c r="GW71" i="4"/>
  <c r="GW70" i="4"/>
  <c r="GW69" i="4"/>
  <c r="GW68" i="4"/>
  <c r="GW67" i="4"/>
  <c r="GW66" i="4"/>
  <c r="GW65" i="4"/>
  <c r="GW64" i="4"/>
  <c r="GW63" i="4"/>
  <c r="GW62" i="4"/>
  <c r="GW61" i="4"/>
  <c r="GW60" i="4"/>
  <c r="GW59" i="4"/>
  <c r="GW58" i="4"/>
  <c r="GW57" i="4"/>
  <c r="GW56" i="4"/>
  <c r="GW55" i="4"/>
  <c r="GW54" i="4"/>
  <c r="GW53" i="4"/>
  <c r="GW52" i="4"/>
  <c r="GW51" i="4"/>
  <c r="GW50" i="4"/>
  <c r="GW49" i="4"/>
  <c r="GW48" i="4"/>
  <c r="GW47" i="4"/>
  <c r="GW46" i="4"/>
  <c r="GW45" i="4"/>
  <c r="GW44" i="4"/>
  <c r="GW43" i="4"/>
  <c r="GW42" i="4"/>
  <c r="GW41" i="4"/>
  <c r="GW40" i="4"/>
  <c r="GW39" i="4"/>
  <c r="GW38" i="4"/>
  <c r="GW37" i="4"/>
  <c r="GW36" i="4"/>
  <c r="GW35" i="4"/>
  <c r="GW34" i="4"/>
  <c r="GW33" i="4"/>
  <c r="GW32" i="4"/>
  <c r="GW31" i="4"/>
  <c r="GW30" i="4"/>
  <c r="GW29" i="4"/>
  <c r="GW28" i="4"/>
  <c r="GW27" i="4"/>
  <c r="GW26" i="4"/>
  <c r="GW25" i="4"/>
  <c r="GW24" i="4"/>
  <c r="GW23" i="4"/>
  <c r="GW22" i="4"/>
  <c r="GW21" i="4"/>
  <c r="GW20" i="4"/>
  <c r="GW19" i="4"/>
  <c r="GW18" i="4"/>
  <c r="GW17" i="4"/>
  <c r="GW16" i="4"/>
  <c r="GW15" i="4"/>
  <c r="GW14" i="4"/>
  <c r="GW13" i="4"/>
  <c r="GW12" i="4"/>
  <c r="GW11" i="4"/>
  <c r="GW10" i="4"/>
  <c r="GW9" i="4"/>
  <c r="GW8" i="4"/>
  <c r="HB156" i="4"/>
  <c r="HB155" i="4"/>
  <c r="HB154" i="4"/>
  <c r="HB153" i="4"/>
  <c r="HB152" i="4"/>
  <c r="HB151" i="4"/>
  <c r="HB150" i="4"/>
  <c r="HB149" i="4"/>
  <c r="HB148" i="4"/>
  <c r="HB147" i="4"/>
  <c r="HB146" i="4"/>
  <c r="HB145" i="4"/>
  <c r="HB144" i="4"/>
  <c r="HB143" i="4"/>
  <c r="HB142" i="4"/>
  <c r="HB141" i="4"/>
  <c r="HB140" i="4"/>
  <c r="HB139" i="4"/>
  <c r="HB138" i="4"/>
  <c r="HB137" i="4"/>
  <c r="HB136" i="4"/>
  <c r="HB135" i="4"/>
  <c r="HB134" i="4"/>
  <c r="HB133" i="4"/>
  <c r="HB132" i="4"/>
  <c r="HB131" i="4"/>
  <c r="HB130" i="4"/>
  <c r="HB129" i="4"/>
  <c r="HB128" i="4"/>
  <c r="HB127" i="4"/>
  <c r="HB126" i="4"/>
  <c r="HB125" i="4"/>
  <c r="HB124" i="4"/>
  <c r="HB123" i="4"/>
  <c r="HB122" i="4"/>
  <c r="HB121" i="4"/>
  <c r="HB120" i="4"/>
  <c r="HB119" i="4"/>
  <c r="HB118" i="4"/>
  <c r="HB117" i="4"/>
  <c r="HB116" i="4"/>
  <c r="HB115" i="4"/>
  <c r="HB114" i="4"/>
  <c r="HB113" i="4"/>
  <c r="HB112" i="4"/>
  <c r="HB111" i="4"/>
  <c r="HB110" i="4"/>
  <c r="HB109" i="4"/>
  <c r="HB108" i="4"/>
  <c r="HB107" i="4"/>
  <c r="HB106" i="4"/>
  <c r="HB105" i="4"/>
  <c r="HB104" i="4"/>
  <c r="HB103" i="4"/>
  <c r="HB102" i="4"/>
  <c r="HB101" i="4"/>
  <c r="HB100" i="4"/>
  <c r="HB99" i="4"/>
  <c r="HB98" i="4"/>
  <c r="HB97" i="4"/>
  <c r="HB96" i="4"/>
  <c r="HB95" i="4"/>
  <c r="HB94" i="4"/>
  <c r="HB93" i="4"/>
  <c r="HB92" i="4"/>
  <c r="HB91" i="4"/>
  <c r="HB90" i="4"/>
  <c r="HB89" i="4"/>
  <c r="HB88" i="4"/>
  <c r="HB87" i="4"/>
  <c r="HB86" i="4"/>
  <c r="HB85" i="4"/>
  <c r="HB84" i="4"/>
  <c r="HB83" i="4"/>
  <c r="HB82" i="4"/>
  <c r="HB81" i="4"/>
  <c r="HB80" i="4"/>
  <c r="HB79" i="4"/>
  <c r="HB78" i="4"/>
  <c r="HB77" i="4"/>
  <c r="HB76" i="4"/>
  <c r="HB75" i="4"/>
  <c r="HB74" i="4"/>
  <c r="HB73" i="4"/>
  <c r="HB72" i="4"/>
  <c r="HB71" i="4"/>
  <c r="HB70" i="4"/>
  <c r="HB69" i="4"/>
  <c r="HB68" i="4"/>
  <c r="HB67" i="4"/>
  <c r="HB66" i="4"/>
  <c r="HB65" i="4"/>
  <c r="HB64" i="4"/>
  <c r="HB63" i="4"/>
  <c r="HB62" i="4"/>
  <c r="HB61" i="4"/>
  <c r="HB60" i="4"/>
  <c r="HB59" i="4"/>
  <c r="HB58" i="4"/>
  <c r="HB57" i="4"/>
  <c r="HB56" i="4"/>
  <c r="HB55" i="4"/>
  <c r="HB54" i="4"/>
  <c r="HB53" i="4"/>
  <c r="HB52" i="4"/>
  <c r="HB51" i="4"/>
  <c r="HB50" i="4"/>
  <c r="HB49" i="4"/>
  <c r="HB48" i="4"/>
  <c r="HB47" i="4"/>
  <c r="HB46" i="4"/>
  <c r="HB45" i="4"/>
  <c r="HB44" i="4"/>
  <c r="HB43" i="4"/>
  <c r="HB42" i="4"/>
  <c r="HB41" i="4"/>
  <c r="HB40" i="4"/>
  <c r="HB39" i="4"/>
  <c r="HB38" i="4"/>
  <c r="HB37" i="4"/>
  <c r="HB36" i="4"/>
  <c r="HB35" i="4"/>
  <c r="HB34" i="4"/>
  <c r="HB33" i="4"/>
  <c r="HB32" i="4"/>
  <c r="HB31" i="4"/>
  <c r="HB30" i="4"/>
  <c r="HB29" i="4"/>
  <c r="HB28" i="4"/>
  <c r="HB27" i="4"/>
  <c r="HB26" i="4"/>
  <c r="HB25" i="4"/>
  <c r="HB24" i="4"/>
  <c r="HB23" i="4"/>
  <c r="HB22" i="4"/>
  <c r="HB21" i="4"/>
  <c r="HB20" i="4"/>
  <c r="HB19" i="4"/>
  <c r="HB18" i="4"/>
  <c r="HB17" i="4"/>
  <c r="HB16" i="4"/>
  <c r="HB15" i="4"/>
  <c r="HB14" i="4"/>
  <c r="HB13" i="4"/>
  <c r="HB12" i="4"/>
  <c r="HB11" i="4"/>
  <c r="HB10" i="4"/>
  <c r="HB9" i="4"/>
  <c r="HB8" i="4"/>
  <c r="HG156" i="4"/>
  <c r="HG155" i="4"/>
  <c r="HG154" i="4"/>
  <c r="HG153" i="4"/>
  <c r="HG152" i="4"/>
  <c r="HG151" i="4"/>
  <c r="HG150" i="4"/>
  <c r="HG149" i="4"/>
  <c r="HG148" i="4"/>
  <c r="HG147" i="4"/>
  <c r="HG146" i="4"/>
  <c r="HG145" i="4"/>
  <c r="HG144" i="4"/>
  <c r="HG143" i="4"/>
  <c r="HG142" i="4"/>
  <c r="HG141" i="4"/>
  <c r="HG140" i="4"/>
  <c r="HG139" i="4"/>
  <c r="HG138" i="4"/>
  <c r="HG137" i="4"/>
  <c r="HG136" i="4"/>
  <c r="HG135" i="4"/>
  <c r="HG134" i="4"/>
  <c r="HG133" i="4"/>
  <c r="HG132" i="4"/>
  <c r="HG131" i="4"/>
  <c r="HG130" i="4"/>
  <c r="HG129" i="4"/>
  <c r="HG128" i="4"/>
  <c r="HG127" i="4"/>
  <c r="HG126" i="4"/>
  <c r="HG125" i="4"/>
  <c r="HG124" i="4"/>
  <c r="HG123" i="4"/>
  <c r="HG122" i="4"/>
  <c r="HG121" i="4"/>
  <c r="HG120" i="4"/>
  <c r="HG119" i="4"/>
  <c r="HG118" i="4"/>
  <c r="HG117" i="4"/>
  <c r="HG116" i="4"/>
  <c r="HG115" i="4"/>
  <c r="HG114" i="4"/>
  <c r="HG113" i="4"/>
  <c r="HG112" i="4"/>
  <c r="HG111" i="4"/>
  <c r="HG110" i="4"/>
  <c r="HG109" i="4"/>
  <c r="HG108" i="4"/>
  <c r="HG107" i="4"/>
  <c r="HG106" i="4"/>
  <c r="HG105" i="4"/>
  <c r="HG104" i="4"/>
  <c r="HG103" i="4"/>
  <c r="HG102" i="4"/>
  <c r="HG101" i="4"/>
  <c r="HG100" i="4"/>
  <c r="HG99" i="4"/>
  <c r="HG98" i="4"/>
  <c r="HG97" i="4"/>
  <c r="HG96" i="4"/>
  <c r="HG95" i="4"/>
  <c r="HG94" i="4"/>
  <c r="HG93" i="4"/>
  <c r="HG92" i="4"/>
  <c r="HG91" i="4"/>
  <c r="HG90" i="4"/>
  <c r="HG89" i="4"/>
  <c r="HG88" i="4"/>
  <c r="HG87" i="4"/>
  <c r="HG86" i="4"/>
  <c r="HG85" i="4"/>
  <c r="HG84" i="4"/>
  <c r="HG83" i="4"/>
  <c r="HG82" i="4"/>
  <c r="HG81" i="4"/>
  <c r="HG80" i="4"/>
  <c r="HG79" i="4"/>
  <c r="HG78" i="4"/>
  <c r="HG77" i="4"/>
  <c r="HG76" i="4"/>
  <c r="HG75" i="4"/>
  <c r="HG74" i="4"/>
  <c r="HG73" i="4"/>
  <c r="HG72" i="4"/>
  <c r="HG71" i="4"/>
  <c r="HG70" i="4"/>
  <c r="HG69" i="4"/>
  <c r="HG68" i="4"/>
  <c r="HG67" i="4"/>
  <c r="HG66" i="4"/>
  <c r="HG65" i="4"/>
  <c r="HG64" i="4"/>
  <c r="HG63" i="4"/>
  <c r="HG62" i="4"/>
  <c r="HG61" i="4"/>
  <c r="HG60" i="4"/>
  <c r="HG59" i="4"/>
  <c r="HG58" i="4"/>
  <c r="HG57" i="4"/>
  <c r="HG56" i="4"/>
  <c r="HG55" i="4"/>
  <c r="HG54" i="4"/>
  <c r="HG53" i="4"/>
  <c r="HG52" i="4"/>
  <c r="HG51" i="4"/>
  <c r="HG50" i="4"/>
  <c r="HG49" i="4"/>
  <c r="HG48" i="4"/>
  <c r="HG47" i="4"/>
  <c r="HG46" i="4"/>
  <c r="HG45" i="4"/>
  <c r="HG44" i="4"/>
  <c r="HG43" i="4"/>
  <c r="HG42" i="4"/>
  <c r="HG41" i="4"/>
  <c r="HG40" i="4"/>
  <c r="HG39" i="4"/>
  <c r="HG38" i="4"/>
  <c r="HG37" i="4"/>
  <c r="HG36" i="4"/>
  <c r="HG35" i="4"/>
  <c r="HG34" i="4"/>
  <c r="HG33" i="4"/>
  <c r="HG32" i="4"/>
  <c r="HG31" i="4"/>
  <c r="HG30" i="4"/>
  <c r="HG29" i="4"/>
  <c r="HG28" i="4"/>
  <c r="HG27" i="4"/>
  <c r="HG26" i="4"/>
  <c r="HG25" i="4"/>
  <c r="HG24" i="4"/>
  <c r="HG23" i="4"/>
  <c r="HG22" i="4"/>
  <c r="HG21" i="4"/>
  <c r="HG20" i="4"/>
  <c r="HG19" i="4"/>
  <c r="HG18" i="4"/>
  <c r="HG17" i="4"/>
  <c r="HG16" i="4"/>
  <c r="HG15" i="4"/>
  <c r="HG14" i="4"/>
  <c r="HG13" i="4"/>
  <c r="HG12" i="4"/>
  <c r="HG11" i="4"/>
  <c r="HG10" i="4"/>
  <c r="HG9" i="4"/>
  <c r="HG8" i="4"/>
  <c r="HL156" i="4"/>
  <c r="HL155" i="4"/>
  <c r="HL154" i="4"/>
  <c r="HL153" i="4"/>
  <c r="HL152" i="4"/>
  <c r="HL151" i="4"/>
  <c r="HL150" i="4"/>
  <c r="HL149" i="4"/>
  <c r="HL148" i="4"/>
  <c r="HL147" i="4"/>
  <c r="HL146" i="4"/>
  <c r="HL145" i="4"/>
  <c r="HL144" i="4"/>
  <c r="HL143" i="4"/>
  <c r="HL142" i="4"/>
  <c r="HL141" i="4"/>
  <c r="HL140" i="4"/>
  <c r="HL139" i="4"/>
  <c r="HL138" i="4"/>
  <c r="HL137" i="4"/>
  <c r="HL136" i="4"/>
  <c r="HL135" i="4"/>
  <c r="HL134" i="4"/>
  <c r="HL133" i="4"/>
  <c r="HL132" i="4"/>
  <c r="HL131" i="4"/>
  <c r="HL130" i="4"/>
  <c r="HL129" i="4"/>
  <c r="HL128" i="4"/>
  <c r="HL127" i="4"/>
  <c r="HL126" i="4"/>
  <c r="HL125" i="4"/>
  <c r="HL124" i="4"/>
  <c r="HL123" i="4"/>
  <c r="HL122" i="4"/>
  <c r="HL121" i="4"/>
  <c r="HL120" i="4"/>
  <c r="HL119" i="4"/>
  <c r="HL118" i="4"/>
  <c r="HL117" i="4"/>
  <c r="HL116" i="4"/>
  <c r="HL115" i="4"/>
  <c r="HL114" i="4"/>
  <c r="HL113" i="4"/>
  <c r="HL112" i="4"/>
  <c r="HL111" i="4"/>
  <c r="HL110" i="4"/>
  <c r="HL109" i="4"/>
  <c r="HL108" i="4"/>
  <c r="HL107" i="4"/>
  <c r="HL106" i="4"/>
  <c r="HL105" i="4"/>
  <c r="HL104" i="4"/>
  <c r="HL103" i="4"/>
  <c r="HL102" i="4"/>
  <c r="HL101" i="4"/>
  <c r="HL100" i="4"/>
  <c r="HL99" i="4"/>
  <c r="HL98" i="4"/>
  <c r="HL97" i="4"/>
  <c r="HL96" i="4"/>
  <c r="HL95" i="4"/>
  <c r="HL94" i="4"/>
  <c r="HL93" i="4"/>
  <c r="HL92" i="4"/>
  <c r="HL91" i="4"/>
  <c r="HL90" i="4"/>
  <c r="HL89" i="4"/>
  <c r="HL88" i="4"/>
  <c r="HL87" i="4"/>
  <c r="HL86" i="4"/>
  <c r="HL85" i="4"/>
  <c r="HL84" i="4"/>
  <c r="HL83" i="4"/>
  <c r="HL82" i="4"/>
  <c r="HL81" i="4"/>
  <c r="HL80" i="4"/>
  <c r="HL79" i="4"/>
  <c r="HL78" i="4"/>
  <c r="HL77" i="4"/>
  <c r="HL76" i="4"/>
  <c r="HL75" i="4"/>
  <c r="HL74" i="4"/>
  <c r="HL73" i="4"/>
  <c r="HL72" i="4"/>
  <c r="HL71" i="4"/>
  <c r="HL70" i="4"/>
  <c r="HL69" i="4"/>
  <c r="HL68" i="4"/>
  <c r="HL67" i="4"/>
  <c r="HL66" i="4"/>
  <c r="HL65" i="4"/>
  <c r="HL64" i="4"/>
  <c r="HL63" i="4"/>
  <c r="HL62" i="4"/>
  <c r="HL61" i="4"/>
  <c r="HL60" i="4"/>
  <c r="HL59" i="4"/>
  <c r="HL58" i="4"/>
  <c r="HL57" i="4"/>
  <c r="HL56" i="4"/>
  <c r="HL55" i="4"/>
  <c r="HL54" i="4"/>
  <c r="HL53" i="4"/>
  <c r="HL52" i="4"/>
  <c r="HL51" i="4"/>
  <c r="HL50" i="4"/>
  <c r="HL49" i="4"/>
  <c r="HL48" i="4"/>
  <c r="HL47" i="4"/>
  <c r="HL46" i="4"/>
  <c r="HL45" i="4"/>
  <c r="HL44" i="4"/>
  <c r="HL43" i="4"/>
  <c r="HL42" i="4"/>
  <c r="HL41" i="4"/>
  <c r="HL40" i="4"/>
  <c r="HL39" i="4"/>
  <c r="HL38" i="4"/>
  <c r="HL37" i="4"/>
  <c r="HL36" i="4"/>
  <c r="HL35" i="4"/>
  <c r="HL34" i="4"/>
  <c r="HL33" i="4"/>
  <c r="HL32" i="4"/>
  <c r="HL31" i="4"/>
  <c r="HL30" i="4"/>
  <c r="HL29" i="4"/>
  <c r="HL28" i="4"/>
  <c r="HL27" i="4"/>
  <c r="HL26" i="4"/>
  <c r="HL25" i="4"/>
  <c r="HL24" i="4"/>
  <c r="HL23" i="4"/>
  <c r="HL22" i="4"/>
  <c r="HL21" i="4"/>
  <c r="HL20" i="4"/>
  <c r="HL19" i="4"/>
  <c r="HL18" i="4"/>
  <c r="HL17" i="4"/>
  <c r="HL16" i="4"/>
  <c r="HL15" i="4"/>
  <c r="HL14" i="4"/>
  <c r="HL13" i="4"/>
  <c r="HL12" i="4"/>
  <c r="HL11" i="4"/>
  <c r="HL10" i="4"/>
  <c r="HL9" i="4"/>
  <c r="HL8" i="4"/>
  <c r="HQ156" i="4"/>
  <c r="HQ155" i="4"/>
  <c r="HQ154" i="4"/>
  <c r="HQ153" i="4"/>
  <c r="HQ152" i="4"/>
  <c r="HQ151" i="4"/>
  <c r="HQ150" i="4"/>
  <c r="HQ149" i="4"/>
  <c r="HQ148" i="4"/>
  <c r="HQ147" i="4"/>
  <c r="HQ146" i="4"/>
  <c r="HQ145" i="4"/>
  <c r="HQ144" i="4"/>
  <c r="HQ143" i="4"/>
  <c r="HQ142" i="4"/>
  <c r="HQ141" i="4"/>
  <c r="HQ140" i="4"/>
  <c r="HQ139" i="4"/>
  <c r="HQ138" i="4"/>
  <c r="HQ137" i="4"/>
  <c r="HQ136" i="4"/>
  <c r="HQ135" i="4"/>
  <c r="HQ134" i="4"/>
  <c r="HQ133" i="4"/>
  <c r="HQ132" i="4"/>
  <c r="HQ131" i="4"/>
  <c r="HQ130" i="4"/>
  <c r="HQ129" i="4"/>
  <c r="HQ128" i="4"/>
  <c r="HQ127" i="4"/>
  <c r="HQ126" i="4"/>
  <c r="HQ125" i="4"/>
  <c r="HQ124" i="4"/>
  <c r="HQ123" i="4"/>
  <c r="HQ122" i="4"/>
  <c r="HQ121" i="4"/>
  <c r="HQ120" i="4"/>
  <c r="HQ119" i="4"/>
  <c r="HQ118" i="4"/>
  <c r="HQ117" i="4"/>
  <c r="HQ116" i="4"/>
  <c r="HQ115" i="4"/>
  <c r="HQ114" i="4"/>
  <c r="HQ113" i="4"/>
  <c r="HQ112" i="4"/>
  <c r="HQ111" i="4"/>
  <c r="HQ110" i="4"/>
  <c r="HQ109" i="4"/>
  <c r="HQ108" i="4"/>
  <c r="HQ107" i="4"/>
  <c r="HQ106" i="4"/>
  <c r="HQ105" i="4"/>
  <c r="HQ104" i="4"/>
  <c r="HQ103" i="4"/>
  <c r="HQ102" i="4"/>
  <c r="HQ101" i="4"/>
  <c r="HQ100" i="4"/>
  <c r="HQ99" i="4"/>
  <c r="HQ98" i="4"/>
  <c r="HQ97" i="4"/>
  <c r="HQ96" i="4"/>
  <c r="HQ95" i="4"/>
  <c r="HQ94" i="4"/>
  <c r="HQ93" i="4"/>
  <c r="HQ92" i="4"/>
  <c r="HQ91" i="4"/>
  <c r="HQ90" i="4"/>
  <c r="HQ89" i="4"/>
  <c r="HQ88" i="4"/>
  <c r="HQ87" i="4"/>
  <c r="HQ86" i="4"/>
  <c r="HQ85" i="4"/>
  <c r="HQ84" i="4"/>
  <c r="HQ83" i="4"/>
  <c r="HQ82" i="4"/>
  <c r="HQ81" i="4"/>
  <c r="HQ80" i="4"/>
  <c r="HQ79" i="4"/>
  <c r="HQ78" i="4"/>
  <c r="HQ77" i="4"/>
  <c r="HQ76" i="4"/>
  <c r="HQ75" i="4"/>
  <c r="HQ74" i="4"/>
  <c r="HQ73" i="4"/>
  <c r="HQ72" i="4"/>
  <c r="HQ71" i="4"/>
  <c r="HQ70" i="4"/>
  <c r="HQ69" i="4"/>
  <c r="HQ68" i="4"/>
  <c r="HQ67" i="4"/>
  <c r="HQ66" i="4"/>
  <c r="HQ65" i="4"/>
  <c r="HQ64" i="4"/>
  <c r="HQ63" i="4"/>
  <c r="HQ62" i="4"/>
  <c r="HQ61" i="4"/>
  <c r="HQ60" i="4"/>
  <c r="HQ59" i="4"/>
  <c r="HQ58" i="4"/>
  <c r="HQ57" i="4"/>
  <c r="HQ56" i="4"/>
  <c r="HQ55" i="4"/>
  <c r="HQ54" i="4"/>
  <c r="HQ53" i="4"/>
  <c r="HQ52" i="4"/>
  <c r="HQ51" i="4"/>
  <c r="HQ50" i="4"/>
  <c r="HQ49" i="4"/>
  <c r="HQ48" i="4"/>
  <c r="HQ47" i="4"/>
  <c r="HQ46" i="4"/>
  <c r="HQ45" i="4"/>
  <c r="HQ44" i="4"/>
  <c r="HQ43" i="4"/>
  <c r="HQ42" i="4"/>
  <c r="HQ41" i="4"/>
  <c r="HQ40" i="4"/>
  <c r="HQ39" i="4"/>
  <c r="HQ38" i="4"/>
  <c r="HQ37" i="4"/>
  <c r="HQ36" i="4"/>
  <c r="HQ35" i="4"/>
  <c r="HQ34" i="4"/>
  <c r="HQ33" i="4"/>
  <c r="HQ32" i="4"/>
  <c r="HQ31" i="4"/>
  <c r="HQ30" i="4"/>
  <c r="HQ29" i="4"/>
  <c r="HQ28" i="4"/>
  <c r="HQ27" i="4"/>
  <c r="HQ26" i="4"/>
  <c r="HQ25" i="4"/>
  <c r="HQ24" i="4"/>
  <c r="HQ23" i="4"/>
  <c r="HQ22" i="4"/>
  <c r="HQ21" i="4"/>
  <c r="HQ20" i="4"/>
  <c r="HQ19" i="4"/>
  <c r="HQ18" i="4"/>
  <c r="HQ17" i="4"/>
  <c r="HQ16" i="4"/>
  <c r="HQ15" i="4"/>
  <c r="HQ14" i="4"/>
  <c r="HQ13" i="4"/>
  <c r="HQ12" i="4"/>
  <c r="HQ11" i="4"/>
  <c r="HQ10" i="4"/>
  <c r="HQ9" i="4"/>
  <c r="HQ8" i="4"/>
  <c r="HV156" i="4"/>
  <c r="HV155" i="4"/>
  <c r="HV154" i="4"/>
  <c r="HV153" i="4"/>
  <c r="HV152" i="4"/>
  <c r="HV151" i="4"/>
  <c r="HV150" i="4"/>
  <c r="HV149" i="4"/>
  <c r="HV148" i="4"/>
  <c r="HV147" i="4"/>
  <c r="HV146" i="4"/>
  <c r="HV145" i="4"/>
  <c r="HV144" i="4"/>
  <c r="HV143" i="4"/>
  <c r="HV142" i="4"/>
  <c r="HV141" i="4"/>
  <c r="HV140" i="4"/>
  <c r="HV139" i="4"/>
  <c r="HV138" i="4"/>
  <c r="HV137" i="4"/>
  <c r="HV136" i="4"/>
  <c r="HV135" i="4"/>
  <c r="HV134" i="4"/>
  <c r="HV133" i="4"/>
  <c r="HV132" i="4"/>
  <c r="HV131" i="4"/>
  <c r="HV130" i="4"/>
  <c r="HV129" i="4"/>
  <c r="HV128" i="4"/>
  <c r="HV127" i="4"/>
  <c r="HV126" i="4"/>
  <c r="HV125" i="4"/>
  <c r="HV124" i="4"/>
  <c r="HV123" i="4"/>
  <c r="HV122" i="4"/>
  <c r="HV121" i="4"/>
  <c r="HV120" i="4"/>
  <c r="HV119" i="4"/>
  <c r="HV118" i="4"/>
  <c r="HV117" i="4"/>
  <c r="HV116" i="4"/>
  <c r="HV115" i="4"/>
  <c r="HV114" i="4"/>
  <c r="HV113" i="4"/>
  <c r="HV112" i="4"/>
  <c r="HV111" i="4"/>
  <c r="HV110" i="4"/>
  <c r="HV109" i="4"/>
  <c r="HV108" i="4"/>
  <c r="HV107" i="4"/>
  <c r="HV106" i="4"/>
  <c r="HV105" i="4"/>
  <c r="HV104" i="4"/>
  <c r="HV103" i="4"/>
  <c r="HV102" i="4"/>
  <c r="HV101" i="4"/>
  <c r="HV100" i="4"/>
  <c r="HV99" i="4"/>
  <c r="HV98" i="4"/>
  <c r="HV97" i="4"/>
  <c r="HV96" i="4"/>
  <c r="HV95" i="4"/>
  <c r="HV94" i="4"/>
  <c r="HV93" i="4"/>
  <c r="HV92" i="4"/>
  <c r="HV91" i="4"/>
  <c r="HV90" i="4"/>
  <c r="HV89" i="4"/>
  <c r="HV88" i="4"/>
  <c r="HV87" i="4"/>
  <c r="HV86" i="4"/>
  <c r="HV85" i="4"/>
  <c r="HV84" i="4"/>
  <c r="HV83" i="4"/>
  <c r="HV82" i="4"/>
  <c r="HV81" i="4"/>
  <c r="HV80" i="4"/>
  <c r="HV79" i="4"/>
  <c r="HV78" i="4"/>
  <c r="HV77" i="4"/>
  <c r="HV76" i="4"/>
  <c r="HV75" i="4"/>
  <c r="HV74" i="4"/>
  <c r="HV73" i="4"/>
  <c r="HV72" i="4"/>
  <c r="HV71" i="4"/>
  <c r="HV70" i="4"/>
  <c r="HV69" i="4"/>
  <c r="HV68" i="4"/>
  <c r="HV67" i="4"/>
  <c r="HV66" i="4"/>
  <c r="HV65" i="4"/>
  <c r="HV64" i="4"/>
  <c r="HV63" i="4"/>
  <c r="HV62" i="4"/>
  <c r="HV61" i="4"/>
  <c r="HV60" i="4"/>
  <c r="HV59" i="4"/>
  <c r="HV58" i="4"/>
  <c r="HV57" i="4"/>
  <c r="HV56" i="4"/>
  <c r="HV55" i="4"/>
  <c r="HV54" i="4"/>
  <c r="HV53" i="4"/>
  <c r="HV52" i="4"/>
  <c r="HV51" i="4"/>
  <c r="HV50" i="4"/>
  <c r="HV49" i="4"/>
  <c r="HV48" i="4"/>
  <c r="HV47" i="4"/>
  <c r="HV46" i="4"/>
  <c r="HV45" i="4"/>
  <c r="HV44" i="4"/>
  <c r="HV43" i="4"/>
  <c r="HV42" i="4"/>
  <c r="HV41" i="4"/>
  <c r="HV40" i="4"/>
  <c r="HV39" i="4"/>
  <c r="HV38" i="4"/>
  <c r="HV37" i="4"/>
  <c r="HV36" i="4"/>
  <c r="HV35" i="4"/>
  <c r="HV34" i="4"/>
  <c r="HV33" i="4"/>
  <c r="HV32" i="4"/>
  <c r="HV31" i="4"/>
  <c r="HV30" i="4"/>
  <c r="HV29" i="4"/>
  <c r="HV28" i="4"/>
  <c r="HV27" i="4"/>
  <c r="HV26" i="4"/>
  <c r="HV25" i="4"/>
  <c r="HV24" i="4"/>
  <c r="HV23" i="4"/>
  <c r="HV22" i="4"/>
  <c r="HV21" i="4"/>
  <c r="HV20" i="4"/>
  <c r="HV19" i="4"/>
  <c r="HV18" i="4"/>
  <c r="HV17" i="4"/>
  <c r="HV16" i="4"/>
  <c r="HV15" i="4"/>
  <c r="HV14" i="4"/>
  <c r="HV13" i="4"/>
  <c r="HV12" i="4"/>
  <c r="HV11" i="4"/>
  <c r="HV10" i="4"/>
  <c r="HV9" i="4"/>
  <c r="HV8" i="4"/>
  <c r="IA156" i="4"/>
  <c r="IA155" i="4"/>
  <c r="IA154" i="4"/>
  <c r="IA153" i="4"/>
  <c r="IA152" i="4"/>
  <c r="IA151" i="4"/>
  <c r="IA150" i="4"/>
  <c r="IA149" i="4"/>
  <c r="IA148" i="4"/>
  <c r="IA147" i="4"/>
  <c r="IA146" i="4"/>
  <c r="IA145" i="4"/>
  <c r="IA144" i="4"/>
  <c r="IA143" i="4"/>
  <c r="IA142" i="4"/>
  <c r="IA141" i="4"/>
  <c r="IA140" i="4"/>
  <c r="IA139" i="4"/>
  <c r="IA138" i="4"/>
  <c r="IA137" i="4"/>
  <c r="IA136" i="4"/>
  <c r="IA135" i="4"/>
  <c r="IA134" i="4"/>
  <c r="IA133" i="4"/>
  <c r="IA132" i="4"/>
  <c r="IA131" i="4"/>
  <c r="IA130" i="4"/>
  <c r="IA129" i="4"/>
  <c r="IA128" i="4"/>
  <c r="IA127" i="4"/>
  <c r="IA126" i="4"/>
  <c r="IA125" i="4"/>
  <c r="IA124" i="4"/>
  <c r="IA123" i="4"/>
  <c r="IA122" i="4"/>
  <c r="IA121" i="4"/>
  <c r="IA120" i="4"/>
  <c r="IA119" i="4"/>
  <c r="IA118" i="4"/>
  <c r="IA117" i="4"/>
  <c r="IA116" i="4"/>
  <c r="IA115" i="4"/>
  <c r="IA114" i="4"/>
  <c r="IA113" i="4"/>
  <c r="IA112" i="4"/>
  <c r="IA111" i="4"/>
  <c r="IA110" i="4"/>
  <c r="IA109" i="4"/>
  <c r="IA108" i="4"/>
  <c r="IA107" i="4"/>
  <c r="IA106" i="4"/>
  <c r="IA105" i="4"/>
  <c r="IA104" i="4"/>
  <c r="IA103" i="4"/>
  <c r="IA102" i="4"/>
  <c r="IA101" i="4"/>
  <c r="IA100" i="4"/>
  <c r="IA99" i="4"/>
  <c r="IA98" i="4"/>
  <c r="IA97" i="4"/>
  <c r="IA96" i="4"/>
  <c r="IA95" i="4"/>
  <c r="IA94" i="4"/>
  <c r="IA93" i="4"/>
  <c r="IA92" i="4"/>
  <c r="IA91" i="4"/>
  <c r="IA90" i="4"/>
  <c r="IA89" i="4"/>
  <c r="IA88" i="4"/>
  <c r="IA87" i="4"/>
  <c r="IA86" i="4"/>
  <c r="IA85" i="4"/>
  <c r="IA84" i="4"/>
  <c r="IA83" i="4"/>
  <c r="IA82" i="4"/>
  <c r="IA81" i="4"/>
  <c r="IA80" i="4"/>
  <c r="IA79" i="4"/>
  <c r="IA78" i="4"/>
  <c r="IA77" i="4"/>
  <c r="IA76" i="4"/>
  <c r="IA75" i="4"/>
  <c r="IA74" i="4"/>
  <c r="IA73" i="4"/>
  <c r="IA72" i="4"/>
  <c r="IA71" i="4"/>
  <c r="IA70" i="4"/>
  <c r="IA69" i="4"/>
  <c r="IA68" i="4"/>
  <c r="IA67" i="4"/>
  <c r="IA66" i="4"/>
  <c r="IA65" i="4"/>
  <c r="IA64" i="4"/>
  <c r="IA63" i="4"/>
  <c r="IA62" i="4"/>
  <c r="IA61" i="4"/>
  <c r="IA60" i="4"/>
  <c r="IA59" i="4"/>
  <c r="IA58" i="4"/>
  <c r="IA57" i="4"/>
  <c r="IA56" i="4"/>
  <c r="IA55" i="4"/>
  <c r="IA54" i="4"/>
  <c r="IA53" i="4"/>
  <c r="IA52" i="4"/>
  <c r="IA51" i="4"/>
  <c r="IA50" i="4"/>
  <c r="IA49" i="4"/>
  <c r="IA48" i="4"/>
  <c r="IA47" i="4"/>
  <c r="IA46" i="4"/>
  <c r="IA45" i="4"/>
  <c r="IA44" i="4"/>
  <c r="IA43" i="4"/>
  <c r="IA42" i="4"/>
  <c r="IA41" i="4"/>
  <c r="IA40" i="4"/>
  <c r="IA39" i="4"/>
  <c r="IA38" i="4"/>
  <c r="IA37" i="4"/>
  <c r="IA36" i="4"/>
  <c r="IA35" i="4"/>
  <c r="IA34" i="4"/>
  <c r="IA33" i="4"/>
  <c r="IA32" i="4"/>
  <c r="IA31" i="4"/>
  <c r="IA30" i="4"/>
  <c r="IA29" i="4"/>
  <c r="IA28" i="4"/>
  <c r="IA27" i="4"/>
  <c r="IA26" i="4"/>
  <c r="IA25" i="4"/>
  <c r="IA24" i="4"/>
  <c r="IA23" i="4"/>
  <c r="IA22" i="4"/>
  <c r="IA21" i="4"/>
  <c r="IA20" i="4"/>
  <c r="IA19" i="4"/>
  <c r="IA18" i="4"/>
  <c r="IA17" i="4"/>
  <c r="IA16" i="4"/>
  <c r="IA15" i="4"/>
  <c r="IA14" i="4"/>
  <c r="IA13" i="4"/>
  <c r="IA12" i="4"/>
  <c r="IA11" i="4"/>
  <c r="IA10" i="4"/>
  <c r="IA9" i="4"/>
  <c r="IA8" i="4"/>
  <c r="IF156" i="4"/>
  <c r="IF155" i="4"/>
  <c r="IF154" i="4"/>
  <c r="IF153" i="4"/>
  <c r="IF152" i="4"/>
  <c r="IF151" i="4"/>
  <c r="IF150" i="4"/>
  <c r="IF149" i="4"/>
  <c r="IF148" i="4"/>
  <c r="IF147" i="4"/>
  <c r="IF146" i="4"/>
  <c r="IF145" i="4"/>
  <c r="IF144" i="4"/>
  <c r="IF143" i="4"/>
  <c r="IF142" i="4"/>
  <c r="IF141" i="4"/>
  <c r="IF140" i="4"/>
  <c r="IF139" i="4"/>
  <c r="IF138" i="4"/>
  <c r="IF137" i="4"/>
  <c r="IF136" i="4"/>
  <c r="IF135" i="4"/>
  <c r="IF134" i="4"/>
  <c r="IF133" i="4"/>
  <c r="IF132" i="4"/>
  <c r="IF131" i="4"/>
  <c r="IF130" i="4"/>
  <c r="IF129" i="4"/>
  <c r="IF128" i="4"/>
  <c r="IF127" i="4"/>
  <c r="IF126" i="4"/>
  <c r="IF125" i="4"/>
  <c r="IF124" i="4"/>
  <c r="IF123" i="4"/>
  <c r="IF122" i="4"/>
  <c r="IF121" i="4"/>
  <c r="IF120" i="4"/>
  <c r="IF119" i="4"/>
  <c r="IF118" i="4"/>
  <c r="IF117" i="4"/>
  <c r="IF116" i="4"/>
  <c r="IF115" i="4"/>
  <c r="IF114" i="4"/>
  <c r="IF113" i="4"/>
  <c r="IF112" i="4"/>
  <c r="IF111" i="4"/>
  <c r="IF110" i="4"/>
  <c r="IF109" i="4"/>
  <c r="IF108" i="4"/>
  <c r="IF107" i="4"/>
  <c r="IF106" i="4"/>
  <c r="IF105" i="4"/>
  <c r="IF104" i="4"/>
  <c r="IF103" i="4"/>
  <c r="IF102" i="4"/>
  <c r="IF101" i="4"/>
  <c r="IF100" i="4"/>
  <c r="IF99" i="4"/>
  <c r="IF98" i="4"/>
  <c r="IF97" i="4"/>
  <c r="IF96" i="4"/>
  <c r="IF95" i="4"/>
  <c r="IF94" i="4"/>
  <c r="IF93" i="4"/>
  <c r="IF92" i="4"/>
  <c r="IF91" i="4"/>
  <c r="IF90" i="4"/>
  <c r="IF89" i="4"/>
  <c r="IF88" i="4"/>
  <c r="IF87" i="4"/>
  <c r="IF86" i="4"/>
  <c r="IF85" i="4"/>
  <c r="IF84" i="4"/>
  <c r="IF83" i="4"/>
  <c r="IF82" i="4"/>
  <c r="IF81" i="4"/>
  <c r="IF80" i="4"/>
  <c r="IF79" i="4"/>
  <c r="IF78" i="4"/>
  <c r="IF77" i="4"/>
  <c r="IF76" i="4"/>
  <c r="IF75" i="4"/>
  <c r="IF74" i="4"/>
  <c r="IF73" i="4"/>
  <c r="IF72" i="4"/>
  <c r="IF71" i="4"/>
  <c r="IF70" i="4"/>
  <c r="IF69" i="4"/>
  <c r="IF68" i="4"/>
  <c r="IF67" i="4"/>
  <c r="IF66" i="4"/>
  <c r="IF65" i="4"/>
  <c r="IF64" i="4"/>
  <c r="IF63" i="4"/>
  <c r="IF62" i="4"/>
  <c r="IF61" i="4"/>
  <c r="IF60" i="4"/>
  <c r="IF59" i="4"/>
  <c r="IF58" i="4"/>
  <c r="IF57" i="4"/>
  <c r="IF56" i="4"/>
  <c r="IF55" i="4"/>
  <c r="IF54" i="4"/>
  <c r="IF53" i="4"/>
  <c r="IF52" i="4"/>
  <c r="IF51" i="4"/>
  <c r="IF50" i="4"/>
  <c r="IF49" i="4"/>
  <c r="IF48" i="4"/>
  <c r="IF47" i="4"/>
  <c r="IF46" i="4"/>
  <c r="IF45" i="4"/>
  <c r="IF44" i="4"/>
  <c r="IF43" i="4"/>
  <c r="IF42" i="4"/>
  <c r="IF41" i="4"/>
  <c r="IF40" i="4"/>
  <c r="IF39" i="4"/>
  <c r="IF38" i="4"/>
  <c r="IF37" i="4"/>
  <c r="IF36" i="4"/>
  <c r="IF35" i="4"/>
  <c r="IF34" i="4"/>
  <c r="IF33" i="4"/>
  <c r="IF32" i="4"/>
  <c r="IF31" i="4"/>
  <c r="IF30" i="4"/>
  <c r="IF29" i="4"/>
  <c r="IF28" i="4"/>
  <c r="IF27" i="4"/>
  <c r="IF26" i="4"/>
  <c r="IF25" i="4"/>
  <c r="IF24" i="4"/>
  <c r="IF23" i="4"/>
  <c r="IF22" i="4"/>
  <c r="IF21" i="4"/>
  <c r="IF20" i="4"/>
  <c r="IF19" i="4"/>
  <c r="IF18" i="4"/>
  <c r="IF17" i="4"/>
  <c r="IF16" i="4"/>
  <c r="IF15" i="4"/>
  <c r="IF14" i="4"/>
  <c r="IF13" i="4"/>
  <c r="IF12" i="4"/>
  <c r="IF11" i="4"/>
  <c r="IF10" i="4"/>
  <c r="IF9" i="4"/>
  <c r="IF8" i="4"/>
  <c r="IK156" i="4"/>
  <c r="IK155" i="4"/>
  <c r="IK154" i="4"/>
  <c r="IK153" i="4"/>
  <c r="IK152" i="4"/>
  <c r="IK151" i="4"/>
  <c r="IK150" i="4"/>
  <c r="IK149" i="4"/>
  <c r="IK148" i="4"/>
  <c r="IK147" i="4"/>
  <c r="IK146" i="4"/>
  <c r="IK145" i="4"/>
  <c r="IK144" i="4"/>
  <c r="IK143" i="4"/>
  <c r="IK142" i="4"/>
  <c r="IK141" i="4"/>
  <c r="IK140" i="4"/>
  <c r="IK139" i="4"/>
  <c r="IK138" i="4"/>
  <c r="IK137" i="4"/>
  <c r="IK136" i="4"/>
  <c r="IK135" i="4"/>
  <c r="IK134" i="4"/>
  <c r="IK133" i="4"/>
  <c r="IK132" i="4"/>
  <c r="IK131" i="4"/>
  <c r="IK130" i="4"/>
  <c r="IK129" i="4"/>
  <c r="IK128" i="4"/>
  <c r="IK127" i="4"/>
  <c r="IK126" i="4"/>
  <c r="IK125" i="4"/>
  <c r="IK124" i="4"/>
  <c r="IK123" i="4"/>
  <c r="IK122" i="4"/>
  <c r="IK121" i="4"/>
  <c r="IK120" i="4"/>
  <c r="IK119" i="4"/>
  <c r="IK118" i="4"/>
  <c r="IK117" i="4"/>
  <c r="IK116" i="4"/>
  <c r="IK115" i="4"/>
  <c r="IK114" i="4"/>
  <c r="IK113" i="4"/>
  <c r="IK112" i="4"/>
  <c r="IK111" i="4"/>
  <c r="IK110" i="4"/>
  <c r="IK109" i="4"/>
  <c r="IK108" i="4"/>
  <c r="IK107" i="4"/>
  <c r="IK106" i="4"/>
  <c r="IK105" i="4"/>
  <c r="IK104" i="4"/>
  <c r="IK103" i="4"/>
  <c r="IK102" i="4"/>
  <c r="IK101" i="4"/>
  <c r="IK100" i="4"/>
  <c r="IK99" i="4"/>
  <c r="IK98" i="4"/>
  <c r="IK97" i="4"/>
  <c r="IK96" i="4"/>
  <c r="IK95" i="4"/>
  <c r="IK94" i="4"/>
  <c r="IK93" i="4"/>
  <c r="IK92" i="4"/>
  <c r="IK91" i="4"/>
  <c r="IK90" i="4"/>
  <c r="IK89" i="4"/>
  <c r="IK88" i="4"/>
  <c r="IK87" i="4"/>
  <c r="IK86" i="4"/>
  <c r="IK85" i="4"/>
  <c r="IK84" i="4"/>
  <c r="IK83" i="4"/>
  <c r="IK82" i="4"/>
  <c r="IK81" i="4"/>
  <c r="IK80" i="4"/>
  <c r="IK79" i="4"/>
  <c r="IK78" i="4"/>
  <c r="IK77" i="4"/>
  <c r="IK76" i="4"/>
  <c r="IK75" i="4"/>
  <c r="IK74" i="4"/>
  <c r="IK73" i="4"/>
  <c r="IK72" i="4"/>
  <c r="IK71" i="4"/>
  <c r="IK70" i="4"/>
  <c r="IK69" i="4"/>
  <c r="IK68" i="4"/>
  <c r="IK67" i="4"/>
  <c r="IK66" i="4"/>
  <c r="IK65" i="4"/>
  <c r="IK64" i="4"/>
  <c r="IK63" i="4"/>
  <c r="IK62" i="4"/>
  <c r="IK61" i="4"/>
  <c r="IK60" i="4"/>
  <c r="IK59" i="4"/>
  <c r="IK58" i="4"/>
  <c r="IK57" i="4"/>
  <c r="IK56" i="4"/>
  <c r="IK55" i="4"/>
  <c r="IK54" i="4"/>
  <c r="IK53" i="4"/>
  <c r="IK52" i="4"/>
  <c r="IK51" i="4"/>
  <c r="IK50" i="4"/>
  <c r="IK49" i="4"/>
  <c r="IK48" i="4"/>
  <c r="IK47" i="4"/>
  <c r="IK46" i="4"/>
  <c r="IK45" i="4"/>
  <c r="IK44" i="4"/>
  <c r="IK43" i="4"/>
  <c r="IK42" i="4"/>
  <c r="IK41" i="4"/>
  <c r="IK40" i="4"/>
  <c r="IK39" i="4"/>
  <c r="IK38" i="4"/>
  <c r="IK37" i="4"/>
  <c r="IK36" i="4"/>
  <c r="IK35" i="4"/>
  <c r="IK34" i="4"/>
  <c r="IK33" i="4"/>
  <c r="IK32" i="4"/>
  <c r="IK31" i="4"/>
  <c r="IK30" i="4"/>
  <c r="IK29" i="4"/>
  <c r="IK28" i="4"/>
  <c r="IK27" i="4"/>
  <c r="IK26" i="4"/>
  <c r="IK25" i="4"/>
  <c r="IK24" i="4"/>
  <c r="IK23" i="4"/>
  <c r="IK22" i="4"/>
  <c r="IK21" i="4"/>
  <c r="IK20" i="4"/>
  <c r="IK19" i="4"/>
  <c r="IK18" i="4"/>
  <c r="IK17" i="4"/>
  <c r="IK16" i="4"/>
  <c r="IK15" i="4"/>
  <c r="IK14" i="4"/>
  <c r="IK13" i="4"/>
  <c r="IK12" i="4"/>
  <c r="IK11" i="4"/>
  <c r="IK10" i="4"/>
  <c r="IK9" i="4"/>
  <c r="IK8" i="4"/>
  <c r="IP156" i="4"/>
  <c r="IP155" i="4"/>
  <c r="IP154" i="4"/>
  <c r="IP153" i="4"/>
  <c r="IP152" i="4"/>
  <c r="IP151" i="4"/>
  <c r="IP150" i="4"/>
  <c r="IP149" i="4"/>
  <c r="IP148" i="4"/>
  <c r="IP147" i="4"/>
  <c r="IP146" i="4"/>
  <c r="IP145" i="4"/>
  <c r="IP144" i="4"/>
  <c r="IP143" i="4"/>
  <c r="IP142" i="4"/>
  <c r="IP141" i="4"/>
  <c r="IP140" i="4"/>
  <c r="IP139" i="4"/>
  <c r="IP138" i="4"/>
  <c r="IP137" i="4"/>
  <c r="IP136" i="4"/>
  <c r="IP135" i="4"/>
  <c r="IP134" i="4"/>
  <c r="IP133" i="4"/>
  <c r="IP132" i="4"/>
  <c r="IP131" i="4"/>
  <c r="IP130" i="4"/>
  <c r="IP129" i="4"/>
  <c r="IP128" i="4"/>
  <c r="IP127" i="4"/>
  <c r="IP126" i="4"/>
  <c r="IP125" i="4"/>
  <c r="IP124" i="4"/>
  <c r="IP123" i="4"/>
  <c r="IP122" i="4"/>
  <c r="IP121" i="4"/>
  <c r="IP120" i="4"/>
  <c r="IP119" i="4"/>
  <c r="IP118" i="4"/>
  <c r="IP117" i="4"/>
  <c r="IP116" i="4"/>
  <c r="IP115" i="4"/>
  <c r="IP114" i="4"/>
  <c r="IP113" i="4"/>
  <c r="IP112" i="4"/>
  <c r="IP111" i="4"/>
  <c r="IP110" i="4"/>
  <c r="IP109" i="4"/>
  <c r="IP108" i="4"/>
  <c r="IP107" i="4"/>
  <c r="IP106" i="4"/>
  <c r="IP105" i="4"/>
  <c r="IP104" i="4"/>
  <c r="IP103" i="4"/>
  <c r="IP102" i="4"/>
  <c r="IP101" i="4"/>
  <c r="IP100" i="4"/>
  <c r="IP99" i="4"/>
  <c r="IP98" i="4"/>
  <c r="IP97" i="4"/>
  <c r="IP96" i="4"/>
  <c r="IP95" i="4"/>
  <c r="IP94" i="4"/>
  <c r="IP93" i="4"/>
  <c r="IP92" i="4"/>
  <c r="IP91" i="4"/>
  <c r="IP90" i="4"/>
  <c r="IP89" i="4"/>
  <c r="IP88" i="4"/>
  <c r="IP87" i="4"/>
  <c r="IP86" i="4"/>
  <c r="IP85" i="4"/>
  <c r="IP84" i="4"/>
  <c r="IP83" i="4"/>
  <c r="IP82" i="4"/>
  <c r="IP81" i="4"/>
  <c r="IP80" i="4"/>
  <c r="IP79" i="4"/>
  <c r="IP78" i="4"/>
  <c r="IP77" i="4"/>
  <c r="IP76" i="4"/>
  <c r="IP75" i="4"/>
  <c r="IP74" i="4"/>
  <c r="IP73" i="4"/>
  <c r="IP72" i="4"/>
  <c r="IP71" i="4"/>
  <c r="IP70" i="4"/>
  <c r="IP69" i="4"/>
  <c r="IP68" i="4"/>
  <c r="IP67" i="4"/>
  <c r="IP66" i="4"/>
  <c r="IP65" i="4"/>
  <c r="IP64" i="4"/>
  <c r="IP63" i="4"/>
  <c r="IP62" i="4"/>
  <c r="IP61" i="4"/>
  <c r="IP60" i="4"/>
  <c r="IP59" i="4"/>
  <c r="IP58" i="4"/>
  <c r="IP57" i="4"/>
  <c r="IP56" i="4"/>
  <c r="IP55" i="4"/>
  <c r="IP54" i="4"/>
  <c r="IP53" i="4"/>
  <c r="IP52" i="4"/>
  <c r="IP51" i="4"/>
  <c r="IP50" i="4"/>
  <c r="IP49" i="4"/>
  <c r="IP48" i="4"/>
  <c r="IP47" i="4"/>
  <c r="IP46" i="4"/>
  <c r="IP45" i="4"/>
  <c r="IP44" i="4"/>
  <c r="IP43" i="4"/>
  <c r="IP42" i="4"/>
  <c r="IP41" i="4"/>
  <c r="IP40" i="4"/>
  <c r="IP39" i="4"/>
  <c r="IP38" i="4"/>
  <c r="IP37" i="4"/>
  <c r="IP36" i="4"/>
  <c r="IP35" i="4"/>
  <c r="IP34" i="4"/>
  <c r="IP33" i="4"/>
  <c r="IP32" i="4"/>
  <c r="IP31" i="4"/>
  <c r="IP30" i="4"/>
  <c r="IP29" i="4"/>
  <c r="IP28" i="4"/>
  <c r="IP27" i="4"/>
  <c r="IP26" i="4"/>
  <c r="IP25" i="4"/>
  <c r="IP24" i="4"/>
  <c r="IP23" i="4"/>
  <c r="IP22" i="4"/>
  <c r="IP21" i="4"/>
  <c r="IP20" i="4"/>
  <c r="IP19" i="4"/>
  <c r="IP18" i="4"/>
  <c r="IP17" i="4"/>
  <c r="IP16" i="4"/>
  <c r="IP15" i="4"/>
  <c r="IP14" i="4"/>
  <c r="IP13" i="4"/>
  <c r="IP12" i="4"/>
  <c r="IP11" i="4"/>
  <c r="IP10" i="4"/>
  <c r="IP9" i="4"/>
  <c r="IP8" i="4"/>
  <c r="IU156" i="4"/>
  <c r="IU155" i="4"/>
  <c r="IU154" i="4"/>
  <c r="IU153" i="4"/>
  <c r="IU152" i="4"/>
  <c r="IU151" i="4"/>
  <c r="IU150" i="4"/>
  <c r="IU149" i="4"/>
  <c r="IU148" i="4"/>
  <c r="IU147" i="4"/>
  <c r="IU146" i="4"/>
  <c r="IU145" i="4"/>
  <c r="IU144" i="4"/>
  <c r="IU143" i="4"/>
  <c r="IU142" i="4"/>
  <c r="IU141" i="4"/>
  <c r="IU140" i="4"/>
  <c r="IU139" i="4"/>
  <c r="IU138" i="4"/>
  <c r="IU137" i="4"/>
  <c r="IU136" i="4"/>
  <c r="IU135" i="4"/>
  <c r="IU134" i="4"/>
  <c r="IU133" i="4"/>
  <c r="IU132" i="4"/>
  <c r="IU131" i="4"/>
  <c r="IU130" i="4"/>
  <c r="IU129" i="4"/>
  <c r="IU128" i="4"/>
  <c r="IU127" i="4"/>
  <c r="IU126" i="4"/>
  <c r="IU125" i="4"/>
  <c r="IU124" i="4"/>
  <c r="IU123" i="4"/>
  <c r="IU122" i="4"/>
  <c r="IU121" i="4"/>
  <c r="IU120" i="4"/>
  <c r="IU119" i="4"/>
  <c r="IU118" i="4"/>
  <c r="IU117" i="4"/>
  <c r="IU116" i="4"/>
  <c r="IU115" i="4"/>
  <c r="IU114" i="4"/>
  <c r="IU113" i="4"/>
  <c r="IU112" i="4"/>
  <c r="IU111" i="4"/>
  <c r="IU110" i="4"/>
  <c r="IU109" i="4"/>
  <c r="IU108" i="4"/>
  <c r="IU107" i="4"/>
  <c r="IU106" i="4"/>
  <c r="IU105" i="4"/>
  <c r="IU104" i="4"/>
  <c r="IU103" i="4"/>
  <c r="IU102" i="4"/>
  <c r="IU101" i="4"/>
  <c r="IU100" i="4"/>
  <c r="IU99" i="4"/>
  <c r="IU98" i="4"/>
  <c r="IU97" i="4"/>
  <c r="IU96" i="4"/>
  <c r="IU95" i="4"/>
  <c r="IU94" i="4"/>
  <c r="IU93" i="4"/>
  <c r="IU92" i="4"/>
  <c r="IU91" i="4"/>
  <c r="IU90" i="4"/>
  <c r="IU89" i="4"/>
  <c r="IU88" i="4"/>
  <c r="IU87" i="4"/>
  <c r="IU86" i="4"/>
  <c r="IU85" i="4"/>
  <c r="IU84" i="4"/>
  <c r="IU83" i="4"/>
  <c r="IU82" i="4"/>
  <c r="IU81" i="4"/>
  <c r="IU80" i="4"/>
  <c r="IU79" i="4"/>
  <c r="IU78" i="4"/>
  <c r="IU77" i="4"/>
  <c r="IU76" i="4"/>
  <c r="IU75" i="4"/>
  <c r="IU74" i="4"/>
  <c r="IU73" i="4"/>
  <c r="IU72" i="4"/>
  <c r="IU71" i="4"/>
  <c r="IU70" i="4"/>
  <c r="IU69" i="4"/>
  <c r="IU68" i="4"/>
  <c r="IU67" i="4"/>
  <c r="IU66" i="4"/>
  <c r="IU65" i="4"/>
  <c r="IU64" i="4"/>
  <c r="IU63" i="4"/>
  <c r="IU62" i="4"/>
  <c r="IU61" i="4"/>
  <c r="IU60" i="4"/>
  <c r="IU59" i="4"/>
  <c r="IU58" i="4"/>
  <c r="IU57" i="4"/>
  <c r="IU56" i="4"/>
  <c r="IU55" i="4"/>
  <c r="IU54" i="4"/>
  <c r="IU53" i="4"/>
  <c r="IU52" i="4"/>
  <c r="IU51" i="4"/>
  <c r="IU50" i="4"/>
  <c r="IU49" i="4"/>
  <c r="IU48" i="4"/>
  <c r="IU47" i="4"/>
  <c r="IU46" i="4"/>
  <c r="IU45" i="4"/>
  <c r="IU44" i="4"/>
  <c r="IU43" i="4"/>
  <c r="IU42" i="4"/>
  <c r="IU41" i="4"/>
  <c r="IU40" i="4"/>
  <c r="IU39" i="4"/>
  <c r="IU38" i="4"/>
  <c r="IU37" i="4"/>
  <c r="IU36" i="4"/>
  <c r="IU35" i="4"/>
  <c r="IU34" i="4"/>
  <c r="IU33" i="4"/>
  <c r="IU32" i="4"/>
  <c r="IU31" i="4"/>
  <c r="IU30" i="4"/>
  <c r="IU29" i="4"/>
  <c r="IU28" i="4"/>
  <c r="IU27" i="4"/>
  <c r="IU26" i="4"/>
  <c r="IU25" i="4"/>
  <c r="IU24" i="4"/>
  <c r="IU23" i="4"/>
  <c r="IU22" i="4"/>
  <c r="IU21" i="4"/>
  <c r="IU20" i="4"/>
  <c r="IU19" i="4"/>
  <c r="IU18" i="4"/>
  <c r="IU17" i="4"/>
  <c r="IU16" i="4"/>
  <c r="IU15" i="4"/>
  <c r="IU14" i="4"/>
  <c r="IU13" i="4"/>
  <c r="IU12" i="4"/>
  <c r="IU11" i="4"/>
  <c r="IU10" i="4"/>
  <c r="IU9" i="4"/>
  <c r="IU8" i="4"/>
  <c r="IZ156" i="4"/>
  <c r="IZ155" i="4"/>
  <c r="IZ154" i="4"/>
  <c r="IZ153" i="4"/>
  <c r="IZ152" i="4"/>
  <c r="IZ151" i="4"/>
  <c r="IZ150" i="4"/>
  <c r="IZ149" i="4"/>
  <c r="IZ148" i="4"/>
  <c r="IZ147" i="4"/>
  <c r="IZ146" i="4"/>
  <c r="IZ145" i="4"/>
  <c r="IZ144" i="4"/>
  <c r="IZ143" i="4"/>
  <c r="IZ142" i="4"/>
  <c r="IZ141" i="4"/>
  <c r="IZ140" i="4"/>
  <c r="IZ139" i="4"/>
  <c r="IZ138" i="4"/>
  <c r="IZ137" i="4"/>
  <c r="IZ136" i="4"/>
  <c r="IZ135" i="4"/>
  <c r="IZ134" i="4"/>
  <c r="IZ133" i="4"/>
  <c r="IZ132" i="4"/>
  <c r="IZ131" i="4"/>
  <c r="IZ130" i="4"/>
  <c r="IZ129" i="4"/>
  <c r="IZ128" i="4"/>
  <c r="IZ127" i="4"/>
  <c r="IZ126" i="4"/>
  <c r="IZ125" i="4"/>
  <c r="IZ124" i="4"/>
  <c r="IZ123" i="4"/>
  <c r="IZ122" i="4"/>
  <c r="IZ121" i="4"/>
  <c r="IZ120" i="4"/>
  <c r="IZ119" i="4"/>
  <c r="IZ118" i="4"/>
  <c r="IZ117" i="4"/>
  <c r="IZ116" i="4"/>
  <c r="IZ115" i="4"/>
  <c r="IZ114" i="4"/>
  <c r="IZ113" i="4"/>
  <c r="IZ112" i="4"/>
  <c r="IZ111" i="4"/>
  <c r="IZ110" i="4"/>
  <c r="IZ109" i="4"/>
  <c r="IZ108" i="4"/>
  <c r="IZ107" i="4"/>
  <c r="IZ106" i="4"/>
  <c r="IZ105" i="4"/>
  <c r="IZ104" i="4"/>
  <c r="IZ103" i="4"/>
  <c r="IZ102" i="4"/>
  <c r="IZ101" i="4"/>
  <c r="IZ100" i="4"/>
  <c r="IZ99" i="4"/>
  <c r="IZ98" i="4"/>
  <c r="IZ97" i="4"/>
  <c r="IZ96" i="4"/>
  <c r="IZ95" i="4"/>
  <c r="IZ94" i="4"/>
  <c r="IZ93" i="4"/>
  <c r="IZ92" i="4"/>
  <c r="IZ91" i="4"/>
  <c r="IZ90" i="4"/>
  <c r="IZ89" i="4"/>
  <c r="IZ88" i="4"/>
  <c r="IZ87" i="4"/>
  <c r="IZ86" i="4"/>
  <c r="IZ85" i="4"/>
  <c r="IZ84" i="4"/>
  <c r="IZ83" i="4"/>
  <c r="IZ82" i="4"/>
  <c r="IZ81" i="4"/>
  <c r="IZ80" i="4"/>
  <c r="IZ79" i="4"/>
  <c r="IZ78" i="4"/>
  <c r="IZ77" i="4"/>
  <c r="IZ76" i="4"/>
  <c r="IZ75" i="4"/>
  <c r="IZ74" i="4"/>
  <c r="IZ73" i="4"/>
  <c r="IZ72" i="4"/>
  <c r="IZ71" i="4"/>
  <c r="IZ70" i="4"/>
  <c r="IZ69" i="4"/>
  <c r="IZ68" i="4"/>
  <c r="IZ67" i="4"/>
  <c r="IZ66" i="4"/>
  <c r="IZ65" i="4"/>
  <c r="IZ64" i="4"/>
  <c r="IZ63" i="4"/>
  <c r="IZ62" i="4"/>
  <c r="IZ61" i="4"/>
  <c r="IZ60" i="4"/>
  <c r="IZ59" i="4"/>
  <c r="IZ58" i="4"/>
  <c r="IZ57" i="4"/>
  <c r="IZ56" i="4"/>
  <c r="IZ55" i="4"/>
  <c r="IZ54" i="4"/>
  <c r="IZ53" i="4"/>
  <c r="IZ52" i="4"/>
  <c r="IZ51" i="4"/>
  <c r="IZ50" i="4"/>
  <c r="IZ49" i="4"/>
  <c r="IZ48" i="4"/>
  <c r="IZ47" i="4"/>
  <c r="IZ46" i="4"/>
  <c r="IZ45" i="4"/>
  <c r="IZ44" i="4"/>
  <c r="IZ43" i="4"/>
  <c r="IZ42" i="4"/>
  <c r="IZ41" i="4"/>
  <c r="IZ40" i="4"/>
  <c r="IZ39" i="4"/>
  <c r="IZ38" i="4"/>
  <c r="IZ37" i="4"/>
  <c r="IZ36" i="4"/>
  <c r="IZ35" i="4"/>
  <c r="IZ34" i="4"/>
  <c r="IZ33" i="4"/>
  <c r="IZ32" i="4"/>
  <c r="IZ31" i="4"/>
  <c r="IZ30" i="4"/>
  <c r="IZ29" i="4"/>
  <c r="IZ28" i="4"/>
  <c r="IZ27" i="4"/>
  <c r="IZ26" i="4"/>
  <c r="IZ25" i="4"/>
  <c r="IZ24" i="4"/>
  <c r="IZ23" i="4"/>
  <c r="IZ22" i="4"/>
  <c r="IZ21" i="4"/>
  <c r="IZ20" i="4"/>
  <c r="IZ19" i="4"/>
  <c r="IZ18" i="4"/>
  <c r="IZ17" i="4"/>
  <c r="IZ16" i="4"/>
  <c r="IZ15" i="4"/>
  <c r="IZ14" i="4"/>
  <c r="IZ13" i="4"/>
  <c r="IZ12" i="4"/>
  <c r="IZ11" i="4"/>
  <c r="IZ10" i="4"/>
  <c r="IZ9" i="4"/>
  <c r="IZ8" i="4"/>
  <c r="JE156" i="4"/>
  <c r="JE155" i="4"/>
  <c r="JE154" i="4"/>
  <c r="JE153" i="4"/>
  <c r="JE152" i="4"/>
  <c r="JE151" i="4"/>
  <c r="JE150" i="4"/>
  <c r="JE149" i="4"/>
  <c r="JE148" i="4"/>
  <c r="JE147" i="4"/>
  <c r="JE146" i="4"/>
  <c r="JE145" i="4"/>
  <c r="JE144" i="4"/>
  <c r="JE143" i="4"/>
  <c r="JE142" i="4"/>
  <c r="JE141" i="4"/>
  <c r="JE140" i="4"/>
  <c r="JE139" i="4"/>
  <c r="JE138" i="4"/>
  <c r="JE137" i="4"/>
  <c r="JE136" i="4"/>
  <c r="JE135" i="4"/>
  <c r="JE134" i="4"/>
  <c r="JE133" i="4"/>
  <c r="JE132" i="4"/>
  <c r="JE131" i="4"/>
  <c r="JE130" i="4"/>
  <c r="JE129" i="4"/>
  <c r="JE128" i="4"/>
  <c r="JE127" i="4"/>
  <c r="JE126" i="4"/>
  <c r="JE125" i="4"/>
  <c r="JE124" i="4"/>
  <c r="JE123" i="4"/>
  <c r="JE122" i="4"/>
  <c r="JE121" i="4"/>
  <c r="JE120" i="4"/>
  <c r="JE119" i="4"/>
  <c r="JE118" i="4"/>
  <c r="JE117" i="4"/>
  <c r="JE116" i="4"/>
  <c r="JE115" i="4"/>
  <c r="JE114" i="4"/>
  <c r="JE113" i="4"/>
  <c r="JE112" i="4"/>
  <c r="JE111" i="4"/>
  <c r="JE110" i="4"/>
  <c r="JE109" i="4"/>
  <c r="JE108" i="4"/>
  <c r="JE107" i="4"/>
  <c r="JE106" i="4"/>
  <c r="JE105" i="4"/>
  <c r="JE104" i="4"/>
  <c r="JE103" i="4"/>
  <c r="JE102" i="4"/>
  <c r="JE101" i="4"/>
  <c r="JE100" i="4"/>
  <c r="JE99" i="4"/>
  <c r="JE98" i="4"/>
  <c r="JE97" i="4"/>
  <c r="JE96" i="4"/>
  <c r="JE95" i="4"/>
  <c r="JE94" i="4"/>
  <c r="JE93" i="4"/>
  <c r="JE92" i="4"/>
  <c r="JE91" i="4"/>
  <c r="JE90" i="4"/>
  <c r="JE89" i="4"/>
  <c r="JE88" i="4"/>
  <c r="JE87" i="4"/>
  <c r="JE86" i="4"/>
  <c r="JE85" i="4"/>
  <c r="JE84" i="4"/>
  <c r="JE83" i="4"/>
  <c r="JE82" i="4"/>
  <c r="JE81" i="4"/>
  <c r="JE80" i="4"/>
  <c r="JE79" i="4"/>
  <c r="JE78" i="4"/>
  <c r="JE77" i="4"/>
  <c r="JE76" i="4"/>
  <c r="JE75" i="4"/>
  <c r="JE74" i="4"/>
  <c r="JE73" i="4"/>
  <c r="JE72" i="4"/>
  <c r="JE71" i="4"/>
  <c r="JE70" i="4"/>
  <c r="JE69" i="4"/>
  <c r="JE68" i="4"/>
  <c r="JE67" i="4"/>
  <c r="JE66" i="4"/>
  <c r="JE65" i="4"/>
  <c r="JE64" i="4"/>
  <c r="JE63" i="4"/>
  <c r="JE62" i="4"/>
  <c r="JE61" i="4"/>
  <c r="JE60" i="4"/>
  <c r="JE59" i="4"/>
  <c r="JE58" i="4"/>
  <c r="JE57" i="4"/>
  <c r="JE56" i="4"/>
  <c r="JE55" i="4"/>
  <c r="JE54" i="4"/>
  <c r="JE53" i="4"/>
  <c r="JE52" i="4"/>
  <c r="JE51" i="4"/>
  <c r="JE50" i="4"/>
  <c r="JE49" i="4"/>
  <c r="JE48" i="4"/>
  <c r="JE47" i="4"/>
  <c r="JE46" i="4"/>
  <c r="JE45" i="4"/>
  <c r="JE44" i="4"/>
  <c r="JE43" i="4"/>
  <c r="JE42" i="4"/>
  <c r="JE41" i="4"/>
  <c r="JE40" i="4"/>
  <c r="JE39" i="4"/>
  <c r="JE38" i="4"/>
  <c r="JE37" i="4"/>
  <c r="JE36" i="4"/>
  <c r="JE35" i="4"/>
  <c r="JE34" i="4"/>
  <c r="JE33" i="4"/>
  <c r="JE32" i="4"/>
  <c r="JE31" i="4"/>
  <c r="JE30" i="4"/>
  <c r="JE29" i="4"/>
  <c r="JE28" i="4"/>
  <c r="JE27" i="4"/>
  <c r="JE26" i="4"/>
  <c r="JE25" i="4"/>
  <c r="JE24" i="4"/>
  <c r="JE23" i="4"/>
  <c r="JE22" i="4"/>
  <c r="JE21" i="4"/>
  <c r="JE20" i="4"/>
  <c r="JE19" i="4"/>
  <c r="JE18" i="4"/>
  <c r="JE17" i="4"/>
  <c r="JE16" i="4"/>
  <c r="JE15" i="4"/>
  <c r="JE14" i="4"/>
  <c r="JE13" i="4"/>
  <c r="JE12" i="4"/>
  <c r="JE11" i="4"/>
  <c r="JE10" i="4"/>
  <c r="JE9" i="4"/>
  <c r="JE8" i="4"/>
  <c r="JJ156" i="4"/>
  <c r="JJ155" i="4"/>
  <c r="JJ154" i="4"/>
  <c r="JJ153" i="4"/>
  <c r="JJ152" i="4"/>
  <c r="JJ151" i="4"/>
  <c r="JJ150" i="4"/>
  <c r="JJ149" i="4"/>
  <c r="JJ148" i="4"/>
  <c r="JJ147" i="4"/>
  <c r="JJ146" i="4"/>
  <c r="JJ145" i="4"/>
  <c r="JJ144" i="4"/>
  <c r="JJ143" i="4"/>
  <c r="JJ142" i="4"/>
  <c r="JJ141" i="4"/>
  <c r="JJ140" i="4"/>
  <c r="JJ139" i="4"/>
  <c r="JJ138" i="4"/>
  <c r="JJ137" i="4"/>
  <c r="JJ136" i="4"/>
  <c r="JJ135" i="4"/>
  <c r="JJ134" i="4"/>
  <c r="JJ133" i="4"/>
  <c r="JJ132" i="4"/>
  <c r="JJ131" i="4"/>
  <c r="JJ130" i="4"/>
  <c r="JJ129" i="4"/>
  <c r="JJ128" i="4"/>
  <c r="JJ127" i="4"/>
  <c r="JJ126" i="4"/>
  <c r="JJ125" i="4"/>
  <c r="JJ124" i="4"/>
  <c r="JJ123" i="4"/>
  <c r="JJ122" i="4"/>
  <c r="JJ121" i="4"/>
  <c r="JJ120" i="4"/>
  <c r="JJ119" i="4"/>
  <c r="JJ118" i="4"/>
  <c r="JJ117" i="4"/>
  <c r="JJ116" i="4"/>
  <c r="JJ115" i="4"/>
  <c r="JJ114" i="4"/>
  <c r="JJ113" i="4"/>
  <c r="JJ112" i="4"/>
  <c r="JJ111" i="4"/>
  <c r="JJ110" i="4"/>
  <c r="JJ109" i="4"/>
  <c r="JJ108" i="4"/>
  <c r="JJ107" i="4"/>
  <c r="JJ106" i="4"/>
  <c r="JJ105" i="4"/>
  <c r="JJ104" i="4"/>
  <c r="JJ103" i="4"/>
  <c r="JJ102" i="4"/>
  <c r="JJ101" i="4"/>
  <c r="JJ100" i="4"/>
  <c r="JJ99" i="4"/>
  <c r="JJ98" i="4"/>
  <c r="JJ97" i="4"/>
  <c r="JJ96" i="4"/>
  <c r="JJ95" i="4"/>
  <c r="JJ94" i="4"/>
  <c r="JJ93" i="4"/>
  <c r="JJ92" i="4"/>
  <c r="JJ91" i="4"/>
  <c r="JJ90" i="4"/>
  <c r="JJ89" i="4"/>
  <c r="JJ88" i="4"/>
  <c r="JJ87" i="4"/>
  <c r="JJ86" i="4"/>
  <c r="JJ85" i="4"/>
  <c r="JJ84" i="4"/>
  <c r="JJ83" i="4"/>
  <c r="JJ82" i="4"/>
  <c r="JJ81" i="4"/>
  <c r="JJ80" i="4"/>
  <c r="JJ79" i="4"/>
  <c r="JJ78" i="4"/>
  <c r="JJ77" i="4"/>
  <c r="JJ76" i="4"/>
  <c r="JJ75" i="4"/>
  <c r="JJ74" i="4"/>
  <c r="JJ73" i="4"/>
  <c r="JJ72" i="4"/>
  <c r="JJ71" i="4"/>
  <c r="JJ70" i="4"/>
  <c r="JJ69" i="4"/>
  <c r="JJ68" i="4"/>
  <c r="JJ67" i="4"/>
  <c r="JJ66" i="4"/>
  <c r="JJ65" i="4"/>
  <c r="JJ64" i="4"/>
  <c r="JJ63" i="4"/>
  <c r="JJ62" i="4"/>
  <c r="JJ61" i="4"/>
  <c r="JJ60" i="4"/>
  <c r="JJ59" i="4"/>
  <c r="JJ58" i="4"/>
  <c r="JJ57" i="4"/>
  <c r="JJ56" i="4"/>
  <c r="JJ55" i="4"/>
  <c r="JJ54" i="4"/>
  <c r="JJ53" i="4"/>
  <c r="JJ52" i="4"/>
  <c r="JJ51" i="4"/>
  <c r="JJ50" i="4"/>
  <c r="JJ49" i="4"/>
  <c r="JJ48" i="4"/>
  <c r="JJ47" i="4"/>
  <c r="JJ46" i="4"/>
  <c r="JJ45" i="4"/>
  <c r="JJ44" i="4"/>
  <c r="JJ43" i="4"/>
  <c r="JJ42" i="4"/>
  <c r="JJ41" i="4"/>
  <c r="JJ40" i="4"/>
  <c r="JJ39" i="4"/>
  <c r="JJ38" i="4"/>
  <c r="JJ37" i="4"/>
  <c r="JJ36" i="4"/>
  <c r="JJ35" i="4"/>
  <c r="JJ34" i="4"/>
  <c r="JJ33" i="4"/>
  <c r="JJ32" i="4"/>
  <c r="JJ31" i="4"/>
  <c r="JJ30" i="4"/>
  <c r="JJ29" i="4"/>
  <c r="JJ28" i="4"/>
  <c r="JJ27" i="4"/>
  <c r="JJ26" i="4"/>
  <c r="JJ25" i="4"/>
  <c r="JJ24" i="4"/>
  <c r="JJ23" i="4"/>
  <c r="JJ22" i="4"/>
  <c r="JJ21" i="4"/>
  <c r="JJ20" i="4"/>
  <c r="JJ19" i="4"/>
  <c r="JJ18" i="4"/>
  <c r="JJ17" i="4"/>
  <c r="JJ16" i="4"/>
  <c r="JJ15" i="4"/>
  <c r="JJ14" i="4"/>
  <c r="JJ13" i="4"/>
  <c r="JJ12" i="4"/>
  <c r="JJ11" i="4"/>
  <c r="JJ10" i="4"/>
  <c r="JJ9" i="4"/>
  <c r="JJ8" i="4"/>
  <c r="JO156" i="4"/>
  <c r="JO155" i="4"/>
  <c r="JO154" i="4"/>
  <c r="JO153" i="4"/>
  <c r="JO152" i="4"/>
  <c r="JO151" i="4"/>
  <c r="JO150" i="4"/>
  <c r="JO149" i="4"/>
  <c r="JO148" i="4"/>
  <c r="JO147" i="4"/>
  <c r="JO146" i="4"/>
  <c r="JO145" i="4"/>
  <c r="JO144" i="4"/>
  <c r="JO143" i="4"/>
  <c r="JO142" i="4"/>
  <c r="JO141" i="4"/>
  <c r="JO140" i="4"/>
  <c r="JO139" i="4"/>
  <c r="JO138" i="4"/>
  <c r="JO137" i="4"/>
  <c r="JO136" i="4"/>
  <c r="JO135" i="4"/>
  <c r="JO134" i="4"/>
  <c r="JO133" i="4"/>
  <c r="JO132" i="4"/>
  <c r="JO131" i="4"/>
  <c r="JO130" i="4"/>
  <c r="JO129" i="4"/>
  <c r="JO128" i="4"/>
  <c r="JO127" i="4"/>
  <c r="JO126" i="4"/>
  <c r="JO125" i="4"/>
  <c r="JO124" i="4"/>
  <c r="JO123" i="4"/>
  <c r="JO122" i="4"/>
  <c r="JO121" i="4"/>
  <c r="JO120" i="4"/>
  <c r="JO119" i="4"/>
  <c r="JO118" i="4"/>
  <c r="JO117" i="4"/>
  <c r="JO116" i="4"/>
  <c r="JO115" i="4"/>
  <c r="JO114" i="4"/>
  <c r="JO113" i="4"/>
  <c r="JO112" i="4"/>
  <c r="JO111" i="4"/>
  <c r="JO110" i="4"/>
  <c r="JO109" i="4"/>
  <c r="JO108" i="4"/>
  <c r="JO107" i="4"/>
  <c r="JO106" i="4"/>
  <c r="JO105" i="4"/>
  <c r="JO104" i="4"/>
  <c r="JO103" i="4"/>
  <c r="JO102" i="4"/>
  <c r="JO101" i="4"/>
  <c r="JO100" i="4"/>
  <c r="JO99" i="4"/>
  <c r="JO98" i="4"/>
  <c r="JO97" i="4"/>
  <c r="JO96" i="4"/>
  <c r="JO95" i="4"/>
  <c r="JO94" i="4"/>
  <c r="JO93" i="4"/>
  <c r="JO92" i="4"/>
  <c r="JO91" i="4"/>
  <c r="JO90" i="4"/>
  <c r="JO89" i="4"/>
  <c r="JO88" i="4"/>
  <c r="JO87" i="4"/>
  <c r="JO86" i="4"/>
  <c r="JO85" i="4"/>
  <c r="JO84" i="4"/>
  <c r="JO83" i="4"/>
  <c r="JO82" i="4"/>
  <c r="JO81" i="4"/>
  <c r="JO80" i="4"/>
  <c r="JO79" i="4"/>
  <c r="JO78" i="4"/>
  <c r="JO77" i="4"/>
  <c r="JO76" i="4"/>
  <c r="JO75" i="4"/>
  <c r="JO74" i="4"/>
  <c r="JO73" i="4"/>
  <c r="JO72" i="4"/>
  <c r="JO71" i="4"/>
  <c r="JO70" i="4"/>
  <c r="JO69" i="4"/>
  <c r="JO68" i="4"/>
  <c r="JO67" i="4"/>
  <c r="JO66" i="4"/>
  <c r="JO65" i="4"/>
  <c r="JO64" i="4"/>
  <c r="JO63" i="4"/>
  <c r="JO62" i="4"/>
  <c r="JO61" i="4"/>
  <c r="JO60" i="4"/>
  <c r="JO59" i="4"/>
  <c r="JO58" i="4"/>
  <c r="JO57" i="4"/>
  <c r="JO56" i="4"/>
  <c r="JO55" i="4"/>
  <c r="JO54" i="4"/>
  <c r="JO53" i="4"/>
  <c r="JO52" i="4"/>
  <c r="JO51" i="4"/>
  <c r="JO50" i="4"/>
  <c r="JO49" i="4"/>
  <c r="JO48" i="4"/>
  <c r="JO47" i="4"/>
  <c r="JO46" i="4"/>
  <c r="JO45" i="4"/>
  <c r="JO44" i="4"/>
  <c r="JO43" i="4"/>
  <c r="JO42" i="4"/>
  <c r="JO41" i="4"/>
  <c r="JO40" i="4"/>
  <c r="JO39" i="4"/>
  <c r="JO38" i="4"/>
  <c r="JO37" i="4"/>
  <c r="JO36" i="4"/>
  <c r="JO35" i="4"/>
  <c r="JO34" i="4"/>
  <c r="JO33" i="4"/>
  <c r="JO32" i="4"/>
  <c r="JO31" i="4"/>
  <c r="JO30" i="4"/>
  <c r="JO29" i="4"/>
  <c r="JO28" i="4"/>
  <c r="JO27" i="4"/>
  <c r="JO26" i="4"/>
  <c r="JO25" i="4"/>
  <c r="JO24" i="4"/>
  <c r="JO23" i="4"/>
  <c r="JO22" i="4"/>
  <c r="JO21" i="4"/>
  <c r="JO20" i="4"/>
  <c r="JO19" i="4"/>
  <c r="JO18" i="4"/>
  <c r="JO17" i="4"/>
  <c r="JO16" i="4"/>
  <c r="JO15" i="4"/>
  <c r="JO14" i="4"/>
  <c r="JO13" i="4"/>
  <c r="JO12" i="4"/>
  <c r="JO11" i="4"/>
  <c r="JO10" i="4"/>
  <c r="JO9" i="4"/>
  <c r="JO8" i="4"/>
  <c r="JT156" i="4"/>
  <c r="JT155" i="4"/>
  <c r="JT154" i="4"/>
  <c r="JT153" i="4"/>
  <c r="JT152" i="4"/>
  <c r="JT151" i="4"/>
  <c r="JT150" i="4"/>
  <c r="JT149" i="4"/>
  <c r="JT148" i="4"/>
  <c r="JT147" i="4"/>
  <c r="JT146" i="4"/>
  <c r="JT145" i="4"/>
  <c r="JT144" i="4"/>
  <c r="JT143" i="4"/>
  <c r="JT142" i="4"/>
  <c r="JT141" i="4"/>
  <c r="JT140" i="4"/>
  <c r="JT139" i="4"/>
  <c r="JT138" i="4"/>
  <c r="JT137" i="4"/>
  <c r="JT136" i="4"/>
  <c r="JT135" i="4"/>
  <c r="JT134" i="4"/>
  <c r="JT133" i="4"/>
  <c r="JT132" i="4"/>
  <c r="JT131" i="4"/>
  <c r="JT130" i="4"/>
  <c r="JT129" i="4"/>
  <c r="JT128" i="4"/>
  <c r="JT127" i="4"/>
  <c r="JT126" i="4"/>
  <c r="JT125" i="4"/>
  <c r="JT124" i="4"/>
  <c r="JT123" i="4"/>
  <c r="JT122" i="4"/>
  <c r="JT121" i="4"/>
  <c r="JT120" i="4"/>
  <c r="JT119" i="4"/>
  <c r="JT118" i="4"/>
  <c r="JT117" i="4"/>
  <c r="JT116" i="4"/>
  <c r="JT115" i="4"/>
  <c r="JT114" i="4"/>
  <c r="JT113" i="4"/>
  <c r="JT112" i="4"/>
  <c r="JT111" i="4"/>
  <c r="JT110" i="4"/>
  <c r="JT109" i="4"/>
  <c r="JT108" i="4"/>
  <c r="JT107" i="4"/>
  <c r="JT106" i="4"/>
  <c r="JT105" i="4"/>
  <c r="JT104" i="4"/>
  <c r="JT103" i="4"/>
  <c r="JT102" i="4"/>
  <c r="JT101" i="4"/>
  <c r="JT100" i="4"/>
  <c r="JT99" i="4"/>
  <c r="JT98" i="4"/>
  <c r="JT97" i="4"/>
  <c r="JT96" i="4"/>
  <c r="JT95" i="4"/>
  <c r="JT94" i="4"/>
  <c r="JT93" i="4"/>
  <c r="JT92" i="4"/>
  <c r="JT91" i="4"/>
  <c r="JT90" i="4"/>
  <c r="JT89" i="4"/>
  <c r="JT88" i="4"/>
  <c r="JT87" i="4"/>
  <c r="JT86" i="4"/>
  <c r="JT85" i="4"/>
  <c r="JT84" i="4"/>
  <c r="JT83" i="4"/>
  <c r="JT82" i="4"/>
  <c r="JT81" i="4"/>
  <c r="JT80" i="4"/>
  <c r="JT79" i="4"/>
  <c r="JT78" i="4"/>
  <c r="JT77" i="4"/>
  <c r="JT76" i="4"/>
  <c r="JT75" i="4"/>
  <c r="JT74" i="4"/>
  <c r="JT73" i="4"/>
  <c r="JT72" i="4"/>
  <c r="JT71" i="4"/>
  <c r="JT70" i="4"/>
  <c r="JT69" i="4"/>
  <c r="JT68" i="4"/>
  <c r="JT67" i="4"/>
  <c r="JT66" i="4"/>
  <c r="JT65" i="4"/>
  <c r="JT64" i="4"/>
  <c r="JT63" i="4"/>
  <c r="JT62" i="4"/>
  <c r="JT61" i="4"/>
  <c r="JT60" i="4"/>
  <c r="JT59" i="4"/>
  <c r="JT58" i="4"/>
  <c r="JT57" i="4"/>
  <c r="JT56" i="4"/>
  <c r="JT55" i="4"/>
  <c r="JT54" i="4"/>
  <c r="JT53" i="4"/>
  <c r="JT52" i="4"/>
  <c r="JT51" i="4"/>
  <c r="JT50" i="4"/>
  <c r="JT49" i="4"/>
  <c r="JT48" i="4"/>
  <c r="JT47" i="4"/>
  <c r="JT46" i="4"/>
  <c r="JT45" i="4"/>
  <c r="JT44" i="4"/>
  <c r="JT43" i="4"/>
  <c r="JT42" i="4"/>
  <c r="JT41" i="4"/>
  <c r="JT40" i="4"/>
  <c r="JT39" i="4"/>
  <c r="JT38" i="4"/>
  <c r="JT37" i="4"/>
  <c r="JT36" i="4"/>
  <c r="JT35" i="4"/>
  <c r="JT34" i="4"/>
  <c r="JT33" i="4"/>
  <c r="JT32" i="4"/>
  <c r="JT31" i="4"/>
  <c r="JT30" i="4"/>
  <c r="JT29" i="4"/>
  <c r="JT28" i="4"/>
  <c r="JT27" i="4"/>
  <c r="JT26" i="4"/>
  <c r="JT25" i="4"/>
  <c r="JT24" i="4"/>
  <c r="JT23" i="4"/>
  <c r="JT22" i="4"/>
  <c r="JT21" i="4"/>
  <c r="JT20" i="4"/>
  <c r="JT19" i="4"/>
  <c r="JT18" i="4"/>
  <c r="JT17" i="4"/>
  <c r="JT16" i="4"/>
  <c r="JT15" i="4"/>
  <c r="JT14" i="4"/>
  <c r="JT13" i="4"/>
  <c r="JT12" i="4"/>
  <c r="JT11" i="4"/>
  <c r="JT10" i="4"/>
  <c r="JT9" i="4"/>
  <c r="JT8" i="4"/>
  <c r="JY156" i="4"/>
  <c r="JY155" i="4"/>
  <c r="JY154" i="4"/>
  <c r="JY153" i="4"/>
  <c r="JY152" i="4"/>
  <c r="JY151" i="4"/>
  <c r="JY150" i="4"/>
  <c r="JY149" i="4"/>
  <c r="JY148" i="4"/>
  <c r="JY147" i="4"/>
  <c r="JY146" i="4"/>
  <c r="JY145" i="4"/>
  <c r="JY144" i="4"/>
  <c r="JY143" i="4"/>
  <c r="JY142" i="4"/>
  <c r="JY141" i="4"/>
  <c r="JY140" i="4"/>
  <c r="JY139" i="4"/>
  <c r="JY138" i="4"/>
  <c r="JY137" i="4"/>
  <c r="JY136" i="4"/>
  <c r="JY135" i="4"/>
  <c r="JY134" i="4"/>
  <c r="JY133" i="4"/>
  <c r="JY132" i="4"/>
  <c r="JY131" i="4"/>
  <c r="JY130" i="4"/>
  <c r="JY129" i="4"/>
  <c r="JY128" i="4"/>
  <c r="JY127" i="4"/>
  <c r="JY126" i="4"/>
  <c r="JY125" i="4"/>
  <c r="JY124" i="4"/>
  <c r="JY123" i="4"/>
  <c r="JY122" i="4"/>
  <c r="JY121" i="4"/>
  <c r="JY120" i="4"/>
  <c r="JY119" i="4"/>
  <c r="JY118" i="4"/>
  <c r="JY117" i="4"/>
  <c r="JY116" i="4"/>
  <c r="JY115" i="4"/>
  <c r="JY114" i="4"/>
  <c r="JY113" i="4"/>
  <c r="JY112" i="4"/>
  <c r="JY111" i="4"/>
  <c r="JY110" i="4"/>
  <c r="JY109" i="4"/>
  <c r="JY108" i="4"/>
  <c r="JY107" i="4"/>
  <c r="JY106" i="4"/>
  <c r="JY105" i="4"/>
  <c r="JY104" i="4"/>
  <c r="JY103" i="4"/>
  <c r="JY102" i="4"/>
  <c r="JY101" i="4"/>
  <c r="JY100" i="4"/>
  <c r="JY99" i="4"/>
  <c r="JY98" i="4"/>
  <c r="JY97" i="4"/>
  <c r="JY96" i="4"/>
  <c r="JY95" i="4"/>
  <c r="JY94" i="4"/>
  <c r="JY93" i="4"/>
  <c r="JY92" i="4"/>
  <c r="JY91" i="4"/>
  <c r="JY90" i="4"/>
  <c r="JY89" i="4"/>
  <c r="JY88" i="4"/>
  <c r="JY87" i="4"/>
  <c r="JY86" i="4"/>
  <c r="JY85" i="4"/>
  <c r="JY84" i="4"/>
  <c r="JY83" i="4"/>
  <c r="JY82" i="4"/>
  <c r="JY81" i="4"/>
  <c r="JY80" i="4"/>
  <c r="JY79" i="4"/>
  <c r="JY78" i="4"/>
  <c r="JY77" i="4"/>
  <c r="JY76" i="4"/>
  <c r="JY75" i="4"/>
  <c r="JY74" i="4"/>
  <c r="JY73" i="4"/>
  <c r="JY72" i="4"/>
  <c r="JY71" i="4"/>
  <c r="JY70" i="4"/>
  <c r="JY69" i="4"/>
  <c r="JY68" i="4"/>
  <c r="JY67" i="4"/>
  <c r="JY66" i="4"/>
  <c r="JY65" i="4"/>
  <c r="JY64" i="4"/>
  <c r="JY63" i="4"/>
  <c r="JY62" i="4"/>
  <c r="JY61" i="4"/>
  <c r="JY60" i="4"/>
  <c r="JY59" i="4"/>
  <c r="JY58" i="4"/>
  <c r="JY57" i="4"/>
  <c r="JY56" i="4"/>
  <c r="JY55" i="4"/>
  <c r="JY54" i="4"/>
  <c r="JY53" i="4"/>
  <c r="JY52" i="4"/>
  <c r="JY51" i="4"/>
  <c r="JY50" i="4"/>
  <c r="JY49" i="4"/>
  <c r="JY48" i="4"/>
  <c r="JY47" i="4"/>
  <c r="JY46" i="4"/>
  <c r="JY45" i="4"/>
  <c r="JY44" i="4"/>
  <c r="JY43" i="4"/>
  <c r="JY42" i="4"/>
  <c r="JY41" i="4"/>
  <c r="JY40" i="4"/>
  <c r="JY39" i="4"/>
  <c r="JY38" i="4"/>
  <c r="JY37" i="4"/>
  <c r="JY36" i="4"/>
  <c r="JY35" i="4"/>
  <c r="JY34" i="4"/>
  <c r="JY33" i="4"/>
  <c r="JY32" i="4"/>
  <c r="JY31" i="4"/>
  <c r="JY30" i="4"/>
  <c r="JY29" i="4"/>
  <c r="JY28" i="4"/>
  <c r="JY27" i="4"/>
  <c r="JY26" i="4"/>
  <c r="JY25" i="4"/>
  <c r="JY24" i="4"/>
  <c r="JY23" i="4"/>
  <c r="JY22" i="4"/>
  <c r="JY21" i="4"/>
  <c r="JY20" i="4"/>
  <c r="JY19" i="4"/>
  <c r="JY18" i="4"/>
  <c r="JY17" i="4"/>
  <c r="JY16" i="4"/>
  <c r="JY15" i="4"/>
  <c r="JY14" i="4"/>
  <c r="JY13" i="4"/>
  <c r="JY12" i="4"/>
  <c r="JY11" i="4"/>
  <c r="JY10" i="4"/>
  <c r="JY9" i="4"/>
  <c r="JY8" i="4"/>
  <c r="KD156" i="4"/>
  <c r="KD155" i="4"/>
  <c r="KD154" i="4"/>
  <c r="KD153" i="4"/>
  <c r="KD152" i="4"/>
  <c r="KD151" i="4"/>
  <c r="KD150" i="4"/>
  <c r="KD149" i="4"/>
  <c r="KD148" i="4"/>
  <c r="KD147" i="4"/>
  <c r="KD146" i="4"/>
  <c r="KD145" i="4"/>
  <c r="KD144" i="4"/>
  <c r="KD143" i="4"/>
  <c r="KD142" i="4"/>
  <c r="KD141" i="4"/>
  <c r="KD140" i="4"/>
  <c r="KD139" i="4"/>
  <c r="KD138" i="4"/>
  <c r="KD137" i="4"/>
  <c r="KD136" i="4"/>
  <c r="KD135" i="4"/>
  <c r="KD134" i="4"/>
  <c r="KD133" i="4"/>
  <c r="KD132" i="4"/>
  <c r="KD131" i="4"/>
  <c r="KD130" i="4"/>
  <c r="KD129" i="4"/>
  <c r="KD128" i="4"/>
  <c r="KD127" i="4"/>
  <c r="KD126" i="4"/>
  <c r="KD125" i="4"/>
  <c r="KD124" i="4"/>
  <c r="KD123" i="4"/>
  <c r="KD122" i="4"/>
  <c r="KD121" i="4"/>
  <c r="KD120" i="4"/>
  <c r="KD119" i="4"/>
  <c r="KD118" i="4"/>
  <c r="KD117" i="4"/>
  <c r="KD116" i="4"/>
  <c r="KD115" i="4"/>
  <c r="KD114" i="4"/>
  <c r="KD113" i="4"/>
  <c r="KD112" i="4"/>
  <c r="KD111" i="4"/>
  <c r="KD110" i="4"/>
  <c r="KD109" i="4"/>
  <c r="KD108" i="4"/>
  <c r="KD107" i="4"/>
  <c r="KD106" i="4"/>
  <c r="KD105" i="4"/>
  <c r="KD104" i="4"/>
  <c r="KD103" i="4"/>
  <c r="KD102" i="4"/>
  <c r="KD101" i="4"/>
  <c r="KD100" i="4"/>
  <c r="KD99" i="4"/>
  <c r="KD98" i="4"/>
  <c r="KD97" i="4"/>
  <c r="KD96" i="4"/>
  <c r="KD95" i="4"/>
  <c r="KD94" i="4"/>
  <c r="KD93" i="4"/>
  <c r="KD92" i="4"/>
  <c r="KD91" i="4"/>
  <c r="KD90" i="4"/>
  <c r="KD89" i="4"/>
  <c r="KD88" i="4"/>
  <c r="KD87" i="4"/>
  <c r="KD86" i="4"/>
  <c r="KD85" i="4"/>
  <c r="KD84" i="4"/>
  <c r="KD83" i="4"/>
  <c r="KD82" i="4"/>
  <c r="KD81" i="4"/>
  <c r="KD80" i="4"/>
  <c r="KD79" i="4"/>
  <c r="KD78" i="4"/>
  <c r="KD77" i="4"/>
  <c r="KD76" i="4"/>
  <c r="KD75" i="4"/>
  <c r="KD74" i="4"/>
  <c r="KD73" i="4"/>
  <c r="KD72" i="4"/>
  <c r="KD71" i="4"/>
  <c r="KD70" i="4"/>
  <c r="KD69" i="4"/>
  <c r="KD68" i="4"/>
  <c r="KD67" i="4"/>
  <c r="KD66" i="4"/>
  <c r="KD65" i="4"/>
  <c r="KD64" i="4"/>
  <c r="KD63" i="4"/>
  <c r="KD62" i="4"/>
  <c r="KD61" i="4"/>
  <c r="KD60" i="4"/>
  <c r="KD59" i="4"/>
  <c r="KD58" i="4"/>
  <c r="KD57" i="4"/>
  <c r="KD56" i="4"/>
  <c r="KD55" i="4"/>
  <c r="KD54" i="4"/>
  <c r="KD53" i="4"/>
  <c r="KD52" i="4"/>
  <c r="KD51" i="4"/>
  <c r="KD50" i="4"/>
  <c r="KD49" i="4"/>
  <c r="KD48" i="4"/>
  <c r="KD47" i="4"/>
  <c r="KD46" i="4"/>
  <c r="KD45" i="4"/>
  <c r="KD44" i="4"/>
  <c r="KD43" i="4"/>
  <c r="KD42" i="4"/>
  <c r="KD41" i="4"/>
  <c r="KD40" i="4"/>
  <c r="KD39" i="4"/>
  <c r="KD38" i="4"/>
  <c r="KD37" i="4"/>
  <c r="KD36" i="4"/>
  <c r="KD35" i="4"/>
  <c r="KD34" i="4"/>
  <c r="KD33" i="4"/>
  <c r="KD32" i="4"/>
  <c r="KD31" i="4"/>
  <c r="KD30" i="4"/>
  <c r="KD29" i="4"/>
  <c r="KD28" i="4"/>
  <c r="KD27" i="4"/>
  <c r="KD26" i="4"/>
  <c r="KD25" i="4"/>
  <c r="KD24" i="4"/>
  <c r="KD23" i="4"/>
  <c r="KD22" i="4"/>
  <c r="KD21" i="4"/>
  <c r="KD20" i="4"/>
  <c r="KD19" i="4"/>
  <c r="KD18" i="4"/>
  <c r="KD17" i="4"/>
  <c r="KD16" i="4"/>
  <c r="KD15" i="4"/>
  <c r="KD14" i="4"/>
  <c r="KD13" i="4"/>
  <c r="KD12" i="4"/>
  <c r="KD11" i="4"/>
  <c r="KD10" i="4"/>
  <c r="KD9" i="4"/>
  <c r="KD8" i="4"/>
  <c r="KI156" i="4"/>
  <c r="KI155" i="4"/>
  <c r="KI154" i="4"/>
  <c r="KI153" i="4"/>
  <c r="KI152" i="4"/>
  <c r="KI151" i="4"/>
  <c r="KI150" i="4"/>
  <c r="KI149" i="4"/>
  <c r="KI148" i="4"/>
  <c r="KI147" i="4"/>
  <c r="KI146" i="4"/>
  <c r="KI145" i="4"/>
  <c r="KI144" i="4"/>
  <c r="KI143" i="4"/>
  <c r="KI142" i="4"/>
  <c r="KI141" i="4"/>
  <c r="KI140" i="4"/>
  <c r="KI139" i="4"/>
  <c r="KI138" i="4"/>
  <c r="KI137" i="4"/>
  <c r="KI136" i="4"/>
  <c r="KI135" i="4"/>
  <c r="KI134" i="4"/>
  <c r="KI133" i="4"/>
  <c r="KI132" i="4"/>
  <c r="KI131" i="4"/>
  <c r="KI130" i="4"/>
  <c r="KI129" i="4"/>
  <c r="KI128" i="4"/>
  <c r="KI127" i="4"/>
  <c r="KI126" i="4"/>
  <c r="KI125" i="4"/>
  <c r="KI124" i="4"/>
  <c r="KI123" i="4"/>
  <c r="KI122" i="4"/>
  <c r="KI121" i="4"/>
  <c r="KI120" i="4"/>
  <c r="KI119" i="4"/>
  <c r="KI118" i="4"/>
  <c r="KI117" i="4"/>
  <c r="KI116" i="4"/>
  <c r="KI115" i="4"/>
  <c r="KI114" i="4"/>
  <c r="KI113" i="4"/>
  <c r="KI112" i="4"/>
  <c r="KI111" i="4"/>
  <c r="KI110" i="4"/>
  <c r="KI109" i="4"/>
  <c r="KI108" i="4"/>
  <c r="KI107" i="4"/>
  <c r="KI106" i="4"/>
  <c r="KI105" i="4"/>
  <c r="KI104" i="4"/>
  <c r="KI103" i="4"/>
  <c r="KI102" i="4"/>
  <c r="KI101" i="4"/>
  <c r="KI100" i="4"/>
  <c r="KI99" i="4"/>
  <c r="KI98" i="4"/>
  <c r="KI97" i="4"/>
  <c r="KI96" i="4"/>
  <c r="KI95" i="4"/>
  <c r="KI94" i="4"/>
  <c r="KI93" i="4"/>
  <c r="KI92" i="4"/>
  <c r="KI91" i="4"/>
  <c r="KI90" i="4"/>
  <c r="KI89" i="4"/>
  <c r="KI88" i="4"/>
  <c r="KI87" i="4"/>
  <c r="KI86" i="4"/>
  <c r="KI85" i="4"/>
  <c r="KI84" i="4"/>
  <c r="KI83" i="4"/>
  <c r="KI82" i="4"/>
  <c r="KI81" i="4"/>
  <c r="KI80" i="4"/>
  <c r="KI79" i="4"/>
  <c r="KI78" i="4"/>
  <c r="KI77" i="4"/>
  <c r="KI76" i="4"/>
  <c r="KI75" i="4"/>
  <c r="KI74" i="4"/>
  <c r="KI73" i="4"/>
  <c r="KI72" i="4"/>
  <c r="KI71" i="4"/>
  <c r="KI70" i="4"/>
  <c r="KI69" i="4"/>
  <c r="KI68" i="4"/>
  <c r="KI67" i="4"/>
  <c r="KI66" i="4"/>
  <c r="KI65" i="4"/>
  <c r="KI64" i="4"/>
  <c r="KI63" i="4"/>
  <c r="KI62" i="4"/>
  <c r="KI61" i="4"/>
  <c r="KI60" i="4"/>
  <c r="KI59" i="4"/>
  <c r="KI58" i="4"/>
  <c r="KI57" i="4"/>
  <c r="KI56" i="4"/>
  <c r="KI55" i="4"/>
  <c r="KI54" i="4"/>
  <c r="KI53" i="4"/>
  <c r="KI52" i="4"/>
  <c r="KI51" i="4"/>
  <c r="KI50" i="4"/>
  <c r="KI49" i="4"/>
  <c r="KI48" i="4"/>
  <c r="KI47" i="4"/>
  <c r="KI46" i="4"/>
  <c r="KI45" i="4"/>
  <c r="KI44" i="4"/>
  <c r="KI43" i="4"/>
  <c r="KI42" i="4"/>
  <c r="KI41" i="4"/>
  <c r="KI40" i="4"/>
  <c r="KI39" i="4"/>
  <c r="KI38" i="4"/>
  <c r="KI37" i="4"/>
  <c r="KI36" i="4"/>
  <c r="KI35" i="4"/>
  <c r="KI34" i="4"/>
  <c r="KI33" i="4"/>
  <c r="KI32" i="4"/>
  <c r="KI31" i="4"/>
  <c r="KI30" i="4"/>
  <c r="KI29" i="4"/>
  <c r="KI28" i="4"/>
  <c r="KI27" i="4"/>
  <c r="KI26" i="4"/>
  <c r="KI25" i="4"/>
  <c r="KI24" i="4"/>
  <c r="KI23" i="4"/>
  <c r="KI22" i="4"/>
  <c r="KI21" i="4"/>
  <c r="KI20" i="4"/>
  <c r="KI19" i="4"/>
  <c r="KI18" i="4"/>
  <c r="KI17" i="4"/>
  <c r="KI16" i="4"/>
  <c r="KI15" i="4"/>
  <c r="KI14" i="4"/>
  <c r="KI13" i="4"/>
  <c r="KI12" i="4"/>
  <c r="KI11" i="4"/>
  <c r="KI10" i="4"/>
  <c r="KI9" i="4"/>
  <c r="KI8" i="4"/>
  <c r="KN156" i="4"/>
  <c r="KN155" i="4"/>
  <c r="KN154" i="4"/>
  <c r="KN153" i="4"/>
  <c r="KN152" i="4"/>
  <c r="KN151" i="4"/>
  <c r="KN150" i="4"/>
  <c r="KN149" i="4"/>
  <c r="KN148" i="4"/>
  <c r="KN147" i="4"/>
  <c r="KN146" i="4"/>
  <c r="KN145" i="4"/>
  <c r="KN144" i="4"/>
  <c r="KN143" i="4"/>
  <c r="KN142" i="4"/>
  <c r="KN141" i="4"/>
  <c r="KN140" i="4"/>
  <c r="KN139" i="4"/>
  <c r="KN138" i="4"/>
  <c r="KN137" i="4"/>
  <c r="KN136" i="4"/>
  <c r="KN135" i="4"/>
  <c r="KN134" i="4"/>
  <c r="KN133" i="4"/>
  <c r="KN132" i="4"/>
  <c r="KN131" i="4"/>
  <c r="KN130" i="4"/>
  <c r="KN129" i="4"/>
  <c r="KN128" i="4"/>
  <c r="KN127" i="4"/>
  <c r="KN126" i="4"/>
  <c r="KN125" i="4"/>
  <c r="KN124" i="4"/>
  <c r="KN123" i="4"/>
  <c r="KN122" i="4"/>
  <c r="KN121" i="4"/>
  <c r="KN120" i="4"/>
  <c r="KN119" i="4"/>
  <c r="KN118" i="4"/>
  <c r="KN117" i="4"/>
  <c r="KN116" i="4"/>
  <c r="KN115" i="4"/>
  <c r="KN114" i="4"/>
  <c r="KN113" i="4"/>
  <c r="KN112" i="4"/>
  <c r="KN111" i="4"/>
  <c r="KN110" i="4"/>
  <c r="KN109" i="4"/>
  <c r="KN108" i="4"/>
  <c r="KN107" i="4"/>
  <c r="KN106" i="4"/>
  <c r="KN105" i="4"/>
  <c r="KN104" i="4"/>
  <c r="KN103" i="4"/>
  <c r="KN102" i="4"/>
  <c r="KN101" i="4"/>
  <c r="KN100" i="4"/>
  <c r="KN99" i="4"/>
  <c r="KN98" i="4"/>
  <c r="KN97" i="4"/>
  <c r="KN96" i="4"/>
  <c r="KN95" i="4"/>
  <c r="KN94" i="4"/>
  <c r="KN93" i="4"/>
  <c r="KN92" i="4"/>
  <c r="KN91" i="4"/>
  <c r="KN90" i="4"/>
  <c r="KN89" i="4"/>
  <c r="KN88" i="4"/>
  <c r="KN87" i="4"/>
  <c r="KN86" i="4"/>
  <c r="KN85" i="4"/>
  <c r="KN84" i="4"/>
  <c r="KN83" i="4"/>
  <c r="KN82" i="4"/>
  <c r="KN81" i="4"/>
  <c r="KN80" i="4"/>
  <c r="KN79" i="4"/>
  <c r="KN78" i="4"/>
  <c r="KN77" i="4"/>
  <c r="KN76" i="4"/>
  <c r="KN75" i="4"/>
  <c r="KN74" i="4"/>
  <c r="KN73" i="4"/>
  <c r="KN72" i="4"/>
  <c r="KN71" i="4"/>
  <c r="KN70" i="4"/>
  <c r="KN69" i="4"/>
  <c r="KN68" i="4"/>
  <c r="KN67" i="4"/>
  <c r="KN66" i="4"/>
  <c r="KN65" i="4"/>
  <c r="KN64" i="4"/>
  <c r="KN63" i="4"/>
  <c r="KN62" i="4"/>
  <c r="KN61" i="4"/>
  <c r="KN60" i="4"/>
  <c r="KN59" i="4"/>
  <c r="KN58" i="4"/>
  <c r="KN57" i="4"/>
  <c r="KN56" i="4"/>
  <c r="KN55" i="4"/>
  <c r="KN54" i="4"/>
  <c r="KN53" i="4"/>
  <c r="KN52" i="4"/>
  <c r="KN51" i="4"/>
  <c r="KN50" i="4"/>
  <c r="KN49" i="4"/>
  <c r="KN48" i="4"/>
  <c r="KN47" i="4"/>
  <c r="KN46" i="4"/>
  <c r="KN45" i="4"/>
  <c r="KN44" i="4"/>
  <c r="KN43" i="4"/>
  <c r="KN42" i="4"/>
  <c r="KN41" i="4"/>
  <c r="KN40" i="4"/>
  <c r="KN39" i="4"/>
  <c r="KN38" i="4"/>
  <c r="KN37" i="4"/>
  <c r="KN36" i="4"/>
  <c r="KN35" i="4"/>
  <c r="KN34" i="4"/>
  <c r="KN33" i="4"/>
  <c r="KN32" i="4"/>
  <c r="KN31" i="4"/>
  <c r="KN30" i="4"/>
  <c r="KN29" i="4"/>
  <c r="KN28" i="4"/>
  <c r="KN27" i="4"/>
  <c r="KN26" i="4"/>
  <c r="KN25" i="4"/>
  <c r="KN24" i="4"/>
  <c r="KN23" i="4"/>
  <c r="KN22" i="4"/>
  <c r="KN21" i="4"/>
  <c r="KN20" i="4"/>
  <c r="KN19" i="4"/>
  <c r="KN18" i="4"/>
  <c r="KN17" i="4"/>
  <c r="KN16" i="4"/>
  <c r="KN15" i="4"/>
  <c r="KN14" i="4"/>
  <c r="KN13" i="4"/>
  <c r="KN12" i="4"/>
  <c r="KN11" i="4"/>
  <c r="KN10" i="4"/>
  <c r="KN9" i="4"/>
  <c r="KN8" i="4"/>
  <c r="KS156" i="4"/>
  <c r="KS155" i="4"/>
  <c r="KS154" i="4"/>
  <c r="KS153" i="4"/>
  <c r="KS152" i="4"/>
  <c r="KS151" i="4"/>
  <c r="KS150" i="4"/>
  <c r="KS149" i="4"/>
  <c r="KS148" i="4"/>
  <c r="KS147" i="4"/>
  <c r="KS146" i="4"/>
  <c r="KS145" i="4"/>
  <c r="KS144" i="4"/>
  <c r="KS143" i="4"/>
  <c r="KS142" i="4"/>
  <c r="KS141" i="4"/>
  <c r="KS140" i="4"/>
  <c r="KS139" i="4"/>
  <c r="KS138" i="4"/>
  <c r="KS137" i="4"/>
  <c r="KS136" i="4"/>
  <c r="KS135" i="4"/>
  <c r="KS134" i="4"/>
  <c r="KS133" i="4"/>
  <c r="KS132" i="4"/>
  <c r="KS131" i="4"/>
  <c r="KS130" i="4"/>
  <c r="KS129" i="4"/>
  <c r="KS128" i="4"/>
  <c r="KS127" i="4"/>
  <c r="KS126" i="4"/>
  <c r="KS125" i="4"/>
  <c r="KS124" i="4"/>
  <c r="KS123" i="4"/>
  <c r="KS122" i="4"/>
  <c r="KS121" i="4"/>
  <c r="KS120" i="4"/>
  <c r="KS119" i="4"/>
  <c r="KS118" i="4"/>
  <c r="KS117" i="4"/>
  <c r="KS116" i="4"/>
  <c r="KS115" i="4"/>
  <c r="KS114" i="4"/>
  <c r="KS113" i="4"/>
  <c r="KS112" i="4"/>
  <c r="KS111" i="4"/>
  <c r="KS110" i="4"/>
  <c r="KS109" i="4"/>
  <c r="KS108" i="4"/>
  <c r="KS107" i="4"/>
  <c r="KS106" i="4"/>
  <c r="KS105" i="4"/>
  <c r="KS104" i="4"/>
  <c r="KS103" i="4"/>
  <c r="KS102" i="4"/>
  <c r="KS101" i="4"/>
  <c r="KS100" i="4"/>
  <c r="KS99" i="4"/>
  <c r="KS98" i="4"/>
  <c r="KS97" i="4"/>
  <c r="KS96" i="4"/>
  <c r="KS95" i="4"/>
  <c r="KS94" i="4"/>
  <c r="KS93" i="4"/>
  <c r="KS92" i="4"/>
  <c r="KS91" i="4"/>
  <c r="KS90" i="4"/>
  <c r="KS89" i="4"/>
  <c r="KS88" i="4"/>
  <c r="KS87" i="4"/>
  <c r="KS86" i="4"/>
  <c r="KS85" i="4"/>
  <c r="KS84" i="4"/>
  <c r="KS83" i="4"/>
  <c r="KS82" i="4"/>
  <c r="KS81" i="4"/>
  <c r="KS80" i="4"/>
  <c r="KS79" i="4"/>
  <c r="KS78" i="4"/>
  <c r="KS77" i="4"/>
  <c r="KS76" i="4"/>
  <c r="KS75" i="4"/>
  <c r="KS74" i="4"/>
  <c r="KS73" i="4"/>
  <c r="KS72" i="4"/>
  <c r="KS71" i="4"/>
  <c r="KS70" i="4"/>
  <c r="KS69" i="4"/>
  <c r="KS68" i="4"/>
  <c r="KS67" i="4"/>
  <c r="KS66" i="4"/>
  <c r="KS65" i="4"/>
  <c r="KS64" i="4"/>
  <c r="KS63" i="4"/>
  <c r="KS62" i="4"/>
  <c r="KS61" i="4"/>
  <c r="KS60" i="4"/>
  <c r="KS59" i="4"/>
  <c r="KS58" i="4"/>
  <c r="KS57" i="4"/>
  <c r="KS56" i="4"/>
  <c r="KS55" i="4"/>
  <c r="KS54" i="4"/>
  <c r="KS53" i="4"/>
  <c r="KS52" i="4"/>
  <c r="KS51" i="4"/>
  <c r="KS50" i="4"/>
  <c r="KS49" i="4"/>
  <c r="KS48" i="4"/>
  <c r="KS47" i="4"/>
  <c r="KS46" i="4"/>
  <c r="KS45" i="4"/>
  <c r="KS44" i="4"/>
  <c r="KS43" i="4"/>
  <c r="KS42" i="4"/>
  <c r="KS41" i="4"/>
  <c r="KS40" i="4"/>
  <c r="KS39" i="4"/>
  <c r="KS38" i="4"/>
  <c r="KS37" i="4"/>
  <c r="KS36" i="4"/>
  <c r="KS35" i="4"/>
  <c r="KS34" i="4"/>
  <c r="KS33" i="4"/>
  <c r="KS32" i="4"/>
  <c r="KS31" i="4"/>
  <c r="KS30" i="4"/>
  <c r="KS29" i="4"/>
  <c r="KS28" i="4"/>
  <c r="KS27" i="4"/>
  <c r="KS26" i="4"/>
  <c r="KS25" i="4"/>
  <c r="KS24" i="4"/>
  <c r="KS23" i="4"/>
  <c r="KS22" i="4"/>
  <c r="KS21" i="4"/>
  <c r="KS20" i="4"/>
  <c r="KS19" i="4"/>
  <c r="KS18" i="4"/>
  <c r="KS17" i="4"/>
  <c r="KS16" i="4"/>
  <c r="KS15" i="4"/>
  <c r="KS14" i="4"/>
  <c r="KS13" i="4"/>
  <c r="KS12" i="4"/>
  <c r="KS11" i="4"/>
  <c r="KS10" i="4"/>
  <c r="KS9" i="4"/>
  <c r="KS8" i="4"/>
  <c r="KX156" i="4"/>
  <c r="KX155" i="4"/>
  <c r="KX154" i="4"/>
  <c r="KX153" i="4"/>
  <c r="KX152" i="4"/>
  <c r="KX151" i="4"/>
  <c r="KX150" i="4"/>
  <c r="KX149" i="4"/>
  <c r="KX148" i="4"/>
  <c r="KX147" i="4"/>
  <c r="KX146" i="4"/>
  <c r="KX145" i="4"/>
  <c r="KX144" i="4"/>
  <c r="KX143" i="4"/>
  <c r="KX142" i="4"/>
  <c r="KX141" i="4"/>
  <c r="KX140" i="4"/>
  <c r="KX139" i="4"/>
  <c r="KX138" i="4"/>
  <c r="KX137" i="4"/>
  <c r="KX136" i="4"/>
  <c r="KX135" i="4"/>
  <c r="KX134" i="4"/>
  <c r="KX133" i="4"/>
  <c r="KX132" i="4"/>
  <c r="KX131" i="4"/>
  <c r="KX130" i="4"/>
  <c r="KX129" i="4"/>
  <c r="KX128" i="4"/>
  <c r="KX127" i="4"/>
  <c r="KX126" i="4"/>
  <c r="KX125" i="4"/>
  <c r="KX124" i="4"/>
  <c r="KX123" i="4"/>
  <c r="KX122" i="4"/>
  <c r="KX121" i="4"/>
  <c r="KX120" i="4"/>
  <c r="KX119" i="4"/>
  <c r="KX118" i="4"/>
  <c r="KX117" i="4"/>
  <c r="KX116" i="4"/>
  <c r="KX115" i="4"/>
  <c r="KX114" i="4"/>
  <c r="KX113" i="4"/>
  <c r="KX112" i="4"/>
  <c r="KX111" i="4"/>
  <c r="KX110" i="4"/>
  <c r="KX109" i="4"/>
  <c r="KX108" i="4"/>
  <c r="KX107" i="4"/>
  <c r="KX106" i="4"/>
  <c r="KX105" i="4"/>
  <c r="KX104" i="4"/>
  <c r="KX103" i="4"/>
  <c r="KX102" i="4"/>
  <c r="KX101" i="4"/>
  <c r="KX100" i="4"/>
  <c r="KX99" i="4"/>
  <c r="KX98" i="4"/>
  <c r="KX97" i="4"/>
  <c r="KX96" i="4"/>
  <c r="KX95" i="4"/>
  <c r="KX94" i="4"/>
  <c r="KX93" i="4"/>
  <c r="KX92" i="4"/>
  <c r="KX91" i="4"/>
  <c r="KX90" i="4"/>
  <c r="KX89" i="4"/>
  <c r="KX88" i="4"/>
  <c r="KX87" i="4"/>
  <c r="KX86" i="4"/>
  <c r="KX85" i="4"/>
  <c r="KX84" i="4"/>
  <c r="KX83" i="4"/>
  <c r="KX82" i="4"/>
  <c r="KX81" i="4"/>
  <c r="KX80" i="4"/>
  <c r="KX79" i="4"/>
  <c r="KX78" i="4"/>
  <c r="KX77" i="4"/>
  <c r="KX76" i="4"/>
  <c r="KX75" i="4"/>
  <c r="KX74" i="4"/>
  <c r="KX73" i="4"/>
  <c r="KX72" i="4"/>
  <c r="KX71" i="4"/>
  <c r="KX70" i="4"/>
  <c r="KX69" i="4"/>
  <c r="KX68" i="4"/>
  <c r="KX67" i="4"/>
  <c r="KX66" i="4"/>
  <c r="KX65" i="4"/>
  <c r="KX64" i="4"/>
  <c r="KX63" i="4"/>
  <c r="KX62" i="4"/>
  <c r="KX61" i="4"/>
  <c r="KX60" i="4"/>
  <c r="KX59" i="4"/>
  <c r="KX58" i="4"/>
  <c r="KX57" i="4"/>
  <c r="KX56" i="4"/>
  <c r="KX55" i="4"/>
  <c r="KX54" i="4"/>
  <c r="KX53" i="4"/>
  <c r="KX52" i="4"/>
  <c r="KX51" i="4"/>
  <c r="KX50" i="4"/>
  <c r="KX49" i="4"/>
  <c r="KX48" i="4"/>
  <c r="KX47" i="4"/>
  <c r="KX46" i="4"/>
  <c r="KX45" i="4"/>
  <c r="KX44" i="4"/>
  <c r="KX43" i="4"/>
  <c r="KX42" i="4"/>
  <c r="KX41" i="4"/>
  <c r="KX40" i="4"/>
  <c r="KX39" i="4"/>
  <c r="KX38" i="4"/>
  <c r="KX37" i="4"/>
  <c r="KX36" i="4"/>
  <c r="KX35" i="4"/>
  <c r="KX34" i="4"/>
  <c r="KX33" i="4"/>
  <c r="KX32" i="4"/>
  <c r="KX31" i="4"/>
  <c r="KX30" i="4"/>
  <c r="KX29" i="4"/>
  <c r="KX28" i="4"/>
  <c r="KX27" i="4"/>
  <c r="KX26" i="4"/>
  <c r="KX25" i="4"/>
  <c r="KX24" i="4"/>
  <c r="KX23" i="4"/>
  <c r="KX22" i="4"/>
  <c r="KX21" i="4"/>
  <c r="KX20" i="4"/>
  <c r="KX19" i="4"/>
  <c r="KX18" i="4"/>
  <c r="KX17" i="4"/>
  <c r="KX16" i="4"/>
  <c r="KX15" i="4"/>
  <c r="KX14" i="4"/>
  <c r="KX13" i="4"/>
  <c r="KX12" i="4"/>
  <c r="KX11" i="4"/>
  <c r="KX10" i="4"/>
  <c r="KX9" i="4"/>
  <c r="KX8" i="4"/>
  <c r="LC156" i="4"/>
  <c r="LC155" i="4"/>
  <c r="LC154" i="4"/>
  <c r="LC153" i="4"/>
  <c r="LC152" i="4"/>
  <c r="LC151" i="4"/>
  <c r="LC150" i="4"/>
  <c r="LC149" i="4"/>
  <c r="LC148" i="4"/>
  <c r="LC147" i="4"/>
  <c r="LC146" i="4"/>
  <c r="LC145" i="4"/>
  <c r="LC144" i="4"/>
  <c r="LC143" i="4"/>
  <c r="LC142" i="4"/>
  <c r="LC141" i="4"/>
  <c r="LC140" i="4"/>
  <c r="LC139" i="4"/>
  <c r="LC138" i="4"/>
  <c r="LC137" i="4"/>
  <c r="LC136" i="4"/>
  <c r="LC135" i="4"/>
  <c r="LC134" i="4"/>
  <c r="LC133" i="4"/>
  <c r="LC132" i="4"/>
  <c r="LC131" i="4"/>
  <c r="LC130" i="4"/>
  <c r="LC129" i="4"/>
  <c r="LC128" i="4"/>
  <c r="LC127" i="4"/>
  <c r="LC126" i="4"/>
  <c r="LC125" i="4"/>
  <c r="LC124" i="4"/>
  <c r="LC123" i="4"/>
  <c r="LC122" i="4"/>
  <c r="LC121" i="4"/>
  <c r="LC120" i="4"/>
  <c r="LC119" i="4"/>
  <c r="LC118" i="4"/>
  <c r="LC117" i="4"/>
  <c r="LC116" i="4"/>
  <c r="LC115" i="4"/>
  <c r="LC114" i="4"/>
  <c r="LC113" i="4"/>
  <c r="LC112" i="4"/>
  <c r="LC111" i="4"/>
  <c r="LC110" i="4"/>
  <c r="LC109" i="4"/>
  <c r="LC108" i="4"/>
  <c r="LC107" i="4"/>
  <c r="LC106" i="4"/>
  <c r="LC105" i="4"/>
  <c r="LC104" i="4"/>
  <c r="LC103" i="4"/>
  <c r="LC102" i="4"/>
  <c r="LC101" i="4"/>
  <c r="LC100" i="4"/>
  <c r="LC99" i="4"/>
  <c r="LC98" i="4"/>
  <c r="LC97" i="4"/>
  <c r="LC96" i="4"/>
  <c r="LC95" i="4"/>
  <c r="LC94" i="4"/>
  <c r="LC93" i="4"/>
  <c r="LC92" i="4"/>
  <c r="LC91" i="4"/>
  <c r="LC90" i="4"/>
  <c r="LC89" i="4"/>
  <c r="LC88" i="4"/>
  <c r="LC87" i="4"/>
  <c r="LC86" i="4"/>
  <c r="LC85" i="4"/>
  <c r="LC84" i="4"/>
  <c r="LC83" i="4"/>
  <c r="LC82" i="4"/>
  <c r="LC81" i="4"/>
  <c r="LC80" i="4"/>
  <c r="LC79" i="4"/>
  <c r="LC78" i="4"/>
  <c r="LC77" i="4"/>
  <c r="LC76" i="4"/>
  <c r="LC75" i="4"/>
  <c r="LC74" i="4"/>
  <c r="LC73" i="4"/>
  <c r="LC72" i="4"/>
  <c r="LC71" i="4"/>
  <c r="LC70" i="4"/>
  <c r="LC69" i="4"/>
  <c r="LC68" i="4"/>
  <c r="LC67" i="4"/>
  <c r="LC66" i="4"/>
  <c r="LC65" i="4"/>
  <c r="LC64" i="4"/>
  <c r="LC63" i="4"/>
  <c r="LC62" i="4"/>
  <c r="LC61" i="4"/>
  <c r="LC60" i="4"/>
  <c r="LC59" i="4"/>
  <c r="LC58" i="4"/>
  <c r="LC57" i="4"/>
  <c r="LC56" i="4"/>
  <c r="LC55" i="4"/>
  <c r="LC54" i="4"/>
  <c r="LC53" i="4"/>
  <c r="LC52" i="4"/>
  <c r="LC51" i="4"/>
  <c r="LC50" i="4"/>
  <c r="LC49" i="4"/>
  <c r="LC48" i="4"/>
  <c r="LC47" i="4"/>
  <c r="LC46" i="4"/>
  <c r="LC45" i="4"/>
  <c r="LC44" i="4"/>
  <c r="LC43" i="4"/>
  <c r="LC42" i="4"/>
  <c r="LC41" i="4"/>
  <c r="LC40" i="4"/>
  <c r="LC39" i="4"/>
  <c r="LC38" i="4"/>
  <c r="LC37" i="4"/>
  <c r="LC36" i="4"/>
  <c r="LC35" i="4"/>
  <c r="LC34" i="4"/>
  <c r="LC33" i="4"/>
  <c r="LC32" i="4"/>
  <c r="LC31" i="4"/>
  <c r="LC30" i="4"/>
  <c r="LC29" i="4"/>
  <c r="LC28" i="4"/>
  <c r="LC27" i="4"/>
  <c r="LC26" i="4"/>
  <c r="LC25" i="4"/>
  <c r="LC24" i="4"/>
  <c r="LC23" i="4"/>
  <c r="LC22" i="4"/>
  <c r="LC21" i="4"/>
  <c r="LC20" i="4"/>
  <c r="LC19" i="4"/>
  <c r="LC18" i="4"/>
  <c r="LC17" i="4"/>
  <c r="LC16" i="4"/>
  <c r="LC15" i="4"/>
  <c r="LC14" i="4"/>
  <c r="LC13" i="4"/>
  <c r="LC12" i="4"/>
  <c r="LC11" i="4"/>
  <c r="LC10" i="4"/>
  <c r="LC9" i="4"/>
  <c r="LC8" i="4"/>
  <c r="LH156" i="4"/>
  <c r="LH155" i="4"/>
  <c r="LH154" i="4"/>
  <c r="LH153" i="4"/>
  <c r="LH152" i="4"/>
  <c r="LH151" i="4"/>
  <c r="LH150" i="4"/>
  <c r="LH149" i="4"/>
  <c r="LH148" i="4"/>
  <c r="LH147" i="4"/>
  <c r="LH146" i="4"/>
  <c r="LH145" i="4"/>
  <c r="LH144" i="4"/>
  <c r="LH143" i="4"/>
  <c r="LH142" i="4"/>
  <c r="LH141" i="4"/>
  <c r="LH140" i="4"/>
  <c r="LH139" i="4"/>
  <c r="LH138" i="4"/>
  <c r="LH137" i="4"/>
  <c r="LH136" i="4"/>
  <c r="LH135" i="4"/>
  <c r="LH134" i="4"/>
  <c r="LH133" i="4"/>
  <c r="LH132" i="4"/>
  <c r="LH131" i="4"/>
  <c r="LH130" i="4"/>
  <c r="LH129" i="4"/>
  <c r="LH128" i="4"/>
  <c r="LH127" i="4"/>
  <c r="LH126" i="4"/>
  <c r="LH125" i="4"/>
  <c r="LH124" i="4"/>
  <c r="LH123" i="4"/>
  <c r="LH122" i="4"/>
  <c r="LH121" i="4"/>
  <c r="LH120" i="4"/>
  <c r="LH119" i="4"/>
  <c r="LH118" i="4"/>
  <c r="LH117" i="4"/>
  <c r="LH116" i="4"/>
  <c r="LH115" i="4"/>
  <c r="LH114" i="4"/>
  <c r="LH113" i="4"/>
  <c r="LH112" i="4"/>
  <c r="LH111" i="4"/>
  <c r="LH110" i="4"/>
  <c r="LH109" i="4"/>
  <c r="LH108" i="4"/>
  <c r="LH107" i="4"/>
  <c r="LH106" i="4"/>
  <c r="LH105" i="4"/>
  <c r="LH104" i="4"/>
  <c r="LH103" i="4"/>
  <c r="LH102" i="4"/>
  <c r="LH101" i="4"/>
  <c r="LH100" i="4"/>
  <c r="LH99" i="4"/>
  <c r="LH98" i="4"/>
  <c r="LH97" i="4"/>
  <c r="LH96" i="4"/>
  <c r="LH95" i="4"/>
  <c r="LH94" i="4"/>
  <c r="LH93" i="4"/>
  <c r="LH92" i="4"/>
  <c r="LH91" i="4"/>
  <c r="LH90" i="4"/>
  <c r="LH89" i="4"/>
  <c r="LH88" i="4"/>
  <c r="LH87" i="4"/>
  <c r="LH86" i="4"/>
  <c r="LH85" i="4"/>
  <c r="LH84" i="4"/>
  <c r="LH83" i="4"/>
  <c r="LH82" i="4"/>
  <c r="LH81" i="4"/>
  <c r="LH80" i="4"/>
  <c r="LH79" i="4"/>
  <c r="LH78" i="4"/>
  <c r="LH77" i="4"/>
  <c r="LH76" i="4"/>
  <c r="LH75" i="4"/>
  <c r="LH74" i="4"/>
  <c r="LH73" i="4"/>
  <c r="LH72" i="4"/>
  <c r="LH71" i="4"/>
  <c r="LH70" i="4"/>
  <c r="LH69" i="4"/>
  <c r="LH68" i="4"/>
  <c r="LH67" i="4"/>
  <c r="LH66" i="4"/>
  <c r="LH65" i="4"/>
  <c r="LH64" i="4"/>
  <c r="LH63" i="4"/>
  <c r="LH62" i="4"/>
  <c r="LH61" i="4"/>
  <c r="LH60" i="4"/>
  <c r="LH59" i="4"/>
  <c r="LH58" i="4"/>
  <c r="LH57" i="4"/>
  <c r="LH56" i="4"/>
  <c r="LH55" i="4"/>
  <c r="LH54" i="4"/>
  <c r="LH53" i="4"/>
  <c r="LH52" i="4"/>
  <c r="LH51" i="4"/>
  <c r="LH50" i="4"/>
  <c r="LH49" i="4"/>
  <c r="LH48" i="4"/>
  <c r="LH47" i="4"/>
  <c r="LH46" i="4"/>
  <c r="LH45" i="4"/>
  <c r="LH44" i="4"/>
  <c r="LH43" i="4"/>
  <c r="LH42" i="4"/>
  <c r="LH41" i="4"/>
  <c r="LH40" i="4"/>
  <c r="LH39" i="4"/>
  <c r="LH38" i="4"/>
  <c r="LH37" i="4"/>
  <c r="LH36" i="4"/>
  <c r="LH35" i="4"/>
  <c r="LH34" i="4"/>
  <c r="LH33" i="4"/>
  <c r="LH32" i="4"/>
  <c r="LH31" i="4"/>
  <c r="LH30" i="4"/>
  <c r="LH29" i="4"/>
  <c r="LH28" i="4"/>
  <c r="LH27" i="4"/>
  <c r="LH26" i="4"/>
  <c r="LH25" i="4"/>
  <c r="LH24" i="4"/>
  <c r="LH23" i="4"/>
  <c r="LH22" i="4"/>
  <c r="LH21" i="4"/>
  <c r="LH20" i="4"/>
  <c r="LH19" i="4"/>
  <c r="LH18" i="4"/>
  <c r="LH17" i="4"/>
  <c r="LH16" i="4"/>
  <c r="LH15" i="4"/>
  <c r="LH14" i="4"/>
  <c r="LH13" i="4"/>
  <c r="LH12" i="4"/>
  <c r="LH11" i="4"/>
  <c r="LH10" i="4"/>
  <c r="LH9" i="4"/>
  <c r="LH8" i="4"/>
  <c r="LM156" i="4"/>
  <c r="LM155" i="4"/>
  <c r="LM154" i="4"/>
  <c r="LM153" i="4"/>
  <c r="LM152" i="4"/>
  <c r="LM151" i="4"/>
  <c r="LM150" i="4"/>
  <c r="LM149" i="4"/>
  <c r="LM148" i="4"/>
  <c r="LM147" i="4"/>
  <c r="LM146" i="4"/>
  <c r="LM145" i="4"/>
  <c r="LM144" i="4"/>
  <c r="LM143" i="4"/>
  <c r="LM142" i="4"/>
  <c r="LM141" i="4"/>
  <c r="LM140" i="4"/>
  <c r="LM139" i="4"/>
  <c r="LM138" i="4"/>
  <c r="LM137" i="4"/>
  <c r="LM136" i="4"/>
  <c r="LM135" i="4"/>
  <c r="LM134" i="4"/>
  <c r="LM133" i="4"/>
  <c r="LM132" i="4"/>
  <c r="LM131" i="4"/>
  <c r="LM130" i="4"/>
  <c r="LM129" i="4"/>
  <c r="LM128" i="4"/>
  <c r="LM127" i="4"/>
  <c r="LM126" i="4"/>
  <c r="LM125" i="4"/>
  <c r="LM124" i="4"/>
  <c r="LM123" i="4"/>
  <c r="LM122" i="4"/>
  <c r="LM121" i="4"/>
  <c r="LM120" i="4"/>
  <c r="LM119" i="4"/>
  <c r="LM118" i="4"/>
  <c r="LM117" i="4"/>
  <c r="LM116" i="4"/>
  <c r="LM115" i="4"/>
  <c r="LM114" i="4"/>
  <c r="LM113" i="4"/>
  <c r="LM112" i="4"/>
  <c r="LM111" i="4"/>
  <c r="LM110" i="4"/>
  <c r="LM109" i="4"/>
  <c r="LM108" i="4"/>
  <c r="LM107" i="4"/>
  <c r="LM106" i="4"/>
  <c r="LM105" i="4"/>
  <c r="LM104" i="4"/>
  <c r="LM103" i="4"/>
  <c r="LM102" i="4"/>
  <c r="LM101" i="4"/>
  <c r="LM100" i="4"/>
  <c r="LM99" i="4"/>
  <c r="LM98" i="4"/>
  <c r="LM97" i="4"/>
  <c r="LM96" i="4"/>
  <c r="LM95" i="4"/>
  <c r="LM94" i="4"/>
  <c r="LM93" i="4"/>
  <c r="LM92" i="4"/>
  <c r="LM91" i="4"/>
  <c r="LM90" i="4"/>
  <c r="LM89" i="4"/>
  <c r="LM88" i="4"/>
  <c r="LM87" i="4"/>
  <c r="LM86" i="4"/>
  <c r="LM85" i="4"/>
  <c r="LM84" i="4"/>
  <c r="LM83" i="4"/>
  <c r="LM82" i="4"/>
  <c r="LM81" i="4"/>
  <c r="LM80" i="4"/>
  <c r="LM79" i="4"/>
  <c r="LM78" i="4"/>
  <c r="LM77" i="4"/>
  <c r="LM76" i="4"/>
  <c r="LM75" i="4"/>
  <c r="LM74" i="4"/>
  <c r="LM73" i="4"/>
  <c r="LM72" i="4"/>
  <c r="LM71" i="4"/>
  <c r="LM70" i="4"/>
  <c r="LM69" i="4"/>
  <c r="LM68" i="4"/>
  <c r="LM67" i="4"/>
  <c r="LM66" i="4"/>
  <c r="LM65" i="4"/>
  <c r="LM64" i="4"/>
  <c r="LM63" i="4"/>
  <c r="LM62" i="4"/>
  <c r="LM61" i="4"/>
  <c r="LM60" i="4"/>
  <c r="LM59" i="4"/>
  <c r="LM58" i="4"/>
  <c r="LM57" i="4"/>
  <c r="LM56" i="4"/>
  <c r="LM55" i="4"/>
  <c r="LM54" i="4"/>
  <c r="LM53" i="4"/>
  <c r="LM52" i="4"/>
  <c r="LM51" i="4"/>
  <c r="LM50" i="4"/>
  <c r="LM49" i="4"/>
  <c r="LM48" i="4"/>
  <c r="LM47" i="4"/>
  <c r="LM46" i="4"/>
  <c r="LM45" i="4"/>
  <c r="LM44" i="4"/>
  <c r="LM43" i="4"/>
  <c r="LM42" i="4"/>
  <c r="LM41" i="4"/>
  <c r="LM40" i="4"/>
  <c r="LM39" i="4"/>
  <c r="LM38" i="4"/>
  <c r="LM37" i="4"/>
  <c r="LM36" i="4"/>
  <c r="LM35" i="4"/>
  <c r="LM34" i="4"/>
  <c r="LM33" i="4"/>
  <c r="LM32" i="4"/>
  <c r="LM31" i="4"/>
  <c r="LM30" i="4"/>
  <c r="LM29" i="4"/>
  <c r="LM28" i="4"/>
  <c r="LM27" i="4"/>
  <c r="LM26" i="4"/>
  <c r="LM25" i="4"/>
  <c r="LM24" i="4"/>
  <c r="LM23" i="4"/>
  <c r="LM22" i="4"/>
  <c r="LM21" i="4"/>
  <c r="LM20" i="4"/>
  <c r="LM19" i="4"/>
  <c r="LM18" i="4"/>
  <c r="LM17" i="4"/>
  <c r="LM16" i="4"/>
  <c r="LM15" i="4"/>
  <c r="LM14" i="4"/>
  <c r="LM13" i="4"/>
  <c r="LM12" i="4"/>
  <c r="LM11" i="4"/>
  <c r="LM10" i="4"/>
  <c r="LM9" i="4"/>
  <c r="LM8" i="4"/>
  <c r="LR156" i="4"/>
  <c r="LR155" i="4"/>
  <c r="LR154" i="4"/>
  <c r="LR153" i="4"/>
  <c r="LR152" i="4"/>
  <c r="LR151" i="4"/>
  <c r="LR150" i="4"/>
  <c r="LR149" i="4"/>
  <c r="LR148" i="4"/>
  <c r="LR147" i="4"/>
  <c r="LR146" i="4"/>
  <c r="LR145" i="4"/>
  <c r="LR144" i="4"/>
  <c r="LR143" i="4"/>
  <c r="LR142" i="4"/>
  <c r="LR141" i="4"/>
  <c r="LR140" i="4"/>
  <c r="LR139" i="4"/>
  <c r="LR138" i="4"/>
  <c r="LR137" i="4"/>
  <c r="LR136" i="4"/>
  <c r="LR135" i="4"/>
  <c r="LR134" i="4"/>
  <c r="LR133" i="4"/>
  <c r="LR132" i="4"/>
  <c r="LR131" i="4"/>
  <c r="LR130" i="4"/>
  <c r="LR129" i="4"/>
  <c r="LR128" i="4"/>
  <c r="LR127" i="4"/>
  <c r="LR126" i="4"/>
  <c r="LR125" i="4"/>
  <c r="LR124" i="4"/>
  <c r="LR123" i="4"/>
  <c r="LR122" i="4"/>
  <c r="LR121" i="4"/>
  <c r="LR120" i="4"/>
  <c r="LR119" i="4"/>
  <c r="LR118" i="4"/>
  <c r="LR117" i="4"/>
  <c r="LR116" i="4"/>
  <c r="LR115" i="4"/>
  <c r="LR114" i="4"/>
  <c r="LR113" i="4"/>
  <c r="LR112" i="4"/>
  <c r="LR111" i="4"/>
  <c r="LR110" i="4"/>
  <c r="LR109" i="4"/>
  <c r="LR108" i="4"/>
  <c r="LR107" i="4"/>
  <c r="LR106" i="4"/>
  <c r="LR105" i="4"/>
  <c r="LR104" i="4"/>
  <c r="LR103" i="4"/>
  <c r="LR102" i="4"/>
  <c r="LR101" i="4"/>
  <c r="LR100" i="4"/>
  <c r="LR99" i="4"/>
  <c r="LR98" i="4"/>
  <c r="LR97" i="4"/>
  <c r="LR96" i="4"/>
  <c r="LR95" i="4"/>
  <c r="LR94" i="4"/>
  <c r="LR93" i="4"/>
  <c r="LR92" i="4"/>
  <c r="LR91" i="4"/>
  <c r="LR90" i="4"/>
  <c r="LR89" i="4"/>
  <c r="LR88" i="4"/>
  <c r="LR87" i="4"/>
  <c r="LR86" i="4"/>
  <c r="LR85" i="4"/>
  <c r="LR84" i="4"/>
  <c r="LR83" i="4"/>
  <c r="LR82" i="4"/>
  <c r="LR81" i="4"/>
  <c r="LR80" i="4"/>
  <c r="LR79" i="4"/>
  <c r="LR78" i="4"/>
  <c r="LR77" i="4"/>
  <c r="LR76" i="4"/>
  <c r="LR75" i="4"/>
  <c r="LR74" i="4"/>
  <c r="LR73" i="4"/>
  <c r="LR72" i="4"/>
  <c r="LR71" i="4"/>
  <c r="LR70" i="4"/>
  <c r="LR69" i="4"/>
  <c r="LR68" i="4"/>
  <c r="LR67" i="4"/>
  <c r="LR66" i="4"/>
  <c r="LR65" i="4"/>
  <c r="LR64" i="4"/>
  <c r="LR63" i="4"/>
  <c r="LR62" i="4"/>
  <c r="LR61" i="4"/>
  <c r="LR60" i="4"/>
  <c r="LR59" i="4"/>
  <c r="LR58" i="4"/>
  <c r="LR57" i="4"/>
  <c r="LR56" i="4"/>
  <c r="LR55" i="4"/>
  <c r="LR54" i="4"/>
  <c r="LR53" i="4"/>
  <c r="LR52" i="4"/>
  <c r="LR51" i="4"/>
  <c r="LR50" i="4"/>
  <c r="LR49" i="4"/>
  <c r="LR48" i="4"/>
  <c r="LR47" i="4"/>
  <c r="LR46" i="4"/>
  <c r="LR45" i="4"/>
  <c r="LR44" i="4"/>
  <c r="LR43" i="4"/>
  <c r="LR42" i="4"/>
  <c r="LR41" i="4"/>
  <c r="LR40" i="4"/>
  <c r="LR39" i="4"/>
  <c r="LR38" i="4"/>
  <c r="LR37" i="4"/>
  <c r="LR36" i="4"/>
  <c r="LR35" i="4"/>
  <c r="LR34" i="4"/>
  <c r="LR33" i="4"/>
  <c r="LR32" i="4"/>
  <c r="LR31" i="4"/>
  <c r="LR30" i="4"/>
  <c r="LR29" i="4"/>
  <c r="LR28" i="4"/>
  <c r="LR27" i="4"/>
  <c r="LR26" i="4"/>
  <c r="LR25" i="4"/>
  <c r="LR24" i="4"/>
  <c r="LR23" i="4"/>
  <c r="LR22" i="4"/>
  <c r="LR21" i="4"/>
  <c r="LR20" i="4"/>
  <c r="LR19" i="4"/>
  <c r="LR18" i="4"/>
  <c r="LR17" i="4"/>
  <c r="LR16" i="4"/>
  <c r="LR15" i="4"/>
  <c r="LR14" i="4"/>
  <c r="LR13" i="4"/>
  <c r="LR12" i="4"/>
  <c r="LR11" i="4"/>
  <c r="LR10" i="4"/>
  <c r="LR9" i="4"/>
  <c r="LR8" i="4"/>
  <c r="LW156" i="4"/>
  <c r="LW155" i="4"/>
  <c r="LW154" i="4"/>
  <c r="LW153" i="4"/>
  <c r="LW152" i="4"/>
  <c r="LW151" i="4"/>
  <c r="LW150" i="4"/>
  <c r="LW149" i="4"/>
  <c r="LW148" i="4"/>
  <c r="LW147" i="4"/>
  <c r="LW146" i="4"/>
  <c r="LW145" i="4"/>
  <c r="LW144" i="4"/>
  <c r="LW143" i="4"/>
  <c r="LW142" i="4"/>
  <c r="LW141" i="4"/>
  <c r="LW140" i="4"/>
  <c r="LW139" i="4"/>
  <c r="LW138" i="4"/>
  <c r="LW137" i="4"/>
  <c r="LW136" i="4"/>
  <c r="LW135" i="4"/>
  <c r="LW134" i="4"/>
  <c r="LW133" i="4"/>
  <c r="LW132" i="4"/>
  <c r="LW131" i="4"/>
  <c r="LW130" i="4"/>
  <c r="LW129" i="4"/>
  <c r="LW128" i="4"/>
  <c r="LW127" i="4"/>
  <c r="LW126" i="4"/>
  <c r="LW125" i="4"/>
  <c r="LW124" i="4"/>
  <c r="LW123" i="4"/>
  <c r="LW122" i="4"/>
  <c r="LW121" i="4"/>
  <c r="LW120" i="4"/>
  <c r="LW119" i="4"/>
  <c r="LW118" i="4"/>
  <c r="LW117" i="4"/>
  <c r="LW116" i="4"/>
  <c r="LW115" i="4"/>
  <c r="LW114" i="4"/>
  <c r="LW113" i="4"/>
  <c r="LW112" i="4"/>
  <c r="LW111" i="4"/>
  <c r="LW110" i="4"/>
  <c r="LW109" i="4"/>
  <c r="LW108" i="4"/>
  <c r="LW107" i="4"/>
  <c r="LW106" i="4"/>
  <c r="LW105" i="4"/>
  <c r="LW104" i="4"/>
  <c r="LW103" i="4"/>
  <c r="LW102" i="4"/>
  <c r="LW101" i="4"/>
  <c r="LW100" i="4"/>
  <c r="LW99" i="4"/>
  <c r="LW98" i="4"/>
  <c r="LW97" i="4"/>
  <c r="LW96" i="4"/>
  <c r="LW95" i="4"/>
  <c r="LW94" i="4"/>
  <c r="LW93" i="4"/>
  <c r="LW92" i="4"/>
  <c r="LW91" i="4"/>
  <c r="LW90" i="4"/>
  <c r="LW89" i="4"/>
  <c r="LW88" i="4"/>
  <c r="LW87" i="4"/>
  <c r="LW86" i="4"/>
  <c r="LW85" i="4"/>
  <c r="LW84" i="4"/>
  <c r="LW83" i="4"/>
  <c r="LW82" i="4"/>
  <c r="LW81" i="4"/>
  <c r="LW80" i="4"/>
  <c r="LW79" i="4"/>
  <c r="LW78" i="4"/>
  <c r="LW77" i="4"/>
  <c r="LW76" i="4"/>
  <c r="LW75" i="4"/>
  <c r="LW74" i="4"/>
  <c r="LW73" i="4"/>
  <c r="LW72" i="4"/>
  <c r="LW71" i="4"/>
  <c r="LW70" i="4"/>
  <c r="LW69" i="4"/>
  <c r="LW68" i="4"/>
  <c r="LW67" i="4"/>
  <c r="LW66" i="4"/>
  <c r="LW65" i="4"/>
  <c r="LW64" i="4"/>
  <c r="LW63" i="4"/>
  <c r="LW62" i="4"/>
  <c r="LW61" i="4"/>
  <c r="LW60" i="4"/>
  <c r="LW59" i="4"/>
  <c r="LW58" i="4"/>
  <c r="LW57" i="4"/>
  <c r="LW56" i="4"/>
  <c r="LW55" i="4"/>
  <c r="LW54" i="4"/>
  <c r="LW53" i="4"/>
  <c r="LW52" i="4"/>
  <c r="LW51" i="4"/>
  <c r="LW50" i="4"/>
  <c r="LW49" i="4"/>
  <c r="LW48" i="4"/>
  <c r="LW47" i="4"/>
  <c r="LW46" i="4"/>
  <c r="LW45" i="4"/>
  <c r="LW44" i="4"/>
  <c r="LW43" i="4"/>
  <c r="LW42" i="4"/>
  <c r="LW41" i="4"/>
  <c r="LW40" i="4"/>
  <c r="LW39" i="4"/>
  <c r="LW38" i="4"/>
  <c r="LW37" i="4"/>
  <c r="LW36" i="4"/>
  <c r="LW35" i="4"/>
  <c r="LW34" i="4"/>
  <c r="LW33" i="4"/>
  <c r="LW32" i="4"/>
  <c r="LW31" i="4"/>
  <c r="LW30" i="4"/>
  <c r="LW29" i="4"/>
  <c r="LW28" i="4"/>
  <c r="LW27" i="4"/>
  <c r="LW26" i="4"/>
  <c r="LW25" i="4"/>
  <c r="LW24" i="4"/>
  <c r="LW23" i="4"/>
  <c r="LW22" i="4"/>
  <c r="LW21" i="4"/>
  <c r="LW20" i="4"/>
  <c r="LW19" i="4"/>
  <c r="LW18" i="4"/>
  <c r="LW17" i="4"/>
  <c r="LW16" i="4"/>
  <c r="LW15" i="4"/>
  <c r="LW14" i="4"/>
  <c r="LW13" i="4"/>
  <c r="LW12" i="4"/>
  <c r="LW11" i="4"/>
  <c r="LW10" i="4"/>
  <c r="LW9" i="4"/>
  <c r="LW8" i="4"/>
  <c r="MB156" i="4"/>
  <c r="MB155" i="4"/>
  <c r="MB154" i="4"/>
  <c r="MB153" i="4"/>
  <c r="MB152" i="4"/>
  <c r="MB151" i="4"/>
  <c r="MB150" i="4"/>
  <c r="MB149" i="4"/>
  <c r="MB148" i="4"/>
  <c r="MB147" i="4"/>
  <c r="MB146" i="4"/>
  <c r="MB145" i="4"/>
  <c r="MB144" i="4"/>
  <c r="MB143" i="4"/>
  <c r="MB142" i="4"/>
  <c r="MB141" i="4"/>
  <c r="MB140" i="4"/>
  <c r="MB139" i="4"/>
  <c r="MB138" i="4"/>
  <c r="MB137" i="4"/>
  <c r="MB136" i="4"/>
  <c r="MB135" i="4"/>
  <c r="MB134" i="4"/>
  <c r="MB133" i="4"/>
  <c r="MB132" i="4"/>
  <c r="MB131" i="4"/>
  <c r="MB130" i="4"/>
  <c r="MB129" i="4"/>
  <c r="MB128" i="4"/>
  <c r="MB127" i="4"/>
  <c r="MB126" i="4"/>
  <c r="MB125" i="4"/>
  <c r="MB124" i="4"/>
  <c r="MB123" i="4"/>
  <c r="MB122" i="4"/>
  <c r="MB121" i="4"/>
  <c r="MB120" i="4"/>
  <c r="MB119" i="4"/>
  <c r="MB118" i="4"/>
  <c r="MB117" i="4"/>
  <c r="MB116" i="4"/>
  <c r="MB115" i="4"/>
  <c r="MB114" i="4"/>
  <c r="MB113" i="4"/>
  <c r="MB112" i="4"/>
  <c r="MB111" i="4"/>
  <c r="MB110" i="4"/>
  <c r="MB109" i="4"/>
  <c r="MB108" i="4"/>
  <c r="MB107" i="4"/>
  <c r="MB106" i="4"/>
  <c r="MB105" i="4"/>
  <c r="MB104" i="4"/>
  <c r="MB103" i="4"/>
  <c r="MB102" i="4"/>
  <c r="MB101" i="4"/>
  <c r="MB100" i="4"/>
  <c r="MB99" i="4"/>
  <c r="MB98" i="4"/>
  <c r="MB97" i="4"/>
  <c r="MB96" i="4"/>
  <c r="MB95" i="4"/>
  <c r="MB94" i="4"/>
  <c r="MB93" i="4"/>
  <c r="MB92" i="4"/>
  <c r="MB91" i="4"/>
  <c r="MB90" i="4"/>
  <c r="MB89" i="4"/>
  <c r="MB88" i="4"/>
  <c r="MB87" i="4"/>
  <c r="MB86" i="4"/>
  <c r="MB85" i="4"/>
  <c r="MB84" i="4"/>
  <c r="MB83" i="4"/>
  <c r="MB82" i="4"/>
  <c r="MB81" i="4"/>
  <c r="MB80" i="4"/>
  <c r="MB79" i="4"/>
  <c r="MB78" i="4"/>
  <c r="MB77" i="4"/>
  <c r="MB76" i="4"/>
  <c r="MB75" i="4"/>
  <c r="MB74" i="4"/>
  <c r="MB73" i="4"/>
  <c r="MB72" i="4"/>
  <c r="MB71" i="4"/>
  <c r="MB70" i="4"/>
  <c r="MB69" i="4"/>
  <c r="MB68" i="4"/>
  <c r="MB67" i="4"/>
  <c r="MB66" i="4"/>
  <c r="MB65" i="4"/>
  <c r="MB64" i="4"/>
  <c r="MB63" i="4"/>
  <c r="MB62" i="4"/>
  <c r="MB61" i="4"/>
  <c r="MB60" i="4"/>
  <c r="MB59" i="4"/>
  <c r="MB58" i="4"/>
  <c r="MB57" i="4"/>
  <c r="MB56" i="4"/>
  <c r="MB55" i="4"/>
  <c r="MB54" i="4"/>
  <c r="MB53" i="4"/>
  <c r="MB52" i="4"/>
  <c r="MB51" i="4"/>
  <c r="MB50" i="4"/>
  <c r="MB49" i="4"/>
  <c r="MB48" i="4"/>
  <c r="MB47" i="4"/>
  <c r="MB46" i="4"/>
  <c r="MB45" i="4"/>
  <c r="MB44" i="4"/>
  <c r="MB43" i="4"/>
  <c r="MB42" i="4"/>
  <c r="MB41" i="4"/>
  <c r="MB40" i="4"/>
  <c r="MB39" i="4"/>
  <c r="MB38" i="4"/>
  <c r="MB37" i="4"/>
  <c r="MB36" i="4"/>
  <c r="MB35" i="4"/>
  <c r="MB34" i="4"/>
  <c r="MB33" i="4"/>
  <c r="MB32" i="4"/>
  <c r="MB31" i="4"/>
  <c r="MB30" i="4"/>
  <c r="MB29" i="4"/>
  <c r="MB28" i="4"/>
  <c r="MB27" i="4"/>
  <c r="MB26" i="4"/>
  <c r="MB25" i="4"/>
  <c r="MB24" i="4"/>
  <c r="MB23" i="4"/>
  <c r="MB22" i="4"/>
  <c r="MB21" i="4"/>
  <c r="MB20" i="4"/>
  <c r="MB19" i="4"/>
  <c r="MB18" i="4"/>
  <c r="MB17" i="4"/>
  <c r="MB16" i="4"/>
  <c r="MB15" i="4"/>
  <c r="MB14" i="4"/>
  <c r="MB13" i="4"/>
  <c r="MB12" i="4"/>
  <c r="MB11" i="4"/>
  <c r="MB10" i="4"/>
  <c r="MB9" i="4"/>
  <c r="MB8" i="4"/>
  <c r="MG156" i="4"/>
  <c r="MG155" i="4"/>
  <c r="MG154" i="4"/>
  <c r="MG153" i="4"/>
  <c r="MG152" i="4"/>
  <c r="MG151" i="4"/>
  <c r="MG150" i="4"/>
  <c r="MG149" i="4"/>
  <c r="MG148" i="4"/>
  <c r="MG147" i="4"/>
  <c r="MG146" i="4"/>
  <c r="MG145" i="4"/>
  <c r="MG144" i="4"/>
  <c r="MG143" i="4"/>
  <c r="MG142" i="4"/>
  <c r="MG141" i="4"/>
  <c r="MG140" i="4"/>
  <c r="MG139" i="4"/>
  <c r="MG138" i="4"/>
  <c r="MG137" i="4"/>
  <c r="MG136" i="4"/>
  <c r="MG135" i="4"/>
  <c r="MG134" i="4"/>
  <c r="MG133" i="4"/>
  <c r="MG132" i="4"/>
  <c r="MG131" i="4"/>
  <c r="MG130" i="4"/>
  <c r="MG129" i="4"/>
  <c r="MG128" i="4"/>
  <c r="MG127" i="4"/>
  <c r="MG126" i="4"/>
  <c r="MG125" i="4"/>
  <c r="MG124" i="4"/>
  <c r="MG123" i="4"/>
  <c r="MG122" i="4"/>
  <c r="MG121" i="4"/>
  <c r="MG120" i="4"/>
  <c r="MG119" i="4"/>
  <c r="MG118" i="4"/>
  <c r="MG117" i="4"/>
  <c r="MG116" i="4"/>
  <c r="MG115" i="4"/>
  <c r="MG114" i="4"/>
  <c r="MG113" i="4"/>
  <c r="MG112" i="4"/>
  <c r="MG111" i="4"/>
  <c r="MG110" i="4"/>
  <c r="MG109" i="4"/>
  <c r="MG108" i="4"/>
  <c r="MG107" i="4"/>
  <c r="MG106" i="4"/>
  <c r="MG105" i="4"/>
  <c r="MG104" i="4"/>
  <c r="MG103" i="4"/>
  <c r="MG102" i="4"/>
  <c r="MG101" i="4"/>
  <c r="MG100" i="4"/>
  <c r="MG99" i="4"/>
  <c r="MG98" i="4"/>
  <c r="MG97" i="4"/>
  <c r="MG96" i="4"/>
  <c r="MG95" i="4"/>
  <c r="MG94" i="4"/>
  <c r="MG93" i="4"/>
  <c r="MG92" i="4"/>
  <c r="MG91" i="4"/>
  <c r="MG90" i="4"/>
  <c r="MG89" i="4"/>
  <c r="MG88" i="4"/>
  <c r="MG87" i="4"/>
  <c r="MG86" i="4"/>
  <c r="MG85" i="4"/>
  <c r="MG84" i="4"/>
  <c r="MG83" i="4"/>
  <c r="MG82" i="4"/>
  <c r="MG81" i="4"/>
  <c r="MG80" i="4"/>
  <c r="MG79" i="4"/>
  <c r="MG78" i="4"/>
  <c r="MG77" i="4"/>
  <c r="MG76" i="4"/>
  <c r="MG75" i="4"/>
  <c r="MG74" i="4"/>
  <c r="MG73" i="4"/>
  <c r="MG72" i="4"/>
  <c r="MG71" i="4"/>
  <c r="MG70" i="4"/>
  <c r="MG69" i="4"/>
  <c r="MG68" i="4"/>
  <c r="MG67" i="4"/>
  <c r="MG66" i="4"/>
  <c r="MG65" i="4"/>
  <c r="MG64" i="4"/>
  <c r="MG63" i="4"/>
  <c r="MG62" i="4"/>
  <c r="MG61" i="4"/>
  <c r="MG60" i="4"/>
  <c r="MG59" i="4"/>
  <c r="MG58" i="4"/>
  <c r="MG57" i="4"/>
  <c r="MG56" i="4"/>
  <c r="MG55" i="4"/>
  <c r="MG54" i="4"/>
  <c r="MG53" i="4"/>
  <c r="MG52" i="4"/>
  <c r="MG51" i="4"/>
  <c r="MG50" i="4"/>
  <c r="MG49" i="4"/>
  <c r="MG48" i="4"/>
  <c r="MG47" i="4"/>
  <c r="MG46" i="4"/>
  <c r="MG45" i="4"/>
  <c r="MG44" i="4"/>
  <c r="MG43" i="4"/>
  <c r="MG42" i="4"/>
  <c r="MG41" i="4"/>
  <c r="MG40" i="4"/>
  <c r="MG39" i="4"/>
  <c r="MG38" i="4"/>
  <c r="MG37" i="4"/>
  <c r="MG36" i="4"/>
  <c r="MG35" i="4"/>
  <c r="MG34" i="4"/>
  <c r="MG33" i="4"/>
  <c r="MG32" i="4"/>
  <c r="MG31" i="4"/>
  <c r="MG30" i="4"/>
  <c r="MG29" i="4"/>
  <c r="MG28" i="4"/>
  <c r="MG27" i="4"/>
  <c r="MG26" i="4"/>
  <c r="MG25" i="4"/>
  <c r="MG24" i="4"/>
  <c r="MG23" i="4"/>
  <c r="MG22" i="4"/>
  <c r="MG21" i="4"/>
  <c r="MG20" i="4"/>
  <c r="MG19" i="4"/>
  <c r="MG18" i="4"/>
  <c r="MG17" i="4"/>
  <c r="MG16" i="4"/>
  <c r="MG15" i="4"/>
  <c r="MG14" i="4"/>
  <c r="MG13" i="4"/>
  <c r="MG12" i="4"/>
  <c r="MG11" i="4"/>
  <c r="MG10" i="4"/>
  <c r="MG9" i="4"/>
  <c r="MG8" i="4"/>
  <c r="ML156" i="4"/>
  <c r="ML155" i="4"/>
  <c r="ML154" i="4"/>
  <c r="ML153" i="4"/>
  <c r="ML152" i="4"/>
  <c r="ML151" i="4"/>
  <c r="ML150" i="4"/>
  <c r="ML149" i="4"/>
  <c r="ML148" i="4"/>
  <c r="ML147" i="4"/>
  <c r="ML146" i="4"/>
  <c r="ML145" i="4"/>
  <c r="ML144" i="4"/>
  <c r="ML143" i="4"/>
  <c r="ML142" i="4"/>
  <c r="ML141" i="4"/>
  <c r="ML140" i="4"/>
  <c r="ML139" i="4"/>
  <c r="ML138" i="4"/>
  <c r="ML137" i="4"/>
  <c r="ML136" i="4"/>
  <c r="ML135" i="4"/>
  <c r="ML134" i="4"/>
  <c r="ML133" i="4"/>
  <c r="ML132" i="4"/>
  <c r="ML131" i="4"/>
  <c r="ML130" i="4"/>
  <c r="ML129" i="4"/>
  <c r="ML128" i="4"/>
  <c r="ML127" i="4"/>
  <c r="ML126" i="4"/>
  <c r="ML125" i="4"/>
  <c r="ML124" i="4"/>
  <c r="ML123" i="4"/>
  <c r="ML122" i="4"/>
  <c r="ML121" i="4"/>
  <c r="ML120" i="4"/>
  <c r="ML119" i="4"/>
  <c r="ML118" i="4"/>
  <c r="ML117" i="4"/>
  <c r="ML116" i="4"/>
  <c r="ML115" i="4"/>
  <c r="ML114" i="4"/>
  <c r="ML113" i="4"/>
  <c r="ML112" i="4"/>
  <c r="ML111" i="4"/>
  <c r="ML110" i="4"/>
  <c r="ML109" i="4"/>
  <c r="ML108" i="4"/>
  <c r="ML107" i="4"/>
  <c r="ML106" i="4"/>
  <c r="ML105" i="4"/>
  <c r="ML104" i="4"/>
  <c r="ML103" i="4"/>
  <c r="ML102" i="4"/>
  <c r="ML101" i="4"/>
  <c r="ML100" i="4"/>
  <c r="ML99" i="4"/>
  <c r="ML98" i="4"/>
  <c r="ML97" i="4"/>
  <c r="ML96" i="4"/>
  <c r="ML95" i="4"/>
  <c r="ML94" i="4"/>
  <c r="ML93" i="4"/>
  <c r="ML92" i="4"/>
  <c r="ML91" i="4"/>
  <c r="ML90" i="4"/>
  <c r="ML89" i="4"/>
  <c r="ML88" i="4"/>
  <c r="ML87" i="4"/>
  <c r="ML86" i="4"/>
  <c r="ML85" i="4"/>
  <c r="ML84" i="4"/>
  <c r="ML83" i="4"/>
  <c r="ML82" i="4"/>
  <c r="ML81" i="4"/>
  <c r="ML80" i="4"/>
  <c r="ML79" i="4"/>
  <c r="ML78" i="4"/>
  <c r="ML77" i="4"/>
  <c r="ML76" i="4"/>
  <c r="ML75" i="4"/>
  <c r="ML74" i="4"/>
  <c r="ML73" i="4"/>
  <c r="ML72" i="4"/>
  <c r="ML71" i="4"/>
  <c r="ML70" i="4"/>
  <c r="ML69" i="4"/>
  <c r="ML68" i="4"/>
  <c r="ML67" i="4"/>
  <c r="ML66" i="4"/>
  <c r="ML65" i="4"/>
  <c r="ML64" i="4"/>
  <c r="ML63" i="4"/>
  <c r="ML62" i="4"/>
  <c r="ML61" i="4"/>
  <c r="ML60" i="4"/>
  <c r="ML59" i="4"/>
  <c r="ML58" i="4"/>
  <c r="ML57" i="4"/>
  <c r="ML56" i="4"/>
  <c r="ML55" i="4"/>
  <c r="ML54" i="4"/>
  <c r="ML53" i="4"/>
  <c r="ML52" i="4"/>
  <c r="ML51" i="4"/>
  <c r="ML50" i="4"/>
  <c r="ML49" i="4"/>
  <c r="ML48" i="4"/>
  <c r="ML47" i="4"/>
  <c r="ML46" i="4"/>
  <c r="ML45" i="4"/>
  <c r="ML44" i="4"/>
  <c r="ML43" i="4"/>
  <c r="ML42" i="4"/>
  <c r="ML41" i="4"/>
  <c r="ML40" i="4"/>
  <c r="ML39" i="4"/>
  <c r="ML38" i="4"/>
  <c r="ML37" i="4"/>
  <c r="ML36" i="4"/>
  <c r="ML35" i="4"/>
  <c r="ML34" i="4"/>
  <c r="ML33" i="4"/>
  <c r="ML32" i="4"/>
  <c r="ML31" i="4"/>
  <c r="ML30" i="4"/>
  <c r="ML29" i="4"/>
  <c r="ML28" i="4"/>
  <c r="ML27" i="4"/>
  <c r="ML26" i="4"/>
  <c r="ML25" i="4"/>
  <c r="ML24" i="4"/>
  <c r="ML23" i="4"/>
  <c r="ML22" i="4"/>
  <c r="ML21" i="4"/>
  <c r="ML20" i="4"/>
  <c r="ML19" i="4"/>
  <c r="ML18" i="4"/>
  <c r="ML17" i="4"/>
  <c r="ML16" i="4"/>
  <c r="ML15" i="4"/>
  <c r="ML14" i="4"/>
  <c r="ML13" i="4"/>
  <c r="ML12" i="4"/>
  <c r="ML11" i="4"/>
  <c r="ML10" i="4"/>
  <c r="ML9" i="4"/>
  <c r="ML8" i="4"/>
  <c r="MQ156" i="4"/>
  <c r="MQ155" i="4"/>
  <c r="MQ154" i="4"/>
  <c r="MQ153" i="4"/>
  <c r="MQ152" i="4"/>
  <c r="MQ151" i="4"/>
  <c r="MQ150" i="4"/>
  <c r="MQ149" i="4"/>
  <c r="MQ148" i="4"/>
  <c r="MQ147" i="4"/>
  <c r="MQ146" i="4"/>
  <c r="MQ145" i="4"/>
  <c r="MQ144" i="4"/>
  <c r="MQ143" i="4"/>
  <c r="MQ142" i="4"/>
  <c r="MQ141" i="4"/>
  <c r="MQ140" i="4"/>
  <c r="MQ139" i="4"/>
  <c r="MQ138" i="4"/>
  <c r="MQ137" i="4"/>
  <c r="MQ136" i="4"/>
  <c r="MQ135" i="4"/>
  <c r="MQ134" i="4"/>
  <c r="MQ133" i="4"/>
  <c r="MQ132" i="4"/>
  <c r="MQ131" i="4"/>
  <c r="MQ130" i="4"/>
  <c r="MQ129" i="4"/>
  <c r="MQ128" i="4"/>
  <c r="MQ127" i="4"/>
  <c r="MQ126" i="4"/>
  <c r="MQ125" i="4"/>
  <c r="MQ124" i="4"/>
  <c r="MQ123" i="4"/>
  <c r="MQ122" i="4"/>
  <c r="MQ121" i="4"/>
  <c r="MQ120" i="4"/>
  <c r="MQ119" i="4"/>
  <c r="MQ118" i="4"/>
  <c r="MQ117" i="4"/>
  <c r="MQ116" i="4"/>
  <c r="MQ115" i="4"/>
  <c r="MQ114" i="4"/>
  <c r="MQ113" i="4"/>
  <c r="MQ112" i="4"/>
  <c r="MQ111" i="4"/>
  <c r="MQ110" i="4"/>
  <c r="MQ109" i="4"/>
  <c r="MQ108" i="4"/>
  <c r="MQ107" i="4"/>
  <c r="MQ106" i="4"/>
  <c r="MQ105" i="4"/>
  <c r="MQ104" i="4"/>
  <c r="MQ103" i="4"/>
  <c r="MQ102" i="4"/>
  <c r="MQ101" i="4"/>
  <c r="MQ100" i="4"/>
  <c r="MQ99" i="4"/>
  <c r="MQ98" i="4"/>
  <c r="MQ97" i="4"/>
  <c r="MQ96" i="4"/>
  <c r="MQ95" i="4"/>
  <c r="MQ94" i="4"/>
  <c r="MQ93" i="4"/>
  <c r="MQ92" i="4"/>
  <c r="MQ91" i="4"/>
  <c r="MQ90" i="4"/>
  <c r="MQ89" i="4"/>
  <c r="MQ88" i="4"/>
  <c r="MQ87" i="4"/>
  <c r="MQ86" i="4"/>
  <c r="MQ85" i="4"/>
  <c r="MQ84" i="4"/>
  <c r="MQ83" i="4"/>
  <c r="MQ82" i="4"/>
  <c r="MQ81" i="4"/>
  <c r="MQ80" i="4"/>
  <c r="MQ79" i="4"/>
  <c r="MQ78" i="4"/>
  <c r="MQ77" i="4"/>
  <c r="MQ76" i="4"/>
  <c r="MQ75" i="4"/>
  <c r="MQ74" i="4"/>
  <c r="MQ73" i="4"/>
  <c r="MQ72" i="4"/>
  <c r="MQ71" i="4"/>
  <c r="MQ70" i="4"/>
  <c r="MQ69" i="4"/>
  <c r="MQ68" i="4"/>
  <c r="MQ67" i="4"/>
  <c r="MQ66" i="4"/>
  <c r="MQ65" i="4"/>
  <c r="MQ64" i="4"/>
  <c r="MQ63" i="4"/>
  <c r="MQ62" i="4"/>
  <c r="MQ61" i="4"/>
  <c r="MQ60" i="4"/>
  <c r="MQ59" i="4"/>
  <c r="MQ58" i="4"/>
  <c r="MQ57" i="4"/>
  <c r="MQ56" i="4"/>
  <c r="MQ55" i="4"/>
  <c r="MQ54" i="4"/>
  <c r="MQ53" i="4"/>
  <c r="MQ52" i="4"/>
  <c r="MQ51" i="4"/>
  <c r="MQ50" i="4"/>
  <c r="MQ49" i="4"/>
  <c r="MQ48" i="4"/>
  <c r="MQ47" i="4"/>
  <c r="MQ46" i="4"/>
  <c r="MQ45" i="4"/>
  <c r="MQ44" i="4"/>
  <c r="MQ43" i="4"/>
  <c r="MQ42" i="4"/>
  <c r="MQ41" i="4"/>
  <c r="MQ40" i="4"/>
  <c r="MQ39" i="4"/>
  <c r="MQ38" i="4"/>
  <c r="MQ37" i="4"/>
  <c r="MQ36" i="4"/>
  <c r="MQ35" i="4"/>
  <c r="MQ34" i="4"/>
  <c r="MQ33" i="4"/>
  <c r="MQ32" i="4"/>
  <c r="MQ31" i="4"/>
  <c r="MQ30" i="4"/>
  <c r="MQ29" i="4"/>
  <c r="MQ28" i="4"/>
  <c r="MQ27" i="4"/>
  <c r="MQ26" i="4"/>
  <c r="MQ25" i="4"/>
  <c r="MQ24" i="4"/>
  <c r="MQ23" i="4"/>
  <c r="MQ22" i="4"/>
  <c r="MQ21" i="4"/>
  <c r="MQ20" i="4"/>
  <c r="MQ19" i="4"/>
  <c r="MQ18" i="4"/>
  <c r="MQ17" i="4"/>
  <c r="MQ16" i="4"/>
  <c r="MQ15" i="4"/>
  <c r="MQ14" i="4"/>
  <c r="MQ13" i="4"/>
  <c r="MQ12" i="4"/>
  <c r="MQ11" i="4"/>
  <c r="MQ10" i="4"/>
  <c r="MQ9" i="4"/>
  <c r="MQ8" i="4"/>
  <c r="MV156" i="4"/>
  <c r="MV155" i="4"/>
  <c r="MV154" i="4"/>
  <c r="MV153" i="4"/>
  <c r="MV152" i="4"/>
  <c r="MV151" i="4"/>
  <c r="MV150" i="4"/>
  <c r="MV149" i="4"/>
  <c r="MV148" i="4"/>
  <c r="MV147" i="4"/>
  <c r="MV146" i="4"/>
  <c r="MV145" i="4"/>
  <c r="MV144" i="4"/>
  <c r="MV143" i="4"/>
  <c r="MV142" i="4"/>
  <c r="MV141" i="4"/>
  <c r="MV140" i="4"/>
  <c r="MV139" i="4"/>
  <c r="MV138" i="4"/>
  <c r="MV137" i="4"/>
  <c r="MV136" i="4"/>
  <c r="MV135" i="4"/>
  <c r="MV134" i="4"/>
  <c r="MV133" i="4"/>
  <c r="MV132" i="4"/>
  <c r="MV131" i="4"/>
  <c r="MV130" i="4"/>
  <c r="MV129" i="4"/>
  <c r="MV128" i="4"/>
  <c r="MV127" i="4"/>
  <c r="MV126" i="4"/>
  <c r="MV125" i="4"/>
  <c r="MV124" i="4"/>
  <c r="MV123" i="4"/>
  <c r="MV122" i="4"/>
  <c r="MV121" i="4"/>
  <c r="MV120" i="4"/>
  <c r="MV119" i="4"/>
  <c r="MV118" i="4"/>
  <c r="MV117" i="4"/>
  <c r="MV116" i="4"/>
  <c r="MV115" i="4"/>
  <c r="MV114" i="4"/>
  <c r="MV113" i="4"/>
  <c r="MV112" i="4"/>
  <c r="MV111" i="4"/>
  <c r="MV110" i="4"/>
  <c r="MV109" i="4"/>
  <c r="MV108" i="4"/>
  <c r="MV107" i="4"/>
  <c r="MV106" i="4"/>
  <c r="MV105" i="4"/>
  <c r="MV104" i="4"/>
  <c r="MV103" i="4"/>
  <c r="MV102" i="4"/>
  <c r="MV101" i="4"/>
  <c r="MV100" i="4"/>
  <c r="MV99" i="4"/>
  <c r="MV98" i="4"/>
  <c r="MV97" i="4"/>
  <c r="MV96" i="4"/>
  <c r="MV95" i="4"/>
  <c r="MV94" i="4"/>
  <c r="MV93" i="4"/>
  <c r="MV92" i="4"/>
  <c r="MV91" i="4"/>
  <c r="MV90" i="4"/>
  <c r="MV89" i="4"/>
  <c r="MV88" i="4"/>
  <c r="MV87" i="4"/>
  <c r="MV86" i="4"/>
  <c r="MV85" i="4"/>
  <c r="MV84" i="4"/>
  <c r="MV83" i="4"/>
  <c r="MV82" i="4"/>
  <c r="MV81" i="4"/>
  <c r="MV80" i="4"/>
  <c r="MV79" i="4"/>
  <c r="MV78" i="4"/>
  <c r="MV77" i="4"/>
  <c r="MV76" i="4"/>
  <c r="MV75" i="4"/>
  <c r="MV74" i="4"/>
  <c r="MV73" i="4"/>
  <c r="MV72" i="4"/>
  <c r="MV71" i="4"/>
  <c r="MV70" i="4"/>
  <c r="MV69" i="4"/>
  <c r="MV68" i="4"/>
  <c r="MV67" i="4"/>
  <c r="MV66" i="4"/>
  <c r="MV65" i="4"/>
  <c r="MV64" i="4"/>
  <c r="MV63" i="4"/>
  <c r="MV62" i="4"/>
  <c r="MV61" i="4"/>
  <c r="MV60" i="4"/>
  <c r="MV59" i="4"/>
  <c r="MV58" i="4"/>
  <c r="MV57" i="4"/>
  <c r="MV56" i="4"/>
  <c r="MV55" i="4"/>
  <c r="MV54" i="4"/>
  <c r="MV53" i="4"/>
  <c r="MV52" i="4"/>
  <c r="MV51" i="4"/>
  <c r="MV50" i="4"/>
  <c r="MV49" i="4"/>
  <c r="MV48" i="4"/>
  <c r="MV47" i="4"/>
  <c r="MV46" i="4"/>
  <c r="MV45" i="4"/>
  <c r="MV44" i="4"/>
  <c r="MV43" i="4"/>
  <c r="MV42" i="4"/>
  <c r="MV41" i="4"/>
  <c r="MV40" i="4"/>
  <c r="MV39" i="4"/>
  <c r="MV38" i="4"/>
  <c r="MV37" i="4"/>
  <c r="MV36" i="4"/>
  <c r="MV35" i="4"/>
  <c r="MV34" i="4"/>
  <c r="MV33" i="4"/>
  <c r="MV32" i="4"/>
  <c r="MV31" i="4"/>
  <c r="MV30" i="4"/>
  <c r="MV29" i="4"/>
  <c r="MV28" i="4"/>
  <c r="MV27" i="4"/>
  <c r="MV26" i="4"/>
  <c r="MV25" i="4"/>
  <c r="MV24" i="4"/>
  <c r="MV23" i="4"/>
  <c r="MV22" i="4"/>
  <c r="MV21" i="4"/>
  <c r="MV20" i="4"/>
  <c r="MV19" i="4"/>
  <c r="MV18" i="4"/>
  <c r="MV17" i="4"/>
  <c r="MV16" i="4"/>
  <c r="MV15" i="4"/>
  <c r="MV14" i="4"/>
  <c r="MV13" i="4"/>
  <c r="MV12" i="4"/>
  <c r="MV11" i="4"/>
  <c r="MV10" i="4"/>
  <c r="MV9" i="4"/>
  <c r="MV8" i="4"/>
  <c r="NA156" i="4"/>
  <c r="NA155" i="4"/>
  <c r="NA154" i="4"/>
  <c r="NA153" i="4"/>
  <c r="NA152" i="4"/>
  <c r="NA151" i="4"/>
  <c r="NA150" i="4"/>
  <c r="NA149" i="4"/>
  <c r="NA148" i="4"/>
  <c r="NA147" i="4"/>
  <c r="NA146" i="4"/>
  <c r="NA145" i="4"/>
  <c r="NA144" i="4"/>
  <c r="NA143" i="4"/>
  <c r="NA142" i="4"/>
  <c r="NA141" i="4"/>
  <c r="NA140" i="4"/>
  <c r="NA139" i="4"/>
  <c r="NA138" i="4"/>
  <c r="NA137" i="4"/>
  <c r="NA136" i="4"/>
  <c r="NA135" i="4"/>
  <c r="NA134" i="4"/>
  <c r="NA133" i="4"/>
  <c r="NA132" i="4"/>
  <c r="NA131" i="4"/>
  <c r="NA130" i="4"/>
  <c r="NA129" i="4"/>
  <c r="NA128" i="4"/>
  <c r="NA127" i="4"/>
  <c r="NA126" i="4"/>
  <c r="NA125" i="4"/>
  <c r="NA124" i="4"/>
  <c r="NA123" i="4"/>
  <c r="NA122" i="4"/>
  <c r="NA121" i="4"/>
  <c r="NA120" i="4"/>
  <c r="NA119" i="4"/>
  <c r="NA118" i="4"/>
  <c r="NA117" i="4"/>
  <c r="NA116" i="4"/>
  <c r="NA115" i="4"/>
  <c r="NA114" i="4"/>
  <c r="NA113" i="4"/>
  <c r="NA112" i="4"/>
  <c r="NA111" i="4"/>
  <c r="NA110" i="4"/>
  <c r="NA109" i="4"/>
  <c r="NA108" i="4"/>
  <c r="NA107" i="4"/>
  <c r="NA106" i="4"/>
  <c r="NA105" i="4"/>
  <c r="NA104" i="4"/>
  <c r="NA103" i="4"/>
  <c r="NA102" i="4"/>
  <c r="NA101" i="4"/>
  <c r="NA100" i="4"/>
  <c r="NA99" i="4"/>
  <c r="NA98" i="4"/>
  <c r="NA97" i="4"/>
  <c r="NA96" i="4"/>
  <c r="NA95" i="4"/>
  <c r="NA94" i="4"/>
  <c r="NA93" i="4"/>
  <c r="NA92" i="4"/>
  <c r="NA91" i="4"/>
  <c r="NA90" i="4"/>
  <c r="NA89" i="4"/>
  <c r="NA88" i="4"/>
  <c r="NA87" i="4"/>
  <c r="NA86" i="4"/>
  <c r="NA85" i="4"/>
  <c r="NA84" i="4"/>
  <c r="NA83" i="4"/>
  <c r="NA82" i="4"/>
  <c r="NA81" i="4"/>
  <c r="NA80" i="4"/>
  <c r="NA79" i="4"/>
  <c r="NA78" i="4"/>
  <c r="NA77" i="4"/>
  <c r="NA76" i="4"/>
  <c r="NA75" i="4"/>
  <c r="NA74" i="4"/>
  <c r="NA73" i="4"/>
  <c r="NA72" i="4"/>
  <c r="NA71" i="4"/>
  <c r="NA70" i="4"/>
  <c r="NA69" i="4"/>
  <c r="NA68" i="4"/>
  <c r="NA67" i="4"/>
  <c r="NA66" i="4"/>
  <c r="NA65" i="4"/>
  <c r="NA64" i="4"/>
  <c r="NA63" i="4"/>
  <c r="NA62" i="4"/>
  <c r="NA61" i="4"/>
  <c r="NA60" i="4"/>
  <c r="NA59" i="4"/>
  <c r="NA58" i="4"/>
  <c r="NA57" i="4"/>
  <c r="NA56" i="4"/>
  <c r="NA55" i="4"/>
  <c r="NA54" i="4"/>
  <c r="NA53" i="4"/>
  <c r="NA52" i="4"/>
  <c r="NA51" i="4"/>
  <c r="NA50" i="4"/>
  <c r="NA49" i="4"/>
  <c r="NA48" i="4"/>
  <c r="NA47" i="4"/>
  <c r="NA46" i="4"/>
  <c r="NA45" i="4"/>
  <c r="NA44" i="4"/>
  <c r="NA43" i="4"/>
  <c r="NA42" i="4"/>
  <c r="NA41" i="4"/>
  <c r="NA40" i="4"/>
  <c r="NA39" i="4"/>
  <c r="NA38" i="4"/>
  <c r="NA37" i="4"/>
  <c r="NA36" i="4"/>
  <c r="NA35" i="4"/>
  <c r="NA34" i="4"/>
  <c r="NA33" i="4"/>
  <c r="NA32" i="4"/>
  <c r="NA31" i="4"/>
  <c r="NA30" i="4"/>
  <c r="NA29" i="4"/>
  <c r="NA28" i="4"/>
  <c r="NA27" i="4"/>
  <c r="NA26" i="4"/>
  <c r="NA25" i="4"/>
  <c r="NA24" i="4"/>
  <c r="NA23" i="4"/>
  <c r="NA22" i="4"/>
  <c r="NA21" i="4"/>
  <c r="NA20" i="4"/>
  <c r="NA19" i="4"/>
  <c r="NA18" i="4"/>
  <c r="NA17" i="4"/>
  <c r="NA16" i="4"/>
  <c r="NA15" i="4"/>
  <c r="NA14" i="4"/>
  <c r="NA13" i="4"/>
  <c r="NA12" i="4"/>
  <c r="NA11" i="4"/>
  <c r="NA10" i="4"/>
  <c r="NA9" i="4"/>
  <c r="NA8" i="4"/>
  <c r="NF156" i="4"/>
  <c r="NF155" i="4"/>
  <c r="NF154" i="4"/>
  <c r="NF153" i="4"/>
  <c r="NF152" i="4"/>
  <c r="NF151" i="4"/>
  <c r="NF150" i="4"/>
  <c r="NF149" i="4"/>
  <c r="NF148" i="4"/>
  <c r="NF147" i="4"/>
  <c r="NF146" i="4"/>
  <c r="NF145" i="4"/>
  <c r="NF144" i="4"/>
  <c r="NF143" i="4"/>
  <c r="NF142" i="4"/>
  <c r="NF141" i="4"/>
  <c r="NF140" i="4"/>
  <c r="NF139" i="4"/>
  <c r="NF138" i="4"/>
  <c r="NF137" i="4"/>
  <c r="NF136" i="4"/>
  <c r="NF135" i="4"/>
  <c r="NF134" i="4"/>
  <c r="NF133" i="4"/>
  <c r="NF132" i="4"/>
  <c r="NF131" i="4"/>
  <c r="NF130" i="4"/>
  <c r="NF129" i="4"/>
  <c r="NF128" i="4"/>
  <c r="NF127" i="4"/>
  <c r="NF126" i="4"/>
  <c r="NF125" i="4"/>
  <c r="NF124" i="4"/>
  <c r="NF123" i="4"/>
  <c r="NF122" i="4"/>
  <c r="NF121" i="4"/>
  <c r="NF120" i="4"/>
  <c r="NF119" i="4"/>
  <c r="NF118" i="4"/>
  <c r="NF117" i="4"/>
  <c r="NF116" i="4"/>
  <c r="NF115" i="4"/>
  <c r="NF114" i="4"/>
  <c r="NF113" i="4"/>
  <c r="NF112" i="4"/>
  <c r="NF111" i="4"/>
  <c r="NF110" i="4"/>
  <c r="NF109" i="4"/>
  <c r="NF108" i="4"/>
  <c r="NF107" i="4"/>
  <c r="NF106" i="4"/>
  <c r="NF105" i="4"/>
  <c r="NF104" i="4"/>
  <c r="NF103" i="4"/>
  <c r="NF102" i="4"/>
  <c r="NF101" i="4"/>
  <c r="NF100" i="4"/>
  <c r="NF99" i="4"/>
  <c r="NF98" i="4"/>
  <c r="NF97" i="4"/>
  <c r="NF96" i="4"/>
  <c r="NF95" i="4"/>
  <c r="NF94" i="4"/>
  <c r="NF93" i="4"/>
  <c r="NF92" i="4"/>
  <c r="NF91" i="4"/>
  <c r="NF90" i="4"/>
  <c r="NF89" i="4"/>
  <c r="NF88" i="4"/>
  <c r="NF87" i="4"/>
  <c r="NF86" i="4"/>
  <c r="NF85" i="4"/>
  <c r="NF84" i="4"/>
  <c r="NF83" i="4"/>
  <c r="NF82" i="4"/>
  <c r="NF81" i="4"/>
  <c r="NF80" i="4"/>
  <c r="NF79" i="4"/>
  <c r="NF78" i="4"/>
  <c r="NF77" i="4"/>
  <c r="NF76" i="4"/>
  <c r="NF75" i="4"/>
  <c r="NF74" i="4"/>
  <c r="NF73" i="4"/>
  <c r="NF72" i="4"/>
  <c r="NF71" i="4"/>
  <c r="NF70" i="4"/>
  <c r="NF69" i="4"/>
  <c r="NF68" i="4"/>
  <c r="NF67" i="4"/>
  <c r="NF66" i="4"/>
  <c r="NF65" i="4"/>
  <c r="NF64" i="4"/>
  <c r="NF63" i="4"/>
  <c r="NF62" i="4"/>
  <c r="NF61" i="4"/>
  <c r="NF60" i="4"/>
  <c r="NF59" i="4"/>
  <c r="NF58" i="4"/>
  <c r="NF57" i="4"/>
  <c r="NF56" i="4"/>
  <c r="NF55" i="4"/>
  <c r="NF54" i="4"/>
  <c r="NF53" i="4"/>
  <c r="NF52" i="4"/>
  <c r="NF51" i="4"/>
  <c r="NF50" i="4"/>
  <c r="NF49" i="4"/>
  <c r="NF48" i="4"/>
  <c r="NF47" i="4"/>
  <c r="NF46" i="4"/>
  <c r="NF45" i="4"/>
  <c r="NF44" i="4"/>
  <c r="NF43" i="4"/>
  <c r="NF42" i="4"/>
  <c r="NF41" i="4"/>
  <c r="NF40" i="4"/>
  <c r="NF39" i="4"/>
  <c r="NF38" i="4"/>
  <c r="NF37" i="4"/>
  <c r="NF36" i="4"/>
  <c r="NF35" i="4"/>
  <c r="NF34" i="4"/>
  <c r="NF33" i="4"/>
  <c r="NF32" i="4"/>
  <c r="NF31" i="4"/>
  <c r="NF30" i="4"/>
  <c r="NF29" i="4"/>
  <c r="NF28" i="4"/>
  <c r="NF27" i="4"/>
  <c r="NF26" i="4"/>
  <c r="NF25" i="4"/>
  <c r="NF24" i="4"/>
  <c r="NF23" i="4"/>
  <c r="NF22" i="4"/>
  <c r="NF21" i="4"/>
  <c r="NF20" i="4"/>
  <c r="NF19" i="4"/>
  <c r="NF18" i="4"/>
  <c r="NF17" i="4"/>
  <c r="NF16" i="4"/>
  <c r="NF15" i="4"/>
  <c r="NF14" i="4"/>
  <c r="NF13" i="4"/>
  <c r="NF12" i="4"/>
  <c r="NF11" i="4"/>
  <c r="NF10" i="4"/>
  <c r="NF9" i="4"/>
  <c r="NF8" i="4"/>
  <c r="NK156" i="4"/>
  <c r="NK155" i="4"/>
  <c r="NK154" i="4"/>
  <c r="NK153" i="4"/>
  <c r="NK152" i="4"/>
  <c r="NK151" i="4"/>
  <c r="NK150" i="4"/>
  <c r="NK149" i="4"/>
  <c r="NK148" i="4"/>
  <c r="NK147" i="4"/>
  <c r="NK146" i="4"/>
  <c r="NK145" i="4"/>
  <c r="NK144" i="4"/>
  <c r="NK143" i="4"/>
  <c r="NK142" i="4"/>
  <c r="NK141" i="4"/>
  <c r="NK140" i="4"/>
  <c r="NK139" i="4"/>
  <c r="NK138" i="4"/>
  <c r="NK137" i="4"/>
  <c r="NK136" i="4"/>
  <c r="NK135" i="4"/>
  <c r="NK134" i="4"/>
  <c r="NK133" i="4"/>
  <c r="NK132" i="4"/>
  <c r="NK131" i="4"/>
  <c r="NK130" i="4"/>
  <c r="NK129" i="4"/>
  <c r="NK128" i="4"/>
  <c r="NK127" i="4"/>
  <c r="NK126" i="4"/>
  <c r="NK125" i="4"/>
  <c r="NK124" i="4"/>
  <c r="NK123" i="4"/>
  <c r="NK122" i="4"/>
  <c r="NK121" i="4"/>
  <c r="NK120" i="4"/>
  <c r="NK119" i="4"/>
  <c r="NK118" i="4"/>
  <c r="NK117" i="4"/>
  <c r="NK116" i="4"/>
  <c r="NK115" i="4"/>
  <c r="NK114" i="4"/>
  <c r="NK113" i="4"/>
  <c r="NK112" i="4"/>
  <c r="NK111" i="4"/>
  <c r="NK110" i="4"/>
  <c r="NK109" i="4"/>
  <c r="NK108" i="4"/>
  <c r="NK107" i="4"/>
  <c r="NK106" i="4"/>
  <c r="NK105" i="4"/>
  <c r="NK104" i="4"/>
  <c r="NK103" i="4"/>
  <c r="NK102" i="4"/>
  <c r="NK101" i="4"/>
  <c r="NK100" i="4"/>
  <c r="NK99" i="4"/>
  <c r="NK98" i="4"/>
  <c r="NK97" i="4"/>
  <c r="NK96" i="4"/>
  <c r="NK95" i="4"/>
  <c r="NK94" i="4"/>
  <c r="NK93" i="4"/>
  <c r="NK92" i="4"/>
  <c r="NK91" i="4"/>
  <c r="NK90" i="4"/>
  <c r="NK89" i="4"/>
  <c r="NK88" i="4"/>
  <c r="NK87" i="4"/>
  <c r="NK86" i="4"/>
  <c r="NK85" i="4"/>
  <c r="NK84" i="4"/>
  <c r="NK83" i="4"/>
  <c r="NK82" i="4"/>
  <c r="NK81" i="4"/>
  <c r="NK80" i="4"/>
  <c r="NK79" i="4"/>
  <c r="NK78" i="4"/>
  <c r="NK77" i="4"/>
  <c r="NK76" i="4"/>
  <c r="NK75" i="4"/>
  <c r="NK74" i="4"/>
  <c r="NK73" i="4"/>
  <c r="NK72" i="4"/>
  <c r="NK71" i="4"/>
  <c r="NK70" i="4"/>
  <c r="NK69" i="4"/>
  <c r="NK68" i="4"/>
  <c r="NK67" i="4"/>
  <c r="NK66" i="4"/>
  <c r="NK65" i="4"/>
  <c r="NK64" i="4"/>
  <c r="NK63" i="4"/>
  <c r="NK62" i="4"/>
  <c r="NK61" i="4"/>
  <c r="NK60" i="4"/>
  <c r="NK59" i="4"/>
  <c r="NK58" i="4"/>
  <c r="NK57" i="4"/>
  <c r="NK56" i="4"/>
  <c r="NK55" i="4"/>
  <c r="NK54" i="4"/>
  <c r="NK53" i="4"/>
  <c r="NK52" i="4"/>
  <c r="NK51" i="4"/>
  <c r="NK50" i="4"/>
  <c r="NK49" i="4"/>
  <c r="NK48" i="4"/>
  <c r="NK47" i="4"/>
  <c r="NK46" i="4"/>
  <c r="NK45" i="4"/>
  <c r="NK44" i="4"/>
  <c r="NK43" i="4"/>
  <c r="NK42" i="4"/>
  <c r="NK41" i="4"/>
  <c r="NK40" i="4"/>
  <c r="NK39" i="4"/>
  <c r="NK38" i="4"/>
  <c r="NK37" i="4"/>
  <c r="NK36" i="4"/>
  <c r="NK35" i="4"/>
  <c r="NK34" i="4"/>
  <c r="NK33" i="4"/>
  <c r="NK32" i="4"/>
  <c r="NK31" i="4"/>
  <c r="NK30" i="4"/>
  <c r="NK29" i="4"/>
  <c r="NK28" i="4"/>
  <c r="NK27" i="4"/>
  <c r="NK26" i="4"/>
  <c r="NK25" i="4"/>
  <c r="NK24" i="4"/>
  <c r="NK23" i="4"/>
  <c r="NK22" i="4"/>
  <c r="NK21" i="4"/>
  <c r="NK20" i="4"/>
  <c r="NK19" i="4"/>
  <c r="NK18" i="4"/>
  <c r="NK17" i="4"/>
  <c r="NK16" i="4"/>
  <c r="NK15" i="4"/>
  <c r="NK14" i="4"/>
  <c r="NK13" i="4"/>
  <c r="NK12" i="4"/>
  <c r="NK11" i="4"/>
  <c r="NK10" i="4"/>
  <c r="NK9" i="4"/>
  <c r="NK8" i="4"/>
  <c r="NP156" i="4"/>
  <c r="NP155" i="4"/>
  <c r="NP154" i="4"/>
  <c r="NP153" i="4"/>
  <c r="NP152" i="4"/>
  <c r="NP151" i="4"/>
  <c r="NP150" i="4"/>
  <c r="NP149" i="4"/>
  <c r="NP148" i="4"/>
  <c r="NP147" i="4"/>
  <c r="NP146" i="4"/>
  <c r="NP145" i="4"/>
  <c r="NP144" i="4"/>
  <c r="NP143" i="4"/>
  <c r="NP142" i="4"/>
  <c r="NP141" i="4"/>
  <c r="NP140" i="4"/>
  <c r="NP139" i="4"/>
  <c r="NP138" i="4"/>
  <c r="NP137" i="4"/>
  <c r="NP136" i="4"/>
  <c r="NP135" i="4"/>
  <c r="NP134" i="4"/>
  <c r="NP133" i="4"/>
  <c r="NP132" i="4"/>
  <c r="NP131" i="4"/>
  <c r="NP130" i="4"/>
  <c r="NP129" i="4"/>
  <c r="NP128" i="4"/>
  <c r="NP127" i="4"/>
  <c r="NP126" i="4"/>
  <c r="NP125" i="4"/>
  <c r="NP124" i="4"/>
  <c r="NP123" i="4"/>
  <c r="NP122" i="4"/>
  <c r="NP121" i="4"/>
  <c r="NP120" i="4"/>
  <c r="NP119" i="4"/>
  <c r="NP118" i="4"/>
  <c r="NP117" i="4"/>
  <c r="NP116" i="4"/>
  <c r="NP115" i="4"/>
  <c r="NP114" i="4"/>
  <c r="NP113" i="4"/>
  <c r="NP112" i="4"/>
  <c r="NP111" i="4"/>
  <c r="NP110" i="4"/>
  <c r="NP109" i="4"/>
  <c r="NP108" i="4"/>
  <c r="NP107" i="4"/>
  <c r="NP106" i="4"/>
  <c r="NP105" i="4"/>
  <c r="NP104" i="4"/>
  <c r="NP103" i="4"/>
  <c r="NP102" i="4"/>
  <c r="NP101" i="4"/>
  <c r="NP100" i="4"/>
  <c r="NP99" i="4"/>
  <c r="NP98" i="4"/>
  <c r="NP97" i="4"/>
  <c r="NP96" i="4"/>
  <c r="NP95" i="4"/>
  <c r="NP94" i="4"/>
  <c r="NP93" i="4"/>
  <c r="NP92" i="4"/>
  <c r="NP91" i="4"/>
  <c r="NP90" i="4"/>
  <c r="NP89" i="4"/>
  <c r="NP88" i="4"/>
  <c r="NP87" i="4"/>
  <c r="NP86" i="4"/>
  <c r="NP85" i="4"/>
  <c r="NP84" i="4"/>
  <c r="NP83" i="4"/>
  <c r="NP82" i="4"/>
  <c r="NP81" i="4"/>
  <c r="NP80" i="4"/>
  <c r="NP79" i="4"/>
  <c r="NP78" i="4"/>
  <c r="NP77" i="4"/>
  <c r="NP76" i="4"/>
  <c r="NP75" i="4"/>
  <c r="NP74" i="4"/>
  <c r="NP73" i="4"/>
  <c r="NP72" i="4"/>
  <c r="NP71" i="4"/>
  <c r="NP70" i="4"/>
  <c r="NP69" i="4"/>
  <c r="NP68" i="4"/>
  <c r="NP67" i="4"/>
  <c r="NP66" i="4"/>
  <c r="NP65" i="4"/>
  <c r="NP64" i="4"/>
  <c r="NP63" i="4"/>
  <c r="NP62" i="4"/>
  <c r="NP61" i="4"/>
  <c r="NP60" i="4"/>
  <c r="NP59" i="4"/>
  <c r="NP58" i="4"/>
  <c r="NP57" i="4"/>
  <c r="NP56" i="4"/>
  <c r="NP55" i="4"/>
  <c r="NP54" i="4"/>
  <c r="NP53" i="4"/>
  <c r="NP52" i="4"/>
  <c r="NP51" i="4"/>
  <c r="NP50" i="4"/>
  <c r="NP49" i="4"/>
  <c r="NP48" i="4"/>
  <c r="NP47" i="4"/>
  <c r="NP46" i="4"/>
  <c r="NP45" i="4"/>
  <c r="NP44" i="4"/>
  <c r="NP43" i="4"/>
  <c r="NP42" i="4"/>
  <c r="NP41" i="4"/>
  <c r="NP40" i="4"/>
  <c r="NP39" i="4"/>
  <c r="NP38" i="4"/>
  <c r="NP37" i="4"/>
  <c r="NP36" i="4"/>
  <c r="NP35" i="4"/>
  <c r="NP34" i="4"/>
  <c r="NP33" i="4"/>
  <c r="NP32" i="4"/>
  <c r="NP31" i="4"/>
  <c r="NP30" i="4"/>
  <c r="NP29" i="4"/>
  <c r="NP28" i="4"/>
  <c r="NP27" i="4"/>
  <c r="NP26" i="4"/>
  <c r="NP25" i="4"/>
  <c r="NP24" i="4"/>
  <c r="NP23" i="4"/>
  <c r="NP22" i="4"/>
  <c r="NP21" i="4"/>
  <c r="NP20" i="4"/>
  <c r="NP19" i="4"/>
  <c r="NP18" i="4"/>
  <c r="NP17" i="4"/>
  <c r="NP16" i="4"/>
  <c r="NP15" i="4"/>
  <c r="NP14" i="4"/>
  <c r="NP13" i="4"/>
  <c r="NP12" i="4"/>
  <c r="NP11" i="4"/>
  <c r="NP10" i="4"/>
  <c r="NP9" i="4"/>
  <c r="NP8" i="4"/>
  <c r="NU156" i="4"/>
  <c r="NU155" i="4"/>
  <c r="NU154" i="4"/>
  <c r="NU153" i="4"/>
  <c r="NU152" i="4"/>
  <c r="NU151" i="4"/>
  <c r="NU150" i="4"/>
  <c r="NU149" i="4"/>
  <c r="NU148" i="4"/>
  <c r="NU147" i="4"/>
  <c r="NU146" i="4"/>
  <c r="NU145" i="4"/>
  <c r="NU144" i="4"/>
  <c r="NU143" i="4"/>
  <c r="NU142" i="4"/>
  <c r="NU141" i="4"/>
  <c r="NU140" i="4"/>
  <c r="NU139" i="4"/>
  <c r="NU138" i="4"/>
  <c r="NU137" i="4"/>
  <c r="NU136" i="4"/>
  <c r="NU135" i="4"/>
  <c r="NU134" i="4"/>
  <c r="NU133" i="4"/>
  <c r="NU132" i="4"/>
  <c r="NU131" i="4"/>
  <c r="NU130" i="4"/>
  <c r="NU129" i="4"/>
  <c r="NU128" i="4"/>
  <c r="NU127" i="4"/>
  <c r="NU126" i="4"/>
  <c r="NU125" i="4"/>
  <c r="NU124" i="4"/>
  <c r="NU123" i="4"/>
  <c r="NU122" i="4"/>
  <c r="NU121" i="4"/>
  <c r="NU120" i="4"/>
  <c r="NU119" i="4"/>
  <c r="NU118" i="4"/>
  <c r="NU117" i="4"/>
  <c r="NU116" i="4"/>
  <c r="NU115" i="4"/>
  <c r="NU114" i="4"/>
  <c r="NU113" i="4"/>
  <c r="NU112" i="4"/>
  <c r="NU111" i="4"/>
  <c r="NU110" i="4"/>
  <c r="NU109" i="4"/>
  <c r="NU108" i="4"/>
  <c r="NU107" i="4"/>
  <c r="NU106" i="4"/>
  <c r="NU105" i="4"/>
  <c r="NU104" i="4"/>
  <c r="NU103" i="4"/>
  <c r="NU102" i="4"/>
  <c r="NU101" i="4"/>
  <c r="NU100" i="4"/>
  <c r="NU99" i="4"/>
  <c r="NU98" i="4"/>
  <c r="NU97" i="4"/>
  <c r="NU96" i="4"/>
  <c r="NU95" i="4"/>
  <c r="NU94" i="4"/>
  <c r="NU93" i="4"/>
  <c r="NU92" i="4"/>
  <c r="NU91" i="4"/>
  <c r="NU90" i="4"/>
  <c r="NU89" i="4"/>
  <c r="NU88" i="4"/>
  <c r="NU87" i="4"/>
  <c r="NU86" i="4"/>
  <c r="NU85" i="4"/>
  <c r="NU84" i="4"/>
  <c r="NU83" i="4"/>
  <c r="NU82" i="4"/>
  <c r="NU81" i="4"/>
  <c r="NU80" i="4"/>
  <c r="NU79" i="4"/>
  <c r="NU78" i="4"/>
  <c r="NU77" i="4"/>
  <c r="NU76" i="4"/>
  <c r="NU75" i="4"/>
  <c r="NU74" i="4"/>
  <c r="NU73" i="4"/>
  <c r="NU72" i="4"/>
  <c r="NU71" i="4"/>
  <c r="NU70" i="4"/>
  <c r="NU69" i="4"/>
  <c r="NU68" i="4"/>
  <c r="NU67" i="4"/>
  <c r="NU66" i="4"/>
  <c r="NU65" i="4"/>
  <c r="NU64" i="4"/>
  <c r="NU63" i="4"/>
  <c r="NU62" i="4"/>
  <c r="NU61" i="4"/>
  <c r="NU60" i="4"/>
  <c r="NU59" i="4"/>
  <c r="NU58" i="4"/>
  <c r="NU57" i="4"/>
  <c r="NU56" i="4"/>
  <c r="NU55" i="4"/>
  <c r="NU54" i="4"/>
  <c r="NU53" i="4"/>
  <c r="NU52" i="4"/>
  <c r="NU51" i="4"/>
  <c r="NU50" i="4"/>
  <c r="NU49" i="4"/>
  <c r="NU48" i="4"/>
  <c r="NU47" i="4"/>
  <c r="NU46" i="4"/>
  <c r="NU45" i="4"/>
  <c r="NU44" i="4"/>
  <c r="NU43" i="4"/>
  <c r="NU42" i="4"/>
  <c r="NU41" i="4"/>
  <c r="NU40" i="4"/>
  <c r="NU39" i="4"/>
  <c r="NU38" i="4"/>
  <c r="NU37" i="4"/>
  <c r="NU36" i="4"/>
  <c r="NU35" i="4"/>
  <c r="NU34" i="4"/>
  <c r="NU33" i="4"/>
  <c r="NU32" i="4"/>
  <c r="NU31" i="4"/>
  <c r="NU30" i="4"/>
  <c r="NU29" i="4"/>
  <c r="NU28" i="4"/>
  <c r="NU27" i="4"/>
  <c r="NU26" i="4"/>
  <c r="NU25" i="4"/>
  <c r="NU24" i="4"/>
  <c r="NU23" i="4"/>
  <c r="NU22" i="4"/>
  <c r="NU21" i="4"/>
  <c r="NU20" i="4"/>
  <c r="NU19" i="4"/>
  <c r="NU18" i="4"/>
  <c r="NU17" i="4"/>
  <c r="NU16" i="4"/>
  <c r="NU15" i="4"/>
  <c r="NU14" i="4"/>
  <c r="NU13" i="4"/>
  <c r="NU12" i="4"/>
  <c r="NU11" i="4"/>
  <c r="NU10" i="4"/>
  <c r="NU9" i="4"/>
  <c r="NU8" i="4"/>
  <c r="NZ156" i="4"/>
  <c r="NZ155" i="4"/>
  <c r="NZ154" i="4"/>
  <c r="NZ153" i="4"/>
  <c r="NZ152" i="4"/>
  <c r="NZ151" i="4"/>
  <c r="NZ150" i="4"/>
  <c r="NZ149" i="4"/>
  <c r="NZ148" i="4"/>
  <c r="NZ147" i="4"/>
  <c r="NZ146" i="4"/>
  <c r="NZ145" i="4"/>
  <c r="NZ144" i="4"/>
  <c r="NZ143" i="4"/>
  <c r="NZ142" i="4"/>
  <c r="NZ141" i="4"/>
  <c r="NZ140" i="4"/>
  <c r="NZ139" i="4"/>
  <c r="NZ138" i="4"/>
  <c r="NZ137" i="4"/>
  <c r="NZ136" i="4"/>
  <c r="NZ135" i="4"/>
  <c r="NZ134" i="4"/>
  <c r="NZ133" i="4"/>
  <c r="NZ132" i="4"/>
  <c r="NZ131" i="4"/>
  <c r="NZ130" i="4"/>
  <c r="NZ129" i="4"/>
  <c r="NZ128" i="4"/>
  <c r="NZ127" i="4"/>
  <c r="NZ126" i="4"/>
  <c r="NZ125" i="4"/>
  <c r="NZ124" i="4"/>
  <c r="NZ123" i="4"/>
  <c r="NZ122" i="4"/>
  <c r="NZ121" i="4"/>
  <c r="NZ120" i="4"/>
  <c r="NZ119" i="4"/>
  <c r="NZ118" i="4"/>
  <c r="NZ117" i="4"/>
  <c r="NZ116" i="4"/>
  <c r="NZ115" i="4"/>
  <c r="NZ114" i="4"/>
  <c r="NZ113" i="4"/>
  <c r="NZ112" i="4"/>
  <c r="NZ111" i="4"/>
  <c r="NZ110" i="4"/>
  <c r="NZ109" i="4"/>
  <c r="NZ108" i="4"/>
  <c r="NZ107" i="4"/>
  <c r="NZ106" i="4"/>
  <c r="NZ105" i="4"/>
  <c r="NZ104" i="4"/>
  <c r="NZ103" i="4"/>
  <c r="NZ102" i="4"/>
  <c r="NZ101" i="4"/>
  <c r="NZ100" i="4"/>
  <c r="NZ99" i="4"/>
  <c r="NZ98" i="4"/>
  <c r="NZ97" i="4"/>
  <c r="NZ96" i="4"/>
  <c r="NZ95" i="4"/>
  <c r="NZ94" i="4"/>
  <c r="NZ93" i="4"/>
  <c r="NZ92" i="4"/>
  <c r="NZ91" i="4"/>
  <c r="NZ90" i="4"/>
  <c r="NZ89" i="4"/>
  <c r="NZ88" i="4"/>
  <c r="NZ87" i="4"/>
  <c r="NZ86" i="4"/>
  <c r="NZ85" i="4"/>
  <c r="NZ84" i="4"/>
  <c r="NZ83" i="4"/>
  <c r="NZ82" i="4"/>
  <c r="NZ81" i="4"/>
  <c r="NZ80" i="4"/>
  <c r="NZ79" i="4"/>
  <c r="NZ78" i="4"/>
  <c r="NZ77" i="4"/>
  <c r="NZ76" i="4"/>
  <c r="NZ75" i="4"/>
  <c r="NZ74" i="4"/>
  <c r="NZ73" i="4"/>
  <c r="NZ72" i="4"/>
  <c r="NZ71" i="4"/>
  <c r="NZ70" i="4"/>
  <c r="NZ69" i="4"/>
  <c r="NZ68" i="4"/>
  <c r="NZ67" i="4"/>
  <c r="NZ66" i="4"/>
  <c r="NZ65" i="4"/>
  <c r="NZ64" i="4"/>
  <c r="NZ63" i="4"/>
  <c r="NZ62" i="4"/>
  <c r="NZ61" i="4"/>
  <c r="NZ60" i="4"/>
  <c r="NZ59" i="4"/>
  <c r="NZ58" i="4"/>
  <c r="NZ57" i="4"/>
  <c r="NZ56" i="4"/>
  <c r="NZ55" i="4"/>
  <c r="NZ54" i="4"/>
  <c r="NZ53" i="4"/>
  <c r="NZ52" i="4"/>
  <c r="NZ51" i="4"/>
  <c r="NZ50" i="4"/>
  <c r="NZ49" i="4"/>
  <c r="NZ48" i="4"/>
  <c r="NZ47" i="4"/>
  <c r="NZ46" i="4"/>
  <c r="NZ45" i="4"/>
  <c r="NZ44" i="4"/>
  <c r="NZ43" i="4"/>
  <c r="NZ42" i="4"/>
  <c r="NZ41" i="4"/>
  <c r="NZ40" i="4"/>
  <c r="NZ39" i="4"/>
  <c r="NZ38" i="4"/>
  <c r="NZ37" i="4"/>
  <c r="NZ36" i="4"/>
  <c r="NZ35" i="4"/>
  <c r="NZ34" i="4"/>
  <c r="NZ33" i="4"/>
  <c r="NZ32" i="4"/>
  <c r="NZ31" i="4"/>
  <c r="NZ30" i="4"/>
  <c r="NZ29" i="4"/>
  <c r="NZ28" i="4"/>
  <c r="NZ27" i="4"/>
  <c r="NZ26" i="4"/>
  <c r="NZ25" i="4"/>
  <c r="NZ24" i="4"/>
  <c r="NZ23" i="4"/>
  <c r="NZ22" i="4"/>
  <c r="NZ21" i="4"/>
  <c r="NZ20" i="4"/>
  <c r="NZ19" i="4"/>
  <c r="NZ18" i="4"/>
  <c r="NZ17" i="4"/>
  <c r="NZ16" i="4"/>
  <c r="NZ15" i="4"/>
  <c r="NZ14" i="4"/>
  <c r="NZ13" i="4"/>
  <c r="NZ12" i="4"/>
  <c r="NZ11" i="4"/>
  <c r="NZ10" i="4"/>
  <c r="NZ9" i="4"/>
  <c r="NZ8" i="4"/>
  <c r="OE156" i="4"/>
  <c r="OE155" i="4"/>
  <c r="OE154" i="4"/>
  <c r="OE153" i="4"/>
  <c r="OE152" i="4"/>
  <c r="OE151" i="4"/>
  <c r="OE150" i="4"/>
  <c r="OE149" i="4"/>
  <c r="OE148" i="4"/>
  <c r="OE147" i="4"/>
  <c r="OE146" i="4"/>
  <c r="OE145" i="4"/>
  <c r="OE144" i="4"/>
  <c r="OE143" i="4"/>
  <c r="OE142" i="4"/>
  <c r="OE141" i="4"/>
  <c r="OE140" i="4"/>
  <c r="OE139" i="4"/>
  <c r="OE138" i="4"/>
  <c r="OE137" i="4"/>
  <c r="OE136" i="4"/>
  <c r="OE135" i="4"/>
  <c r="OE134" i="4"/>
  <c r="OE133" i="4"/>
  <c r="OE132" i="4"/>
  <c r="OE131" i="4"/>
  <c r="OE130" i="4"/>
  <c r="OE129" i="4"/>
  <c r="OE128" i="4"/>
  <c r="OE127" i="4"/>
  <c r="OE126" i="4"/>
  <c r="OE125" i="4"/>
  <c r="OE124" i="4"/>
  <c r="OE123" i="4"/>
  <c r="OE122" i="4"/>
  <c r="OE121" i="4"/>
  <c r="OE120" i="4"/>
  <c r="OE119" i="4"/>
  <c r="OE118" i="4"/>
  <c r="OE117" i="4"/>
  <c r="OE116" i="4"/>
  <c r="OE115" i="4"/>
  <c r="OE114" i="4"/>
  <c r="OE113" i="4"/>
  <c r="OE112" i="4"/>
  <c r="OE111" i="4"/>
  <c r="OE110" i="4"/>
  <c r="OE109" i="4"/>
  <c r="OE108" i="4"/>
  <c r="OE107" i="4"/>
  <c r="OE106" i="4"/>
  <c r="OE105" i="4"/>
  <c r="OE104" i="4"/>
  <c r="OE103" i="4"/>
  <c r="OE102" i="4"/>
  <c r="OE101" i="4"/>
  <c r="OE100" i="4"/>
  <c r="OE99" i="4"/>
  <c r="OE98" i="4"/>
  <c r="OE97" i="4"/>
  <c r="OE96" i="4"/>
  <c r="OE95" i="4"/>
  <c r="OE94" i="4"/>
  <c r="OE93" i="4"/>
  <c r="OE92" i="4"/>
  <c r="OE91" i="4"/>
  <c r="OE90" i="4"/>
  <c r="OE89" i="4"/>
  <c r="OE88" i="4"/>
  <c r="OE87" i="4"/>
  <c r="OE86" i="4"/>
  <c r="OE85" i="4"/>
  <c r="OE84" i="4"/>
  <c r="OE83" i="4"/>
  <c r="OE82" i="4"/>
  <c r="OE81" i="4"/>
  <c r="OE80" i="4"/>
  <c r="OE79" i="4"/>
  <c r="OE78" i="4"/>
  <c r="OE77" i="4"/>
  <c r="OE76" i="4"/>
  <c r="OE75" i="4"/>
  <c r="OE74" i="4"/>
  <c r="OE73" i="4"/>
  <c r="OE72" i="4"/>
  <c r="OE71" i="4"/>
  <c r="OE70" i="4"/>
  <c r="OE69" i="4"/>
  <c r="OE68" i="4"/>
  <c r="OE67" i="4"/>
  <c r="OE66" i="4"/>
  <c r="OE65" i="4"/>
  <c r="OE64" i="4"/>
  <c r="OE63" i="4"/>
  <c r="OE62" i="4"/>
  <c r="OE61" i="4"/>
  <c r="OE60" i="4"/>
  <c r="OE59" i="4"/>
  <c r="OE58" i="4"/>
  <c r="OE57" i="4"/>
  <c r="OE56" i="4"/>
  <c r="OE55" i="4"/>
  <c r="OE54" i="4"/>
  <c r="OE53" i="4"/>
  <c r="OE52" i="4"/>
  <c r="OE51" i="4"/>
  <c r="OE50" i="4"/>
  <c r="OE49" i="4"/>
  <c r="OE48" i="4"/>
  <c r="OE47" i="4"/>
  <c r="OE46" i="4"/>
  <c r="OE45" i="4"/>
  <c r="OE44" i="4"/>
  <c r="OE43" i="4"/>
  <c r="OE42" i="4"/>
  <c r="OE41" i="4"/>
  <c r="OE40" i="4"/>
  <c r="OE39" i="4"/>
  <c r="OE38" i="4"/>
  <c r="OE37" i="4"/>
  <c r="OE36" i="4"/>
  <c r="OE35" i="4"/>
  <c r="OE34" i="4"/>
  <c r="OE33" i="4"/>
  <c r="OE32" i="4"/>
  <c r="OE31" i="4"/>
  <c r="OE30" i="4"/>
  <c r="OE29" i="4"/>
  <c r="OE28" i="4"/>
  <c r="OE27" i="4"/>
  <c r="OE26" i="4"/>
  <c r="OE25" i="4"/>
  <c r="OE24" i="4"/>
  <c r="OE23" i="4"/>
  <c r="OE22" i="4"/>
  <c r="OE21" i="4"/>
  <c r="OE20" i="4"/>
  <c r="OE19" i="4"/>
  <c r="OE18" i="4"/>
  <c r="OE17" i="4"/>
  <c r="OE16" i="4"/>
  <c r="OE15" i="4"/>
  <c r="OE14" i="4"/>
  <c r="OE13" i="4"/>
  <c r="OE12" i="4"/>
  <c r="OE11" i="4"/>
  <c r="OE10" i="4"/>
  <c r="OE9" i="4"/>
  <c r="OE8" i="4"/>
  <c r="OJ156" i="4"/>
  <c r="OJ155" i="4"/>
  <c r="OJ154" i="4"/>
  <c r="OJ153" i="4"/>
  <c r="OJ152" i="4"/>
  <c r="OJ151" i="4"/>
  <c r="OJ150" i="4"/>
  <c r="OJ149" i="4"/>
  <c r="OJ148" i="4"/>
  <c r="OJ147" i="4"/>
  <c r="OJ146" i="4"/>
  <c r="OJ145" i="4"/>
  <c r="OJ144" i="4"/>
  <c r="OJ143" i="4"/>
  <c r="OJ142" i="4"/>
  <c r="OJ141" i="4"/>
  <c r="OJ140" i="4"/>
  <c r="OJ139" i="4"/>
  <c r="OJ138" i="4"/>
  <c r="OJ137" i="4"/>
  <c r="OJ136" i="4"/>
  <c r="OJ135" i="4"/>
  <c r="OJ134" i="4"/>
  <c r="OJ133" i="4"/>
  <c r="OJ132" i="4"/>
  <c r="OJ131" i="4"/>
  <c r="OJ130" i="4"/>
  <c r="OJ129" i="4"/>
  <c r="OJ128" i="4"/>
  <c r="OJ127" i="4"/>
  <c r="OJ126" i="4"/>
  <c r="OJ125" i="4"/>
  <c r="OJ124" i="4"/>
  <c r="OJ123" i="4"/>
  <c r="OJ122" i="4"/>
  <c r="OJ121" i="4"/>
  <c r="OJ120" i="4"/>
  <c r="OJ119" i="4"/>
  <c r="OJ118" i="4"/>
  <c r="OJ117" i="4"/>
  <c r="OJ116" i="4"/>
  <c r="OJ115" i="4"/>
  <c r="OJ114" i="4"/>
  <c r="OJ113" i="4"/>
  <c r="OJ112" i="4"/>
  <c r="OJ111" i="4"/>
  <c r="OJ110" i="4"/>
  <c r="OJ109" i="4"/>
  <c r="OJ108" i="4"/>
  <c r="OJ107" i="4"/>
  <c r="OJ106" i="4"/>
  <c r="OJ105" i="4"/>
  <c r="OJ104" i="4"/>
  <c r="OJ103" i="4"/>
  <c r="OJ102" i="4"/>
  <c r="OJ101" i="4"/>
  <c r="OJ100" i="4"/>
  <c r="OJ99" i="4"/>
  <c r="OJ98" i="4"/>
  <c r="OJ97" i="4"/>
  <c r="OJ96" i="4"/>
  <c r="OJ95" i="4"/>
  <c r="OJ94" i="4"/>
  <c r="OJ93" i="4"/>
  <c r="OJ92" i="4"/>
  <c r="OJ91" i="4"/>
  <c r="OJ90" i="4"/>
  <c r="OJ89" i="4"/>
  <c r="OJ88" i="4"/>
  <c r="OJ87" i="4"/>
  <c r="OJ86" i="4"/>
  <c r="OJ85" i="4"/>
  <c r="OJ84" i="4"/>
  <c r="OJ83" i="4"/>
  <c r="OJ82" i="4"/>
  <c r="OJ81" i="4"/>
  <c r="OJ80" i="4"/>
  <c r="OJ79" i="4"/>
  <c r="OJ78" i="4"/>
  <c r="OJ77" i="4"/>
  <c r="OJ76" i="4"/>
  <c r="OJ75" i="4"/>
  <c r="OJ74" i="4"/>
  <c r="OJ73" i="4"/>
  <c r="OJ72" i="4"/>
  <c r="OJ71" i="4"/>
  <c r="OJ70" i="4"/>
  <c r="OJ69" i="4"/>
  <c r="OJ68" i="4"/>
  <c r="OJ67" i="4"/>
  <c r="OJ66" i="4"/>
  <c r="OJ65" i="4"/>
  <c r="OJ64" i="4"/>
  <c r="OJ63" i="4"/>
  <c r="OJ62" i="4"/>
  <c r="OJ61" i="4"/>
  <c r="OJ60" i="4"/>
  <c r="OJ59" i="4"/>
  <c r="OJ58" i="4"/>
  <c r="OJ57" i="4"/>
  <c r="OJ56" i="4"/>
  <c r="OJ55" i="4"/>
  <c r="OJ54" i="4"/>
  <c r="OJ53" i="4"/>
  <c r="OJ52" i="4"/>
  <c r="OJ51" i="4"/>
  <c r="OJ50" i="4"/>
  <c r="OJ49" i="4"/>
  <c r="OJ48" i="4"/>
  <c r="OJ47" i="4"/>
  <c r="OJ46" i="4"/>
  <c r="OJ45" i="4"/>
  <c r="OJ44" i="4"/>
  <c r="OJ43" i="4"/>
  <c r="OJ42" i="4"/>
  <c r="OJ41" i="4"/>
  <c r="OJ40" i="4"/>
  <c r="OJ39" i="4"/>
  <c r="OJ38" i="4"/>
  <c r="OJ37" i="4"/>
  <c r="OJ36" i="4"/>
  <c r="OJ35" i="4"/>
  <c r="OJ34" i="4"/>
  <c r="OJ33" i="4"/>
  <c r="OJ32" i="4"/>
  <c r="OJ31" i="4"/>
  <c r="OJ30" i="4"/>
  <c r="OJ29" i="4"/>
  <c r="OJ28" i="4"/>
  <c r="OJ27" i="4"/>
  <c r="OJ26" i="4"/>
  <c r="OJ25" i="4"/>
  <c r="OJ24" i="4"/>
  <c r="OJ23" i="4"/>
  <c r="OJ22" i="4"/>
  <c r="OJ21" i="4"/>
  <c r="OJ20" i="4"/>
  <c r="OJ19" i="4"/>
  <c r="OJ18" i="4"/>
  <c r="OJ17" i="4"/>
  <c r="OJ16" i="4"/>
  <c r="OJ15" i="4"/>
  <c r="OJ14" i="4"/>
  <c r="OJ13" i="4"/>
  <c r="OJ12" i="4"/>
  <c r="OJ11" i="4"/>
  <c r="OJ10" i="4"/>
  <c r="OJ9" i="4"/>
  <c r="OJ8" i="4"/>
  <c r="OO156" i="4"/>
  <c r="OO155" i="4"/>
  <c r="OO154" i="4"/>
  <c r="OO153" i="4"/>
  <c r="OO152" i="4"/>
  <c r="OO151" i="4"/>
  <c r="OO150" i="4"/>
  <c r="OO149" i="4"/>
  <c r="OO148" i="4"/>
  <c r="OO147" i="4"/>
  <c r="OO146" i="4"/>
  <c r="OO145" i="4"/>
  <c r="OO144" i="4"/>
  <c r="OO143" i="4"/>
  <c r="OO142" i="4"/>
  <c r="OO141" i="4"/>
  <c r="OO140" i="4"/>
  <c r="OO139" i="4"/>
  <c r="OO138" i="4"/>
  <c r="OO137" i="4"/>
  <c r="OO136" i="4"/>
  <c r="OO135" i="4"/>
  <c r="OO134" i="4"/>
  <c r="OO133" i="4"/>
  <c r="OO132" i="4"/>
  <c r="OO131" i="4"/>
  <c r="OO130" i="4"/>
  <c r="OO129" i="4"/>
  <c r="OO128" i="4"/>
  <c r="OO127" i="4"/>
  <c r="OO126" i="4"/>
  <c r="OO125" i="4"/>
  <c r="OO124" i="4"/>
  <c r="OO123" i="4"/>
  <c r="OO122" i="4"/>
  <c r="OO121" i="4"/>
  <c r="OO120" i="4"/>
  <c r="OO119" i="4"/>
  <c r="OO118" i="4"/>
  <c r="OO117" i="4"/>
  <c r="OO116" i="4"/>
  <c r="OO115" i="4"/>
  <c r="OO114" i="4"/>
  <c r="OO113" i="4"/>
  <c r="OO112" i="4"/>
  <c r="OO111" i="4"/>
  <c r="OO110" i="4"/>
  <c r="OO109" i="4"/>
  <c r="OO108" i="4"/>
  <c r="OO107" i="4"/>
  <c r="OO106" i="4"/>
  <c r="OO105" i="4"/>
  <c r="OO104" i="4"/>
  <c r="OO103" i="4"/>
  <c r="OO102" i="4"/>
  <c r="OO101" i="4"/>
  <c r="OO100" i="4"/>
  <c r="OO99" i="4"/>
  <c r="OO98" i="4"/>
  <c r="OO97" i="4"/>
  <c r="OO96" i="4"/>
  <c r="OO95" i="4"/>
  <c r="OO94" i="4"/>
  <c r="OO93" i="4"/>
  <c r="OO92" i="4"/>
  <c r="OO91" i="4"/>
  <c r="OO90" i="4"/>
  <c r="OO89" i="4"/>
  <c r="OO88" i="4"/>
  <c r="OO87" i="4"/>
  <c r="OO86" i="4"/>
  <c r="OO85" i="4"/>
  <c r="OO84" i="4"/>
  <c r="OO83" i="4"/>
  <c r="OO82" i="4"/>
  <c r="OO81" i="4"/>
  <c r="OO80" i="4"/>
  <c r="OO79" i="4"/>
  <c r="OO78" i="4"/>
  <c r="OO77" i="4"/>
  <c r="OO76" i="4"/>
  <c r="OO75" i="4"/>
  <c r="OO74" i="4"/>
  <c r="OO73" i="4"/>
  <c r="OO72" i="4"/>
  <c r="OO71" i="4"/>
  <c r="OO70" i="4"/>
  <c r="OO69" i="4"/>
  <c r="OO68" i="4"/>
  <c r="OO67" i="4"/>
  <c r="OO66" i="4"/>
  <c r="OO65" i="4"/>
  <c r="OO64" i="4"/>
  <c r="OO63" i="4"/>
  <c r="OO62" i="4"/>
  <c r="OO61" i="4"/>
  <c r="OO60" i="4"/>
  <c r="OO59" i="4"/>
  <c r="OO58" i="4"/>
  <c r="OO57" i="4"/>
  <c r="OO56" i="4"/>
  <c r="OO55" i="4"/>
  <c r="OO54" i="4"/>
  <c r="OO53" i="4"/>
  <c r="OO52" i="4"/>
  <c r="OO51" i="4"/>
  <c r="OO50" i="4"/>
  <c r="OO49" i="4"/>
  <c r="OO48" i="4"/>
  <c r="OO47" i="4"/>
  <c r="OO46" i="4"/>
  <c r="OO45" i="4"/>
  <c r="OO44" i="4"/>
  <c r="OO43" i="4"/>
  <c r="OO42" i="4"/>
  <c r="OO41" i="4"/>
  <c r="OO40" i="4"/>
  <c r="OO39" i="4"/>
  <c r="OO38" i="4"/>
  <c r="OO37" i="4"/>
  <c r="OO36" i="4"/>
  <c r="OO35" i="4"/>
  <c r="OO34" i="4"/>
  <c r="OO33" i="4"/>
  <c r="OO32" i="4"/>
  <c r="OO31" i="4"/>
  <c r="OO30" i="4"/>
  <c r="OO29" i="4"/>
  <c r="OO28" i="4"/>
  <c r="OO27" i="4"/>
  <c r="OO26" i="4"/>
  <c r="OO25" i="4"/>
  <c r="OO24" i="4"/>
  <c r="OO23" i="4"/>
  <c r="OO22" i="4"/>
  <c r="OO21" i="4"/>
  <c r="OO20" i="4"/>
  <c r="OO19" i="4"/>
  <c r="OO18" i="4"/>
  <c r="OO17" i="4"/>
  <c r="OO16" i="4"/>
  <c r="OO15" i="4"/>
  <c r="OO14" i="4"/>
  <c r="OO13" i="4"/>
  <c r="OO12" i="4"/>
  <c r="OO11" i="4"/>
  <c r="OO10" i="4"/>
  <c r="OO9" i="4"/>
  <c r="OO8" i="4"/>
  <c r="OT156" i="4"/>
  <c r="OT155" i="4"/>
  <c r="OT154" i="4"/>
  <c r="OT153" i="4"/>
  <c r="OT152" i="4"/>
  <c r="OT151" i="4"/>
  <c r="OT150" i="4"/>
  <c r="OT149" i="4"/>
  <c r="OT148" i="4"/>
  <c r="OT147" i="4"/>
  <c r="OT146" i="4"/>
  <c r="OT145" i="4"/>
  <c r="OT144" i="4"/>
  <c r="OT143" i="4"/>
  <c r="OT142" i="4"/>
  <c r="OT141" i="4"/>
  <c r="OT140" i="4"/>
  <c r="OT139" i="4"/>
  <c r="OT138" i="4"/>
  <c r="OT137" i="4"/>
  <c r="OT136" i="4"/>
  <c r="OT135" i="4"/>
  <c r="OT134" i="4"/>
  <c r="OT133" i="4"/>
  <c r="OT132" i="4"/>
  <c r="OT131" i="4"/>
  <c r="OT130" i="4"/>
  <c r="OT129" i="4"/>
  <c r="OT128" i="4"/>
  <c r="OT127" i="4"/>
  <c r="OT126" i="4"/>
  <c r="OT125" i="4"/>
  <c r="OT124" i="4"/>
  <c r="OT123" i="4"/>
  <c r="OT122" i="4"/>
  <c r="OT121" i="4"/>
  <c r="OT120" i="4"/>
  <c r="OT119" i="4"/>
  <c r="OT118" i="4"/>
  <c r="OT117" i="4"/>
  <c r="OT116" i="4"/>
  <c r="OT115" i="4"/>
  <c r="OT114" i="4"/>
  <c r="OT113" i="4"/>
  <c r="OT112" i="4"/>
  <c r="OT111" i="4"/>
  <c r="OT110" i="4"/>
  <c r="OT109" i="4"/>
  <c r="OT108" i="4"/>
  <c r="OT107" i="4"/>
  <c r="OT106" i="4"/>
  <c r="OT105" i="4"/>
  <c r="OT104" i="4"/>
  <c r="OT103" i="4"/>
  <c r="OT102" i="4"/>
  <c r="OT101" i="4"/>
  <c r="OT100" i="4"/>
  <c r="OT99" i="4"/>
  <c r="OT98" i="4"/>
  <c r="OT97" i="4"/>
  <c r="OT96" i="4"/>
  <c r="OT95" i="4"/>
  <c r="OT94" i="4"/>
  <c r="OT93" i="4"/>
  <c r="OT92" i="4"/>
  <c r="OT91" i="4"/>
  <c r="OT90" i="4"/>
  <c r="OT89" i="4"/>
  <c r="OT88" i="4"/>
  <c r="OT87" i="4"/>
  <c r="OT86" i="4"/>
  <c r="OT85" i="4"/>
  <c r="OT84" i="4"/>
  <c r="OT83" i="4"/>
  <c r="OT82" i="4"/>
  <c r="OT81" i="4"/>
  <c r="OT80" i="4"/>
  <c r="OT79" i="4"/>
  <c r="OT78" i="4"/>
  <c r="OT77" i="4"/>
  <c r="OT76" i="4"/>
  <c r="OT75" i="4"/>
  <c r="OT74" i="4"/>
  <c r="OT73" i="4"/>
  <c r="OT72" i="4"/>
  <c r="OT71" i="4"/>
  <c r="OT70" i="4"/>
  <c r="OT69" i="4"/>
  <c r="OT68" i="4"/>
  <c r="OT67" i="4"/>
  <c r="OT66" i="4"/>
  <c r="OT65" i="4"/>
  <c r="OT64" i="4"/>
  <c r="OT63" i="4"/>
  <c r="OT62" i="4"/>
  <c r="OT61" i="4"/>
  <c r="OT60" i="4"/>
  <c r="OT59" i="4"/>
  <c r="OT58" i="4"/>
  <c r="OT57" i="4"/>
  <c r="OT56" i="4"/>
  <c r="OT55" i="4"/>
  <c r="OT54" i="4"/>
  <c r="OT53" i="4"/>
  <c r="OT52" i="4"/>
  <c r="OT51" i="4"/>
  <c r="OT50" i="4"/>
  <c r="OT49" i="4"/>
  <c r="OT48" i="4"/>
  <c r="OT47" i="4"/>
  <c r="OT46" i="4"/>
  <c r="OT45" i="4"/>
  <c r="OT44" i="4"/>
  <c r="OT43" i="4"/>
  <c r="OT42" i="4"/>
  <c r="OT41" i="4"/>
  <c r="OT40" i="4"/>
  <c r="OT39" i="4"/>
  <c r="OT38" i="4"/>
  <c r="OT37" i="4"/>
  <c r="OT36" i="4"/>
  <c r="OT35" i="4"/>
  <c r="OT34" i="4"/>
  <c r="OT33" i="4"/>
  <c r="OT32" i="4"/>
  <c r="OT31" i="4"/>
  <c r="OT30" i="4"/>
  <c r="OT29" i="4"/>
  <c r="OT28" i="4"/>
  <c r="OT27" i="4"/>
  <c r="OT26" i="4"/>
  <c r="OT25" i="4"/>
  <c r="OT24" i="4"/>
  <c r="OT23" i="4"/>
  <c r="OT22" i="4"/>
  <c r="OT21" i="4"/>
  <c r="OT20" i="4"/>
  <c r="OT19" i="4"/>
  <c r="OT18" i="4"/>
  <c r="OT17" i="4"/>
  <c r="OT16" i="4"/>
  <c r="OT15" i="4"/>
  <c r="OT14" i="4"/>
  <c r="OT13" i="4"/>
  <c r="OT12" i="4"/>
  <c r="OT11" i="4"/>
  <c r="OT10" i="4"/>
  <c r="OT9" i="4"/>
  <c r="OT8" i="4"/>
  <c r="OY156" i="4"/>
  <c r="OY155" i="4"/>
  <c r="OY154" i="4"/>
  <c r="OY153" i="4"/>
  <c r="OY152" i="4"/>
  <c r="OY151" i="4"/>
  <c r="OY150" i="4"/>
  <c r="OY149" i="4"/>
  <c r="OY148" i="4"/>
  <c r="OY147" i="4"/>
  <c r="OY146" i="4"/>
  <c r="OY145" i="4"/>
  <c r="OY144" i="4"/>
  <c r="OY143" i="4"/>
  <c r="OY142" i="4"/>
  <c r="OY141" i="4"/>
  <c r="OY140" i="4"/>
  <c r="OY139" i="4"/>
  <c r="OY138" i="4"/>
  <c r="OY137" i="4"/>
  <c r="OY136" i="4"/>
  <c r="OY135" i="4"/>
  <c r="OY134" i="4"/>
  <c r="OY133" i="4"/>
  <c r="OY132" i="4"/>
  <c r="OY131" i="4"/>
  <c r="OY130" i="4"/>
  <c r="OY129" i="4"/>
  <c r="OY128" i="4"/>
  <c r="OY127" i="4"/>
  <c r="OY126" i="4"/>
  <c r="OY125" i="4"/>
  <c r="OY124" i="4"/>
  <c r="OY123" i="4"/>
  <c r="OY122" i="4"/>
  <c r="OY121" i="4"/>
  <c r="OY120" i="4"/>
  <c r="OY119" i="4"/>
  <c r="OY118" i="4"/>
  <c r="OY117" i="4"/>
  <c r="OY116" i="4"/>
  <c r="OY115" i="4"/>
  <c r="OY114" i="4"/>
  <c r="OY113" i="4"/>
  <c r="OY112" i="4"/>
  <c r="OY111" i="4"/>
  <c r="OY110" i="4"/>
  <c r="OY109" i="4"/>
  <c r="OY108" i="4"/>
  <c r="OY107" i="4"/>
  <c r="OY106" i="4"/>
  <c r="OY105" i="4"/>
  <c r="OY104" i="4"/>
  <c r="OY103" i="4"/>
  <c r="OY102" i="4"/>
  <c r="OY101" i="4"/>
  <c r="OY100" i="4"/>
  <c r="OY99" i="4"/>
  <c r="OY98" i="4"/>
  <c r="OY97" i="4"/>
  <c r="OY96" i="4"/>
  <c r="OY95" i="4"/>
  <c r="OY94" i="4"/>
  <c r="OY93" i="4"/>
  <c r="OY92" i="4"/>
  <c r="OY91" i="4"/>
  <c r="OY90" i="4"/>
  <c r="OY89" i="4"/>
  <c r="OY88" i="4"/>
  <c r="OY87" i="4"/>
  <c r="OY86" i="4"/>
  <c r="OY85" i="4"/>
  <c r="OY84" i="4"/>
  <c r="OY83" i="4"/>
  <c r="OY82" i="4"/>
  <c r="OY81" i="4"/>
  <c r="OY80" i="4"/>
  <c r="OY79" i="4"/>
  <c r="OY78" i="4"/>
  <c r="OY77" i="4"/>
  <c r="OY76" i="4"/>
  <c r="OY75" i="4"/>
  <c r="OY74" i="4"/>
  <c r="OY73" i="4"/>
  <c r="OY72" i="4"/>
  <c r="OY71" i="4"/>
  <c r="OY70" i="4"/>
  <c r="OY69" i="4"/>
  <c r="OY68" i="4"/>
  <c r="OY67" i="4"/>
  <c r="OY66" i="4"/>
  <c r="OY65" i="4"/>
  <c r="OY64" i="4"/>
  <c r="OY63" i="4"/>
  <c r="OY62" i="4"/>
  <c r="OY61" i="4"/>
  <c r="OY60" i="4"/>
  <c r="OY59" i="4"/>
  <c r="OY58" i="4"/>
  <c r="OY57" i="4"/>
  <c r="OY56" i="4"/>
  <c r="OY55" i="4"/>
  <c r="OY54" i="4"/>
  <c r="OY53" i="4"/>
  <c r="OY52" i="4"/>
  <c r="OY51" i="4"/>
  <c r="OY50" i="4"/>
  <c r="OY49" i="4"/>
  <c r="OY48" i="4"/>
  <c r="OY47" i="4"/>
  <c r="OY46" i="4"/>
  <c r="OY45" i="4"/>
  <c r="OY44" i="4"/>
  <c r="OY43" i="4"/>
  <c r="OY42" i="4"/>
  <c r="OY41" i="4"/>
  <c r="OY40" i="4"/>
  <c r="OY39" i="4"/>
  <c r="OY38" i="4"/>
  <c r="OY37" i="4"/>
  <c r="OY36" i="4"/>
  <c r="OY35" i="4"/>
  <c r="OY34" i="4"/>
  <c r="OY33" i="4"/>
  <c r="OY32" i="4"/>
  <c r="OY31" i="4"/>
  <c r="OY30" i="4"/>
  <c r="OY29" i="4"/>
  <c r="OY28" i="4"/>
  <c r="OY27" i="4"/>
  <c r="OY26" i="4"/>
  <c r="OY25" i="4"/>
  <c r="OY24" i="4"/>
  <c r="OY23" i="4"/>
  <c r="OY22" i="4"/>
  <c r="OY21" i="4"/>
  <c r="OY20" i="4"/>
  <c r="OY19" i="4"/>
  <c r="OY18" i="4"/>
  <c r="OY17" i="4"/>
  <c r="OY16" i="4"/>
  <c r="OY15" i="4"/>
  <c r="OY14" i="4"/>
  <c r="OY13" i="4"/>
  <c r="OY12" i="4"/>
  <c r="OY11" i="4"/>
  <c r="OY10" i="4"/>
  <c r="OY9" i="4"/>
  <c r="OY8" i="4"/>
  <c r="PD156" i="4"/>
  <c r="PD155" i="4"/>
  <c r="PD154" i="4"/>
  <c r="PD153" i="4"/>
  <c r="PD152" i="4"/>
  <c r="PD151" i="4"/>
  <c r="PD150" i="4"/>
  <c r="PD149" i="4"/>
  <c r="PD148" i="4"/>
  <c r="PD147" i="4"/>
  <c r="PD146" i="4"/>
  <c r="PD145" i="4"/>
  <c r="PD144" i="4"/>
  <c r="PD143" i="4"/>
  <c r="PD142" i="4"/>
  <c r="PD141" i="4"/>
  <c r="PD140" i="4"/>
  <c r="PD139" i="4"/>
  <c r="PD138" i="4"/>
  <c r="PD137" i="4"/>
  <c r="PD136" i="4"/>
  <c r="PD135" i="4"/>
  <c r="PD134" i="4"/>
  <c r="PD133" i="4"/>
  <c r="PD132" i="4"/>
  <c r="PD131" i="4"/>
  <c r="PD130" i="4"/>
  <c r="PD129" i="4"/>
  <c r="PD128" i="4"/>
  <c r="PD127" i="4"/>
  <c r="PD126" i="4"/>
  <c r="PD125" i="4"/>
  <c r="PD124" i="4"/>
  <c r="PD123" i="4"/>
  <c r="PD122" i="4"/>
  <c r="PD121" i="4"/>
  <c r="PD120" i="4"/>
  <c r="PD119" i="4"/>
  <c r="PD118" i="4"/>
  <c r="PD117" i="4"/>
  <c r="PD116" i="4"/>
  <c r="PD115" i="4"/>
  <c r="PD114" i="4"/>
  <c r="PD113" i="4"/>
  <c r="PD112" i="4"/>
  <c r="PD111" i="4"/>
  <c r="PD110" i="4"/>
  <c r="PD109" i="4"/>
  <c r="PD108" i="4"/>
  <c r="PD107" i="4"/>
  <c r="PD106" i="4"/>
  <c r="PD105" i="4"/>
  <c r="PD104" i="4"/>
  <c r="PD103" i="4"/>
  <c r="PD102" i="4"/>
  <c r="PD101" i="4"/>
  <c r="PD100" i="4"/>
  <c r="PD99" i="4"/>
  <c r="PD98" i="4"/>
  <c r="PD97" i="4"/>
  <c r="PD96" i="4"/>
  <c r="PD95" i="4"/>
  <c r="PD94" i="4"/>
  <c r="PD93" i="4"/>
  <c r="PD92" i="4"/>
  <c r="PD91" i="4"/>
  <c r="PD90" i="4"/>
  <c r="PD89" i="4"/>
  <c r="PD88" i="4"/>
  <c r="PD87" i="4"/>
  <c r="PD86" i="4"/>
  <c r="PD85" i="4"/>
  <c r="PD84" i="4"/>
  <c r="PD83" i="4"/>
  <c r="PD82" i="4"/>
  <c r="PD81" i="4"/>
  <c r="PD80" i="4"/>
  <c r="PD79" i="4"/>
  <c r="PD78" i="4"/>
  <c r="PD77" i="4"/>
  <c r="PD76" i="4"/>
  <c r="PD75" i="4"/>
  <c r="PD74" i="4"/>
  <c r="PD73" i="4"/>
  <c r="PD72" i="4"/>
  <c r="PD71" i="4"/>
  <c r="PD70" i="4"/>
  <c r="PD69" i="4"/>
  <c r="PD68" i="4"/>
  <c r="PD67" i="4"/>
  <c r="PD66" i="4"/>
  <c r="PD65" i="4"/>
  <c r="PD64" i="4"/>
  <c r="PD63" i="4"/>
  <c r="PD62" i="4"/>
  <c r="PD61" i="4"/>
  <c r="PD60" i="4"/>
  <c r="PD59" i="4"/>
  <c r="PD58" i="4"/>
  <c r="PD57" i="4"/>
  <c r="PD56" i="4"/>
  <c r="PD55" i="4"/>
  <c r="PD54" i="4"/>
  <c r="PD53" i="4"/>
  <c r="PD52" i="4"/>
  <c r="PD51" i="4"/>
  <c r="PD50" i="4"/>
  <c r="PD49" i="4"/>
  <c r="PD48" i="4"/>
  <c r="PD47" i="4"/>
  <c r="PD46" i="4"/>
  <c r="PD45" i="4"/>
  <c r="PD44" i="4"/>
  <c r="PD43" i="4"/>
  <c r="PD42" i="4"/>
  <c r="PD41" i="4"/>
  <c r="PD40" i="4"/>
  <c r="PD39" i="4"/>
  <c r="PD38" i="4"/>
  <c r="PD37" i="4"/>
  <c r="PD36" i="4"/>
  <c r="PD35" i="4"/>
  <c r="PD34" i="4"/>
  <c r="PD33" i="4"/>
  <c r="PD32" i="4"/>
  <c r="PD31" i="4"/>
  <c r="PD30" i="4"/>
  <c r="PD29" i="4"/>
  <c r="PD28" i="4"/>
  <c r="PD27" i="4"/>
  <c r="PD26" i="4"/>
  <c r="PD25" i="4"/>
  <c r="PD24" i="4"/>
  <c r="PD23" i="4"/>
  <c r="PD22" i="4"/>
  <c r="PD21" i="4"/>
  <c r="PD20" i="4"/>
  <c r="PD19" i="4"/>
  <c r="PD18" i="4"/>
  <c r="PD17" i="4"/>
  <c r="PD16" i="4"/>
  <c r="PD15" i="4"/>
  <c r="PD14" i="4"/>
  <c r="PD13" i="4"/>
  <c r="PD12" i="4"/>
  <c r="PD11" i="4"/>
  <c r="PD10" i="4"/>
  <c r="PD9" i="4"/>
  <c r="PD8" i="4"/>
  <c r="PI156" i="4"/>
  <c r="PI155" i="4"/>
  <c r="PI154" i="4"/>
  <c r="PI153" i="4"/>
  <c r="PI152" i="4"/>
  <c r="PI151" i="4"/>
  <c r="PI150" i="4"/>
  <c r="PI149" i="4"/>
  <c r="PI148" i="4"/>
  <c r="PI147" i="4"/>
  <c r="PI146" i="4"/>
  <c r="PI145" i="4"/>
  <c r="PI144" i="4"/>
  <c r="PI143" i="4"/>
  <c r="PI142" i="4"/>
  <c r="PI141" i="4"/>
  <c r="PI140" i="4"/>
  <c r="PI139" i="4"/>
  <c r="PI138" i="4"/>
  <c r="PI137" i="4"/>
  <c r="PI136" i="4"/>
  <c r="PI135" i="4"/>
  <c r="PI134" i="4"/>
  <c r="PI133" i="4"/>
  <c r="PI132" i="4"/>
  <c r="PI131" i="4"/>
  <c r="PI130" i="4"/>
  <c r="PI129" i="4"/>
  <c r="PI128" i="4"/>
  <c r="PI127" i="4"/>
  <c r="PI126" i="4"/>
  <c r="PI125" i="4"/>
  <c r="PI124" i="4"/>
  <c r="PI123" i="4"/>
  <c r="PI122" i="4"/>
  <c r="PI121" i="4"/>
  <c r="PI120" i="4"/>
  <c r="PI119" i="4"/>
  <c r="PI118" i="4"/>
  <c r="PI117" i="4"/>
  <c r="PI116" i="4"/>
  <c r="PI115" i="4"/>
  <c r="PI114" i="4"/>
  <c r="PI113" i="4"/>
  <c r="PI112" i="4"/>
  <c r="PI111" i="4"/>
  <c r="PI110" i="4"/>
  <c r="PI109" i="4"/>
  <c r="PI108" i="4"/>
  <c r="PI107" i="4"/>
  <c r="PI106" i="4"/>
  <c r="PI105" i="4"/>
  <c r="PI104" i="4"/>
  <c r="PI103" i="4"/>
  <c r="PI102" i="4"/>
  <c r="PI101" i="4"/>
  <c r="PI100" i="4"/>
  <c r="PI99" i="4"/>
  <c r="PI98" i="4"/>
  <c r="PI97" i="4"/>
  <c r="PI96" i="4"/>
  <c r="PI95" i="4"/>
  <c r="PI94" i="4"/>
  <c r="PI93" i="4"/>
  <c r="PI92" i="4"/>
  <c r="PI91" i="4"/>
  <c r="PI90" i="4"/>
  <c r="PI89" i="4"/>
  <c r="PI88" i="4"/>
  <c r="PI87" i="4"/>
  <c r="PI86" i="4"/>
  <c r="PI85" i="4"/>
  <c r="PI84" i="4"/>
  <c r="PI83" i="4"/>
  <c r="PI82" i="4"/>
  <c r="PI81" i="4"/>
  <c r="PI80" i="4"/>
  <c r="PI79" i="4"/>
  <c r="PI78" i="4"/>
  <c r="PI77" i="4"/>
  <c r="PI76" i="4"/>
  <c r="PI75" i="4"/>
  <c r="PI74" i="4"/>
  <c r="PI73" i="4"/>
  <c r="PI72" i="4"/>
  <c r="PI71" i="4"/>
  <c r="PI70" i="4"/>
  <c r="PI69" i="4"/>
  <c r="PI68" i="4"/>
  <c r="PI67" i="4"/>
  <c r="PI66" i="4"/>
  <c r="PI65" i="4"/>
  <c r="PI64" i="4"/>
  <c r="PI63" i="4"/>
  <c r="PI62" i="4"/>
  <c r="PI61" i="4"/>
  <c r="PI60" i="4"/>
  <c r="PI59" i="4"/>
  <c r="PI58" i="4"/>
  <c r="PI57" i="4"/>
  <c r="PI56" i="4"/>
  <c r="PI55" i="4"/>
  <c r="PI54" i="4"/>
  <c r="PI53" i="4"/>
  <c r="PI52" i="4"/>
  <c r="PI51" i="4"/>
  <c r="PI50" i="4"/>
  <c r="PI49" i="4"/>
  <c r="PI48" i="4"/>
  <c r="PI47" i="4"/>
  <c r="PI46" i="4"/>
  <c r="PI45" i="4"/>
  <c r="PI44" i="4"/>
  <c r="PI43" i="4"/>
  <c r="PI42" i="4"/>
  <c r="PI41" i="4"/>
  <c r="PI40" i="4"/>
  <c r="PI39" i="4"/>
  <c r="PI38" i="4"/>
  <c r="PI37" i="4"/>
  <c r="PI36" i="4"/>
  <c r="PI35" i="4"/>
  <c r="PI34" i="4"/>
  <c r="PI33" i="4"/>
  <c r="PI32" i="4"/>
  <c r="PI31" i="4"/>
  <c r="PI30" i="4"/>
  <c r="PI29" i="4"/>
  <c r="PI28" i="4"/>
  <c r="PI27" i="4"/>
  <c r="PI26" i="4"/>
  <c r="PI25" i="4"/>
  <c r="PI24" i="4"/>
  <c r="PI23" i="4"/>
  <c r="PI22" i="4"/>
  <c r="PI21" i="4"/>
  <c r="PI20" i="4"/>
  <c r="PI19" i="4"/>
  <c r="PI18" i="4"/>
  <c r="PI17" i="4"/>
  <c r="PI16" i="4"/>
  <c r="PI15" i="4"/>
  <c r="PI14" i="4"/>
  <c r="PI13" i="4"/>
  <c r="PI12" i="4"/>
  <c r="PI11" i="4"/>
  <c r="PI10" i="4"/>
  <c r="PI9" i="4"/>
  <c r="PI8" i="4"/>
  <c r="PN156" i="4"/>
  <c r="PN155" i="4"/>
  <c r="PN154" i="4"/>
  <c r="PN153" i="4"/>
  <c r="PN152" i="4"/>
  <c r="PN151" i="4"/>
  <c r="PN150" i="4"/>
  <c r="PN149" i="4"/>
  <c r="PN148" i="4"/>
  <c r="PN147" i="4"/>
  <c r="PN146" i="4"/>
  <c r="PN145" i="4"/>
  <c r="PN144" i="4"/>
  <c r="PN143" i="4"/>
  <c r="PN142" i="4"/>
  <c r="PN141" i="4"/>
  <c r="PN140" i="4"/>
  <c r="PN139" i="4"/>
  <c r="PN138" i="4"/>
  <c r="PN137" i="4"/>
  <c r="PN136" i="4"/>
  <c r="PN135" i="4"/>
  <c r="PN134" i="4"/>
  <c r="PN133" i="4"/>
  <c r="PN132" i="4"/>
  <c r="PN131" i="4"/>
  <c r="PN130" i="4"/>
  <c r="PN129" i="4"/>
  <c r="PN128" i="4"/>
  <c r="PN127" i="4"/>
  <c r="PN126" i="4"/>
  <c r="PN125" i="4"/>
  <c r="PN124" i="4"/>
  <c r="PN123" i="4"/>
  <c r="PN122" i="4"/>
  <c r="PN121" i="4"/>
  <c r="PN120" i="4"/>
  <c r="PN119" i="4"/>
  <c r="PN118" i="4"/>
  <c r="PN117" i="4"/>
  <c r="PN116" i="4"/>
  <c r="PN115" i="4"/>
  <c r="PN114" i="4"/>
  <c r="PN113" i="4"/>
  <c r="PN112" i="4"/>
  <c r="PN111" i="4"/>
  <c r="PN110" i="4"/>
  <c r="PN109" i="4"/>
  <c r="PN108" i="4"/>
  <c r="PN107" i="4"/>
  <c r="PN106" i="4"/>
  <c r="PN105" i="4"/>
  <c r="PN104" i="4"/>
  <c r="PN103" i="4"/>
  <c r="PN102" i="4"/>
  <c r="PN101" i="4"/>
  <c r="PN100" i="4"/>
  <c r="PN99" i="4"/>
  <c r="PN98" i="4"/>
  <c r="PN97" i="4"/>
  <c r="PN96" i="4"/>
  <c r="PN95" i="4"/>
  <c r="PN94" i="4"/>
  <c r="PN93" i="4"/>
  <c r="PN92" i="4"/>
  <c r="PN91" i="4"/>
  <c r="PN90" i="4"/>
  <c r="PN89" i="4"/>
  <c r="PN88" i="4"/>
  <c r="PN87" i="4"/>
  <c r="PN86" i="4"/>
  <c r="PN85" i="4"/>
  <c r="PN84" i="4"/>
  <c r="PN83" i="4"/>
  <c r="PN82" i="4"/>
  <c r="PN81" i="4"/>
  <c r="PN80" i="4"/>
  <c r="PN79" i="4"/>
  <c r="PN78" i="4"/>
  <c r="PN77" i="4"/>
  <c r="PN76" i="4"/>
  <c r="PN75" i="4"/>
  <c r="PN74" i="4"/>
  <c r="PN73" i="4"/>
  <c r="PN72" i="4"/>
  <c r="PN71" i="4"/>
  <c r="PN70" i="4"/>
  <c r="PN69" i="4"/>
  <c r="PN68" i="4"/>
  <c r="PN67" i="4"/>
  <c r="PN66" i="4"/>
  <c r="PN65" i="4"/>
  <c r="PN64" i="4"/>
  <c r="PN63" i="4"/>
  <c r="PN62" i="4"/>
  <c r="PN61" i="4"/>
  <c r="PN60" i="4"/>
  <c r="PN59" i="4"/>
  <c r="PN58" i="4"/>
  <c r="PN57" i="4"/>
  <c r="PN56" i="4"/>
  <c r="PN55" i="4"/>
  <c r="PN54" i="4"/>
  <c r="PN53" i="4"/>
  <c r="PN52" i="4"/>
  <c r="PN51" i="4"/>
  <c r="PN50" i="4"/>
  <c r="PN49" i="4"/>
  <c r="PN48" i="4"/>
  <c r="PN47" i="4"/>
  <c r="PN46" i="4"/>
  <c r="PN45" i="4"/>
  <c r="PN44" i="4"/>
  <c r="PN43" i="4"/>
  <c r="PN42" i="4"/>
  <c r="PN41" i="4"/>
  <c r="PN40" i="4"/>
  <c r="PN39" i="4"/>
  <c r="PN38" i="4"/>
  <c r="PN37" i="4"/>
  <c r="PN36" i="4"/>
  <c r="PN35" i="4"/>
  <c r="PN34" i="4"/>
  <c r="PN33" i="4"/>
  <c r="PN32" i="4"/>
  <c r="PN31" i="4"/>
  <c r="PN30" i="4"/>
  <c r="PN29" i="4"/>
  <c r="PN28" i="4"/>
  <c r="PN27" i="4"/>
  <c r="PN26" i="4"/>
  <c r="PN25" i="4"/>
  <c r="PN24" i="4"/>
  <c r="PN23" i="4"/>
  <c r="PN22" i="4"/>
  <c r="PN21" i="4"/>
  <c r="PN20" i="4"/>
  <c r="PN19" i="4"/>
  <c r="PN18" i="4"/>
  <c r="PN17" i="4"/>
  <c r="PN16" i="4"/>
  <c r="PN15" i="4"/>
  <c r="PN14" i="4"/>
  <c r="PN13" i="4"/>
  <c r="PN12" i="4"/>
  <c r="PN11" i="4"/>
  <c r="PN10" i="4"/>
  <c r="PN9" i="4"/>
  <c r="PN8" i="4"/>
  <c r="PS156" i="4"/>
  <c r="PS155" i="4"/>
  <c r="PS154" i="4"/>
  <c r="PS153" i="4"/>
  <c r="PS152" i="4"/>
  <c r="PS151" i="4"/>
  <c r="PS150" i="4"/>
  <c r="PS149" i="4"/>
  <c r="PS148" i="4"/>
  <c r="PS147" i="4"/>
  <c r="PS146" i="4"/>
  <c r="PS145" i="4"/>
  <c r="PS144" i="4"/>
  <c r="PS143" i="4"/>
  <c r="PS142" i="4"/>
  <c r="PS141" i="4"/>
  <c r="PS140" i="4"/>
  <c r="PS139" i="4"/>
  <c r="PS138" i="4"/>
  <c r="PS137" i="4"/>
  <c r="PS136" i="4"/>
  <c r="PS135" i="4"/>
  <c r="PS134" i="4"/>
  <c r="PS133" i="4"/>
  <c r="PS132" i="4"/>
  <c r="PS131" i="4"/>
  <c r="PS130" i="4"/>
  <c r="PS129" i="4"/>
  <c r="PS128" i="4"/>
  <c r="PS127" i="4"/>
  <c r="PS126" i="4"/>
  <c r="PS125" i="4"/>
  <c r="PS124" i="4"/>
  <c r="PS123" i="4"/>
  <c r="PS122" i="4"/>
  <c r="PS121" i="4"/>
  <c r="PS120" i="4"/>
  <c r="PS119" i="4"/>
  <c r="PS118" i="4"/>
  <c r="PS117" i="4"/>
  <c r="PS116" i="4"/>
  <c r="PS115" i="4"/>
  <c r="PS114" i="4"/>
  <c r="PS113" i="4"/>
  <c r="PS112" i="4"/>
  <c r="PS111" i="4"/>
  <c r="PS110" i="4"/>
  <c r="PS109" i="4"/>
  <c r="PS108" i="4"/>
  <c r="PS107" i="4"/>
  <c r="PS106" i="4"/>
  <c r="PS105" i="4"/>
  <c r="PS104" i="4"/>
  <c r="PS103" i="4"/>
  <c r="PS102" i="4"/>
  <c r="PS101" i="4"/>
  <c r="PS100" i="4"/>
  <c r="PS99" i="4"/>
  <c r="PS98" i="4"/>
  <c r="PS97" i="4"/>
  <c r="PS96" i="4"/>
  <c r="PS95" i="4"/>
  <c r="PS94" i="4"/>
  <c r="PS93" i="4"/>
  <c r="PS92" i="4"/>
  <c r="PS91" i="4"/>
  <c r="PS90" i="4"/>
  <c r="PS89" i="4"/>
  <c r="PS88" i="4"/>
  <c r="PS87" i="4"/>
  <c r="PS86" i="4"/>
  <c r="PS85" i="4"/>
  <c r="PS84" i="4"/>
  <c r="PS83" i="4"/>
  <c r="PS82" i="4"/>
  <c r="PS81" i="4"/>
  <c r="PS80" i="4"/>
  <c r="PS79" i="4"/>
  <c r="PS78" i="4"/>
  <c r="PS77" i="4"/>
  <c r="PS76" i="4"/>
  <c r="PS75" i="4"/>
  <c r="PS74" i="4"/>
  <c r="PS73" i="4"/>
  <c r="PS72" i="4"/>
  <c r="PS71" i="4"/>
  <c r="PS70" i="4"/>
  <c r="PS69" i="4"/>
  <c r="PS68" i="4"/>
  <c r="PS67" i="4"/>
  <c r="PS66" i="4"/>
  <c r="PS65" i="4"/>
  <c r="PS64" i="4"/>
  <c r="PS63" i="4"/>
  <c r="PS62" i="4"/>
  <c r="PS61" i="4"/>
  <c r="PS60" i="4"/>
  <c r="PS59" i="4"/>
  <c r="PS58" i="4"/>
  <c r="PS57" i="4"/>
  <c r="PS56" i="4"/>
  <c r="PS55" i="4"/>
  <c r="PS54" i="4"/>
  <c r="PS53" i="4"/>
  <c r="PS52" i="4"/>
  <c r="PS51" i="4"/>
  <c r="PS50" i="4"/>
  <c r="PS49" i="4"/>
  <c r="PS48" i="4"/>
  <c r="PS47" i="4"/>
  <c r="PS46" i="4"/>
  <c r="PS45" i="4"/>
  <c r="PS44" i="4"/>
  <c r="PS43" i="4"/>
  <c r="PS42" i="4"/>
  <c r="PS41" i="4"/>
  <c r="PS40" i="4"/>
  <c r="PS39" i="4"/>
  <c r="PS38" i="4"/>
  <c r="PS37" i="4"/>
  <c r="PS36" i="4"/>
  <c r="PS35" i="4"/>
  <c r="PS34" i="4"/>
  <c r="PS33" i="4"/>
  <c r="PS32" i="4"/>
  <c r="PS31" i="4"/>
  <c r="PS30" i="4"/>
  <c r="PS29" i="4"/>
  <c r="PS28" i="4"/>
  <c r="PS27" i="4"/>
  <c r="PS26" i="4"/>
  <c r="PS25" i="4"/>
  <c r="PS24" i="4"/>
  <c r="PS23" i="4"/>
  <c r="PS22" i="4"/>
  <c r="PS21" i="4"/>
  <c r="PS20" i="4"/>
  <c r="PS19" i="4"/>
  <c r="PS18" i="4"/>
  <c r="PS17" i="4"/>
  <c r="PS16" i="4"/>
  <c r="PS15" i="4"/>
  <c r="PS14" i="4"/>
  <c r="PS13" i="4"/>
  <c r="PS12" i="4"/>
  <c r="PS11" i="4"/>
  <c r="PS10" i="4"/>
  <c r="PS9" i="4"/>
  <c r="PS8" i="4"/>
  <c r="PX156" i="4"/>
  <c r="PX155" i="4"/>
  <c r="PX154" i="4"/>
  <c r="PX153" i="4"/>
  <c r="PX152" i="4"/>
  <c r="PX151" i="4"/>
  <c r="PX150" i="4"/>
  <c r="PX149" i="4"/>
  <c r="PX148" i="4"/>
  <c r="PX147" i="4"/>
  <c r="PX146" i="4"/>
  <c r="PX145" i="4"/>
  <c r="PX144" i="4"/>
  <c r="PX143" i="4"/>
  <c r="PX142" i="4"/>
  <c r="PX141" i="4"/>
  <c r="PX140" i="4"/>
  <c r="PX139" i="4"/>
  <c r="PX138" i="4"/>
  <c r="PX137" i="4"/>
  <c r="PX136" i="4"/>
  <c r="PX135" i="4"/>
  <c r="PX134" i="4"/>
  <c r="PX133" i="4"/>
  <c r="PX132" i="4"/>
  <c r="PX131" i="4"/>
  <c r="PX130" i="4"/>
  <c r="PX129" i="4"/>
  <c r="PX128" i="4"/>
  <c r="PX127" i="4"/>
  <c r="PX126" i="4"/>
  <c r="PX125" i="4"/>
  <c r="PX124" i="4"/>
  <c r="PX123" i="4"/>
  <c r="PX122" i="4"/>
  <c r="PX121" i="4"/>
  <c r="PX120" i="4"/>
  <c r="PX119" i="4"/>
  <c r="PX118" i="4"/>
  <c r="PX117" i="4"/>
  <c r="PX116" i="4"/>
  <c r="PX115" i="4"/>
  <c r="PX114" i="4"/>
  <c r="PX113" i="4"/>
  <c r="PX112" i="4"/>
  <c r="PX111" i="4"/>
  <c r="PX110" i="4"/>
  <c r="PX109" i="4"/>
  <c r="PX108" i="4"/>
  <c r="PX107" i="4"/>
  <c r="PX106" i="4"/>
  <c r="PX105" i="4"/>
  <c r="PX104" i="4"/>
  <c r="PX103" i="4"/>
  <c r="PX102" i="4"/>
  <c r="PX101" i="4"/>
  <c r="PX100" i="4"/>
  <c r="PX99" i="4"/>
  <c r="PX98" i="4"/>
  <c r="PX97" i="4"/>
  <c r="PX96" i="4"/>
  <c r="PX95" i="4"/>
  <c r="PX94" i="4"/>
  <c r="PX93" i="4"/>
  <c r="PX92" i="4"/>
  <c r="PX91" i="4"/>
  <c r="PX90" i="4"/>
  <c r="PX89" i="4"/>
  <c r="PX88" i="4"/>
  <c r="PX87" i="4"/>
  <c r="PX86" i="4"/>
  <c r="PX85" i="4"/>
  <c r="PX84" i="4"/>
  <c r="PX83" i="4"/>
  <c r="PX82" i="4"/>
  <c r="PX81" i="4"/>
  <c r="PX80" i="4"/>
  <c r="PX79" i="4"/>
  <c r="PX78" i="4"/>
  <c r="PX77" i="4"/>
  <c r="PX76" i="4"/>
  <c r="PX75" i="4"/>
  <c r="PX74" i="4"/>
  <c r="PX73" i="4"/>
  <c r="PX72" i="4"/>
  <c r="PX71" i="4"/>
  <c r="PX70" i="4"/>
  <c r="PX69" i="4"/>
  <c r="PX68" i="4"/>
  <c r="PX67" i="4"/>
  <c r="PX66" i="4"/>
  <c r="PX65" i="4"/>
  <c r="PX64" i="4"/>
  <c r="PX63" i="4"/>
  <c r="PX62" i="4"/>
  <c r="PX61" i="4"/>
  <c r="PX60" i="4"/>
  <c r="PX59" i="4"/>
  <c r="PX58" i="4"/>
  <c r="PX57" i="4"/>
  <c r="PX56" i="4"/>
  <c r="PX55" i="4"/>
  <c r="PX54" i="4"/>
  <c r="PX53" i="4"/>
  <c r="PX52" i="4"/>
  <c r="PX51" i="4"/>
  <c r="PX50" i="4"/>
  <c r="PX49" i="4"/>
  <c r="PX48" i="4"/>
  <c r="PX47" i="4"/>
  <c r="PX46" i="4"/>
  <c r="PX45" i="4"/>
  <c r="PX44" i="4"/>
  <c r="PX43" i="4"/>
  <c r="PX42" i="4"/>
  <c r="PX41" i="4"/>
  <c r="PX40" i="4"/>
  <c r="PX39" i="4"/>
  <c r="PX38" i="4"/>
  <c r="PX37" i="4"/>
  <c r="PX36" i="4"/>
  <c r="PX35" i="4"/>
  <c r="PX34" i="4"/>
  <c r="PX33" i="4"/>
  <c r="PX32" i="4"/>
  <c r="PX31" i="4"/>
  <c r="PX30" i="4"/>
  <c r="PX29" i="4"/>
  <c r="PX28" i="4"/>
  <c r="PX27" i="4"/>
  <c r="PX26" i="4"/>
  <c r="PX25" i="4"/>
  <c r="PX24" i="4"/>
  <c r="PX23" i="4"/>
  <c r="PX22" i="4"/>
  <c r="PX21" i="4"/>
  <c r="PX20" i="4"/>
  <c r="PX19" i="4"/>
  <c r="PX18" i="4"/>
  <c r="PX17" i="4"/>
  <c r="PX16" i="4"/>
  <c r="PX15" i="4"/>
  <c r="PX14" i="4"/>
  <c r="PX13" i="4"/>
  <c r="PX12" i="4"/>
  <c r="PX11" i="4"/>
  <c r="PX10" i="4"/>
  <c r="PX9" i="4"/>
  <c r="PX8" i="4"/>
  <c r="QC156" i="4"/>
  <c r="QC155" i="4"/>
  <c r="QC154" i="4"/>
  <c r="QC153" i="4"/>
  <c r="QC152" i="4"/>
  <c r="QC151" i="4"/>
  <c r="QC150" i="4"/>
  <c r="QC149" i="4"/>
  <c r="QC148" i="4"/>
  <c r="QC147" i="4"/>
  <c r="QC146" i="4"/>
  <c r="QC145" i="4"/>
  <c r="QC144" i="4"/>
  <c r="QC143" i="4"/>
  <c r="QC142" i="4"/>
  <c r="QC141" i="4"/>
  <c r="QC140" i="4"/>
  <c r="QC139" i="4"/>
  <c r="QC138" i="4"/>
  <c r="QC137" i="4"/>
  <c r="QC136" i="4"/>
  <c r="QC135" i="4"/>
  <c r="QC134" i="4"/>
  <c r="QC133" i="4"/>
  <c r="QC132" i="4"/>
  <c r="QC131" i="4"/>
  <c r="QC130" i="4"/>
  <c r="QC129" i="4"/>
  <c r="QC128" i="4"/>
  <c r="QC127" i="4"/>
  <c r="QC126" i="4"/>
  <c r="QC125" i="4"/>
  <c r="QC124" i="4"/>
  <c r="QC123" i="4"/>
  <c r="QC122" i="4"/>
  <c r="QC121" i="4"/>
  <c r="QC120" i="4"/>
  <c r="QC119" i="4"/>
  <c r="QC118" i="4"/>
  <c r="QC117" i="4"/>
  <c r="QC116" i="4"/>
  <c r="QC115" i="4"/>
  <c r="QC114" i="4"/>
  <c r="QC113" i="4"/>
  <c r="QC112" i="4"/>
  <c r="QC111" i="4"/>
  <c r="QC110" i="4"/>
  <c r="QC109" i="4"/>
  <c r="QC108" i="4"/>
  <c r="QC107" i="4"/>
  <c r="QC106" i="4"/>
  <c r="QC105" i="4"/>
  <c r="QC104" i="4"/>
  <c r="QC103" i="4"/>
  <c r="QC102" i="4"/>
  <c r="QC101" i="4"/>
  <c r="QC100" i="4"/>
  <c r="QC99" i="4"/>
  <c r="QC98" i="4"/>
  <c r="QC97" i="4"/>
  <c r="QC96" i="4"/>
  <c r="QC95" i="4"/>
  <c r="QC94" i="4"/>
  <c r="QC93" i="4"/>
  <c r="QC92" i="4"/>
  <c r="QC91" i="4"/>
  <c r="QC90" i="4"/>
  <c r="QC89" i="4"/>
  <c r="QC88" i="4"/>
  <c r="QC87" i="4"/>
  <c r="QC86" i="4"/>
  <c r="QC85" i="4"/>
  <c r="QC84" i="4"/>
  <c r="QC83" i="4"/>
  <c r="QC82" i="4"/>
  <c r="QC81" i="4"/>
  <c r="QC80" i="4"/>
  <c r="QC79" i="4"/>
  <c r="QC78" i="4"/>
  <c r="QC77" i="4"/>
  <c r="QC76" i="4"/>
  <c r="QC75" i="4"/>
  <c r="QC74" i="4"/>
  <c r="QC73" i="4"/>
  <c r="QC72" i="4"/>
  <c r="QC71" i="4"/>
  <c r="QC70" i="4"/>
  <c r="QC69" i="4"/>
  <c r="QC68" i="4"/>
  <c r="QC67" i="4"/>
  <c r="QC66" i="4"/>
  <c r="QC65" i="4"/>
  <c r="QC64" i="4"/>
  <c r="QC63" i="4"/>
  <c r="QC62" i="4"/>
  <c r="QC61" i="4"/>
  <c r="QC60" i="4"/>
  <c r="QC59" i="4"/>
  <c r="QC58" i="4"/>
  <c r="QC57" i="4"/>
  <c r="QC56" i="4"/>
  <c r="QC55" i="4"/>
  <c r="QC54" i="4"/>
  <c r="QC53" i="4"/>
  <c r="QC52" i="4"/>
  <c r="QC51" i="4"/>
  <c r="QC50" i="4"/>
  <c r="QC49" i="4"/>
  <c r="QC48" i="4"/>
  <c r="QC47" i="4"/>
  <c r="QC46" i="4"/>
  <c r="QC45" i="4"/>
  <c r="QC44" i="4"/>
  <c r="QC43" i="4"/>
  <c r="QC42" i="4"/>
  <c r="QC41" i="4"/>
  <c r="QC40" i="4"/>
  <c r="QC39" i="4"/>
  <c r="QC38" i="4"/>
  <c r="QC37" i="4"/>
  <c r="QC36" i="4"/>
  <c r="QC35" i="4"/>
  <c r="QC34" i="4"/>
  <c r="QC33" i="4"/>
  <c r="QC32" i="4"/>
  <c r="QC31" i="4"/>
  <c r="QC30" i="4"/>
  <c r="QC29" i="4"/>
  <c r="QC28" i="4"/>
  <c r="QC27" i="4"/>
  <c r="QC26" i="4"/>
  <c r="QC25" i="4"/>
  <c r="QC24" i="4"/>
  <c r="QC23" i="4"/>
  <c r="QC22" i="4"/>
  <c r="QC21" i="4"/>
  <c r="QC20" i="4"/>
  <c r="QC19" i="4"/>
  <c r="QC18" i="4"/>
  <c r="QC17" i="4"/>
  <c r="QC16" i="4"/>
  <c r="QC15" i="4"/>
  <c r="QC14" i="4"/>
  <c r="QC13" i="4"/>
  <c r="QC12" i="4"/>
  <c r="QC11" i="4"/>
  <c r="QC10" i="4"/>
  <c r="QC9" i="4"/>
  <c r="QC8" i="4"/>
  <c r="QH156" i="4"/>
  <c r="QH155" i="4"/>
  <c r="QH154" i="4"/>
  <c r="QH153" i="4"/>
  <c r="QH152" i="4"/>
  <c r="QH151" i="4"/>
  <c r="QH150" i="4"/>
  <c r="QH149" i="4"/>
  <c r="QH148" i="4"/>
  <c r="QH147" i="4"/>
  <c r="QH146" i="4"/>
  <c r="QH145" i="4"/>
  <c r="QH144" i="4"/>
  <c r="QH143" i="4"/>
  <c r="QH142" i="4"/>
  <c r="QH141" i="4"/>
  <c r="QH140" i="4"/>
  <c r="QH139" i="4"/>
  <c r="QH138" i="4"/>
  <c r="QH137" i="4"/>
  <c r="QH136" i="4"/>
  <c r="QH135" i="4"/>
  <c r="QH134" i="4"/>
  <c r="QH133" i="4"/>
  <c r="QH132" i="4"/>
  <c r="QH131" i="4"/>
  <c r="QH130" i="4"/>
  <c r="QH129" i="4"/>
  <c r="QH128" i="4"/>
  <c r="QH127" i="4"/>
  <c r="QH126" i="4"/>
  <c r="QH125" i="4"/>
  <c r="QH124" i="4"/>
  <c r="QH123" i="4"/>
  <c r="QH122" i="4"/>
  <c r="QH121" i="4"/>
  <c r="QH120" i="4"/>
  <c r="QH119" i="4"/>
  <c r="QH118" i="4"/>
  <c r="QH117" i="4"/>
  <c r="QH116" i="4"/>
  <c r="QH115" i="4"/>
  <c r="QH114" i="4"/>
  <c r="QH113" i="4"/>
  <c r="QH112" i="4"/>
  <c r="QH111" i="4"/>
  <c r="QH110" i="4"/>
  <c r="QH109" i="4"/>
  <c r="QH108" i="4"/>
  <c r="QH107" i="4"/>
  <c r="QH106" i="4"/>
  <c r="QH105" i="4"/>
  <c r="QH104" i="4"/>
  <c r="QH103" i="4"/>
  <c r="QH102" i="4"/>
  <c r="QH101" i="4"/>
  <c r="QH100" i="4"/>
  <c r="QH99" i="4"/>
  <c r="QH98" i="4"/>
  <c r="QH97" i="4"/>
  <c r="QH96" i="4"/>
  <c r="QH95" i="4"/>
  <c r="QH94" i="4"/>
  <c r="QH93" i="4"/>
  <c r="QH92" i="4"/>
  <c r="QH91" i="4"/>
  <c r="QH90" i="4"/>
  <c r="QH89" i="4"/>
  <c r="QH88" i="4"/>
  <c r="QH87" i="4"/>
  <c r="QH86" i="4"/>
  <c r="QH85" i="4"/>
  <c r="QH84" i="4"/>
  <c r="QH83" i="4"/>
  <c r="QH82" i="4"/>
  <c r="QH81" i="4"/>
  <c r="QH80" i="4"/>
  <c r="QH79" i="4"/>
  <c r="QH78" i="4"/>
  <c r="QH77" i="4"/>
  <c r="QH76" i="4"/>
  <c r="QH75" i="4"/>
  <c r="QH74" i="4"/>
  <c r="QH73" i="4"/>
  <c r="QH72" i="4"/>
  <c r="QH71" i="4"/>
  <c r="QH70" i="4"/>
  <c r="QH69" i="4"/>
  <c r="QH68" i="4"/>
  <c r="QH67" i="4"/>
  <c r="QH66" i="4"/>
  <c r="QH65" i="4"/>
  <c r="QH64" i="4"/>
  <c r="QH63" i="4"/>
  <c r="QH62" i="4"/>
  <c r="QH61" i="4"/>
  <c r="QH60" i="4"/>
  <c r="QH59" i="4"/>
  <c r="QH58" i="4"/>
  <c r="QH57" i="4"/>
  <c r="QH56" i="4"/>
  <c r="QH55" i="4"/>
  <c r="QH54" i="4"/>
  <c r="QH53" i="4"/>
  <c r="QH52" i="4"/>
  <c r="QH51" i="4"/>
  <c r="QH50" i="4"/>
  <c r="QH49" i="4"/>
  <c r="QH48" i="4"/>
  <c r="QH47" i="4"/>
  <c r="QH46" i="4"/>
  <c r="QH45" i="4"/>
  <c r="QH44" i="4"/>
  <c r="QH43" i="4"/>
  <c r="QH42" i="4"/>
  <c r="QH41" i="4"/>
  <c r="QH40" i="4"/>
  <c r="QH39" i="4"/>
  <c r="QH38" i="4"/>
  <c r="QH37" i="4"/>
  <c r="QH36" i="4"/>
  <c r="QH35" i="4"/>
  <c r="QH34" i="4"/>
  <c r="QH33" i="4"/>
  <c r="QH32" i="4"/>
  <c r="QH31" i="4"/>
  <c r="QH30" i="4"/>
  <c r="QH29" i="4"/>
  <c r="QH28" i="4"/>
  <c r="QH27" i="4"/>
  <c r="QH26" i="4"/>
  <c r="QH25" i="4"/>
  <c r="QH24" i="4"/>
  <c r="QH23" i="4"/>
  <c r="QH22" i="4"/>
  <c r="QH21" i="4"/>
  <c r="QH20" i="4"/>
  <c r="QH19" i="4"/>
  <c r="QH18" i="4"/>
  <c r="QH17" i="4"/>
  <c r="QH16" i="4"/>
  <c r="QH15" i="4"/>
  <c r="QH14" i="4"/>
  <c r="QH13" i="4"/>
  <c r="QH12" i="4"/>
  <c r="QH11" i="4"/>
  <c r="QH10" i="4"/>
  <c r="QH9" i="4"/>
  <c r="QH8" i="4"/>
  <c r="QM156" i="4"/>
  <c r="QM155" i="4"/>
  <c r="QM154" i="4"/>
  <c r="QM153" i="4"/>
  <c r="QM152" i="4"/>
  <c r="QM151" i="4"/>
  <c r="QM150" i="4"/>
  <c r="QM149" i="4"/>
  <c r="QM148" i="4"/>
  <c r="QM147" i="4"/>
  <c r="QM146" i="4"/>
  <c r="QM145" i="4"/>
  <c r="QM144" i="4"/>
  <c r="QM143" i="4"/>
  <c r="QM142" i="4"/>
  <c r="QM141" i="4"/>
  <c r="QM140" i="4"/>
  <c r="QM139" i="4"/>
  <c r="QM138" i="4"/>
  <c r="QM137" i="4"/>
  <c r="QM136" i="4"/>
  <c r="QM135" i="4"/>
  <c r="QM134" i="4"/>
  <c r="QM133" i="4"/>
  <c r="QM132" i="4"/>
  <c r="QM131" i="4"/>
  <c r="QM130" i="4"/>
  <c r="QM129" i="4"/>
  <c r="QM128" i="4"/>
  <c r="QM127" i="4"/>
  <c r="QM126" i="4"/>
  <c r="QM125" i="4"/>
  <c r="QM124" i="4"/>
  <c r="QM123" i="4"/>
  <c r="QM122" i="4"/>
  <c r="QM121" i="4"/>
  <c r="QM120" i="4"/>
  <c r="QM119" i="4"/>
  <c r="QM118" i="4"/>
  <c r="QM117" i="4"/>
  <c r="QM116" i="4"/>
  <c r="QM115" i="4"/>
  <c r="QM114" i="4"/>
  <c r="QM113" i="4"/>
  <c r="QM112" i="4"/>
  <c r="QM111" i="4"/>
  <c r="QM110" i="4"/>
  <c r="QM109" i="4"/>
  <c r="QM108" i="4"/>
  <c r="QM107" i="4"/>
  <c r="QM106" i="4"/>
  <c r="QM105" i="4"/>
  <c r="QM104" i="4"/>
  <c r="QM103" i="4"/>
  <c r="QM102" i="4"/>
  <c r="QM101" i="4"/>
  <c r="QM100" i="4"/>
  <c r="QM99" i="4"/>
  <c r="QM98" i="4"/>
  <c r="QM97" i="4"/>
  <c r="QM96" i="4"/>
  <c r="QM95" i="4"/>
  <c r="QM94" i="4"/>
  <c r="QM93" i="4"/>
  <c r="QM92" i="4"/>
  <c r="QM91" i="4"/>
  <c r="QM90" i="4"/>
  <c r="QM89" i="4"/>
  <c r="QM88" i="4"/>
  <c r="QM87" i="4"/>
  <c r="QM86" i="4"/>
  <c r="QM85" i="4"/>
  <c r="QM84" i="4"/>
  <c r="QM83" i="4"/>
  <c r="QM82" i="4"/>
  <c r="QM81" i="4"/>
  <c r="QM80" i="4"/>
  <c r="QM79" i="4"/>
  <c r="QM78" i="4"/>
  <c r="QM77" i="4"/>
  <c r="QM76" i="4"/>
  <c r="QM75" i="4"/>
  <c r="QM74" i="4"/>
  <c r="QM73" i="4"/>
  <c r="QM72" i="4"/>
  <c r="QM71" i="4"/>
  <c r="QM70" i="4"/>
  <c r="QM69" i="4"/>
  <c r="QM68" i="4"/>
  <c r="QM67" i="4"/>
  <c r="QM66" i="4"/>
  <c r="QM65" i="4"/>
  <c r="QM64" i="4"/>
  <c r="QM63" i="4"/>
  <c r="QM62" i="4"/>
  <c r="QM61" i="4"/>
  <c r="QM60" i="4"/>
  <c r="QM59" i="4"/>
  <c r="QM58" i="4"/>
  <c r="QM57" i="4"/>
  <c r="QM56" i="4"/>
  <c r="QM55" i="4"/>
  <c r="QM54" i="4"/>
  <c r="QM53" i="4"/>
  <c r="QM52" i="4"/>
  <c r="QM51" i="4"/>
  <c r="QM50" i="4"/>
  <c r="QM49" i="4"/>
  <c r="QM48" i="4"/>
  <c r="QM47" i="4"/>
  <c r="QM46" i="4"/>
  <c r="QM45" i="4"/>
  <c r="QM44" i="4"/>
  <c r="QM43" i="4"/>
  <c r="QM42" i="4"/>
  <c r="QM41" i="4"/>
  <c r="QM40" i="4"/>
  <c r="QM39" i="4"/>
  <c r="QM38" i="4"/>
  <c r="QM37" i="4"/>
  <c r="QM36" i="4"/>
  <c r="QM35" i="4"/>
  <c r="QM34" i="4"/>
  <c r="QM33" i="4"/>
  <c r="QM32" i="4"/>
  <c r="QM31" i="4"/>
  <c r="QM30" i="4"/>
  <c r="QM29" i="4"/>
  <c r="QM28" i="4"/>
  <c r="QM27" i="4"/>
  <c r="QM26" i="4"/>
  <c r="QM25" i="4"/>
  <c r="QM24" i="4"/>
  <c r="QM23" i="4"/>
  <c r="QM22" i="4"/>
  <c r="QM21" i="4"/>
  <c r="QM20" i="4"/>
  <c r="QM19" i="4"/>
  <c r="QM18" i="4"/>
  <c r="QM17" i="4"/>
  <c r="QM16" i="4"/>
  <c r="QM15" i="4"/>
  <c r="QM14" i="4"/>
  <c r="QM13" i="4"/>
  <c r="QM12" i="4"/>
  <c r="QM11" i="4"/>
  <c r="QM10" i="4"/>
  <c r="QM9" i="4"/>
  <c r="QM8" i="4"/>
  <c r="QR156" i="4"/>
  <c r="QR155" i="4"/>
  <c r="QR154" i="4"/>
  <c r="QR153" i="4"/>
  <c r="QR152" i="4"/>
  <c r="QR151" i="4"/>
  <c r="QR150" i="4"/>
  <c r="QR149" i="4"/>
  <c r="QR148" i="4"/>
  <c r="QR147" i="4"/>
  <c r="QR146" i="4"/>
  <c r="QR145" i="4"/>
  <c r="QR144" i="4"/>
  <c r="QR143" i="4"/>
  <c r="QR142" i="4"/>
  <c r="QR141" i="4"/>
  <c r="QR140" i="4"/>
  <c r="QR139" i="4"/>
  <c r="QR138" i="4"/>
  <c r="QR137" i="4"/>
  <c r="QR136" i="4"/>
  <c r="QR135" i="4"/>
  <c r="QR134" i="4"/>
  <c r="QR133" i="4"/>
  <c r="QR132" i="4"/>
  <c r="QR131" i="4"/>
  <c r="QR130" i="4"/>
  <c r="QR129" i="4"/>
  <c r="QR128" i="4"/>
  <c r="QR127" i="4"/>
  <c r="QR126" i="4"/>
  <c r="QR125" i="4"/>
  <c r="QR124" i="4"/>
  <c r="QR123" i="4"/>
  <c r="QR122" i="4"/>
  <c r="QR121" i="4"/>
  <c r="QR120" i="4"/>
  <c r="QR119" i="4"/>
  <c r="QR118" i="4"/>
  <c r="QR117" i="4"/>
  <c r="QR116" i="4"/>
  <c r="QR115" i="4"/>
  <c r="QR114" i="4"/>
  <c r="QR113" i="4"/>
  <c r="QR112" i="4"/>
  <c r="QR111" i="4"/>
  <c r="QR110" i="4"/>
  <c r="QR109" i="4"/>
  <c r="QR108" i="4"/>
  <c r="QR107" i="4"/>
  <c r="QR106" i="4"/>
  <c r="QR105" i="4"/>
  <c r="QR104" i="4"/>
  <c r="QR103" i="4"/>
  <c r="QR102" i="4"/>
  <c r="QR101" i="4"/>
  <c r="QR100" i="4"/>
  <c r="QR99" i="4"/>
  <c r="QR98" i="4"/>
  <c r="QR97" i="4"/>
  <c r="QR96" i="4"/>
  <c r="QR95" i="4"/>
  <c r="QR94" i="4"/>
  <c r="QR93" i="4"/>
  <c r="QR92" i="4"/>
  <c r="QR91" i="4"/>
  <c r="QR90" i="4"/>
  <c r="QR89" i="4"/>
  <c r="QR88" i="4"/>
  <c r="QR87" i="4"/>
  <c r="QR86" i="4"/>
  <c r="QR85" i="4"/>
  <c r="QR84" i="4"/>
  <c r="QR83" i="4"/>
  <c r="QR82" i="4"/>
  <c r="QR81" i="4"/>
  <c r="QR80" i="4"/>
  <c r="QR79" i="4"/>
  <c r="QR78" i="4"/>
  <c r="QR77" i="4"/>
  <c r="QR76" i="4"/>
  <c r="QR75" i="4"/>
  <c r="QR74" i="4"/>
  <c r="QR73" i="4"/>
  <c r="QR72" i="4"/>
  <c r="QR71" i="4"/>
  <c r="QR70" i="4"/>
  <c r="QR69" i="4"/>
  <c r="QR68" i="4"/>
  <c r="QR67" i="4"/>
  <c r="QR66" i="4"/>
  <c r="QR65" i="4"/>
  <c r="QR64" i="4"/>
  <c r="QR63" i="4"/>
  <c r="QR62" i="4"/>
  <c r="QR61" i="4"/>
  <c r="QR60" i="4"/>
  <c r="QR59" i="4"/>
  <c r="QR58" i="4"/>
  <c r="QR57" i="4"/>
  <c r="QR56" i="4"/>
  <c r="QR55" i="4"/>
  <c r="QR54" i="4"/>
  <c r="QR53" i="4"/>
  <c r="QR52" i="4"/>
  <c r="QR51" i="4"/>
  <c r="QR50" i="4"/>
  <c r="QR49" i="4"/>
  <c r="QR48" i="4"/>
  <c r="QR47" i="4"/>
  <c r="QR46" i="4"/>
  <c r="QR45" i="4"/>
  <c r="QR44" i="4"/>
  <c r="QR43" i="4"/>
  <c r="QR42" i="4"/>
  <c r="QR41" i="4"/>
  <c r="QR40" i="4"/>
  <c r="QR39" i="4"/>
  <c r="QR38" i="4"/>
  <c r="QR37" i="4"/>
  <c r="QR36" i="4"/>
  <c r="QR35" i="4"/>
  <c r="QR34" i="4"/>
  <c r="QR33" i="4"/>
  <c r="QR32" i="4"/>
  <c r="QR31" i="4"/>
  <c r="QR30" i="4"/>
  <c r="QR29" i="4"/>
  <c r="QR28" i="4"/>
  <c r="QR27" i="4"/>
  <c r="QR26" i="4"/>
  <c r="QR25" i="4"/>
  <c r="QR24" i="4"/>
  <c r="QR23" i="4"/>
  <c r="QR22" i="4"/>
  <c r="QR21" i="4"/>
  <c r="QR20" i="4"/>
  <c r="QR19" i="4"/>
  <c r="QR18" i="4"/>
  <c r="QR17" i="4"/>
  <c r="QR16" i="4"/>
  <c r="QR15" i="4"/>
  <c r="QR14" i="4"/>
  <c r="QR13" i="4"/>
  <c r="QR12" i="4"/>
  <c r="QR11" i="4"/>
  <c r="QR10" i="4"/>
  <c r="QR9" i="4"/>
  <c r="QR8" i="4"/>
  <c r="QW156" i="4"/>
  <c r="QW155" i="4"/>
  <c r="QW154" i="4"/>
  <c r="QW153" i="4"/>
  <c r="QW152" i="4"/>
  <c r="QW151" i="4"/>
  <c r="QW150" i="4"/>
  <c r="QW149" i="4"/>
  <c r="QW148" i="4"/>
  <c r="QW147" i="4"/>
  <c r="QW146" i="4"/>
  <c r="QW145" i="4"/>
  <c r="QW144" i="4"/>
  <c r="QW143" i="4"/>
  <c r="QW142" i="4"/>
  <c r="QW141" i="4"/>
  <c r="QW140" i="4"/>
  <c r="QW139" i="4"/>
  <c r="QW138" i="4"/>
  <c r="QW137" i="4"/>
  <c r="QW136" i="4"/>
  <c r="QW135" i="4"/>
  <c r="QW134" i="4"/>
  <c r="QW133" i="4"/>
  <c r="QW132" i="4"/>
  <c r="QW131" i="4"/>
  <c r="QW130" i="4"/>
  <c r="QW129" i="4"/>
  <c r="QW128" i="4"/>
  <c r="QW127" i="4"/>
  <c r="QW126" i="4"/>
  <c r="QW125" i="4"/>
  <c r="QW124" i="4"/>
  <c r="QW123" i="4"/>
  <c r="QW122" i="4"/>
  <c r="QW121" i="4"/>
  <c r="QW120" i="4"/>
  <c r="QW119" i="4"/>
  <c r="QW118" i="4"/>
  <c r="QW117" i="4"/>
  <c r="QW116" i="4"/>
  <c r="QW115" i="4"/>
  <c r="QW114" i="4"/>
  <c r="QW113" i="4"/>
  <c r="QW112" i="4"/>
  <c r="QW111" i="4"/>
  <c r="QW110" i="4"/>
  <c r="QW109" i="4"/>
  <c r="QW108" i="4"/>
  <c r="QW107" i="4"/>
  <c r="QW106" i="4"/>
  <c r="QW105" i="4"/>
  <c r="QW104" i="4"/>
  <c r="QW103" i="4"/>
  <c r="QW102" i="4"/>
  <c r="QW101" i="4"/>
  <c r="QW100" i="4"/>
  <c r="QW99" i="4"/>
  <c r="QW98" i="4"/>
  <c r="QW97" i="4"/>
  <c r="QW96" i="4"/>
  <c r="QW95" i="4"/>
  <c r="QW94" i="4"/>
  <c r="QW93" i="4"/>
  <c r="QW92" i="4"/>
  <c r="QW91" i="4"/>
  <c r="QW90" i="4"/>
  <c r="QW89" i="4"/>
  <c r="QW88" i="4"/>
  <c r="QW87" i="4"/>
  <c r="QW86" i="4"/>
  <c r="QW85" i="4"/>
  <c r="QW84" i="4"/>
  <c r="QW83" i="4"/>
  <c r="QW82" i="4"/>
  <c r="QW81" i="4"/>
  <c r="QW80" i="4"/>
  <c r="QW79" i="4"/>
  <c r="QW78" i="4"/>
  <c r="QW77" i="4"/>
  <c r="QW76" i="4"/>
  <c r="QW75" i="4"/>
  <c r="QW74" i="4"/>
  <c r="QW73" i="4"/>
  <c r="QW72" i="4"/>
  <c r="QW71" i="4"/>
  <c r="QW70" i="4"/>
  <c r="QW69" i="4"/>
  <c r="QW68" i="4"/>
  <c r="QW67" i="4"/>
  <c r="QW66" i="4"/>
  <c r="QW65" i="4"/>
  <c r="QW64" i="4"/>
  <c r="QW63" i="4"/>
  <c r="QW62" i="4"/>
  <c r="QW61" i="4"/>
  <c r="QW60" i="4"/>
  <c r="QW59" i="4"/>
  <c r="QW58" i="4"/>
  <c r="QW57" i="4"/>
  <c r="QW56" i="4"/>
  <c r="QW55" i="4"/>
  <c r="QW54" i="4"/>
  <c r="QW53" i="4"/>
  <c r="QW52" i="4"/>
  <c r="QW51" i="4"/>
  <c r="QW50" i="4"/>
  <c r="QW49" i="4"/>
  <c r="QW48" i="4"/>
  <c r="QW47" i="4"/>
  <c r="QW46" i="4"/>
  <c r="QW45" i="4"/>
  <c r="QW44" i="4"/>
  <c r="QW43" i="4"/>
  <c r="QW42" i="4"/>
  <c r="QW41" i="4"/>
  <c r="QW40" i="4"/>
  <c r="QW39" i="4"/>
  <c r="QW38" i="4"/>
  <c r="QW37" i="4"/>
  <c r="QW36" i="4"/>
  <c r="QW35" i="4"/>
  <c r="QW34" i="4"/>
  <c r="QW33" i="4"/>
  <c r="QW32" i="4"/>
  <c r="QW31" i="4"/>
  <c r="QW30" i="4"/>
  <c r="QW29" i="4"/>
  <c r="QW28" i="4"/>
  <c r="QW27" i="4"/>
  <c r="QW26" i="4"/>
  <c r="QW25" i="4"/>
  <c r="QW24" i="4"/>
  <c r="QW23" i="4"/>
  <c r="QW22" i="4"/>
  <c r="QW21" i="4"/>
  <c r="QW20" i="4"/>
  <c r="QW19" i="4"/>
  <c r="QW18" i="4"/>
  <c r="QW17" i="4"/>
  <c r="QW16" i="4"/>
  <c r="QW15" i="4"/>
  <c r="QW14" i="4"/>
  <c r="QW13" i="4"/>
  <c r="QW12" i="4"/>
  <c r="QW11" i="4"/>
  <c r="QW10" i="4"/>
  <c r="QW9" i="4"/>
  <c r="QW8" i="4"/>
  <c r="RB156" i="4"/>
  <c r="RB155" i="4"/>
  <c r="RB154" i="4"/>
  <c r="RB153" i="4"/>
  <c r="RB152" i="4"/>
  <c r="RB151" i="4"/>
  <c r="RB150" i="4"/>
  <c r="RB149" i="4"/>
  <c r="RB148" i="4"/>
  <c r="RB147" i="4"/>
  <c r="RB146" i="4"/>
  <c r="RB145" i="4"/>
  <c r="RB144" i="4"/>
  <c r="RB143" i="4"/>
  <c r="RB142" i="4"/>
  <c r="RB141" i="4"/>
  <c r="RB140" i="4"/>
  <c r="RB139" i="4"/>
  <c r="RB138" i="4"/>
  <c r="RB137" i="4"/>
  <c r="RB136" i="4"/>
  <c r="RB135" i="4"/>
  <c r="RB134" i="4"/>
  <c r="RB133" i="4"/>
  <c r="RB132" i="4"/>
  <c r="RB131" i="4"/>
  <c r="RB130" i="4"/>
  <c r="RB129" i="4"/>
  <c r="RB128" i="4"/>
  <c r="RB127" i="4"/>
  <c r="RB126" i="4"/>
  <c r="RB125" i="4"/>
  <c r="RB124" i="4"/>
  <c r="RB123" i="4"/>
  <c r="RB122" i="4"/>
  <c r="RB121" i="4"/>
  <c r="RB120" i="4"/>
  <c r="RB119" i="4"/>
  <c r="RB118" i="4"/>
  <c r="RB117" i="4"/>
  <c r="RB116" i="4"/>
  <c r="RB115" i="4"/>
  <c r="RB114" i="4"/>
  <c r="RB113" i="4"/>
  <c r="RB112" i="4"/>
  <c r="RB111" i="4"/>
  <c r="RB110" i="4"/>
  <c r="RB109" i="4"/>
  <c r="RB108" i="4"/>
  <c r="RB107" i="4"/>
  <c r="RB106" i="4"/>
  <c r="RB105" i="4"/>
  <c r="RB104" i="4"/>
  <c r="RB103" i="4"/>
  <c r="RB102" i="4"/>
  <c r="RB101" i="4"/>
  <c r="RB100" i="4"/>
  <c r="RB99" i="4"/>
  <c r="RB98" i="4"/>
  <c r="RB97" i="4"/>
  <c r="RB96" i="4"/>
  <c r="RB95" i="4"/>
  <c r="RB94" i="4"/>
  <c r="RB93" i="4"/>
  <c r="RB92" i="4"/>
  <c r="RB91" i="4"/>
  <c r="RB90" i="4"/>
  <c r="RB89" i="4"/>
  <c r="RB88" i="4"/>
  <c r="RB87" i="4"/>
  <c r="RB86" i="4"/>
  <c r="RB85" i="4"/>
  <c r="RB84" i="4"/>
  <c r="RB83" i="4"/>
  <c r="RB82" i="4"/>
  <c r="RB81" i="4"/>
  <c r="RB80" i="4"/>
  <c r="RB79" i="4"/>
  <c r="RB78" i="4"/>
  <c r="RB77" i="4"/>
  <c r="RB76" i="4"/>
  <c r="RB75" i="4"/>
  <c r="RB74" i="4"/>
  <c r="RB73" i="4"/>
  <c r="RB72" i="4"/>
  <c r="RB71" i="4"/>
  <c r="RB70" i="4"/>
  <c r="RB69" i="4"/>
  <c r="RB68" i="4"/>
  <c r="RB67" i="4"/>
  <c r="RB66" i="4"/>
  <c r="RB65" i="4"/>
  <c r="RB64" i="4"/>
  <c r="RB63" i="4"/>
  <c r="RB62" i="4"/>
  <c r="RB61" i="4"/>
  <c r="RB60" i="4"/>
  <c r="RB59" i="4"/>
  <c r="RB58" i="4"/>
  <c r="RB57" i="4"/>
  <c r="RB56" i="4"/>
  <c r="RB55" i="4"/>
  <c r="RB54" i="4"/>
  <c r="RB53" i="4"/>
  <c r="RB52" i="4"/>
  <c r="RB51" i="4"/>
  <c r="RB50" i="4"/>
  <c r="RB49" i="4"/>
  <c r="RB48" i="4"/>
  <c r="RB47" i="4"/>
  <c r="RB46" i="4"/>
  <c r="RB45" i="4"/>
  <c r="RB44" i="4"/>
  <c r="RB43" i="4"/>
  <c r="RB42" i="4"/>
  <c r="RB41" i="4"/>
  <c r="RB40" i="4"/>
  <c r="RB39" i="4"/>
  <c r="RB38" i="4"/>
  <c r="RB37" i="4"/>
  <c r="RB36" i="4"/>
  <c r="RB35" i="4"/>
  <c r="RB34" i="4"/>
  <c r="RB33" i="4"/>
  <c r="RB32" i="4"/>
  <c r="RB31" i="4"/>
  <c r="RB30" i="4"/>
  <c r="RB29" i="4"/>
  <c r="RB28" i="4"/>
  <c r="RB27" i="4"/>
  <c r="RB26" i="4"/>
  <c r="RB25" i="4"/>
  <c r="RB24" i="4"/>
  <c r="RB23" i="4"/>
  <c r="RB22" i="4"/>
  <c r="RB21" i="4"/>
  <c r="RB20" i="4"/>
  <c r="RB19" i="4"/>
  <c r="RB18" i="4"/>
  <c r="RB17" i="4"/>
  <c r="RB16" i="4"/>
  <c r="RB15" i="4"/>
  <c r="RB14" i="4"/>
  <c r="RB13" i="4"/>
  <c r="RB12" i="4"/>
  <c r="RB11" i="4"/>
  <c r="RB10" i="4"/>
  <c r="RB9" i="4"/>
  <c r="RB8" i="4"/>
  <c r="RL156" i="4"/>
  <c r="RL155" i="4"/>
  <c r="RL154" i="4"/>
  <c r="RL153" i="4"/>
  <c r="RL152" i="4"/>
  <c r="RL151" i="4"/>
  <c r="RL150" i="4"/>
  <c r="RL149" i="4"/>
  <c r="RL148" i="4"/>
  <c r="RL147" i="4"/>
  <c r="RL146" i="4"/>
  <c r="RL145" i="4"/>
  <c r="RL144" i="4"/>
  <c r="RL143" i="4"/>
  <c r="RL142" i="4"/>
  <c r="RL141" i="4"/>
  <c r="RL140" i="4"/>
  <c r="RL139" i="4"/>
  <c r="RL138" i="4"/>
  <c r="RL137" i="4"/>
  <c r="RL136" i="4"/>
  <c r="RL135" i="4"/>
  <c r="RL134" i="4"/>
  <c r="RL133" i="4"/>
  <c r="RL132" i="4"/>
  <c r="RL131" i="4"/>
  <c r="RL130" i="4"/>
  <c r="RL129" i="4"/>
  <c r="RL128" i="4"/>
  <c r="RL127" i="4"/>
  <c r="RL126" i="4"/>
  <c r="RL125" i="4"/>
  <c r="RL124" i="4"/>
  <c r="RL123" i="4"/>
  <c r="RL122" i="4"/>
  <c r="RL121" i="4"/>
  <c r="RL120" i="4"/>
  <c r="RL119" i="4"/>
  <c r="RL118" i="4"/>
  <c r="RL117" i="4"/>
  <c r="RL116" i="4"/>
  <c r="RL115" i="4"/>
  <c r="RL114" i="4"/>
  <c r="RL113" i="4"/>
  <c r="RL112" i="4"/>
  <c r="RL111" i="4"/>
  <c r="RL110" i="4"/>
  <c r="RL109" i="4"/>
  <c r="RL108" i="4"/>
  <c r="RL107" i="4"/>
  <c r="RL106" i="4"/>
  <c r="RL105" i="4"/>
  <c r="RL104" i="4"/>
  <c r="RL103" i="4"/>
  <c r="RL102" i="4"/>
  <c r="RL101" i="4"/>
  <c r="RL100" i="4"/>
  <c r="RL99" i="4"/>
  <c r="RL98" i="4"/>
  <c r="RL97" i="4"/>
  <c r="RL96" i="4"/>
  <c r="RL95" i="4"/>
  <c r="RL94" i="4"/>
  <c r="RL93" i="4"/>
  <c r="RL92" i="4"/>
  <c r="RL91" i="4"/>
  <c r="RL90" i="4"/>
  <c r="RL89" i="4"/>
  <c r="RL88" i="4"/>
  <c r="RL87" i="4"/>
  <c r="RL86" i="4"/>
  <c r="RL85" i="4"/>
  <c r="RL84" i="4"/>
  <c r="RL83" i="4"/>
  <c r="RL82" i="4"/>
  <c r="RL81" i="4"/>
  <c r="RL80" i="4"/>
  <c r="RL79" i="4"/>
  <c r="RL78" i="4"/>
  <c r="RL77" i="4"/>
  <c r="RL76" i="4"/>
  <c r="RL75" i="4"/>
  <c r="RL74" i="4"/>
  <c r="RL73" i="4"/>
  <c r="RL72" i="4"/>
  <c r="RL71" i="4"/>
  <c r="RL70" i="4"/>
  <c r="RL69" i="4"/>
  <c r="RL68" i="4"/>
  <c r="RL67" i="4"/>
  <c r="RL66" i="4"/>
  <c r="RL65" i="4"/>
  <c r="RL64" i="4"/>
  <c r="RL63" i="4"/>
  <c r="RL62" i="4"/>
  <c r="RL61" i="4"/>
  <c r="RL60" i="4"/>
  <c r="RL59" i="4"/>
  <c r="RL58" i="4"/>
  <c r="RL57" i="4"/>
  <c r="RL56" i="4"/>
  <c r="RL55" i="4"/>
  <c r="RL54" i="4"/>
  <c r="RL53" i="4"/>
  <c r="RL52" i="4"/>
  <c r="RL51" i="4"/>
  <c r="RL50" i="4"/>
  <c r="RL49" i="4"/>
  <c r="RL48" i="4"/>
  <c r="RL47" i="4"/>
  <c r="RL46" i="4"/>
  <c r="RL45" i="4"/>
  <c r="RL44" i="4"/>
  <c r="RL43" i="4"/>
  <c r="RL42" i="4"/>
  <c r="RL41" i="4"/>
  <c r="RL40" i="4"/>
  <c r="RL39" i="4"/>
  <c r="RL38" i="4"/>
  <c r="RL37" i="4"/>
  <c r="RL36" i="4"/>
  <c r="RL35" i="4"/>
  <c r="RL34" i="4"/>
  <c r="RL33" i="4"/>
  <c r="RL32" i="4"/>
  <c r="RL31" i="4"/>
  <c r="RL30" i="4"/>
  <c r="RL29" i="4"/>
  <c r="RL28" i="4"/>
  <c r="RL27" i="4"/>
  <c r="RL26" i="4"/>
  <c r="RL25" i="4"/>
  <c r="RL24" i="4"/>
  <c r="RL23" i="4"/>
  <c r="RL22" i="4"/>
  <c r="RL21" i="4"/>
  <c r="RL20" i="4"/>
  <c r="RL19" i="4"/>
  <c r="RL18" i="4"/>
  <c r="RL17" i="4"/>
  <c r="RL16" i="4"/>
  <c r="RL15" i="4"/>
  <c r="RL14" i="4"/>
  <c r="RL13" i="4"/>
  <c r="RL12" i="4"/>
  <c r="RL11" i="4"/>
  <c r="RL10" i="4"/>
  <c r="RL9" i="4"/>
  <c r="RL8" i="4"/>
  <c r="RG156" i="4"/>
  <c r="RG155" i="4"/>
  <c r="RG154" i="4"/>
  <c r="RG153" i="4"/>
  <c r="RG152" i="4"/>
  <c r="RG151" i="4"/>
  <c r="RG150" i="4"/>
  <c r="RG149" i="4"/>
  <c r="RG148" i="4"/>
  <c r="RG147" i="4"/>
  <c r="RG146" i="4"/>
  <c r="RG145" i="4"/>
  <c r="RG144" i="4"/>
  <c r="RG143" i="4"/>
  <c r="RG142" i="4"/>
  <c r="RG141" i="4"/>
  <c r="RG140" i="4"/>
  <c r="RG139" i="4"/>
  <c r="RG138" i="4"/>
  <c r="RG137" i="4"/>
  <c r="RG136" i="4"/>
  <c r="RG135" i="4"/>
  <c r="RG134" i="4"/>
  <c r="RG133" i="4"/>
  <c r="RG132" i="4"/>
  <c r="RG131" i="4"/>
  <c r="RG130" i="4"/>
  <c r="RG129" i="4"/>
  <c r="RG128" i="4"/>
  <c r="RG127" i="4"/>
  <c r="RG126" i="4"/>
  <c r="RG125" i="4"/>
  <c r="RG124" i="4"/>
  <c r="RG123" i="4"/>
  <c r="RG122" i="4"/>
  <c r="RG121" i="4"/>
  <c r="RG120" i="4"/>
  <c r="RG119" i="4"/>
  <c r="RG118" i="4"/>
  <c r="RG117" i="4"/>
  <c r="RG116" i="4"/>
  <c r="RG115" i="4"/>
  <c r="RG114" i="4"/>
  <c r="RG113" i="4"/>
  <c r="RG112" i="4"/>
  <c r="RG111" i="4"/>
  <c r="RG110" i="4"/>
  <c r="RG109" i="4"/>
  <c r="RG108" i="4"/>
  <c r="RG107" i="4"/>
  <c r="RG106" i="4"/>
  <c r="RG105" i="4"/>
  <c r="RG104" i="4"/>
  <c r="RG103" i="4"/>
  <c r="RG102" i="4"/>
  <c r="RG101" i="4"/>
  <c r="RG100" i="4"/>
  <c r="RG99" i="4"/>
  <c r="RG98" i="4"/>
  <c r="RG97" i="4"/>
  <c r="RG96" i="4"/>
  <c r="RG95" i="4"/>
  <c r="RG94" i="4"/>
  <c r="RG93" i="4"/>
  <c r="RG92" i="4"/>
  <c r="RG91" i="4"/>
  <c r="RG90" i="4"/>
  <c r="RG89" i="4"/>
  <c r="RG88" i="4"/>
  <c r="RG87" i="4"/>
  <c r="RG86" i="4"/>
  <c r="RG85" i="4"/>
  <c r="RG84" i="4"/>
  <c r="RG83" i="4"/>
  <c r="RG82" i="4"/>
  <c r="RG81" i="4"/>
  <c r="RG80" i="4"/>
  <c r="RG79" i="4"/>
  <c r="RG78" i="4"/>
  <c r="RG77" i="4"/>
  <c r="RG76" i="4"/>
  <c r="RG75" i="4"/>
  <c r="RG74" i="4"/>
  <c r="RG73" i="4"/>
  <c r="RG72" i="4"/>
  <c r="RG71" i="4"/>
  <c r="RG70" i="4"/>
  <c r="RG69" i="4"/>
  <c r="RG68" i="4"/>
  <c r="RG67" i="4"/>
  <c r="RG66" i="4"/>
  <c r="RG65" i="4"/>
  <c r="RG64" i="4"/>
  <c r="RG63" i="4"/>
  <c r="RG62" i="4"/>
  <c r="RG61" i="4"/>
  <c r="RG60" i="4"/>
  <c r="RG59" i="4"/>
  <c r="RG58" i="4"/>
  <c r="RG57" i="4"/>
  <c r="RG56" i="4"/>
  <c r="RG55" i="4"/>
  <c r="RG54" i="4"/>
  <c r="RG53" i="4"/>
  <c r="RG52" i="4"/>
  <c r="RG51" i="4"/>
  <c r="RG50" i="4"/>
  <c r="RG49" i="4"/>
  <c r="RG48" i="4"/>
  <c r="RG47" i="4"/>
  <c r="RG46" i="4"/>
  <c r="RG45" i="4"/>
  <c r="RG44" i="4"/>
  <c r="RG43" i="4"/>
  <c r="RG42" i="4"/>
  <c r="RG41" i="4"/>
  <c r="RG40" i="4"/>
  <c r="RG39" i="4"/>
  <c r="RG38" i="4"/>
  <c r="RG37" i="4"/>
  <c r="RG36" i="4"/>
  <c r="RG35" i="4"/>
  <c r="RG34" i="4"/>
  <c r="RG33" i="4"/>
  <c r="RG32" i="4"/>
  <c r="RG31" i="4"/>
  <c r="RG30" i="4"/>
  <c r="RG29" i="4"/>
  <c r="RG28" i="4"/>
  <c r="RG27" i="4"/>
  <c r="RG26" i="4"/>
  <c r="RG25" i="4"/>
  <c r="RG24" i="4"/>
  <c r="RG23" i="4"/>
  <c r="RG22" i="4"/>
  <c r="RG21" i="4"/>
  <c r="RG20" i="4"/>
  <c r="RG19" i="4"/>
  <c r="RG18" i="4"/>
  <c r="RG17" i="4"/>
  <c r="RG16" i="4"/>
  <c r="RG15" i="4"/>
  <c r="RG14" i="4"/>
  <c r="RG13" i="4"/>
  <c r="RG12" i="4"/>
  <c r="RG11" i="4"/>
  <c r="RG10" i="4"/>
  <c r="RG9" i="4"/>
  <c r="RG8" i="4"/>
  <c r="RQ156" i="4"/>
  <c r="RQ155" i="4"/>
  <c r="RQ154" i="4"/>
  <c r="RQ153" i="4"/>
  <c r="RQ152" i="4"/>
  <c r="RQ151" i="4"/>
  <c r="RQ150" i="4"/>
  <c r="RQ149" i="4"/>
  <c r="RQ148" i="4"/>
  <c r="RQ147" i="4"/>
  <c r="RQ146" i="4"/>
  <c r="RQ145" i="4"/>
  <c r="RQ144" i="4"/>
  <c r="RQ143" i="4"/>
  <c r="RQ142" i="4"/>
  <c r="RQ141" i="4"/>
  <c r="RQ140" i="4"/>
  <c r="RQ139" i="4"/>
  <c r="RQ138" i="4"/>
  <c r="RQ137" i="4"/>
  <c r="RQ136" i="4"/>
  <c r="RQ135" i="4"/>
  <c r="RQ134" i="4"/>
  <c r="RQ133" i="4"/>
  <c r="RQ132" i="4"/>
  <c r="RQ131" i="4"/>
  <c r="RQ130" i="4"/>
  <c r="RQ129" i="4"/>
  <c r="RQ128" i="4"/>
  <c r="RQ127" i="4"/>
  <c r="RQ126" i="4"/>
  <c r="RQ125" i="4"/>
  <c r="RQ124" i="4"/>
  <c r="RQ123" i="4"/>
  <c r="RQ122" i="4"/>
  <c r="RQ121" i="4"/>
  <c r="RQ120" i="4"/>
  <c r="RQ119" i="4"/>
  <c r="RQ118" i="4"/>
  <c r="RQ117" i="4"/>
  <c r="RQ116" i="4"/>
  <c r="RQ115" i="4"/>
  <c r="RQ114" i="4"/>
  <c r="RQ113" i="4"/>
  <c r="RQ112" i="4"/>
  <c r="RQ111" i="4"/>
  <c r="RQ110" i="4"/>
  <c r="RQ109" i="4"/>
  <c r="RQ108" i="4"/>
  <c r="RQ107" i="4"/>
  <c r="RQ106" i="4"/>
  <c r="RQ105" i="4"/>
  <c r="RQ104" i="4"/>
  <c r="RQ103" i="4"/>
  <c r="RQ102" i="4"/>
  <c r="RQ101" i="4"/>
  <c r="RQ100" i="4"/>
  <c r="RQ99" i="4"/>
  <c r="RQ98" i="4"/>
  <c r="RQ97" i="4"/>
  <c r="RQ96" i="4"/>
  <c r="RQ95" i="4"/>
  <c r="RQ94" i="4"/>
  <c r="RQ93" i="4"/>
  <c r="RQ92" i="4"/>
  <c r="RQ91" i="4"/>
  <c r="RQ90" i="4"/>
  <c r="RQ89" i="4"/>
  <c r="RQ88" i="4"/>
  <c r="RQ87" i="4"/>
  <c r="RQ86" i="4"/>
  <c r="RQ85" i="4"/>
  <c r="RQ84" i="4"/>
  <c r="RQ83" i="4"/>
  <c r="RQ82" i="4"/>
  <c r="RQ81" i="4"/>
  <c r="RQ80" i="4"/>
  <c r="RQ79" i="4"/>
  <c r="RQ78" i="4"/>
  <c r="RQ77" i="4"/>
  <c r="RQ76" i="4"/>
  <c r="RQ75" i="4"/>
  <c r="RQ74" i="4"/>
  <c r="RQ73" i="4"/>
  <c r="RQ72" i="4"/>
  <c r="RQ71" i="4"/>
  <c r="RQ70" i="4"/>
  <c r="RQ69" i="4"/>
  <c r="RQ68" i="4"/>
  <c r="RQ67" i="4"/>
  <c r="RQ66" i="4"/>
  <c r="RQ65" i="4"/>
  <c r="RQ64" i="4"/>
  <c r="RQ63" i="4"/>
  <c r="RQ62" i="4"/>
  <c r="RQ61" i="4"/>
  <c r="RQ60" i="4"/>
  <c r="RQ59" i="4"/>
  <c r="RQ58" i="4"/>
  <c r="RQ57" i="4"/>
  <c r="RQ56" i="4"/>
  <c r="RQ55" i="4"/>
  <c r="RQ54" i="4"/>
  <c r="RQ53" i="4"/>
  <c r="RQ52" i="4"/>
  <c r="RQ51" i="4"/>
  <c r="RQ50" i="4"/>
  <c r="RQ49" i="4"/>
  <c r="RQ48" i="4"/>
  <c r="RQ47" i="4"/>
  <c r="RQ46" i="4"/>
  <c r="RQ45" i="4"/>
  <c r="RQ44" i="4"/>
  <c r="RQ43" i="4"/>
  <c r="RQ42" i="4"/>
  <c r="RQ41" i="4"/>
  <c r="RQ40" i="4"/>
  <c r="RQ39" i="4"/>
  <c r="RQ38" i="4"/>
  <c r="RQ37" i="4"/>
  <c r="RQ36" i="4"/>
  <c r="RQ35" i="4"/>
  <c r="RQ34" i="4"/>
  <c r="RQ33" i="4"/>
  <c r="RQ32" i="4"/>
  <c r="RQ31" i="4"/>
  <c r="RQ30" i="4"/>
  <c r="RQ29" i="4"/>
  <c r="RQ28" i="4"/>
  <c r="RQ27" i="4"/>
  <c r="RQ26" i="4"/>
  <c r="RQ25" i="4"/>
  <c r="RQ24" i="4"/>
  <c r="RQ23" i="4"/>
  <c r="RQ22" i="4"/>
  <c r="RQ21" i="4"/>
  <c r="RQ20" i="4"/>
  <c r="RQ19" i="4"/>
  <c r="RQ18" i="4"/>
  <c r="RQ17" i="4"/>
  <c r="RQ16" i="4"/>
  <c r="RQ15" i="4"/>
  <c r="RQ14" i="4"/>
  <c r="RQ13" i="4"/>
  <c r="RQ12" i="4"/>
  <c r="RQ11" i="4"/>
  <c r="RQ10" i="4"/>
  <c r="RQ9" i="4"/>
  <c r="RQ8" i="4"/>
  <c r="RV156" i="4"/>
  <c r="RV155" i="4"/>
  <c r="RV154" i="4"/>
  <c r="RV153" i="4"/>
  <c r="RV152" i="4"/>
  <c r="RV151" i="4"/>
  <c r="RV150" i="4"/>
  <c r="RV149" i="4"/>
  <c r="RV148" i="4"/>
  <c r="RV147" i="4"/>
  <c r="RV146" i="4"/>
  <c r="RV145" i="4"/>
  <c r="RV144" i="4"/>
  <c r="RV143" i="4"/>
  <c r="RV142" i="4"/>
  <c r="RV141" i="4"/>
  <c r="RV140" i="4"/>
  <c r="RV139" i="4"/>
  <c r="RV138" i="4"/>
  <c r="RV137" i="4"/>
  <c r="RV136" i="4"/>
  <c r="RV135" i="4"/>
  <c r="RV134" i="4"/>
  <c r="RV133" i="4"/>
  <c r="RV132" i="4"/>
  <c r="RV131" i="4"/>
  <c r="RV130" i="4"/>
  <c r="RV129" i="4"/>
  <c r="RV128" i="4"/>
  <c r="RV127" i="4"/>
  <c r="RV126" i="4"/>
  <c r="RV125" i="4"/>
  <c r="RV124" i="4"/>
  <c r="RV123" i="4"/>
  <c r="RV122" i="4"/>
  <c r="RV121" i="4"/>
  <c r="RV120" i="4"/>
  <c r="RV119" i="4"/>
  <c r="RV118" i="4"/>
  <c r="RV117" i="4"/>
  <c r="RV116" i="4"/>
  <c r="RV115" i="4"/>
  <c r="RV114" i="4"/>
  <c r="RV113" i="4"/>
  <c r="RV112" i="4"/>
  <c r="RV111" i="4"/>
  <c r="RV110" i="4"/>
  <c r="RV109" i="4"/>
  <c r="RV108" i="4"/>
  <c r="RV107" i="4"/>
  <c r="RV106" i="4"/>
  <c r="RV105" i="4"/>
  <c r="RV104" i="4"/>
  <c r="RV103" i="4"/>
  <c r="RV102" i="4"/>
  <c r="RV101" i="4"/>
  <c r="RV100" i="4"/>
  <c r="RV99" i="4"/>
  <c r="RV98" i="4"/>
  <c r="RV97" i="4"/>
  <c r="RV96" i="4"/>
  <c r="RV95" i="4"/>
  <c r="RV94" i="4"/>
  <c r="RV93" i="4"/>
  <c r="RV92" i="4"/>
  <c r="RV91" i="4"/>
  <c r="RV90" i="4"/>
  <c r="RV89" i="4"/>
  <c r="RV88" i="4"/>
  <c r="RV87" i="4"/>
  <c r="RV86" i="4"/>
  <c r="RV85" i="4"/>
  <c r="RV84" i="4"/>
  <c r="RV83" i="4"/>
  <c r="RV82" i="4"/>
  <c r="RV81" i="4"/>
  <c r="RV80" i="4"/>
  <c r="RV79" i="4"/>
  <c r="RV78" i="4"/>
  <c r="RV77" i="4"/>
  <c r="RV76" i="4"/>
  <c r="RV75" i="4"/>
  <c r="RV74" i="4"/>
  <c r="RV73" i="4"/>
  <c r="RV72" i="4"/>
  <c r="RV71" i="4"/>
  <c r="RV70" i="4"/>
  <c r="RV69" i="4"/>
  <c r="RV68" i="4"/>
  <c r="RV67" i="4"/>
  <c r="RV66" i="4"/>
  <c r="RV65" i="4"/>
  <c r="RV64" i="4"/>
  <c r="RV63" i="4"/>
  <c r="RV62" i="4"/>
  <c r="RV61" i="4"/>
  <c r="RV60" i="4"/>
  <c r="RV59" i="4"/>
  <c r="RV58" i="4"/>
  <c r="RV57" i="4"/>
  <c r="RV56" i="4"/>
  <c r="RV55" i="4"/>
  <c r="RV54" i="4"/>
  <c r="RV53" i="4"/>
  <c r="RV52" i="4"/>
  <c r="RV51" i="4"/>
  <c r="RV50" i="4"/>
  <c r="RV49" i="4"/>
  <c r="RV48" i="4"/>
  <c r="RV47" i="4"/>
  <c r="RV46" i="4"/>
  <c r="RV45" i="4"/>
  <c r="RV44" i="4"/>
  <c r="RV43" i="4"/>
  <c r="RV42" i="4"/>
  <c r="RV41" i="4"/>
  <c r="RV40" i="4"/>
  <c r="RV39" i="4"/>
  <c r="RV38" i="4"/>
  <c r="RV37" i="4"/>
  <c r="RV36" i="4"/>
  <c r="RV35" i="4"/>
  <c r="RV34" i="4"/>
  <c r="RV33" i="4"/>
  <c r="RV32" i="4"/>
  <c r="RV31" i="4"/>
  <c r="RV30" i="4"/>
  <c r="RV29" i="4"/>
  <c r="RV28" i="4"/>
  <c r="RV27" i="4"/>
  <c r="RV26" i="4"/>
  <c r="RV25" i="4"/>
  <c r="RV24" i="4"/>
  <c r="RV23" i="4"/>
  <c r="RV22" i="4"/>
  <c r="RV21" i="4"/>
  <c r="RV20" i="4"/>
  <c r="RV19" i="4"/>
  <c r="RV18" i="4"/>
  <c r="RV17" i="4"/>
  <c r="RV16" i="4"/>
  <c r="RV15" i="4"/>
  <c r="RV14" i="4"/>
  <c r="RV13" i="4"/>
  <c r="RV12" i="4"/>
  <c r="RV11" i="4"/>
  <c r="RV10" i="4"/>
  <c r="RV9" i="4"/>
  <c r="RV8" i="4"/>
  <c r="SA156" i="4"/>
  <c r="SA155" i="4"/>
  <c r="SA154" i="4"/>
  <c r="SA153" i="4"/>
  <c r="SA152" i="4"/>
  <c r="SA151" i="4"/>
  <c r="SA150" i="4"/>
  <c r="SA149" i="4"/>
  <c r="SA148" i="4"/>
  <c r="SA147" i="4"/>
  <c r="SA146" i="4"/>
  <c r="SA145" i="4"/>
  <c r="SA144" i="4"/>
  <c r="SA143" i="4"/>
  <c r="SA142" i="4"/>
  <c r="SA141" i="4"/>
  <c r="SA140" i="4"/>
  <c r="SA139" i="4"/>
  <c r="SA138" i="4"/>
  <c r="SA137" i="4"/>
  <c r="SA136" i="4"/>
  <c r="SA135" i="4"/>
  <c r="SA134" i="4"/>
  <c r="SA133" i="4"/>
  <c r="SA132" i="4"/>
  <c r="SA131" i="4"/>
  <c r="SA130" i="4"/>
  <c r="SA129" i="4"/>
  <c r="SA128" i="4"/>
  <c r="SA127" i="4"/>
  <c r="SA126" i="4"/>
  <c r="SA125" i="4"/>
  <c r="SA124" i="4"/>
  <c r="SA123" i="4"/>
  <c r="SA122" i="4"/>
  <c r="SA121" i="4"/>
  <c r="SA120" i="4"/>
  <c r="SA119" i="4"/>
  <c r="SA118" i="4"/>
  <c r="SA117" i="4"/>
  <c r="SA116" i="4"/>
  <c r="SA115" i="4"/>
  <c r="SA114" i="4"/>
  <c r="SA113" i="4"/>
  <c r="SA112" i="4"/>
  <c r="SA111" i="4"/>
  <c r="SA110" i="4"/>
  <c r="SA109" i="4"/>
  <c r="SA108" i="4"/>
  <c r="SA107" i="4"/>
  <c r="SA106" i="4"/>
  <c r="SA105" i="4"/>
  <c r="SA104" i="4"/>
  <c r="SA103" i="4"/>
  <c r="SA102" i="4"/>
  <c r="SA101" i="4"/>
  <c r="SA100" i="4"/>
  <c r="SA99" i="4"/>
  <c r="SA98" i="4"/>
  <c r="SA97" i="4"/>
  <c r="SA96" i="4"/>
  <c r="SA95" i="4"/>
  <c r="SA94" i="4"/>
  <c r="SA93" i="4"/>
  <c r="SA92" i="4"/>
  <c r="SA91" i="4"/>
  <c r="SA90" i="4"/>
  <c r="SA89" i="4"/>
  <c r="SA88" i="4"/>
  <c r="SA87" i="4"/>
  <c r="SA86" i="4"/>
  <c r="SA85" i="4"/>
  <c r="SA84" i="4"/>
  <c r="SA83" i="4"/>
  <c r="SA82" i="4"/>
  <c r="SA81" i="4"/>
  <c r="SA80" i="4"/>
  <c r="SA79" i="4"/>
  <c r="SA78" i="4"/>
  <c r="SA77" i="4"/>
  <c r="SA76" i="4"/>
  <c r="SA75" i="4"/>
  <c r="SA74" i="4"/>
  <c r="SA73" i="4"/>
  <c r="SA72" i="4"/>
  <c r="SA71" i="4"/>
  <c r="SA70" i="4"/>
  <c r="SA69" i="4"/>
  <c r="SA68" i="4"/>
  <c r="SA67" i="4"/>
  <c r="SA66" i="4"/>
  <c r="SA65" i="4"/>
  <c r="SA64" i="4"/>
  <c r="SA63" i="4"/>
  <c r="SA62" i="4"/>
  <c r="SA61" i="4"/>
  <c r="SA60" i="4"/>
  <c r="SA59" i="4"/>
  <c r="SA58" i="4"/>
  <c r="SA57" i="4"/>
  <c r="SA56" i="4"/>
  <c r="SA55" i="4"/>
  <c r="SA54" i="4"/>
  <c r="SA53" i="4"/>
  <c r="SA52" i="4"/>
  <c r="SA51" i="4"/>
  <c r="SA50" i="4"/>
  <c r="SA49" i="4"/>
  <c r="SA48" i="4"/>
  <c r="SA47" i="4"/>
  <c r="SA46" i="4"/>
  <c r="SA45" i="4"/>
  <c r="SA44" i="4"/>
  <c r="SA43" i="4"/>
  <c r="SA42" i="4"/>
  <c r="SA41" i="4"/>
  <c r="SA40" i="4"/>
  <c r="SA39" i="4"/>
  <c r="SA38" i="4"/>
  <c r="SA37" i="4"/>
  <c r="SA36" i="4"/>
  <c r="SA35" i="4"/>
  <c r="SA34" i="4"/>
  <c r="SA33" i="4"/>
  <c r="SA32" i="4"/>
  <c r="SA31" i="4"/>
  <c r="SA30" i="4"/>
  <c r="SA29" i="4"/>
  <c r="SA28" i="4"/>
  <c r="SA27" i="4"/>
  <c r="SA26" i="4"/>
  <c r="SA25" i="4"/>
  <c r="SA24" i="4"/>
  <c r="SA23" i="4"/>
  <c r="SA22" i="4"/>
  <c r="SA21" i="4"/>
  <c r="SA20" i="4"/>
  <c r="SA19" i="4"/>
  <c r="SA18" i="4"/>
  <c r="SA17" i="4"/>
  <c r="SA16" i="4"/>
  <c r="SA15" i="4"/>
  <c r="SA14" i="4"/>
  <c r="SA13" i="4"/>
  <c r="SA12" i="4"/>
  <c r="SA11" i="4"/>
  <c r="SA10" i="4"/>
  <c r="SA9" i="4"/>
  <c r="SA8" i="4"/>
  <c r="SF156" i="4"/>
  <c r="SF155" i="4"/>
  <c r="SF154" i="4"/>
  <c r="SF153" i="4"/>
  <c r="SF152" i="4"/>
  <c r="SF151" i="4"/>
  <c r="SF150" i="4"/>
  <c r="SF149" i="4"/>
  <c r="SF148" i="4"/>
  <c r="SF147" i="4"/>
  <c r="SF146" i="4"/>
  <c r="SF145" i="4"/>
  <c r="SF144" i="4"/>
  <c r="SF143" i="4"/>
  <c r="SF142" i="4"/>
  <c r="SF141" i="4"/>
  <c r="SF140" i="4"/>
  <c r="SF139" i="4"/>
  <c r="SF138" i="4"/>
  <c r="SF137" i="4"/>
  <c r="SF136" i="4"/>
  <c r="SF135" i="4"/>
  <c r="SF134" i="4"/>
  <c r="SF133" i="4"/>
  <c r="SF132" i="4"/>
  <c r="SF131" i="4"/>
  <c r="SF130" i="4"/>
  <c r="SF129" i="4"/>
  <c r="SF128" i="4"/>
  <c r="SF127" i="4"/>
  <c r="SF126" i="4"/>
  <c r="SF125" i="4"/>
  <c r="SF124" i="4"/>
  <c r="SF123" i="4"/>
  <c r="SF122" i="4"/>
  <c r="SF121" i="4"/>
  <c r="SF120" i="4"/>
  <c r="SF119" i="4"/>
  <c r="SF118" i="4"/>
  <c r="SF117" i="4"/>
  <c r="SF116" i="4"/>
  <c r="SF115" i="4"/>
  <c r="SF114" i="4"/>
  <c r="SF113" i="4"/>
  <c r="SF112" i="4"/>
  <c r="SF111" i="4"/>
  <c r="SF110" i="4"/>
  <c r="SF109" i="4"/>
  <c r="SF108" i="4"/>
  <c r="SF107" i="4"/>
  <c r="SF106" i="4"/>
  <c r="SF105" i="4"/>
  <c r="SF104" i="4"/>
  <c r="SF103" i="4"/>
  <c r="SF102" i="4"/>
  <c r="SF101" i="4"/>
  <c r="SF100" i="4"/>
  <c r="SF99" i="4"/>
  <c r="SF98" i="4"/>
  <c r="SF97" i="4"/>
  <c r="SF96" i="4"/>
  <c r="SF95" i="4"/>
  <c r="SF94" i="4"/>
  <c r="SF93" i="4"/>
  <c r="SF92" i="4"/>
  <c r="SF91" i="4"/>
  <c r="SF90" i="4"/>
  <c r="SF89" i="4"/>
  <c r="SF88" i="4"/>
  <c r="SF87" i="4"/>
  <c r="SF86" i="4"/>
  <c r="SF85" i="4"/>
  <c r="SF84" i="4"/>
  <c r="SF83" i="4"/>
  <c r="SF82" i="4"/>
  <c r="SF81" i="4"/>
  <c r="SF80" i="4"/>
  <c r="SF79" i="4"/>
  <c r="SF78" i="4"/>
  <c r="SF77" i="4"/>
  <c r="SF76" i="4"/>
  <c r="SF75" i="4"/>
  <c r="SF74" i="4"/>
  <c r="SF73" i="4"/>
  <c r="SF72" i="4"/>
  <c r="SF71" i="4"/>
  <c r="SF70" i="4"/>
  <c r="SF69" i="4"/>
  <c r="SF68" i="4"/>
  <c r="SF67" i="4"/>
  <c r="SF66" i="4"/>
  <c r="SF65" i="4"/>
  <c r="SF64" i="4"/>
  <c r="SF63" i="4"/>
  <c r="SF62" i="4"/>
  <c r="SF61" i="4"/>
  <c r="SF60" i="4"/>
  <c r="SF59" i="4"/>
  <c r="SF58" i="4"/>
  <c r="SF57" i="4"/>
  <c r="SF56" i="4"/>
  <c r="SF55" i="4"/>
  <c r="SF54" i="4"/>
  <c r="SF53" i="4"/>
  <c r="SF52" i="4"/>
  <c r="SF51" i="4"/>
  <c r="SF50" i="4"/>
  <c r="SF49" i="4"/>
  <c r="SF48" i="4"/>
  <c r="SF47" i="4"/>
  <c r="SF46" i="4"/>
  <c r="SF45" i="4"/>
  <c r="SF44" i="4"/>
  <c r="SF43" i="4"/>
  <c r="SF42" i="4"/>
  <c r="SF41" i="4"/>
  <c r="SF40" i="4"/>
  <c r="SF39" i="4"/>
  <c r="SF38" i="4"/>
  <c r="SF37" i="4"/>
  <c r="SF36" i="4"/>
  <c r="SF35" i="4"/>
  <c r="SF34" i="4"/>
  <c r="SF33" i="4"/>
  <c r="SF32" i="4"/>
  <c r="SF31" i="4"/>
  <c r="SF30" i="4"/>
  <c r="SF29" i="4"/>
  <c r="SF28" i="4"/>
  <c r="SF27" i="4"/>
  <c r="SF26" i="4"/>
  <c r="SF25" i="4"/>
  <c r="SF24" i="4"/>
  <c r="SF23" i="4"/>
  <c r="SF22" i="4"/>
  <c r="SF21" i="4"/>
  <c r="SF20" i="4"/>
  <c r="SF19" i="4"/>
  <c r="SF18" i="4"/>
  <c r="SF17" i="4"/>
  <c r="SF16" i="4"/>
  <c r="SF15" i="4"/>
  <c r="SF14" i="4"/>
  <c r="SF13" i="4"/>
  <c r="SF12" i="4"/>
  <c r="SF11" i="4"/>
  <c r="SF10" i="4"/>
  <c r="SF9" i="4"/>
  <c r="SF8" i="4"/>
  <c r="SK156" i="4"/>
  <c r="SK155" i="4"/>
  <c r="SK154" i="4"/>
  <c r="SK153" i="4"/>
  <c r="SK152" i="4"/>
  <c r="SK151" i="4"/>
  <c r="SK150" i="4"/>
  <c r="SK149" i="4"/>
  <c r="SK148" i="4"/>
  <c r="SK147" i="4"/>
  <c r="SK146" i="4"/>
  <c r="SK145" i="4"/>
  <c r="SK144" i="4"/>
  <c r="SK143" i="4"/>
  <c r="SK142" i="4"/>
  <c r="SK141" i="4"/>
  <c r="SK140" i="4"/>
  <c r="SK139" i="4"/>
  <c r="SK138" i="4"/>
  <c r="SK137" i="4"/>
  <c r="SK136" i="4"/>
  <c r="SK135" i="4"/>
  <c r="SK134" i="4"/>
  <c r="SK133" i="4"/>
  <c r="SK132" i="4"/>
  <c r="SK131" i="4"/>
  <c r="SK130" i="4"/>
  <c r="SK129" i="4"/>
  <c r="SK128" i="4"/>
  <c r="SK127" i="4"/>
  <c r="SK126" i="4"/>
  <c r="SK125" i="4"/>
  <c r="SK124" i="4"/>
  <c r="SK123" i="4"/>
  <c r="SK122" i="4"/>
  <c r="SK121" i="4"/>
  <c r="SK120" i="4"/>
  <c r="SK119" i="4"/>
  <c r="SK118" i="4"/>
  <c r="SK117" i="4"/>
  <c r="SK116" i="4"/>
  <c r="SK115" i="4"/>
  <c r="SK114" i="4"/>
  <c r="SK113" i="4"/>
  <c r="SK112" i="4"/>
  <c r="SK111" i="4"/>
  <c r="SK110" i="4"/>
  <c r="SK109" i="4"/>
  <c r="SK108" i="4"/>
  <c r="SK107" i="4"/>
  <c r="SK106" i="4"/>
  <c r="SK105" i="4"/>
  <c r="SK104" i="4"/>
  <c r="SK103" i="4"/>
  <c r="SK102" i="4"/>
  <c r="SK101" i="4"/>
  <c r="SK100" i="4"/>
  <c r="SK99" i="4"/>
  <c r="SK98" i="4"/>
  <c r="SK97" i="4"/>
  <c r="SK96" i="4"/>
  <c r="SK95" i="4"/>
  <c r="SK94" i="4"/>
  <c r="SK93" i="4"/>
  <c r="SK92" i="4"/>
  <c r="SK91" i="4"/>
  <c r="SK90" i="4"/>
  <c r="SK89" i="4"/>
  <c r="SK88" i="4"/>
  <c r="SK87" i="4"/>
  <c r="SK86" i="4"/>
  <c r="SK85" i="4"/>
  <c r="SK84" i="4"/>
  <c r="SK83" i="4"/>
  <c r="SK82" i="4"/>
  <c r="SK81" i="4"/>
  <c r="SK80" i="4"/>
  <c r="SK79" i="4"/>
  <c r="SK78" i="4"/>
  <c r="SK77" i="4"/>
  <c r="SK76" i="4"/>
  <c r="SK75" i="4"/>
  <c r="SK74" i="4"/>
  <c r="SK73" i="4"/>
  <c r="SK72" i="4"/>
  <c r="SK71" i="4"/>
  <c r="SK70" i="4"/>
  <c r="SK69" i="4"/>
  <c r="SK68" i="4"/>
  <c r="SK67" i="4"/>
  <c r="SK66" i="4"/>
  <c r="SK65" i="4"/>
  <c r="SK64" i="4"/>
  <c r="SK63" i="4"/>
  <c r="SK62" i="4"/>
  <c r="SK61" i="4"/>
  <c r="SK60" i="4"/>
  <c r="SK59" i="4"/>
  <c r="SK58" i="4"/>
  <c r="SK57" i="4"/>
  <c r="SK56" i="4"/>
  <c r="SK55" i="4"/>
  <c r="SK54" i="4"/>
  <c r="SK53" i="4"/>
  <c r="SK52" i="4"/>
  <c r="SK51" i="4"/>
  <c r="SK50" i="4"/>
  <c r="SK49" i="4"/>
  <c r="SK48" i="4"/>
  <c r="SK47" i="4"/>
  <c r="SK46" i="4"/>
  <c r="SK45" i="4"/>
  <c r="SK44" i="4"/>
  <c r="SK43" i="4"/>
  <c r="SK42" i="4"/>
  <c r="SK41" i="4"/>
  <c r="SK40" i="4"/>
  <c r="SK39" i="4"/>
  <c r="SK38" i="4"/>
  <c r="SK37" i="4"/>
  <c r="SK36" i="4"/>
  <c r="SK35" i="4"/>
  <c r="SK34" i="4"/>
  <c r="SK33" i="4"/>
  <c r="SK32" i="4"/>
  <c r="SK31" i="4"/>
  <c r="SK30" i="4"/>
  <c r="SK29" i="4"/>
  <c r="SK28" i="4"/>
  <c r="SK27" i="4"/>
  <c r="SK26" i="4"/>
  <c r="SK25" i="4"/>
  <c r="SK24" i="4"/>
  <c r="SK23" i="4"/>
  <c r="SK22" i="4"/>
  <c r="SK21" i="4"/>
  <c r="SK20" i="4"/>
  <c r="SK19" i="4"/>
  <c r="SK18" i="4"/>
  <c r="SK17" i="4"/>
  <c r="SK16" i="4"/>
  <c r="SK15" i="4"/>
  <c r="SK14" i="4"/>
  <c r="SK13" i="4"/>
  <c r="SK12" i="4"/>
  <c r="SK11" i="4"/>
  <c r="SK10" i="4"/>
  <c r="SK9" i="4"/>
  <c r="SK8" i="4"/>
  <c r="SP156" i="4"/>
  <c r="SP155" i="4"/>
  <c r="SP154" i="4"/>
  <c r="SP153" i="4"/>
  <c r="SP152" i="4"/>
  <c r="SP151" i="4"/>
  <c r="SP150" i="4"/>
  <c r="SP149" i="4"/>
  <c r="SP148" i="4"/>
  <c r="SP147" i="4"/>
  <c r="SP146" i="4"/>
  <c r="SP145" i="4"/>
  <c r="SP144" i="4"/>
  <c r="SP143" i="4"/>
  <c r="SP142" i="4"/>
  <c r="SP141" i="4"/>
  <c r="SP140" i="4"/>
  <c r="SP139" i="4"/>
  <c r="SP138" i="4"/>
  <c r="SP137" i="4"/>
  <c r="SP136" i="4"/>
  <c r="SP135" i="4"/>
  <c r="SP134" i="4"/>
  <c r="SP133" i="4"/>
  <c r="SP132" i="4"/>
  <c r="SP131" i="4"/>
  <c r="SP130" i="4"/>
  <c r="SP129" i="4"/>
  <c r="SP128" i="4"/>
  <c r="SP127" i="4"/>
  <c r="SP126" i="4"/>
  <c r="SP125" i="4"/>
  <c r="SP124" i="4"/>
  <c r="SP123" i="4"/>
  <c r="SP122" i="4"/>
  <c r="SP121" i="4"/>
  <c r="SP120" i="4"/>
  <c r="SP119" i="4"/>
  <c r="SP118" i="4"/>
  <c r="SP117" i="4"/>
  <c r="SP116" i="4"/>
  <c r="SP115" i="4"/>
  <c r="SP114" i="4"/>
  <c r="SP113" i="4"/>
  <c r="SP112" i="4"/>
  <c r="SP111" i="4"/>
  <c r="SP110" i="4"/>
  <c r="SP109" i="4"/>
  <c r="SP108" i="4"/>
  <c r="SP107" i="4"/>
  <c r="SP106" i="4"/>
  <c r="SP105" i="4"/>
  <c r="SP104" i="4"/>
  <c r="SP103" i="4"/>
  <c r="SP102" i="4"/>
  <c r="SP101" i="4"/>
  <c r="SP100" i="4"/>
  <c r="SP99" i="4"/>
  <c r="SP98" i="4"/>
  <c r="SP97" i="4"/>
  <c r="SP96" i="4"/>
  <c r="SP95" i="4"/>
  <c r="SP94" i="4"/>
  <c r="SP93" i="4"/>
  <c r="SP92" i="4"/>
  <c r="SP91" i="4"/>
  <c r="SP90" i="4"/>
  <c r="SP89" i="4"/>
  <c r="SP88" i="4"/>
  <c r="SP87" i="4"/>
  <c r="SP86" i="4"/>
  <c r="SP85" i="4"/>
  <c r="SP84" i="4"/>
  <c r="SP83" i="4"/>
  <c r="SP82" i="4"/>
  <c r="SP81" i="4"/>
  <c r="SP80" i="4"/>
  <c r="SP79" i="4"/>
  <c r="SP78" i="4"/>
  <c r="SP77" i="4"/>
  <c r="SP76" i="4"/>
  <c r="SP75" i="4"/>
  <c r="SP74" i="4"/>
  <c r="SP73" i="4"/>
  <c r="SP72" i="4"/>
  <c r="SP71" i="4"/>
  <c r="SP70" i="4"/>
  <c r="SP69" i="4"/>
  <c r="SP68" i="4"/>
  <c r="SP67" i="4"/>
  <c r="SP66" i="4"/>
  <c r="SP65" i="4"/>
  <c r="SP64" i="4"/>
  <c r="SP63" i="4"/>
  <c r="SP62" i="4"/>
  <c r="SP61" i="4"/>
  <c r="SP60" i="4"/>
  <c r="SP59" i="4"/>
  <c r="SP58" i="4"/>
  <c r="SP57" i="4"/>
  <c r="SP56" i="4"/>
  <c r="SP55" i="4"/>
  <c r="SP54" i="4"/>
  <c r="SP53" i="4"/>
  <c r="SP52" i="4"/>
  <c r="SP51" i="4"/>
  <c r="SP50" i="4"/>
  <c r="SP49" i="4"/>
  <c r="SP48" i="4"/>
  <c r="SP47" i="4"/>
  <c r="SP46" i="4"/>
  <c r="SP45" i="4"/>
  <c r="SP44" i="4"/>
  <c r="SP43" i="4"/>
  <c r="SP42" i="4"/>
  <c r="SP41" i="4"/>
  <c r="SP40" i="4"/>
  <c r="SP39" i="4"/>
  <c r="SP38" i="4"/>
  <c r="SP37" i="4"/>
  <c r="SP36" i="4"/>
  <c r="SP35" i="4"/>
  <c r="SP34" i="4"/>
  <c r="SP33" i="4"/>
  <c r="SP32" i="4"/>
  <c r="SP31" i="4"/>
  <c r="SP30" i="4"/>
  <c r="SP29" i="4"/>
  <c r="SP28" i="4"/>
  <c r="SP27" i="4"/>
  <c r="SP26" i="4"/>
  <c r="SP25" i="4"/>
  <c r="SP24" i="4"/>
  <c r="SP23" i="4"/>
  <c r="SP22" i="4"/>
  <c r="SP21" i="4"/>
  <c r="SP20" i="4"/>
  <c r="SP19" i="4"/>
  <c r="SP18" i="4"/>
  <c r="SP17" i="4"/>
  <c r="SP16" i="4"/>
  <c r="SP15" i="4"/>
  <c r="SP14" i="4"/>
  <c r="SP13" i="4"/>
  <c r="SP12" i="4"/>
  <c r="SP11" i="4"/>
  <c r="SP10" i="4"/>
  <c r="SP9" i="4"/>
  <c r="SP8" i="4"/>
  <c r="SU156" i="4"/>
  <c r="SU155" i="4"/>
  <c r="SU154" i="4"/>
  <c r="SU153" i="4"/>
  <c r="SU152" i="4"/>
  <c r="SU151" i="4"/>
  <c r="SU150" i="4"/>
  <c r="SU149" i="4"/>
  <c r="SU148" i="4"/>
  <c r="SU147" i="4"/>
  <c r="SU146" i="4"/>
  <c r="SU145" i="4"/>
  <c r="SU144" i="4"/>
  <c r="SU143" i="4"/>
  <c r="SU142" i="4"/>
  <c r="SU141" i="4"/>
  <c r="SU140" i="4"/>
  <c r="SU139" i="4"/>
  <c r="SU138" i="4"/>
  <c r="SU137" i="4"/>
  <c r="SU136" i="4"/>
  <c r="SU135" i="4"/>
  <c r="SU134" i="4"/>
  <c r="SU133" i="4"/>
  <c r="SU132" i="4"/>
  <c r="SU131" i="4"/>
  <c r="SU130" i="4"/>
  <c r="SU129" i="4"/>
  <c r="SU128" i="4"/>
  <c r="SU127" i="4"/>
  <c r="SU126" i="4"/>
  <c r="SU125" i="4"/>
  <c r="SU124" i="4"/>
  <c r="SU123" i="4"/>
  <c r="SU122" i="4"/>
  <c r="SU121" i="4"/>
  <c r="SU120" i="4"/>
  <c r="SU119" i="4"/>
  <c r="SU118" i="4"/>
  <c r="SU117" i="4"/>
  <c r="SU116" i="4"/>
  <c r="SU115" i="4"/>
  <c r="SU114" i="4"/>
  <c r="SU113" i="4"/>
  <c r="SU112" i="4"/>
  <c r="SU111" i="4"/>
  <c r="SU110" i="4"/>
  <c r="SU109" i="4"/>
  <c r="SU108" i="4"/>
  <c r="SU107" i="4"/>
  <c r="SU106" i="4"/>
  <c r="SU105" i="4"/>
  <c r="SU104" i="4"/>
  <c r="SU103" i="4"/>
  <c r="SU102" i="4"/>
  <c r="SU101" i="4"/>
  <c r="SU100" i="4"/>
  <c r="SU99" i="4"/>
  <c r="SU98" i="4"/>
  <c r="SU97" i="4"/>
  <c r="SU96" i="4"/>
  <c r="SU95" i="4"/>
  <c r="SU94" i="4"/>
  <c r="SU93" i="4"/>
  <c r="SU92" i="4"/>
  <c r="SU91" i="4"/>
  <c r="SU90" i="4"/>
  <c r="SU89" i="4"/>
  <c r="SU88" i="4"/>
  <c r="SU87" i="4"/>
  <c r="SU86" i="4"/>
  <c r="SU85" i="4"/>
  <c r="SU84" i="4"/>
  <c r="SU83" i="4"/>
  <c r="SU82" i="4"/>
  <c r="SU81" i="4"/>
  <c r="SU80" i="4"/>
  <c r="SU79" i="4"/>
  <c r="SU78" i="4"/>
  <c r="SU77" i="4"/>
  <c r="SU76" i="4"/>
  <c r="SU75" i="4"/>
  <c r="SU74" i="4"/>
  <c r="SU73" i="4"/>
  <c r="SU72" i="4"/>
  <c r="SU71" i="4"/>
  <c r="SU70" i="4"/>
  <c r="SU69" i="4"/>
  <c r="SU68" i="4"/>
  <c r="SU67" i="4"/>
  <c r="SU66" i="4"/>
  <c r="SU65" i="4"/>
  <c r="SU64" i="4"/>
  <c r="SU63" i="4"/>
  <c r="SU62" i="4"/>
  <c r="SU61" i="4"/>
  <c r="SU60" i="4"/>
  <c r="SU59" i="4"/>
  <c r="SU58" i="4"/>
  <c r="SU57" i="4"/>
  <c r="SU56" i="4"/>
  <c r="SU55" i="4"/>
  <c r="SU54" i="4"/>
  <c r="SU53" i="4"/>
  <c r="SU52" i="4"/>
  <c r="SU51" i="4"/>
  <c r="SU50" i="4"/>
  <c r="SU49" i="4"/>
  <c r="SU48" i="4"/>
  <c r="SU47" i="4"/>
  <c r="SU46" i="4"/>
  <c r="SU45" i="4"/>
  <c r="SU44" i="4"/>
  <c r="SU43" i="4"/>
  <c r="SU42" i="4"/>
  <c r="SU41" i="4"/>
  <c r="SU40" i="4"/>
  <c r="SU39" i="4"/>
  <c r="SU38" i="4"/>
  <c r="SU37" i="4"/>
  <c r="SU36" i="4"/>
  <c r="SU35" i="4"/>
  <c r="SU34" i="4"/>
  <c r="SU33" i="4"/>
  <c r="SU32" i="4"/>
  <c r="SU31" i="4"/>
  <c r="SU30" i="4"/>
  <c r="SU29" i="4"/>
  <c r="SU28" i="4"/>
  <c r="SU27" i="4"/>
  <c r="SU26" i="4"/>
  <c r="SU25" i="4"/>
  <c r="SU24" i="4"/>
  <c r="SU23" i="4"/>
  <c r="SU22" i="4"/>
  <c r="SU21" i="4"/>
  <c r="SU20" i="4"/>
  <c r="SU19" i="4"/>
  <c r="SU18" i="4"/>
  <c r="SU17" i="4"/>
  <c r="SU16" i="4"/>
  <c r="SU15" i="4"/>
  <c r="SU14" i="4"/>
  <c r="SU13" i="4"/>
  <c r="SU12" i="4"/>
  <c r="SU11" i="4"/>
  <c r="SU10" i="4"/>
  <c r="SU9" i="4"/>
  <c r="SU8" i="4"/>
  <c r="SZ156" i="4"/>
  <c r="SZ155" i="4"/>
  <c r="SZ154" i="4"/>
  <c r="SZ153" i="4"/>
  <c r="SZ152" i="4"/>
  <c r="SZ151" i="4"/>
  <c r="SZ150" i="4"/>
  <c r="SZ149" i="4"/>
  <c r="SZ148" i="4"/>
  <c r="SZ147" i="4"/>
  <c r="SZ146" i="4"/>
  <c r="SZ145" i="4"/>
  <c r="SZ144" i="4"/>
  <c r="SZ143" i="4"/>
  <c r="SZ142" i="4"/>
  <c r="SZ141" i="4"/>
  <c r="SZ140" i="4"/>
  <c r="SZ139" i="4"/>
  <c r="SZ138" i="4"/>
  <c r="SZ137" i="4"/>
  <c r="SZ136" i="4"/>
  <c r="SZ135" i="4"/>
  <c r="SZ134" i="4"/>
  <c r="SZ133" i="4"/>
  <c r="SZ132" i="4"/>
  <c r="SZ131" i="4"/>
  <c r="SZ130" i="4"/>
  <c r="SZ129" i="4"/>
  <c r="SZ128" i="4"/>
  <c r="SZ127" i="4"/>
  <c r="SZ126" i="4"/>
  <c r="SZ125" i="4"/>
  <c r="SZ124" i="4"/>
  <c r="SZ123" i="4"/>
  <c r="SZ122" i="4"/>
  <c r="SZ121" i="4"/>
  <c r="SZ120" i="4"/>
  <c r="SZ119" i="4"/>
  <c r="SZ118" i="4"/>
  <c r="SZ117" i="4"/>
  <c r="SZ116" i="4"/>
  <c r="SZ115" i="4"/>
  <c r="SZ114" i="4"/>
  <c r="SZ113" i="4"/>
  <c r="SZ112" i="4"/>
  <c r="SZ111" i="4"/>
  <c r="SZ110" i="4"/>
  <c r="SZ109" i="4"/>
  <c r="SZ108" i="4"/>
  <c r="SZ107" i="4"/>
  <c r="SZ106" i="4"/>
  <c r="SZ105" i="4"/>
  <c r="SZ104" i="4"/>
  <c r="SZ103" i="4"/>
  <c r="SZ102" i="4"/>
  <c r="SZ101" i="4"/>
  <c r="SZ100" i="4"/>
  <c r="SZ99" i="4"/>
  <c r="SZ98" i="4"/>
  <c r="SZ97" i="4"/>
  <c r="SZ96" i="4"/>
  <c r="SZ95" i="4"/>
  <c r="SZ94" i="4"/>
  <c r="SZ93" i="4"/>
  <c r="SZ92" i="4"/>
  <c r="SZ91" i="4"/>
  <c r="SZ90" i="4"/>
  <c r="SZ89" i="4"/>
  <c r="SZ88" i="4"/>
  <c r="SZ87" i="4"/>
  <c r="SZ86" i="4"/>
  <c r="SZ85" i="4"/>
  <c r="SZ84" i="4"/>
  <c r="SZ83" i="4"/>
  <c r="SZ82" i="4"/>
  <c r="SZ81" i="4"/>
  <c r="SZ80" i="4"/>
  <c r="SZ79" i="4"/>
  <c r="SZ78" i="4"/>
  <c r="SZ77" i="4"/>
  <c r="SZ76" i="4"/>
  <c r="SZ75" i="4"/>
  <c r="SZ74" i="4"/>
  <c r="SZ73" i="4"/>
  <c r="SZ72" i="4"/>
  <c r="SZ71" i="4"/>
  <c r="SZ70" i="4"/>
  <c r="SZ69" i="4"/>
  <c r="SZ68" i="4"/>
  <c r="SZ67" i="4"/>
  <c r="SZ66" i="4"/>
  <c r="SZ65" i="4"/>
  <c r="SZ64" i="4"/>
  <c r="SZ63" i="4"/>
  <c r="SZ62" i="4"/>
  <c r="SZ61" i="4"/>
  <c r="SZ60" i="4"/>
  <c r="SZ59" i="4"/>
  <c r="SZ58" i="4"/>
  <c r="SZ57" i="4"/>
  <c r="SZ56" i="4"/>
  <c r="SZ55" i="4"/>
  <c r="SZ54" i="4"/>
  <c r="SZ53" i="4"/>
  <c r="SZ52" i="4"/>
  <c r="SZ51" i="4"/>
  <c r="SZ50" i="4"/>
  <c r="SZ49" i="4"/>
  <c r="SZ48" i="4"/>
  <c r="SZ47" i="4"/>
  <c r="SZ46" i="4"/>
  <c r="SZ45" i="4"/>
  <c r="SZ44" i="4"/>
  <c r="SZ43" i="4"/>
  <c r="SZ42" i="4"/>
  <c r="SZ41" i="4"/>
  <c r="SZ40" i="4"/>
  <c r="SZ39" i="4"/>
  <c r="SZ38" i="4"/>
  <c r="SZ37" i="4"/>
  <c r="SZ36" i="4"/>
  <c r="SZ35" i="4"/>
  <c r="SZ34" i="4"/>
  <c r="SZ33" i="4"/>
  <c r="SZ32" i="4"/>
  <c r="SZ31" i="4"/>
  <c r="SZ30" i="4"/>
  <c r="SZ29" i="4"/>
  <c r="SZ28" i="4"/>
  <c r="SZ27" i="4"/>
  <c r="SZ26" i="4"/>
  <c r="SZ25" i="4"/>
  <c r="SZ24" i="4"/>
  <c r="SZ23" i="4"/>
  <c r="SZ22" i="4"/>
  <c r="SZ21" i="4"/>
  <c r="SZ20" i="4"/>
  <c r="SZ19" i="4"/>
  <c r="SZ18" i="4"/>
  <c r="SZ17" i="4"/>
  <c r="SZ16" i="4"/>
  <c r="SZ15" i="4"/>
  <c r="SZ14" i="4"/>
  <c r="SZ13" i="4"/>
  <c r="SZ12" i="4"/>
  <c r="SZ11" i="4"/>
  <c r="SZ10" i="4"/>
  <c r="SZ9" i="4"/>
  <c r="SZ8" i="4"/>
  <c r="TE156" i="4"/>
  <c r="TE155" i="4"/>
  <c r="TE154" i="4"/>
  <c r="TE153" i="4"/>
  <c r="TE152" i="4"/>
  <c r="TE151" i="4"/>
  <c r="TE150" i="4"/>
  <c r="TE149" i="4"/>
  <c r="TE148" i="4"/>
  <c r="TE147" i="4"/>
  <c r="TE146" i="4"/>
  <c r="TE145" i="4"/>
  <c r="TE144" i="4"/>
  <c r="TE143" i="4"/>
  <c r="TE142" i="4"/>
  <c r="TE141" i="4"/>
  <c r="TE140" i="4"/>
  <c r="TE139" i="4"/>
  <c r="TE138" i="4"/>
  <c r="TE137" i="4"/>
  <c r="TE136" i="4"/>
  <c r="TE135" i="4"/>
  <c r="TE134" i="4"/>
  <c r="TE133" i="4"/>
  <c r="TE132" i="4"/>
  <c r="TE131" i="4"/>
  <c r="TE130" i="4"/>
  <c r="TE129" i="4"/>
  <c r="TE128" i="4"/>
  <c r="TE127" i="4"/>
  <c r="TE126" i="4"/>
  <c r="TE125" i="4"/>
  <c r="TE124" i="4"/>
  <c r="TE123" i="4"/>
  <c r="TE122" i="4"/>
  <c r="TE121" i="4"/>
  <c r="TE120" i="4"/>
  <c r="TE119" i="4"/>
  <c r="TE118" i="4"/>
  <c r="TE117" i="4"/>
  <c r="TE116" i="4"/>
  <c r="TE115" i="4"/>
  <c r="TE114" i="4"/>
  <c r="TE113" i="4"/>
  <c r="TE112" i="4"/>
  <c r="TE111" i="4"/>
  <c r="TE110" i="4"/>
  <c r="TE109" i="4"/>
  <c r="TE108" i="4"/>
  <c r="TE107" i="4"/>
  <c r="TE106" i="4"/>
  <c r="TE105" i="4"/>
  <c r="TE104" i="4"/>
  <c r="TE103" i="4"/>
  <c r="TE102" i="4"/>
  <c r="TE101" i="4"/>
  <c r="TE100" i="4"/>
  <c r="TE99" i="4"/>
  <c r="TE98" i="4"/>
  <c r="TE97" i="4"/>
  <c r="TE96" i="4"/>
  <c r="TE95" i="4"/>
  <c r="TE94" i="4"/>
  <c r="TE93" i="4"/>
  <c r="TE92" i="4"/>
  <c r="TE91" i="4"/>
  <c r="TE90" i="4"/>
  <c r="TE89" i="4"/>
  <c r="TE88" i="4"/>
  <c r="TE87" i="4"/>
  <c r="TE86" i="4"/>
  <c r="TE85" i="4"/>
  <c r="TE84" i="4"/>
  <c r="TE83" i="4"/>
  <c r="TE82" i="4"/>
  <c r="TE81" i="4"/>
  <c r="TE80" i="4"/>
  <c r="TE79" i="4"/>
  <c r="TE78" i="4"/>
  <c r="TE77" i="4"/>
  <c r="TE76" i="4"/>
  <c r="TE75" i="4"/>
  <c r="TE74" i="4"/>
  <c r="TE73" i="4"/>
  <c r="TE72" i="4"/>
  <c r="TE71" i="4"/>
  <c r="TE70" i="4"/>
  <c r="TE69" i="4"/>
  <c r="TE68" i="4"/>
  <c r="TE67" i="4"/>
  <c r="TE66" i="4"/>
  <c r="TE65" i="4"/>
  <c r="TE64" i="4"/>
  <c r="TE63" i="4"/>
  <c r="TE62" i="4"/>
  <c r="TE61" i="4"/>
  <c r="TE60" i="4"/>
  <c r="TE59" i="4"/>
  <c r="TE58" i="4"/>
  <c r="TE57" i="4"/>
  <c r="TE56" i="4"/>
  <c r="TE55" i="4"/>
  <c r="TE54" i="4"/>
  <c r="TE53" i="4"/>
  <c r="TE52" i="4"/>
  <c r="TE51" i="4"/>
  <c r="TE50" i="4"/>
  <c r="TE49" i="4"/>
  <c r="TE48" i="4"/>
  <c r="TE47" i="4"/>
  <c r="TE46" i="4"/>
  <c r="TE45" i="4"/>
  <c r="TE44" i="4"/>
  <c r="TE43" i="4"/>
  <c r="TE42" i="4"/>
  <c r="TE41" i="4"/>
  <c r="TE40" i="4"/>
  <c r="TE39" i="4"/>
  <c r="TE38" i="4"/>
  <c r="TE37" i="4"/>
  <c r="TE36" i="4"/>
  <c r="TE35" i="4"/>
  <c r="TE34" i="4"/>
  <c r="TE33" i="4"/>
  <c r="TE32" i="4"/>
  <c r="TE31" i="4"/>
  <c r="TE30" i="4"/>
  <c r="TE29" i="4"/>
  <c r="TE28" i="4"/>
  <c r="TE27" i="4"/>
  <c r="TE26" i="4"/>
  <c r="TE25" i="4"/>
  <c r="TE24" i="4"/>
  <c r="TE23" i="4"/>
  <c r="TE22" i="4"/>
  <c r="TE21" i="4"/>
  <c r="TE20" i="4"/>
  <c r="TE19" i="4"/>
  <c r="TE18" i="4"/>
  <c r="TE17" i="4"/>
  <c r="TE16" i="4"/>
  <c r="TE15" i="4"/>
  <c r="TE14" i="4"/>
  <c r="TE13" i="4"/>
  <c r="TE12" i="4"/>
  <c r="TE11" i="4"/>
  <c r="TE10" i="4"/>
  <c r="TE9" i="4"/>
  <c r="TE8" i="4"/>
  <c r="TJ156" i="4"/>
  <c r="TJ155" i="4"/>
  <c r="TJ154" i="4"/>
  <c r="TJ153" i="4"/>
  <c r="TJ152" i="4"/>
  <c r="TJ151" i="4"/>
  <c r="TJ150" i="4"/>
  <c r="TJ149" i="4"/>
  <c r="TJ148" i="4"/>
  <c r="TJ147" i="4"/>
  <c r="TJ146" i="4"/>
  <c r="TJ145" i="4"/>
  <c r="TJ144" i="4"/>
  <c r="TJ143" i="4"/>
  <c r="TJ142" i="4"/>
  <c r="TJ141" i="4"/>
  <c r="TJ140" i="4"/>
  <c r="TJ139" i="4"/>
  <c r="TJ138" i="4"/>
  <c r="TJ137" i="4"/>
  <c r="TJ136" i="4"/>
  <c r="TJ135" i="4"/>
  <c r="TJ134" i="4"/>
  <c r="TJ133" i="4"/>
  <c r="TJ132" i="4"/>
  <c r="TJ131" i="4"/>
  <c r="TJ130" i="4"/>
  <c r="TJ129" i="4"/>
  <c r="TJ128" i="4"/>
  <c r="TJ127" i="4"/>
  <c r="TJ126" i="4"/>
  <c r="TJ125" i="4"/>
  <c r="TJ124" i="4"/>
  <c r="TJ123" i="4"/>
  <c r="TJ122" i="4"/>
  <c r="TJ121" i="4"/>
  <c r="TJ120" i="4"/>
  <c r="TJ119" i="4"/>
  <c r="TJ118" i="4"/>
  <c r="TJ117" i="4"/>
  <c r="TJ116" i="4"/>
  <c r="TJ115" i="4"/>
  <c r="TJ114" i="4"/>
  <c r="TJ113" i="4"/>
  <c r="TJ112" i="4"/>
  <c r="TJ111" i="4"/>
  <c r="TJ110" i="4"/>
  <c r="TJ109" i="4"/>
  <c r="TJ108" i="4"/>
  <c r="TJ107" i="4"/>
  <c r="TJ106" i="4"/>
  <c r="TJ105" i="4"/>
  <c r="TJ104" i="4"/>
  <c r="TJ103" i="4"/>
  <c r="TJ102" i="4"/>
  <c r="TJ101" i="4"/>
  <c r="TJ100" i="4"/>
  <c r="TJ99" i="4"/>
  <c r="TJ98" i="4"/>
  <c r="TJ97" i="4"/>
  <c r="TJ96" i="4"/>
  <c r="TJ95" i="4"/>
  <c r="TJ94" i="4"/>
  <c r="TJ93" i="4"/>
  <c r="TJ92" i="4"/>
  <c r="TJ91" i="4"/>
  <c r="TJ90" i="4"/>
  <c r="TJ89" i="4"/>
  <c r="TJ88" i="4"/>
  <c r="TJ87" i="4"/>
  <c r="TJ86" i="4"/>
  <c r="TJ85" i="4"/>
  <c r="TJ84" i="4"/>
  <c r="TJ83" i="4"/>
  <c r="TJ82" i="4"/>
  <c r="TJ81" i="4"/>
  <c r="TJ80" i="4"/>
  <c r="TJ79" i="4"/>
  <c r="TJ78" i="4"/>
  <c r="TJ77" i="4"/>
  <c r="TJ76" i="4"/>
  <c r="TJ75" i="4"/>
  <c r="TJ74" i="4"/>
  <c r="TJ73" i="4"/>
  <c r="TJ72" i="4"/>
  <c r="TJ71" i="4"/>
  <c r="TJ70" i="4"/>
  <c r="TJ69" i="4"/>
  <c r="TJ68" i="4"/>
  <c r="TJ67" i="4"/>
  <c r="TJ66" i="4"/>
  <c r="TJ65" i="4"/>
  <c r="TJ64" i="4"/>
  <c r="TJ63" i="4"/>
  <c r="TJ62" i="4"/>
  <c r="TJ61" i="4"/>
  <c r="TJ60" i="4"/>
  <c r="TJ59" i="4"/>
  <c r="TJ58" i="4"/>
  <c r="TJ57" i="4"/>
  <c r="TJ56" i="4"/>
  <c r="TJ55" i="4"/>
  <c r="TJ54" i="4"/>
  <c r="TJ53" i="4"/>
  <c r="TJ52" i="4"/>
  <c r="TJ51" i="4"/>
  <c r="TJ50" i="4"/>
  <c r="TJ49" i="4"/>
  <c r="TJ48" i="4"/>
  <c r="TJ47" i="4"/>
  <c r="TJ46" i="4"/>
  <c r="TJ45" i="4"/>
  <c r="TJ44" i="4"/>
  <c r="TJ43" i="4"/>
  <c r="TJ42" i="4"/>
  <c r="TJ41" i="4"/>
  <c r="TJ40" i="4"/>
  <c r="TJ39" i="4"/>
  <c r="TJ38" i="4"/>
  <c r="TJ37" i="4"/>
  <c r="TJ36" i="4"/>
  <c r="TJ35" i="4"/>
  <c r="TJ34" i="4"/>
  <c r="TJ33" i="4"/>
  <c r="TJ32" i="4"/>
  <c r="TJ31" i="4"/>
  <c r="TJ30" i="4"/>
  <c r="TJ29" i="4"/>
  <c r="TJ28" i="4"/>
  <c r="TJ27" i="4"/>
  <c r="TJ26" i="4"/>
  <c r="TJ25" i="4"/>
  <c r="TJ24" i="4"/>
  <c r="TJ23" i="4"/>
  <c r="TJ22" i="4"/>
  <c r="TJ21" i="4"/>
  <c r="TJ20" i="4"/>
  <c r="TJ19" i="4"/>
  <c r="TJ18" i="4"/>
  <c r="TJ17" i="4"/>
  <c r="TJ16" i="4"/>
  <c r="TJ15" i="4"/>
  <c r="TJ14" i="4"/>
  <c r="TJ13" i="4"/>
  <c r="TJ12" i="4"/>
  <c r="TJ11" i="4"/>
  <c r="TJ10" i="4"/>
  <c r="TJ9" i="4"/>
  <c r="TJ8" i="4"/>
  <c r="TO156" i="4"/>
  <c r="TO155" i="4"/>
  <c r="TO154" i="4"/>
  <c r="TO153" i="4"/>
  <c r="TO152" i="4"/>
  <c r="TO151" i="4"/>
  <c r="TO150" i="4"/>
  <c r="TO149" i="4"/>
  <c r="TO148" i="4"/>
  <c r="TO147" i="4"/>
  <c r="TO146" i="4"/>
  <c r="TO145" i="4"/>
  <c r="TO144" i="4"/>
  <c r="TO143" i="4"/>
  <c r="TO142" i="4"/>
  <c r="TO141" i="4"/>
  <c r="TO140" i="4"/>
  <c r="TO139" i="4"/>
  <c r="TO138" i="4"/>
  <c r="TO137" i="4"/>
  <c r="TO136" i="4"/>
  <c r="TO135" i="4"/>
  <c r="TO134" i="4"/>
  <c r="TO133" i="4"/>
  <c r="TO132" i="4"/>
  <c r="TO131" i="4"/>
  <c r="TO130" i="4"/>
  <c r="TO129" i="4"/>
  <c r="TO128" i="4"/>
  <c r="TO127" i="4"/>
  <c r="TO126" i="4"/>
  <c r="TO125" i="4"/>
  <c r="TO124" i="4"/>
  <c r="TO123" i="4"/>
  <c r="TO122" i="4"/>
  <c r="TO121" i="4"/>
  <c r="TO120" i="4"/>
  <c r="TO119" i="4"/>
  <c r="TO118" i="4"/>
  <c r="TO117" i="4"/>
  <c r="TO116" i="4"/>
  <c r="TO115" i="4"/>
  <c r="TO114" i="4"/>
  <c r="TO113" i="4"/>
  <c r="TO112" i="4"/>
  <c r="TO111" i="4"/>
  <c r="TO110" i="4"/>
  <c r="TO109" i="4"/>
  <c r="TO108" i="4"/>
  <c r="TO107" i="4"/>
  <c r="TO106" i="4"/>
  <c r="TO105" i="4"/>
  <c r="TO104" i="4"/>
  <c r="TO103" i="4"/>
  <c r="TO102" i="4"/>
  <c r="TO101" i="4"/>
  <c r="TO100" i="4"/>
  <c r="TO99" i="4"/>
  <c r="TO98" i="4"/>
  <c r="TO97" i="4"/>
  <c r="TO96" i="4"/>
  <c r="TO95" i="4"/>
  <c r="TO94" i="4"/>
  <c r="TO93" i="4"/>
  <c r="TO92" i="4"/>
  <c r="TO91" i="4"/>
  <c r="TO90" i="4"/>
  <c r="TO89" i="4"/>
  <c r="TO88" i="4"/>
  <c r="TO87" i="4"/>
  <c r="TO86" i="4"/>
  <c r="TO85" i="4"/>
  <c r="TO84" i="4"/>
  <c r="TO83" i="4"/>
  <c r="TO82" i="4"/>
  <c r="TO81" i="4"/>
  <c r="TO80" i="4"/>
  <c r="TO79" i="4"/>
  <c r="TO78" i="4"/>
  <c r="TO77" i="4"/>
  <c r="TO76" i="4"/>
  <c r="TO75" i="4"/>
  <c r="TO74" i="4"/>
  <c r="TO73" i="4"/>
  <c r="TO72" i="4"/>
  <c r="TO71" i="4"/>
  <c r="TO70" i="4"/>
  <c r="TO69" i="4"/>
  <c r="TO68" i="4"/>
  <c r="TO67" i="4"/>
  <c r="TO66" i="4"/>
  <c r="TO65" i="4"/>
  <c r="TO64" i="4"/>
  <c r="TO63" i="4"/>
  <c r="TO62" i="4"/>
  <c r="TO61" i="4"/>
  <c r="TO60" i="4"/>
  <c r="TO59" i="4"/>
  <c r="TO58" i="4"/>
  <c r="TO57" i="4"/>
  <c r="TO56" i="4"/>
  <c r="TO55" i="4"/>
  <c r="TO54" i="4"/>
  <c r="TO53" i="4"/>
  <c r="TO52" i="4"/>
  <c r="TO51" i="4"/>
  <c r="TO50" i="4"/>
  <c r="TO49" i="4"/>
  <c r="TO48" i="4"/>
  <c r="TO47" i="4"/>
  <c r="TO46" i="4"/>
  <c r="TO45" i="4"/>
  <c r="TO44" i="4"/>
  <c r="TO43" i="4"/>
  <c r="TO42" i="4"/>
  <c r="TO41" i="4"/>
  <c r="TO40" i="4"/>
  <c r="TO39" i="4"/>
  <c r="TO38" i="4"/>
  <c r="TO37" i="4"/>
  <c r="TO36" i="4"/>
  <c r="TO35" i="4"/>
  <c r="TO34" i="4"/>
  <c r="TO33" i="4"/>
  <c r="TO32" i="4"/>
  <c r="TO31" i="4"/>
  <c r="TO30" i="4"/>
  <c r="TO29" i="4"/>
  <c r="TO28" i="4"/>
  <c r="TO27" i="4"/>
  <c r="TO26" i="4"/>
  <c r="TO25" i="4"/>
  <c r="TO24" i="4"/>
  <c r="TO23" i="4"/>
  <c r="TO22" i="4"/>
  <c r="TO21" i="4"/>
  <c r="TO20" i="4"/>
  <c r="TO19" i="4"/>
  <c r="TO18" i="4"/>
  <c r="TO17" i="4"/>
  <c r="TO16" i="4"/>
  <c r="TO15" i="4"/>
  <c r="TO14" i="4"/>
  <c r="TO13" i="4"/>
  <c r="TO12" i="4"/>
  <c r="TO11" i="4"/>
  <c r="TO10" i="4"/>
  <c r="TO9" i="4"/>
  <c r="TO8" i="4"/>
  <c r="TT156" i="4"/>
  <c r="TT155" i="4"/>
  <c r="TT154" i="4"/>
  <c r="TT153" i="4"/>
  <c r="TT152" i="4"/>
  <c r="TT151" i="4"/>
  <c r="TT150" i="4"/>
  <c r="TT149" i="4"/>
  <c r="TT148" i="4"/>
  <c r="TT147" i="4"/>
  <c r="TT146" i="4"/>
  <c r="TT145" i="4"/>
  <c r="TT144" i="4"/>
  <c r="TT143" i="4"/>
  <c r="TT142" i="4"/>
  <c r="TT141" i="4"/>
  <c r="TT140" i="4"/>
  <c r="TT139" i="4"/>
  <c r="TT138" i="4"/>
  <c r="TT137" i="4"/>
  <c r="TT136" i="4"/>
  <c r="TT135" i="4"/>
  <c r="TT134" i="4"/>
  <c r="TT133" i="4"/>
  <c r="TT132" i="4"/>
  <c r="TT131" i="4"/>
  <c r="TT130" i="4"/>
  <c r="TT129" i="4"/>
  <c r="TT128" i="4"/>
  <c r="TT127" i="4"/>
  <c r="TT126" i="4"/>
  <c r="TT125" i="4"/>
  <c r="TT124" i="4"/>
  <c r="TT123" i="4"/>
  <c r="TT122" i="4"/>
  <c r="TT121" i="4"/>
  <c r="TT120" i="4"/>
  <c r="TT119" i="4"/>
  <c r="TT118" i="4"/>
  <c r="TT117" i="4"/>
  <c r="TT116" i="4"/>
  <c r="TT115" i="4"/>
  <c r="TT114" i="4"/>
  <c r="TT113" i="4"/>
  <c r="TT112" i="4"/>
  <c r="TT111" i="4"/>
  <c r="TT110" i="4"/>
  <c r="TT109" i="4"/>
  <c r="TT108" i="4"/>
  <c r="TT107" i="4"/>
  <c r="TT106" i="4"/>
  <c r="TT105" i="4"/>
  <c r="TT104" i="4"/>
  <c r="TT103" i="4"/>
  <c r="TT102" i="4"/>
  <c r="TT101" i="4"/>
  <c r="TT100" i="4"/>
  <c r="TT99" i="4"/>
  <c r="TT98" i="4"/>
  <c r="TT97" i="4"/>
  <c r="TT96" i="4"/>
  <c r="TT95" i="4"/>
  <c r="TT94" i="4"/>
  <c r="TT93" i="4"/>
  <c r="TT92" i="4"/>
  <c r="TT91" i="4"/>
  <c r="TT90" i="4"/>
  <c r="TT89" i="4"/>
  <c r="TT88" i="4"/>
  <c r="TT87" i="4"/>
  <c r="TT86" i="4"/>
  <c r="TT85" i="4"/>
  <c r="TT84" i="4"/>
  <c r="TT83" i="4"/>
  <c r="TT82" i="4"/>
  <c r="TT81" i="4"/>
  <c r="TT80" i="4"/>
  <c r="TT79" i="4"/>
  <c r="TT78" i="4"/>
  <c r="TT77" i="4"/>
  <c r="TT76" i="4"/>
  <c r="TT75" i="4"/>
  <c r="TT74" i="4"/>
  <c r="TT73" i="4"/>
  <c r="TT72" i="4"/>
  <c r="TT71" i="4"/>
  <c r="TT70" i="4"/>
  <c r="TT69" i="4"/>
  <c r="TT68" i="4"/>
  <c r="TT67" i="4"/>
  <c r="TT66" i="4"/>
  <c r="TT65" i="4"/>
  <c r="TT64" i="4"/>
  <c r="TT63" i="4"/>
  <c r="TT62" i="4"/>
  <c r="TT61" i="4"/>
  <c r="TT60" i="4"/>
  <c r="TT59" i="4"/>
  <c r="TT58" i="4"/>
  <c r="TT57" i="4"/>
  <c r="TT56" i="4"/>
  <c r="TT55" i="4"/>
  <c r="TT54" i="4"/>
  <c r="TT53" i="4"/>
  <c r="TT52" i="4"/>
  <c r="TT51" i="4"/>
  <c r="TT50" i="4"/>
  <c r="TT49" i="4"/>
  <c r="TT48" i="4"/>
  <c r="TT47" i="4"/>
  <c r="TT46" i="4"/>
  <c r="TT45" i="4"/>
  <c r="TT44" i="4"/>
  <c r="TT43" i="4"/>
  <c r="TT42" i="4"/>
  <c r="TT41" i="4"/>
  <c r="TT40" i="4"/>
  <c r="TT39" i="4"/>
  <c r="TT38" i="4"/>
  <c r="TT37" i="4"/>
  <c r="TT36" i="4"/>
  <c r="TT35" i="4"/>
  <c r="TT34" i="4"/>
  <c r="TT33" i="4"/>
  <c r="TT32" i="4"/>
  <c r="TT31" i="4"/>
  <c r="TT30" i="4"/>
  <c r="TT29" i="4"/>
  <c r="TT28" i="4"/>
  <c r="TT27" i="4"/>
  <c r="TT26" i="4"/>
  <c r="TT25" i="4"/>
  <c r="TT24" i="4"/>
  <c r="TT23" i="4"/>
  <c r="TT22" i="4"/>
  <c r="TT21" i="4"/>
  <c r="TT20" i="4"/>
  <c r="TT19" i="4"/>
  <c r="TT18" i="4"/>
  <c r="TT17" i="4"/>
  <c r="TT16" i="4"/>
  <c r="TT15" i="4"/>
  <c r="TT14" i="4"/>
  <c r="TT13" i="4"/>
  <c r="TT12" i="4"/>
  <c r="TT11" i="4"/>
  <c r="TT10" i="4"/>
  <c r="TT9" i="4"/>
  <c r="TT8" i="4"/>
  <c r="TY156" i="4"/>
  <c r="TY155" i="4"/>
  <c r="TY154" i="4"/>
  <c r="TY153" i="4"/>
  <c r="TY152" i="4"/>
  <c r="TY151" i="4"/>
  <c r="TY150" i="4"/>
  <c r="TY149" i="4"/>
  <c r="TY148" i="4"/>
  <c r="TY147" i="4"/>
  <c r="TY146" i="4"/>
  <c r="TY145" i="4"/>
  <c r="TY144" i="4"/>
  <c r="TY143" i="4"/>
  <c r="TY142" i="4"/>
  <c r="TY141" i="4"/>
  <c r="TY140" i="4"/>
  <c r="TY139" i="4"/>
  <c r="TY138" i="4"/>
  <c r="TY137" i="4"/>
  <c r="TY136" i="4"/>
  <c r="TY135" i="4"/>
  <c r="TY134" i="4"/>
  <c r="TY133" i="4"/>
  <c r="TY132" i="4"/>
  <c r="TY131" i="4"/>
  <c r="TY130" i="4"/>
  <c r="TY129" i="4"/>
  <c r="TY128" i="4"/>
  <c r="TY127" i="4"/>
  <c r="TY126" i="4"/>
  <c r="TY125" i="4"/>
  <c r="TY124" i="4"/>
  <c r="TY123" i="4"/>
  <c r="TY122" i="4"/>
  <c r="TY121" i="4"/>
  <c r="TY120" i="4"/>
  <c r="TY119" i="4"/>
  <c r="TY118" i="4"/>
  <c r="TY117" i="4"/>
  <c r="TY116" i="4"/>
  <c r="TY115" i="4"/>
  <c r="TY114" i="4"/>
  <c r="TY113" i="4"/>
  <c r="TY112" i="4"/>
  <c r="TY111" i="4"/>
  <c r="TY110" i="4"/>
  <c r="TY109" i="4"/>
  <c r="TY108" i="4"/>
  <c r="TY107" i="4"/>
  <c r="TY106" i="4"/>
  <c r="TY105" i="4"/>
  <c r="TY104" i="4"/>
  <c r="TY103" i="4"/>
  <c r="TY102" i="4"/>
  <c r="TY101" i="4"/>
  <c r="TY100" i="4"/>
  <c r="TY99" i="4"/>
  <c r="TY98" i="4"/>
  <c r="TY97" i="4"/>
  <c r="TY96" i="4"/>
  <c r="TY95" i="4"/>
  <c r="TY94" i="4"/>
  <c r="TY93" i="4"/>
  <c r="TY92" i="4"/>
  <c r="TY91" i="4"/>
  <c r="TY90" i="4"/>
  <c r="TY89" i="4"/>
  <c r="TY88" i="4"/>
  <c r="TY87" i="4"/>
  <c r="TY86" i="4"/>
  <c r="TY85" i="4"/>
  <c r="TY84" i="4"/>
  <c r="TY83" i="4"/>
  <c r="TY82" i="4"/>
  <c r="TY81" i="4"/>
  <c r="TY80" i="4"/>
  <c r="TY79" i="4"/>
  <c r="TY78" i="4"/>
  <c r="TY77" i="4"/>
  <c r="TY76" i="4"/>
  <c r="TY75" i="4"/>
  <c r="TY74" i="4"/>
  <c r="TY73" i="4"/>
  <c r="TY72" i="4"/>
  <c r="TY71" i="4"/>
  <c r="TY70" i="4"/>
  <c r="TY69" i="4"/>
  <c r="TY68" i="4"/>
  <c r="TY67" i="4"/>
  <c r="TY66" i="4"/>
  <c r="TY65" i="4"/>
  <c r="TY64" i="4"/>
  <c r="TY63" i="4"/>
  <c r="TY62" i="4"/>
  <c r="TY61" i="4"/>
  <c r="TY60" i="4"/>
  <c r="TY59" i="4"/>
  <c r="TY58" i="4"/>
  <c r="TY57" i="4"/>
  <c r="TY56" i="4"/>
  <c r="TY55" i="4"/>
  <c r="TY54" i="4"/>
  <c r="TY53" i="4"/>
  <c r="TY52" i="4"/>
  <c r="TY51" i="4"/>
  <c r="TY50" i="4"/>
  <c r="TY49" i="4"/>
  <c r="TY48" i="4"/>
  <c r="TY47" i="4"/>
  <c r="TY46" i="4"/>
  <c r="TY45" i="4"/>
  <c r="TY44" i="4"/>
  <c r="TY43" i="4"/>
  <c r="TY42" i="4"/>
  <c r="TY41" i="4"/>
  <c r="TY40" i="4"/>
  <c r="TY39" i="4"/>
  <c r="TY38" i="4"/>
  <c r="TY37" i="4"/>
  <c r="TY36" i="4"/>
  <c r="TY35" i="4"/>
  <c r="TY34" i="4"/>
  <c r="TY33" i="4"/>
  <c r="TY32" i="4"/>
  <c r="TY31" i="4"/>
  <c r="TY30" i="4"/>
  <c r="TY29" i="4"/>
  <c r="TY28" i="4"/>
  <c r="TY27" i="4"/>
  <c r="TY26" i="4"/>
  <c r="TY25" i="4"/>
  <c r="TY24" i="4"/>
  <c r="TY23" i="4"/>
  <c r="TY22" i="4"/>
  <c r="TY21" i="4"/>
  <c r="TY20" i="4"/>
  <c r="TY19" i="4"/>
  <c r="TY18" i="4"/>
  <c r="TY17" i="4"/>
  <c r="TY16" i="4"/>
  <c r="TY15" i="4"/>
  <c r="TY14" i="4"/>
  <c r="TY13" i="4"/>
  <c r="TY12" i="4"/>
  <c r="TY11" i="4"/>
  <c r="TY10" i="4"/>
  <c r="TY9" i="4"/>
  <c r="TY8" i="4"/>
  <c r="UD156" i="4"/>
  <c r="UD155" i="4"/>
  <c r="UD154" i="4"/>
  <c r="UD153" i="4"/>
  <c r="UD152" i="4"/>
  <c r="UD151" i="4"/>
  <c r="UD150" i="4"/>
  <c r="UD149" i="4"/>
  <c r="UD148" i="4"/>
  <c r="UD147" i="4"/>
  <c r="UD146" i="4"/>
  <c r="UD145" i="4"/>
  <c r="UD144" i="4"/>
  <c r="UD143" i="4"/>
  <c r="UD142" i="4"/>
  <c r="UD141" i="4"/>
  <c r="UD140" i="4"/>
  <c r="UD139" i="4"/>
  <c r="UD138" i="4"/>
  <c r="UD137" i="4"/>
  <c r="UD136" i="4"/>
  <c r="UD135" i="4"/>
  <c r="UD134" i="4"/>
  <c r="UD133" i="4"/>
  <c r="UD132" i="4"/>
  <c r="UD131" i="4"/>
  <c r="UD130" i="4"/>
  <c r="UD129" i="4"/>
  <c r="UD128" i="4"/>
  <c r="UD127" i="4"/>
  <c r="UD126" i="4"/>
  <c r="UD125" i="4"/>
  <c r="UD124" i="4"/>
  <c r="UD123" i="4"/>
  <c r="UD122" i="4"/>
  <c r="UD121" i="4"/>
  <c r="UD120" i="4"/>
  <c r="UD119" i="4"/>
  <c r="UD118" i="4"/>
  <c r="UD117" i="4"/>
  <c r="UD116" i="4"/>
  <c r="UD115" i="4"/>
  <c r="UD114" i="4"/>
  <c r="UD113" i="4"/>
  <c r="UD112" i="4"/>
  <c r="UD111" i="4"/>
  <c r="UD110" i="4"/>
  <c r="UD109" i="4"/>
  <c r="UD108" i="4"/>
  <c r="UD107" i="4"/>
  <c r="UD106" i="4"/>
  <c r="UD105" i="4"/>
  <c r="UD104" i="4"/>
  <c r="UD103" i="4"/>
  <c r="UD102" i="4"/>
  <c r="UD101" i="4"/>
  <c r="UD100" i="4"/>
  <c r="UD99" i="4"/>
  <c r="UD98" i="4"/>
  <c r="UD97" i="4"/>
  <c r="UD96" i="4"/>
  <c r="UD95" i="4"/>
  <c r="UD94" i="4"/>
  <c r="UD93" i="4"/>
  <c r="UD92" i="4"/>
  <c r="UD91" i="4"/>
  <c r="UD90" i="4"/>
  <c r="UD89" i="4"/>
  <c r="UD88" i="4"/>
  <c r="UD87" i="4"/>
  <c r="UD86" i="4"/>
  <c r="UD85" i="4"/>
  <c r="UD84" i="4"/>
  <c r="UD83" i="4"/>
  <c r="UD82" i="4"/>
  <c r="UD81" i="4"/>
  <c r="UD80" i="4"/>
  <c r="UD79" i="4"/>
  <c r="UD78" i="4"/>
  <c r="UD77" i="4"/>
  <c r="UD76" i="4"/>
  <c r="UD75" i="4"/>
  <c r="UD74" i="4"/>
  <c r="UD73" i="4"/>
  <c r="UD72" i="4"/>
  <c r="UD71" i="4"/>
  <c r="UD70" i="4"/>
  <c r="UD69" i="4"/>
  <c r="UD68" i="4"/>
  <c r="UD67" i="4"/>
  <c r="UD66" i="4"/>
  <c r="UD65" i="4"/>
  <c r="UD64" i="4"/>
  <c r="UD63" i="4"/>
  <c r="UD62" i="4"/>
  <c r="UD61" i="4"/>
  <c r="UD60" i="4"/>
  <c r="UD59" i="4"/>
  <c r="UD58" i="4"/>
  <c r="UD57" i="4"/>
  <c r="UD56" i="4"/>
  <c r="UD55" i="4"/>
  <c r="UD54" i="4"/>
  <c r="UD53" i="4"/>
  <c r="UD52" i="4"/>
  <c r="UD51" i="4"/>
  <c r="UD50" i="4"/>
  <c r="UD49" i="4"/>
  <c r="UD48" i="4"/>
  <c r="UD47" i="4"/>
  <c r="UD46" i="4"/>
  <c r="UD45" i="4"/>
  <c r="UD44" i="4"/>
  <c r="UD43" i="4"/>
  <c r="UD42" i="4"/>
  <c r="UD41" i="4"/>
  <c r="UD40" i="4"/>
  <c r="UD39" i="4"/>
  <c r="UD38" i="4"/>
  <c r="UD37" i="4"/>
  <c r="UD36" i="4"/>
  <c r="UD35" i="4"/>
  <c r="UD34" i="4"/>
  <c r="UD33" i="4"/>
  <c r="UD32" i="4"/>
  <c r="UD31" i="4"/>
  <c r="UD30" i="4"/>
  <c r="UD29" i="4"/>
  <c r="UD28" i="4"/>
  <c r="UD27" i="4"/>
  <c r="UD26" i="4"/>
  <c r="UD25" i="4"/>
  <c r="UD24" i="4"/>
  <c r="UD23" i="4"/>
  <c r="UD22" i="4"/>
  <c r="UD21" i="4"/>
  <c r="UD20" i="4"/>
  <c r="UD19" i="4"/>
  <c r="UD18" i="4"/>
  <c r="UD17" i="4"/>
  <c r="UD16" i="4"/>
  <c r="UD15" i="4"/>
  <c r="UD14" i="4"/>
  <c r="UD13" i="4"/>
  <c r="UD12" i="4"/>
  <c r="UD11" i="4"/>
  <c r="UD10" i="4"/>
  <c r="UD9" i="4"/>
  <c r="UD8" i="4"/>
  <c r="UI156" i="4"/>
  <c r="UI155" i="4"/>
  <c r="UI154" i="4"/>
  <c r="UI153" i="4"/>
  <c r="UI152" i="4"/>
  <c r="UI151" i="4"/>
  <c r="UI150" i="4"/>
  <c r="UI149" i="4"/>
  <c r="UI148" i="4"/>
  <c r="UI147" i="4"/>
  <c r="UI146" i="4"/>
  <c r="UI145" i="4"/>
  <c r="UI144" i="4"/>
  <c r="UI143" i="4"/>
  <c r="UI142" i="4"/>
  <c r="UI141" i="4"/>
  <c r="UI140" i="4"/>
  <c r="UI139" i="4"/>
  <c r="UI138" i="4"/>
  <c r="UI137" i="4"/>
  <c r="UI136" i="4"/>
  <c r="UI135" i="4"/>
  <c r="UI134" i="4"/>
  <c r="UI133" i="4"/>
  <c r="UI132" i="4"/>
  <c r="UI131" i="4"/>
  <c r="UI130" i="4"/>
  <c r="UI129" i="4"/>
  <c r="UI128" i="4"/>
  <c r="UI127" i="4"/>
  <c r="UI126" i="4"/>
  <c r="UI125" i="4"/>
  <c r="UI124" i="4"/>
  <c r="UI123" i="4"/>
  <c r="UI122" i="4"/>
  <c r="UI121" i="4"/>
  <c r="UI120" i="4"/>
  <c r="UI119" i="4"/>
  <c r="UI118" i="4"/>
  <c r="UI117" i="4"/>
  <c r="UI116" i="4"/>
  <c r="UI115" i="4"/>
  <c r="UI114" i="4"/>
  <c r="UI113" i="4"/>
  <c r="UI112" i="4"/>
  <c r="UI111" i="4"/>
  <c r="UI110" i="4"/>
  <c r="UI109" i="4"/>
  <c r="UI108" i="4"/>
  <c r="UI107" i="4"/>
  <c r="UI106" i="4"/>
  <c r="UI105" i="4"/>
  <c r="UI104" i="4"/>
  <c r="UI103" i="4"/>
  <c r="UI102" i="4"/>
  <c r="UI101" i="4"/>
  <c r="UI100" i="4"/>
  <c r="UI99" i="4"/>
  <c r="UI98" i="4"/>
  <c r="UI97" i="4"/>
  <c r="UI96" i="4"/>
  <c r="UI95" i="4"/>
  <c r="UI94" i="4"/>
  <c r="UI93" i="4"/>
  <c r="UI92" i="4"/>
  <c r="UI91" i="4"/>
  <c r="UI90" i="4"/>
  <c r="UI89" i="4"/>
  <c r="UI88" i="4"/>
  <c r="UI87" i="4"/>
  <c r="UI86" i="4"/>
  <c r="UI85" i="4"/>
  <c r="UI84" i="4"/>
  <c r="UI83" i="4"/>
  <c r="UI82" i="4"/>
  <c r="UI81" i="4"/>
  <c r="UI80" i="4"/>
  <c r="UI79" i="4"/>
  <c r="UI78" i="4"/>
  <c r="UI77" i="4"/>
  <c r="UI76" i="4"/>
  <c r="UI75" i="4"/>
  <c r="UI74" i="4"/>
  <c r="UI73" i="4"/>
  <c r="UI72" i="4"/>
  <c r="UI71" i="4"/>
  <c r="UI70" i="4"/>
  <c r="UI69" i="4"/>
  <c r="UI68" i="4"/>
  <c r="UI67" i="4"/>
  <c r="UI66" i="4"/>
  <c r="UI65" i="4"/>
  <c r="UI64" i="4"/>
  <c r="UI63" i="4"/>
  <c r="UI62" i="4"/>
  <c r="UI61" i="4"/>
  <c r="UI60" i="4"/>
  <c r="UI59" i="4"/>
  <c r="UI58" i="4"/>
  <c r="UI57" i="4"/>
  <c r="UI56" i="4"/>
  <c r="UI55" i="4"/>
  <c r="UI54" i="4"/>
  <c r="UI53" i="4"/>
  <c r="UI52" i="4"/>
  <c r="UI51" i="4"/>
  <c r="UI50" i="4"/>
  <c r="UI49" i="4"/>
  <c r="UI48" i="4"/>
  <c r="UI47" i="4"/>
  <c r="UI46" i="4"/>
  <c r="UI45" i="4"/>
  <c r="UI44" i="4"/>
  <c r="UI43" i="4"/>
  <c r="UI42" i="4"/>
  <c r="UI41" i="4"/>
  <c r="UI40" i="4"/>
  <c r="UI39" i="4"/>
  <c r="UI38" i="4"/>
  <c r="UI37" i="4"/>
  <c r="UI36" i="4"/>
  <c r="UI35" i="4"/>
  <c r="UI34" i="4"/>
  <c r="UI33" i="4"/>
  <c r="UI32" i="4"/>
  <c r="UI31" i="4"/>
  <c r="UI30" i="4"/>
  <c r="UI29" i="4"/>
  <c r="UI28" i="4"/>
  <c r="UI27" i="4"/>
  <c r="UI26" i="4"/>
  <c r="UI25" i="4"/>
  <c r="UI24" i="4"/>
  <c r="UI23" i="4"/>
  <c r="UI22" i="4"/>
  <c r="UI21" i="4"/>
  <c r="UI20" i="4"/>
  <c r="UI19" i="4"/>
  <c r="UI18" i="4"/>
  <c r="UI17" i="4"/>
  <c r="UI16" i="4"/>
  <c r="UI15" i="4"/>
  <c r="UI14" i="4"/>
  <c r="UI13" i="4"/>
  <c r="UI12" i="4"/>
  <c r="UI11" i="4"/>
  <c r="UI10" i="4"/>
  <c r="UI9" i="4"/>
  <c r="UI8" i="4"/>
  <c r="UN156" i="4"/>
  <c r="UN155" i="4"/>
  <c r="UN154" i="4"/>
  <c r="UN153" i="4"/>
  <c r="UN152" i="4"/>
  <c r="UN151" i="4"/>
  <c r="UN150" i="4"/>
  <c r="UN149" i="4"/>
  <c r="UN148" i="4"/>
  <c r="UN147" i="4"/>
  <c r="UN146" i="4"/>
  <c r="UN145" i="4"/>
  <c r="UN144" i="4"/>
  <c r="UN143" i="4"/>
  <c r="UN142" i="4"/>
  <c r="UN141" i="4"/>
  <c r="UN140" i="4"/>
  <c r="UN139" i="4"/>
  <c r="UN138" i="4"/>
  <c r="UN137" i="4"/>
  <c r="UN136" i="4"/>
  <c r="UN135" i="4"/>
  <c r="UN134" i="4"/>
  <c r="UN133" i="4"/>
  <c r="UN132" i="4"/>
  <c r="UN131" i="4"/>
  <c r="UN130" i="4"/>
  <c r="UN129" i="4"/>
  <c r="UN128" i="4"/>
  <c r="UN127" i="4"/>
  <c r="UN126" i="4"/>
  <c r="UN125" i="4"/>
  <c r="UN124" i="4"/>
  <c r="UN123" i="4"/>
  <c r="UN122" i="4"/>
  <c r="UN121" i="4"/>
  <c r="UN120" i="4"/>
  <c r="UN119" i="4"/>
  <c r="UN118" i="4"/>
  <c r="UN117" i="4"/>
  <c r="UN116" i="4"/>
  <c r="UN115" i="4"/>
  <c r="UN114" i="4"/>
  <c r="UN113" i="4"/>
  <c r="UN112" i="4"/>
  <c r="UN111" i="4"/>
  <c r="UN110" i="4"/>
  <c r="UN109" i="4"/>
  <c r="UN108" i="4"/>
  <c r="UN107" i="4"/>
  <c r="UN106" i="4"/>
  <c r="UN105" i="4"/>
  <c r="UN104" i="4"/>
  <c r="UN103" i="4"/>
  <c r="UN102" i="4"/>
  <c r="UN101" i="4"/>
  <c r="UN100" i="4"/>
  <c r="UN99" i="4"/>
  <c r="UN98" i="4"/>
  <c r="UN97" i="4"/>
  <c r="UN96" i="4"/>
  <c r="UN95" i="4"/>
  <c r="UN94" i="4"/>
  <c r="UN93" i="4"/>
  <c r="UN92" i="4"/>
  <c r="UN91" i="4"/>
  <c r="UN90" i="4"/>
  <c r="UN89" i="4"/>
  <c r="UN88" i="4"/>
  <c r="UN87" i="4"/>
  <c r="UN86" i="4"/>
  <c r="UN85" i="4"/>
  <c r="UN84" i="4"/>
  <c r="UN83" i="4"/>
  <c r="UN82" i="4"/>
  <c r="UN81" i="4"/>
  <c r="UN80" i="4"/>
  <c r="UN79" i="4"/>
  <c r="UN78" i="4"/>
  <c r="UN77" i="4"/>
  <c r="UN76" i="4"/>
  <c r="UN75" i="4"/>
  <c r="UN74" i="4"/>
  <c r="UN73" i="4"/>
  <c r="UN72" i="4"/>
  <c r="UN71" i="4"/>
  <c r="UN70" i="4"/>
  <c r="UN69" i="4"/>
  <c r="UN68" i="4"/>
  <c r="UN67" i="4"/>
  <c r="UN66" i="4"/>
  <c r="UN65" i="4"/>
  <c r="UN64" i="4"/>
  <c r="UN63" i="4"/>
  <c r="UN62" i="4"/>
  <c r="UN61" i="4"/>
  <c r="UN60" i="4"/>
  <c r="UN59" i="4"/>
  <c r="UN58" i="4"/>
  <c r="UN57" i="4"/>
  <c r="UN56" i="4"/>
  <c r="UN55" i="4"/>
  <c r="UN54" i="4"/>
  <c r="UN53" i="4"/>
  <c r="UN52" i="4"/>
  <c r="UN51" i="4"/>
  <c r="UN50" i="4"/>
  <c r="UN49" i="4"/>
  <c r="UN48" i="4"/>
  <c r="UN47" i="4"/>
  <c r="UN46" i="4"/>
  <c r="UN45" i="4"/>
  <c r="UN44" i="4"/>
  <c r="UN43" i="4"/>
  <c r="UN42" i="4"/>
  <c r="UN41" i="4"/>
  <c r="UN40" i="4"/>
  <c r="UN39" i="4"/>
  <c r="UN38" i="4"/>
  <c r="UN37" i="4"/>
  <c r="UN36" i="4"/>
  <c r="UN35" i="4"/>
  <c r="UN34" i="4"/>
  <c r="UN33" i="4"/>
  <c r="UN32" i="4"/>
  <c r="UN31" i="4"/>
  <c r="UN30" i="4"/>
  <c r="UN29" i="4"/>
  <c r="UN28" i="4"/>
  <c r="UN27" i="4"/>
  <c r="UN26" i="4"/>
  <c r="UN25" i="4"/>
  <c r="UN24" i="4"/>
  <c r="UN23" i="4"/>
  <c r="UN22" i="4"/>
  <c r="UN21" i="4"/>
  <c r="UN20" i="4"/>
  <c r="UN19" i="4"/>
  <c r="UN18" i="4"/>
  <c r="UN17" i="4"/>
  <c r="UN16" i="4"/>
  <c r="UN15" i="4"/>
  <c r="UN14" i="4"/>
  <c r="UN13" i="4"/>
  <c r="UN12" i="4"/>
  <c r="UN11" i="4"/>
  <c r="UN10" i="4"/>
  <c r="UN9" i="4"/>
  <c r="UN8" i="4"/>
  <c r="US156" i="4"/>
  <c r="US155" i="4"/>
  <c r="US154" i="4"/>
  <c r="US153" i="4"/>
  <c r="US152" i="4"/>
  <c r="US151" i="4"/>
  <c r="US150" i="4"/>
  <c r="US149" i="4"/>
  <c r="US148" i="4"/>
  <c r="US147" i="4"/>
  <c r="US146" i="4"/>
  <c r="US145" i="4"/>
  <c r="US144" i="4"/>
  <c r="US143" i="4"/>
  <c r="US142" i="4"/>
  <c r="US141" i="4"/>
  <c r="US140" i="4"/>
  <c r="US139" i="4"/>
  <c r="US138" i="4"/>
  <c r="US137" i="4"/>
  <c r="US136" i="4"/>
  <c r="US135" i="4"/>
  <c r="US134" i="4"/>
  <c r="US133" i="4"/>
  <c r="US132" i="4"/>
  <c r="US131" i="4"/>
  <c r="US130" i="4"/>
  <c r="US129" i="4"/>
  <c r="US128" i="4"/>
  <c r="US127" i="4"/>
  <c r="US126" i="4"/>
  <c r="US125" i="4"/>
  <c r="US124" i="4"/>
  <c r="US123" i="4"/>
  <c r="US122" i="4"/>
  <c r="US121" i="4"/>
  <c r="US120" i="4"/>
  <c r="US119" i="4"/>
  <c r="US118" i="4"/>
  <c r="US117" i="4"/>
  <c r="US116" i="4"/>
  <c r="US115" i="4"/>
  <c r="US114" i="4"/>
  <c r="US113" i="4"/>
  <c r="US112" i="4"/>
  <c r="US111" i="4"/>
  <c r="US110" i="4"/>
  <c r="US109" i="4"/>
  <c r="US108" i="4"/>
  <c r="US107" i="4"/>
  <c r="US106" i="4"/>
  <c r="US105" i="4"/>
  <c r="US104" i="4"/>
  <c r="US103" i="4"/>
  <c r="US102" i="4"/>
  <c r="US101" i="4"/>
  <c r="US100" i="4"/>
  <c r="US99" i="4"/>
  <c r="US98" i="4"/>
  <c r="US97" i="4"/>
  <c r="US96" i="4"/>
  <c r="US95" i="4"/>
  <c r="US94" i="4"/>
  <c r="US93" i="4"/>
  <c r="US92" i="4"/>
  <c r="US91" i="4"/>
  <c r="US90" i="4"/>
  <c r="US89" i="4"/>
  <c r="US88" i="4"/>
  <c r="US87" i="4"/>
  <c r="US86" i="4"/>
  <c r="US85" i="4"/>
  <c r="US84" i="4"/>
  <c r="US83" i="4"/>
  <c r="US82" i="4"/>
  <c r="US81" i="4"/>
  <c r="US80" i="4"/>
  <c r="US79" i="4"/>
  <c r="US78" i="4"/>
  <c r="US77" i="4"/>
  <c r="US76" i="4"/>
  <c r="US75" i="4"/>
  <c r="US74" i="4"/>
  <c r="US73" i="4"/>
  <c r="US72" i="4"/>
  <c r="US71" i="4"/>
  <c r="US70" i="4"/>
  <c r="US69" i="4"/>
  <c r="US68" i="4"/>
  <c r="US67" i="4"/>
  <c r="US66" i="4"/>
  <c r="US65" i="4"/>
  <c r="US64" i="4"/>
  <c r="US63" i="4"/>
  <c r="US62" i="4"/>
  <c r="US61" i="4"/>
  <c r="US60" i="4"/>
  <c r="US59" i="4"/>
  <c r="US58" i="4"/>
  <c r="US57" i="4"/>
  <c r="US56" i="4"/>
  <c r="US55" i="4"/>
  <c r="US54" i="4"/>
  <c r="US53" i="4"/>
  <c r="US52" i="4"/>
  <c r="US51" i="4"/>
  <c r="US50" i="4"/>
  <c r="US49" i="4"/>
  <c r="US48" i="4"/>
  <c r="US47" i="4"/>
  <c r="US46" i="4"/>
  <c r="US45" i="4"/>
  <c r="US44" i="4"/>
  <c r="US43" i="4"/>
  <c r="US42" i="4"/>
  <c r="US41" i="4"/>
  <c r="US40" i="4"/>
  <c r="US39" i="4"/>
  <c r="US38" i="4"/>
  <c r="US37" i="4"/>
  <c r="US36" i="4"/>
  <c r="US35" i="4"/>
  <c r="US34" i="4"/>
  <c r="US33" i="4"/>
  <c r="US32" i="4"/>
  <c r="US31" i="4"/>
  <c r="US30" i="4"/>
  <c r="US29" i="4"/>
  <c r="US28" i="4"/>
  <c r="US27" i="4"/>
  <c r="US26" i="4"/>
  <c r="US25" i="4"/>
  <c r="US24" i="4"/>
  <c r="US23" i="4"/>
  <c r="US22" i="4"/>
  <c r="US21" i="4"/>
  <c r="US20" i="4"/>
  <c r="US19" i="4"/>
  <c r="US18" i="4"/>
  <c r="US17" i="4"/>
  <c r="US16" i="4"/>
  <c r="US15" i="4"/>
  <c r="US14" i="4"/>
  <c r="US13" i="4"/>
  <c r="US12" i="4"/>
  <c r="US11" i="4"/>
  <c r="US10" i="4"/>
  <c r="US9" i="4"/>
  <c r="US8" i="4"/>
  <c r="UX156" i="4"/>
  <c r="UX155" i="4"/>
  <c r="UX154" i="4"/>
  <c r="UX153" i="4"/>
  <c r="UX152" i="4"/>
  <c r="UX151" i="4"/>
  <c r="UX150" i="4"/>
  <c r="UX149" i="4"/>
  <c r="UX148" i="4"/>
  <c r="UX147" i="4"/>
  <c r="UX146" i="4"/>
  <c r="UX145" i="4"/>
  <c r="UX144" i="4"/>
  <c r="UX143" i="4"/>
  <c r="UX142" i="4"/>
  <c r="UX141" i="4"/>
  <c r="UX140" i="4"/>
  <c r="UX139" i="4"/>
  <c r="UX138" i="4"/>
  <c r="UX137" i="4"/>
  <c r="UX136" i="4"/>
  <c r="UX135" i="4"/>
  <c r="UX134" i="4"/>
  <c r="UX133" i="4"/>
  <c r="UX132" i="4"/>
  <c r="UX131" i="4"/>
  <c r="UX130" i="4"/>
  <c r="UX129" i="4"/>
  <c r="UX128" i="4"/>
  <c r="UX127" i="4"/>
  <c r="UX126" i="4"/>
  <c r="UX125" i="4"/>
  <c r="UX124" i="4"/>
  <c r="UX123" i="4"/>
  <c r="UX122" i="4"/>
  <c r="UX121" i="4"/>
  <c r="UX120" i="4"/>
  <c r="UX119" i="4"/>
  <c r="UX118" i="4"/>
  <c r="UX117" i="4"/>
  <c r="UX116" i="4"/>
  <c r="UX115" i="4"/>
  <c r="UX114" i="4"/>
  <c r="UX113" i="4"/>
  <c r="UX112" i="4"/>
  <c r="UX111" i="4"/>
  <c r="UX110" i="4"/>
  <c r="UX109" i="4"/>
  <c r="UX108" i="4"/>
  <c r="UX107" i="4"/>
  <c r="UX106" i="4"/>
  <c r="UX105" i="4"/>
  <c r="UX104" i="4"/>
  <c r="UX103" i="4"/>
  <c r="UX102" i="4"/>
  <c r="UX101" i="4"/>
  <c r="UX100" i="4"/>
  <c r="UX99" i="4"/>
  <c r="UX98" i="4"/>
  <c r="UX97" i="4"/>
  <c r="UX96" i="4"/>
  <c r="UX95" i="4"/>
  <c r="UX94" i="4"/>
  <c r="UX93" i="4"/>
  <c r="UX92" i="4"/>
  <c r="UX91" i="4"/>
  <c r="UX90" i="4"/>
  <c r="UX89" i="4"/>
  <c r="UX88" i="4"/>
  <c r="UX87" i="4"/>
  <c r="UX86" i="4"/>
  <c r="UX85" i="4"/>
  <c r="UX84" i="4"/>
  <c r="UX83" i="4"/>
  <c r="UX82" i="4"/>
  <c r="UX81" i="4"/>
  <c r="UX80" i="4"/>
  <c r="UX79" i="4"/>
  <c r="UX78" i="4"/>
  <c r="UX77" i="4"/>
  <c r="UX76" i="4"/>
  <c r="UX75" i="4"/>
  <c r="UX74" i="4"/>
  <c r="UX73" i="4"/>
  <c r="UX72" i="4"/>
  <c r="UX71" i="4"/>
  <c r="UX70" i="4"/>
  <c r="UX69" i="4"/>
  <c r="UX68" i="4"/>
  <c r="UX67" i="4"/>
  <c r="UX66" i="4"/>
  <c r="UX65" i="4"/>
  <c r="UX64" i="4"/>
  <c r="UX63" i="4"/>
  <c r="UX62" i="4"/>
  <c r="UX61" i="4"/>
  <c r="UX60" i="4"/>
  <c r="UX59" i="4"/>
  <c r="UX58" i="4"/>
  <c r="UX57" i="4"/>
  <c r="UX56" i="4"/>
  <c r="UX55" i="4"/>
  <c r="UX54" i="4"/>
  <c r="UX53" i="4"/>
  <c r="UX52" i="4"/>
  <c r="UX51" i="4"/>
  <c r="UX50" i="4"/>
  <c r="UX49" i="4"/>
  <c r="UX48" i="4"/>
  <c r="UX47" i="4"/>
  <c r="UX46" i="4"/>
  <c r="UX45" i="4"/>
  <c r="UX44" i="4"/>
  <c r="UX43" i="4"/>
  <c r="UX42" i="4"/>
  <c r="UX41" i="4"/>
  <c r="UX40" i="4"/>
  <c r="UX39" i="4"/>
  <c r="UX38" i="4"/>
  <c r="UX37" i="4"/>
  <c r="UX36" i="4"/>
  <c r="UX35" i="4"/>
  <c r="UX34" i="4"/>
  <c r="UX33" i="4"/>
  <c r="UX32" i="4"/>
  <c r="UX31" i="4"/>
  <c r="UX30" i="4"/>
  <c r="UX29" i="4"/>
  <c r="UX28" i="4"/>
  <c r="UX27" i="4"/>
  <c r="UX26" i="4"/>
  <c r="UX25" i="4"/>
  <c r="UX24" i="4"/>
  <c r="UX23" i="4"/>
  <c r="UX22" i="4"/>
  <c r="UX21" i="4"/>
  <c r="UX20" i="4"/>
  <c r="UX19" i="4"/>
  <c r="UX18" i="4"/>
  <c r="UX17" i="4"/>
  <c r="UX16" i="4"/>
  <c r="UX15" i="4"/>
  <c r="UX14" i="4"/>
  <c r="UX13" i="4"/>
  <c r="UX12" i="4"/>
  <c r="UX11" i="4"/>
  <c r="UX10" i="4"/>
  <c r="UX9" i="4"/>
  <c r="UX8" i="4"/>
  <c r="VC156" i="4"/>
  <c r="VC155" i="4"/>
  <c r="VC154" i="4"/>
  <c r="VC153" i="4"/>
  <c r="VC152" i="4"/>
  <c r="VC151" i="4"/>
  <c r="VC150" i="4"/>
  <c r="VC149" i="4"/>
  <c r="VC148" i="4"/>
  <c r="VC147" i="4"/>
  <c r="VC146" i="4"/>
  <c r="VC145" i="4"/>
  <c r="VC144" i="4"/>
  <c r="VC143" i="4"/>
  <c r="VC142" i="4"/>
  <c r="VC141" i="4"/>
  <c r="VC140" i="4"/>
  <c r="VC139" i="4"/>
  <c r="VC138" i="4"/>
  <c r="VC137" i="4"/>
  <c r="VC136" i="4"/>
  <c r="VC135" i="4"/>
  <c r="VC134" i="4"/>
  <c r="VC133" i="4"/>
  <c r="VC132" i="4"/>
  <c r="VC131" i="4"/>
  <c r="VC130" i="4"/>
  <c r="VC129" i="4"/>
  <c r="VC128" i="4"/>
  <c r="VC127" i="4"/>
  <c r="VC126" i="4"/>
  <c r="VC125" i="4"/>
  <c r="VC124" i="4"/>
  <c r="VC123" i="4"/>
  <c r="VC122" i="4"/>
  <c r="VC121" i="4"/>
  <c r="VC120" i="4"/>
  <c r="VC119" i="4"/>
  <c r="VC118" i="4"/>
  <c r="VC117" i="4"/>
  <c r="VC116" i="4"/>
  <c r="VC115" i="4"/>
  <c r="VC114" i="4"/>
  <c r="VC113" i="4"/>
  <c r="VC112" i="4"/>
  <c r="VC111" i="4"/>
  <c r="VC110" i="4"/>
  <c r="VC109" i="4"/>
  <c r="VC108" i="4"/>
  <c r="VC107" i="4"/>
  <c r="VC106" i="4"/>
  <c r="VC105" i="4"/>
  <c r="VC104" i="4"/>
  <c r="VC103" i="4"/>
  <c r="VC102" i="4"/>
  <c r="VC101" i="4"/>
  <c r="VC100" i="4"/>
  <c r="VC99" i="4"/>
  <c r="VC98" i="4"/>
  <c r="VC97" i="4"/>
  <c r="VC96" i="4"/>
  <c r="VC95" i="4"/>
  <c r="VC94" i="4"/>
  <c r="VC93" i="4"/>
  <c r="VC92" i="4"/>
  <c r="VC91" i="4"/>
  <c r="VC90" i="4"/>
  <c r="VC89" i="4"/>
  <c r="VC88" i="4"/>
  <c r="VC87" i="4"/>
  <c r="VC86" i="4"/>
  <c r="VC85" i="4"/>
  <c r="VC84" i="4"/>
  <c r="VC83" i="4"/>
  <c r="VC82" i="4"/>
  <c r="VC81" i="4"/>
  <c r="VC80" i="4"/>
  <c r="VC79" i="4"/>
  <c r="VC78" i="4"/>
  <c r="VC77" i="4"/>
  <c r="VC76" i="4"/>
  <c r="VC75" i="4"/>
  <c r="VC74" i="4"/>
  <c r="VC73" i="4"/>
  <c r="VC72" i="4"/>
  <c r="VC71" i="4"/>
  <c r="VC70" i="4"/>
  <c r="VC69" i="4"/>
  <c r="VC68" i="4"/>
  <c r="VC67" i="4"/>
  <c r="VC66" i="4"/>
  <c r="VC65" i="4"/>
  <c r="VC64" i="4"/>
  <c r="VC63" i="4"/>
  <c r="VC62" i="4"/>
  <c r="VC61" i="4"/>
  <c r="VC60" i="4"/>
  <c r="VC59" i="4"/>
  <c r="VC58" i="4"/>
  <c r="VC57" i="4"/>
  <c r="VC56" i="4"/>
  <c r="VC55" i="4"/>
  <c r="VC54" i="4"/>
  <c r="VC53" i="4"/>
  <c r="VC52" i="4"/>
  <c r="VC51" i="4"/>
  <c r="VC50" i="4"/>
  <c r="VC49" i="4"/>
  <c r="VC48" i="4"/>
  <c r="VC47" i="4"/>
  <c r="VC46" i="4"/>
  <c r="VC45" i="4"/>
  <c r="VC44" i="4"/>
  <c r="VC43" i="4"/>
  <c r="VC42" i="4"/>
  <c r="VC41" i="4"/>
  <c r="VC40" i="4"/>
  <c r="VC39" i="4"/>
  <c r="VC38" i="4"/>
  <c r="VC37" i="4"/>
  <c r="VC36" i="4"/>
  <c r="VC35" i="4"/>
  <c r="VC34" i="4"/>
  <c r="VC33" i="4"/>
  <c r="VC32" i="4"/>
  <c r="VC31" i="4"/>
  <c r="VC30" i="4"/>
  <c r="VC29" i="4"/>
  <c r="VC28" i="4"/>
  <c r="VC27" i="4"/>
  <c r="VC26" i="4"/>
  <c r="VC25" i="4"/>
  <c r="VC24" i="4"/>
  <c r="VC23" i="4"/>
  <c r="VC22" i="4"/>
  <c r="VC21" i="4"/>
  <c r="VC20" i="4"/>
  <c r="VC19" i="4"/>
  <c r="VC18" i="4"/>
  <c r="VC17" i="4"/>
  <c r="VC16" i="4"/>
  <c r="VC15" i="4"/>
  <c r="VC14" i="4"/>
  <c r="VC13" i="4"/>
  <c r="VC12" i="4"/>
  <c r="VC11" i="4"/>
  <c r="VC10" i="4"/>
  <c r="VC9" i="4"/>
  <c r="VC8" i="4"/>
  <c r="VH156" i="4"/>
  <c r="VH155" i="4"/>
  <c r="VH154" i="4"/>
  <c r="VH153" i="4"/>
  <c r="VH152" i="4"/>
  <c r="VH151" i="4"/>
  <c r="VH150" i="4"/>
  <c r="VH149" i="4"/>
  <c r="VH148" i="4"/>
  <c r="VH147" i="4"/>
  <c r="VH146" i="4"/>
  <c r="VH145" i="4"/>
  <c r="VH144" i="4"/>
  <c r="VH143" i="4"/>
  <c r="VH142" i="4"/>
  <c r="VH141" i="4"/>
  <c r="VH140" i="4"/>
  <c r="VH139" i="4"/>
  <c r="VH138" i="4"/>
  <c r="VH137" i="4"/>
  <c r="VH136" i="4"/>
  <c r="VH135" i="4"/>
  <c r="VH134" i="4"/>
  <c r="VH133" i="4"/>
  <c r="VH132" i="4"/>
  <c r="VH131" i="4"/>
  <c r="VH130" i="4"/>
  <c r="VH129" i="4"/>
  <c r="VH128" i="4"/>
  <c r="VH127" i="4"/>
  <c r="VH126" i="4"/>
  <c r="VH125" i="4"/>
  <c r="VH124" i="4"/>
  <c r="VH123" i="4"/>
  <c r="VH122" i="4"/>
  <c r="VH121" i="4"/>
  <c r="VH120" i="4"/>
  <c r="VH119" i="4"/>
  <c r="VH118" i="4"/>
  <c r="VH117" i="4"/>
  <c r="VH116" i="4"/>
  <c r="VH115" i="4"/>
  <c r="VH114" i="4"/>
  <c r="VH113" i="4"/>
  <c r="VH112" i="4"/>
  <c r="VH111" i="4"/>
  <c r="VH110" i="4"/>
  <c r="VH109" i="4"/>
  <c r="VH108" i="4"/>
  <c r="VH107" i="4"/>
  <c r="VH106" i="4"/>
  <c r="VH105" i="4"/>
  <c r="VH104" i="4"/>
  <c r="VH103" i="4"/>
  <c r="VH102" i="4"/>
  <c r="VH101" i="4"/>
  <c r="VH100" i="4"/>
  <c r="VH99" i="4"/>
  <c r="VH98" i="4"/>
  <c r="VH97" i="4"/>
  <c r="VH96" i="4"/>
  <c r="VH95" i="4"/>
  <c r="VH94" i="4"/>
  <c r="VH93" i="4"/>
  <c r="VH92" i="4"/>
  <c r="VH91" i="4"/>
  <c r="VH90" i="4"/>
  <c r="VH89" i="4"/>
  <c r="VH88" i="4"/>
  <c r="VH87" i="4"/>
  <c r="VH86" i="4"/>
  <c r="VH85" i="4"/>
  <c r="VH84" i="4"/>
  <c r="VH83" i="4"/>
  <c r="VH82" i="4"/>
  <c r="VH81" i="4"/>
  <c r="VH80" i="4"/>
  <c r="VH79" i="4"/>
  <c r="VH78" i="4"/>
  <c r="VH77" i="4"/>
  <c r="VH76" i="4"/>
  <c r="VH75" i="4"/>
  <c r="VH74" i="4"/>
  <c r="VH73" i="4"/>
  <c r="VH72" i="4"/>
  <c r="VH71" i="4"/>
  <c r="VH70" i="4"/>
  <c r="VH69" i="4"/>
  <c r="VH68" i="4"/>
  <c r="VH67" i="4"/>
  <c r="VH66" i="4"/>
  <c r="VH65" i="4"/>
  <c r="VH64" i="4"/>
  <c r="VH63" i="4"/>
  <c r="VH62" i="4"/>
  <c r="VH61" i="4"/>
  <c r="VH60" i="4"/>
  <c r="VH59" i="4"/>
  <c r="VH58" i="4"/>
  <c r="VH57" i="4"/>
  <c r="VH56" i="4"/>
  <c r="VH55" i="4"/>
  <c r="VH54" i="4"/>
  <c r="VH53" i="4"/>
  <c r="VH52" i="4"/>
  <c r="VH51" i="4"/>
  <c r="VH50" i="4"/>
  <c r="VH49" i="4"/>
  <c r="VH48" i="4"/>
  <c r="VH47" i="4"/>
  <c r="VH46" i="4"/>
  <c r="VH45" i="4"/>
  <c r="VH44" i="4"/>
  <c r="VH43" i="4"/>
  <c r="VH42" i="4"/>
  <c r="VH41" i="4"/>
  <c r="VH40" i="4"/>
  <c r="VH39" i="4"/>
  <c r="VH38" i="4"/>
  <c r="VH37" i="4"/>
  <c r="VH36" i="4"/>
  <c r="VH35" i="4"/>
  <c r="VH34" i="4"/>
  <c r="VH33" i="4"/>
  <c r="VH32" i="4"/>
  <c r="VH31" i="4"/>
  <c r="VH30" i="4"/>
  <c r="VH29" i="4"/>
  <c r="VH28" i="4"/>
  <c r="VH27" i="4"/>
  <c r="VH26" i="4"/>
  <c r="VH25" i="4"/>
  <c r="VH24" i="4"/>
  <c r="VH23" i="4"/>
  <c r="VH22" i="4"/>
  <c r="VH21" i="4"/>
  <c r="VH20" i="4"/>
  <c r="VH19" i="4"/>
  <c r="VH18" i="4"/>
  <c r="VH17" i="4"/>
  <c r="VH16" i="4"/>
  <c r="VH15" i="4"/>
  <c r="VH14" i="4"/>
  <c r="VH13" i="4"/>
  <c r="VH12" i="4"/>
  <c r="VH11" i="4"/>
  <c r="VH10" i="4"/>
  <c r="VH9" i="4"/>
  <c r="VH8" i="4"/>
  <c r="VM156" i="4"/>
  <c r="VM155" i="4"/>
  <c r="VM154" i="4"/>
  <c r="VM153" i="4"/>
  <c r="VM152" i="4"/>
  <c r="VM151" i="4"/>
  <c r="VM150" i="4"/>
  <c r="VM149" i="4"/>
  <c r="VM148" i="4"/>
  <c r="VM147" i="4"/>
  <c r="VM146" i="4"/>
  <c r="VM145" i="4"/>
  <c r="VM144" i="4"/>
  <c r="VM143" i="4"/>
  <c r="VM142" i="4"/>
  <c r="VM141" i="4"/>
  <c r="VM140" i="4"/>
  <c r="VM139" i="4"/>
  <c r="VM138" i="4"/>
  <c r="VM137" i="4"/>
  <c r="VM136" i="4"/>
  <c r="VM135" i="4"/>
  <c r="VM134" i="4"/>
  <c r="VM133" i="4"/>
  <c r="VM132" i="4"/>
  <c r="VM131" i="4"/>
  <c r="VM130" i="4"/>
  <c r="VM129" i="4"/>
  <c r="VM128" i="4"/>
  <c r="VM127" i="4"/>
  <c r="VM126" i="4"/>
  <c r="VM125" i="4"/>
  <c r="VM124" i="4"/>
  <c r="VM123" i="4"/>
  <c r="VM122" i="4"/>
  <c r="VM121" i="4"/>
  <c r="VM120" i="4"/>
  <c r="VM119" i="4"/>
  <c r="VM118" i="4"/>
  <c r="VM117" i="4"/>
  <c r="VM116" i="4"/>
  <c r="VM115" i="4"/>
  <c r="VM114" i="4"/>
  <c r="VM113" i="4"/>
  <c r="VM112" i="4"/>
  <c r="VM111" i="4"/>
  <c r="VM110" i="4"/>
  <c r="VM109" i="4"/>
  <c r="VM108" i="4"/>
  <c r="VM107" i="4"/>
  <c r="VM106" i="4"/>
  <c r="VM105" i="4"/>
  <c r="VM104" i="4"/>
  <c r="VM103" i="4"/>
  <c r="VM102" i="4"/>
  <c r="VM101" i="4"/>
  <c r="VM100" i="4"/>
  <c r="VM99" i="4"/>
  <c r="VM98" i="4"/>
  <c r="VM97" i="4"/>
  <c r="VM96" i="4"/>
  <c r="VM95" i="4"/>
  <c r="VM94" i="4"/>
  <c r="VM93" i="4"/>
  <c r="VM92" i="4"/>
  <c r="VM91" i="4"/>
  <c r="VM90" i="4"/>
  <c r="VM89" i="4"/>
  <c r="VM88" i="4"/>
  <c r="VM87" i="4"/>
  <c r="VM86" i="4"/>
  <c r="VM85" i="4"/>
  <c r="VM84" i="4"/>
  <c r="VM83" i="4"/>
  <c r="VM82" i="4"/>
  <c r="VM81" i="4"/>
  <c r="VM80" i="4"/>
  <c r="VM79" i="4"/>
  <c r="VM78" i="4"/>
  <c r="VM77" i="4"/>
  <c r="VM76" i="4"/>
  <c r="VM75" i="4"/>
  <c r="VM74" i="4"/>
  <c r="VM73" i="4"/>
  <c r="VM72" i="4"/>
  <c r="VM71" i="4"/>
  <c r="VM70" i="4"/>
  <c r="VM69" i="4"/>
  <c r="VM68" i="4"/>
  <c r="VM67" i="4"/>
  <c r="VM66" i="4"/>
  <c r="VM65" i="4"/>
  <c r="VM64" i="4"/>
  <c r="VM63" i="4"/>
  <c r="VM62" i="4"/>
  <c r="VM61" i="4"/>
  <c r="VM60" i="4"/>
  <c r="VM59" i="4"/>
  <c r="VM58" i="4"/>
  <c r="VM57" i="4"/>
  <c r="VM56" i="4"/>
  <c r="VM55" i="4"/>
  <c r="VM54" i="4"/>
  <c r="VM53" i="4"/>
  <c r="VM52" i="4"/>
  <c r="VM51" i="4"/>
  <c r="VM50" i="4"/>
  <c r="VM49" i="4"/>
  <c r="VM48" i="4"/>
  <c r="VM47" i="4"/>
  <c r="VM46" i="4"/>
  <c r="VM45" i="4"/>
  <c r="VM44" i="4"/>
  <c r="VM43" i="4"/>
  <c r="VM42" i="4"/>
  <c r="VM41" i="4"/>
  <c r="VM40" i="4"/>
  <c r="VM39" i="4"/>
  <c r="VM38" i="4"/>
  <c r="VM37" i="4"/>
  <c r="VM36" i="4"/>
  <c r="VM35" i="4"/>
  <c r="VM34" i="4"/>
  <c r="VM33" i="4"/>
  <c r="VM32" i="4"/>
  <c r="VM31" i="4"/>
  <c r="VM30" i="4"/>
  <c r="VM29" i="4"/>
  <c r="VM28" i="4"/>
  <c r="VM27" i="4"/>
  <c r="VM26" i="4"/>
  <c r="VM25" i="4"/>
  <c r="VM24" i="4"/>
  <c r="VM23" i="4"/>
  <c r="VM22" i="4"/>
  <c r="VM21" i="4"/>
  <c r="VM20" i="4"/>
  <c r="VM19" i="4"/>
  <c r="VM18" i="4"/>
  <c r="VM17" i="4"/>
  <c r="VM16" i="4"/>
  <c r="VM15" i="4"/>
  <c r="VM14" i="4"/>
  <c r="VM13" i="4"/>
  <c r="VM12" i="4"/>
  <c r="VM11" i="4"/>
  <c r="VM10" i="4"/>
  <c r="VM9" i="4"/>
  <c r="VM8" i="4"/>
  <c r="VR156" i="4"/>
  <c r="VR155" i="4"/>
  <c r="VR154" i="4"/>
  <c r="VR153" i="4"/>
  <c r="VR152" i="4"/>
  <c r="VR151" i="4"/>
  <c r="VR150" i="4"/>
  <c r="VR149" i="4"/>
  <c r="VR148" i="4"/>
  <c r="VR147" i="4"/>
  <c r="VR146" i="4"/>
  <c r="VR145" i="4"/>
  <c r="VR144" i="4"/>
  <c r="VR143" i="4"/>
  <c r="VR142" i="4"/>
  <c r="VR141" i="4"/>
  <c r="VR140" i="4"/>
  <c r="VR139" i="4"/>
  <c r="VR138" i="4"/>
  <c r="VR137" i="4"/>
  <c r="VR136" i="4"/>
  <c r="VR135" i="4"/>
  <c r="VR134" i="4"/>
  <c r="VR133" i="4"/>
  <c r="VR132" i="4"/>
  <c r="VR131" i="4"/>
  <c r="VR130" i="4"/>
  <c r="VR129" i="4"/>
  <c r="VR128" i="4"/>
  <c r="VR127" i="4"/>
  <c r="VR126" i="4"/>
  <c r="VR125" i="4"/>
  <c r="VR124" i="4"/>
  <c r="VR123" i="4"/>
  <c r="VR122" i="4"/>
  <c r="VR121" i="4"/>
  <c r="VR120" i="4"/>
  <c r="VR119" i="4"/>
  <c r="VR118" i="4"/>
  <c r="VR117" i="4"/>
  <c r="VR116" i="4"/>
  <c r="VR115" i="4"/>
  <c r="VR114" i="4"/>
  <c r="VR113" i="4"/>
  <c r="VR112" i="4"/>
  <c r="VR111" i="4"/>
  <c r="VR110" i="4"/>
  <c r="VR109" i="4"/>
  <c r="VR108" i="4"/>
  <c r="VR107" i="4"/>
  <c r="VR106" i="4"/>
  <c r="VR105" i="4"/>
  <c r="VR104" i="4"/>
  <c r="VR103" i="4"/>
  <c r="VR102" i="4"/>
  <c r="VR101" i="4"/>
  <c r="VR100" i="4"/>
  <c r="VR99" i="4"/>
  <c r="VR98" i="4"/>
  <c r="VR97" i="4"/>
  <c r="VR96" i="4"/>
  <c r="VR95" i="4"/>
  <c r="VR94" i="4"/>
  <c r="VR93" i="4"/>
  <c r="VR92" i="4"/>
  <c r="VR91" i="4"/>
  <c r="VR90" i="4"/>
  <c r="VR89" i="4"/>
  <c r="VR88" i="4"/>
  <c r="VR87" i="4"/>
  <c r="VR86" i="4"/>
  <c r="VR85" i="4"/>
  <c r="VR84" i="4"/>
  <c r="VR83" i="4"/>
  <c r="VR82" i="4"/>
  <c r="VR81" i="4"/>
  <c r="VR80" i="4"/>
  <c r="VR79" i="4"/>
  <c r="VR78" i="4"/>
  <c r="VR77" i="4"/>
  <c r="VR76" i="4"/>
  <c r="VR75" i="4"/>
  <c r="VR74" i="4"/>
  <c r="VR73" i="4"/>
  <c r="VR72" i="4"/>
  <c r="VR71" i="4"/>
  <c r="VR70" i="4"/>
  <c r="VR69" i="4"/>
  <c r="VR68" i="4"/>
  <c r="VR67" i="4"/>
  <c r="VR66" i="4"/>
  <c r="VR65" i="4"/>
  <c r="VR64" i="4"/>
  <c r="VR63" i="4"/>
  <c r="VR62" i="4"/>
  <c r="VR61" i="4"/>
  <c r="VR60" i="4"/>
  <c r="VR59" i="4"/>
  <c r="VR58" i="4"/>
  <c r="VR57" i="4"/>
  <c r="VR56" i="4"/>
  <c r="VR55" i="4"/>
  <c r="VR54" i="4"/>
  <c r="VR53" i="4"/>
  <c r="VR52" i="4"/>
  <c r="VR51" i="4"/>
  <c r="VR50" i="4"/>
  <c r="VR49" i="4"/>
  <c r="VR48" i="4"/>
  <c r="VR47" i="4"/>
  <c r="VR46" i="4"/>
  <c r="VR45" i="4"/>
  <c r="VR44" i="4"/>
  <c r="VR43" i="4"/>
  <c r="VR42" i="4"/>
  <c r="VR41" i="4"/>
  <c r="VR40" i="4"/>
  <c r="VR39" i="4"/>
  <c r="VR38" i="4"/>
  <c r="VR37" i="4"/>
  <c r="VR36" i="4"/>
  <c r="VR35" i="4"/>
  <c r="VR34" i="4"/>
  <c r="VR33" i="4"/>
  <c r="VR32" i="4"/>
  <c r="VR31" i="4"/>
  <c r="VR30" i="4"/>
  <c r="VR29" i="4"/>
  <c r="VR28" i="4"/>
  <c r="VR27" i="4"/>
  <c r="VR26" i="4"/>
  <c r="VR25" i="4"/>
  <c r="VR24" i="4"/>
  <c r="VR23" i="4"/>
  <c r="VR22" i="4"/>
  <c r="VR21" i="4"/>
  <c r="VR20" i="4"/>
  <c r="VR19" i="4"/>
  <c r="VR18" i="4"/>
  <c r="VR17" i="4"/>
  <c r="VR16" i="4"/>
  <c r="VR15" i="4"/>
  <c r="VR14" i="4"/>
  <c r="VR13" i="4"/>
  <c r="VR12" i="4"/>
  <c r="VR11" i="4"/>
  <c r="VR10" i="4"/>
  <c r="VR9" i="4"/>
  <c r="VR8" i="4"/>
  <c r="VW156" i="4"/>
  <c r="VW155" i="4"/>
  <c r="VW154" i="4"/>
  <c r="VW153" i="4"/>
  <c r="VW152" i="4"/>
  <c r="VW151" i="4"/>
  <c r="VW150" i="4"/>
  <c r="VW149" i="4"/>
  <c r="VW148" i="4"/>
  <c r="VW147" i="4"/>
  <c r="VW146" i="4"/>
  <c r="VW145" i="4"/>
  <c r="VW144" i="4"/>
  <c r="VW143" i="4"/>
  <c r="VW142" i="4"/>
  <c r="VW141" i="4"/>
  <c r="VW140" i="4"/>
  <c r="VW139" i="4"/>
  <c r="VW138" i="4"/>
  <c r="VW137" i="4"/>
  <c r="VW136" i="4"/>
  <c r="VW135" i="4"/>
  <c r="VW134" i="4"/>
  <c r="VW133" i="4"/>
  <c r="VW132" i="4"/>
  <c r="VW131" i="4"/>
  <c r="VW130" i="4"/>
  <c r="VW129" i="4"/>
  <c r="VW128" i="4"/>
  <c r="VW127" i="4"/>
  <c r="VW126" i="4"/>
  <c r="VW125" i="4"/>
  <c r="VW124" i="4"/>
  <c r="VW123" i="4"/>
  <c r="VW122" i="4"/>
  <c r="VW121" i="4"/>
  <c r="VW120" i="4"/>
  <c r="VW119" i="4"/>
  <c r="VW118" i="4"/>
  <c r="VW117" i="4"/>
  <c r="VW116" i="4"/>
  <c r="VW115" i="4"/>
  <c r="VW114" i="4"/>
  <c r="VW113" i="4"/>
  <c r="VW112" i="4"/>
  <c r="VW111" i="4"/>
  <c r="VW110" i="4"/>
  <c r="VW109" i="4"/>
  <c r="VW108" i="4"/>
  <c r="VW107" i="4"/>
  <c r="VW106" i="4"/>
  <c r="VW105" i="4"/>
  <c r="VW104" i="4"/>
  <c r="VW103" i="4"/>
  <c r="VW102" i="4"/>
  <c r="VW101" i="4"/>
  <c r="VW100" i="4"/>
  <c r="VW99" i="4"/>
  <c r="VW98" i="4"/>
  <c r="VW97" i="4"/>
  <c r="VW96" i="4"/>
  <c r="VW95" i="4"/>
  <c r="VW94" i="4"/>
  <c r="VW93" i="4"/>
  <c r="VW92" i="4"/>
  <c r="VW91" i="4"/>
  <c r="VW90" i="4"/>
  <c r="VW89" i="4"/>
  <c r="VW88" i="4"/>
  <c r="VW87" i="4"/>
  <c r="VW86" i="4"/>
  <c r="VW85" i="4"/>
  <c r="VW84" i="4"/>
  <c r="VW83" i="4"/>
  <c r="VW82" i="4"/>
  <c r="VW81" i="4"/>
  <c r="VW80" i="4"/>
  <c r="VW79" i="4"/>
  <c r="VW78" i="4"/>
  <c r="VW77" i="4"/>
  <c r="VW76" i="4"/>
  <c r="VW75" i="4"/>
  <c r="VW74" i="4"/>
  <c r="VW73" i="4"/>
  <c r="VW72" i="4"/>
  <c r="VW71" i="4"/>
  <c r="VW70" i="4"/>
  <c r="VW69" i="4"/>
  <c r="VW68" i="4"/>
  <c r="VW67" i="4"/>
  <c r="VW66" i="4"/>
  <c r="VW65" i="4"/>
  <c r="VW64" i="4"/>
  <c r="VW63" i="4"/>
  <c r="VW62" i="4"/>
  <c r="VW61" i="4"/>
  <c r="VW60" i="4"/>
  <c r="VW59" i="4"/>
  <c r="VW58" i="4"/>
  <c r="VW57" i="4"/>
  <c r="VW56" i="4"/>
  <c r="VW55" i="4"/>
  <c r="VW54" i="4"/>
  <c r="VW53" i="4"/>
  <c r="VW52" i="4"/>
  <c r="VW51" i="4"/>
  <c r="VW50" i="4"/>
  <c r="VW49" i="4"/>
  <c r="VW48" i="4"/>
  <c r="VW47" i="4"/>
  <c r="VW46" i="4"/>
  <c r="VW45" i="4"/>
  <c r="VW44" i="4"/>
  <c r="VW43" i="4"/>
  <c r="VW42" i="4"/>
  <c r="VW41" i="4"/>
  <c r="VW40" i="4"/>
  <c r="VW39" i="4"/>
  <c r="VW38" i="4"/>
  <c r="VW37" i="4"/>
  <c r="VW36" i="4"/>
  <c r="VW35" i="4"/>
  <c r="VW34" i="4"/>
  <c r="VW33" i="4"/>
  <c r="VW32" i="4"/>
  <c r="VW31" i="4"/>
  <c r="VW30" i="4"/>
  <c r="VW29" i="4"/>
  <c r="VW28" i="4"/>
  <c r="VW27" i="4"/>
  <c r="VW26" i="4"/>
  <c r="VW25" i="4"/>
  <c r="VW24" i="4"/>
  <c r="VW23" i="4"/>
  <c r="VW22" i="4"/>
  <c r="VW21" i="4"/>
  <c r="VW20" i="4"/>
  <c r="VW19" i="4"/>
  <c r="VW18" i="4"/>
  <c r="VW17" i="4"/>
  <c r="VW16" i="4"/>
  <c r="VW15" i="4"/>
  <c r="VW14" i="4"/>
  <c r="VW13" i="4"/>
  <c r="VW12" i="4"/>
  <c r="VW11" i="4"/>
  <c r="VW10" i="4"/>
  <c r="VW9" i="4"/>
  <c r="VW8" i="4"/>
  <c r="WB156" i="4"/>
  <c r="WB155" i="4"/>
  <c r="WB154" i="4"/>
  <c r="WB153" i="4"/>
  <c r="WB152" i="4"/>
  <c r="WB151" i="4"/>
  <c r="WB150" i="4"/>
  <c r="WB149" i="4"/>
  <c r="WB148" i="4"/>
  <c r="WB147" i="4"/>
  <c r="WB146" i="4"/>
  <c r="WB145" i="4"/>
  <c r="WB144" i="4"/>
  <c r="WB143" i="4"/>
  <c r="WB142" i="4"/>
  <c r="WB141" i="4"/>
  <c r="WB140" i="4"/>
  <c r="WB139" i="4"/>
  <c r="WB138" i="4"/>
  <c r="WB137" i="4"/>
  <c r="WB136" i="4"/>
  <c r="WB135" i="4"/>
  <c r="WB134" i="4"/>
  <c r="WB133" i="4"/>
  <c r="WB132" i="4"/>
  <c r="WB131" i="4"/>
  <c r="WB130" i="4"/>
  <c r="WB129" i="4"/>
  <c r="WB128" i="4"/>
  <c r="WB127" i="4"/>
  <c r="WB126" i="4"/>
  <c r="WB125" i="4"/>
  <c r="WB124" i="4"/>
  <c r="WB123" i="4"/>
  <c r="WB122" i="4"/>
  <c r="WB121" i="4"/>
  <c r="WB120" i="4"/>
  <c r="WB119" i="4"/>
  <c r="WB118" i="4"/>
  <c r="WB117" i="4"/>
  <c r="WB116" i="4"/>
  <c r="WB115" i="4"/>
  <c r="WB114" i="4"/>
  <c r="WB113" i="4"/>
  <c r="WB112" i="4"/>
  <c r="WB111" i="4"/>
  <c r="WB110" i="4"/>
  <c r="WB109" i="4"/>
  <c r="WB108" i="4"/>
  <c r="WB107" i="4"/>
  <c r="WB106" i="4"/>
  <c r="WB105" i="4"/>
  <c r="WB104" i="4"/>
  <c r="WB103" i="4"/>
  <c r="WB102" i="4"/>
  <c r="WB101" i="4"/>
  <c r="WB100" i="4"/>
  <c r="WB99" i="4"/>
  <c r="WB98" i="4"/>
  <c r="WB97" i="4"/>
  <c r="WB96" i="4"/>
  <c r="WB95" i="4"/>
  <c r="WB94" i="4"/>
  <c r="WB93" i="4"/>
  <c r="WB92" i="4"/>
  <c r="WB91" i="4"/>
  <c r="WB90" i="4"/>
  <c r="WB89" i="4"/>
  <c r="WB88" i="4"/>
  <c r="WB87" i="4"/>
  <c r="WB86" i="4"/>
  <c r="WB85" i="4"/>
  <c r="WB84" i="4"/>
  <c r="WB83" i="4"/>
  <c r="WB82" i="4"/>
  <c r="WB81" i="4"/>
  <c r="WB80" i="4"/>
  <c r="WB79" i="4"/>
  <c r="WB78" i="4"/>
  <c r="WB77" i="4"/>
  <c r="WB76" i="4"/>
  <c r="WB75" i="4"/>
  <c r="WB74" i="4"/>
  <c r="WB73" i="4"/>
  <c r="WB72" i="4"/>
  <c r="WB71" i="4"/>
  <c r="WB70" i="4"/>
  <c r="WB69" i="4"/>
  <c r="WB68" i="4"/>
  <c r="WB67" i="4"/>
  <c r="WB66" i="4"/>
  <c r="WB65" i="4"/>
  <c r="WB64" i="4"/>
  <c r="WB63" i="4"/>
  <c r="WB62" i="4"/>
  <c r="WB61" i="4"/>
  <c r="WB60" i="4"/>
  <c r="WB59" i="4"/>
  <c r="WB58" i="4"/>
  <c r="WB57" i="4"/>
  <c r="WB56" i="4"/>
  <c r="WB55" i="4"/>
  <c r="WB54" i="4"/>
  <c r="WB53" i="4"/>
  <c r="WB52" i="4"/>
  <c r="WB51" i="4"/>
  <c r="WB50" i="4"/>
  <c r="WB49" i="4"/>
  <c r="WB48" i="4"/>
  <c r="WB47" i="4"/>
  <c r="WB46" i="4"/>
  <c r="WB45" i="4"/>
  <c r="WB44" i="4"/>
  <c r="WB43" i="4"/>
  <c r="WB42" i="4"/>
  <c r="WB41" i="4"/>
  <c r="WB40" i="4"/>
  <c r="WB39" i="4"/>
  <c r="WB38" i="4"/>
  <c r="WB37" i="4"/>
  <c r="WB36" i="4"/>
  <c r="WB35" i="4"/>
  <c r="WB34" i="4"/>
  <c r="WB33" i="4"/>
  <c r="WB32" i="4"/>
  <c r="WB31" i="4"/>
  <c r="WB30" i="4"/>
  <c r="WB29" i="4"/>
  <c r="WB28" i="4"/>
  <c r="WB27" i="4"/>
  <c r="WB26" i="4"/>
  <c r="WB25" i="4"/>
  <c r="WB24" i="4"/>
  <c r="WB23" i="4"/>
  <c r="WB22" i="4"/>
  <c r="WB21" i="4"/>
  <c r="WB20" i="4"/>
  <c r="WB19" i="4"/>
  <c r="WB18" i="4"/>
  <c r="WB17" i="4"/>
  <c r="WB16" i="4"/>
  <c r="WB15" i="4"/>
  <c r="WB14" i="4"/>
  <c r="WB13" i="4"/>
  <c r="WB12" i="4"/>
  <c r="WB11" i="4"/>
  <c r="WB10" i="4"/>
  <c r="WB9" i="4"/>
  <c r="WB8" i="4"/>
  <c r="WG156" i="4"/>
  <c r="WG155" i="4"/>
  <c r="WG154" i="4"/>
  <c r="WG153" i="4"/>
  <c r="WG152" i="4"/>
  <c r="WG151" i="4"/>
  <c r="WG150" i="4"/>
  <c r="WG149" i="4"/>
  <c r="WG148" i="4"/>
  <c r="WG147" i="4"/>
  <c r="WG146" i="4"/>
  <c r="WG145" i="4"/>
  <c r="WG144" i="4"/>
  <c r="WG143" i="4"/>
  <c r="WG142" i="4"/>
  <c r="WG141" i="4"/>
  <c r="WG140" i="4"/>
  <c r="WG139" i="4"/>
  <c r="WG138" i="4"/>
  <c r="WG137" i="4"/>
  <c r="WG136" i="4"/>
  <c r="WG135" i="4"/>
  <c r="WG134" i="4"/>
  <c r="WG133" i="4"/>
  <c r="WG132" i="4"/>
  <c r="WG131" i="4"/>
  <c r="WG130" i="4"/>
  <c r="WG129" i="4"/>
  <c r="WG128" i="4"/>
  <c r="WG127" i="4"/>
  <c r="WG126" i="4"/>
  <c r="WG125" i="4"/>
  <c r="WG124" i="4"/>
  <c r="WG123" i="4"/>
  <c r="WG122" i="4"/>
  <c r="WG121" i="4"/>
  <c r="WG120" i="4"/>
  <c r="WG119" i="4"/>
  <c r="WG118" i="4"/>
  <c r="WG117" i="4"/>
  <c r="WG116" i="4"/>
  <c r="WG115" i="4"/>
  <c r="WG114" i="4"/>
  <c r="WG113" i="4"/>
  <c r="WG112" i="4"/>
  <c r="WG111" i="4"/>
  <c r="WG110" i="4"/>
  <c r="WG109" i="4"/>
  <c r="WG108" i="4"/>
  <c r="WG107" i="4"/>
  <c r="WG106" i="4"/>
  <c r="WG105" i="4"/>
  <c r="WG104" i="4"/>
  <c r="WG103" i="4"/>
  <c r="WG102" i="4"/>
  <c r="WG101" i="4"/>
  <c r="WG100" i="4"/>
  <c r="WG99" i="4"/>
  <c r="WG98" i="4"/>
  <c r="WG97" i="4"/>
  <c r="WG96" i="4"/>
  <c r="WG95" i="4"/>
  <c r="WG94" i="4"/>
  <c r="WG93" i="4"/>
  <c r="WG92" i="4"/>
  <c r="WG91" i="4"/>
  <c r="WG90" i="4"/>
  <c r="WG89" i="4"/>
  <c r="WG88" i="4"/>
  <c r="WG87" i="4"/>
  <c r="WG86" i="4"/>
  <c r="WG85" i="4"/>
  <c r="WG84" i="4"/>
  <c r="WG83" i="4"/>
  <c r="WG82" i="4"/>
  <c r="WG81" i="4"/>
  <c r="WG80" i="4"/>
  <c r="WG79" i="4"/>
  <c r="WG78" i="4"/>
  <c r="WG77" i="4"/>
  <c r="WG76" i="4"/>
  <c r="WG75" i="4"/>
  <c r="WG74" i="4"/>
  <c r="WG73" i="4"/>
  <c r="WG72" i="4"/>
  <c r="WG71" i="4"/>
  <c r="WG70" i="4"/>
  <c r="WG69" i="4"/>
  <c r="WG68" i="4"/>
  <c r="WG67" i="4"/>
  <c r="WG66" i="4"/>
  <c r="WG65" i="4"/>
  <c r="WG64" i="4"/>
  <c r="WG63" i="4"/>
  <c r="WG62" i="4"/>
  <c r="WG61" i="4"/>
  <c r="WG60" i="4"/>
  <c r="WG59" i="4"/>
  <c r="WG58" i="4"/>
  <c r="WG57" i="4"/>
  <c r="WG56" i="4"/>
  <c r="WG55" i="4"/>
  <c r="WG54" i="4"/>
  <c r="WG53" i="4"/>
  <c r="WG52" i="4"/>
  <c r="WG51" i="4"/>
  <c r="WG50" i="4"/>
  <c r="WG49" i="4"/>
  <c r="WG48" i="4"/>
  <c r="WG47" i="4"/>
  <c r="WG46" i="4"/>
  <c r="WG45" i="4"/>
  <c r="WG44" i="4"/>
  <c r="WG43" i="4"/>
  <c r="WG42" i="4"/>
  <c r="WG41" i="4"/>
  <c r="WG40" i="4"/>
  <c r="WG39" i="4"/>
  <c r="WG38" i="4"/>
  <c r="WG37" i="4"/>
  <c r="WG36" i="4"/>
  <c r="WG35" i="4"/>
  <c r="WG34" i="4"/>
  <c r="WG33" i="4"/>
  <c r="WG32" i="4"/>
  <c r="WG31" i="4"/>
  <c r="WG30" i="4"/>
  <c r="WG29" i="4"/>
  <c r="WG28" i="4"/>
  <c r="WG27" i="4"/>
  <c r="WG26" i="4"/>
  <c r="WG25" i="4"/>
  <c r="WG24" i="4"/>
  <c r="WG23" i="4"/>
  <c r="WG22" i="4"/>
  <c r="WG21" i="4"/>
  <c r="WG20" i="4"/>
  <c r="WG19" i="4"/>
  <c r="WG18" i="4"/>
  <c r="WG17" i="4"/>
  <c r="WG16" i="4"/>
  <c r="WG15" i="4"/>
  <c r="WG14" i="4"/>
  <c r="WG13" i="4"/>
  <c r="WG12" i="4"/>
  <c r="WG11" i="4"/>
  <c r="WG10" i="4"/>
  <c r="WG9" i="4"/>
  <c r="WG8" i="4"/>
  <c r="WL156" i="4"/>
  <c r="WL155" i="4"/>
  <c r="WL154" i="4"/>
  <c r="WL153" i="4"/>
  <c r="WL152" i="4"/>
  <c r="WL151" i="4"/>
  <c r="WL150" i="4"/>
  <c r="WL149" i="4"/>
  <c r="WL148" i="4"/>
  <c r="WL147" i="4"/>
  <c r="WL146" i="4"/>
  <c r="WL145" i="4"/>
  <c r="WL144" i="4"/>
  <c r="WL143" i="4"/>
  <c r="WL142" i="4"/>
  <c r="WL141" i="4"/>
  <c r="WL140" i="4"/>
  <c r="WL139" i="4"/>
  <c r="WL138" i="4"/>
  <c r="WL137" i="4"/>
  <c r="WL136" i="4"/>
  <c r="WL135" i="4"/>
  <c r="WL134" i="4"/>
  <c r="WL133" i="4"/>
  <c r="WL132" i="4"/>
  <c r="WL131" i="4"/>
  <c r="WL130" i="4"/>
  <c r="WL129" i="4"/>
  <c r="WL128" i="4"/>
  <c r="WL127" i="4"/>
  <c r="WL126" i="4"/>
  <c r="WL125" i="4"/>
  <c r="WL124" i="4"/>
  <c r="WL123" i="4"/>
  <c r="WL122" i="4"/>
  <c r="WL121" i="4"/>
  <c r="WL120" i="4"/>
  <c r="WL119" i="4"/>
  <c r="WL118" i="4"/>
  <c r="WL117" i="4"/>
  <c r="WL116" i="4"/>
  <c r="WL115" i="4"/>
  <c r="WL114" i="4"/>
  <c r="WL113" i="4"/>
  <c r="WL112" i="4"/>
  <c r="WL111" i="4"/>
  <c r="WL110" i="4"/>
  <c r="WL109" i="4"/>
  <c r="WL108" i="4"/>
  <c r="WL107" i="4"/>
  <c r="WL106" i="4"/>
  <c r="WL105" i="4"/>
  <c r="WL104" i="4"/>
  <c r="WL103" i="4"/>
  <c r="WL102" i="4"/>
  <c r="WL101" i="4"/>
  <c r="WL100" i="4"/>
  <c r="WL99" i="4"/>
  <c r="WL98" i="4"/>
  <c r="WL97" i="4"/>
  <c r="WL96" i="4"/>
  <c r="WL95" i="4"/>
  <c r="WL94" i="4"/>
  <c r="WL93" i="4"/>
  <c r="WL92" i="4"/>
  <c r="WL91" i="4"/>
  <c r="WL90" i="4"/>
  <c r="WL89" i="4"/>
  <c r="WL88" i="4"/>
  <c r="WL87" i="4"/>
  <c r="WL86" i="4"/>
  <c r="WL85" i="4"/>
  <c r="WL84" i="4"/>
  <c r="WL83" i="4"/>
  <c r="WL82" i="4"/>
  <c r="WL81" i="4"/>
  <c r="WL80" i="4"/>
  <c r="WL79" i="4"/>
  <c r="WL78" i="4"/>
  <c r="WL77" i="4"/>
  <c r="WL76" i="4"/>
  <c r="WL75" i="4"/>
  <c r="WL74" i="4"/>
  <c r="WL73" i="4"/>
  <c r="WL72" i="4"/>
  <c r="WL71" i="4"/>
  <c r="WL70" i="4"/>
  <c r="WL69" i="4"/>
  <c r="WL68" i="4"/>
  <c r="WL67" i="4"/>
  <c r="WL66" i="4"/>
  <c r="WL65" i="4"/>
  <c r="WL64" i="4"/>
  <c r="WL63" i="4"/>
  <c r="WL62" i="4"/>
  <c r="WL61" i="4"/>
  <c r="WL60" i="4"/>
  <c r="WL59" i="4"/>
  <c r="WL58" i="4"/>
  <c r="WL57" i="4"/>
  <c r="WL56" i="4"/>
  <c r="WL55" i="4"/>
  <c r="WL54" i="4"/>
  <c r="WL53" i="4"/>
  <c r="WL52" i="4"/>
  <c r="WL51" i="4"/>
  <c r="WL50" i="4"/>
  <c r="WL49" i="4"/>
  <c r="WL48" i="4"/>
  <c r="WL47" i="4"/>
  <c r="WL46" i="4"/>
  <c r="WL45" i="4"/>
  <c r="WL44" i="4"/>
  <c r="WL43" i="4"/>
  <c r="WL42" i="4"/>
  <c r="WL41" i="4"/>
  <c r="WL40" i="4"/>
  <c r="WL39" i="4"/>
  <c r="WL38" i="4"/>
  <c r="WL37" i="4"/>
  <c r="WL36" i="4"/>
  <c r="WL35" i="4"/>
  <c r="WL34" i="4"/>
  <c r="WL33" i="4"/>
  <c r="WL32" i="4"/>
  <c r="WL31" i="4"/>
  <c r="WL30" i="4"/>
  <c r="WL29" i="4"/>
  <c r="WL28" i="4"/>
  <c r="WL27" i="4"/>
  <c r="WL26" i="4"/>
  <c r="WL25" i="4"/>
  <c r="WL24" i="4"/>
  <c r="WL23" i="4"/>
  <c r="WL22" i="4"/>
  <c r="WL21" i="4"/>
  <c r="WL20" i="4"/>
  <c r="WL19" i="4"/>
  <c r="WL18" i="4"/>
  <c r="WL17" i="4"/>
  <c r="WL16" i="4"/>
  <c r="WL15" i="4"/>
  <c r="WL14" i="4"/>
  <c r="WL13" i="4"/>
  <c r="WL12" i="4"/>
  <c r="WL11" i="4"/>
  <c r="WL10" i="4"/>
  <c r="WL9" i="4"/>
  <c r="WL8" i="4"/>
  <c r="WQ156" i="4"/>
  <c r="WQ155" i="4"/>
  <c r="WQ154" i="4"/>
  <c r="WQ153" i="4"/>
  <c r="WQ152" i="4"/>
  <c r="WQ151" i="4"/>
  <c r="WQ150" i="4"/>
  <c r="WQ149" i="4"/>
  <c r="WQ148" i="4"/>
  <c r="WQ147" i="4"/>
  <c r="WQ146" i="4"/>
  <c r="WQ145" i="4"/>
  <c r="WQ144" i="4"/>
  <c r="WQ143" i="4"/>
  <c r="WQ142" i="4"/>
  <c r="WQ141" i="4"/>
  <c r="WQ140" i="4"/>
  <c r="WQ139" i="4"/>
  <c r="WQ138" i="4"/>
  <c r="WQ137" i="4"/>
  <c r="WQ136" i="4"/>
  <c r="WQ135" i="4"/>
  <c r="WQ134" i="4"/>
  <c r="WQ133" i="4"/>
  <c r="WQ132" i="4"/>
  <c r="WQ131" i="4"/>
  <c r="WQ130" i="4"/>
  <c r="WQ129" i="4"/>
  <c r="WQ128" i="4"/>
  <c r="WQ127" i="4"/>
  <c r="WQ126" i="4"/>
  <c r="WQ125" i="4"/>
  <c r="WQ124" i="4"/>
  <c r="WQ123" i="4"/>
  <c r="WQ122" i="4"/>
  <c r="WQ121" i="4"/>
  <c r="WQ120" i="4"/>
  <c r="WQ119" i="4"/>
  <c r="WQ118" i="4"/>
  <c r="WQ117" i="4"/>
  <c r="WQ116" i="4"/>
  <c r="WQ115" i="4"/>
  <c r="WQ114" i="4"/>
  <c r="WQ113" i="4"/>
  <c r="WQ112" i="4"/>
  <c r="WQ111" i="4"/>
  <c r="WQ110" i="4"/>
  <c r="WQ109" i="4"/>
  <c r="WQ108" i="4"/>
  <c r="WQ107" i="4"/>
  <c r="WQ106" i="4"/>
  <c r="WQ105" i="4"/>
  <c r="WQ104" i="4"/>
  <c r="WQ103" i="4"/>
  <c r="WQ102" i="4"/>
  <c r="WQ101" i="4"/>
  <c r="WQ100" i="4"/>
  <c r="WQ99" i="4"/>
  <c r="WQ98" i="4"/>
  <c r="WQ97" i="4"/>
  <c r="WQ96" i="4"/>
  <c r="WQ95" i="4"/>
  <c r="WQ94" i="4"/>
  <c r="WQ93" i="4"/>
  <c r="WQ92" i="4"/>
  <c r="WQ91" i="4"/>
  <c r="WQ90" i="4"/>
  <c r="WQ89" i="4"/>
  <c r="WQ88" i="4"/>
  <c r="WQ87" i="4"/>
  <c r="WQ86" i="4"/>
  <c r="WQ85" i="4"/>
  <c r="WQ84" i="4"/>
  <c r="WQ83" i="4"/>
  <c r="WQ82" i="4"/>
  <c r="WQ81" i="4"/>
  <c r="WQ80" i="4"/>
  <c r="WQ79" i="4"/>
  <c r="WQ78" i="4"/>
  <c r="WQ77" i="4"/>
  <c r="WQ76" i="4"/>
  <c r="WQ75" i="4"/>
  <c r="WQ74" i="4"/>
  <c r="WQ73" i="4"/>
  <c r="WQ72" i="4"/>
  <c r="WQ71" i="4"/>
  <c r="WQ70" i="4"/>
  <c r="WQ69" i="4"/>
  <c r="WQ68" i="4"/>
  <c r="WQ67" i="4"/>
  <c r="WQ66" i="4"/>
  <c r="WQ65" i="4"/>
  <c r="WQ64" i="4"/>
  <c r="WQ63" i="4"/>
  <c r="WQ62" i="4"/>
  <c r="WQ61" i="4"/>
  <c r="WQ60" i="4"/>
  <c r="WQ59" i="4"/>
  <c r="WQ58" i="4"/>
  <c r="WQ57" i="4"/>
  <c r="WQ56" i="4"/>
  <c r="WQ55" i="4"/>
  <c r="WQ54" i="4"/>
  <c r="WQ53" i="4"/>
  <c r="WQ52" i="4"/>
  <c r="WQ51" i="4"/>
  <c r="WQ50" i="4"/>
  <c r="WQ49" i="4"/>
  <c r="WQ48" i="4"/>
  <c r="WQ47" i="4"/>
  <c r="WQ46" i="4"/>
  <c r="WQ45" i="4"/>
  <c r="WQ44" i="4"/>
  <c r="WQ43" i="4"/>
  <c r="WQ42" i="4"/>
  <c r="WQ41" i="4"/>
  <c r="WQ40" i="4"/>
  <c r="WQ39" i="4"/>
  <c r="WQ38" i="4"/>
  <c r="WQ37" i="4"/>
  <c r="WQ36" i="4"/>
  <c r="WQ35" i="4"/>
  <c r="WQ34" i="4"/>
  <c r="WQ33" i="4"/>
  <c r="WQ32" i="4"/>
  <c r="WQ31" i="4"/>
  <c r="WQ30" i="4"/>
  <c r="WQ29" i="4"/>
  <c r="WQ28" i="4"/>
  <c r="WQ27" i="4"/>
  <c r="WQ26" i="4"/>
  <c r="WQ25" i="4"/>
  <c r="WQ24" i="4"/>
  <c r="WQ23" i="4"/>
  <c r="WQ22" i="4"/>
  <c r="WQ21" i="4"/>
  <c r="WQ20" i="4"/>
  <c r="WQ19" i="4"/>
  <c r="WQ18" i="4"/>
  <c r="WQ17" i="4"/>
  <c r="WQ16" i="4"/>
  <c r="WQ15" i="4"/>
  <c r="WQ14" i="4"/>
  <c r="WQ13" i="4"/>
  <c r="WQ12" i="4"/>
  <c r="WQ11" i="4"/>
  <c r="WQ10" i="4"/>
  <c r="WQ9" i="4"/>
  <c r="WQ8" i="4"/>
  <c r="WV156" i="4"/>
  <c r="WV155" i="4"/>
  <c r="WV154" i="4"/>
  <c r="WV153" i="4"/>
  <c r="WV152" i="4"/>
  <c r="WV151" i="4"/>
  <c r="WV150" i="4"/>
  <c r="WV149" i="4"/>
  <c r="WV148" i="4"/>
  <c r="WV147" i="4"/>
  <c r="WV146" i="4"/>
  <c r="WV145" i="4"/>
  <c r="WV144" i="4"/>
  <c r="WV143" i="4"/>
  <c r="WV142" i="4"/>
  <c r="WV141" i="4"/>
  <c r="WV140" i="4"/>
  <c r="WV139" i="4"/>
  <c r="WV138" i="4"/>
  <c r="WV137" i="4"/>
  <c r="WV136" i="4"/>
  <c r="WV135" i="4"/>
  <c r="WV134" i="4"/>
  <c r="WV133" i="4"/>
  <c r="WV132" i="4"/>
  <c r="WV131" i="4"/>
  <c r="WV130" i="4"/>
  <c r="WV129" i="4"/>
  <c r="WV128" i="4"/>
  <c r="WV127" i="4"/>
  <c r="WV126" i="4"/>
  <c r="WV125" i="4"/>
  <c r="WV124" i="4"/>
  <c r="WV123" i="4"/>
  <c r="WV122" i="4"/>
  <c r="WV121" i="4"/>
  <c r="WV120" i="4"/>
  <c r="WV119" i="4"/>
  <c r="WV118" i="4"/>
  <c r="WV117" i="4"/>
  <c r="WV116" i="4"/>
  <c r="WV115" i="4"/>
  <c r="WV114" i="4"/>
  <c r="WV113" i="4"/>
  <c r="WV112" i="4"/>
  <c r="WV111" i="4"/>
  <c r="WV110" i="4"/>
  <c r="WV109" i="4"/>
  <c r="WV108" i="4"/>
  <c r="WV107" i="4"/>
  <c r="WV106" i="4"/>
  <c r="WV105" i="4"/>
  <c r="WV104" i="4"/>
  <c r="WV103" i="4"/>
  <c r="WV102" i="4"/>
  <c r="WV101" i="4"/>
  <c r="WV100" i="4"/>
  <c r="WV99" i="4"/>
  <c r="WV98" i="4"/>
  <c r="WV97" i="4"/>
  <c r="WV96" i="4"/>
  <c r="WV95" i="4"/>
  <c r="WV94" i="4"/>
  <c r="WV93" i="4"/>
  <c r="WV92" i="4"/>
  <c r="WV91" i="4"/>
  <c r="WV90" i="4"/>
  <c r="WV89" i="4"/>
  <c r="WV88" i="4"/>
  <c r="WV87" i="4"/>
  <c r="WV86" i="4"/>
  <c r="WV85" i="4"/>
  <c r="WV84" i="4"/>
  <c r="WV83" i="4"/>
  <c r="WV82" i="4"/>
  <c r="WV81" i="4"/>
  <c r="WV80" i="4"/>
  <c r="WV79" i="4"/>
  <c r="WV78" i="4"/>
  <c r="WV77" i="4"/>
  <c r="WV76" i="4"/>
  <c r="WV75" i="4"/>
  <c r="WV74" i="4"/>
  <c r="WV73" i="4"/>
  <c r="WV72" i="4"/>
  <c r="WV71" i="4"/>
  <c r="WV70" i="4"/>
  <c r="WV69" i="4"/>
  <c r="WV68" i="4"/>
  <c r="WV67" i="4"/>
  <c r="WV66" i="4"/>
  <c r="WV65" i="4"/>
  <c r="WV64" i="4"/>
  <c r="WV63" i="4"/>
  <c r="WV62" i="4"/>
  <c r="WV61" i="4"/>
  <c r="WV60" i="4"/>
  <c r="WV59" i="4"/>
  <c r="WV58" i="4"/>
  <c r="WV57" i="4"/>
  <c r="WV56" i="4"/>
  <c r="WV55" i="4"/>
  <c r="WV54" i="4"/>
  <c r="WV53" i="4"/>
  <c r="WV52" i="4"/>
  <c r="WV51" i="4"/>
  <c r="WV50" i="4"/>
  <c r="WV49" i="4"/>
  <c r="WV48" i="4"/>
  <c r="WV47" i="4"/>
  <c r="WV46" i="4"/>
  <c r="WV45" i="4"/>
  <c r="WV44" i="4"/>
  <c r="WV43" i="4"/>
  <c r="WV42" i="4"/>
  <c r="WV41" i="4"/>
  <c r="WV40" i="4"/>
  <c r="WV39" i="4"/>
  <c r="WV38" i="4"/>
  <c r="WV37" i="4"/>
  <c r="WV36" i="4"/>
  <c r="WV35" i="4"/>
  <c r="WV34" i="4"/>
  <c r="WV33" i="4"/>
  <c r="WV32" i="4"/>
  <c r="WV31" i="4"/>
  <c r="WV30" i="4"/>
  <c r="WV29" i="4"/>
  <c r="WV28" i="4"/>
  <c r="WV27" i="4"/>
  <c r="WV26" i="4"/>
  <c r="WV25" i="4"/>
  <c r="WV24" i="4"/>
  <c r="WV23" i="4"/>
  <c r="WV22" i="4"/>
  <c r="WV21" i="4"/>
  <c r="WV20" i="4"/>
  <c r="WV19" i="4"/>
  <c r="WV18" i="4"/>
  <c r="WV17" i="4"/>
  <c r="WV16" i="4"/>
  <c r="WV15" i="4"/>
  <c r="WV14" i="4"/>
  <c r="WV13" i="4"/>
  <c r="WV12" i="4"/>
  <c r="WV11" i="4"/>
  <c r="WV10" i="4"/>
  <c r="WV9" i="4"/>
  <c r="WV8" i="4"/>
  <c r="XA156" i="4"/>
  <c r="XA155" i="4"/>
  <c r="XA154" i="4"/>
  <c r="XA153" i="4"/>
  <c r="XA152" i="4"/>
  <c r="XA151" i="4"/>
  <c r="XA150" i="4"/>
  <c r="XA149" i="4"/>
  <c r="XA148" i="4"/>
  <c r="XA147" i="4"/>
  <c r="XA146" i="4"/>
  <c r="XA145" i="4"/>
  <c r="XA144" i="4"/>
  <c r="XA143" i="4"/>
  <c r="XA142" i="4"/>
  <c r="XA141" i="4"/>
  <c r="XA140" i="4"/>
  <c r="XA139" i="4"/>
  <c r="XA138" i="4"/>
  <c r="XA137" i="4"/>
  <c r="XA136" i="4"/>
  <c r="XA135" i="4"/>
  <c r="XA134" i="4"/>
  <c r="XA133" i="4"/>
  <c r="XA132" i="4"/>
  <c r="XA131" i="4"/>
  <c r="XA130" i="4"/>
  <c r="XA129" i="4"/>
  <c r="XA128" i="4"/>
  <c r="XA127" i="4"/>
  <c r="XA126" i="4"/>
  <c r="XA125" i="4"/>
  <c r="XA124" i="4"/>
  <c r="XA123" i="4"/>
  <c r="XA122" i="4"/>
  <c r="XA121" i="4"/>
  <c r="XA120" i="4"/>
  <c r="XA119" i="4"/>
  <c r="XA118" i="4"/>
  <c r="XA117" i="4"/>
  <c r="XA116" i="4"/>
  <c r="XA115" i="4"/>
  <c r="XA114" i="4"/>
  <c r="XA113" i="4"/>
  <c r="XA112" i="4"/>
  <c r="XA111" i="4"/>
  <c r="XA110" i="4"/>
  <c r="XA109" i="4"/>
  <c r="XA108" i="4"/>
  <c r="XA107" i="4"/>
  <c r="XA106" i="4"/>
  <c r="XA105" i="4"/>
  <c r="XA104" i="4"/>
  <c r="XA103" i="4"/>
  <c r="XA102" i="4"/>
  <c r="XA101" i="4"/>
  <c r="XA100" i="4"/>
  <c r="XA99" i="4"/>
  <c r="XA98" i="4"/>
  <c r="XA97" i="4"/>
  <c r="XA96" i="4"/>
  <c r="XA95" i="4"/>
  <c r="XA94" i="4"/>
  <c r="XA93" i="4"/>
  <c r="XA92" i="4"/>
  <c r="XA91" i="4"/>
  <c r="XA90" i="4"/>
  <c r="XA89" i="4"/>
  <c r="XA88" i="4"/>
  <c r="XA87" i="4"/>
  <c r="XA86" i="4"/>
  <c r="XA85" i="4"/>
  <c r="XA84" i="4"/>
  <c r="XA83" i="4"/>
  <c r="XA82" i="4"/>
  <c r="XA81" i="4"/>
  <c r="XA80" i="4"/>
  <c r="XA79" i="4"/>
  <c r="XA78" i="4"/>
  <c r="XA77" i="4"/>
  <c r="XA76" i="4"/>
  <c r="XA75" i="4"/>
  <c r="XA74" i="4"/>
  <c r="XA73" i="4"/>
  <c r="XA72" i="4"/>
  <c r="XA71" i="4"/>
  <c r="XA70" i="4"/>
  <c r="XA69" i="4"/>
  <c r="XA68" i="4"/>
  <c r="XA67" i="4"/>
  <c r="XA66" i="4"/>
  <c r="XA65" i="4"/>
  <c r="XA64" i="4"/>
  <c r="XA63" i="4"/>
  <c r="XA62" i="4"/>
  <c r="XA61" i="4"/>
  <c r="XA60" i="4"/>
  <c r="XA59" i="4"/>
  <c r="XA58" i="4"/>
  <c r="XA57" i="4"/>
  <c r="XA56" i="4"/>
  <c r="XA55" i="4"/>
  <c r="XA54" i="4"/>
  <c r="XA53" i="4"/>
  <c r="XA52" i="4"/>
  <c r="XA51" i="4"/>
  <c r="XA50" i="4"/>
  <c r="XA49" i="4"/>
  <c r="XA48" i="4"/>
  <c r="XA47" i="4"/>
  <c r="XA46" i="4"/>
  <c r="XA45" i="4"/>
  <c r="XA44" i="4"/>
  <c r="XA43" i="4"/>
  <c r="XA42" i="4"/>
  <c r="XA41" i="4"/>
  <c r="XA40" i="4"/>
  <c r="XA39" i="4"/>
  <c r="XA38" i="4"/>
  <c r="XA37" i="4"/>
  <c r="XA36" i="4"/>
  <c r="XA35" i="4"/>
  <c r="XA34" i="4"/>
  <c r="XA33" i="4"/>
  <c r="XA32" i="4"/>
  <c r="XA31" i="4"/>
  <c r="XA30" i="4"/>
  <c r="XA29" i="4"/>
  <c r="XA28" i="4"/>
  <c r="XA27" i="4"/>
  <c r="XA26" i="4"/>
  <c r="XA25" i="4"/>
  <c r="XA24" i="4"/>
  <c r="XA23" i="4"/>
  <c r="XA22" i="4"/>
  <c r="XA21" i="4"/>
  <c r="XA20" i="4"/>
  <c r="XA19" i="4"/>
  <c r="XA18" i="4"/>
  <c r="XA17" i="4"/>
  <c r="XA16" i="4"/>
  <c r="XA15" i="4"/>
  <c r="XA14" i="4"/>
  <c r="XA13" i="4"/>
  <c r="XA12" i="4"/>
  <c r="XA11" i="4"/>
  <c r="XA10" i="4"/>
  <c r="XA9" i="4"/>
  <c r="XA8" i="4"/>
  <c r="XF156" i="4"/>
  <c r="XF155" i="4"/>
  <c r="XF154" i="4"/>
  <c r="XF153" i="4"/>
  <c r="XF152" i="4"/>
  <c r="XF151" i="4"/>
  <c r="XF150" i="4"/>
  <c r="XF149" i="4"/>
  <c r="XF148" i="4"/>
  <c r="XF147" i="4"/>
  <c r="XF146" i="4"/>
  <c r="XF145" i="4"/>
  <c r="XF144" i="4"/>
  <c r="XF143" i="4"/>
  <c r="XF142" i="4"/>
  <c r="XF141" i="4"/>
  <c r="XF140" i="4"/>
  <c r="XF139" i="4"/>
  <c r="XF138" i="4"/>
  <c r="XF137" i="4"/>
  <c r="XF136" i="4"/>
  <c r="XF135" i="4"/>
  <c r="XF134" i="4"/>
  <c r="XF133" i="4"/>
  <c r="XF132" i="4"/>
  <c r="XF131" i="4"/>
  <c r="XF130" i="4"/>
  <c r="XF129" i="4"/>
  <c r="XF128" i="4"/>
  <c r="XF127" i="4"/>
  <c r="XF126" i="4"/>
  <c r="XF125" i="4"/>
  <c r="XF124" i="4"/>
  <c r="XF123" i="4"/>
  <c r="XF122" i="4"/>
  <c r="XF121" i="4"/>
  <c r="XF120" i="4"/>
  <c r="XF119" i="4"/>
  <c r="XF118" i="4"/>
  <c r="XF117" i="4"/>
  <c r="XF116" i="4"/>
  <c r="XF115" i="4"/>
  <c r="XF114" i="4"/>
  <c r="XF113" i="4"/>
  <c r="XF112" i="4"/>
  <c r="XF111" i="4"/>
  <c r="XF110" i="4"/>
  <c r="XF109" i="4"/>
  <c r="XF108" i="4"/>
  <c r="XF107" i="4"/>
  <c r="XF106" i="4"/>
  <c r="XF105" i="4"/>
  <c r="XF104" i="4"/>
  <c r="XF103" i="4"/>
  <c r="XF102" i="4"/>
  <c r="XF101" i="4"/>
  <c r="XF100" i="4"/>
  <c r="XF99" i="4"/>
  <c r="XF98" i="4"/>
  <c r="XF97" i="4"/>
  <c r="XF96" i="4"/>
  <c r="XF95" i="4"/>
  <c r="XF94" i="4"/>
  <c r="XF93" i="4"/>
  <c r="XF92" i="4"/>
  <c r="XF91" i="4"/>
  <c r="XF90" i="4"/>
  <c r="XF89" i="4"/>
  <c r="XF88" i="4"/>
  <c r="XF87" i="4"/>
  <c r="XF86" i="4"/>
  <c r="XF85" i="4"/>
  <c r="XF84" i="4"/>
  <c r="XF83" i="4"/>
  <c r="XF82" i="4"/>
  <c r="XF81" i="4"/>
  <c r="XF80" i="4"/>
  <c r="XF79" i="4"/>
  <c r="XF78" i="4"/>
  <c r="XF77" i="4"/>
  <c r="XF76" i="4"/>
  <c r="XF75" i="4"/>
  <c r="XF74" i="4"/>
  <c r="XF73" i="4"/>
  <c r="XF72" i="4"/>
  <c r="XF71" i="4"/>
  <c r="XF70" i="4"/>
  <c r="XF69" i="4"/>
  <c r="XF68" i="4"/>
  <c r="XF67" i="4"/>
  <c r="XF66" i="4"/>
  <c r="XF65" i="4"/>
  <c r="XF64" i="4"/>
  <c r="XF63" i="4"/>
  <c r="XF62" i="4"/>
  <c r="XF61" i="4"/>
  <c r="XF60" i="4"/>
  <c r="XF59" i="4"/>
  <c r="XF58" i="4"/>
  <c r="XF57" i="4"/>
  <c r="XF56" i="4"/>
  <c r="XF55" i="4"/>
  <c r="XF54" i="4"/>
  <c r="XF53" i="4"/>
  <c r="XF52" i="4"/>
  <c r="XF51" i="4"/>
  <c r="XF50" i="4"/>
  <c r="XF49" i="4"/>
  <c r="XF48" i="4"/>
  <c r="XF47" i="4"/>
  <c r="XF46" i="4"/>
  <c r="XF45" i="4"/>
  <c r="XF44" i="4"/>
  <c r="XF43" i="4"/>
  <c r="XF42" i="4"/>
  <c r="XF41" i="4"/>
  <c r="XF40" i="4"/>
  <c r="XF39" i="4"/>
  <c r="XF38" i="4"/>
  <c r="XF37" i="4"/>
  <c r="XF36" i="4"/>
  <c r="XF35" i="4"/>
  <c r="XF34" i="4"/>
  <c r="XF33" i="4"/>
  <c r="XF32" i="4"/>
  <c r="XF31" i="4"/>
  <c r="XF30" i="4"/>
  <c r="XF29" i="4"/>
  <c r="XF28" i="4"/>
  <c r="XF27" i="4"/>
  <c r="XF26" i="4"/>
  <c r="XF25" i="4"/>
  <c r="XF24" i="4"/>
  <c r="XF23" i="4"/>
  <c r="XF22" i="4"/>
  <c r="XF21" i="4"/>
  <c r="XF20" i="4"/>
  <c r="XF19" i="4"/>
  <c r="XF18" i="4"/>
  <c r="XF17" i="4"/>
  <c r="XF16" i="4"/>
  <c r="XF15" i="4"/>
  <c r="XF14" i="4"/>
  <c r="XF13" i="4"/>
  <c r="XF12" i="4"/>
  <c r="XF11" i="4"/>
  <c r="XF10" i="4"/>
  <c r="XF9" i="4"/>
  <c r="XF8" i="4"/>
  <c r="XK156" i="4"/>
  <c r="XK155" i="4"/>
  <c r="XK154" i="4"/>
  <c r="XK153" i="4"/>
  <c r="XK152" i="4"/>
  <c r="XK151" i="4"/>
  <c r="XK150" i="4"/>
  <c r="XK149" i="4"/>
  <c r="XK148" i="4"/>
  <c r="XK147" i="4"/>
  <c r="XK146" i="4"/>
  <c r="XK145" i="4"/>
  <c r="XK144" i="4"/>
  <c r="XK143" i="4"/>
  <c r="XK142" i="4"/>
  <c r="XK141" i="4"/>
  <c r="XK140" i="4"/>
  <c r="XK139" i="4"/>
  <c r="XK138" i="4"/>
  <c r="XK137" i="4"/>
  <c r="XK136" i="4"/>
  <c r="XK135" i="4"/>
  <c r="XK134" i="4"/>
  <c r="XK133" i="4"/>
  <c r="XK132" i="4"/>
  <c r="XK131" i="4"/>
  <c r="XK130" i="4"/>
  <c r="XK129" i="4"/>
  <c r="XK128" i="4"/>
  <c r="XK127" i="4"/>
  <c r="XK126" i="4"/>
  <c r="XK125" i="4"/>
  <c r="XK124" i="4"/>
  <c r="XK123" i="4"/>
  <c r="XK122" i="4"/>
  <c r="XK121" i="4"/>
  <c r="XK120" i="4"/>
  <c r="XK119" i="4"/>
  <c r="XK118" i="4"/>
  <c r="XK117" i="4"/>
  <c r="XK116" i="4"/>
  <c r="XK115" i="4"/>
  <c r="XK114" i="4"/>
  <c r="XK113" i="4"/>
  <c r="XK112" i="4"/>
  <c r="XK111" i="4"/>
  <c r="XK110" i="4"/>
  <c r="XK109" i="4"/>
  <c r="XK108" i="4"/>
  <c r="XK107" i="4"/>
  <c r="XK106" i="4"/>
  <c r="XK105" i="4"/>
  <c r="XK104" i="4"/>
  <c r="XK103" i="4"/>
  <c r="XK102" i="4"/>
  <c r="XK101" i="4"/>
  <c r="XK100" i="4"/>
  <c r="XK99" i="4"/>
  <c r="XK98" i="4"/>
  <c r="XK97" i="4"/>
  <c r="XK96" i="4"/>
  <c r="XK95" i="4"/>
  <c r="XK94" i="4"/>
  <c r="XK93" i="4"/>
  <c r="XK92" i="4"/>
  <c r="XK91" i="4"/>
  <c r="XK90" i="4"/>
  <c r="XK89" i="4"/>
  <c r="XK88" i="4"/>
  <c r="XK87" i="4"/>
  <c r="XK86" i="4"/>
  <c r="XK85" i="4"/>
  <c r="XK84" i="4"/>
  <c r="XK83" i="4"/>
  <c r="XK82" i="4"/>
  <c r="XK81" i="4"/>
  <c r="XK80" i="4"/>
  <c r="XK79" i="4"/>
  <c r="XK78" i="4"/>
  <c r="XK77" i="4"/>
  <c r="XK76" i="4"/>
  <c r="XK75" i="4"/>
  <c r="XK74" i="4"/>
  <c r="XK73" i="4"/>
  <c r="XK72" i="4"/>
  <c r="XK71" i="4"/>
  <c r="XK70" i="4"/>
  <c r="XK69" i="4"/>
  <c r="XK68" i="4"/>
  <c r="XK67" i="4"/>
  <c r="XK66" i="4"/>
  <c r="XK65" i="4"/>
  <c r="XK64" i="4"/>
  <c r="XK63" i="4"/>
  <c r="XK62" i="4"/>
  <c r="XK61" i="4"/>
  <c r="XK60" i="4"/>
  <c r="XK59" i="4"/>
  <c r="XK58" i="4"/>
  <c r="XK57" i="4"/>
  <c r="XK56" i="4"/>
  <c r="XK55" i="4"/>
  <c r="XK54" i="4"/>
  <c r="XK53" i="4"/>
  <c r="XK52" i="4"/>
  <c r="XK51" i="4"/>
  <c r="XK50" i="4"/>
  <c r="XK49" i="4"/>
  <c r="XK48" i="4"/>
  <c r="XK47" i="4"/>
  <c r="XK46" i="4"/>
  <c r="XK45" i="4"/>
  <c r="XK44" i="4"/>
  <c r="XK43" i="4"/>
  <c r="XK42" i="4"/>
  <c r="XK41" i="4"/>
  <c r="XK40" i="4"/>
  <c r="XK39" i="4"/>
  <c r="XK38" i="4"/>
  <c r="XK37" i="4"/>
  <c r="XK36" i="4"/>
  <c r="XK35" i="4"/>
  <c r="XK34" i="4"/>
  <c r="XK33" i="4"/>
  <c r="XK32" i="4"/>
  <c r="XK31" i="4"/>
  <c r="XK30" i="4"/>
  <c r="XK29" i="4"/>
  <c r="XK28" i="4"/>
  <c r="XK27" i="4"/>
  <c r="XK26" i="4"/>
  <c r="XK25" i="4"/>
  <c r="XK24" i="4"/>
  <c r="XK23" i="4"/>
  <c r="XK22" i="4"/>
  <c r="XK21" i="4"/>
  <c r="XK20" i="4"/>
  <c r="XK19" i="4"/>
  <c r="XK18" i="4"/>
  <c r="XK17" i="4"/>
  <c r="XK16" i="4"/>
  <c r="XK15" i="4"/>
  <c r="XK14" i="4"/>
  <c r="XK13" i="4"/>
  <c r="XK12" i="4"/>
  <c r="XK11" i="4"/>
  <c r="XK10" i="4"/>
  <c r="XK9" i="4"/>
  <c r="XK8" i="4"/>
  <c r="XP156" i="4"/>
  <c r="XP155" i="4"/>
  <c r="XP154" i="4"/>
  <c r="XP153" i="4"/>
  <c r="XP152" i="4"/>
  <c r="XP151" i="4"/>
  <c r="XP150" i="4"/>
  <c r="XP149" i="4"/>
  <c r="XP148" i="4"/>
  <c r="XP147" i="4"/>
  <c r="XP146" i="4"/>
  <c r="XP145" i="4"/>
  <c r="XP144" i="4"/>
  <c r="XP143" i="4"/>
  <c r="XP142" i="4"/>
  <c r="XP141" i="4"/>
  <c r="XP140" i="4"/>
  <c r="XP139" i="4"/>
  <c r="XP138" i="4"/>
  <c r="XP137" i="4"/>
  <c r="XP136" i="4"/>
  <c r="XP135" i="4"/>
  <c r="XP134" i="4"/>
  <c r="XP133" i="4"/>
  <c r="XP132" i="4"/>
  <c r="XP131" i="4"/>
  <c r="XP130" i="4"/>
  <c r="XP129" i="4"/>
  <c r="XP128" i="4"/>
  <c r="XP127" i="4"/>
  <c r="XP126" i="4"/>
  <c r="XP125" i="4"/>
  <c r="XP124" i="4"/>
  <c r="XP123" i="4"/>
  <c r="XP122" i="4"/>
  <c r="XP121" i="4"/>
  <c r="XP120" i="4"/>
  <c r="XP119" i="4"/>
  <c r="XP118" i="4"/>
  <c r="XP117" i="4"/>
  <c r="XP116" i="4"/>
  <c r="XP115" i="4"/>
  <c r="XP114" i="4"/>
  <c r="XP113" i="4"/>
  <c r="XP112" i="4"/>
  <c r="XP111" i="4"/>
  <c r="XP110" i="4"/>
  <c r="XP109" i="4"/>
  <c r="XP108" i="4"/>
  <c r="XP107" i="4"/>
  <c r="XP106" i="4"/>
  <c r="XP105" i="4"/>
  <c r="XP104" i="4"/>
  <c r="XP103" i="4"/>
  <c r="XP102" i="4"/>
  <c r="XP101" i="4"/>
  <c r="XP100" i="4"/>
  <c r="XP99" i="4"/>
  <c r="XP98" i="4"/>
  <c r="XP97" i="4"/>
  <c r="XP96" i="4"/>
  <c r="XP95" i="4"/>
  <c r="XP94" i="4"/>
  <c r="XP93" i="4"/>
  <c r="XP92" i="4"/>
  <c r="XP91" i="4"/>
  <c r="XP90" i="4"/>
  <c r="XP89" i="4"/>
  <c r="XP88" i="4"/>
  <c r="XP87" i="4"/>
  <c r="XP86" i="4"/>
  <c r="XP85" i="4"/>
  <c r="XP84" i="4"/>
  <c r="XP83" i="4"/>
  <c r="XP82" i="4"/>
  <c r="XP81" i="4"/>
  <c r="XP80" i="4"/>
  <c r="XP79" i="4"/>
  <c r="XP78" i="4"/>
  <c r="XP77" i="4"/>
  <c r="XP76" i="4"/>
  <c r="XP75" i="4"/>
  <c r="XP74" i="4"/>
  <c r="XP73" i="4"/>
  <c r="XP72" i="4"/>
  <c r="XP71" i="4"/>
  <c r="XP70" i="4"/>
  <c r="XP69" i="4"/>
  <c r="XP68" i="4"/>
  <c r="XP67" i="4"/>
  <c r="XP66" i="4"/>
  <c r="XP65" i="4"/>
  <c r="XP64" i="4"/>
  <c r="XP63" i="4"/>
  <c r="XP62" i="4"/>
  <c r="XP61" i="4"/>
  <c r="XP60" i="4"/>
  <c r="XP59" i="4"/>
  <c r="XP58" i="4"/>
  <c r="XP57" i="4"/>
  <c r="XP56" i="4"/>
  <c r="XP55" i="4"/>
  <c r="XP54" i="4"/>
  <c r="XP53" i="4"/>
  <c r="XP52" i="4"/>
  <c r="XP51" i="4"/>
  <c r="XP50" i="4"/>
  <c r="XP49" i="4"/>
  <c r="XP48" i="4"/>
  <c r="XP47" i="4"/>
  <c r="XP46" i="4"/>
  <c r="XP45" i="4"/>
  <c r="XP44" i="4"/>
  <c r="XP43" i="4"/>
  <c r="XP42" i="4"/>
  <c r="XP41" i="4"/>
  <c r="XP40" i="4"/>
  <c r="XP39" i="4"/>
  <c r="XP38" i="4"/>
  <c r="XP37" i="4"/>
  <c r="XP36" i="4"/>
  <c r="XP35" i="4"/>
  <c r="XP34" i="4"/>
  <c r="XP33" i="4"/>
  <c r="XP32" i="4"/>
  <c r="XP31" i="4"/>
  <c r="XP30" i="4"/>
  <c r="XP29" i="4"/>
  <c r="XP28" i="4"/>
  <c r="XP27" i="4"/>
  <c r="XP26" i="4"/>
  <c r="XP25" i="4"/>
  <c r="XP24" i="4"/>
  <c r="XP23" i="4"/>
  <c r="XP22" i="4"/>
  <c r="XP21" i="4"/>
  <c r="XP20" i="4"/>
  <c r="XP19" i="4"/>
  <c r="XP18" i="4"/>
  <c r="XP17" i="4"/>
  <c r="XP16" i="4"/>
  <c r="XP15" i="4"/>
  <c r="XP14" i="4"/>
  <c r="XP13" i="4"/>
  <c r="XP12" i="4"/>
  <c r="XP11" i="4"/>
  <c r="XP10" i="4"/>
  <c r="XP9" i="4"/>
  <c r="XP8" i="4"/>
  <c r="XU156" i="4"/>
  <c r="XU155" i="4"/>
  <c r="XU154" i="4"/>
  <c r="XU153" i="4"/>
  <c r="XU152" i="4"/>
  <c r="XU151" i="4"/>
  <c r="XU150" i="4"/>
  <c r="XU149" i="4"/>
  <c r="XU148" i="4"/>
  <c r="XU147" i="4"/>
  <c r="XU146" i="4"/>
  <c r="XU145" i="4"/>
  <c r="XU144" i="4"/>
  <c r="XU143" i="4"/>
  <c r="XU142" i="4"/>
  <c r="XU141" i="4"/>
  <c r="XU140" i="4"/>
  <c r="XU139" i="4"/>
  <c r="XU138" i="4"/>
  <c r="XU137" i="4"/>
  <c r="XU136" i="4"/>
  <c r="XU135" i="4"/>
  <c r="XU134" i="4"/>
  <c r="XU133" i="4"/>
  <c r="XU132" i="4"/>
  <c r="XU131" i="4"/>
  <c r="XU130" i="4"/>
  <c r="XU129" i="4"/>
  <c r="XU128" i="4"/>
  <c r="XU127" i="4"/>
  <c r="XU126" i="4"/>
  <c r="XU125" i="4"/>
  <c r="XU124" i="4"/>
  <c r="XU123" i="4"/>
  <c r="XU122" i="4"/>
  <c r="XU121" i="4"/>
  <c r="XU120" i="4"/>
  <c r="XU119" i="4"/>
  <c r="XU118" i="4"/>
  <c r="XU117" i="4"/>
  <c r="XU116" i="4"/>
  <c r="XU115" i="4"/>
  <c r="XU114" i="4"/>
  <c r="XU113" i="4"/>
  <c r="XU112" i="4"/>
  <c r="XU111" i="4"/>
  <c r="XU110" i="4"/>
  <c r="XU109" i="4"/>
  <c r="XU108" i="4"/>
  <c r="XU107" i="4"/>
  <c r="XU106" i="4"/>
  <c r="XU105" i="4"/>
  <c r="XU104" i="4"/>
  <c r="XU103" i="4"/>
  <c r="XU102" i="4"/>
  <c r="XU101" i="4"/>
  <c r="XU100" i="4"/>
  <c r="XU99" i="4"/>
  <c r="XU98" i="4"/>
  <c r="XU97" i="4"/>
  <c r="XU96" i="4"/>
  <c r="XU95" i="4"/>
  <c r="XU94" i="4"/>
  <c r="XU93" i="4"/>
  <c r="XU92" i="4"/>
  <c r="XU91" i="4"/>
  <c r="XU90" i="4"/>
  <c r="XU89" i="4"/>
  <c r="XU88" i="4"/>
  <c r="XU87" i="4"/>
  <c r="XU86" i="4"/>
  <c r="XU85" i="4"/>
  <c r="XU84" i="4"/>
  <c r="XU83" i="4"/>
  <c r="XU82" i="4"/>
  <c r="XU81" i="4"/>
  <c r="XU80" i="4"/>
  <c r="XU79" i="4"/>
  <c r="XU78" i="4"/>
  <c r="XU77" i="4"/>
  <c r="XU76" i="4"/>
  <c r="XU75" i="4"/>
  <c r="XU74" i="4"/>
  <c r="XU73" i="4"/>
  <c r="XU72" i="4"/>
  <c r="XU71" i="4"/>
  <c r="XU70" i="4"/>
  <c r="XU69" i="4"/>
  <c r="XU68" i="4"/>
  <c r="XU67" i="4"/>
  <c r="XU66" i="4"/>
  <c r="XU65" i="4"/>
  <c r="XU64" i="4"/>
  <c r="XU63" i="4"/>
  <c r="XU62" i="4"/>
  <c r="XU61" i="4"/>
  <c r="XU60" i="4"/>
  <c r="XU59" i="4"/>
  <c r="XU58" i="4"/>
  <c r="XU57" i="4"/>
  <c r="XU56" i="4"/>
  <c r="XU55" i="4"/>
  <c r="XU54" i="4"/>
  <c r="XU53" i="4"/>
  <c r="XU52" i="4"/>
  <c r="XU51" i="4"/>
  <c r="XU50" i="4"/>
  <c r="XU49" i="4"/>
  <c r="XU48" i="4"/>
  <c r="XU47" i="4"/>
  <c r="XU46" i="4"/>
  <c r="XU45" i="4"/>
  <c r="XU44" i="4"/>
  <c r="XU43" i="4"/>
  <c r="XU42" i="4"/>
  <c r="XU41" i="4"/>
  <c r="XU40" i="4"/>
  <c r="XU39" i="4"/>
  <c r="XU38" i="4"/>
  <c r="XU37" i="4"/>
  <c r="XU36" i="4"/>
  <c r="XU35" i="4"/>
  <c r="XU34" i="4"/>
  <c r="XU33" i="4"/>
  <c r="XU32" i="4"/>
  <c r="XU31" i="4"/>
  <c r="XU30" i="4"/>
  <c r="XU29" i="4"/>
  <c r="XU28" i="4"/>
  <c r="XU27" i="4"/>
  <c r="XU26" i="4"/>
  <c r="XU25" i="4"/>
  <c r="XU24" i="4"/>
  <c r="XU23" i="4"/>
  <c r="XU22" i="4"/>
  <c r="XU21" i="4"/>
  <c r="XU20" i="4"/>
  <c r="XU19" i="4"/>
  <c r="XU18" i="4"/>
  <c r="XU17" i="4"/>
  <c r="XU16" i="4"/>
  <c r="XU15" i="4"/>
  <c r="XU14" i="4"/>
  <c r="XU13" i="4"/>
  <c r="XU12" i="4"/>
  <c r="XU11" i="4"/>
  <c r="XU10" i="4"/>
  <c r="XU9" i="4"/>
  <c r="XU8" i="4"/>
  <c r="XZ156" i="4"/>
  <c r="XZ155" i="4"/>
  <c r="XZ154" i="4"/>
  <c r="XZ153" i="4"/>
  <c r="XZ152" i="4"/>
  <c r="XZ151" i="4"/>
  <c r="XZ150" i="4"/>
  <c r="XZ149" i="4"/>
  <c r="XZ148" i="4"/>
  <c r="XZ147" i="4"/>
  <c r="XZ146" i="4"/>
  <c r="XZ145" i="4"/>
  <c r="XZ144" i="4"/>
  <c r="XZ143" i="4"/>
  <c r="XZ142" i="4"/>
  <c r="XZ141" i="4"/>
  <c r="XZ140" i="4"/>
  <c r="XZ139" i="4"/>
  <c r="XZ138" i="4"/>
  <c r="XZ137" i="4"/>
  <c r="XZ136" i="4"/>
  <c r="XZ135" i="4"/>
  <c r="XZ134" i="4"/>
  <c r="XZ133" i="4"/>
  <c r="XZ132" i="4"/>
  <c r="XZ131" i="4"/>
  <c r="XZ130" i="4"/>
  <c r="XZ129" i="4"/>
  <c r="XZ128" i="4"/>
  <c r="XZ127" i="4"/>
  <c r="XZ126" i="4"/>
  <c r="XZ125" i="4"/>
  <c r="XZ124" i="4"/>
  <c r="XZ123" i="4"/>
  <c r="XZ122" i="4"/>
  <c r="XZ121" i="4"/>
  <c r="XZ120" i="4"/>
  <c r="XZ119" i="4"/>
  <c r="XZ118" i="4"/>
  <c r="XZ117" i="4"/>
  <c r="XZ116" i="4"/>
  <c r="XZ115" i="4"/>
  <c r="XZ114" i="4"/>
  <c r="XZ113" i="4"/>
  <c r="XZ112" i="4"/>
  <c r="XZ111" i="4"/>
  <c r="XZ110" i="4"/>
  <c r="XZ109" i="4"/>
  <c r="XZ108" i="4"/>
  <c r="XZ107" i="4"/>
  <c r="XZ106" i="4"/>
  <c r="XZ105" i="4"/>
  <c r="XZ104" i="4"/>
  <c r="XZ103" i="4"/>
  <c r="XZ102" i="4"/>
  <c r="XZ101" i="4"/>
  <c r="XZ100" i="4"/>
  <c r="XZ99" i="4"/>
  <c r="XZ98" i="4"/>
  <c r="XZ97" i="4"/>
  <c r="XZ96" i="4"/>
  <c r="XZ95" i="4"/>
  <c r="XZ94" i="4"/>
  <c r="XZ93" i="4"/>
  <c r="XZ92" i="4"/>
  <c r="XZ91" i="4"/>
  <c r="XZ90" i="4"/>
  <c r="XZ89" i="4"/>
  <c r="XZ88" i="4"/>
  <c r="XZ87" i="4"/>
  <c r="XZ86" i="4"/>
  <c r="XZ85" i="4"/>
  <c r="XZ84" i="4"/>
  <c r="XZ83" i="4"/>
  <c r="XZ82" i="4"/>
  <c r="XZ81" i="4"/>
  <c r="XZ80" i="4"/>
  <c r="XZ79" i="4"/>
  <c r="XZ78" i="4"/>
  <c r="XZ77" i="4"/>
  <c r="XZ76" i="4"/>
  <c r="XZ75" i="4"/>
  <c r="XZ74" i="4"/>
  <c r="XZ73" i="4"/>
  <c r="XZ72" i="4"/>
  <c r="XZ71" i="4"/>
  <c r="XZ70" i="4"/>
  <c r="XZ69" i="4"/>
  <c r="XZ68" i="4"/>
  <c r="XZ67" i="4"/>
  <c r="XZ66" i="4"/>
  <c r="XZ65" i="4"/>
  <c r="XZ64" i="4"/>
  <c r="XZ63" i="4"/>
  <c r="XZ62" i="4"/>
  <c r="XZ61" i="4"/>
  <c r="XZ60" i="4"/>
  <c r="XZ59" i="4"/>
  <c r="XZ58" i="4"/>
  <c r="XZ57" i="4"/>
  <c r="XZ56" i="4"/>
  <c r="XZ55" i="4"/>
  <c r="XZ54" i="4"/>
  <c r="XZ53" i="4"/>
  <c r="XZ52" i="4"/>
  <c r="XZ51" i="4"/>
  <c r="XZ50" i="4"/>
  <c r="XZ49" i="4"/>
  <c r="XZ48" i="4"/>
  <c r="XZ47" i="4"/>
  <c r="XZ46" i="4"/>
  <c r="XZ45" i="4"/>
  <c r="XZ44" i="4"/>
  <c r="XZ43" i="4"/>
  <c r="XZ42" i="4"/>
  <c r="XZ41" i="4"/>
  <c r="XZ40" i="4"/>
  <c r="XZ39" i="4"/>
  <c r="XZ38" i="4"/>
  <c r="XZ37" i="4"/>
  <c r="XZ36" i="4"/>
  <c r="XZ35" i="4"/>
  <c r="XZ34" i="4"/>
  <c r="XZ33" i="4"/>
  <c r="XZ32" i="4"/>
  <c r="XZ31" i="4"/>
  <c r="XZ30" i="4"/>
  <c r="XZ29" i="4"/>
  <c r="XZ28" i="4"/>
  <c r="XZ27" i="4"/>
  <c r="XZ26" i="4"/>
  <c r="XZ25" i="4"/>
  <c r="XZ24" i="4"/>
  <c r="XZ23" i="4"/>
  <c r="XZ22" i="4"/>
  <c r="XZ21" i="4"/>
  <c r="XZ20" i="4"/>
  <c r="XZ19" i="4"/>
  <c r="XZ18" i="4"/>
  <c r="XZ17" i="4"/>
  <c r="XZ16" i="4"/>
  <c r="XZ15" i="4"/>
  <c r="XZ14" i="4"/>
  <c r="XZ13" i="4"/>
  <c r="XZ12" i="4"/>
  <c r="XZ11" i="4"/>
  <c r="XZ10" i="4"/>
  <c r="XZ9" i="4"/>
  <c r="XZ8" i="4"/>
  <c r="YE156" i="4"/>
  <c r="YE155" i="4"/>
  <c r="YE154" i="4"/>
  <c r="YE153" i="4"/>
  <c r="YE152" i="4"/>
  <c r="YE151" i="4"/>
  <c r="YE150" i="4"/>
  <c r="YE149" i="4"/>
  <c r="YE148" i="4"/>
  <c r="YE147" i="4"/>
  <c r="YE146" i="4"/>
  <c r="YE145" i="4"/>
  <c r="YE144" i="4"/>
  <c r="YE143" i="4"/>
  <c r="YE142" i="4"/>
  <c r="YE141" i="4"/>
  <c r="YE140" i="4"/>
  <c r="YE139" i="4"/>
  <c r="YE138" i="4"/>
  <c r="YE137" i="4"/>
  <c r="YE136" i="4"/>
  <c r="YE135" i="4"/>
  <c r="YE134" i="4"/>
  <c r="YE133" i="4"/>
  <c r="YE132" i="4"/>
  <c r="YE131" i="4"/>
  <c r="YE130" i="4"/>
  <c r="YE129" i="4"/>
  <c r="YE128" i="4"/>
  <c r="YE127" i="4"/>
  <c r="YE126" i="4"/>
  <c r="YE125" i="4"/>
  <c r="YE124" i="4"/>
  <c r="YE123" i="4"/>
  <c r="YE122" i="4"/>
  <c r="YE121" i="4"/>
  <c r="YE120" i="4"/>
  <c r="YE119" i="4"/>
  <c r="YE118" i="4"/>
  <c r="YE117" i="4"/>
  <c r="YE116" i="4"/>
  <c r="YE115" i="4"/>
  <c r="YE114" i="4"/>
  <c r="YE113" i="4"/>
  <c r="YE112" i="4"/>
  <c r="YE111" i="4"/>
  <c r="YE110" i="4"/>
  <c r="YE109" i="4"/>
  <c r="YE108" i="4"/>
  <c r="YE107" i="4"/>
  <c r="YE106" i="4"/>
  <c r="YE105" i="4"/>
  <c r="YE104" i="4"/>
  <c r="YE103" i="4"/>
  <c r="YE102" i="4"/>
  <c r="YE101" i="4"/>
  <c r="YE100" i="4"/>
  <c r="YE99" i="4"/>
  <c r="YE98" i="4"/>
  <c r="YE97" i="4"/>
  <c r="YE96" i="4"/>
  <c r="YE95" i="4"/>
  <c r="YE94" i="4"/>
  <c r="YE93" i="4"/>
  <c r="YE92" i="4"/>
  <c r="YE91" i="4"/>
  <c r="YE90" i="4"/>
  <c r="YE89" i="4"/>
  <c r="YE88" i="4"/>
  <c r="YE87" i="4"/>
  <c r="YE86" i="4"/>
  <c r="YE85" i="4"/>
  <c r="YE84" i="4"/>
  <c r="YE83" i="4"/>
  <c r="YE82" i="4"/>
  <c r="YE81" i="4"/>
  <c r="YE80" i="4"/>
  <c r="YE79" i="4"/>
  <c r="YE78" i="4"/>
  <c r="YE77" i="4"/>
  <c r="YE76" i="4"/>
  <c r="YE75" i="4"/>
  <c r="YE74" i="4"/>
  <c r="YE73" i="4"/>
  <c r="YE72" i="4"/>
  <c r="YE71" i="4"/>
  <c r="YE70" i="4"/>
  <c r="YE69" i="4"/>
  <c r="YE68" i="4"/>
  <c r="YE67" i="4"/>
  <c r="YE66" i="4"/>
  <c r="YE65" i="4"/>
  <c r="YE64" i="4"/>
  <c r="YE63" i="4"/>
  <c r="YE62" i="4"/>
  <c r="YE61" i="4"/>
  <c r="YE60" i="4"/>
  <c r="YE59" i="4"/>
  <c r="YE58" i="4"/>
  <c r="YE57" i="4"/>
  <c r="YE56" i="4"/>
  <c r="YE55" i="4"/>
  <c r="YE54" i="4"/>
  <c r="YE53" i="4"/>
  <c r="YE52" i="4"/>
  <c r="YE51" i="4"/>
  <c r="YE50" i="4"/>
  <c r="YE49" i="4"/>
  <c r="YE48" i="4"/>
  <c r="YE47" i="4"/>
  <c r="YE46" i="4"/>
  <c r="YE45" i="4"/>
  <c r="YE44" i="4"/>
  <c r="YE43" i="4"/>
  <c r="YE42" i="4"/>
  <c r="YE41" i="4"/>
  <c r="YE40" i="4"/>
  <c r="YE39" i="4"/>
  <c r="YE38" i="4"/>
  <c r="YE37" i="4"/>
  <c r="YE36" i="4"/>
  <c r="YE35" i="4"/>
  <c r="YE34" i="4"/>
  <c r="YE33" i="4"/>
  <c r="YE32" i="4"/>
  <c r="YE31" i="4"/>
  <c r="YE30" i="4"/>
  <c r="YE29" i="4"/>
  <c r="YE28" i="4"/>
  <c r="YE27" i="4"/>
  <c r="YE26" i="4"/>
  <c r="YE25" i="4"/>
  <c r="YE24" i="4"/>
  <c r="YE23" i="4"/>
  <c r="YE22" i="4"/>
  <c r="YE21" i="4"/>
  <c r="YE20" i="4"/>
  <c r="YE19" i="4"/>
  <c r="YE18" i="4"/>
  <c r="YE17" i="4"/>
  <c r="YE16" i="4"/>
  <c r="YE15" i="4"/>
  <c r="YE14" i="4"/>
  <c r="YE13" i="4"/>
  <c r="YE12" i="4"/>
  <c r="YE11" i="4"/>
  <c r="YE10" i="4"/>
  <c r="YE9" i="4"/>
  <c r="YE8" i="4"/>
  <c r="YJ156" i="4"/>
  <c r="YJ155" i="4"/>
  <c r="YJ154" i="4"/>
  <c r="YJ153" i="4"/>
  <c r="YJ152" i="4"/>
  <c r="YJ151" i="4"/>
  <c r="YJ150" i="4"/>
  <c r="YJ149" i="4"/>
  <c r="YJ148" i="4"/>
  <c r="YJ147" i="4"/>
  <c r="YJ146" i="4"/>
  <c r="YJ145" i="4"/>
  <c r="YJ144" i="4"/>
  <c r="YJ143" i="4"/>
  <c r="YJ142" i="4"/>
  <c r="YJ141" i="4"/>
  <c r="YJ140" i="4"/>
  <c r="YJ139" i="4"/>
  <c r="YJ138" i="4"/>
  <c r="YJ137" i="4"/>
  <c r="YJ136" i="4"/>
  <c r="YJ135" i="4"/>
  <c r="YJ134" i="4"/>
  <c r="YJ133" i="4"/>
  <c r="YJ132" i="4"/>
  <c r="YJ131" i="4"/>
  <c r="YJ130" i="4"/>
  <c r="YJ129" i="4"/>
  <c r="YJ128" i="4"/>
  <c r="YJ127" i="4"/>
  <c r="YJ126" i="4"/>
  <c r="YJ125" i="4"/>
  <c r="YJ124" i="4"/>
  <c r="YJ123" i="4"/>
  <c r="YJ122" i="4"/>
  <c r="YJ121" i="4"/>
  <c r="YJ120" i="4"/>
  <c r="YJ119" i="4"/>
  <c r="YJ118" i="4"/>
  <c r="YJ117" i="4"/>
  <c r="YJ116" i="4"/>
  <c r="YJ115" i="4"/>
  <c r="YJ114" i="4"/>
  <c r="YJ113" i="4"/>
  <c r="YJ112" i="4"/>
  <c r="YJ111" i="4"/>
  <c r="YJ110" i="4"/>
  <c r="YJ109" i="4"/>
  <c r="YJ108" i="4"/>
  <c r="YJ107" i="4"/>
  <c r="YJ106" i="4"/>
  <c r="YJ105" i="4"/>
  <c r="YJ104" i="4"/>
  <c r="YJ103" i="4"/>
  <c r="YJ102" i="4"/>
  <c r="YJ101" i="4"/>
  <c r="YJ100" i="4"/>
  <c r="YJ99" i="4"/>
  <c r="YJ98" i="4"/>
  <c r="YJ97" i="4"/>
  <c r="YJ96" i="4"/>
  <c r="YJ95" i="4"/>
  <c r="YJ94" i="4"/>
  <c r="YJ93" i="4"/>
  <c r="YJ92" i="4"/>
  <c r="YJ91" i="4"/>
  <c r="YJ90" i="4"/>
  <c r="YJ89" i="4"/>
  <c r="YJ88" i="4"/>
  <c r="YJ87" i="4"/>
  <c r="YJ86" i="4"/>
  <c r="YJ85" i="4"/>
  <c r="YJ84" i="4"/>
  <c r="YJ83" i="4"/>
  <c r="YJ82" i="4"/>
  <c r="YJ81" i="4"/>
  <c r="YJ80" i="4"/>
  <c r="YJ79" i="4"/>
  <c r="YJ78" i="4"/>
  <c r="YJ77" i="4"/>
  <c r="YJ76" i="4"/>
  <c r="YJ75" i="4"/>
  <c r="YJ74" i="4"/>
  <c r="YJ73" i="4"/>
  <c r="YJ72" i="4"/>
  <c r="YJ71" i="4"/>
  <c r="YJ70" i="4"/>
  <c r="YJ69" i="4"/>
  <c r="YJ68" i="4"/>
  <c r="YJ67" i="4"/>
  <c r="YJ66" i="4"/>
  <c r="YJ65" i="4"/>
  <c r="YJ64" i="4"/>
  <c r="YJ63" i="4"/>
  <c r="YJ62" i="4"/>
  <c r="YJ61" i="4"/>
  <c r="YJ60" i="4"/>
  <c r="YJ59" i="4"/>
  <c r="YJ58" i="4"/>
  <c r="YJ57" i="4"/>
  <c r="YJ56" i="4"/>
  <c r="YJ55" i="4"/>
  <c r="YJ54" i="4"/>
  <c r="YJ53" i="4"/>
  <c r="YJ52" i="4"/>
  <c r="YJ51" i="4"/>
  <c r="YJ50" i="4"/>
  <c r="YJ49" i="4"/>
  <c r="YJ48" i="4"/>
  <c r="YJ47" i="4"/>
  <c r="YJ46" i="4"/>
  <c r="YJ45" i="4"/>
  <c r="YJ44" i="4"/>
  <c r="YJ43" i="4"/>
  <c r="YJ42" i="4"/>
  <c r="YJ41" i="4"/>
  <c r="YJ40" i="4"/>
  <c r="YJ39" i="4"/>
  <c r="YJ38" i="4"/>
  <c r="YJ37" i="4"/>
  <c r="YJ36" i="4"/>
  <c r="YJ35" i="4"/>
  <c r="YJ34" i="4"/>
  <c r="YJ33" i="4"/>
  <c r="YJ32" i="4"/>
  <c r="YJ31" i="4"/>
  <c r="YJ30" i="4"/>
  <c r="YJ29" i="4"/>
  <c r="YJ28" i="4"/>
  <c r="YJ27" i="4"/>
  <c r="YJ26" i="4"/>
  <c r="YJ25" i="4"/>
  <c r="YJ24" i="4"/>
  <c r="YJ23" i="4"/>
  <c r="YJ22" i="4"/>
  <c r="YJ21" i="4"/>
  <c r="YJ20" i="4"/>
  <c r="YJ19" i="4"/>
  <c r="YJ18" i="4"/>
  <c r="YJ17" i="4"/>
  <c r="YJ16" i="4"/>
  <c r="YJ15" i="4"/>
  <c r="YJ14" i="4"/>
  <c r="YJ13" i="4"/>
  <c r="YJ12" i="4"/>
  <c r="YJ11" i="4"/>
  <c r="YJ10" i="4"/>
  <c r="YJ9" i="4"/>
  <c r="YJ8" i="4"/>
  <c r="YO156" i="4"/>
  <c r="YO155" i="4"/>
  <c r="YO154" i="4"/>
  <c r="YO153" i="4"/>
  <c r="YO152" i="4"/>
  <c r="YO151" i="4"/>
  <c r="YO150" i="4"/>
  <c r="YO149" i="4"/>
  <c r="YO148" i="4"/>
  <c r="YO147" i="4"/>
  <c r="YO146" i="4"/>
  <c r="YO145" i="4"/>
  <c r="YO144" i="4"/>
  <c r="YO143" i="4"/>
  <c r="YO142" i="4"/>
  <c r="YO141" i="4"/>
  <c r="YO140" i="4"/>
  <c r="YO139" i="4"/>
  <c r="YO138" i="4"/>
  <c r="YO137" i="4"/>
  <c r="YO136" i="4"/>
  <c r="YO135" i="4"/>
  <c r="YO134" i="4"/>
  <c r="YO133" i="4"/>
  <c r="YO132" i="4"/>
  <c r="YO131" i="4"/>
  <c r="YO130" i="4"/>
  <c r="YO129" i="4"/>
  <c r="YO128" i="4"/>
  <c r="YO127" i="4"/>
  <c r="YO126" i="4"/>
  <c r="YO125" i="4"/>
  <c r="YO124" i="4"/>
  <c r="YO123" i="4"/>
  <c r="YO122" i="4"/>
  <c r="YO121" i="4"/>
  <c r="YO120" i="4"/>
  <c r="YO119" i="4"/>
  <c r="YO118" i="4"/>
  <c r="YO117" i="4"/>
  <c r="YO116" i="4"/>
  <c r="YO115" i="4"/>
  <c r="YO114" i="4"/>
  <c r="YO113" i="4"/>
  <c r="YO112" i="4"/>
  <c r="YO111" i="4"/>
  <c r="YO110" i="4"/>
  <c r="YO109" i="4"/>
  <c r="YO108" i="4"/>
  <c r="YO107" i="4"/>
  <c r="YO106" i="4"/>
  <c r="YO105" i="4"/>
  <c r="YO104" i="4"/>
  <c r="YO103" i="4"/>
  <c r="YO102" i="4"/>
  <c r="YO101" i="4"/>
  <c r="YO100" i="4"/>
  <c r="YO99" i="4"/>
  <c r="YO98" i="4"/>
  <c r="YO97" i="4"/>
  <c r="YO96" i="4"/>
  <c r="YO95" i="4"/>
  <c r="YO94" i="4"/>
  <c r="YO93" i="4"/>
  <c r="YO92" i="4"/>
  <c r="YO91" i="4"/>
  <c r="YO90" i="4"/>
  <c r="YO89" i="4"/>
  <c r="YO88" i="4"/>
  <c r="YO87" i="4"/>
  <c r="YO86" i="4"/>
  <c r="YO85" i="4"/>
  <c r="YO84" i="4"/>
  <c r="YO83" i="4"/>
  <c r="YO82" i="4"/>
  <c r="YO81" i="4"/>
  <c r="YO80" i="4"/>
  <c r="YO79" i="4"/>
  <c r="YO78" i="4"/>
  <c r="YO77" i="4"/>
  <c r="YO76" i="4"/>
  <c r="YO75" i="4"/>
  <c r="YO74" i="4"/>
  <c r="YO73" i="4"/>
  <c r="YO72" i="4"/>
  <c r="YO71" i="4"/>
  <c r="YO70" i="4"/>
  <c r="YO69" i="4"/>
  <c r="YO68" i="4"/>
  <c r="YO67" i="4"/>
  <c r="YO66" i="4"/>
  <c r="YO65" i="4"/>
  <c r="YO64" i="4"/>
  <c r="YO63" i="4"/>
  <c r="YO62" i="4"/>
  <c r="YO61" i="4"/>
  <c r="YO60" i="4"/>
  <c r="YO59" i="4"/>
  <c r="YO58" i="4"/>
  <c r="YO57" i="4"/>
  <c r="YO56" i="4"/>
  <c r="YO55" i="4"/>
  <c r="YO54" i="4"/>
  <c r="YO53" i="4"/>
  <c r="YO52" i="4"/>
  <c r="YO51" i="4"/>
  <c r="YO50" i="4"/>
  <c r="YO49" i="4"/>
  <c r="YO48" i="4"/>
  <c r="YO47" i="4"/>
  <c r="YO46" i="4"/>
  <c r="YO45" i="4"/>
  <c r="YO44" i="4"/>
  <c r="YO43" i="4"/>
  <c r="YO42" i="4"/>
  <c r="YO41" i="4"/>
  <c r="YO40" i="4"/>
  <c r="YO39" i="4"/>
  <c r="YO38" i="4"/>
  <c r="YO37" i="4"/>
  <c r="YO36" i="4"/>
  <c r="YO35" i="4"/>
  <c r="YO34" i="4"/>
  <c r="YO33" i="4"/>
  <c r="YO32" i="4"/>
  <c r="YO31" i="4"/>
  <c r="YO30" i="4"/>
  <c r="YO29" i="4"/>
  <c r="YO28" i="4"/>
  <c r="YO27" i="4"/>
  <c r="YO26" i="4"/>
  <c r="YO25" i="4"/>
  <c r="YO24" i="4"/>
  <c r="YO23" i="4"/>
  <c r="YO22" i="4"/>
  <c r="YO21" i="4"/>
  <c r="YO20" i="4"/>
  <c r="YO19" i="4"/>
  <c r="YO18" i="4"/>
  <c r="YO17" i="4"/>
  <c r="YO16" i="4"/>
  <c r="YO15" i="4"/>
  <c r="YO14" i="4"/>
  <c r="YO13" i="4"/>
  <c r="YO12" i="4"/>
  <c r="YO11" i="4"/>
  <c r="YO10" i="4"/>
  <c r="YO9" i="4"/>
  <c r="YO8" i="4"/>
  <c r="YT156" i="4"/>
  <c r="YT155" i="4"/>
  <c r="YT154" i="4"/>
  <c r="YT153" i="4"/>
  <c r="YT152" i="4"/>
  <c r="YT151" i="4"/>
  <c r="YT150" i="4"/>
  <c r="YT149" i="4"/>
  <c r="YT148" i="4"/>
  <c r="YT147" i="4"/>
  <c r="YT146" i="4"/>
  <c r="YT145" i="4"/>
  <c r="YT144" i="4"/>
  <c r="YT143" i="4"/>
  <c r="YT142" i="4"/>
  <c r="YT141" i="4"/>
  <c r="YT140" i="4"/>
  <c r="YT139" i="4"/>
  <c r="YT138" i="4"/>
  <c r="YT137" i="4"/>
  <c r="YT136" i="4"/>
  <c r="YT135" i="4"/>
  <c r="YT134" i="4"/>
  <c r="YT133" i="4"/>
  <c r="YT132" i="4"/>
  <c r="YT131" i="4"/>
  <c r="YT130" i="4"/>
  <c r="YT129" i="4"/>
  <c r="YT128" i="4"/>
  <c r="YT127" i="4"/>
  <c r="YT126" i="4"/>
  <c r="YT125" i="4"/>
  <c r="YT124" i="4"/>
  <c r="YT123" i="4"/>
  <c r="YT122" i="4"/>
  <c r="YT121" i="4"/>
  <c r="YT120" i="4"/>
  <c r="YT119" i="4"/>
  <c r="YT118" i="4"/>
  <c r="YT117" i="4"/>
  <c r="YT116" i="4"/>
  <c r="YT115" i="4"/>
  <c r="YT114" i="4"/>
  <c r="YT113" i="4"/>
  <c r="YT112" i="4"/>
  <c r="YT111" i="4"/>
  <c r="YT110" i="4"/>
  <c r="YT109" i="4"/>
  <c r="YT108" i="4"/>
  <c r="YT107" i="4"/>
  <c r="YT106" i="4"/>
  <c r="YT105" i="4"/>
  <c r="YT104" i="4"/>
  <c r="YT103" i="4"/>
  <c r="YT102" i="4"/>
  <c r="YT101" i="4"/>
  <c r="YT100" i="4"/>
  <c r="YT99" i="4"/>
  <c r="YT98" i="4"/>
  <c r="YT97" i="4"/>
  <c r="YT96" i="4"/>
  <c r="YT95" i="4"/>
  <c r="YT94" i="4"/>
  <c r="YT93" i="4"/>
  <c r="YT92" i="4"/>
  <c r="YT91" i="4"/>
  <c r="YT90" i="4"/>
  <c r="YT89" i="4"/>
  <c r="YT88" i="4"/>
  <c r="YT87" i="4"/>
  <c r="YT86" i="4"/>
  <c r="YT85" i="4"/>
  <c r="YT84" i="4"/>
  <c r="YT83" i="4"/>
  <c r="YT82" i="4"/>
  <c r="YT81" i="4"/>
  <c r="YT80" i="4"/>
  <c r="YT79" i="4"/>
  <c r="YT78" i="4"/>
  <c r="YT77" i="4"/>
  <c r="YT76" i="4"/>
  <c r="YT75" i="4"/>
  <c r="YT74" i="4"/>
  <c r="YT73" i="4"/>
  <c r="YT72" i="4"/>
  <c r="YT71" i="4"/>
  <c r="YT70" i="4"/>
  <c r="YT69" i="4"/>
  <c r="YT68" i="4"/>
  <c r="YT67" i="4"/>
  <c r="YT66" i="4"/>
  <c r="YT65" i="4"/>
  <c r="YT64" i="4"/>
  <c r="YT63" i="4"/>
  <c r="YT62" i="4"/>
  <c r="YT61" i="4"/>
  <c r="YT60" i="4"/>
  <c r="YT59" i="4"/>
  <c r="YT58" i="4"/>
  <c r="YT57" i="4"/>
  <c r="YT56" i="4"/>
  <c r="YT55" i="4"/>
  <c r="YT54" i="4"/>
  <c r="YT53" i="4"/>
  <c r="YT52" i="4"/>
  <c r="YT51" i="4"/>
  <c r="YT50" i="4"/>
  <c r="YT49" i="4"/>
  <c r="YT48" i="4"/>
  <c r="YT47" i="4"/>
  <c r="YT46" i="4"/>
  <c r="YT45" i="4"/>
  <c r="YT44" i="4"/>
  <c r="YT43" i="4"/>
  <c r="YT42" i="4"/>
  <c r="YT41" i="4"/>
  <c r="YT40" i="4"/>
  <c r="YT39" i="4"/>
  <c r="YT38" i="4"/>
  <c r="YT37" i="4"/>
  <c r="YT36" i="4"/>
  <c r="YT35" i="4"/>
  <c r="YT34" i="4"/>
  <c r="YT33" i="4"/>
  <c r="YT32" i="4"/>
  <c r="YT31" i="4"/>
  <c r="YT30" i="4"/>
  <c r="YT29" i="4"/>
  <c r="YT28" i="4"/>
  <c r="YT27" i="4"/>
  <c r="YT26" i="4"/>
  <c r="YT25" i="4"/>
  <c r="YT24" i="4"/>
  <c r="YT23" i="4"/>
  <c r="YT22" i="4"/>
  <c r="YT21" i="4"/>
  <c r="YT20" i="4"/>
  <c r="YT19" i="4"/>
  <c r="YT18" i="4"/>
  <c r="YT17" i="4"/>
  <c r="YT16" i="4"/>
  <c r="YT15" i="4"/>
  <c r="YT14" i="4"/>
  <c r="YT13" i="4"/>
  <c r="YT12" i="4"/>
  <c r="YT11" i="4"/>
  <c r="YT10" i="4"/>
  <c r="YT9" i="4"/>
  <c r="YT8" i="4"/>
  <c r="YY156" i="4"/>
  <c r="YY155" i="4"/>
  <c r="YY154" i="4"/>
  <c r="YY153" i="4"/>
  <c r="YY152" i="4"/>
  <c r="YY151" i="4"/>
  <c r="YY150" i="4"/>
  <c r="YY149" i="4"/>
  <c r="YY148" i="4"/>
  <c r="YY147" i="4"/>
  <c r="YY146" i="4"/>
  <c r="YY145" i="4"/>
  <c r="YY144" i="4"/>
  <c r="YY143" i="4"/>
  <c r="YY142" i="4"/>
  <c r="YY141" i="4"/>
  <c r="YY140" i="4"/>
  <c r="YY139" i="4"/>
  <c r="YY138" i="4"/>
  <c r="YY137" i="4"/>
  <c r="YY136" i="4"/>
  <c r="YY135" i="4"/>
  <c r="YY134" i="4"/>
  <c r="YY133" i="4"/>
  <c r="YY132" i="4"/>
  <c r="YY131" i="4"/>
  <c r="YY130" i="4"/>
  <c r="YY129" i="4"/>
  <c r="YY128" i="4"/>
  <c r="YY127" i="4"/>
  <c r="YY126" i="4"/>
  <c r="YY125" i="4"/>
  <c r="YY124" i="4"/>
  <c r="YY123" i="4"/>
  <c r="YY122" i="4"/>
  <c r="YY121" i="4"/>
  <c r="YY120" i="4"/>
  <c r="YY119" i="4"/>
  <c r="YY118" i="4"/>
  <c r="YY117" i="4"/>
  <c r="YY116" i="4"/>
  <c r="YY115" i="4"/>
  <c r="YY114" i="4"/>
  <c r="YY113" i="4"/>
  <c r="YY112" i="4"/>
  <c r="YY111" i="4"/>
  <c r="YY110" i="4"/>
  <c r="YY109" i="4"/>
  <c r="YY108" i="4"/>
  <c r="YY107" i="4"/>
  <c r="YY106" i="4"/>
  <c r="YY105" i="4"/>
  <c r="YY104" i="4"/>
  <c r="YY103" i="4"/>
  <c r="YY102" i="4"/>
  <c r="YY101" i="4"/>
  <c r="YY100" i="4"/>
  <c r="YY99" i="4"/>
  <c r="YY98" i="4"/>
  <c r="YY97" i="4"/>
  <c r="YY96" i="4"/>
  <c r="YY95" i="4"/>
  <c r="YY94" i="4"/>
  <c r="YY93" i="4"/>
  <c r="YY92" i="4"/>
  <c r="YY91" i="4"/>
  <c r="YY90" i="4"/>
  <c r="YY89" i="4"/>
  <c r="YY88" i="4"/>
  <c r="YY87" i="4"/>
  <c r="YY86" i="4"/>
  <c r="YY85" i="4"/>
  <c r="YY84" i="4"/>
  <c r="YY83" i="4"/>
  <c r="YY82" i="4"/>
  <c r="YY81" i="4"/>
  <c r="YY80" i="4"/>
  <c r="YY79" i="4"/>
  <c r="YY78" i="4"/>
  <c r="YY77" i="4"/>
  <c r="YY76" i="4"/>
  <c r="YY75" i="4"/>
  <c r="YY74" i="4"/>
  <c r="YY73" i="4"/>
  <c r="YY72" i="4"/>
  <c r="YY71" i="4"/>
  <c r="YY70" i="4"/>
  <c r="YY69" i="4"/>
  <c r="YY68" i="4"/>
  <c r="YY67" i="4"/>
  <c r="YY66" i="4"/>
  <c r="YY65" i="4"/>
  <c r="YY64" i="4"/>
  <c r="YY63" i="4"/>
  <c r="YY62" i="4"/>
  <c r="YY61" i="4"/>
  <c r="YY60" i="4"/>
  <c r="YY59" i="4"/>
  <c r="YY58" i="4"/>
  <c r="YY57" i="4"/>
  <c r="YY56" i="4"/>
  <c r="YY55" i="4"/>
  <c r="YY54" i="4"/>
  <c r="YY53" i="4"/>
  <c r="YY52" i="4"/>
  <c r="YY51" i="4"/>
  <c r="YY50" i="4"/>
  <c r="YY49" i="4"/>
  <c r="YY48" i="4"/>
  <c r="YY47" i="4"/>
  <c r="YY46" i="4"/>
  <c r="YY45" i="4"/>
  <c r="YY44" i="4"/>
  <c r="YY43" i="4"/>
  <c r="YY42" i="4"/>
  <c r="YY41" i="4"/>
  <c r="YY40" i="4"/>
  <c r="YY39" i="4"/>
  <c r="YY38" i="4"/>
  <c r="YY37" i="4"/>
  <c r="YY36" i="4"/>
  <c r="YY35" i="4"/>
  <c r="YY34" i="4"/>
  <c r="YY33" i="4"/>
  <c r="YY32" i="4"/>
  <c r="YY31" i="4"/>
  <c r="YY30" i="4"/>
  <c r="YY29" i="4"/>
  <c r="YY28" i="4"/>
  <c r="YY27" i="4"/>
  <c r="YY26" i="4"/>
  <c r="YY25" i="4"/>
  <c r="YY24" i="4"/>
  <c r="YY23" i="4"/>
  <c r="YY22" i="4"/>
  <c r="YY21" i="4"/>
  <c r="YY20" i="4"/>
  <c r="YY19" i="4"/>
  <c r="YY18" i="4"/>
  <c r="YY17" i="4"/>
  <c r="YY16" i="4"/>
  <c r="YY15" i="4"/>
  <c r="YY14" i="4"/>
  <c r="YY13" i="4"/>
  <c r="YY12" i="4"/>
  <c r="YY11" i="4"/>
  <c r="YY10" i="4"/>
  <c r="YY9" i="4"/>
  <c r="YY8" i="4"/>
  <c r="ZD156" i="4"/>
  <c r="ZD155" i="4"/>
  <c r="ZD154" i="4"/>
  <c r="ZD153" i="4"/>
  <c r="ZD152" i="4"/>
  <c r="ZD151" i="4"/>
  <c r="ZD150" i="4"/>
  <c r="ZD149" i="4"/>
  <c r="ZD148" i="4"/>
  <c r="ZD147" i="4"/>
  <c r="ZD146" i="4"/>
  <c r="ZD145" i="4"/>
  <c r="ZD144" i="4"/>
  <c r="ZD143" i="4"/>
  <c r="ZD142" i="4"/>
  <c r="ZD141" i="4"/>
  <c r="ZD140" i="4"/>
  <c r="ZD139" i="4"/>
  <c r="ZD138" i="4"/>
  <c r="ZD137" i="4"/>
  <c r="ZD136" i="4"/>
  <c r="ZD135" i="4"/>
  <c r="ZD134" i="4"/>
  <c r="ZD133" i="4"/>
  <c r="ZD132" i="4"/>
  <c r="ZD131" i="4"/>
  <c r="ZD130" i="4"/>
  <c r="ZD129" i="4"/>
  <c r="ZD128" i="4"/>
  <c r="ZD127" i="4"/>
  <c r="ZD126" i="4"/>
  <c r="ZD125" i="4"/>
  <c r="ZD124" i="4"/>
  <c r="ZD123" i="4"/>
  <c r="ZD122" i="4"/>
  <c r="ZD121" i="4"/>
  <c r="ZD120" i="4"/>
  <c r="ZD119" i="4"/>
  <c r="ZD118" i="4"/>
  <c r="ZD117" i="4"/>
  <c r="ZD116" i="4"/>
  <c r="ZD115" i="4"/>
  <c r="ZD114" i="4"/>
  <c r="ZD113" i="4"/>
  <c r="ZD112" i="4"/>
  <c r="ZD111" i="4"/>
  <c r="ZD110" i="4"/>
  <c r="ZD109" i="4"/>
  <c r="ZD108" i="4"/>
  <c r="ZD107" i="4"/>
  <c r="ZD106" i="4"/>
  <c r="ZD105" i="4"/>
  <c r="ZD104" i="4"/>
  <c r="ZD103" i="4"/>
  <c r="ZD102" i="4"/>
  <c r="ZD101" i="4"/>
  <c r="ZD100" i="4"/>
  <c r="ZD99" i="4"/>
  <c r="ZD98" i="4"/>
  <c r="ZD97" i="4"/>
  <c r="ZD96" i="4"/>
  <c r="ZD95" i="4"/>
  <c r="ZD94" i="4"/>
  <c r="ZD93" i="4"/>
  <c r="ZD92" i="4"/>
  <c r="ZD91" i="4"/>
  <c r="ZD90" i="4"/>
  <c r="ZD89" i="4"/>
  <c r="ZD88" i="4"/>
  <c r="ZD87" i="4"/>
  <c r="ZD86" i="4"/>
  <c r="ZD85" i="4"/>
  <c r="ZD84" i="4"/>
  <c r="ZD83" i="4"/>
  <c r="ZD82" i="4"/>
  <c r="ZD81" i="4"/>
  <c r="ZD80" i="4"/>
  <c r="ZD79" i="4"/>
  <c r="ZD78" i="4"/>
  <c r="ZD77" i="4"/>
  <c r="ZD76" i="4"/>
  <c r="ZD75" i="4"/>
  <c r="ZD74" i="4"/>
  <c r="ZD73" i="4"/>
  <c r="ZD72" i="4"/>
  <c r="ZD71" i="4"/>
  <c r="ZD70" i="4"/>
  <c r="ZD69" i="4"/>
  <c r="ZD68" i="4"/>
  <c r="ZD67" i="4"/>
  <c r="ZD66" i="4"/>
  <c r="ZD65" i="4"/>
  <c r="ZD64" i="4"/>
  <c r="ZD63" i="4"/>
  <c r="ZD62" i="4"/>
  <c r="ZD61" i="4"/>
  <c r="ZD60" i="4"/>
  <c r="ZD59" i="4"/>
  <c r="ZD58" i="4"/>
  <c r="ZD57" i="4"/>
  <c r="ZD56" i="4"/>
  <c r="ZD55" i="4"/>
  <c r="ZD54" i="4"/>
  <c r="ZD53" i="4"/>
  <c r="ZD52" i="4"/>
  <c r="ZD51" i="4"/>
  <c r="ZD50" i="4"/>
  <c r="ZD49" i="4"/>
  <c r="ZD48" i="4"/>
  <c r="ZD47" i="4"/>
  <c r="ZD46" i="4"/>
  <c r="ZD45" i="4"/>
  <c r="ZD44" i="4"/>
  <c r="ZD43" i="4"/>
  <c r="ZD42" i="4"/>
  <c r="ZD41" i="4"/>
  <c r="ZD40" i="4"/>
  <c r="ZD39" i="4"/>
  <c r="ZD38" i="4"/>
  <c r="ZD37" i="4"/>
  <c r="ZD36" i="4"/>
  <c r="ZD35" i="4"/>
  <c r="ZD34" i="4"/>
  <c r="ZD33" i="4"/>
  <c r="ZD32" i="4"/>
  <c r="ZD31" i="4"/>
  <c r="ZD30" i="4"/>
  <c r="ZD29" i="4"/>
  <c r="ZD28" i="4"/>
  <c r="ZD27" i="4"/>
  <c r="ZD26" i="4"/>
  <c r="ZD25" i="4"/>
  <c r="ZD24" i="4"/>
  <c r="ZD23" i="4"/>
  <c r="ZD22" i="4"/>
  <c r="ZD21" i="4"/>
  <c r="ZD20" i="4"/>
  <c r="ZD19" i="4"/>
  <c r="ZD18" i="4"/>
  <c r="ZD17" i="4"/>
  <c r="ZD16" i="4"/>
  <c r="ZD15" i="4"/>
  <c r="ZD14" i="4"/>
  <c r="ZD13" i="4"/>
  <c r="ZD12" i="4"/>
  <c r="ZD11" i="4"/>
  <c r="ZD10" i="4"/>
  <c r="ZD9" i="4"/>
  <c r="ZD8" i="4"/>
  <c r="ZI156" i="4"/>
  <c r="ZI155" i="4"/>
  <c r="ZI154" i="4"/>
  <c r="ZI153" i="4"/>
  <c r="ZI152" i="4"/>
  <c r="ZI151" i="4"/>
  <c r="ZI150" i="4"/>
  <c r="ZI149" i="4"/>
  <c r="ZI148" i="4"/>
  <c r="ZI147" i="4"/>
  <c r="ZI146" i="4"/>
  <c r="ZI145" i="4"/>
  <c r="ZI144" i="4"/>
  <c r="ZI143" i="4"/>
  <c r="ZI142" i="4"/>
  <c r="ZI141" i="4"/>
  <c r="ZI140" i="4"/>
  <c r="ZI139" i="4"/>
  <c r="ZI138" i="4"/>
  <c r="ZI137" i="4"/>
  <c r="ZI136" i="4"/>
  <c r="ZI135" i="4"/>
  <c r="ZI134" i="4"/>
  <c r="ZI133" i="4"/>
  <c r="ZI132" i="4"/>
  <c r="ZI131" i="4"/>
  <c r="ZI130" i="4"/>
  <c r="ZI129" i="4"/>
  <c r="ZI128" i="4"/>
  <c r="ZI127" i="4"/>
  <c r="ZI126" i="4"/>
  <c r="ZI125" i="4"/>
  <c r="ZI124" i="4"/>
  <c r="ZI123" i="4"/>
  <c r="ZI122" i="4"/>
  <c r="ZI121" i="4"/>
  <c r="ZI120" i="4"/>
  <c r="ZI119" i="4"/>
  <c r="ZI118" i="4"/>
  <c r="ZI117" i="4"/>
  <c r="ZI116" i="4"/>
  <c r="ZI115" i="4"/>
  <c r="ZI114" i="4"/>
  <c r="ZI113" i="4"/>
  <c r="ZI112" i="4"/>
  <c r="ZI111" i="4"/>
  <c r="ZI110" i="4"/>
  <c r="ZI109" i="4"/>
  <c r="ZI108" i="4"/>
  <c r="ZI107" i="4"/>
  <c r="ZI106" i="4"/>
  <c r="ZI105" i="4"/>
  <c r="ZI104" i="4"/>
  <c r="ZI103" i="4"/>
  <c r="ZI102" i="4"/>
  <c r="ZI101" i="4"/>
  <c r="ZI100" i="4"/>
  <c r="ZI99" i="4"/>
  <c r="ZI98" i="4"/>
  <c r="ZI97" i="4"/>
  <c r="ZI96" i="4"/>
  <c r="ZI95" i="4"/>
  <c r="ZI94" i="4"/>
  <c r="ZI93" i="4"/>
  <c r="ZI92" i="4"/>
  <c r="ZI91" i="4"/>
  <c r="ZI90" i="4"/>
  <c r="ZI89" i="4"/>
  <c r="ZI88" i="4"/>
  <c r="ZI87" i="4"/>
  <c r="ZI86" i="4"/>
  <c r="ZI85" i="4"/>
  <c r="ZI84" i="4"/>
  <c r="ZI83" i="4"/>
  <c r="ZI82" i="4"/>
  <c r="ZI81" i="4"/>
  <c r="ZI80" i="4"/>
  <c r="ZI79" i="4"/>
  <c r="ZI78" i="4"/>
  <c r="ZI77" i="4"/>
  <c r="ZI76" i="4"/>
  <c r="ZI75" i="4"/>
  <c r="ZI74" i="4"/>
  <c r="ZI73" i="4"/>
  <c r="ZI72" i="4"/>
  <c r="ZI71" i="4"/>
  <c r="ZI70" i="4"/>
  <c r="ZI69" i="4"/>
  <c r="ZI68" i="4"/>
  <c r="ZI67" i="4"/>
  <c r="ZI66" i="4"/>
  <c r="ZI65" i="4"/>
  <c r="ZI64" i="4"/>
  <c r="ZI63" i="4"/>
  <c r="ZI62" i="4"/>
  <c r="ZI61" i="4"/>
  <c r="ZI60" i="4"/>
  <c r="ZI59" i="4"/>
  <c r="ZI58" i="4"/>
  <c r="ZI57" i="4"/>
  <c r="ZI56" i="4"/>
  <c r="ZI55" i="4"/>
  <c r="ZI54" i="4"/>
  <c r="ZI53" i="4"/>
  <c r="ZI52" i="4"/>
  <c r="ZI51" i="4"/>
  <c r="ZI50" i="4"/>
  <c r="ZI49" i="4"/>
  <c r="ZI48" i="4"/>
  <c r="ZI47" i="4"/>
  <c r="ZI46" i="4"/>
  <c r="ZI45" i="4"/>
  <c r="ZI44" i="4"/>
  <c r="ZI43" i="4"/>
  <c r="ZI42" i="4"/>
  <c r="ZI41" i="4"/>
  <c r="ZI40" i="4"/>
  <c r="ZI39" i="4"/>
  <c r="ZI38" i="4"/>
  <c r="ZI37" i="4"/>
  <c r="ZI36" i="4"/>
  <c r="ZI35" i="4"/>
  <c r="ZI34" i="4"/>
  <c r="ZI33" i="4"/>
  <c r="ZI32" i="4"/>
  <c r="ZI31" i="4"/>
  <c r="ZI30" i="4"/>
  <c r="ZI29" i="4"/>
  <c r="ZI28" i="4"/>
  <c r="ZI27" i="4"/>
  <c r="ZI26" i="4"/>
  <c r="ZI25" i="4"/>
  <c r="ZI24" i="4"/>
  <c r="ZI23" i="4"/>
  <c r="ZI22" i="4"/>
  <c r="ZI21" i="4"/>
  <c r="ZI20" i="4"/>
  <c r="ZI19" i="4"/>
  <c r="ZI18" i="4"/>
  <c r="ZI17" i="4"/>
  <c r="ZI16" i="4"/>
  <c r="ZI15" i="4"/>
  <c r="ZI14" i="4"/>
  <c r="ZI13" i="4"/>
  <c r="ZI12" i="4"/>
  <c r="ZI11" i="4"/>
  <c r="ZI10" i="4"/>
  <c r="ZI9" i="4"/>
  <c r="ZI8" i="4"/>
  <c r="ZN156" i="4"/>
  <c r="ZN155" i="4"/>
  <c r="ZN154" i="4"/>
  <c r="ZN153" i="4"/>
  <c r="ZN152" i="4"/>
  <c r="ZN151" i="4"/>
  <c r="ZN150" i="4"/>
  <c r="ZN149" i="4"/>
  <c r="ZN148" i="4"/>
  <c r="ZN147" i="4"/>
  <c r="ZN146" i="4"/>
  <c r="ZN145" i="4"/>
  <c r="ZN144" i="4"/>
  <c r="ZN143" i="4"/>
  <c r="ZN142" i="4"/>
  <c r="ZN141" i="4"/>
  <c r="ZN140" i="4"/>
  <c r="ZN139" i="4"/>
  <c r="ZN138" i="4"/>
  <c r="ZN137" i="4"/>
  <c r="ZN136" i="4"/>
  <c r="ZN135" i="4"/>
  <c r="ZN134" i="4"/>
  <c r="ZN133" i="4"/>
  <c r="ZN132" i="4"/>
  <c r="ZN131" i="4"/>
  <c r="ZN130" i="4"/>
  <c r="ZN129" i="4"/>
  <c r="ZN128" i="4"/>
  <c r="ZN127" i="4"/>
  <c r="ZN126" i="4"/>
  <c r="ZN125" i="4"/>
  <c r="ZN124" i="4"/>
  <c r="ZN123" i="4"/>
  <c r="ZN122" i="4"/>
  <c r="ZN121" i="4"/>
  <c r="ZN120" i="4"/>
  <c r="ZN119" i="4"/>
  <c r="ZN118" i="4"/>
  <c r="ZN117" i="4"/>
  <c r="ZN116" i="4"/>
  <c r="ZN115" i="4"/>
  <c r="ZN114" i="4"/>
  <c r="ZN113" i="4"/>
  <c r="ZN112" i="4"/>
  <c r="ZN111" i="4"/>
  <c r="ZN110" i="4"/>
  <c r="ZN109" i="4"/>
  <c r="ZN108" i="4"/>
  <c r="ZN107" i="4"/>
  <c r="ZN106" i="4"/>
  <c r="ZN105" i="4"/>
  <c r="ZN104" i="4"/>
  <c r="ZN103" i="4"/>
  <c r="ZN102" i="4"/>
  <c r="ZN101" i="4"/>
  <c r="ZN100" i="4"/>
  <c r="ZN99" i="4"/>
  <c r="ZN98" i="4"/>
  <c r="ZN97" i="4"/>
  <c r="ZN96" i="4"/>
  <c r="ZN95" i="4"/>
  <c r="ZN94" i="4"/>
  <c r="ZN93" i="4"/>
  <c r="ZN92" i="4"/>
  <c r="ZN91" i="4"/>
  <c r="ZN90" i="4"/>
  <c r="ZN89" i="4"/>
  <c r="ZN88" i="4"/>
  <c r="ZN87" i="4"/>
  <c r="ZN86" i="4"/>
  <c r="ZN85" i="4"/>
  <c r="ZN84" i="4"/>
  <c r="ZN83" i="4"/>
  <c r="ZN82" i="4"/>
  <c r="ZN81" i="4"/>
  <c r="ZN80" i="4"/>
  <c r="ZN79" i="4"/>
  <c r="ZN78" i="4"/>
  <c r="ZN77" i="4"/>
  <c r="ZN76" i="4"/>
  <c r="ZN75" i="4"/>
  <c r="ZN74" i="4"/>
  <c r="ZN73" i="4"/>
  <c r="ZN72" i="4"/>
  <c r="ZN71" i="4"/>
  <c r="ZN70" i="4"/>
  <c r="ZN69" i="4"/>
  <c r="ZN68" i="4"/>
  <c r="ZN67" i="4"/>
  <c r="ZN66" i="4"/>
  <c r="ZN65" i="4"/>
  <c r="ZN64" i="4"/>
  <c r="ZN63" i="4"/>
  <c r="ZN62" i="4"/>
  <c r="ZN61" i="4"/>
  <c r="ZN60" i="4"/>
  <c r="ZN59" i="4"/>
  <c r="ZN58" i="4"/>
  <c r="ZN57" i="4"/>
  <c r="ZN56" i="4"/>
  <c r="ZN55" i="4"/>
  <c r="ZN54" i="4"/>
  <c r="ZN53" i="4"/>
  <c r="ZN52" i="4"/>
  <c r="ZN51" i="4"/>
  <c r="ZN50" i="4"/>
  <c r="ZN49" i="4"/>
  <c r="ZN48" i="4"/>
  <c r="ZN47" i="4"/>
  <c r="ZN46" i="4"/>
  <c r="ZN45" i="4"/>
  <c r="ZN44" i="4"/>
  <c r="ZN43" i="4"/>
  <c r="ZN42" i="4"/>
  <c r="ZN41" i="4"/>
  <c r="ZN40" i="4"/>
  <c r="ZN39" i="4"/>
  <c r="ZN38" i="4"/>
  <c r="ZN37" i="4"/>
  <c r="ZN36" i="4"/>
  <c r="ZN35" i="4"/>
  <c r="ZN34" i="4"/>
  <c r="ZN33" i="4"/>
  <c r="ZN32" i="4"/>
  <c r="ZN31" i="4"/>
  <c r="ZN30" i="4"/>
  <c r="ZN29" i="4"/>
  <c r="ZN28" i="4"/>
  <c r="ZN27" i="4"/>
  <c r="ZN26" i="4"/>
  <c r="ZN25" i="4"/>
  <c r="ZN24" i="4"/>
  <c r="ZN23" i="4"/>
  <c r="ZN22" i="4"/>
  <c r="ZN21" i="4"/>
  <c r="ZN20" i="4"/>
  <c r="ZN19" i="4"/>
  <c r="ZN18" i="4"/>
  <c r="ZN17" i="4"/>
  <c r="ZN16" i="4"/>
  <c r="ZN15" i="4"/>
  <c r="ZN14" i="4"/>
  <c r="ZN13" i="4"/>
  <c r="ZN12" i="4"/>
  <c r="ZN11" i="4"/>
  <c r="ZN10" i="4"/>
  <c r="ZN9" i="4"/>
  <c r="ZN8" i="4"/>
  <c r="ZS156" i="4"/>
  <c r="ZS155" i="4"/>
  <c r="ZS154" i="4"/>
  <c r="ZS153" i="4"/>
  <c r="ZS152" i="4"/>
  <c r="ZS151" i="4"/>
  <c r="ZS150" i="4"/>
  <c r="ZS149" i="4"/>
  <c r="ZS148" i="4"/>
  <c r="ZS147" i="4"/>
  <c r="ZS146" i="4"/>
  <c r="ZS145" i="4"/>
  <c r="ZS144" i="4"/>
  <c r="ZS143" i="4"/>
  <c r="ZS142" i="4"/>
  <c r="ZS141" i="4"/>
  <c r="ZS140" i="4"/>
  <c r="ZS139" i="4"/>
  <c r="ZS138" i="4"/>
  <c r="ZS137" i="4"/>
  <c r="ZS136" i="4"/>
  <c r="ZS135" i="4"/>
  <c r="ZS134" i="4"/>
  <c r="ZS133" i="4"/>
  <c r="ZS132" i="4"/>
  <c r="ZS131" i="4"/>
  <c r="ZS130" i="4"/>
  <c r="ZS129" i="4"/>
  <c r="ZS128" i="4"/>
  <c r="ZS127" i="4"/>
  <c r="ZS126" i="4"/>
  <c r="ZS125" i="4"/>
  <c r="ZS124" i="4"/>
  <c r="ZS123" i="4"/>
  <c r="ZS122" i="4"/>
  <c r="ZS121" i="4"/>
  <c r="ZS120" i="4"/>
  <c r="ZS119" i="4"/>
  <c r="ZS118" i="4"/>
  <c r="ZS117" i="4"/>
  <c r="ZS116" i="4"/>
  <c r="ZS115" i="4"/>
  <c r="ZS114" i="4"/>
  <c r="ZS113" i="4"/>
  <c r="ZS112" i="4"/>
  <c r="ZS111" i="4"/>
  <c r="ZS110" i="4"/>
  <c r="ZS109" i="4"/>
  <c r="ZS108" i="4"/>
  <c r="ZS107" i="4"/>
  <c r="ZS106" i="4"/>
  <c r="ZS105" i="4"/>
  <c r="ZS104" i="4"/>
  <c r="ZS103" i="4"/>
  <c r="ZS102" i="4"/>
  <c r="ZS101" i="4"/>
  <c r="ZS100" i="4"/>
  <c r="ZS99" i="4"/>
  <c r="ZS98" i="4"/>
  <c r="ZS97" i="4"/>
  <c r="ZS96" i="4"/>
  <c r="ZS95" i="4"/>
  <c r="ZS94" i="4"/>
  <c r="ZS93" i="4"/>
  <c r="ZS92" i="4"/>
  <c r="ZS91" i="4"/>
  <c r="ZS90" i="4"/>
  <c r="ZS89" i="4"/>
  <c r="ZS88" i="4"/>
  <c r="ZS87" i="4"/>
  <c r="ZS86" i="4"/>
  <c r="ZS85" i="4"/>
  <c r="ZS84" i="4"/>
  <c r="ZS83" i="4"/>
  <c r="ZS82" i="4"/>
  <c r="ZS81" i="4"/>
  <c r="ZS80" i="4"/>
  <c r="ZS79" i="4"/>
  <c r="ZS78" i="4"/>
  <c r="ZS77" i="4"/>
  <c r="ZS76" i="4"/>
  <c r="ZS75" i="4"/>
  <c r="ZS74" i="4"/>
  <c r="ZS73" i="4"/>
  <c r="ZS72" i="4"/>
  <c r="ZS71" i="4"/>
  <c r="ZS70" i="4"/>
  <c r="ZS69" i="4"/>
  <c r="ZS68" i="4"/>
  <c r="ZS67" i="4"/>
  <c r="ZS66" i="4"/>
  <c r="ZS65" i="4"/>
  <c r="ZS64" i="4"/>
  <c r="ZS63" i="4"/>
  <c r="ZS62" i="4"/>
  <c r="ZS61" i="4"/>
  <c r="ZS60" i="4"/>
  <c r="ZS59" i="4"/>
  <c r="ZS58" i="4"/>
  <c r="ZS57" i="4"/>
  <c r="ZS56" i="4"/>
  <c r="ZS55" i="4"/>
  <c r="ZS54" i="4"/>
  <c r="ZS53" i="4"/>
  <c r="ZS52" i="4"/>
  <c r="ZS51" i="4"/>
  <c r="ZS50" i="4"/>
  <c r="ZS49" i="4"/>
  <c r="ZS48" i="4"/>
  <c r="ZS47" i="4"/>
  <c r="ZS46" i="4"/>
  <c r="ZS45" i="4"/>
  <c r="ZS44" i="4"/>
  <c r="ZS43" i="4"/>
  <c r="ZS42" i="4"/>
  <c r="ZS41" i="4"/>
  <c r="ZS40" i="4"/>
  <c r="ZS39" i="4"/>
  <c r="ZS38" i="4"/>
  <c r="ZS37" i="4"/>
  <c r="ZS36" i="4"/>
  <c r="ZS35" i="4"/>
  <c r="ZS34" i="4"/>
  <c r="ZS33" i="4"/>
  <c r="ZS32" i="4"/>
  <c r="ZS31" i="4"/>
  <c r="ZS30" i="4"/>
  <c r="ZS29" i="4"/>
  <c r="ZS28" i="4"/>
  <c r="ZS27" i="4"/>
  <c r="ZS26" i="4"/>
  <c r="ZS25" i="4"/>
  <c r="ZS24" i="4"/>
  <c r="ZS23" i="4"/>
  <c r="ZS22" i="4"/>
  <c r="ZS21" i="4"/>
  <c r="ZS20" i="4"/>
  <c r="ZS19" i="4"/>
  <c r="ZS18" i="4"/>
  <c r="ZS17" i="4"/>
  <c r="ZS16" i="4"/>
  <c r="ZS15" i="4"/>
  <c r="ZS14" i="4"/>
  <c r="ZS13" i="4"/>
  <c r="ZS12" i="4"/>
  <c r="ZS11" i="4"/>
  <c r="ZS10" i="4"/>
  <c r="ZS9" i="4"/>
  <c r="ZS8" i="4"/>
  <c r="ZX156" i="4"/>
  <c r="ZX155" i="4"/>
  <c r="ZX154" i="4"/>
  <c r="ZX153" i="4"/>
  <c r="ZX152" i="4"/>
  <c r="ZX151" i="4"/>
  <c r="ZX150" i="4"/>
  <c r="ZX149" i="4"/>
  <c r="ZX148" i="4"/>
  <c r="ZX147" i="4"/>
  <c r="ZX146" i="4"/>
  <c r="ZX145" i="4"/>
  <c r="ZX144" i="4"/>
  <c r="ZX143" i="4"/>
  <c r="ZX142" i="4"/>
  <c r="ZX141" i="4"/>
  <c r="ZX140" i="4"/>
  <c r="ZX139" i="4"/>
  <c r="ZX138" i="4"/>
  <c r="ZX137" i="4"/>
  <c r="ZX136" i="4"/>
  <c r="ZX135" i="4"/>
  <c r="ZX134" i="4"/>
  <c r="ZX133" i="4"/>
  <c r="ZX132" i="4"/>
  <c r="ZX131" i="4"/>
  <c r="ZX130" i="4"/>
  <c r="ZX129" i="4"/>
  <c r="ZX128" i="4"/>
  <c r="ZX127" i="4"/>
  <c r="ZX126" i="4"/>
  <c r="ZX125" i="4"/>
  <c r="ZX124" i="4"/>
  <c r="ZX123" i="4"/>
  <c r="ZX122" i="4"/>
  <c r="ZX121" i="4"/>
  <c r="ZX120" i="4"/>
  <c r="ZX119" i="4"/>
  <c r="ZX118" i="4"/>
  <c r="ZX117" i="4"/>
  <c r="ZX116" i="4"/>
  <c r="ZX115" i="4"/>
  <c r="ZX114" i="4"/>
  <c r="ZX113" i="4"/>
  <c r="ZX112" i="4"/>
  <c r="ZX111" i="4"/>
  <c r="ZX110" i="4"/>
  <c r="ZX109" i="4"/>
  <c r="ZX108" i="4"/>
  <c r="ZX107" i="4"/>
  <c r="ZX106" i="4"/>
  <c r="ZX105" i="4"/>
  <c r="ZX104" i="4"/>
  <c r="ZX103" i="4"/>
  <c r="ZX102" i="4"/>
  <c r="ZX101" i="4"/>
  <c r="ZX100" i="4"/>
  <c r="ZX99" i="4"/>
  <c r="ZX98" i="4"/>
  <c r="ZX97" i="4"/>
  <c r="ZX96" i="4"/>
  <c r="ZX95" i="4"/>
  <c r="ZX94" i="4"/>
  <c r="ZX93" i="4"/>
  <c r="ZX92" i="4"/>
  <c r="ZX91" i="4"/>
  <c r="ZX90" i="4"/>
  <c r="ZX89" i="4"/>
  <c r="ZX88" i="4"/>
  <c r="ZX87" i="4"/>
  <c r="ZX86" i="4"/>
  <c r="ZX85" i="4"/>
  <c r="ZX84" i="4"/>
  <c r="ZX83" i="4"/>
  <c r="ZX82" i="4"/>
  <c r="ZX81" i="4"/>
  <c r="ZX80" i="4"/>
  <c r="ZX79" i="4"/>
  <c r="ZX78" i="4"/>
  <c r="ZX77" i="4"/>
  <c r="ZX76" i="4"/>
  <c r="ZX75" i="4"/>
  <c r="ZX74" i="4"/>
  <c r="ZX73" i="4"/>
  <c r="ZX72" i="4"/>
  <c r="ZX71" i="4"/>
  <c r="ZX70" i="4"/>
  <c r="ZX69" i="4"/>
  <c r="ZX68" i="4"/>
  <c r="ZX67" i="4"/>
  <c r="ZX66" i="4"/>
  <c r="ZX65" i="4"/>
  <c r="ZX64" i="4"/>
  <c r="ZX63" i="4"/>
  <c r="ZX62" i="4"/>
  <c r="ZX61" i="4"/>
  <c r="ZX60" i="4"/>
  <c r="ZX59" i="4"/>
  <c r="ZX58" i="4"/>
  <c r="ZX57" i="4"/>
  <c r="ZX56" i="4"/>
  <c r="ZX55" i="4"/>
  <c r="ZX54" i="4"/>
  <c r="ZX53" i="4"/>
  <c r="ZX52" i="4"/>
  <c r="ZX51" i="4"/>
  <c r="ZX50" i="4"/>
  <c r="ZX49" i="4"/>
  <c r="ZX48" i="4"/>
  <c r="ZX47" i="4"/>
  <c r="ZX46" i="4"/>
  <c r="ZX45" i="4"/>
  <c r="ZX44" i="4"/>
  <c r="ZX43" i="4"/>
  <c r="ZX42" i="4"/>
  <c r="ZX41" i="4"/>
  <c r="ZX40" i="4"/>
  <c r="ZX39" i="4"/>
  <c r="ZX38" i="4"/>
  <c r="ZX37" i="4"/>
  <c r="ZX36" i="4"/>
  <c r="ZX35" i="4"/>
  <c r="ZX34" i="4"/>
  <c r="ZX33" i="4"/>
  <c r="ZX32" i="4"/>
  <c r="ZX31" i="4"/>
  <c r="ZX30" i="4"/>
  <c r="ZX29" i="4"/>
  <c r="ZX28" i="4"/>
  <c r="ZX27" i="4"/>
  <c r="ZX26" i="4"/>
  <c r="ZX25" i="4"/>
  <c r="ZX24" i="4"/>
  <c r="ZX23" i="4"/>
  <c r="ZX22" i="4"/>
  <c r="ZX21" i="4"/>
  <c r="ZX20" i="4"/>
  <c r="ZX19" i="4"/>
  <c r="ZX18" i="4"/>
  <c r="ZX17" i="4"/>
  <c r="ZX16" i="4"/>
  <c r="ZX15" i="4"/>
  <c r="ZX14" i="4"/>
  <c r="ZX13" i="4"/>
  <c r="ZX12" i="4"/>
  <c r="ZX11" i="4"/>
  <c r="ZX10" i="4"/>
  <c r="ZX9" i="4"/>
  <c r="ZX8" i="4"/>
  <c r="AAC156" i="4"/>
  <c r="AAC155" i="4"/>
  <c r="AAC154" i="4"/>
  <c r="AAC153" i="4"/>
  <c r="AAC152" i="4"/>
  <c r="AAC151" i="4"/>
  <c r="AAC150" i="4"/>
  <c r="AAC149" i="4"/>
  <c r="AAC148" i="4"/>
  <c r="AAC147" i="4"/>
  <c r="AAC146" i="4"/>
  <c r="AAC145" i="4"/>
  <c r="AAC144" i="4"/>
  <c r="AAC143" i="4"/>
  <c r="AAC142" i="4"/>
  <c r="AAC141" i="4"/>
  <c r="AAC140" i="4"/>
  <c r="AAC139" i="4"/>
  <c r="AAC138" i="4"/>
  <c r="AAC137" i="4"/>
  <c r="AAC136" i="4"/>
  <c r="AAC135" i="4"/>
  <c r="AAC134" i="4"/>
  <c r="AAC133" i="4"/>
  <c r="AAC132" i="4"/>
  <c r="AAC131" i="4"/>
  <c r="AAC130" i="4"/>
  <c r="AAC129" i="4"/>
  <c r="AAC128" i="4"/>
  <c r="AAC127" i="4"/>
  <c r="AAC126" i="4"/>
  <c r="AAC125" i="4"/>
  <c r="AAC124" i="4"/>
  <c r="AAC123" i="4"/>
  <c r="AAC122" i="4"/>
  <c r="AAC121" i="4"/>
  <c r="AAC120" i="4"/>
  <c r="AAC119" i="4"/>
  <c r="AAC118" i="4"/>
  <c r="AAC117" i="4"/>
  <c r="AAC116" i="4"/>
  <c r="AAC115" i="4"/>
  <c r="AAC114" i="4"/>
  <c r="AAC113" i="4"/>
  <c r="AAC112" i="4"/>
  <c r="AAC111" i="4"/>
  <c r="AAC110" i="4"/>
  <c r="AAC109" i="4"/>
  <c r="AAC108" i="4"/>
  <c r="AAC107" i="4"/>
  <c r="AAC106" i="4"/>
  <c r="AAC105" i="4"/>
  <c r="AAC104" i="4"/>
  <c r="AAC103" i="4"/>
  <c r="AAC102" i="4"/>
  <c r="AAC101" i="4"/>
  <c r="AAC100" i="4"/>
  <c r="AAC99" i="4"/>
  <c r="AAC98" i="4"/>
  <c r="AAC97" i="4"/>
  <c r="AAC96" i="4"/>
  <c r="AAC95" i="4"/>
  <c r="AAC94" i="4"/>
  <c r="AAC93" i="4"/>
  <c r="AAC92" i="4"/>
  <c r="AAC91" i="4"/>
  <c r="AAC90" i="4"/>
  <c r="AAC89" i="4"/>
  <c r="AAC88" i="4"/>
  <c r="AAC87" i="4"/>
  <c r="AAC86" i="4"/>
  <c r="AAC85" i="4"/>
  <c r="AAC84" i="4"/>
  <c r="AAC83" i="4"/>
  <c r="AAC82" i="4"/>
  <c r="AAC81" i="4"/>
  <c r="AAC80" i="4"/>
  <c r="AAC79" i="4"/>
  <c r="AAC78" i="4"/>
  <c r="AAC77" i="4"/>
  <c r="AAC76" i="4"/>
  <c r="AAC75" i="4"/>
  <c r="AAC74" i="4"/>
  <c r="AAC73" i="4"/>
  <c r="AAC72" i="4"/>
  <c r="AAC71" i="4"/>
  <c r="AAC70" i="4"/>
  <c r="AAC69" i="4"/>
  <c r="AAC68" i="4"/>
  <c r="AAC67" i="4"/>
  <c r="AAC66" i="4"/>
  <c r="AAC65" i="4"/>
  <c r="AAC64" i="4"/>
  <c r="AAC63" i="4"/>
  <c r="AAC62" i="4"/>
  <c r="AAC61" i="4"/>
  <c r="AAC60" i="4"/>
  <c r="AAC59" i="4"/>
  <c r="AAC58" i="4"/>
  <c r="AAC57" i="4"/>
  <c r="AAC56" i="4"/>
  <c r="AAC55" i="4"/>
  <c r="AAC54" i="4"/>
  <c r="AAC53" i="4"/>
  <c r="AAC52" i="4"/>
  <c r="AAC51" i="4"/>
  <c r="AAC50" i="4"/>
  <c r="AAC49" i="4"/>
  <c r="AAC48" i="4"/>
  <c r="AAC47" i="4"/>
  <c r="AAC46" i="4"/>
  <c r="AAC45" i="4"/>
  <c r="AAC44" i="4"/>
  <c r="AAC43" i="4"/>
  <c r="AAC42" i="4"/>
  <c r="AAC41" i="4"/>
  <c r="AAC40" i="4"/>
  <c r="AAC39" i="4"/>
  <c r="AAC38" i="4"/>
  <c r="AAC37" i="4"/>
  <c r="AAC36" i="4"/>
  <c r="AAC35" i="4"/>
  <c r="AAC34" i="4"/>
  <c r="AAC33" i="4"/>
  <c r="AAC32" i="4"/>
  <c r="AAC31" i="4"/>
  <c r="AAC30" i="4"/>
  <c r="AAC29" i="4"/>
  <c r="AAC28" i="4"/>
  <c r="AAC27" i="4"/>
  <c r="AAC26" i="4"/>
  <c r="AAC25" i="4"/>
  <c r="AAC24" i="4"/>
  <c r="AAC23" i="4"/>
  <c r="AAC22" i="4"/>
  <c r="AAC21" i="4"/>
  <c r="AAC20" i="4"/>
  <c r="AAC19" i="4"/>
  <c r="AAC18" i="4"/>
  <c r="AAC17" i="4"/>
  <c r="AAC16" i="4"/>
  <c r="AAC15" i="4"/>
  <c r="AAC14" i="4"/>
  <c r="AAC13" i="4"/>
  <c r="AAC12" i="4"/>
  <c r="AAC11" i="4"/>
  <c r="AAC10" i="4"/>
  <c r="AAC9" i="4"/>
  <c r="AAC8" i="4"/>
  <c r="AAH156" i="4"/>
  <c r="AAH155" i="4"/>
  <c r="AAH154" i="4"/>
  <c r="AAH153" i="4"/>
  <c r="AAH152" i="4"/>
  <c r="AAH151" i="4"/>
  <c r="AAH150" i="4"/>
  <c r="AAH149" i="4"/>
  <c r="AAH148" i="4"/>
  <c r="AAH147" i="4"/>
  <c r="AAH146" i="4"/>
  <c r="AAH145" i="4"/>
  <c r="AAH144" i="4"/>
  <c r="AAH143" i="4"/>
  <c r="AAH142" i="4"/>
  <c r="AAH141" i="4"/>
  <c r="AAH140" i="4"/>
  <c r="AAH139" i="4"/>
  <c r="AAH138" i="4"/>
  <c r="AAH137" i="4"/>
  <c r="AAH136" i="4"/>
  <c r="AAH135" i="4"/>
  <c r="AAH134" i="4"/>
  <c r="AAH133" i="4"/>
  <c r="AAH132" i="4"/>
  <c r="AAH131" i="4"/>
  <c r="AAH130" i="4"/>
  <c r="AAH129" i="4"/>
  <c r="AAH128" i="4"/>
  <c r="AAH127" i="4"/>
  <c r="AAH126" i="4"/>
  <c r="AAH125" i="4"/>
  <c r="AAH124" i="4"/>
  <c r="AAH123" i="4"/>
  <c r="AAH122" i="4"/>
  <c r="AAH121" i="4"/>
  <c r="AAH120" i="4"/>
  <c r="AAH119" i="4"/>
  <c r="AAH118" i="4"/>
  <c r="AAH117" i="4"/>
  <c r="AAH116" i="4"/>
  <c r="AAH115" i="4"/>
  <c r="AAH114" i="4"/>
  <c r="AAH113" i="4"/>
  <c r="AAH112" i="4"/>
  <c r="AAH111" i="4"/>
  <c r="AAH110" i="4"/>
  <c r="AAH109" i="4"/>
  <c r="AAH108" i="4"/>
  <c r="AAH107" i="4"/>
  <c r="AAH106" i="4"/>
  <c r="AAH105" i="4"/>
  <c r="AAH104" i="4"/>
  <c r="AAH103" i="4"/>
  <c r="AAH102" i="4"/>
  <c r="AAH101" i="4"/>
  <c r="AAH100" i="4"/>
  <c r="AAH99" i="4"/>
  <c r="AAH98" i="4"/>
  <c r="AAH97" i="4"/>
  <c r="AAH96" i="4"/>
  <c r="AAH95" i="4"/>
  <c r="AAH94" i="4"/>
  <c r="AAH93" i="4"/>
  <c r="AAH92" i="4"/>
  <c r="AAH91" i="4"/>
  <c r="AAH90" i="4"/>
  <c r="AAH89" i="4"/>
  <c r="AAH88" i="4"/>
  <c r="AAH87" i="4"/>
  <c r="AAH86" i="4"/>
  <c r="AAH85" i="4"/>
  <c r="AAH84" i="4"/>
  <c r="AAH83" i="4"/>
  <c r="AAH82" i="4"/>
  <c r="AAH81" i="4"/>
  <c r="AAH80" i="4"/>
  <c r="AAH79" i="4"/>
  <c r="AAH78" i="4"/>
  <c r="AAH77" i="4"/>
  <c r="AAH76" i="4"/>
  <c r="AAH75" i="4"/>
  <c r="AAH74" i="4"/>
  <c r="AAH73" i="4"/>
  <c r="AAH72" i="4"/>
  <c r="AAH71" i="4"/>
  <c r="AAH70" i="4"/>
  <c r="AAH69" i="4"/>
  <c r="AAH68" i="4"/>
  <c r="AAH67" i="4"/>
  <c r="AAH66" i="4"/>
  <c r="AAH65" i="4"/>
  <c r="AAH64" i="4"/>
  <c r="AAH63" i="4"/>
  <c r="AAH62" i="4"/>
  <c r="AAH61" i="4"/>
  <c r="AAH60" i="4"/>
  <c r="AAH59" i="4"/>
  <c r="AAH58" i="4"/>
  <c r="AAH57" i="4"/>
  <c r="AAH56" i="4"/>
  <c r="AAH55" i="4"/>
  <c r="AAH54" i="4"/>
  <c r="AAH53" i="4"/>
  <c r="AAH52" i="4"/>
  <c r="AAH51" i="4"/>
  <c r="AAH50" i="4"/>
  <c r="AAH49" i="4"/>
  <c r="AAH48" i="4"/>
  <c r="AAH47" i="4"/>
  <c r="AAH46" i="4"/>
  <c r="AAH45" i="4"/>
  <c r="AAH44" i="4"/>
  <c r="AAH43" i="4"/>
  <c r="AAH42" i="4"/>
  <c r="AAH41" i="4"/>
  <c r="AAH40" i="4"/>
  <c r="AAH39" i="4"/>
  <c r="AAH38" i="4"/>
  <c r="AAH37" i="4"/>
  <c r="AAH36" i="4"/>
  <c r="AAH35" i="4"/>
  <c r="AAH34" i="4"/>
  <c r="AAH33" i="4"/>
  <c r="AAH32" i="4"/>
  <c r="AAH31" i="4"/>
  <c r="AAH30" i="4"/>
  <c r="AAH29" i="4"/>
  <c r="AAH28" i="4"/>
  <c r="AAH27" i="4"/>
  <c r="AAH26" i="4"/>
  <c r="AAH25" i="4"/>
  <c r="AAH24" i="4"/>
  <c r="AAH23" i="4"/>
  <c r="AAH22" i="4"/>
  <c r="AAH21" i="4"/>
  <c r="AAH20" i="4"/>
  <c r="AAH19" i="4"/>
  <c r="AAH18" i="4"/>
  <c r="AAH17" i="4"/>
  <c r="AAH16" i="4"/>
  <c r="AAH15" i="4"/>
  <c r="AAH14" i="4"/>
  <c r="AAH13" i="4"/>
  <c r="AAH12" i="4"/>
  <c r="AAH11" i="4"/>
  <c r="AAH10" i="4"/>
  <c r="AAH9" i="4"/>
  <c r="AAH8" i="4"/>
  <c r="AAM156" i="4"/>
  <c r="AAM155" i="4"/>
  <c r="AAM154" i="4"/>
  <c r="AAM153" i="4"/>
  <c r="AAM152" i="4"/>
  <c r="AAM151" i="4"/>
  <c r="AAM150" i="4"/>
  <c r="AAM149" i="4"/>
  <c r="AAM148" i="4"/>
  <c r="AAM147" i="4"/>
  <c r="AAM146" i="4"/>
  <c r="AAM145" i="4"/>
  <c r="AAM144" i="4"/>
  <c r="AAM143" i="4"/>
  <c r="AAM142" i="4"/>
  <c r="AAM141" i="4"/>
  <c r="AAM140" i="4"/>
  <c r="AAM139" i="4"/>
  <c r="AAM138" i="4"/>
  <c r="AAM137" i="4"/>
  <c r="AAM136" i="4"/>
  <c r="AAM135" i="4"/>
  <c r="AAM134" i="4"/>
  <c r="AAM133" i="4"/>
  <c r="AAM132" i="4"/>
  <c r="AAM131" i="4"/>
  <c r="AAM130" i="4"/>
  <c r="AAM129" i="4"/>
  <c r="AAM128" i="4"/>
  <c r="AAM127" i="4"/>
  <c r="AAM126" i="4"/>
  <c r="AAM125" i="4"/>
  <c r="AAM124" i="4"/>
  <c r="AAM123" i="4"/>
  <c r="AAM122" i="4"/>
  <c r="AAM121" i="4"/>
  <c r="AAM120" i="4"/>
  <c r="AAM119" i="4"/>
  <c r="AAM118" i="4"/>
  <c r="AAM117" i="4"/>
  <c r="AAM116" i="4"/>
  <c r="AAM115" i="4"/>
  <c r="AAM114" i="4"/>
  <c r="AAM113" i="4"/>
  <c r="AAM112" i="4"/>
  <c r="AAM111" i="4"/>
  <c r="AAM110" i="4"/>
  <c r="AAM109" i="4"/>
  <c r="AAM108" i="4"/>
  <c r="AAM107" i="4"/>
  <c r="AAM106" i="4"/>
  <c r="AAM105" i="4"/>
  <c r="AAM104" i="4"/>
  <c r="AAM103" i="4"/>
  <c r="AAM102" i="4"/>
  <c r="AAM101" i="4"/>
  <c r="AAM100" i="4"/>
  <c r="AAM99" i="4"/>
  <c r="AAM98" i="4"/>
  <c r="AAM97" i="4"/>
  <c r="AAM96" i="4"/>
  <c r="AAM95" i="4"/>
  <c r="AAM94" i="4"/>
  <c r="AAM93" i="4"/>
  <c r="AAM92" i="4"/>
  <c r="AAM91" i="4"/>
  <c r="AAM90" i="4"/>
  <c r="AAM89" i="4"/>
  <c r="AAM88" i="4"/>
  <c r="AAM87" i="4"/>
  <c r="AAM86" i="4"/>
  <c r="AAM85" i="4"/>
  <c r="AAM84" i="4"/>
  <c r="AAM83" i="4"/>
  <c r="AAM82" i="4"/>
  <c r="AAM81" i="4"/>
  <c r="AAM80" i="4"/>
  <c r="AAM79" i="4"/>
  <c r="AAM78" i="4"/>
  <c r="AAM77" i="4"/>
  <c r="AAM76" i="4"/>
  <c r="AAM75" i="4"/>
  <c r="AAM74" i="4"/>
  <c r="AAM73" i="4"/>
  <c r="AAM72" i="4"/>
  <c r="AAM71" i="4"/>
  <c r="AAM70" i="4"/>
  <c r="AAM69" i="4"/>
  <c r="AAM68" i="4"/>
  <c r="AAM67" i="4"/>
  <c r="AAM66" i="4"/>
  <c r="AAM65" i="4"/>
  <c r="AAM64" i="4"/>
  <c r="AAM63" i="4"/>
  <c r="AAM62" i="4"/>
  <c r="AAM61" i="4"/>
  <c r="AAM60" i="4"/>
  <c r="AAM59" i="4"/>
  <c r="AAM58" i="4"/>
  <c r="AAM57" i="4"/>
  <c r="AAM56" i="4"/>
  <c r="AAM55" i="4"/>
  <c r="AAM54" i="4"/>
  <c r="AAM53" i="4"/>
  <c r="AAM52" i="4"/>
  <c r="AAM51" i="4"/>
  <c r="AAM50" i="4"/>
  <c r="AAM49" i="4"/>
  <c r="AAM48" i="4"/>
  <c r="AAM47" i="4"/>
  <c r="AAM46" i="4"/>
  <c r="AAM45" i="4"/>
  <c r="AAM44" i="4"/>
  <c r="AAM43" i="4"/>
  <c r="AAM42" i="4"/>
  <c r="AAM41" i="4"/>
  <c r="AAM40" i="4"/>
  <c r="AAM39" i="4"/>
  <c r="AAM38" i="4"/>
  <c r="AAM37" i="4"/>
  <c r="AAM36" i="4"/>
  <c r="AAM35" i="4"/>
  <c r="AAM34" i="4"/>
  <c r="AAM33" i="4"/>
  <c r="AAM32" i="4"/>
  <c r="AAM31" i="4"/>
  <c r="AAM30" i="4"/>
  <c r="AAM29" i="4"/>
  <c r="AAM28" i="4"/>
  <c r="AAM27" i="4"/>
  <c r="AAM26" i="4"/>
  <c r="AAM25" i="4"/>
  <c r="AAM24" i="4"/>
  <c r="AAM23" i="4"/>
  <c r="AAM22" i="4"/>
  <c r="AAM21" i="4"/>
  <c r="AAM20" i="4"/>
  <c r="AAM19" i="4"/>
  <c r="AAM18" i="4"/>
  <c r="AAM17" i="4"/>
  <c r="AAM16" i="4"/>
  <c r="AAM15" i="4"/>
  <c r="AAM14" i="4"/>
  <c r="AAM13" i="4"/>
  <c r="AAM12" i="4"/>
  <c r="AAM11" i="4"/>
  <c r="AAM10" i="4"/>
  <c r="AAM9" i="4"/>
  <c r="AAM8" i="4"/>
  <c r="AAR156" i="4"/>
  <c r="AAR155" i="4"/>
  <c r="AAR154" i="4"/>
  <c r="AAR153" i="4"/>
  <c r="AAR152" i="4"/>
  <c r="AAR151" i="4"/>
  <c r="AAR150" i="4"/>
  <c r="AAR149" i="4"/>
  <c r="AAR148" i="4"/>
  <c r="AAR147" i="4"/>
  <c r="AAR146" i="4"/>
  <c r="AAR145" i="4"/>
  <c r="AAR144" i="4"/>
  <c r="AAR143" i="4"/>
  <c r="AAR142" i="4"/>
  <c r="AAR141" i="4"/>
  <c r="AAR140" i="4"/>
  <c r="AAR139" i="4"/>
  <c r="AAR138" i="4"/>
  <c r="AAR137" i="4"/>
  <c r="AAR136" i="4"/>
  <c r="AAR135" i="4"/>
  <c r="AAR134" i="4"/>
  <c r="AAR133" i="4"/>
  <c r="AAR132" i="4"/>
  <c r="AAR131" i="4"/>
  <c r="AAR130" i="4"/>
  <c r="AAR129" i="4"/>
  <c r="AAR128" i="4"/>
  <c r="AAR127" i="4"/>
  <c r="AAR126" i="4"/>
  <c r="AAR125" i="4"/>
  <c r="AAR124" i="4"/>
  <c r="AAR123" i="4"/>
  <c r="AAR122" i="4"/>
  <c r="AAR121" i="4"/>
  <c r="AAR120" i="4"/>
  <c r="AAR119" i="4"/>
  <c r="AAR118" i="4"/>
  <c r="AAR117" i="4"/>
  <c r="AAR116" i="4"/>
  <c r="AAR115" i="4"/>
  <c r="AAR114" i="4"/>
  <c r="AAR113" i="4"/>
  <c r="AAR112" i="4"/>
  <c r="AAR111" i="4"/>
  <c r="AAR110" i="4"/>
  <c r="AAR109" i="4"/>
  <c r="AAR108" i="4"/>
  <c r="AAR107" i="4"/>
  <c r="AAR106" i="4"/>
  <c r="AAR105" i="4"/>
  <c r="AAR104" i="4"/>
  <c r="AAR103" i="4"/>
  <c r="AAR102" i="4"/>
  <c r="AAR101" i="4"/>
  <c r="AAR100" i="4"/>
  <c r="AAR99" i="4"/>
  <c r="AAR98" i="4"/>
  <c r="AAR97" i="4"/>
  <c r="AAR96" i="4"/>
  <c r="AAR95" i="4"/>
  <c r="AAR94" i="4"/>
  <c r="AAR93" i="4"/>
  <c r="AAR92" i="4"/>
  <c r="AAR91" i="4"/>
  <c r="AAR90" i="4"/>
  <c r="AAR89" i="4"/>
  <c r="AAR88" i="4"/>
  <c r="AAR87" i="4"/>
  <c r="AAR86" i="4"/>
  <c r="AAR85" i="4"/>
  <c r="AAR84" i="4"/>
  <c r="AAR83" i="4"/>
  <c r="AAR82" i="4"/>
  <c r="AAR81" i="4"/>
  <c r="AAR80" i="4"/>
  <c r="AAR79" i="4"/>
  <c r="AAR78" i="4"/>
  <c r="AAR77" i="4"/>
  <c r="AAR76" i="4"/>
  <c r="AAR75" i="4"/>
  <c r="AAR74" i="4"/>
  <c r="AAR73" i="4"/>
  <c r="AAR72" i="4"/>
  <c r="AAR71" i="4"/>
  <c r="AAR70" i="4"/>
  <c r="AAR69" i="4"/>
  <c r="AAR68" i="4"/>
  <c r="AAR67" i="4"/>
  <c r="AAR66" i="4"/>
  <c r="AAR65" i="4"/>
  <c r="AAR64" i="4"/>
  <c r="AAR63" i="4"/>
  <c r="AAR62" i="4"/>
  <c r="AAR61" i="4"/>
  <c r="AAR60" i="4"/>
  <c r="AAR59" i="4"/>
  <c r="AAR58" i="4"/>
  <c r="AAR57" i="4"/>
  <c r="AAR56" i="4"/>
  <c r="AAR55" i="4"/>
  <c r="AAR54" i="4"/>
  <c r="AAR53" i="4"/>
  <c r="AAR52" i="4"/>
  <c r="AAR51" i="4"/>
  <c r="AAR50" i="4"/>
  <c r="AAR49" i="4"/>
  <c r="AAR48" i="4"/>
  <c r="AAR47" i="4"/>
  <c r="AAR46" i="4"/>
  <c r="AAR45" i="4"/>
  <c r="AAR44" i="4"/>
  <c r="AAR43" i="4"/>
  <c r="AAR42" i="4"/>
  <c r="AAR41" i="4"/>
  <c r="AAR40" i="4"/>
  <c r="AAR39" i="4"/>
  <c r="AAR38" i="4"/>
  <c r="AAR37" i="4"/>
  <c r="AAR36" i="4"/>
  <c r="AAR35" i="4"/>
  <c r="AAR34" i="4"/>
  <c r="AAR33" i="4"/>
  <c r="AAR32" i="4"/>
  <c r="AAR31" i="4"/>
  <c r="AAR30" i="4"/>
  <c r="AAR29" i="4"/>
  <c r="AAR28" i="4"/>
  <c r="AAR27" i="4"/>
  <c r="AAR26" i="4"/>
  <c r="AAR25" i="4"/>
  <c r="AAR24" i="4"/>
  <c r="AAR23" i="4"/>
  <c r="AAR22" i="4"/>
  <c r="AAR21" i="4"/>
  <c r="AAR20" i="4"/>
  <c r="AAR19" i="4"/>
  <c r="AAR18" i="4"/>
  <c r="AAR17" i="4"/>
  <c r="AAR16" i="4"/>
  <c r="AAR15" i="4"/>
  <c r="AAR14" i="4"/>
  <c r="AAR13" i="4"/>
  <c r="AAR12" i="4"/>
  <c r="AAR11" i="4"/>
  <c r="AAR10" i="4"/>
  <c r="AAR9" i="4"/>
  <c r="AAR8" i="4"/>
  <c r="AAW156" i="4"/>
  <c r="AAW155" i="4"/>
  <c r="AAW154" i="4"/>
  <c r="AAW153" i="4"/>
  <c r="AAW152" i="4"/>
  <c r="AAW151" i="4"/>
  <c r="AAW150" i="4"/>
  <c r="AAW149" i="4"/>
  <c r="AAW148" i="4"/>
  <c r="AAW147" i="4"/>
  <c r="AAW146" i="4"/>
  <c r="AAW145" i="4"/>
  <c r="AAW144" i="4"/>
  <c r="AAW143" i="4"/>
  <c r="AAW142" i="4"/>
  <c r="AAW141" i="4"/>
  <c r="AAW140" i="4"/>
  <c r="AAW139" i="4"/>
  <c r="AAW138" i="4"/>
  <c r="AAW137" i="4"/>
  <c r="AAW136" i="4"/>
  <c r="AAW135" i="4"/>
  <c r="AAW134" i="4"/>
  <c r="AAW133" i="4"/>
  <c r="AAW132" i="4"/>
  <c r="AAW131" i="4"/>
  <c r="AAW130" i="4"/>
  <c r="AAW129" i="4"/>
  <c r="AAW128" i="4"/>
  <c r="AAW127" i="4"/>
  <c r="AAW126" i="4"/>
  <c r="AAW125" i="4"/>
  <c r="AAW124" i="4"/>
  <c r="AAW123" i="4"/>
  <c r="AAW122" i="4"/>
  <c r="AAW121" i="4"/>
  <c r="AAW120" i="4"/>
  <c r="AAW119" i="4"/>
  <c r="AAW118" i="4"/>
  <c r="AAW117" i="4"/>
  <c r="AAW116" i="4"/>
  <c r="AAW115" i="4"/>
  <c r="AAW114" i="4"/>
  <c r="AAW113" i="4"/>
  <c r="AAW112" i="4"/>
  <c r="AAW111" i="4"/>
  <c r="AAW110" i="4"/>
  <c r="AAW109" i="4"/>
  <c r="AAW108" i="4"/>
  <c r="AAW107" i="4"/>
  <c r="AAW106" i="4"/>
  <c r="AAW105" i="4"/>
  <c r="AAW104" i="4"/>
  <c r="AAW103" i="4"/>
  <c r="AAW102" i="4"/>
  <c r="AAW101" i="4"/>
  <c r="AAW100" i="4"/>
  <c r="AAW99" i="4"/>
  <c r="AAW98" i="4"/>
  <c r="AAW97" i="4"/>
  <c r="AAW96" i="4"/>
  <c r="AAW95" i="4"/>
  <c r="AAW94" i="4"/>
  <c r="AAW93" i="4"/>
  <c r="AAW92" i="4"/>
  <c r="AAW91" i="4"/>
  <c r="AAW90" i="4"/>
  <c r="AAW89" i="4"/>
  <c r="AAW88" i="4"/>
  <c r="AAW87" i="4"/>
  <c r="AAW86" i="4"/>
  <c r="AAW85" i="4"/>
  <c r="AAW84" i="4"/>
  <c r="AAW83" i="4"/>
  <c r="AAW82" i="4"/>
  <c r="AAW81" i="4"/>
  <c r="AAW80" i="4"/>
  <c r="AAW79" i="4"/>
  <c r="AAW78" i="4"/>
  <c r="AAW77" i="4"/>
  <c r="AAW76" i="4"/>
  <c r="AAW75" i="4"/>
  <c r="AAW74" i="4"/>
  <c r="AAW73" i="4"/>
  <c r="AAW72" i="4"/>
  <c r="AAW71" i="4"/>
  <c r="AAW70" i="4"/>
  <c r="AAW69" i="4"/>
  <c r="AAW68" i="4"/>
  <c r="AAW67" i="4"/>
  <c r="AAW66" i="4"/>
  <c r="AAW65" i="4"/>
  <c r="AAW64" i="4"/>
  <c r="AAW63" i="4"/>
  <c r="AAW62" i="4"/>
  <c r="AAW61" i="4"/>
  <c r="AAW60" i="4"/>
  <c r="AAW59" i="4"/>
  <c r="AAW58" i="4"/>
  <c r="AAW57" i="4"/>
  <c r="AAW56" i="4"/>
  <c r="AAW55" i="4"/>
  <c r="AAW54" i="4"/>
  <c r="AAW53" i="4"/>
  <c r="AAW52" i="4"/>
  <c r="AAW51" i="4"/>
  <c r="AAW50" i="4"/>
  <c r="AAW49" i="4"/>
  <c r="AAW48" i="4"/>
  <c r="AAW47" i="4"/>
  <c r="AAW46" i="4"/>
  <c r="AAW45" i="4"/>
  <c r="AAW44" i="4"/>
  <c r="AAW43" i="4"/>
  <c r="AAW42" i="4"/>
  <c r="AAW41" i="4"/>
  <c r="AAW40" i="4"/>
  <c r="AAW39" i="4"/>
  <c r="AAW38" i="4"/>
  <c r="AAW37" i="4"/>
  <c r="AAW36" i="4"/>
  <c r="AAW35" i="4"/>
  <c r="AAW34" i="4"/>
  <c r="AAW33" i="4"/>
  <c r="AAW32" i="4"/>
  <c r="AAW31" i="4"/>
  <c r="AAW30" i="4"/>
  <c r="AAW29" i="4"/>
  <c r="AAW28" i="4"/>
  <c r="AAW27" i="4"/>
  <c r="AAW26" i="4"/>
  <c r="AAW25" i="4"/>
  <c r="AAW24" i="4"/>
  <c r="AAW23" i="4"/>
  <c r="AAW22" i="4"/>
  <c r="AAW21" i="4"/>
  <c r="AAW20" i="4"/>
  <c r="AAW19" i="4"/>
  <c r="AAW18" i="4"/>
  <c r="AAW17" i="4"/>
  <c r="AAW16" i="4"/>
  <c r="AAW15" i="4"/>
  <c r="AAW14" i="4"/>
  <c r="AAW13" i="4"/>
  <c r="AAW12" i="4"/>
  <c r="AAW11" i="4"/>
  <c r="AAW10" i="4"/>
  <c r="AAW9" i="4"/>
  <c r="AAW8" i="4"/>
  <c r="ABB156" i="4"/>
  <c r="ABB155" i="4"/>
  <c r="ABB154" i="4"/>
  <c r="ABB153" i="4"/>
  <c r="ABB152" i="4"/>
  <c r="ABB151" i="4"/>
  <c r="ABB150" i="4"/>
  <c r="ABB149" i="4"/>
  <c r="ABB148" i="4"/>
  <c r="ABB147" i="4"/>
  <c r="ABB146" i="4"/>
  <c r="ABB145" i="4"/>
  <c r="ABB144" i="4"/>
  <c r="ABB143" i="4"/>
  <c r="ABB142" i="4"/>
  <c r="ABB141" i="4"/>
  <c r="ABB140" i="4"/>
  <c r="ABB139" i="4"/>
  <c r="ABB138" i="4"/>
  <c r="ABB137" i="4"/>
  <c r="ABB136" i="4"/>
  <c r="ABB135" i="4"/>
  <c r="ABB134" i="4"/>
  <c r="ABB133" i="4"/>
  <c r="ABB132" i="4"/>
  <c r="ABB131" i="4"/>
  <c r="ABB130" i="4"/>
  <c r="ABB129" i="4"/>
  <c r="ABB128" i="4"/>
  <c r="ABB127" i="4"/>
  <c r="ABB126" i="4"/>
  <c r="ABB125" i="4"/>
  <c r="ABB124" i="4"/>
  <c r="ABB123" i="4"/>
  <c r="ABB122" i="4"/>
  <c r="ABB121" i="4"/>
  <c r="ABB120" i="4"/>
  <c r="ABB119" i="4"/>
  <c r="ABB118" i="4"/>
  <c r="ABB117" i="4"/>
  <c r="ABB116" i="4"/>
  <c r="ABB115" i="4"/>
  <c r="ABB114" i="4"/>
  <c r="ABB113" i="4"/>
  <c r="ABB112" i="4"/>
  <c r="ABB111" i="4"/>
  <c r="ABB110" i="4"/>
  <c r="ABB109" i="4"/>
  <c r="ABB108" i="4"/>
  <c r="ABB107" i="4"/>
  <c r="ABB106" i="4"/>
  <c r="ABB105" i="4"/>
  <c r="ABB104" i="4"/>
  <c r="ABB103" i="4"/>
  <c r="ABB102" i="4"/>
  <c r="ABB101" i="4"/>
  <c r="ABB100" i="4"/>
  <c r="ABB99" i="4"/>
  <c r="ABB98" i="4"/>
  <c r="ABB97" i="4"/>
  <c r="ABB96" i="4"/>
  <c r="ABB95" i="4"/>
  <c r="ABB94" i="4"/>
  <c r="ABB93" i="4"/>
  <c r="ABB92" i="4"/>
  <c r="ABB91" i="4"/>
  <c r="ABB90" i="4"/>
  <c r="ABB89" i="4"/>
  <c r="ABB88" i="4"/>
  <c r="ABB87" i="4"/>
  <c r="ABB86" i="4"/>
  <c r="ABB85" i="4"/>
  <c r="ABB84" i="4"/>
  <c r="ABB83" i="4"/>
  <c r="ABB82" i="4"/>
  <c r="ABB81" i="4"/>
  <c r="ABB80" i="4"/>
  <c r="ABB79" i="4"/>
  <c r="ABB78" i="4"/>
  <c r="ABB77" i="4"/>
  <c r="ABB76" i="4"/>
  <c r="ABB75" i="4"/>
  <c r="ABB74" i="4"/>
  <c r="ABB73" i="4"/>
  <c r="ABB72" i="4"/>
  <c r="ABB71" i="4"/>
  <c r="ABB70" i="4"/>
  <c r="ABB69" i="4"/>
  <c r="ABB68" i="4"/>
  <c r="ABB67" i="4"/>
  <c r="ABB66" i="4"/>
  <c r="ABB65" i="4"/>
  <c r="ABB64" i="4"/>
  <c r="ABB63" i="4"/>
  <c r="ABB62" i="4"/>
  <c r="ABB61" i="4"/>
  <c r="ABB60" i="4"/>
  <c r="ABB59" i="4"/>
  <c r="ABB58" i="4"/>
  <c r="ABB57" i="4"/>
  <c r="ABB56" i="4"/>
  <c r="ABB55" i="4"/>
  <c r="ABB54" i="4"/>
  <c r="ABB53" i="4"/>
  <c r="ABB52" i="4"/>
  <c r="ABB51" i="4"/>
  <c r="ABB50" i="4"/>
  <c r="ABB49" i="4"/>
  <c r="ABB48" i="4"/>
  <c r="ABB47" i="4"/>
  <c r="ABB46" i="4"/>
  <c r="ABB45" i="4"/>
  <c r="ABB44" i="4"/>
  <c r="ABB43" i="4"/>
  <c r="ABB42" i="4"/>
  <c r="ABB41" i="4"/>
  <c r="ABB40" i="4"/>
  <c r="ABB39" i="4"/>
  <c r="ABB38" i="4"/>
  <c r="ABB37" i="4"/>
  <c r="ABB36" i="4"/>
  <c r="ABB35" i="4"/>
  <c r="ABB34" i="4"/>
  <c r="ABB33" i="4"/>
  <c r="ABB32" i="4"/>
  <c r="ABB31" i="4"/>
  <c r="ABB30" i="4"/>
  <c r="ABB29" i="4"/>
  <c r="ABB28" i="4"/>
  <c r="ABB27" i="4"/>
  <c r="ABB26" i="4"/>
  <c r="ABB25" i="4"/>
  <c r="ABB24" i="4"/>
  <c r="ABB23" i="4"/>
  <c r="ABB22" i="4"/>
  <c r="ABB21" i="4"/>
  <c r="ABB20" i="4"/>
  <c r="ABB19" i="4"/>
  <c r="ABB18" i="4"/>
  <c r="ABB17" i="4"/>
  <c r="ABB16" i="4"/>
  <c r="ABB15" i="4"/>
  <c r="ABB14" i="4"/>
  <c r="ABB13" i="4"/>
  <c r="ABB12" i="4"/>
  <c r="ABB11" i="4"/>
  <c r="ABB10" i="4"/>
  <c r="ABB9" i="4"/>
  <c r="ABB8" i="4"/>
  <c r="ABG156" i="4"/>
  <c r="ABG155" i="4"/>
  <c r="ABG154" i="4"/>
  <c r="ABG153" i="4"/>
  <c r="ABG152" i="4"/>
  <c r="ABG151" i="4"/>
  <c r="ABG150" i="4"/>
  <c r="ABG149" i="4"/>
  <c r="ABG148" i="4"/>
  <c r="ABG147" i="4"/>
  <c r="ABG146" i="4"/>
  <c r="ABG145" i="4"/>
  <c r="ABG144" i="4"/>
  <c r="ABG143" i="4"/>
  <c r="ABG142" i="4"/>
  <c r="ABG141" i="4"/>
  <c r="ABG140" i="4"/>
  <c r="ABG139" i="4"/>
  <c r="ABG138" i="4"/>
  <c r="ABG137" i="4"/>
  <c r="ABG136" i="4"/>
  <c r="ABG135" i="4"/>
  <c r="ABG134" i="4"/>
  <c r="ABG133" i="4"/>
  <c r="ABG132" i="4"/>
  <c r="ABG131" i="4"/>
  <c r="ABG130" i="4"/>
  <c r="ABG129" i="4"/>
  <c r="ABG128" i="4"/>
  <c r="ABG127" i="4"/>
  <c r="ABG126" i="4"/>
  <c r="ABG125" i="4"/>
  <c r="ABG124" i="4"/>
  <c r="ABG123" i="4"/>
  <c r="ABG122" i="4"/>
  <c r="ABG121" i="4"/>
  <c r="ABG120" i="4"/>
  <c r="ABG119" i="4"/>
  <c r="ABG118" i="4"/>
  <c r="ABG117" i="4"/>
  <c r="ABG116" i="4"/>
  <c r="ABG115" i="4"/>
  <c r="ABG114" i="4"/>
  <c r="ABG113" i="4"/>
  <c r="ABG112" i="4"/>
  <c r="ABG111" i="4"/>
  <c r="ABG110" i="4"/>
  <c r="ABG109" i="4"/>
  <c r="ABG108" i="4"/>
  <c r="ABG107" i="4"/>
  <c r="ABG106" i="4"/>
  <c r="ABG105" i="4"/>
  <c r="ABG104" i="4"/>
  <c r="ABG103" i="4"/>
  <c r="ABG102" i="4"/>
  <c r="ABG101" i="4"/>
  <c r="ABG100" i="4"/>
  <c r="ABG99" i="4"/>
  <c r="ABG98" i="4"/>
  <c r="ABG97" i="4"/>
  <c r="ABG96" i="4"/>
  <c r="ABG95" i="4"/>
  <c r="ABG94" i="4"/>
  <c r="ABG93" i="4"/>
  <c r="ABG92" i="4"/>
  <c r="ABG91" i="4"/>
  <c r="ABG90" i="4"/>
  <c r="ABG89" i="4"/>
  <c r="ABG88" i="4"/>
  <c r="ABG87" i="4"/>
  <c r="ABG86" i="4"/>
  <c r="ABG85" i="4"/>
  <c r="ABG84" i="4"/>
  <c r="ABG83" i="4"/>
  <c r="ABG82" i="4"/>
  <c r="ABG81" i="4"/>
  <c r="ABG80" i="4"/>
  <c r="ABG79" i="4"/>
  <c r="ABG78" i="4"/>
  <c r="ABG77" i="4"/>
  <c r="ABG76" i="4"/>
  <c r="ABG75" i="4"/>
  <c r="ABG74" i="4"/>
  <c r="ABG73" i="4"/>
  <c r="ABG72" i="4"/>
  <c r="ABG71" i="4"/>
  <c r="ABG70" i="4"/>
  <c r="ABG69" i="4"/>
  <c r="ABG68" i="4"/>
  <c r="ABG67" i="4"/>
  <c r="ABG66" i="4"/>
  <c r="ABG65" i="4"/>
  <c r="ABG64" i="4"/>
  <c r="ABG63" i="4"/>
  <c r="ABG62" i="4"/>
  <c r="ABG61" i="4"/>
  <c r="ABG60" i="4"/>
  <c r="ABG59" i="4"/>
  <c r="ABG58" i="4"/>
  <c r="ABG57" i="4"/>
  <c r="ABG56" i="4"/>
  <c r="ABG55" i="4"/>
  <c r="ABG54" i="4"/>
  <c r="ABG53" i="4"/>
  <c r="ABG52" i="4"/>
  <c r="ABG51" i="4"/>
  <c r="ABG50" i="4"/>
  <c r="ABG49" i="4"/>
  <c r="ABG48" i="4"/>
  <c r="ABG47" i="4"/>
  <c r="ABG46" i="4"/>
  <c r="ABG45" i="4"/>
  <c r="ABG44" i="4"/>
  <c r="ABG43" i="4"/>
  <c r="ABG42" i="4"/>
  <c r="ABG41" i="4"/>
  <c r="ABG40" i="4"/>
  <c r="ABG39" i="4"/>
  <c r="ABG38" i="4"/>
  <c r="ABG37" i="4"/>
  <c r="ABG36" i="4"/>
  <c r="ABG35" i="4"/>
  <c r="ABG34" i="4"/>
  <c r="ABG33" i="4"/>
  <c r="ABG32" i="4"/>
  <c r="ABG31" i="4"/>
  <c r="ABG30" i="4"/>
  <c r="ABG29" i="4"/>
  <c r="ABG28" i="4"/>
  <c r="ABG27" i="4"/>
  <c r="ABG26" i="4"/>
  <c r="ABG25" i="4"/>
  <c r="ABG24" i="4"/>
  <c r="ABG23" i="4"/>
  <c r="ABG22" i="4"/>
  <c r="ABG21" i="4"/>
  <c r="ABG20" i="4"/>
  <c r="ABG19" i="4"/>
  <c r="ABG18" i="4"/>
  <c r="ABG17" i="4"/>
  <c r="ABG16" i="4"/>
  <c r="ABG15" i="4"/>
  <c r="ABG14" i="4"/>
  <c r="ABG13" i="4"/>
  <c r="ABG12" i="4"/>
  <c r="ABG11" i="4"/>
  <c r="ABG10" i="4"/>
  <c r="ABG9" i="4"/>
  <c r="ABG8" i="4"/>
  <c r="ABL156" i="4"/>
  <c r="ABL155" i="4"/>
  <c r="ABL154" i="4"/>
  <c r="ABL153" i="4"/>
  <c r="ABL152" i="4"/>
  <c r="ABL151" i="4"/>
  <c r="ABL150" i="4"/>
  <c r="ABL149" i="4"/>
  <c r="ABL148" i="4"/>
  <c r="ABL147" i="4"/>
  <c r="ABL146" i="4"/>
  <c r="ABL145" i="4"/>
  <c r="ABL144" i="4"/>
  <c r="ABL143" i="4"/>
  <c r="ABL142" i="4"/>
  <c r="ABL141" i="4"/>
  <c r="ABL140" i="4"/>
  <c r="ABL139" i="4"/>
  <c r="ABL138" i="4"/>
  <c r="ABL137" i="4"/>
  <c r="ABL136" i="4"/>
  <c r="ABL135" i="4"/>
  <c r="ABL134" i="4"/>
  <c r="ABL133" i="4"/>
  <c r="ABL132" i="4"/>
  <c r="ABL131" i="4"/>
  <c r="ABL130" i="4"/>
  <c r="ABL129" i="4"/>
  <c r="ABL128" i="4"/>
  <c r="ABL127" i="4"/>
  <c r="ABL126" i="4"/>
  <c r="ABL125" i="4"/>
  <c r="ABL124" i="4"/>
  <c r="ABL123" i="4"/>
  <c r="ABL122" i="4"/>
  <c r="ABL121" i="4"/>
  <c r="ABL120" i="4"/>
  <c r="ABL119" i="4"/>
  <c r="ABL118" i="4"/>
  <c r="ABL117" i="4"/>
  <c r="ABL116" i="4"/>
  <c r="ABL115" i="4"/>
  <c r="ABL114" i="4"/>
  <c r="ABL113" i="4"/>
  <c r="ABL112" i="4"/>
  <c r="ABL111" i="4"/>
  <c r="ABL110" i="4"/>
  <c r="ABL109" i="4"/>
  <c r="ABL108" i="4"/>
  <c r="ABL107" i="4"/>
  <c r="ABL106" i="4"/>
  <c r="ABL105" i="4"/>
  <c r="ABL104" i="4"/>
  <c r="ABL103" i="4"/>
  <c r="ABL102" i="4"/>
  <c r="ABL101" i="4"/>
  <c r="ABL100" i="4"/>
  <c r="ABL99" i="4"/>
  <c r="ABL98" i="4"/>
  <c r="ABL97" i="4"/>
  <c r="ABL96" i="4"/>
  <c r="ABL95" i="4"/>
  <c r="ABL94" i="4"/>
  <c r="ABL93" i="4"/>
  <c r="ABL92" i="4"/>
  <c r="ABL91" i="4"/>
  <c r="ABL90" i="4"/>
  <c r="ABL89" i="4"/>
  <c r="ABL88" i="4"/>
  <c r="ABL87" i="4"/>
  <c r="ABL86" i="4"/>
  <c r="ABL85" i="4"/>
  <c r="ABL84" i="4"/>
  <c r="ABL83" i="4"/>
  <c r="ABL82" i="4"/>
  <c r="ABL81" i="4"/>
  <c r="ABL80" i="4"/>
  <c r="ABL79" i="4"/>
  <c r="ABL78" i="4"/>
  <c r="ABL77" i="4"/>
  <c r="ABL76" i="4"/>
  <c r="ABL75" i="4"/>
  <c r="ABL74" i="4"/>
  <c r="ABL73" i="4"/>
  <c r="ABL72" i="4"/>
  <c r="ABL71" i="4"/>
  <c r="ABL70" i="4"/>
  <c r="ABL69" i="4"/>
  <c r="ABL68" i="4"/>
  <c r="ABL67" i="4"/>
  <c r="ABL66" i="4"/>
  <c r="ABL65" i="4"/>
  <c r="ABL64" i="4"/>
  <c r="ABL63" i="4"/>
  <c r="ABL62" i="4"/>
  <c r="ABL61" i="4"/>
  <c r="ABL60" i="4"/>
  <c r="ABL59" i="4"/>
  <c r="ABL58" i="4"/>
  <c r="ABL57" i="4"/>
  <c r="ABL56" i="4"/>
  <c r="ABL55" i="4"/>
  <c r="ABL54" i="4"/>
  <c r="ABL53" i="4"/>
  <c r="ABL52" i="4"/>
  <c r="ABL51" i="4"/>
  <c r="ABL50" i="4"/>
  <c r="ABL49" i="4"/>
  <c r="ABL48" i="4"/>
  <c r="ABL47" i="4"/>
  <c r="ABL46" i="4"/>
  <c r="ABL45" i="4"/>
  <c r="ABL44" i="4"/>
  <c r="ABL43" i="4"/>
  <c r="ABL42" i="4"/>
  <c r="ABL41" i="4"/>
  <c r="ABL40" i="4"/>
  <c r="ABL39" i="4"/>
  <c r="ABL38" i="4"/>
  <c r="ABL37" i="4"/>
  <c r="ABL36" i="4"/>
  <c r="ABL35" i="4"/>
  <c r="ABL34" i="4"/>
  <c r="ABL33" i="4"/>
  <c r="ABL32" i="4"/>
  <c r="ABL31" i="4"/>
  <c r="ABL30" i="4"/>
  <c r="ABL29" i="4"/>
  <c r="ABL28" i="4"/>
  <c r="ABL27" i="4"/>
  <c r="ABL26" i="4"/>
  <c r="ABL25" i="4"/>
  <c r="ABL24" i="4"/>
  <c r="ABL23" i="4"/>
  <c r="ABL22" i="4"/>
  <c r="ABL21" i="4"/>
  <c r="ABL20" i="4"/>
  <c r="ABL19" i="4"/>
  <c r="ABL18" i="4"/>
  <c r="ABL17" i="4"/>
  <c r="ABL16" i="4"/>
  <c r="ABL15" i="4"/>
  <c r="ABL14" i="4"/>
  <c r="ABL13" i="4"/>
  <c r="ABL12" i="4"/>
  <c r="ABL11" i="4"/>
  <c r="ABL10" i="4"/>
  <c r="ABL9" i="4"/>
  <c r="ABL8" i="4"/>
  <c r="ABQ156" i="4"/>
  <c r="ABQ155" i="4"/>
  <c r="ABQ154" i="4"/>
  <c r="ABQ153" i="4"/>
  <c r="ABQ152" i="4"/>
  <c r="ABQ151" i="4"/>
  <c r="ABQ150" i="4"/>
  <c r="ABQ149" i="4"/>
  <c r="ABQ148" i="4"/>
  <c r="ABQ147" i="4"/>
  <c r="ABQ146" i="4"/>
  <c r="ABQ145" i="4"/>
  <c r="ABQ144" i="4"/>
  <c r="ABQ143" i="4"/>
  <c r="ABQ142" i="4"/>
  <c r="ABQ141" i="4"/>
  <c r="ABQ140" i="4"/>
  <c r="ABQ139" i="4"/>
  <c r="ABQ138" i="4"/>
  <c r="ABQ137" i="4"/>
  <c r="ABQ136" i="4"/>
  <c r="ABQ135" i="4"/>
  <c r="ABQ134" i="4"/>
  <c r="ABQ133" i="4"/>
  <c r="ABQ132" i="4"/>
  <c r="ABQ131" i="4"/>
  <c r="ABQ130" i="4"/>
  <c r="ABQ129" i="4"/>
  <c r="ABQ128" i="4"/>
  <c r="ABQ127" i="4"/>
  <c r="ABQ126" i="4"/>
  <c r="ABQ125" i="4"/>
  <c r="ABQ124" i="4"/>
  <c r="ABQ123" i="4"/>
  <c r="ABQ122" i="4"/>
  <c r="ABQ121" i="4"/>
  <c r="ABQ120" i="4"/>
  <c r="ABQ119" i="4"/>
  <c r="ABQ118" i="4"/>
  <c r="ABQ117" i="4"/>
  <c r="ABQ116" i="4"/>
  <c r="ABQ115" i="4"/>
  <c r="ABQ114" i="4"/>
  <c r="ABQ113" i="4"/>
  <c r="ABQ112" i="4"/>
  <c r="ABQ111" i="4"/>
  <c r="ABQ110" i="4"/>
  <c r="ABQ109" i="4"/>
  <c r="ABQ108" i="4"/>
  <c r="ABQ107" i="4"/>
  <c r="ABQ106" i="4"/>
  <c r="ABQ105" i="4"/>
  <c r="ABQ104" i="4"/>
  <c r="ABQ103" i="4"/>
  <c r="ABQ102" i="4"/>
  <c r="ABQ101" i="4"/>
  <c r="ABQ100" i="4"/>
  <c r="ABQ99" i="4"/>
  <c r="ABQ98" i="4"/>
  <c r="ABQ97" i="4"/>
  <c r="ABQ96" i="4"/>
  <c r="ABQ95" i="4"/>
  <c r="ABQ94" i="4"/>
  <c r="ABQ93" i="4"/>
  <c r="ABQ92" i="4"/>
  <c r="ABQ91" i="4"/>
  <c r="ABQ90" i="4"/>
  <c r="ABQ89" i="4"/>
  <c r="ABQ88" i="4"/>
  <c r="ABQ87" i="4"/>
  <c r="ABQ86" i="4"/>
  <c r="ABQ85" i="4"/>
  <c r="ABQ84" i="4"/>
  <c r="ABQ83" i="4"/>
  <c r="ABQ82" i="4"/>
  <c r="ABQ81" i="4"/>
  <c r="ABQ80" i="4"/>
  <c r="ABQ79" i="4"/>
  <c r="ABQ78" i="4"/>
  <c r="ABQ77" i="4"/>
  <c r="ABQ76" i="4"/>
  <c r="ABQ75" i="4"/>
  <c r="ABQ74" i="4"/>
  <c r="ABQ73" i="4"/>
  <c r="ABQ72" i="4"/>
  <c r="ABQ71" i="4"/>
  <c r="ABQ70" i="4"/>
  <c r="ABQ69" i="4"/>
  <c r="ABQ68" i="4"/>
  <c r="ABQ67" i="4"/>
  <c r="ABQ66" i="4"/>
  <c r="ABQ65" i="4"/>
  <c r="ABQ64" i="4"/>
  <c r="ABQ63" i="4"/>
  <c r="ABQ62" i="4"/>
  <c r="ABQ61" i="4"/>
  <c r="ABQ60" i="4"/>
  <c r="ABQ59" i="4"/>
  <c r="ABQ58" i="4"/>
  <c r="ABQ57" i="4"/>
  <c r="ABQ56" i="4"/>
  <c r="ABQ55" i="4"/>
  <c r="ABQ54" i="4"/>
  <c r="ABQ53" i="4"/>
  <c r="ABQ52" i="4"/>
  <c r="ABQ51" i="4"/>
  <c r="ABQ50" i="4"/>
  <c r="ABQ49" i="4"/>
  <c r="ABQ48" i="4"/>
  <c r="ABQ47" i="4"/>
  <c r="ABQ46" i="4"/>
  <c r="ABQ45" i="4"/>
  <c r="ABQ44" i="4"/>
  <c r="ABQ43" i="4"/>
  <c r="ABQ42" i="4"/>
  <c r="ABQ41" i="4"/>
  <c r="ABQ40" i="4"/>
  <c r="ABQ39" i="4"/>
  <c r="ABQ38" i="4"/>
  <c r="ABQ37" i="4"/>
  <c r="ABQ36" i="4"/>
  <c r="ABQ35" i="4"/>
  <c r="ABQ34" i="4"/>
  <c r="ABQ33" i="4"/>
  <c r="ABQ32" i="4"/>
  <c r="ABQ31" i="4"/>
  <c r="ABQ30" i="4"/>
  <c r="ABQ29" i="4"/>
  <c r="ABQ28" i="4"/>
  <c r="ABQ27" i="4"/>
  <c r="ABQ26" i="4"/>
  <c r="ABQ25" i="4"/>
  <c r="ABQ24" i="4"/>
  <c r="ABQ23" i="4"/>
  <c r="ABQ22" i="4"/>
  <c r="ABQ21" i="4"/>
  <c r="ABQ20" i="4"/>
  <c r="ABQ19" i="4"/>
  <c r="ABQ18" i="4"/>
  <c r="ABQ17" i="4"/>
  <c r="ABQ16" i="4"/>
  <c r="ABQ15" i="4"/>
  <c r="ABQ14" i="4"/>
  <c r="ABQ13" i="4"/>
  <c r="ABQ12" i="4"/>
  <c r="ABQ11" i="4"/>
  <c r="ABQ10" i="4"/>
  <c r="ABQ9" i="4"/>
  <c r="ABQ8" i="4"/>
  <c r="ABV156" i="4"/>
  <c r="ABV155" i="4"/>
  <c r="ABV154" i="4"/>
  <c r="ABV153" i="4"/>
  <c r="ABV152" i="4"/>
  <c r="ABV151" i="4"/>
  <c r="ABV150" i="4"/>
  <c r="ABV149" i="4"/>
  <c r="ABV148" i="4"/>
  <c r="ABV147" i="4"/>
  <c r="ABV146" i="4"/>
  <c r="ABV145" i="4"/>
  <c r="ABV144" i="4"/>
  <c r="ABV143" i="4"/>
  <c r="ABV142" i="4"/>
  <c r="ABV141" i="4"/>
  <c r="ABV140" i="4"/>
  <c r="ABV139" i="4"/>
  <c r="ABV138" i="4"/>
  <c r="ABV137" i="4"/>
  <c r="ABV136" i="4"/>
  <c r="ABV135" i="4"/>
  <c r="ABV134" i="4"/>
  <c r="ABV133" i="4"/>
  <c r="ABV132" i="4"/>
  <c r="ABV131" i="4"/>
  <c r="ABV130" i="4"/>
  <c r="ABV129" i="4"/>
  <c r="ABV128" i="4"/>
  <c r="ABV127" i="4"/>
  <c r="ABV126" i="4"/>
  <c r="ABV125" i="4"/>
  <c r="ABV124" i="4"/>
  <c r="ABV123" i="4"/>
  <c r="ABV122" i="4"/>
  <c r="ABV121" i="4"/>
  <c r="ABV120" i="4"/>
  <c r="ABV119" i="4"/>
  <c r="ABV118" i="4"/>
  <c r="ABV117" i="4"/>
  <c r="ABV116" i="4"/>
  <c r="ABV115" i="4"/>
  <c r="ABV114" i="4"/>
  <c r="ABV113" i="4"/>
  <c r="ABV112" i="4"/>
  <c r="ABV111" i="4"/>
  <c r="ABV110" i="4"/>
  <c r="ABV109" i="4"/>
  <c r="ABV108" i="4"/>
  <c r="ABV107" i="4"/>
  <c r="ABV106" i="4"/>
  <c r="ABV105" i="4"/>
  <c r="ABV104" i="4"/>
  <c r="ABV103" i="4"/>
  <c r="ABV102" i="4"/>
  <c r="ABV101" i="4"/>
  <c r="ABV100" i="4"/>
  <c r="ABV99" i="4"/>
  <c r="ABV98" i="4"/>
  <c r="ABV97" i="4"/>
  <c r="ABV96" i="4"/>
  <c r="ABV95" i="4"/>
  <c r="ABV94" i="4"/>
  <c r="ABV93" i="4"/>
  <c r="ABV92" i="4"/>
  <c r="ABV91" i="4"/>
  <c r="ABV90" i="4"/>
  <c r="ABV89" i="4"/>
  <c r="ABV88" i="4"/>
  <c r="ABV87" i="4"/>
  <c r="ABV86" i="4"/>
  <c r="ABV85" i="4"/>
  <c r="ABV84" i="4"/>
  <c r="ABV83" i="4"/>
  <c r="ABV82" i="4"/>
  <c r="ABV81" i="4"/>
  <c r="ABV80" i="4"/>
  <c r="ABV79" i="4"/>
  <c r="ABV78" i="4"/>
  <c r="ABV77" i="4"/>
  <c r="ABV76" i="4"/>
  <c r="ABV75" i="4"/>
  <c r="ABV74" i="4"/>
  <c r="ABV73" i="4"/>
  <c r="ABV72" i="4"/>
  <c r="ABV71" i="4"/>
  <c r="ABV70" i="4"/>
  <c r="ABV69" i="4"/>
  <c r="ABV68" i="4"/>
  <c r="ABV67" i="4"/>
  <c r="ABV66" i="4"/>
  <c r="ABV65" i="4"/>
  <c r="ABV64" i="4"/>
  <c r="ABV63" i="4"/>
  <c r="ABV62" i="4"/>
  <c r="ABV61" i="4"/>
  <c r="ABV60" i="4"/>
  <c r="ABV59" i="4"/>
  <c r="ABV58" i="4"/>
  <c r="ABV57" i="4"/>
  <c r="ABV56" i="4"/>
  <c r="ABV55" i="4"/>
  <c r="ABV54" i="4"/>
  <c r="ABV53" i="4"/>
  <c r="ABV52" i="4"/>
  <c r="ABV51" i="4"/>
  <c r="ABV50" i="4"/>
  <c r="ABV49" i="4"/>
  <c r="ABV48" i="4"/>
  <c r="ABV47" i="4"/>
  <c r="ABV46" i="4"/>
  <c r="ABV45" i="4"/>
  <c r="ABV44" i="4"/>
  <c r="ABV43" i="4"/>
  <c r="ABV42" i="4"/>
  <c r="ABV41" i="4"/>
  <c r="ABV40" i="4"/>
  <c r="ABV39" i="4"/>
  <c r="ABV38" i="4"/>
  <c r="ABV37" i="4"/>
  <c r="ABV36" i="4"/>
  <c r="ABV35" i="4"/>
  <c r="ABV34" i="4"/>
  <c r="ABV33" i="4"/>
  <c r="ABV32" i="4"/>
  <c r="ABV31" i="4"/>
  <c r="ABV30" i="4"/>
  <c r="ABV29" i="4"/>
  <c r="ABV28" i="4"/>
  <c r="ABV27" i="4"/>
  <c r="ABV26" i="4"/>
  <c r="ABV25" i="4"/>
  <c r="ABV24" i="4"/>
  <c r="ABV23" i="4"/>
  <c r="ABV22" i="4"/>
  <c r="ABV21" i="4"/>
  <c r="ABV20" i="4"/>
  <c r="ABV19" i="4"/>
  <c r="ABV18" i="4"/>
  <c r="ABV17" i="4"/>
  <c r="ABV16" i="4"/>
  <c r="ABV15" i="4"/>
  <c r="ABV14" i="4"/>
  <c r="ABV13" i="4"/>
  <c r="ABV12" i="4"/>
  <c r="ABV11" i="4"/>
  <c r="ABV10" i="4"/>
  <c r="ABV9" i="4"/>
  <c r="ABV8" i="4"/>
  <c r="ACA156" i="4"/>
  <c r="ACA155" i="4"/>
  <c r="ACA154" i="4"/>
  <c r="ACA153" i="4"/>
  <c r="ACA152" i="4"/>
  <c r="ACA151" i="4"/>
  <c r="ACA150" i="4"/>
  <c r="ACA149" i="4"/>
  <c r="ACA148" i="4"/>
  <c r="ACA147" i="4"/>
  <c r="ACA146" i="4"/>
  <c r="ACA145" i="4"/>
  <c r="ACA144" i="4"/>
  <c r="ACA143" i="4"/>
  <c r="ACA142" i="4"/>
  <c r="ACA141" i="4"/>
  <c r="ACA140" i="4"/>
  <c r="ACA139" i="4"/>
  <c r="ACA138" i="4"/>
  <c r="ACA137" i="4"/>
  <c r="ACA136" i="4"/>
  <c r="ACA135" i="4"/>
  <c r="ACA134" i="4"/>
  <c r="ACA133" i="4"/>
  <c r="ACA132" i="4"/>
  <c r="ACA131" i="4"/>
  <c r="ACA130" i="4"/>
  <c r="ACA129" i="4"/>
  <c r="ACA128" i="4"/>
  <c r="ACA127" i="4"/>
  <c r="ACA126" i="4"/>
  <c r="ACA125" i="4"/>
  <c r="ACA124" i="4"/>
  <c r="ACA123" i="4"/>
  <c r="ACA122" i="4"/>
  <c r="ACA121" i="4"/>
  <c r="ACA120" i="4"/>
  <c r="ACA119" i="4"/>
  <c r="ACA118" i="4"/>
  <c r="ACA117" i="4"/>
  <c r="ACA116" i="4"/>
  <c r="ACA115" i="4"/>
  <c r="ACA114" i="4"/>
  <c r="ACA113" i="4"/>
  <c r="ACA112" i="4"/>
  <c r="ACA111" i="4"/>
  <c r="ACA110" i="4"/>
  <c r="ACA109" i="4"/>
  <c r="ACA108" i="4"/>
  <c r="ACA107" i="4"/>
  <c r="ACA106" i="4"/>
  <c r="ACA105" i="4"/>
  <c r="ACA104" i="4"/>
  <c r="ACA103" i="4"/>
  <c r="ACA102" i="4"/>
  <c r="ACA101" i="4"/>
  <c r="ACA100" i="4"/>
  <c r="ACA99" i="4"/>
  <c r="ACA98" i="4"/>
  <c r="ACA97" i="4"/>
  <c r="ACA96" i="4"/>
  <c r="ACA95" i="4"/>
  <c r="ACA94" i="4"/>
  <c r="ACA93" i="4"/>
  <c r="ACA92" i="4"/>
  <c r="ACA91" i="4"/>
  <c r="ACA90" i="4"/>
  <c r="ACA89" i="4"/>
  <c r="ACA88" i="4"/>
  <c r="ACA87" i="4"/>
  <c r="ACA86" i="4"/>
  <c r="ACA85" i="4"/>
  <c r="ACA84" i="4"/>
  <c r="ACA83" i="4"/>
  <c r="ACA82" i="4"/>
  <c r="ACA81" i="4"/>
  <c r="ACA80" i="4"/>
  <c r="ACA79" i="4"/>
  <c r="ACA78" i="4"/>
  <c r="ACA77" i="4"/>
  <c r="ACA76" i="4"/>
  <c r="ACA75" i="4"/>
  <c r="ACA74" i="4"/>
  <c r="ACA73" i="4"/>
  <c r="ACA72" i="4"/>
  <c r="ACA71" i="4"/>
  <c r="ACA70" i="4"/>
  <c r="ACA69" i="4"/>
  <c r="ACA68" i="4"/>
  <c r="ACA67" i="4"/>
  <c r="ACA66" i="4"/>
  <c r="ACA65" i="4"/>
  <c r="ACA64" i="4"/>
  <c r="ACA63" i="4"/>
  <c r="ACA62" i="4"/>
  <c r="ACA61" i="4"/>
  <c r="ACA60" i="4"/>
  <c r="ACA59" i="4"/>
  <c r="ACA58" i="4"/>
  <c r="ACA57" i="4"/>
  <c r="ACA56" i="4"/>
  <c r="ACA55" i="4"/>
  <c r="ACA54" i="4"/>
  <c r="ACA53" i="4"/>
  <c r="ACA52" i="4"/>
  <c r="ACA51" i="4"/>
  <c r="ACA50" i="4"/>
  <c r="ACA49" i="4"/>
  <c r="ACA48" i="4"/>
  <c r="ACA47" i="4"/>
  <c r="ACA46" i="4"/>
  <c r="ACA45" i="4"/>
  <c r="ACA44" i="4"/>
  <c r="ACA43" i="4"/>
  <c r="ACA42" i="4"/>
  <c r="ACA41" i="4"/>
  <c r="ACA40" i="4"/>
  <c r="ACA39" i="4"/>
  <c r="ACA38" i="4"/>
  <c r="ACA37" i="4"/>
  <c r="ACA36" i="4"/>
  <c r="ACA35" i="4"/>
  <c r="ACA34" i="4"/>
  <c r="ACA33" i="4"/>
  <c r="ACA32" i="4"/>
  <c r="ACA31" i="4"/>
  <c r="ACA30" i="4"/>
  <c r="ACA29" i="4"/>
  <c r="ACA28" i="4"/>
  <c r="ACA27" i="4"/>
  <c r="ACA26" i="4"/>
  <c r="ACA25" i="4"/>
  <c r="ACA24" i="4"/>
  <c r="ACA23" i="4"/>
  <c r="ACA22" i="4"/>
  <c r="ACA21" i="4"/>
  <c r="ACA20" i="4"/>
  <c r="ACA19" i="4"/>
  <c r="ACA18" i="4"/>
  <c r="ACA17" i="4"/>
  <c r="ACA16" i="4"/>
  <c r="ACA15" i="4"/>
  <c r="ACA14" i="4"/>
  <c r="ACA13" i="4"/>
  <c r="ACA12" i="4"/>
  <c r="ACA11" i="4"/>
  <c r="ACA10" i="4"/>
  <c r="ACA9" i="4"/>
  <c r="ACA8" i="4"/>
  <c r="ACF156" i="4"/>
  <c r="ACF155" i="4"/>
  <c r="ACF154" i="4"/>
  <c r="ACF153" i="4"/>
  <c r="ACF152" i="4"/>
  <c r="ACF151" i="4"/>
  <c r="ACF150" i="4"/>
  <c r="ACF149" i="4"/>
  <c r="ACF148" i="4"/>
  <c r="ACF147" i="4"/>
  <c r="ACF146" i="4"/>
  <c r="ACF145" i="4"/>
  <c r="ACF144" i="4"/>
  <c r="ACF143" i="4"/>
  <c r="ACF142" i="4"/>
  <c r="ACF141" i="4"/>
  <c r="ACF140" i="4"/>
  <c r="ACF139" i="4"/>
  <c r="ACF138" i="4"/>
  <c r="ACF137" i="4"/>
  <c r="ACF136" i="4"/>
  <c r="ACF135" i="4"/>
  <c r="ACF134" i="4"/>
  <c r="ACF133" i="4"/>
  <c r="ACF132" i="4"/>
  <c r="ACF131" i="4"/>
  <c r="ACF130" i="4"/>
  <c r="ACF129" i="4"/>
  <c r="ACF128" i="4"/>
  <c r="ACF127" i="4"/>
  <c r="ACF126" i="4"/>
  <c r="ACF125" i="4"/>
  <c r="ACF124" i="4"/>
  <c r="ACF123" i="4"/>
  <c r="ACF122" i="4"/>
  <c r="ACF121" i="4"/>
  <c r="ACF120" i="4"/>
  <c r="ACF119" i="4"/>
  <c r="ACF118" i="4"/>
  <c r="ACF117" i="4"/>
  <c r="ACF116" i="4"/>
  <c r="ACF115" i="4"/>
  <c r="ACF114" i="4"/>
  <c r="ACF113" i="4"/>
  <c r="ACF112" i="4"/>
  <c r="ACF111" i="4"/>
  <c r="ACF110" i="4"/>
  <c r="ACF109" i="4"/>
  <c r="ACF108" i="4"/>
  <c r="ACF107" i="4"/>
  <c r="ACF106" i="4"/>
  <c r="ACF105" i="4"/>
  <c r="ACF104" i="4"/>
  <c r="ACF103" i="4"/>
  <c r="ACF102" i="4"/>
  <c r="ACF101" i="4"/>
  <c r="ACF100" i="4"/>
  <c r="ACF99" i="4"/>
  <c r="ACF98" i="4"/>
  <c r="ACF97" i="4"/>
  <c r="ACF96" i="4"/>
  <c r="ACF95" i="4"/>
  <c r="ACF94" i="4"/>
  <c r="ACF93" i="4"/>
  <c r="ACF92" i="4"/>
  <c r="ACF91" i="4"/>
  <c r="ACF90" i="4"/>
  <c r="ACF89" i="4"/>
  <c r="ACF88" i="4"/>
  <c r="ACF87" i="4"/>
  <c r="ACF86" i="4"/>
  <c r="ACF85" i="4"/>
  <c r="ACF84" i="4"/>
  <c r="ACF83" i="4"/>
  <c r="ACF82" i="4"/>
  <c r="ACF81" i="4"/>
  <c r="ACF80" i="4"/>
  <c r="ACF79" i="4"/>
  <c r="ACF78" i="4"/>
  <c r="ACF77" i="4"/>
  <c r="ACF76" i="4"/>
  <c r="ACF75" i="4"/>
  <c r="ACF74" i="4"/>
  <c r="ACF73" i="4"/>
  <c r="ACF72" i="4"/>
  <c r="ACF71" i="4"/>
  <c r="ACF70" i="4"/>
  <c r="ACF69" i="4"/>
  <c r="ACF68" i="4"/>
  <c r="ACF67" i="4"/>
  <c r="ACF66" i="4"/>
  <c r="ACF65" i="4"/>
  <c r="ACF64" i="4"/>
  <c r="ACF63" i="4"/>
  <c r="ACF62" i="4"/>
  <c r="ACF61" i="4"/>
  <c r="ACF60" i="4"/>
  <c r="ACF59" i="4"/>
  <c r="ACF58" i="4"/>
  <c r="ACF57" i="4"/>
  <c r="ACF56" i="4"/>
  <c r="ACF55" i="4"/>
  <c r="ACF54" i="4"/>
  <c r="ACF53" i="4"/>
  <c r="ACF52" i="4"/>
  <c r="ACF51" i="4"/>
  <c r="ACF50" i="4"/>
  <c r="ACF49" i="4"/>
  <c r="ACF48" i="4"/>
  <c r="ACF47" i="4"/>
  <c r="ACF46" i="4"/>
  <c r="ACF45" i="4"/>
  <c r="ACF44" i="4"/>
  <c r="ACF43" i="4"/>
  <c r="ACF42" i="4"/>
  <c r="ACF41" i="4"/>
  <c r="ACF40" i="4"/>
  <c r="ACF39" i="4"/>
  <c r="ACF38" i="4"/>
  <c r="ACF37" i="4"/>
  <c r="ACF36" i="4"/>
  <c r="ACF35" i="4"/>
  <c r="ACF34" i="4"/>
  <c r="ACF33" i="4"/>
  <c r="ACF32" i="4"/>
  <c r="ACF31" i="4"/>
  <c r="ACF30" i="4"/>
  <c r="ACF29" i="4"/>
  <c r="ACF28" i="4"/>
  <c r="ACF27" i="4"/>
  <c r="ACF26" i="4"/>
  <c r="ACF25" i="4"/>
  <c r="ACF24" i="4"/>
  <c r="ACF23" i="4"/>
  <c r="ACF22" i="4"/>
  <c r="ACF21" i="4"/>
  <c r="ACF20" i="4"/>
  <c r="ACF19" i="4"/>
  <c r="ACF18" i="4"/>
  <c r="ACF17" i="4"/>
  <c r="ACF16" i="4"/>
  <c r="ACF15" i="4"/>
  <c r="ACF14" i="4"/>
  <c r="ACF13" i="4"/>
  <c r="ACF12" i="4"/>
  <c r="ACF11" i="4"/>
  <c r="ACF10" i="4"/>
  <c r="ACF9" i="4"/>
  <c r="ACF8" i="4"/>
  <c r="ACK156" i="4"/>
  <c r="ACK155" i="4"/>
  <c r="ACK154" i="4"/>
  <c r="ACK153" i="4"/>
  <c r="ACK152" i="4"/>
  <c r="ACK151" i="4"/>
  <c r="ACK150" i="4"/>
  <c r="ACK149" i="4"/>
  <c r="ACK148" i="4"/>
  <c r="ACK147" i="4"/>
  <c r="ACK146" i="4"/>
  <c r="ACK145" i="4"/>
  <c r="ACK144" i="4"/>
  <c r="ACK143" i="4"/>
  <c r="ACK142" i="4"/>
  <c r="ACK141" i="4"/>
  <c r="ACK140" i="4"/>
  <c r="ACK139" i="4"/>
  <c r="ACK138" i="4"/>
  <c r="ACK137" i="4"/>
  <c r="ACK136" i="4"/>
  <c r="ACK135" i="4"/>
  <c r="ACK134" i="4"/>
  <c r="ACK133" i="4"/>
  <c r="ACK132" i="4"/>
  <c r="ACK131" i="4"/>
  <c r="ACK130" i="4"/>
  <c r="ACK129" i="4"/>
  <c r="ACK128" i="4"/>
  <c r="ACK127" i="4"/>
  <c r="ACK126" i="4"/>
  <c r="ACK125" i="4"/>
  <c r="ACK124" i="4"/>
  <c r="ACK123" i="4"/>
  <c r="ACK122" i="4"/>
  <c r="ACK121" i="4"/>
  <c r="ACK120" i="4"/>
  <c r="ACK119" i="4"/>
  <c r="ACK118" i="4"/>
  <c r="ACK117" i="4"/>
  <c r="ACK116" i="4"/>
  <c r="ACK115" i="4"/>
  <c r="ACK114" i="4"/>
  <c r="ACK113" i="4"/>
  <c r="ACK112" i="4"/>
  <c r="ACK111" i="4"/>
  <c r="ACK110" i="4"/>
  <c r="ACK109" i="4"/>
  <c r="ACK108" i="4"/>
  <c r="ACK107" i="4"/>
  <c r="ACK106" i="4"/>
  <c r="ACK105" i="4"/>
  <c r="ACK104" i="4"/>
  <c r="ACK103" i="4"/>
  <c r="ACK102" i="4"/>
  <c r="ACK101" i="4"/>
  <c r="ACK100" i="4"/>
  <c r="ACK99" i="4"/>
  <c r="ACK98" i="4"/>
  <c r="ACK97" i="4"/>
  <c r="ACK96" i="4"/>
  <c r="ACK95" i="4"/>
  <c r="ACK94" i="4"/>
  <c r="ACK93" i="4"/>
  <c r="ACK92" i="4"/>
  <c r="ACK91" i="4"/>
  <c r="ACK90" i="4"/>
  <c r="ACK89" i="4"/>
  <c r="ACK88" i="4"/>
  <c r="ACK87" i="4"/>
  <c r="ACK86" i="4"/>
  <c r="ACK85" i="4"/>
  <c r="ACK84" i="4"/>
  <c r="ACK83" i="4"/>
  <c r="ACK82" i="4"/>
  <c r="ACK81" i="4"/>
  <c r="ACK80" i="4"/>
  <c r="ACK79" i="4"/>
  <c r="ACK78" i="4"/>
  <c r="ACK77" i="4"/>
  <c r="ACK76" i="4"/>
  <c r="ACK75" i="4"/>
  <c r="ACK74" i="4"/>
  <c r="ACK73" i="4"/>
  <c r="ACK72" i="4"/>
  <c r="ACK71" i="4"/>
  <c r="ACK70" i="4"/>
  <c r="ACK69" i="4"/>
  <c r="ACK68" i="4"/>
  <c r="ACK67" i="4"/>
  <c r="ACK66" i="4"/>
  <c r="ACK65" i="4"/>
  <c r="ACK64" i="4"/>
  <c r="ACK63" i="4"/>
  <c r="ACK62" i="4"/>
  <c r="ACK61" i="4"/>
  <c r="ACK60" i="4"/>
  <c r="ACK59" i="4"/>
  <c r="ACK58" i="4"/>
  <c r="ACK57" i="4"/>
  <c r="ACK56" i="4"/>
  <c r="ACK55" i="4"/>
  <c r="ACK54" i="4"/>
  <c r="ACK53" i="4"/>
  <c r="ACK52" i="4"/>
  <c r="ACK51" i="4"/>
  <c r="ACK50" i="4"/>
  <c r="ACK49" i="4"/>
  <c r="ACK48" i="4"/>
  <c r="ACK47" i="4"/>
  <c r="ACK46" i="4"/>
  <c r="ACK45" i="4"/>
  <c r="ACK44" i="4"/>
  <c r="ACK43" i="4"/>
  <c r="ACK42" i="4"/>
  <c r="ACK41" i="4"/>
  <c r="ACK40" i="4"/>
  <c r="ACK39" i="4"/>
  <c r="ACK38" i="4"/>
  <c r="ACK37" i="4"/>
  <c r="ACK36" i="4"/>
  <c r="ACK35" i="4"/>
  <c r="ACK34" i="4"/>
  <c r="ACK33" i="4"/>
  <c r="ACK32" i="4"/>
  <c r="ACK31" i="4"/>
  <c r="ACK30" i="4"/>
  <c r="ACK29" i="4"/>
  <c r="ACK28" i="4"/>
  <c r="ACK27" i="4"/>
  <c r="ACK26" i="4"/>
  <c r="ACK25" i="4"/>
  <c r="ACK24" i="4"/>
  <c r="ACK23" i="4"/>
  <c r="ACK22" i="4"/>
  <c r="ACK21" i="4"/>
  <c r="ACK20" i="4"/>
  <c r="ACK19" i="4"/>
  <c r="ACK18" i="4"/>
  <c r="ACK17" i="4"/>
  <c r="ACK16" i="4"/>
  <c r="ACK15" i="4"/>
  <c r="ACK14" i="4"/>
  <c r="ACK13" i="4"/>
  <c r="ACK12" i="4"/>
  <c r="ACK11" i="4"/>
  <c r="ACK10" i="4"/>
  <c r="ACK9" i="4"/>
  <c r="ACK8" i="4"/>
  <c r="ACP156" i="4"/>
  <c r="ACP155" i="4"/>
  <c r="ACP154" i="4"/>
  <c r="ACP153" i="4"/>
  <c r="ACP152" i="4"/>
  <c r="ACP151" i="4"/>
  <c r="ACP150" i="4"/>
  <c r="ACP149" i="4"/>
  <c r="ACP148" i="4"/>
  <c r="ACP147" i="4"/>
  <c r="ACP146" i="4"/>
  <c r="ACP145" i="4"/>
  <c r="ACP144" i="4"/>
  <c r="ACP143" i="4"/>
  <c r="ACP142" i="4"/>
  <c r="ACP141" i="4"/>
  <c r="ACP140" i="4"/>
  <c r="ACP139" i="4"/>
  <c r="ACP138" i="4"/>
  <c r="ACP137" i="4"/>
  <c r="ACP136" i="4"/>
  <c r="ACP135" i="4"/>
  <c r="ACP134" i="4"/>
  <c r="ACP133" i="4"/>
  <c r="ACP132" i="4"/>
  <c r="ACP131" i="4"/>
  <c r="ACP130" i="4"/>
  <c r="ACP129" i="4"/>
  <c r="ACP128" i="4"/>
  <c r="ACP127" i="4"/>
  <c r="ACP126" i="4"/>
  <c r="ACP125" i="4"/>
  <c r="ACP124" i="4"/>
  <c r="ACP123" i="4"/>
  <c r="ACP122" i="4"/>
  <c r="ACP121" i="4"/>
  <c r="ACP120" i="4"/>
  <c r="ACP119" i="4"/>
  <c r="ACP118" i="4"/>
  <c r="ACP117" i="4"/>
  <c r="ACP116" i="4"/>
  <c r="ACP115" i="4"/>
  <c r="ACP114" i="4"/>
  <c r="ACP113" i="4"/>
  <c r="ACP112" i="4"/>
  <c r="ACP111" i="4"/>
  <c r="ACP110" i="4"/>
  <c r="ACP109" i="4"/>
  <c r="ACP108" i="4"/>
  <c r="ACP107" i="4"/>
  <c r="ACP106" i="4"/>
  <c r="ACP105" i="4"/>
  <c r="ACP104" i="4"/>
  <c r="ACP103" i="4"/>
  <c r="ACP102" i="4"/>
  <c r="ACP101" i="4"/>
  <c r="ACP100" i="4"/>
  <c r="ACP99" i="4"/>
  <c r="ACP98" i="4"/>
  <c r="ACP97" i="4"/>
  <c r="ACP96" i="4"/>
  <c r="ACP95" i="4"/>
  <c r="ACP94" i="4"/>
  <c r="ACP93" i="4"/>
  <c r="ACP92" i="4"/>
  <c r="ACP91" i="4"/>
  <c r="ACP90" i="4"/>
  <c r="ACP89" i="4"/>
  <c r="ACP88" i="4"/>
  <c r="ACP87" i="4"/>
  <c r="ACP86" i="4"/>
  <c r="ACP85" i="4"/>
  <c r="ACP84" i="4"/>
  <c r="ACP83" i="4"/>
  <c r="ACP82" i="4"/>
  <c r="ACP81" i="4"/>
  <c r="ACP80" i="4"/>
  <c r="ACP79" i="4"/>
  <c r="ACP78" i="4"/>
  <c r="ACP77" i="4"/>
  <c r="ACP76" i="4"/>
  <c r="ACP75" i="4"/>
  <c r="ACP74" i="4"/>
  <c r="ACP73" i="4"/>
  <c r="ACP72" i="4"/>
  <c r="ACP71" i="4"/>
  <c r="ACP70" i="4"/>
  <c r="ACP69" i="4"/>
  <c r="ACP68" i="4"/>
  <c r="ACP67" i="4"/>
  <c r="ACP66" i="4"/>
  <c r="ACP65" i="4"/>
  <c r="ACP64" i="4"/>
  <c r="ACP63" i="4"/>
  <c r="ACP62" i="4"/>
  <c r="ACP61" i="4"/>
  <c r="ACP60" i="4"/>
  <c r="ACP59" i="4"/>
  <c r="ACP58" i="4"/>
  <c r="ACP57" i="4"/>
  <c r="ACP56" i="4"/>
  <c r="ACP55" i="4"/>
  <c r="ACP54" i="4"/>
  <c r="ACP53" i="4"/>
  <c r="ACP52" i="4"/>
  <c r="ACP51" i="4"/>
  <c r="ACP50" i="4"/>
  <c r="ACP49" i="4"/>
  <c r="ACP48" i="4"/>
  <c r="ACP47" i="4"/>
  <c r="ACP46" i="4"/>
  <c r="ACP45" i="4"/>
  <c r="ACP44" i="4"/>
  <c r="ACP43" i="4"/>
  <c r="ACP42" i="4"/>
  <c r="ACP41" i="4"/>
  <c r="ACP40" i="4"/>
  <c r="ACP39" i="4"/>
  <c r="ACP38" i="4"/>
  <c r="ACP37" i="4"/>
  <c r="ACP36" i="4"/>
  <c r="ACP35" i="4"/>
  <c r="ACP34" i="4"/>
  <c r="ACP33" i="4"/>
  <c r="ACP32" i="4"/>
  <c r="ACP31" i="4"/>
  <c r="ACP30" i="4"/>
  <c r="ACP29" i="4"/>
  <c r="ACP28" i="4"/>
  <c r="ACP27" i="4"/>
  <c r="ACP26" i="4"/>
  <c r="ACP25" i="4"/>
  <c r="ACP24" i="4"/>
  <c r="ACP23" i="4"/>
  <c r="ACP22" i="4"/>
  <c r="ACP21" i="4"/>
  <c r="ACP20" i="4"/>
  <c r="ACP19" i="4"/>
  <c r="ACP18" i="4"/>
  <c r="ACP17" i="4"/>
  <c r="ACP16" i="4"/>
  <c r="ACP15" i="4"/>
  <c r="ACP14" i="4"/>
  <c r="ACP13" i="4"/>
  <c r="ACP12" i="4"/>
  <c r="ACP11" i="4"/>
  <c r="ACP10" i="4"/>
  <c r="ACP9" i="4"/>
  <c r="ACP8" i="4"/>
  <c r="ACU156" i="4"/>
  <c r="ACU155" i="4"/>
  <c r="ACU154" i="4"/>
  <c r="ACU153" i="4"/>
  <c r="ACU152" i="4"/>
  <c r="ACU151" i="4"/>
  <c r="ACU150" i="4"/>
  <c r="ACU149" i="4"/>
  <c r="ACU148" i="4"/>
  <c r="ACU147" i="4"/>
  <c r="ACU146" i="4"/>
  <c r="ACU145" i="4"/>
  <c r="ACU144" i="4"/>
  <c r="ACU143" i="4"/>
  <c r="ACU142" i="4"/>
  <c r="ACU141" i="4"/>
  <c r="ACU140" i="4"/>
  <c r="ACU139" i="4"/>
  <c r="ACU138" i="4"/>
  <c r="ACU137" i="4"/>
  <c r="ACU136" i="4"/>
  <c r="ACU135" i="4"/>
  <c r="ACU134" i="4"/>
  <c r="ACU133" i="4"/>
  <c r="ACU132" i="4"/>
  <c r="ACU131" i="4"/>
  <c r="ACU130" i="4"/>
  <c r="ACU129" i="4"/>
  <c r="ACU128" i="4"/>
  <c r="ACU127" i="4"/>
  <c r="ACU126" i="4"/>
  <c r="ACU125" i="4"/>
  <c r="ACU124" i="4"/>
  <c r="ACU123" i="4"/>
  <c r="ACU122" i="4"/>
  <c r="ACU121" i="4"/>
  <c r="ACU120" i="4"/>
  <c r="ACU119" i="4"/>
  <c r="ACU118" i="4"/>
  <c r="ACU117" i="4"/>
  <c r="ACU116" i="4"/>
  <c r="ACU115" i="4"/>
  <c r="ACU114" i="4"/>
  <c r="ACU113" i="4"/>
  <c r="ACU112" i="4"/>
  <c r="ACU111" i="4"/>
  <c r="ACU110" i="4"/>
  <c r="ACU109" i="4"/>
  <c r="ACU108" i="4"/>
  <c r="ACU107" i="4"/>
  <c r="ACU106" i="4"/>
  <c r="ACU105" i="4"/>
  <c r="ACU104" i="4"/>
  <c r="ACU103" i="4"/>
  <c r="ACU102" i="4"/>
  <c r="ACU101" i="4"/>
  <c r="ACU100" i="4"/>
  <c r="ACU99" i="4"/>
  <c r="ACU98" i="4"/>
  <c r="ACU97" i="4"/>
  <c r="ACU96" i="4"/>
  <c r="ACU95" i="4"/>
  <c r="ACU94" i="4"/>
  <c r="ACU93" i="4"/>
  <c r="ACU92" i="4"/>
  <c r="ACU91" i="4"/>
  <c r="ACU90" i="4"/>
  <c r="ACU89" i="4"/>
  <c r="ACU88" i="4"/>
  <c r="ACU87" i="4"/>
  <c r="ACU86" i="4"/>
  <c r="ACU85" i="4"/>
  <c r="ACU84" i="4"/>
  <c r="ACU83" i="4"/>
  <c r="ACU82" i="4"/>
  <c r="ACU81" i="4"/>
  <c r="ACU80" i="4"/>
  <c r="ACU79" i="4"/>
  <c r="ACU78" i="4"/>
  <c r="ACU77" i="4"/>
  <c r="ACU76" i="4"/>
  <c r="ACU75" i="4"/>
  <c r="ACU74" i="4"/>
  <c r="ACU73" i="4"/>
  <c r="ACU72" i="4"/>
  <c r="ACU71" i="4"/>
  <c r="ACU70" i="4"/>
  <c r="ACU69" i="4"/>
  <c r="ACU68" i="4"/>
  <c r="ACU67" i="4"/>
  <c r="ACU66" i="4"/>
  <c r="ACU65" i="4"/>
  <c r="ACU64" i="4"/>
  <c r="ACU63" i="4"/>
  <c r="ACU62" i="4"/>
  <c r="ACU61" i="4"/>
  <c r="ACU60" i="4"/>
  <c r="ACU59" i="4"/>
  <c r="ACU58" i="4"/>
  <c r="ACU57" i="4"/>
  <c r="ACU56" i="4"/>
  <c r="ACU55" i="4"/>
  <c r="ACU54" i="4"/>
  <c r="ACU53" i="4"/>
  <c r="ACU52" i="4"/>
  <c r="ACU51" i="4"/>
  <c r="ACU50" i="4"/>
  <c r="ACU49" i="4"/>
  <c r="ACU48" i="4"/>
  <c r="ACU47" i="4"/>
  <c r="ACU46" i="4"/>
  <c r="ACU45" i="4"/>
  <c r="ACU44" i="4"/>
  <c r="ACU43" i="4"/>
  <c r="ACU42" i="4"/>
  <c r="ACU41" i="4"/>
  <c r="ACU40" i="4"/>
  <c r="ACU39" i="4"/>
  <c r="ACU38" i="4"/>
  <c r="ACU37" i="4"/>
  <c r="ACU36" i="4"/>
  <c r="ACU35" i="4"/>
  <c r="ACU34" i="4"/>
  <c r="ACU33" i="4"/>
  <c r="ACU32" i="4"/>
  <c r="ACU31" i="4"/>
  <c r="ACU30" i="4"/>
  <c r="ACU29" i="4"/>
  <c r="ACU28" i="4"/>
  <c r="ACU27" i="4"/>
  <c r="ACU26" i="4"/>
  <c r="ACU25" i="4"/>
  <c r="ACU24" i="4"/>
  <c r="ACU23" i="4"/>
  <c r="ACU22" i="4"/>
  <c r="ACU21" i="4"/>
  <c r="ACU20" i="4"/>
  <c r="ACU19" i="4"/>
  <c r="ACU18" i="4"/>
  <c r="ACU17" i="4"/>
  <c r="ACU16" i="4"/>
  <c r="ACU15" i="4"/>
  <c r="ACU14" i="4"/>
  <c r="ACU13" i="4"/>
  <c r="ACU12" i="4"/>
  <c r="ACU11" i="4"/>
  <c r="ACU10" i="4"/>
  <c r="ACU9" i="4"/>
  <c r="ACU8" i="4"/>
  <c r="ACZ156" i="4"/>
  <c r="ACZ155" i="4"/>
  <c r="ACZ154" i="4"/>
  <c r="ACZ153" i="4"/>
  <c r="ACZ152" i="4"/>
  <c r="ACZ151" i="4"/>
  <c r="ACZ150" i="4"/>
  <c r="ACZ149" i="4"/>
  <c r="ACZ148" i="4"/>
  <c r="ACZ147" i="4"/>
  <c r="ACZ146" i="4"/>
  <c r="ACZ145" i="4"/>
  <c r="ACZ144" i="4"/>
  <c r="ACZ143" i="4"/>
  <c r="ACZ142" i="4"/>
  <c r="ACZ141" i="4"/>
  <c r="ACZ140" i="4"/>
  <c r="ACZ139" i="4"/>
  <c r="ACZ138" i="4"/>
  <c r="ACZ137" i="4"/>
  <c r="ACZ136" i="4"/>
  <c r="ACZ135" i="4"/>
  <c r="ACZ134" i="4"/>
  <c r="ACZ133" i="4"/>
  <c r="ACZ132" i="4"/>
  <c r="ACZ131" i="4"/>
  <c r="ACZ130" i="4"/>
  <c r="ACZ129" i="4"/>
  <c r="ACZ128" i="4"/>
  <c r="ACZ127" i="4"/>
  <c r="ACZ126" i="4"/>
  <c r="ACZ125" i="4"/>
  <c r="ACZ124" i="4"/>
  <c r="ACZ123" i="4"/>
  <c r="ACZ122" i="4"/>
  <c r="ACZ121" i="4"/>
  <c r="ACZ120" i="4"/>
  <c r="ACZ119" i="4"/>
  <c r="ACZ118" i="4"/>
  <c r="ACZ117" i="4"/>
  <c r="ACZ116" i="4"/>
  <c r="ACZ115" i="4"/>
  <c r="ACZ114" i="4"/>
  <c r="ACZ113" i="4"/>
  <c r="ACZ112" i="4"/>
  <c r="ACZ111" i="4"/>
  <c r="ACZ110" i="4"/>
  <c r="ACZ109" i="4"/>
  <c r="ACZ108" i="4"/>
  <c r="ACZ107" i="4"/>
  <c r="ACZ106" i="4"/>
  <c r="ACZ105" i="4"/>
  <c r="ACZ104" i="4"/>
  <c r="ACZ103" i="4"/>
  <c r="ACZ102" i="4"/>
  <c r="ACZ101" i="4"/>
  <c r="ACZ100" i="4"/>
  <c r="ACZ99" i="4"/>
  <c r="ACZ98" i="4"/>
  <c r="ACZ97" i="4"/>
  <c r="ACZ96" i="4"/>
  <c r="ACZ95" i="4"/>
  <c r="ACZ94" i="4"/>
  <c r="ACZ93" i="4"/>
  <c r="ACZ92" i="4"/>
  <c r="ACZ91" i="4"/>
  <c r="ACZ90" i="4"/>
  <c r="ACZ89" i="4"/>
  <c r="ACZ88" i="4"/>
  <c r="ACZ87" i="4"/>
  <c r="ACZ86" i="4"/>
  <c r="ACZ85" i="4"/>
  <c r="ACZ84" i="4"/>
  <c r="ACZ83" i="4"/>
  <c r="ACZ82" i="4"/>
  <c r="ACZ81" i="4"/>
  <c r="ACZ80" i="4"/>
  <c r="ACZ79" i="4"/>
  <c r="ACZ78" i="4"/>
  <c r="ACZ77" i="4"/>
  <c r="ACZ76" i="4"/>
  <c r="ACZ75" i="4"/>
  <c r="ACZ74" i="4"/>
  <c r="ACZ73" i="4"/>
  <c r="ACZ72" i="4"/>
  <c r="ACZ71" i="4"/>
  <c r="ACZ70" i="4"/>
  <c r="ACZ69" i="4"/>
  <c r="ACZ68" i="4"/>
  <c r="ACZ67" i="4"/>
  <c r="ACZ66" i="4"/>
  <c r="ACZ65" i="4"/>
  <c r="ACZ64" i="4"/>
  <c r="ACZ63" i="4"/>
  <c r="ACZ62" i="4"/>
  <c r="ACZ61" i="4"/>
  <c r="ACZ60" i="4"/>
  <c r="ACZ59" i="4"/>
  <c r="ACZ58" i="4"/>
  <c r="ACZ57" i="4"/>
  <c r="ACZ56" i="4"/>
  <c r="ACZ55" i="4"/>
  <c r="ACZ54" i="4"/>
  <c r="ACZ53" i="4"/>
  <c r="ACZ52" i="4"/>
  <c r="ACZ51" i="4"/>
  <c r="ACZ50" i="4"/>
  <c r="ACZ49" i="4"/>
  <c r="ACZ48" i="4"/>
  <c r="ACZ47" i="4"/>
  <c r="ACZ46" i="4"/>
  <c r="ACZ45" i="4"/>
  <c r="ACZ44" i="4"/>
  <c r="ACZ43" i="4"/>
  <c r="ACZ42" i="4"/>
  <c r="ACZ41" i="4"/>
  <c r="ACZ40" i="4"/>
  <c r="ACZ39" i="4"/>
  <c r="ACZ38" i="4"/>
  <c r="ACZ37" i="4"/>
  <c r="ACZ36" i="4"/>
  <c r="ACZ35" i="4"/>
  <c r="ACZ34" i="4"/>
  <c r="ACZ33" i="4"/>
  <c r="ACZ32" i="4"/>
  <c r="ACZ31" i="4"/>
  <c r="ACZ30" i="4"/>
  <c r="ACZ29" i="4"/>
  <c r="ACZ28" i="4"/>
  <c r="ACZ27" i="4"/>
  <c r="ACZ26" i="4"/>
  <c r="ACZ25" i="4"/>
  <c r="ACZ24" i="4"/>
  <c r="ACZ23" i="4"/>
  <c r="ACZ22" i="4"/>
  <c r="ACZ21" i="4"/>
  <c r="ACZ20" i="4"/>
  <c r="ACZ19" i="4"/>
  <c r="ACZ18" i="4"/>
  <c r="ACZ17" i="4"/>
  <c r="ACZ16" i="4"/>
  <c r="ACZ15" i="4"/>
  <c r="ACZ14" i="4"/>
  <c r="ACZ13" i="4"/>
  <c r="ACZ12" i="4"/>
  <c r="ACZ11" i="4"/>
  <c r="ACZ10" i="4"/>
  <c r="ACZ9" i="4"/>
  <c r="ACZ8" i="4"/>
  <c r="ADE156" i="4"/>
  <c r="ADE155" i="4"/>
  <c r="ADE154" i="4"/>
  <c r="ADE153" i="4"/>
  <c r="ADE152" i="4"/>
  <c r="ADE151" i="4"/>
  <c r="ADE150" i="4"/>
  <c r="ADE149" i="4"/>
  <c r="ADE148" i="4"/>
  <c r="ADE147" i="4"/>
  <c r="ADE146" i="4"/>
  <c r="ADE145" i="4"/>
  <c r="ADE144" i="4"/>
  <c r="ADE143" i="4"/>
  <c r="ADE142" i="4"/>
  <c r="ADE141" i="4"/>
  <c r="ADE140" i="4"/>
  <c r="ADE139" i="4"/>
  <c r="ADE138" i="4"/>
  <c r="ADE137" i="4"/>
  <c r="ADE136" i="4"/>
  <c r="ADE135" i="4"/>
  <c r="ADE134" i="4"/>
  <c r="ADE133" i="4"/>
  <c r="ADE132" i="4"/>
  <c r="ADE131" i="4"/>
  <c r="ADE130" i="4"/>
  <c r="ADE129" i="4"/>
  <c r="ADE128" i="4"/>
  <c r="ADE127" i="4"/>
  <c r="ADE126" i="4"/>
  <c r="ADE125" i="4"/>
  <c r="ADE124" i="4"/>
  <c r="ADE123" i="4"/>
  <c r="ADE122" i="4"/>
  <c r="ADE121" i="4"/>
  <c r="ADE120" i="4"/>
  <c r="ADE119" i="4"/>
  <c r="ADE118" i="4"/>
  <c r="ADE117" i="4"/>
  <c r="ADE116" i="4"/>
  <c r="ADE115" i="4"/>
  <c r="ADE114" i="4"/>
  <c r="ADE113" i="4"/>
  <c r="ADE112" i="4"/>
  <c r="ADE111" i="4"/>
  <c r="ADE110" i="4"/>
  <c r="ADE109" i="4"/>
  <c r="ADE108" i="4"/>
  <c r="ADE107" i="4"/>
  <c r="ADE106" i="4"/>
  <c r="ADE105" i="4"/>
  <c r="ADE104" i="4"/>
  <c r="ADE103" i="4"/>
  <c r="ADE102" i="4"/>
  <c r="ADE101" i="4"/>
  <c r="ADE100" i="4"/>
  <c r="ADE99" i="4"/>
  <c r="ADE98" i="4"/>
  <c r="ADE97" i="4"/>
  <c r="ADE96" i="4"/>
  <c r="ADE95" i="4"/>
  <c r="ADE94" i="4"/>
  <c r="ADE93" i="4"/>
  <c r="ADE92" i="4"/>
  <c r="ADE91" i="4"/>
  <c r="ADE90" i="4"/>
  <c r="ADE89" i="4"/>
  <c r="ADE88" i="4"/>
  <c r="ADE87" i="4"/>
  <c r="ADE86" i="4"/>
  <c r="ADE85" i="4"/>
  <c r="ADE84" i="4"/>
  <c r="ADE83" i="4"/>
  <c r="ADE82" i="4"/>
  <c r="ADE81" i="4"/>
  <c r="ADE80" i="4"/>
  <c r="ADE79" i="4"/>
  <c r="ADE78" i="4"/>
  <c r="ADE77" i="4"/>
  <c r="ADE76" i="4"/>
  <c r="ADE75" i="4"/>
  <c r="ADE74" i="4"/>
  <c r="ADE73" i="4"/>
  <c r="ADE72" i="4"/>
  <c r="ADE71" i="4"/>
  <c r="ADE70" i="4"/>
  <c r="ADE69" i="4"/>
  <c r="ADE68" i="4"/>
  <c r="ADE67" i="4"/>
  <c r="ADE66" i="4"/>
  <c r="ADE65" i="4"/>
  <c r="ADE64" i="4"/>
  <c r="ADE63" i="4"/>
  <c r="ADE62" i="4"/>
  <c r="ADE61" i="4"/>
  <c r="ADE60" i="4"/>
  <c r="ADE59" i="4"/>
  <c r="ADE58" i="4"/>
  <c r="ADE57" i="4"/>
  <c r="ADE56" i="4"/>
  <c r="ADE55" i="4"/>
  <c r="ADE54" i="4"/>
  <c r="ADE53" i="4"/>
  <c r="ADE52" i="4"/>
  <c r="ADE51" i="4"/>
  <c r="ADE50" i="4"/>
  <c r="ADE49" i="4"/>
  <c r="ADE48" i="4"/>
  <c r="ADE47" i="4"/>
  <c r="ADE46" i="4"/>
  <c r="ADE45" i="4"/>
  <c r="ADE44" i="4"/>
  <c r="ADE43" i="4"/>
  <c r="ADE42" i="4"/>
  <c r="ADE41" i="4"/>
  <c r="ADE40" i="4"/>
  <c r="ADE39" i="4"/>
  <c r="ADE38" i="4"/>
  <c r="ADE37" i="4"/>
  <c r="ADE36" i="4"/>
  <c r="ADE35" i="4"/>
  <c r="ADE34" i="4"/>
  <c r="ADE33" i="4"/>
  <c r="ADE32" i="4"/>
  <c r="ADE31" i="4"/>
  <c r="ADE30" i="4"/>
  <c r="ADE29" i="4"/>
  <c r="ADE28" i="4"/>
  <c r="ADE27" i="4"/>
  <c r="ADE26" i="4"/>
  <c r="ADE25" i="4"/>
  <c r="ADE24" i="4"/>
  <c r="ADE23" i="4"/>
  <c r="ADE22" i="4"/>
  <c r="ADE21" i="4"/>
  <c r="ADE20" i="4"/>
  <c r="ADE19" i="4"/>
  <c r="ADE18" i="4"/>
  <c r="ADE17" i="4"/>
  <c r="ADE16" i="4"/>
  <c r="ADE15" i="4"/>
  <c r="ADE14" i="4"/>
  <c r="ADE13" i="4"/>
  <c r="ADE12" i="4"/>
  <c r="ADE11" i="4"/>
  <c r="ADE10" i="4"/>
  <c r="ADE9" i="4"/>
  <c r="ADE8" i="4"/>
  <c r="ADJ156" i="4"/>
  <c r="ADJ155" i="4"/>
  <c r="ADJ154" i="4"/>
  <c r="ADJ153" i="4"/>
  <c r="ADJ152" i="4"/>
  <c r="ADJ151" i="4"/>
  <c r="ADJ150" i="4"/>
  <c r="ADJ149" i="4"/>
  <c r="ADJ148" i="4"/>
  <c r="ADJ147" i="4"/>
  <c r="ADJ146" i="4"/>
  <c r="ADJ145" i="4"/>
  <c r="ADJ144" i="4"/>
  <c r="ADJ143" i="4"/>
  <c r="ADJ142" i="4"/>
  <c r="ADJ141" i="4"/>
  <c r="ADJ140" i="4"/>
  <c r="ADJ139" i="4"/>
  <c r="ADJ138" i="4"/>
  <c r="ADJ137" i="4"/>
  <c r="ADJ136" i="4"/>
  <c r="ADJ135" i="4"/>
  <c r="ADJ134" i="4"/>
  <c r="ADJ133" i="4"/>
  <c r="ADJ132" i="4"/>
  <c r="ADJ131" i="4"/>
  <c r="ADJ130" i="4"/>
  <c r="ADJ129" i="4"/>
  <c r="ADJ128" i="4"/>
  <c r="ADJ127" i="4"/>
  <c r="ADJ126" i="4"/>
  <c r="ADJ125" i="4"/>
  <c r="ADJ124" i="4"/>
  <c r="ADJ123" i="4"/>
  <c r="ADJ122" i="4"/>
  <c r="ADJ121" i="4"/>
  <c r="ADJ120" i="4"/>
  <c r="ADJ119" i="4"/>
  <c r="ADJ118" i="4"/>
  <c r="ADJ117" i="4"/>
  <c r="ADJ116" i="4"/>
  <c r="ADJ115" i="4"/>
  <c r="ADJ114" i="4"/>
  <c r="ADJ113" i="4"/>
  <c r="ADJ112" i="4"/>
  <c r="ADJ111" i="4"/>
  <c r="ADJ110" i="4"/>
  <c r="ADJ109" i="4"/>
  <c r="ADJ108" i="4"/>
  <c r="ADJ107" i="4"/>
  <c r="ADJ106" i="4"/>
  <c r="ADJ105" i="4"/>
  <c r="ADJ104" i="4"/>
  <c r="ADJ103" i="4"/>
  <c r="ADJ102" i="4"/>
  <c r="ADJ101" i="4"/>
  <c r="ADJ100" i="4"/>
  <c r="ADJ99" i="4"/>
  <c r="ADJ98" i="4"/>
  <c r="ADJ97" i="4"/>
  <c r="ADJ96" i="4"/>
  <c r="ADJ95" i="4"/>
  <c r="ADJ94" i="4"/>
  <c r="ADJ93" i="4"/>
  <c r="ADJ92" i="4"/>
  <c r="ADJ91" i="4"/>
  <c r="ADJ90" i="4"/>
  <c r="ADJ89" i="4"/>
  <c r="ADJ88" i="4"/>
  <c r="ADJ87" i="4"/>
  <c r="ADJ86" i="4"/>
  <c r="ADJ85" i="4"/>
  <c r="ADJ84" i="4"/>
  <c r="ADJ83" i="4"/>
  <c r="ADJ82" i="4"/>
  <c r="ADJ81" i="4"/>
  <c r="ADJ80" i="4"/>
  <c r="ADJ79" i="4"/>
  <c r="ADJ78" i="4"/>
  <c r="ADJ77" i="4"/>
  <c r="ADJ76" i="4"/>
  <c r="ADJ75" i="4"/>
  <c r="ADJ74" i="4"/>
  <c r="ADJ73" i="4"/>
  <c r="ADJ72" i="4"/>
  <c r="ADJ71" i="4"/>
  <c r="ADJ70" i="4"/>
  <c r="ADJ69" i="4"/>
  <c r="ADJ68" i="4"/>
  <c r="ADJ67" i="4"/>
  <c r="ADJ66" i="4"/>
  <c r="ADJ65" i="4"/>
  <c r="ADJ64" i="4"/>
  <c r="ADJ63" i="4"/>
  <c r="ADJ62" i="4"/>
  <c r="ADJ61" i="4"/>
  <c r="ADJ60" i="4"/>
  <c r="ADJ59" i="4"/>
  <c r="ADJ58" i="4"/>
  <c r="ADJ57" i="4"/>
  <c r="ADJ56" i="4"/>
  <c r="ADJ55" i="4"/>
  <c r="ADJ54" i="4"/>
  <c r="ADJ53" i="4"/>
  <c r="ADJ52" i="4"/>
  <c r="ADJ51" i="4"/>
  <c r="ADJ50" i="4"/>
  <c r="ADJ49" i="4"/>
  <c r="ADJ48" i="4"/>
  <c r="ADJ47" i="4"/>
  <c r="ADJ46" i="4"/>
  <c r="ADJ45" i="4"/>
  <c r="ADJ44" i="4"/>
  <c r="ADJ43" i="4"/>
  <c r="ADJ42" i="4"/>
  <c r="ADJ41" i="4"/>
  <c r="ADJ40" i="4"/>
  <c r="ADJ39" i="4"/>
  <c r="ADJ38" i="4"/>
  <c r="ADJ37" i="4"/>
  <c r="ADJ36" i="4"/>
  <c r="ADJ35" i="4"/>
  <c r="ADJ34" i="4"/>
  <c r="ADJ33" i="4"/>
  <c r="ADJ32" i="4"/>
  <c r="ADJ31" i="4"/>
  <c r="ADJ30" i="4"/>
  <c r="ADJ29" i="4"/>
  <c r="ADJ28" i="4"/>
  <c r="ADJ27" i="4"/>
  <c r="ADJ26" i="4"/>
  <c r="ADJ25" i="4"/>
  <c r="ADJ24" i="4"/>
  <c r="ADJ23" i="4"/>
  <c r="ADJ22" i="4"/>
  <c r="ADJ21" i="4"/>
  <c r="ADJ20" i="4"/>
  <c r="ADJ19" i="4"/>
  <c r="ADJ18" i="4"/>
  <c r="ADJ17" i="4"/>
  <c r="ADJ16" i="4"/>
  <c r="ADJ15" i="4"/>
  <c r="ADJ14" i="4"/>
  <c r="ADJ13" i="4"/>
  <c r="ADJ12" i="4"/>
  <c r="ADJ11" i="4"/>
  <c r="ADJ10" i="4"/>
  <c r="ADJ9" i="4"/>
  <c r="ADJ8" i="4"/>
  <c r="ADO156" i="4"/>
  <c r="ADO155" i="4"/>
  <c r="ADO154" i="4"/>
  <c r="ADO153" i="4"/>
  <c r="ADO152" i="4"/>
  <c r="ADO151" i="4"/>
  <c r="ADO150" i="4"/>
  <c r="ADO149" i="4"/>
  <c r="ADO148" i="4"/>
  <c r="ADO147" i="4"/>
  <c r="ADO146" i="4"/>
  <c r="ADO145" i="4"/>
  <c r="ADO144" i="4"/>
  <c r="ADO143" i="4"/>
  <c r="ADO142" i="4"/>
  <c r="ADO141" i="4"/>
  <c r="ADO140" i="4"/>
  <c r="ADO139" i="4"/>
  <c r="ADO138" i="4"/>
  <c r="ADO137" i="4"/>
  <c r="ADO136" i="4"/>
  <c r="ADO135" i="4"/>
  <c r="ADO134" i="4"/>
  <c r="ADO133" i="4"/>
  <c r="ADO132" i="4"/>
  <c r="ADO131" i="4"/>
  <c r="ADO130" i="4"/>
  <c r="ADO129" i="4"/>
  <c r="ADO128" i="4"/>
  <c r="ADO127" i="4"/>
  <c r="ADO126" i="4"/>
  <c r="ADO125" i="4"/>
  <c r="ADO124" i="4"/>
  <c r="ADO123" i="4"/>
  <c r="ADO122" i="4"/>
  <c r="ADO121" i="4"/>
  <c r="ADO120" i="4"/>
  <c r="ADO119" i="4"/>
  <c r="ADO118" i="4"/>
  <c r="ADO117" i="4"/>
  <c r="ADO116" i="4"/>
  <c r="ADO115" i="4"/>
  <c r="ADO114" i="4"/>
  <c r="ADO113" i="4"/>
  <c r="ADO112" i="4"/>
  <c r="ADO111" i="4"/>
  <c r="ADO110" i="4"/>
  <c r="ADO109" i="4"/>
  <c r="ADO108" i="4"/>
  <c r="ADO107" i="4"/>
  <c r="ADO106" i="4"/>
  <c r="ADO105" i="4"/>
  <c r="ADO104" i="4"/>
  <c r="ADO103" i="4"/>
  <c r="ADO102" i="4"/>
  <c r="ADO101" i="4"/>
  <c r="ADO100" i="4"/>
  <c r="ADO99" i="4"/>
  <c r="ADO98" i="4"/>
  <c r="ADO97" i="4"/>
  <c r="ADO96" i="4"/>
  <c r="ADO95" i="4"/>
  <c r="ADO94" i="4"/>
  <c r="ADO93" i="4"/>
  <c r="ADO92" i="4"/>
  <c r="ADO91" i="4"/>
  <c r="ADO90" i="4"/>
  <c r="ADO89" i="4"/>
  <c r="ADO88" i="4"/>
  <c r="ADO87" i="4"/>
  <c r="ADO86" i="4"/>
  <c r="ADO85" i="4"/>
  <c r="ADO84" i="4"/>
  <c r="ADO83" i="4"/>
  <c r="ADO82" i="4"/>
  <c r="ADO81" i="4"/>
  <c r="ADO80" i="4"/>
  <c r="ADO79" i="4"/>
  <c r="ADO78" i="4"/>
  <c r="ADO77" i="4"/>
  <c r="ADO76" i="4"/>
  <c r="ADO75" i="4"/>
  <c r="ADO74" i="4"/>
  <c r="ADO73" i="4"/>
  <c r="ADO72" i="4"/>
  <c r="ADO71" i="4"/>
  <c r="ADO70" i="4"/>
  <c r="ADO69" i="4"/>
  <c r="ADO68" i="4"/>
  <c r="ADO67" i="4"/>
  <c r="ADO66" i="4"/>
  <c r="ADO65" i="4"/>
  <c r="ADO64" i="4"/>
  <c r="ADO63" i="4"/>
  <c r="ADO62" i="4"/>
  <c r="ADO61" i="4"/>
  <c r="ADO60" i="4"/>
  <c r="ADO59" i="4"/>
  <c r="ADO58" i="4"/>
  <c r="ADO57" i="4"/>
  <c r="ADO56" i="4"/>
  <c r="ADO55" i="4"/>
  <c r="ADO54" i="4"/>
  <c r="ADO53" i="4"/>
  <c r="ADO52" i="4"/>
  <c r="ADO51" i="4"/>
  <c r="ADO50" i="4"/>
  <c r="ADO49" i="4"/>
  <c r="ADO48" i="4"/>
  <c r="ADO47" i="4"/>
  <c r="ADO46" i="4"/>
  <c r="ADO45" i="4"/>
  <c r="ADO44" i="4"/>
  <c r="ADO43" i="4"/>
  <c r="ADO42" i="4"/>
  <c r="ADO41" i="4"/>
  <c r="ADO40" i="4"/>
  <c r="ADO39" i="4"/>
  <c r="ADO38" i="4"/>
  <c r="ADO37" i="4"/>
  <c r="ADO36" i="4"/>
  <c r="ADO35" i="4"/>
  <c r="ADO34" i="4"/>
  <c r="ADO33" i="4"/>
  <c r="ADO32" i="4"/>
  <c r="ADO31" i="4"/>
  <c r="ADO30" i="4"/>
  <c r="ADO29" i="4"/>
  <c r="ADO28" i="4"/>
  <c r="ADO27" i="4"/>
  <c r="ADO26" i="4"/>
  <c r="ADO25" i="4"/>
  <c r="ADO24" i="4"/>
  <c r="ADO23" i="4"/>
  <c r="ADO22" i="4"/>
  <c r="ADO21" i="4"/>
  <c r="ADO20" i="4"/>
  <c r="ADO19" i="4"/>
  <c r="ADO18" i="4"/>
  <c r="ADO17" i="4"/>
  <c r="ADO16" i="4"/>
  <c r="ADO15" i="4"/>
  <c r="ADO14" i="4"/>
  <c r="ADO13" i="4"/>
  <c r="ADO12" i="4"/>
  <c r="ADO11" i="4"/>
  <c r="ADO10" i="4"/>
  <c r="ADO9" i="4"/>
  <c r="ADO8" i="4"/>
  <c r="ADT156" i="4"/>
  <c r="ADT155" i="4"/>
  <c r="ADT154" i="4"/>
  <c r="ADT153" i="4"/>
  <c r="ADT152" i="4"/>
  <c r="ADT151" i="4"/>
  <c r="ADT150" i="4"/>
  <c r="ADT149" i="4"/>
  <c r="ADT148" i="4"/>
  <c r="ADT147" i="4"/>
  <c r="ADT146" i="4"/>
  <c r="ADT145" i="4"/>
  <c r="ADT144" i="4"/>
  <c r="ADT143" i="4"/>
  <c r="ADT142" i="4"/>
  <c r="ADT141" i="4"/>
  <c r="ADT140" i="4"/>
  <c r="ADT139" i="4"/>
  <c r="ADT138" i="4"/>
  <c r="ADT137" i="4"/>
  <c r="ADT136" i="4"/>
  <c r="ADT135" i="4"/>
  <c r="ADT134" i="4"/>
  <c r="ADT133" i="4"/>
  <c r="ADT132" i="4"/>
  <c r="ADT131" i="4"/>
  <c r="ADT130" i="4"/>
  <c r="ADT129" i="4"/>
  <c r="ADT128" i="4"/>
  <c r="ADT127" i="4"/>
  <c r="ADT126" i="4"/>
  <c r="ADT125" i="4"/>
  <c r="ADT124" i="4"/>
  <c r="ADT123" i="4"/>
  <c r="ADT122" i="4"/>
  <c r="ADT121" i="4"/>
  <c r="ADT120" i="4"/>
  <c r="ADT119" i="4"/>
  <c r="ADT118" i="4"/>
  <c r="ADT117" i="4"/>
  <c r="ADT116" i="4"/>
  <c r="ADT115" i="4"/>
  <c r="ADT114" i="4"/>
  <c r="ADT113" i="4"/>
  <c r="ADT112" i="4"/>
  <c r="ADT111" i="4"/>
  <c r="ADT110" i="4"/>
  <c r="ADT109" i="4"/>
  <c r="ADT108" i="4"/>
  <c r="ADT107" i="4"/>
  <c r="ADT106" i="4"/>
  <c r="ADT105" i="4"/>
  <c r="ADT104" i="4"/>
  <c r="ADT103" i="4"/>
  <c r="ADT102" i="4"/>
  <c r="ADT101" i="4"/>
  <c r="ADT100" i="4"/>
  <c r="ADT99" i="4"/>
  <c r="ADT98" i="4"/>
  <c r="ADT97" i="4"/>
  <c r="ADT96" i="4"/>
  <c r="ADT95" i="4"/>
  <c r="ADT94" i="4"/>
  <c r="ADT93" i="4"/>
  <c r="ADT92" i="4"/>
  <c r="ADT91" i="4"/>
  <c r="ADT90" i="4"/>
  <c r="ADT89" i="4"/>
  <c r="ADT88" i="4"/>
  <c r="ADT87" i="4"/>
  <c r="ADT86" i="4"/>
  <c r="ADT85" i="4"/>
  <c r="ADT84" i="4"/>
  <c r="ADT83" i="4"/>
  <c r="ADT82" i="4"/>
  <c r="ADT81" i="4"/>
  <c r="ADT80" i="4"/>
  <c r="ADT79" i="4"/>
  <c r="ADT78" i="4"/>
  <c r="ADT77" i="4"/>
  <c r="ADT76" i="4"/>
  <c r="ADT75" i="4"/>
  <c r="ADT74" i="4"/>
  <c r="ADT73" i="4"/>
  <c r="ADT72" i="4"/>
  <c r="ADT71" i="4"/>
  <c r="ADT70" i="4"/>
  <c r="ADT69" i="4"/>
  <c r="ADT68" i="4"/>
  <c r="ADT67" i="4"/>
  <c r="ADT66" i="4"/>
  <c r="ADT65" i="4"/>
  <c r="ADT64" i="4"/>
  <c r="ADT63" i="4"/>
  <c r="ADT62" i="4"/>
  <c r="ADT61" i="4"/>
  <c r="ADT60" i="4"/>
  <c r="ADT59" i="4"/>
  <c r="ADT58" i="4"/>
  <c r="ADT57" i="4"/>
  <c r="ADT56" i="4"/>
  <c r="ADT55" i="4"/>
  <c r="ADT54" i="4"/>
  <c r="ADT53" i="4"/>
  <c r="ADT52" i="4"/>
  <c r="ADT51" i="4"/>
  <c r="ADT50" i="4"/>
  <c r="ADT49" i="4"/>
  <c r="ADT48" i="4"/>
  <c r="ADT47" i="4"/>
  <c r="ADT46" i="4"/>
  <c r="ADT45" i="4"/>
  <c r="ADT44" i="4"/>
  <c r="ADT43" i="4"/>
  <c r="ADT42" i="4"/>
  <c r="ADT41" i="4"/>
  <c r="ADT40" i="4"/>
  <c r="ADT39" i="4"/>
  <c r="ADT38" i="4"/>
  <c r="ADT37" i="4"/>
  <c r="ADT36" i="4"/>
  <c r="ADT35" i="4"/>
  <c r="ADT34" i="4"/>
  <c r="ADT33" i="4"/>
  <c r="ADT32" i="4"/>
  <c r="ADT31" i="4"/>
  <c r="ADT30" i="4"/>
  <c r="ADT29" i="4"/>
  <c r="ADT28" i="4"/>
  <c r="ADT27" i="4"/>
  <c r="ADT26" i="4"/>
  <c r="ADT25" i="4"/>
  <c r="ADT24" i="4"/>
  <c r="ADT23" i="4"/>
  <c r="ADT22" i="4"/>
  <c r="ADT21" i="4"/>
  <c r="ADT20" i="4"/>
  <c r="ADT19" i="4"/>
  <c r="ADT18" i="4"/>
  <c r="ADT17" i="4"/>
  <c r="ADT16" i="4"/>
  <c r="ADT15" i="4"/>
  <c r="ADT14" i="4"/>
  <c r="ADT13" i="4"/>
  <c r="ADT12" i="4"/>
  <c r="ADT11" i="4"/>
  <c r="ADT10" i="4"/>
  <c r="ADT9" i="4"/>
  <c r="ADT8" i="4"/>
  <c r="ADY156" i="4"/>
  <c r="ADY155" i="4"/>
  <c r="ADY154" i="4"/>
  <c r="ADY153" i="4"/>
  <c r="ADY152" i="4"/>
  <c r="ADY151" i="4"/>
  <c r="ADY150" i="4"/>
  <c r="ADY149" i="4"/>
  <c r="ADY148" i="4"/>
  <c r="ADY147" i="4"/>
  <c r="ADY146" i="4"/>
  <c r="ADY145" i="4"/>
  <c r="ADY144" i="4"/>
  <c r="ADY143" i="4"/>
  <c r="ADY142" i="4"/>
  <c r="ADY141" i="4"/>
  <c r="ADY140" i="4"/>
  <c r="ADY139" i="4"/>
  <c r="ADY138" i="4"/>
  <c r="ADY137" i="4"/>
  <c r="ADY136" i="4"/>
  <c r="ADY135" i="4"/>
  <c r="ADY134" i="4"/>
  <c r="ADY133" i="4"/>
  <c r="ADY132" i="4"/>
  <c r="ADY131" i="4"/>
  <c r="ADY130" i="4"/>
  <c r="ADY129" i="4"/>
  <c r="ADY128" i="4"/>
  <c r="ADY127" i="4"/>
  <c r="ADY126" i="4"/>
  <c r="ADY125" i="4"/>
  <c r="ADY124" i="4"/>
  <c r="ADY123" i="4"/>
  <c r="ADY122" i="4"/>
  <c r="ADY121" i="4"/>
  <c r="ADY120" i="4"/>
  <c r="ADY119" i="4"/>
  <c r="ADY118" i="4"/>
  <c r="ADY117" i="4"/>
  <c r="ADY116" i="4"/>
  <c r="ADY115" i="4"/>
  <c r="ADY114" i="4"/>
  <c r="ADY113" i="4"/>
  <c r="ADY112" i="4"/>
  <c r="ADY111" i="4"/>
  <c r="ADY110" i="4"/>
  <c r="ADY109" i="4"/>
  <c r="ADY108" i="4"/>
  <c r="ADY107" i="4"/>
  <c r="ADY106" i="4"/>
  <c r="ADY105" i="4"/>
  <c r="ADY104" i="4"/>
  <c r="ADY103" i="4"/>
  <c r="ADY102" i="4"/>
  <c r="ADY101" i="4"/>
  <c r="ADY100" i="4"/>
  <c r="ADY99" i="4"/>
  <c r="ADY98" i="4"/>
  <c r="ADY97" i="4"/>
  <c r="ADY96" i="4"/>
  <c r="ADY95" i="4"/>
  <c r="ADY94" i="4"/>
  <c r="ADY93" i="4"/>
  <c r="ADY92" i="4"/>
  <c r="ADY91" i="4"/>
  <c r="ADY90" i="4"/>
  <c r="ADY89" i="4"/>
  <c r="ADY88" i="4"/>
  <c r="ADY87" i="4"/>
  <c r="ADY86" i="4"/>
  <c r="ADY85" i="4"/>
  <c r="ADY84" i="4"/>
  <c r="ADY83" i="4"/>
  <c r="ADY82" i="4"/>
  <c r="ADY81" i="4"/>
  <c r="ADY80" i="4"/>
  <c r="ADY79" i="4"/>
  <c r="ADY78" i="4"/>
  <c r="ADY77" i="4"/>
  <c r="ADY76" i="4"/>
  <c r="ADY75" i="4"/>
  <c r="ADY74" i="4"/>
  <c r="ADY73" i="4"/>
  <c r="ADY72" i="4"/>
  <c r="ADY71" i="4"/>
  <c r="ADY70" i="4"/>
  <c r="ADY69" i="4"/>
  <c r="ADY68" i="4"/>
  <c r="ADY67" i="4"/>
  <c r="ADY66" i="4"/>
  <c r="ADY65" i="4"/>
  <c r="ADY64" i="4"/>
  <c r="ADY63" i="4"/>
  <c r="ADY62" i="4"/>
  <c r="ADY61" i="4"/>
  <c r="ADY60" i="4"/>
  <c r="ADY59" i="4"/>
  <c r="ADY58" i="4"/>
  <c r="ADY57" i="4"/>
  <c r="ADY56" i="4"/>
  <c r="ADY55" i="4"/>
  <c r="ADY54" i="4"/>
  <c r="ADY53" i="4"/>
  <c r="ADY52" i="4"/>
  <c r="ADY51" i="4"/>
  <c r="ADY50" i="4"/>
  <c r="ADY49" i="4"/>
  <c r="ADY48" i="4"/>
  <c r="ADY47" i="4"/>
  <c r="ADY46" i="4"/>
  <c r="ADY45" i="4"/>
  <c r="ADY44" i="4"/>
  <c r="ADY43" i="4"/>
  <c r="ADY42" i="4"/>
  <c r="ADY41" i="4"/>
  <c r="ADY40" i="4"/>
  <c r="ADY39" i="4"/>
  <c r="ADY38" i="4"/>
  <c r="ADY37" i="4"/>
  <c r="ADY36" i="4"/>
  <c r="ADY35" i="4"/>
  <c r="ADY34" i="4"/>
  <c r="ADY33" i="4"/>
  <c r="ADY32" i="4"/>
  <c r="ADY31" i="4"/>
  <c r="ADY30" i="4"/>
  <c r="ADY29" i="4"/>
  <c r="ADY28" i="4"/>
  <c r="ADY27" i="4"/>
  <c r="ADY26" i="4"/>
  <c r="ADY25" i="4"/>
  <c r="ADY24" i="4"/>
  <c r="ADY23" i="4"/>
  <c r="ADY22" i="4"/>
  <c r="ADY21" i="4"/>
  <c r="ADY20" i="4"/>
  <c r="ADY19" i="4"/>
  <c r="ADY18" i="4"/>
  <c r="ADY17" i="4"/>
  <c r="ADY16" i="4"/>
  <c r="ADY15" i="4"/>
  <c r="ADY14" i="4"/>
  <c r="ADY13" i="4"/>
  <c r="ADY12" i="4"/>
  <c r="ADY11" i="4"/>
  <c r="ADY10" i="4"/>
  <c r="ADY9" i="4"/>
  <c r="ADY8" i="4"/>
  <c r="AED156" i="4"/>
  <c r="AED155" i="4"/>
  <c r="AED154" i="4"/>
  <c r="AED153" i="4"/>
  <c r="AED152" i="4"/>
  <c r="AED151" i="4"/>
  <c r="AED150" i="4"/>
  <c r="AED149" i="4"/>
  <c r="AED148" i="4"/>
  <c r="AED147" i="4"/>
  <c r="AED146" i="4"/>
  <c r="AED145" i="4"/>
  <c r="AED144" i="4"/>
  <c r="AED143" i="4"/>
  <c r="AED142" i="4"/>
  <c r="AED141" i="4"/>
  <c r="AED140" i="4"/>
  <c r="AED139" i="4"/>
  <c r="AED138" i="4"/>
  <c r="AED137" i="4"/>
  <c r="AED136" i="4"/>
  <c r="AED135" i="4"/>
  <c r="AED134" i="4"/>
  <c r="AED133" i="4"/>
  <c r="AED132" i="4"/>
  <c r="AED131" i="4"/>
  <c r="AED130" i="4"/>
  <c r="AED129" i="4"/>
  <c r="AED128" i="4"/>
  <c r="AED127" i="4"/>
  <c r="AED126" i="4"/>
  <c r="AED125" i="4"/>
  <c r="AED124" i="4"/>
  <c r="AED123" i="4"/>
  <c r="AED122" i="4"/>
  <c r="AED121" i="4"/>
  <c r="AED120" i="4"/>
  <c r="AED119" i="4"/>
  <c r="AED118" i="4"/>
  <c r="AED117" i="4"/>
  <c r="AED116" i="4"/>
  <c r="AED115" i="4"/>
  <c r="AED114" i="4"/>
  <c r="AED113" i="4"/>
  <c r="AED112" i="4"/>
  <c r="AED111" i="4"/>
  <c r="AED110" i="4"/>
  <c r="AED109" i="4"/>
  <c r="AED108" i="4"/>
  <c r="AED107" i="4"/>
  <c r="AED106" i="4"/>
  <c r="AED105" i="4"/>
  <c r="AED104" i="4"/>
  <c r="AED103" i="4"/>
  <c r="AED102" i="4"/>
  <c r="AED101" i="4"/>
  <c r="AED100" i="4"/>
  <c r="AED99" i="4"/>
  <c r="AED98" i="4"/>
  <c r="AED97" i="4"/>
  <c r="AED96" i="4"/>
  <c r="AED95" i="4"/>
  <c r="AED94" i="4"/>
  <c r="AED93" i="4"/>
  <c r="AED92" i="4"/>
  <c r="AED91" i="4"/>
  <c r="AED90" i="4"/>
  <c r="AED89" i="4"/>
  <c r="AED88" i="4"/>
  <c r="AED87" i="4"/>
  <c r="AED86" i="4"/>
  <c r="AED85" i="4"/>
  <c r="AED84" i="4"/>
  <c r="AED83" i="4"/>
  <c r="AED82" i="4"/>
  <c r="AED81" i="4"/>
  <c r="AED80" i="4"/>
  <c r="AED79" i="4"/>
  <c r="AED78" i="4"/>
  <c r="AED77" i="4"/>
  <c r="AED76" i="4"/>
  <c r="AED75" i="4"/>
  <c r="AED74" i="4"/>
  <c r="AED73" i="4"/>
  <c r="AED72" i="4"/>
  <c r="AED71" i="4"/>
  <c r="AED70" i="4"/>
  <c r="AED69" i="4"/>
  <c r="AED68" i="4"/>
  <c r="AED67" i="4"/>
  <c r="AED66" i="4"/>
  <c r="AED65" i="4"/>
  <c r="AED64" i="4"/>
  <c r="AED63" i="4"/>
  <c r="AED62" i="4"/>
  <c r="AED61" i="4"/>
  <c r="AED60" i="4"/>
  <c r="AED59" i="4"/>
  <c r="AED58" i="4"/>
  <c r="AED57" i="4"/>
  <c r="AED56" i="4"/>
  <c r="AED55" i="4"/>
  <c r="AED54" i="4"/>
  <c r="AED53" i="4"/>
  <c r="AED52" i="4"/>
  <c r="AED51" i="4"/>
  <c r="AED50" i="4"/>
  <c r="AED49" i="4"/>
  <c r="AED48" i="4"/>
  <c r="AED47" i="4"/>
  <c r="AED46" i="4"/>
  <c r="AED45" i="4"/>
  <c r="AED44" i="4"/>
  <c r="AED43" i="4"/>
  <c r="AED42" i="4"/>
  <c r="AED41" i="4"/>
  <c r="AED40" i="4"/>
  <c r="AED39" i="4"/>
  <c r="AED38" i="4"/>
  <c r="AED37" i="4"/>
  <c r="AED36" i="4"/>
  <c r="AED35" i="4"/>
  <c r="AED34" i="4"/>
  <c r="AED33" i="4"/>
  <c r="AED32" i="4"/>
  <c r="AED31" i="4"/>
  <c r="AED30" i="4"/>
  <c r="AED29" i="4"/>
  <c r="AED28" i="4"/>
  <c r="AED27" i="4"/>
  <c r="AED26" i="4"/>
  <c r="AED25" i="4"/>
  <c r="AED24" i="4"/>
  <c r="AED23" i="4"/>
  <c r="AED22" i="4"/>
  <c r="AED21" i="4"/>
  <c r="AED20" i="4"/>
  <c r="AED19" i="4"/>
  <c r="AED18" i="4"/>
  <c r="AED17" i="4"/>
  <c r="AED16" i="4"/>
  <c r="AED15" i="4"/>
  <c r="AED14" i="4"/>
  <c r="AED13" i="4"/>
  <c r="AED12" i="4"/>
  <c r="AED11" i="4"/>
  <c r="AED10" i="4"/>
  <c r="AED9" i="4"/>
  <c r="AED8" i="4"/>
  <c r="AEI156" i="4"/>
  <c r="AEI155" i="4"/>
  <c r="AEI154" i="4"/>
  <c r="AEI153" i="4"/>
  <c r="AEI152" i="4"/>
  <c r="AEI151" i="4"/>
  <c r="AEI150" i="4"/>
  <c r="AEI149" i="4"/>
  <c r="AEI148" i="4"/>
  <c r="AEI147" i="4"/>
  <c r="AEI146" i="4"/>
  <c r="AEI145" i="4"/>
  <c r="AEI144" i="4"/>
  <c r="AEI143" i="4"/>
  <c r="AEI142" i="4"/>
  <c r="AEI141" i="4"/>
  <c r="AEI140" i="4"/>
  <c r="AEI139" i="4"/>
  <c r="AEI138" i="4"/>
  <c r="AEI137" i="4"/>
  <c r="AEI136" i="4"/>
  <c r="AEI135" i="4"/>
  <c r="AEI134" i="4"/>
  <c r="AEI133" i="4"/>
  <c r="AEI132" i="4"/>
  <c r="AEI131" i="4"/>
  <c r="AEI130" i="4"/>
  <c r="AEI129" i="4"/>
  <c r="AEI128" i="4"/>
  <c r="AEI127" i="4"/>
  <c r="AEI126" i="4"/>
  <c r="AEI125" i="4"/>
  <c r="AEI124" i="4"/>
  <c r="AEI123" i="4"/>
  <c r="AEI122" i="4"/>
  <c r="AEI121" i="4"/>
  <c r="AEI120" i="4"/>
  <c r="AEI119" i="4"/>
  <c r="AEI118" i="4"/>
  <c r="AEI117" i="4"/>
  <c r="AEI116" i="4"/>
  <c r="AEI115" i="4"/>
  <c r="AEI114" i="4"/>
  <c r="AEI113" i="4"/>
  <c r="AEI112" i="4"/>
  <c r="AEI111" i="4"/>
  <c r="AEI110" i="4"/>
  <c r="AEI109" i="4"/>
  <c r="AEI108" i="4"/>
  <c r="AEI107" i="4"/>
  <c r="AEI106" i="4"/>
  <c r="AEI105" i="4"/>
  <c r="AEI104" i="4"/>
  <c r="AEI103" i="4"/>
  <c r="AEI102" i="4"/>
  <c r="AEI101" i="4"/>
  <c r="AEI100" i="4"/>
  <c r="AEI99" i="4"/>
  <c r="AEI98" i="4"/>
  <c r="AEI97" i="4"/>
  <c r="AEI96" i="4"/>
  <c r="AEI95" i="4"/>
  <c r="AEI94" i="4"/>
  <c r="AEI93" i="4"/>
  <c r="AEI92" i="4"/>
  <c r="AEI91" i="4"/>
  <c r="AEI90" i="4"/>
  <c r="AEI89" i="4"/>
  <c r="AEI88" i="4"/>
  <c r="AEI87" i="4"/>
  <c r="AEI86" i="4"/>
  <c r="AEI85" i="4"/>
  <c r="AEI84" i="4"/>
  <c r="AEI83" i="4"/>
  <c r="AEI82" i="4"/>
  <c r="AEI81" i="4"/>
  <c r="AEI80" i="4"/>
  <c r="AEI79" i="4"/>
  <c r="AEI78" i="4"/>
  <c r="AEI77" i="4"/>
  <c r="AEI76" i="4"/>
  <c r="AEI75" i="4"/>
  <c r="AEI74" i="4"/>
  <c r="AEI73" i="4"/>
  <c r="AEI72" i="4"/>
  <c r="AEI71" i="4"/>
  <c r="AEI70" i="4"/>
  <c r="AEI69" i="4"/>
  <c r="AEI68" i="4"/>
  <c r="AEI67" i="4"/>
  <c r="AEI66" i="4"/>
  <c r="AEI65" i="4"/>
  <c r="AEI64" i="4"/>
  <c r="AEI63" i="4"/>
  <c r="AEI62" i="4"/>
  <c r="AEI61" i="4"/>
  <c r="AEI60" i="4"/>
  <c r="AEI59" i="4"/>
  <c r="AEI58" i="4"/>
  <c r="AEI57" i="4"/>
  <c r="AEI56" i="4"/>
  <c r="AEI55" i="4"/>
  <c r="AEI54" i="4"/>
  <c r="AEI53" i="4"/>
  <c r="AEI52" i="4"/>
  <c r="AEI51" i="4"/>
  <c r="AEI50" i="4"/>
  <c r="AEI49" i="4"/>
  <c r="AEI48" i="4"/>
  <c r="AEI47" i="4"/>
  <c r="AEI46" i="4"/>
  <c r="AEI45" i="4"/>
  <c r="AEI44" i="4"/>
  <c r="AEI43" i="4"/>
  <c r="AEI42" i="4"/>
  <c r="AEI41" i="4"/>
  <c r="AEI40" i="4"/>
  <c r="AEI39" i="4"/>
  <c r="AEI38" i="4"/>
  <c r="AEI37" i="4"/>
  <c r="AEI36" i="4"/>
  <c r="AEI35" i="4"/>
  <c r="AEI34" i="4"/>
  <c r="AEI33" i="4"/>
  <c r="AEI32" i="4"/>
  <c r="AEI31" i="4"/>
  <c r="AEI30" i="4"/>
  <c r="AEI29" i="4"/>
  <c r="AEI28" i="4"/>
  <c r="AEI27" i="4"/>
  <c r="AEI26" i="4"/>
  <c r="AEI25" i="4"/>
  <c r="AEI24" i="4"/>
  <c r="AEI23" i="4"/>
  <c r="AEI22" i="4"/>
  <c r="AEI21" i="4"/>
  <c r="AEI20" i="4"/>
  <c r="AEI19" i="4"/>
  <c r="AEI18" i="4"/>
  <c r="AEI17" i="4"/>
  <c r="AEI16" i="4"/>
  <c r="AEI15" i="4"/>
  <c r="AEI14" i="4"/>
  <c r="AEI13" i="4"/>
  <c r="AEI12" i="4"/>
  <c r="AEI11" i="4"/>
  <c r="AEI10" i="4"/>
  <c r="AEI9" i="4"/>
  <c r="AEI8" i="4"/>
  <c r="AEN156" i="4"/>
  <c r="AEN155" i="4"/>
  <c r="AEN154" i="4"/>
  <c r="AEN153" i="4"/>
  <c r="AEN152" i="4"/>
  <c r="AEN151" i="4"/>
  <c r="AEN150" i="4"/>
  <c r="AEN149" i="4"/>
  <c r="AEN148" i="4"/>
  <c r="AEN147" i="4"/>
  <c r="AEN146" i="4"/>
  <c r="AEN145" i="4"/>
  <c r="AEN144" i="4"/>
  <c r="AEN143" i="4"/>
  <c r="AEN142" i="4"/>
  <c r="AEN141" i="4"/>
  <c r="AEN140" i="4"/>
  <c r="AEN139" i="4"/>
  <c r="AEN138" i="4"/>
  <c r="AEN137" i="4"/>
  <c r="AEN136" i="4"/>
  <c r="AEN135" i="4"/>
  <c r="AEN134" i="4"/>
  <c r="AEN133" i="4"/>
  <c r="AEN132" i="4"/>
  <c r="AEN131" i="4"/>
  <c r="AEN130" i="4"/>
  <c r="AEN129" i="4"/>
  <c r="AEN128" i="4"/>
  <c r="AEN127" i="4"/>
  <c r="AEN126" i="4"/>
  <c r="AEN125" i="4"/>
  <c r="AEN124" i="4"/>
  <c r="AEN123" i="4"/>
  <c r="AEN122" i="4"/>
  <c r="AEN121" i="4"/>
  <c r="AEN120" i="4"/>
  <c r="AEN119" i="4"/>
  <c r="AEN118" i="4"/>
  <c r="AEN117" i="4"/>
  <c r="AEN116" i="4"/>
  <c r="AEN115" i="4"/>
  <c r="AEN114" i="4"/>
  <c r="AEN113" i="4"/>
  <c r="AEN112" i="4"/>
  <c r="AEN111" i="4"/>
  <c r="AEN110" i="4"/>
  <c r="AEN109" i="4"/>
  <c r="AEN108" i="4"/>
  <c r="AEN107" i="4"/>
  <c r="AEN106" i="4"/>
  <c r="AEN105" i="4"/>
  <c r="AEN104" i="4"/>
  <c r="AEN103" i="4"/>
  <c r="AEN102" i="4"/>
  <c r="AEN101" i="4"/>
  <c r="AEN100" i="4"/>
  <c r="AEN99" i="4"/>
  <c r="AEN98" i="4"/>
  <c r="AEN97" i="4"/>
  <c r="AEN96" i="4"/>
  <c r="AEN95" i="4"/>
  <c r="AEN94" i="4"/>
  <c r="AEN93" i="4"/>
  <c r="AEN92" i="4"/>
  <c r="AEN91" i="4"/>
  <c r="AEN90" i="4"/>
  <c r="AEN89" i="4"/>
  <c r="AEN88" i="4"/>
  <c r="AEN87" i="4"/>
  <c r="AEN86" i="4"/>
  <c r="AEN85" i="4"/>
  <c r="AEN84" i="4"/>
  <c r="AEN83" i="4"/>
  <c r="AEN82" i="4"/>
  <c r="AEN81" i="4"/>
  <c r="AEN80" i="4"/>
  <c r="AEN79" i="4"/>
  <c r="AEN78" i="4"/>
  <c r="AEN77" i="4"/>
  <c r="AEN76" i="4"/>
  <c r="AEN75" i="4"/>
  <c r="AEN74" i="4"/>
  <c r="AEN73" i="4"/>
  <c r="AEN72" i="4"/>
  <c r="AEN71" i="4"/>
  <c r="AEN70" i="4"/>
  <c r="AEN69" i="4"/>
  <c r="AEN68" i="4"/>
  <c r="AEN67" i="4"/>
  <c r="AEN66" i="4"/>
  <c r="AEN65" i="4"/>
  <c r="AEN64" i="4"/>
  <c r="AEN63" i="4"/>
  <c r="AEN62" i="4"/>
  <c r="AEN61" i="4"/>
  <c r="AEN60" i="4"/>
  <c r="AEN59" i="4"/>
  <c r="AEN58" i="4"/>
  <c r="AEN57" i="4"/>
  <c r="AEN56" i="4"/>
  <c r="AEN55" i="4"/>
  <c r="AEN54" i="4"/>
  <c r="AEN53" i="4"/>
  <c r="AEN52" i="4"/>
  <c r="AEN51" i="4"/>
  <c r="AEN50" i="4"/>
  <c r="AEN49" i="4"/>
  <c r="AEN48" i="4"/>
  <c r="AEN47" i="4"/>
  <c r="AEN46" i="4"/>
  <c r="AEN45" i="4"/>
  <c r="AEN44" i="4"/>
  <c r="AEN43" i="4"/>
  <c r="AEN42" i="4"/>
  <c r="AEN41" i="4"/>
  <c r="AEN40" i="4"/>
  <c r="AEN39" i="4"/>
  <c r="AEN38" i="4"/>
  <c r="AEN37" i="4"/>
  <c r="AEN36" i="4"/>
  <c r="AEN35" i="4"/>
  <c r="AEN34" i="4"/>
  <c r="AEN33" i="4"/>
  <c r="AEN32" i="4"/>
  <c r="AEN31" i="4"/>
  <c r="AEN30" i="4"/>
  <c r="AEN29" i="4"/>
  <c r="AEN28" i="4"/>
  <c r="AEN27" i="4"/>
  <c r="AEN26" i="4"/>
  <c r="AEN25" i="4"/>
  <c r="AEN24" i="4"/>
  <c r="AEN23" i="4"/>
  <c r="AEN22" i="4"/>
  <c r="AEN21" i="4"/>
  <c r="AEN20" i="4"/>
  <c r="AEN19" i="4"/>
  <c r="AEN18" i="4"/>
  <c r="AEN17" i="4"/>
  <c r="AEN16" i="4"/>
  <c r="AEN15" i="4"/>
  <c r="AEN14" i="4"/>
  <c r="AEN13" i="4"/>
  <c r="AEN12" i="4"/>
  <c r="AEN11" i="4"/>
  <c r="AEN10" i="4"/>
  <c r="AEN9" i="4"/>
  <c r="AEN8" i="4"/>
  <c r="AES156" i="4"/>
  <c r="AES155" i="4"/>
  <c r="AES154" i="4"/>
  <c r="AES153" i="4"/>
  <c r="AES152" i="4"/>
  <c r="AES151" i="4"/>
  <c r="AES150" i="4"/>
  <c r="AES149" i="4"/>
  <c r="AES148" i="4"/>
  <c r="AES147" i="4"/>
  <c r="AES146" i="4"/>
  <c r="AES145" i="4"/>
  <c r="AES144" i="4"/>
  <c r="AES143" i="4"/>
  <c r="AES142" i="4"/>
  <c r="AES141" i="4"/>
  <c r="AES140" i="4"/>
  <c r="AES139" i="4"/>
  <c r="AES138" i="4"/>
  <c r="AES137" i="4"/>
  <c r="AES136" i="4"/>
  <c r="AES135" i="4"/>
  <c r="AES134" i="4"/>
  <c r="AES133" i="4"/>
  <c r="AES132" i="4"/>
  <c r="AES131" i="4"/>
  <c r="AES130" i="4"/>
  <c r="AES129" i="4"/>
  <c r="AES128" i="4"/>
  <c r="AES127" i="4"/>
  <c r="AES126" i="4"/>
  <c r="AES125" i="4"/>
  <c r="AES124" i="4"/>
  <c r="AES123" i="4"/>
  <c r="AES122" i="4"/>
  <c r="AES121" i="4"/>
  <c r="AES120" i="4"/>
  <c r="AES119" i="4"/>
  <c r="AES118" i="4"/>
  <c r="AES117" i="4"/>
  <c r="AES116" i="4"/>
  <c r="AES115" i="4"/>
  <c r="AES114" i="4"/>
  <c r="AES113" i="4"/>
  <c r="AES112" i="4"/>
  <c r="AES111" i="4"/>
  <c r="AES110" i="4"/>
  <c r="AES109" i="4"/>
  <c r="AES108" i="4"/>
  <c r="AES107" i="4"/>
  <c r="AES106" i="4"/>
  <c r="AES105" i="4"/>
  <c r="AES104" i="4"/>
  <c r="AES103" i="4"/>
  <c r="AES102" i="4"/>
  <c r="AES101" i="4"/>
  <c r="AES100" i="4"/>
  <c r="AES99" i="4"/>
  <c r="AES98" i="4"/>
  <c r="AES97" i="4"/>
  <c r="AES96" i="4"/>
  <c r="AES95" i="4"/>
  <c r="AES94" i="4"/>
  <c r="AES93" i="4"/>
  <c r="AES92" i="4"/>
  <c r="AES91" i="4"/>
  <c r="AES90" i="4"/>
  <c r="AES89" i="4"/>
  <c r="AES88" i="4"/>
  <c r="AES87" i="4"/>
  <c r="AES86" i="4"/>
  <c r="AES85" i="4"/>
  <c r="AES84" i="4"/>
  <c r="AES83" i="4"/>
  <c r="AES82" i="4"/>
  <c r="AES81" i="4"/>
  <c r="AES80" i="4"/>
  <c r="AES79" i="4"/>
  <c r="AES78" i="4"/>
  <c r="AES77" i="4"/>
  <c r="AES76" i="4"/>
  <c r="AES75" i="4"/>
  <c r="AES74" i="4"/>
  <c r="AES73" i="4"/>
  <c r="AES72" i="4"/>
  <c r="AES71" i="4"/>
  <c r="AES70" i="4"/>
  <c r="AES69" i="4"/>
  <c r="AES68" i="4"/>
  <c r="AES67" i="4"/>
  <c r="AES66" i="4"/>
  <c r="AES65" i="4"/>
  <c r="AES64" i="4"/>
  <c r="AES63" i="4"/>
  <c r="AES62" i="4"/>
  <c r="AES61" i="4"/>
  <c r="AES60" i="4"/>
  <c r="AES59" i="4"/>
  <c r="AES58" i="4"/>
  <c r="AES57" i="4"/>
  <c r="AES56" i="4"/>
  <c r="AES55" i="4"/>
  <c r="AES54" i="4"/>
  <c r="AES53" i="4"/>
  <c r="AES52" i="4"/>
  <c r="AES51" i="4"/>
  <c r="AES50" i="4"/>
  <c r="AES49" i="4"/>
  <c r="AES48" i="4"/>
  <c r="AES47" i="4"/>
  <c r="AES46" i="4"/>
  <c r="AES45" i="4"/>
  <c r="AES44" i="4"/>
  <c r="AES43" i="4"/>
  <c r="AES42" i="4"/>
  <c r="AES41" i="4"/>
  <c r="AES40" i="4"/>
  <c r="AES39" i="4"/>
  <c r="AES38" i="4"/>
  <c r="AES37" i="4"/>
  <c r="AES36" i="4"/>
  <c r="AES35" i="4"/>
  <c r="AES34" i="4"/>
  <c r="AES33" i="4"/>
  <c r="AES32" i="4"/>
  <c r="AES31" i="4"/>
  <c r="AES30" i="4"/>
  <c r="AES29" i="4"/>
  <c r="AES28" i="4"/>
  <c r="AES27" i="4"/>
  <c r="AES26" i="4"/>
  <c r="AES25" i="4"/>
  <c r="AES24" i="4"/>
  <c r="AES23" i="4"/>
  <c r="AES22" i="4"/>
  <c r="AES21" i="4"/>
  <c r="AES20" i="4"/>
  <c r="AES19" i="4"/>
  <c r="AES18" i="4"/>
  <c r="AES17" i="4"/>
  <c r="AES16" i="4"/>
  <c r="AES15" i="4"/>
  <c r="AES14" i="4"/>
  <c r="AES13" i="4"/>
  <c r="AES12" i="4"/>
  <c r="AES11" i="4"/>
  <c r="AES10" i="4"/>
  <c r="AES9" i="4"/>
  <c r="AES8" i="4"/>
  <c r="AEX156" i="4"/>
  <c r="AEX155" i="4"/>
  <c r="AEX154" i="4"/>
  <c r="AEX153" i="4"/>
  <c r="AEX152" i="4"/>
  <c r="AEX151" i="4"/>
  <c r="AEX150" i="4"/>
  <c r="AEX149" i="4"/>
  <c r="AEX148" i="4"/>
  <c r="AEX147" i="4"/>
  <c r="AEX146" i="4"/>
  <c r="AEX145" i="4"/>
  <c r="AEX144" i="4"/>
  <c r="AEX143" i="4"/>
  <c r="AEX142" i="4"/>
  <c r="AEX141" i="4"/>
  <c r="AEX140" i="4"/>
  <c r="AEX139" i="4"/>
  <c r="AEX138" i="4"/>
  <c r="AEX137" i="4"/>
  <c r="AEX136" i="4"/>
  <c r="AEX135" i="4"/>
  <c r="AEX134" i="4"/>
  <c r="AEX133" i="4"/>
  <c r="AEX132" i="4"/>
  <c r="AEX131" i="4"/>
  <c r="AEX130" i="4"/>
  <c r="AEX129" i="4"/>
  <c r="AEX128" i="4"/>
  <c r="AEX127" i="4"/>
  <c r="AEX126" i="4"/>
  <c r="AEX125" i="4"/>
  <c r="AEX124" i="4"/>
  <c r="AEX123" i="4"/>
  <c r="AEX122" i="4"/>
  <c r="AEX121" i="4"/>
  <c r="AEX120" i="4"/>
  <c r="AEX119" i="4"/>
  <c r="AEX118" i="4"/>
  <c r="AEX117" i="4"/>
  <c r="AEX116" i="4"/>
  <c r="AEX115" i="4"/>
  <c r="AEX114" i="4"/>
  <c r="AEX113" i="4"/>
  <c r="AEX112" i="4"/>
  <c r="AEX111" i="4"/>
  <c r="AEX110" i="4"/>
  <c r="AEX109" i="4"/>
  <c r="AEX108" i="4"/>
  <c r="AEX107" i="4"/>
  <c r="AEX106" i="4"/>
  <c r="AEX105" i="4"/>
  <c r="AEX104" i="4"/>
  <c r="AEX103" i="4"/>
  <c r="AEX102" i="4"/>
  <c r="AEX101" i="4"/>
  <c r="AEX100" i="4"/>
  <c r="AEX99" i="4"/>
  <c r="AEX98" i="4"/>
  <c r="AEX97" i="4"/>
  <c r="AEX96" i="4"/>
  <c r="AEX95" i="4"/>
  <c r="AEX94" i="4"/>
  <c r="AEX93" i="4"/>
  <c r="AEX92" i="4"/>
  <c r="AEX91" i="4"/>
  <c r="AEX90" i="4"/>
  <c r="AEX89" i="4"/>
  <c r="AEX88" i="4"/>
  <c r="AEX87" i="4"/>
  <c r="AEX86" i="4"/>
  <c r="AEX85" i="4"/>
  <c r="AEX84" i="4"/>
  <c r="AEX83" i="4"/>
  <c r="AEX82" i="4"/>
  <c r="AEX81" i="4"/>
  <c r="AEX80" i="4"/>
  <c r="AEX79" i="4"/>
  <c r="AEX78" i="4"/>
  <c r="AEX77" i="4"/>
  <c r="AEX76" i="4"/>
  <c r="AEX75" i="4"/>
  <c r="AEX74" i="4"/>
  <c r="AEX73" i="4"/>
  <c r="AEX72" i="4"/>
  <c r="AEX71" i="4"/>
  <c r="AEX70" i="4"/>
  <c r="AEX69" i="4"/>
  <c r="AEX68" i="4"/>
  <c r="AEX67" i="4"/>
  <c r="AEX66" i="4"/>
  <c r="AEX65" i="4"/>
  <c r="AEX64" i="4"/>
  <c r="AEX63" i="4"/>
  <c r="AEX62" i="4"/>
  <c r="AEX61" i="4"/>
  <c r="AEX60" i="4"/>
  <c r="AEX59" i="4"/>
  <c r="AEX58" i="4"/>
  <c r="AEX57" i="4"/>
  <c r="AEX56" i="4"/>
  <c r="AEX55" i="4"/>
  <c r="AEX54" i="4"/>
  <c r="AEX53" i="4"/>
  <c r="AEX52" i="4"/>
  <c r="AEX51" i="4"/>
  <c r="AEX50" i="4"/>
  <c r="AEX49" i="4"/>
  <c r="AEX48" i="4"/>
  <c r="AEX47" i="4"/>
  <c r="AEX46" i="4"/>
  <c r="AEX45" i="4"/>
  <c r="AEX44" i="4"/>
  <c r="AEX43" i="4"/>
  <c r="AEX42" i="4"/>
  <c r="AEX41" i="4"/>
  <c r="AEX40" i="4"/>
  <c r="AEX39" i="4"/>
  <c r="AEX38" i="4"/>
  <c r="AEX37" i="4"/>
  <c r="AEX36" i="4"/>
  <c r="AEX35" i="4"/>
  <c r="AEX34" i="4"/>
  <c r="AEX33" i="4"/>
  <c r="AEX32" i="4"/>
  <c r="AEX31" i="4"/>
  <c r="AEX30" i="4"/>
  <c r="AEX29" i="4"/>
  <c r="AEX28" i="4"/>
  <c r="AEX27" i="4"/>
  <c r="AEX26" i="4"/>
  <c r="AEX25" i="4"/>
  <c r="AEX24" i="4"/>
  <c r="AEX23" i="4"/>
  <c r="AEX22" i="4"/>
  <c r="AEX21" i="4"/>
  <c r="AEX20" i="4"/>
  <c r="AEX19" i="4"/>
  <c r="AEX18" i="4"/>
  <c r="AEX17" i="4"/>
  <c r="AEX16" i="4"/>
  <c r="AEX15" i="4"/>
  <c r="AEX14" i="4"/>
  <c r="AEX13" i="4"/>
  <c r="AEX12" i="4"/>
  <c r="AEX11" i="4"/>
  <c r="AEX10" i="4"/>
  <c r="AEX9" i="4"/>
  <c r="AEX8" i="4"/>
  <c r="AFC156" i="4"/>
  <c r="AFC155" i="4"/>
  <c r="AFC154" i="4"/>
  <c r="AFC153" i="4"/>
  <c r="AFC152" i="4"/>
  <c r="AFC151" i="4"/>
  <c r="AFC150" i="4"/>
  <c r="AFC149" i="4"/>
  <c r="AFC148" i="4"/>
  <c r="AFC147" i="4"/>
  <c r="AFC146" i="4"/>
  <c r="AFC145" i="4"/>
  <c r="AFC144" i="4"/>
  <c r="AFC143" i="4"/>
  <c r="AFC142" i="4"/>
  <c r="AFC141" i="4"/>
  <c r="AFC140" i="4"/>
  <c r="AFC139" i="4"/>
  <c r="AFC138" i="4"/>
  <c r="AFC137" i="4"/>
  <c r="AFC136" i="4"/>
  <c r="AFC135" i="4"/>
  <c r="AFC134" i="4"/>
  <c r="AFC133" i="4"/>
  <c r="AFC132" i="4"/>
  <c r="AFC131" i="4"/>
  <c r="AFC130" i="4"/>
  <c r="AFC129" i="4"/>
  <c r="AFC128" i="4"/>
  <c r="AFC127" i="4"/>
  <c r="AFC126" i="4"/>
  <c r="AFC125" i="4"/>
  <c r="AFC124" i="4"/>
  <c r="AFC123" i="4"/>
  <c r="AFC122" i="4"/>
  <c r="AFC121" i="4"/>
  <c r="AFC120" i="4"/>
  <c r="AFC119" i="4"/>
  <c r="AFC118" i="4"/>
  <c r="AFC117" i="4"/>
  <c r="AFC116" i="4"/>
  <c r="AFC115" i="4"/>
  <c r="AFC114" i="4"/>
  <c r="AFC113" i="4"/>
  <c r="AFC112" i="4"/>
  <c r="AFC111" i="4"/>
  <c r="AFC110" i="4"/>
  <c r="AFC109" i="4"/>
  <c r="AFC108" i="4"/>
  <c r="AFC107" i="4"/>
  <c r="AFC106" i="4"/>
  <c r="AFC105" i="4"/>
  <c r="AFC104" i="4"/>
  <c r="AFC103" i="4"/>
  <c r="AFC102" i="4"/>
  <c r="AFC101" i="4"/>
  <c r="AFC100" i="4"/>
  <c r="AFC99" i="4"/>
  <c r="AFC98" i="4"/>
  <c r="AFC97" i="4"/>
  <c r="AFC96" i="4"/>
  <c r="AFC95" i="4"/>
  <c r="AFC94" i="4"/>
  <c r="AFC93" i="4"/>
  <c r="AFC92" i="4"/>
  <c r="AFC91" i="4"/>
  <c r="AFC90" i="4"/>
  <c r="AFC89" i="4"/>
  <c r="AFC88" i="4"/>
  <c r="AFC87" i="4"/>
  <c r="AFC86" i="4"/>
  <c r="AFC85" i="4"/>
  <c r="AFC84" i="4"/>
  <c r="AFC83" i="4"/>
  <c r="AFC82" i="4"/>
  <c r="AFC81" i="4"/>
  <c r="AFC80" i="4"/>
  <c r="AFC79" i="4"/>
  <c r="AFC78" i="4"/>
  <c r="AFC77" i="4"/>
  <c r="AFC76" i="4"/>
  <c r="AFC75" i="4"/>
  <c r="AFC74" i="4"/>
  <c r="AFC73" i="4"/>
  <c r="AFC72" i="4"/>
  <c r="AFC71" i="4"/>
  <c r="AFC70" i="4"/>
  <c r="AFC69" i="4"/>
  <c r="AFC68" i="4"/>
  <c r="AFC67" i="4"/>
  <c r="AFC66" i="4"/>
  <c r="AFC65" i="4"/>
  <c r="AFC64" i="4"/>
  <c r="AFC63" i="4"/>
  <c r="AFC62" i="4"/>
  <c r="AFC61" i="4"/>
  <c r="AFC60" i="4"/>
  <c r="AFC59" i="4"/>
  <c r="AFC58" i="4"/>
  <c r="AFC57" i="4"/>
  <c r="AFC56" i="4"/>
  <c r="AFC55" i="4"/>
  <c r="AFC54" i="4"/>
  <c r="AFC53" i="4"/>
  <c r="AFC52" i="4"/>
  <c r="AFC51" i="4"/>
  <c r="AFC50" i="4"/>
  <c r="AFC49" i="4"/>
  <c r="AFC48" i="4"/>
  <c r="AFC47" i="4"/>
  <c r="AFC46" i="4"/>
  <c r="AFC45" i="4"/>
  <c r="AFC44" i="4"/>
  <c r="AFC43" i="4"/>
  <c r="AFC42" i="4"/>
  <c r="AFC41" i="4"/>
  <c r="AFC40" i="4"/>
  <c r="AFC39" i="4"/>
  <c r="AFC38" i="4"/>
  <c r="AFC37" i="4"/>
  <c r="AFC36" i="4"/>
  <c r="AFC35" i="4"/>
  <c r="AFC34" i="4"/>
  <c r="AFC33" i="4"/>
  <c r="AFC32" i="4"/>
  <c r="AFC31" i="4"/>
  <c r="AFC30" i="4"/>
  <c r="AFC29" i="4"/>
  <c r="AFC28" i="4"/>
  <c r="AFC27" i="4"/>
  <c r="AFC26" i="4"/>
  <c r="AFC25" i="4"/>
  <c r="AFC24" i="4"/>
  <c r="AFC23" i="4"/>
  <c r="AFC22" i="4"/>
  <c r="AFC21" i="4"/>
  <c r="AFC20" i="4"/>
  <c r="AFC19" i="4"/>
  <c r="AFC18" i="4"/>
  <c r="AFC17" i="4"/>
  <c r="AFC16" i="4"/>
  <c r="AFC15" i="4"/>
  <c r="AFC14" i="4"/>
  <c r="AFC13" i="4"/>
  <c r="AFC12" i="4"/>
  <c r="AFC11" i="4"/>
  <c r="AFC10" i="4"/>
  <c r="AFC9" i="4"/>
  <c r="AFC8" i="4"/>
  <c r="AFH156" i="4"/>
  <c r="AFH155" i="4"/>
  <c r="AFH154" i="4"/>
  <c r="AFH153" i="4"/>
  <c r="AFH152" i="4"/>
  <c r="AFH151" i="4"/>
  <c r="AFH150" i="4"/>
  <c r="AFH149" i="4"/>
  <c r="AFH148" i="4"/>
  <c r="AFH147" i="4"/>
  <c r="AFH146" i="4"/>
  <c r="AFH145" i="4"/>
  <c r="AFH144" i="4"/>
  <c r="AFH143" i="4"/>
  <c r="AFH142" i="4"/>
  <c r="AFH141" i="4"/>
  <c r="AFH140" i="4"/>
  <c r="AFH139" i="4"/>
  <c r="AFH138" i="4"/>
  <c r="AFH137" i="4"/>
  <c r="AFH136" i="4"/>
  <c r="AFH135" i="4"/>
  <c r="AFH134" i="4"/>
  <c r="AFH133" i="4"/>
  <c r="AFH132" i="4"/>
  <c r="AFH131" i="4"/>
  <c r="AFH130" i="4"/>
  <c r="AFH129" i="4"/>
  <c r="AFH128" i="4"/>
  <c r="AFH127" i="4"/>
  <c r="AFH126" i="4"/>
  <c r="AFH125" i="4"/>
  <c r="AFH124" i="4"/>
  <c r="AFH123" i="4"/>
  <c r="AFH122" i="4"/>
  <c r="AFH121" i="4"/>
  <c r="AFH120" i="4"/>
  <c r="AFH119" i="4"/>
  <c r="AFH118" i="4"/>
  <c r="AFH117" i="4"/>
  <c r="AFH116" i="4"/>
  <c r="AFH115" i="4"/>
  <c r="AFH114" i="4"/>
  <c r="AFH113" i="4"/>
  <c r="AFH112" i="4"/>
  <c r="AFH111" i="4"/>
  <c r="AFH110" i="4"/>
  <c r="AFH109" i="4"/>
  <c r="AFH108" i="4"/>
  <c r="AFH107" i="4"/>
  <c r="AFH106" i="4"/>
  <c r="AFH105" i="4"/>
  <c r="AFH104" i="4"/>
  <c r="AFH103" i="4"/>
  <c r="AFH102" i="4"/>
  <c r="AFH101" i="4"/>
  <c r="AFH100" i="4"/>
  <c r="AFH99" i="4"/>
  <c r="AFH98" i="4"/>
  <c r="AFH97" i="4"/>
  <c r="AFH96" i="4"/>
  <c r="AFH95" i="4"/>
  <c r="AFH94" i="4"/>
  <c r="AFH93" i="4"/>
  <c r="AFH92" i="4"/>
  <c r="AFH91" i="4"/>
  <c r="AFH90" i="4"/>
  <c r="AFH89" i="4"/>
  <c r="AFH88" i="4"/>
  <c r="AFH87" i="4"/>
  <c r="AFH86" i="4"/>
  <c r="AFH85" i="4"/>
  <c r="AFH84" i="4"/>
  <c r="AFH83" i="4"/>
  <c r="AFH82" i="4"/>
  <c r="AFH81" i="4"/>
  <c r="AFH80" i="4"/>
  <c r="AFH79" i="4"/>
  <c r="AFH78" i="4"/>
  <c r="AFH77" i="4"/>
  <c r="AFH76" i="4"/>
  <c r="AFH75" i="4"/>
  <c r="AFH74" i="4"/>
  <c r="AFH73" i="4"/>
  <c r="AFH72" i="4"/>
  <c r="AFH71" i="4"/>
  <c r="AFH70" i="4"/>
  <c r="AFH69" i="4"/>
  <c r="AFH68" i="4"/>
  <c r="AFH67" i="4"/>
  <c r="AFH66" i="4"/>
  <c r="AFH65" i="4"/>
  <c r="AFH64" i="4"/>
  <c r="AFH63" i="4"/>
  <c r="AFH62" i="4"/>
  <c r="AFH61" i="4"/>
  <c r="AFH60" i="4"/>
  <c r="AFH59" i="4"/>
  <c r="AFH58" i="4"/>
  <c r="AFH57" i="4"/>
  <c r="AFH56" i="4"/>
  <c r="AFH55" i="4"/>
  <c r="AFH54" i="4"/>
  <c r="AFH53" i="4"/>
  <c r="AFH52" i="4"/>
  <c r="AFH51" i="4"/>
  <c r="AFH50" i="4"/>
  <c r="AFH49" i="4"/>
  <c r="AFH48" i="4"/>
  <c r="AFH47" i="4"/>
  <c r="AFH46" i="4"/>
  <c r="AFH45" i="4"/>
  <c r="AFH44" i="4"/>
  <c r="AFH43" i="4"/>
  <c r="AFH42" i="4"/>
  <c r="AFH41" i="4"/>
  <c r="AFH40" i="4"/>
  <c r="AFH39" i="4"/>
  <c r="AFH38" i="4"/>
  <c r="AFH37" i="4"/>
  <c r="AFH36" i="4"/>
  <c r="AFH35" i="4"/>
  <c r="AFH34" i="4"/>
  <c r="AFH33" i="4"/>
  <c r="AFH32" i="4"/>
  <c r="AFH31" i="4"/>
  <c r="AFH30" i="4"/>
  <c r="AFH29" i="4"/>
  <c r="AFH28" i="4"/>
  <c r="AFH27" i="4"/>
  <c r="AFH26" i="4"/>
  <c r="AFH25" i="4"/>
  <c r="AFH24" i="4"/>
  <c r="AFH23" i="4"/>
  <c r="AFH22" i="4"/>
  <c r="AFH21" i="4"/>
  <c r="AFH20" i="4"/>
  <c r="AFH19" i="4"/>
  <c r="AFH18" i="4"/>
  <c r="AFH17" i="4"/>
  <c r="AFH16" i="4"/>
  <c r="AFH15" i="4"/>
  <c r="AFH14" i="4"/>
  <c r="AFH13" i="4"/>
  <c r="AFH12" i="4"/>
  <c r="AFH11" i="4"/>
  <c r="AFH10" i="4"/>
  <c r="AFH9" i="4"/>
  <c r="AFH8" i="4"/>
  <c r="AFM156" i="4"/>
  <c r="AFM155" i="4"/>
  <c r="AFM154" i="4"/>
  <c r="AFM153" i="4"/>
  <c r="AFM152" i="4"/>
  <c r="AFM151" i="4"/>
  <c r="AFM150" i="4"/>
  <c r="AFM149" i="4"/>
  <c r="AFM148" i="4"/>
  <c r="AFM147" i="4"/>
  <c r="AFM146" i="4"/>
  <c r="AFM145" i="4"/>
  <c r="AFM144" i="4"/>
  <c r="AFM143" i="4"/>
  <c r="AFM142" i="4"/>
  <c r="AFM141" i="4"/>
  <c r="AFM140" i="4"/>
  <c r="AFM139" i="4"/>
  <c r="AFM138" i="4"/>
  <c r="AFM137" i="4"/>
  <c r="AFM136" i="4"/>
  <c r="AFM135" i="4"/>
  <c r="AFM134" i="4"/>
  <c r="AFM133" i="4"/>
  <c r="AFM132" i="4"/>
  <c r="AFM131" i="4"/>
  <c r="AFM130" i="4"/>
  <c r="AFM129" i="4"/>
  <c r="AFM128" i="4"/>
  <c r="AFM127" i="4"/>
  <c r="AFM126" i="4"/>
  <c r="AFM125" i="4"/>
  <c r="AFM124" i="4"/>
  <c r="AFM123" i="4"/>
  <c r="AFM122" i="4"/>
  <c r="AFM121" i="4"/>
  <c r="AFM120" i="4"/>
  <c r="AFM119" i="4"/>
  <c r="AFM118" i="4"/>
  <c r="AFM117" i="4"/>
  <c r="AFM116" i="4"/>
  <c r="AFM115" i="4"/>
  <c r="AFM114" i="4"/>
  <c r="AFM113" i="4"/>
  <c r="AFM112" i="4"/>
  <c r="AFM111" i="4"/>
  <c r="AFM110" i="4"/>
  <c r="AFM109" i="4"/>
  <c r="AFM108" i="4"/>
  <c r="AFM107" i="4"/>
  <c r="AFM106" i="4"/>
  <c r="AFM105" i="4"/>
  <c r="AFM104" i="4"/>
  <c r="AFM103" i="4"/>
  <c r="AFM102" i="4"/>
  <c r="AFM101" i="4"/>
  <c r="AFM100" i="4"/>
  <c r="AFM99" i="4"/>
  <c r="AFM98" i="4"/>
  <c r="AFM97" i="4"/>
  <c r="AFM96" i="4"/>
  <c r="AFM95" i="4"/>
  <c r="AFM94" i="4"/>
  <c r="AFM93" i="4"/>
  <c r="AFM92" i="4"/>
  <c r="AFM91" i="4"/>
  <c r="AFM90" i="4"/>
  <c r="AFM89" i="4"/>
  <c r="AFM88" i="4"/>
  <c r="AFM87" i="4"/>
  <c r="AFM86" i="4"/>
  <c r="AFM85" i="4"/>
  <c r="AFM84" i="4"/>
  <c r="AFM83" i="4"/>
  <c r="AFM82" i="4"/>
  <c r="AFM81" i="4"/>
  <c r="AFM80" i="4"/>
  <c r="AFM79" i="4"/>
  <c r="AFM78" i="4"/>
  <c r="AFM77" i="4"/>
  <c r="AFM76" i="4"/>
  <c r="AFM75" i="4"/>
  <c r="AFM74" i="4"/>
  <c r="AFM73" i="4"/>
  <c r="AFM72" i="4"/>
  <c r="AFM71" i="4"/>
  <c r="AFM70" i="4"/>
  <c r="AFM69" i="4"/>
  <c r="AFM68" i="4"/>
  <c r="AFM67" i="4"/>
  <c r="AFM66" i="4"/>
  <c r="AFM65" i="4"/>
  <c r="AFM64" i="4"/>
  <c r="AFM63" i="4"/>
  <c r="AFM62" i="4"/>
  <c r="AFM61" i="4"/>
  <c r="AFM60" i="4"/>
  <c r="AFM59" i="4"/>
  <c r="AFM58" i="4"/>
  <c r="AFM57" i="4"/>
  <c r="AFM56" i="4"/>
  <c r="AFM55" i="4"/>
  <c r="AFM54" i="4"/>
  <c r="AFM53" i="4"/>
  <c r="AFM52" i="4"/>
  <c r="AFM51" i="4"/>
  <c r="AFM50" i="4"/>
  <c r="AFM49" i="4"/>
  <c r="AFM48" i="4"/>
  <c r="AFM47" i="4"/>
  <c r="AFM46" i="4"/>
  <c r="AFM45" i="4"/>
  <c r="AFM44" i="4"/>
  <c r="AFM43" i="4"/>
  <c r="AFM42" i="4"/>
  <c r="AFM41" i="4"/>
  <c r="AFM40" i="4"/>
  <c r="AFM39" i="4"/>
  <c r="AFM38" i="4"/>
  <c r="AFM37" i="4"/>
  <c r="AFM36" i="4"/>
  <c r="AFM35" i="4"/>
  <c r="AFM34" i="4"/>
  <c r="AFM33" i="4"/>
  <c r="AFM32" i="4"/>
  <c r="AFM31" i="4"/>
  <c r="AFM30" i="4"/>
  <c r="AFM29" i="4"/>
  <c r="AFM28" i="4"/>
  <c r="AFM27" i="4"/>
  <c r="AFM26" i="4"/>
  <c r="AFM25" i="4"/>
  <c r="AFM24" i="4"/>
  <c r="AFM23" i="4"/>
  <c r="AFM22" i="4"/>
  <c r="AFM21" i="4"/>
  <c r="AFM20" i="4"/>
  <c r="AFM19" i="4"/>
  <c r="AFM18" i="4"/>
  <c r="AFM17" i="4"/>
  <c r="AFM16" i="4"/>
  <c r="AFM15" i="4"/>
  <c r="AFM14" i="4"/>
  <c r="AFM13" i="4"/>
  <c r="AFM12" i="4"/>
  <c r="AFM11" i="4"/>
  <c r="AFM10" i="4"/>
  <c r="AFM9" i="4"/>
  <c r="AFM8" i="4"/>
  <c r="AFR156" i="4"/>
  <c r="AFR155" i="4"/>
  <c r="AFR154" i="4"/>
  <c r="AFR153" i="4"/>
  <c r="AFR152" i="4"/>
  <c r="AFR151" i="4"/>
  <c r="AFR150" i="4"/>
  <c r="AFR149" i="4"/>
  <c r="AFR148" i="4"/>
  <c r="AFR147" i="4"/>
  <c r="AFR146" i="4"/>
  <c r="AFR145" i="4"/>
  <c r="AFR144" i="4"/>
  <c r="AFR143" i="4"/>
  <c r="AFR142" i="4"/>
  <c r="AFR141" i="4"/>
  <c r="AFR140" i="4"/>
  <c r="AFR139" i="4"/>
  <c r="AFR138" i="4"/>
  <c r="AFR137" i="4"/>
  <c r="AFR136" i="4"/>
  <c r="AFR135" i="4"/>
  <c r="AFR134" i="4"/>
  <c r="AFR133" i="4"/>
  <c r="AFR132" i="4"/>
  <c r="AFR131" i="4"/>
  <c r="AFR130" i="4"/>
  <c r="AFR129" i="4"/>
  <c r="AFR128" i="4"/>
  <c r="AFR127" i="4"/>
  <c r="AFR126" i="4"/>
  <c r="AFR125" i="4"/>
  <c r="AFR124" i="4"/>
  <c r="AFR123" i="4"/>
  <c r="AFR122" i="4"/>
  <c r="AFR121" i="4"/>
  <c r="AFR120" i="4"/>
  <c r="AFR119" i="4"/>
  <c r="AFR118" i="4"/>
  <c r="AFR117" i="4"/>
  <c r="AFR116" i="4"/>
  <c r="AFR115" i="4"/>
  <c r="AFR114" i="4"/>
  <c r="AFR113" i="4"/>
  <c r="AFR112" i="4"/>
  <c r="AFR111" i="4"/>
  <c r="AFR110" i="4"/>
  <c r="AFR109" i="4"/>
  <c r="AFR108" i="4"/>
  <c r="AFR107" i="4"/>
  <c r="AFR106" i="4"/>
  <c r="AFR105" i="4"/>
  <c r="AFR104" i="4"/>
  <c r="AFR103" i="4"/>
  <c r="AFR102" i="4"/>
  <c r="AFR101" i="4"/>
  <c r="AFR100" i="4"/>
  <c r="AFR99" i="4"/>
  <c r="AFR98" i="4"/>
  <c r="AFR97" i="4"/>
  <c r="AFR96" i="4"/>
  <c r="AFR95" i="4"/>
  <c r="AFR94" i="4"/>
  <c r="AFR93" i="4"/>
  <c r="AFR92" i="4"/>
  <c r="AFR91" i="4"/>
  <c r="AFR90" i="4"/>
  <c r="AFR89" i="4"/>
  <c r="AFR88" i="4"/>
  <c r="AFR87" i="4"/>
  <c r="AFR86" i="4"/>
  <c r="AFR85" i="4"/>
  <c r="AFR84" i="4"/>
  <c r="AFR83" i="4"/>
  <c r="AFR82" i="4"/>
  <c r="AFR81" i="4"/>
  <c r="AFR80" i="4"/>
  <c r="AFR79" i="4"/>
  <c r="AFR78" i="4"/>
  <c r="AFR77" i="4"/>
  <c r="AFR76" i="4"/>
  <c r="AFR75" i="4"/>
  <c r="AFR74" i="4"/>
  <c r="AFR73" i="4"/>
  <c r="AFR72" i="4"/>
  <c r="AFR71" i="4"/>
  <c r="AFR70" i="4"/>
  <c r="AFR69" i="4"/>
  <c r="AFR68" i="4"/>
  <c r="AFR67" i="4"/>
  <c r="AFR66" i="4"/>
  <c r="AFR65" i="4"/>
  <c r="AFR64" i="4"/>
  <c r="AFR63" i="4"/>
  <c r="AFR62" i="4"/>
  <c r="AFR61" i="4"/>
  <c r="AFR60" i="4"/>
  <c r="AFR59" i="4"/>
  <c r="AFR58" i="4"/>
  <c r="AFR57" i="4"/>
  <c r="AFR56" i="4"/>
  <c r="AFR55" i="4"/>
  <c r="AFR54" i="4"/>
  <c r="AFR53" i="4"/>
  <c r="AFR52" i="4"/>
  <c r="AFR51" i="4"/>
  <c r="AFR50" i="4"/>
  <c r="AFR49" i="4"/>
  <c r="AFR48" i="4"/>
  <c r="AFR47" i="4"/>
  <c r="AFR46" i="4"/>
  <c r="AFR45" i="4"/>
  <c r="AFR44" i="4"/>
  <c r="AFR43" i="4"/>
  <c r="AFR42" i="4"/>
  <c r="AFR41" i="4"/>
  <c r="AFR40" i="4"/>
  <c r="AFR39" i="4"/>
  <c r="AFR38" i="4"/>
  <c r="AFR37" i="4"/>
  <c r="AFR36" i="4"/>
  <c r="AFR35" i="4"/>
  <c r="AFR34" i="4"/>
  <c r="AFR33" i="4"/>
  <c r="AFR32" i="4"/>
  <c r="AFR31" i="4"/>
  <c r="AFR30" i="4"/>
  <c r="AFR29" i="4"/>
  <c r="AFR28" i="4"/>
  <c r="AFR27" i="4"/>
  <c r="AFR26" i="4"/>
  <c r="AFR25" i="4"/>
  <c r="AFR24" i="4"/>
  <c r="AFR23" i="4"/>
  <c r="AFR22" i="4"/>
  <c r="AFR21" i="4"/>
  <c r="AFR20" i="4"/>
  <c r="AFR19" i="4"/>
  <c r="AFR18" i="4"/>
  <c r="AFR17" i="4"/>
  <c r="AFR16" i="4"/>
  <c r="AFR15" i="4"/>
  <c r="AFR14" i="4"/>
  <c r="AFR13" i="4"/>
  <c r="AFR12" i="4"/>
  <c r="AFR11" i="4"/>
  <c r="AFR10" i="4"/>
  <c r="AFR9" i="4"/>
  <c r="AFR8" i="4"/>
  <c r="AFW156" i="4"/>
  <c r="AFW155" i="4"/>
  <c r="AFW154" i="4"/>
  <c r="AFW153" i="4"/>
  <c r="AFW152" i="4"/>
  <c r="AFW151" i="4"/>
  <c r="AFW150" i="4"/>
  <c r="AFW149" i="4"/>
  <c r="AFW148" i="4"/>
  <c r="AFW147" i="4"/>
  <c r="AFW146" i="4"/>
  <c r="AFW145" i="4"/>
  <c r="AFW144" i="4"/>
  <c r="AFW143" i="4"/>
  <c r="AFW142" i="4"/>
  <c r="AFW141" i="4"/>
  <c r="AFW140" i="4"/>
  <c r="AFW139" i="4"/>
  <c r="AFW138" i="4"/>
  <c r="AFW137" i="4"/>
  <c r="AFW136" i="4"/>
  <c r="AFW135" i="4"/>
  <c r="AFW134" i="4"/>
  <c r="AFW133" i="4"/>
  <c r="AFW132" i="4"/>
  <c r="AFW131" i="4"/>
  <c r="AFW130" i="4"/>
  <c r="AFW129" i="4"/>
  <c r="AFW128" i="4"/>
  <c r="AFW127" i="4"/>
  <c r="AFW126" i="4"/>
  <c r="AFW125" i="4"/>
  <c r="AFW124" i="4"/>
  <c r="AFW123" i="4"/>
  <c r="AFW122" i="4"/>
  <c r="AFW121" i="4"/>
  <c r="AFW120" i="4"/>
  <c r="AFW119" i="4"/>
  <c r="AFW118" i="4"/>
  <c r="AFW117" i="4"/>
  <c r="AFW116" i="4"/>
  <c r="AFW115" i="4"/>
  <c r="AFW114" i="4"/>
  <c r="AFW113" i="4"/>
  <c r="AFW112" i="4"/>
  <c r="AFW111" i="4"/>
  <c r="AFW110" i="4"/>
  <c r="AFW109" i="4"/>
  <c r="AFW108" i="4"/>
  <c r="AFW107" i="4"/>
  <c r="AFW106" i="4"/>
  <c r="AFW105" i="4"/>
  <c r="AFW104" i="4"/>
  <c r="AFW103" i="4"/>
  <c r="AFW102" i="4"/>
  <c r="AFW101" i="4"/>
  <c r="AFW100" i="4"/>
  <c r="AFW99" i="4"/>
  <c r="AFW98" i="4"/>
  <c r="AFW97" i="4"/>
  <c r="AFW96" i="4"/>
  <c r="AFW95" i="4"/>
  <c r="AFW94" i="4"/>
  <c r="AFW93" i="4"/>
  <c r="AFW92" i="4"/>
  <c r="AFW91" i="4"/>
  <c r="AFW90" i="4"/>
  <c r="AFW89" i="4"/>
  <c r="AFW88" i="4"/>
  <c r="AFW87" i="4"/>
  <c r="AFW86" i="4"/>
  <c r="AFW85" i="4"/>
  <c r="AFW84" i="4"/>
  <c r="AFW83" i="4"/>
  <c r="AFW82" i="4"/>
  <c r="AFW81" i="4"/>
  <c r="AFW80" i="4"/>
  <c r="AFW79" i="4"/>
  <c r="AFW78" i="4"/>
  <c r="AFW77" i="4"/>
  <c r="AFW76" i="4"/>
  <c r="AFW75" i="4"/>
  <c r="AFW74" i="4"/>
  <c r="AFW73" i="4"/>
  <c r="AFW72" i="4"/>
  <c r="AFW71" i="4"/>
  <c r="AFW70" i="4"/>
  <c r="AFW69" i="4"/>
  <c r="AFW68" i="4"/>
  <c r="AFW67" i="4"/>
  <c r="AFW66" i="4"/>
  <c r="AFW65" i="4"/>
  <c r="AFW64" i="4"/>
  <c r="AFW63" i="4"/>
  <c r="AFW62" i="4"/>
  <c r="AFW61" i="4"/>
  <c r="AFW60" i="4"/>
  <c r="AFW59" i="4"/>
  <c r="AFW58" i="4"/>
  <c r="AFW57" i="4"/>
  <c r="AFW56" i="4"/>
  <c r="AFW55" i="4"/>
  <c r="AFW54" i="4"/>
  <c r="AFW53" i="4"/>
  <c r="AFW52" i="4"/>
  <c r="AFW51" i="4"/>
  <c r="AFW50" i="4"/>
  <c r="AFW49" i="4"/>
  <c r="AFW48" i="4"/>
  <c r="AFW47" i="4"/>
  <c r="AFW46" i="4"/>
  <c r="AFW45" i="4"/>
  <c r="AFW44" i="4"/>
  <c r="AFW43" i="4"/>
  <c r="AFW42" i="4"/>
  <c r="AFW41" i="4"/>
  <c r="AFW40" i="4"/>
  <c r="AFW39" i="4"/>
  <c r="AFW38" i="4"/>
  <c r="AFW37" i="4"/>
  <c r="AFW36" i="4"/>
  <c r="AFW35" i="4"/>
  <c r="AFW34" i="4"/>
  <c r="AFW33" i="4"/>
  <c r="AFW32" i="4"/>
  <c r="AFW31" i="4"/>
  <c r="AFW30" i="4"/>
  <c r="AFW29" i="4"/>
  <c r="AFW28" i="4"/>
  <c r="AFW27" i="4"/>
  <c r="AFW26" i="4"/>
  <c r="AFW25" i="4"/>
  <c r="AFW24" i="4"/>
  <c r="AFW23" i="4"/>
  <c r="AFW22" i="4"/>
  <c r="AFW21" i="4"/>
  <c r="AFW20" i="4"/>
  <c r="AFW19" i="4"/>
  <c r="AFW18" i="4"/>
  <c r="AFW17" i="4"/>
  <c r="AFW16" i="4"/>
  <c r="AFW15" i="4"/>
  <c r="AFW14" i="4"/>
  <c r="AFW13" i="4"/>
  <c r="AFW12" i="4"/>
  <c r="AFW11" i="4"/>
  <c r="AFW10" i="4"/>
  <c r="AFW9" i="4"/>
  <c r="AFW8" i="4"/>
  <c r="AGB156" i="4"/>
  <c r="AGB155" i="4"/>
  <c r="AGB154" i="4"/>
  <c r="AGB153" i="4"/>
  <c r="AGB152" i="4"/>
  <c r="AGB151" i="4"/>
  <c r="AGB150" i="4"/>
  <c r="AGB149" i="4"/>
  <c r="AGB148" i="4"/>
  <c r="AGB147" i="4"/>
  <c r="AGB146" i="4"/>
  <c r="AGB145" i="4"/>
  <c r="AGB144" i="4"/>
  <c r="AGB143" i="4"/>
  <c r="AGB142" i="4"/>
  <c r="AGB141" i="4"/>
  <c r="AGB140" i="4"/>
  <c r="AGB139" i="4"/>
  <c r="AGB138" i="4"/>
  <c r="AGB137" i="4"/>
  <c r="AGB136" i="4"/>
  <c r="AGB135" i="4"/>
  <c r="AGB134" i="4"/>
  <c r="AGB133" i="4"/>
  <c r="AGB132" i="4"/>
  <c r="AGB131" i="4"/>
  <c r="AGB130" i="4"/>
  <c r="AGB129" i="4"/>
  <c r="AGB128" i="4"/>
  <c r="AGB127" i="4"/>
  <c r="AGB126" i="4"/>
  <c r="AGB125" i="4"/>
  <c r="AGB124" i="4"/>
  <c r="AGB123" i="4"/>
  <c r="AGB122" i="4"/>
  <c r="AGB121" i="4"/>
  <c r="AGB120" i="4"/>
  <c r="AGB119" i="4"/>
  <c r="AGB118" i="4"/>
  <c r="AGB117" i="4"/>
  <c r="AGB116" i="4"/>
  <c r="AGB115" i="4"/>
  <c r="AGB114" i="4"/>
  <c r="AGB113" i="4"/>
  <c r="AGB112" i="4"/>
  <c r="AGB111" i="4"/>
  <c r="AGB110" i="4"/>
  <c r="AGB109" i="4"/>
  <c r="AGB108" i="4"/>
  <c r="AGB107" i="4"/>
  <c r="AGB106" i="4"/>
  <c r="AGB105" i="4"/>
  <c r="AGB104" i="4"/>
  <c r="AGB103" i="4"/>
  <c r="AGB102" i="4"/>
  <c r="AGB101" i="4"/>
  <c r="AGB100" i="4"/>
  <c r="AGB99" i="4"/>
  <c r="AGB98" i="4"/>
  <c r="AGB97" i="4"/>
  <c r="AGB96" i="4"/>
  <c r="AGB95" i="4"/>
  <c r="AGB94" i="4"/>
  <c r="AGB93" i="4"/>
  <c r="AGB92" i="4"/>
  <c r="AGB91" i="4"/>
  <c r="AGB90" i="4"/>
  <c r="AGB89" i="4"/>
  <c r="AGB88" i="4"/>
  <c r="AGB87" i="4"/>
  <c r="AGB86" i="4"/>
  <c r="AGB85" i="4"/>
  <c r="AGB84" i="4"/>
  <c r="AGB83" i="4"/>
  <c r="AGB82" i="4"/>
  <c r="AGB81" i="4"/>
  <c r="AGB80" i="4"/>
  <c r="AGB79" i="4"/>
  <c r="AGB78" i="4"/>
  <c r="AGB77" i="4"/>
  <c r="AGB76" i="4"/>
  <c r="AGB75" i="4"/>
  <c r="AGB74" i="4"/>
  <c r="AGB73" i="4"/>
  <c r="AGB72" i="4"/>
  <c r="AGB71" i="4"/>
  <c r="AGB70" i="4"/>
  <c r="AGB69" i="4"/>
  <c r="AGB68" i="4"/>
  <c r="AGB67" i="4"/>
  <c r="AGB66" i="4"/>
  <c r="AGB65" i="4"/>
  <c r="AGB64" i="4"/>
  <c r="AGB63" i="4"/>
  <c r="AGB62" i="4"/>
  <c r="AGB61" i="4"/>
  <c r="AGB60" i="4"/>
  <c r="AGB59" i="4"/>
  <c r="AGB58" i="4"/>
  <c r="AGB57" i="4"/>
  <c r="AGB56" i="4"/>
  <c r="AGB55" i="4"/>
  <c r="AGB54" i="4"/>
  <c r="AGB53" i="4"/>
  <c r="AGB52" i="4"/>
  <c r="AGB51" i="4"/>
  <c r="AGB50" i="4"/>
  <c r="AGB49" i="4"/>
  <c r="AGB48" i="4"/>
  <c r="AGB47" i="4"/>
  <c r="AGB46" i="4"/>
  <c r="AGB45" i="4"/>
  <c r="AGB44" i="4"/>
  <c r="AGB43" i="4"/>
  <c r="AGB42" i="4"/>
  <c r="AGB41" i="4"/>
  <c r="AGB40" i="4"/>
  <c r="AGB39" i="4"/>
  <c r="AGB38" i="4"/>
  <c r="AGB37" i="4"/>
  <c r="AGB36" i="4"/>
  <c r="AGB35" i="4"/>
  <c r="AGB34" i="4"/>
  <c r="AGB33" i="4"/>
  <c r="AGB32" i="4"/>
  <c r="AGB31" i="4"/>
  <c r="AGB30" i="4"/>
  <c r="AGB29" i="4"/>
  <c r="AGB28" i="4"/>
  <c r="AGB27" i="4"/>
  <c r="AGB26" i="4"/>
  <c r="AGB25" i="4"/>
  <c r="AGB24" i="4"/>
  <c r="AGB23" i="4"/>
  <c r="AGB22" i="4"/>
  <c r="AGB21" i="4"/>
  <c r="AGB20" i="4"/>
  <c r="AGB19" i="4"/>
  <c r="AGB18" i="4"/>
  <c r="AGB17" i="4"/>
  <c r="AGB16" i="4"/>
  <c r="AGB15" i="4"/>
  <c r="AGB14" i="4"/>
  <c r="AGB13" i="4"/>
  <c r="AGB12" i="4"/>
  <c r="AGB11" i="4"/>
  <c r="AGB10" i="4"/>
  <c r="AGB9" i="4"/>
  <c r="AGB8" i="4"/>
  <c r="AGG156" i="4"/>
  <c r="AGG155" i="4"/>
  <c r="AGG154" i="4"/>
  <c r="AGG153" i="4"/>
  <c r="AGG152" i="4"/>
  <c r="AGG151" i="4"/>
  <c r="AGG150" i="4"/>
  <c r="AGG149" i="4"/>
  <c r="AGG148" i="4"/>
  <c r="AGG147" i="4"/>
  <c r="AGG146" i="4"/>
  <c r="AGG145" i="4"/>
  <c r="AGG144" i="4"/>
  <c r="AGG143" i="4"/>
  <c r="AGG142" i="4"/>
  <c r="AGG141" i="4"/>
  <c r="AGG140" i="4"/>
  <c r="AGG139" i="4"/>
  <c r="AGG138" i="4"/>
  <c r="AGG137" i="4"/>
  <c r="AGG136" i="4"/>
  <c r="AGG135" i="4"/>
  <c r="AGG134" i="4"/>
  <c r="AGG133" i="4"/>
  <c r="AGG132" i="4"/>
  <c r="AGG131" i="4"/>
  <c r="AGG130" i="4"/>
  <c r="AGG129" i="4"/>
  <c r="AGG128" i="4"/>
  <c r="AGG127" i="4"/>
  <c r="AGG126" i="4"/>
  <c r="AGG125" i="4"/>
  <c r="AGG124" i="4"/>
  <c r="AGG123" i="4"/>
  <c r="AGG122" i="4"/>
  <c r="AGG121" i="4"/>
  <c r="AGG120" i="4"/>
  <c r="AGG119" i="4"/>
  <c r="AGG118" i="4"/>
  <c r="AGG117" i="4"/>
  <c r="AGG116" i="4"/>
  <c r="AGG115" i="4"/>
  <c r="AGG114" i="4"/>
  <c r="AGG113" i="4"/>
  <c r="AGG112" i="4"/>
  <c r="AGG111" i="4"/>
  <c r="AGG110" i="4"/>
  <c r="AGG109" i="4"/>
  <c r="AGG108" i="4"/>
  <c r="AGG107" i="4"/>
  <c r="AGG106" i="4"/>
  <c r="AGG105" i="4"/>
  <c r="AGG104" i="4"/>
  <c r="AGG103" i="4"/>
  <c r="AGG102" i="4"/>
  <c r="AGG101" i="4"/>
  <c r="AGG100" i="4"/>
  <c r="AGG99" i="4"/>
  <c r="AGG98" i="4"/>
  <c r="AGG97" i="4"/>
  <c r="AGG96" i="4"/>
  <c r="AGG95" i="4"/>
  <c r="AGG94" i="4"/>
  <c r="AGG93" i="4"/>
  <c r="AGG92" i="4"/>
  <c r="AGG91" i="4"/>
  <c r="AGG90" i="4"/>
  <c r="AGG89" i="4"/>
  <c r="AGG88" i="4"/>
  <c r="AGG87" i="4"/>
  <c r="AGG86" i="4"/>
  <c r="AGG85" i="4"/>
  <c r="AGG84" i="4"/>
  <c r="AGG83" i="4"/>
  <c r="AGG82" i="4"/>
  <c r="AGG81" i="4"/>
  <c r="AGG80" i="4"/>
  <c r="AGG79" i="4"/>
  <c r="AGG78" i="4"/>
  <c r="AGG77" i="4"/>
  <c r="AGG76" i="4"/>
  <c r="AGG75" i="4"/>
  <c r="AGG74" i="4"/>
  <c r="AGG73" i="4"/>
  <c r="AGG72" i="4"/>
  <c r="AGG71" i="4"/>
  <c r="AGG70" i="4"/>
  <c r="AGG69" i="4"/>
  <c r="AGG68" i="4"/>
  <c r="AGG67" i="4"/>
  <c r="AGG66" i="4"/>
  <c r="AGG65" i="4"/>
  <c r="AGG64" i="4"/>
  <c r="AGG63" i="4"/>
  <c r="AGG62" i="4"/>
  <c r="AGG61" i="4"/>
  <c r="AGG60" i="4"/>
  <c r="AGG59" i="4"/>
  <c r="AGG58" i="4"/>
  <c r="AGG57" i="4"/>
  <c r="AGG56" i="4"/>
  <c r="AGG55" i="4"/>
  <c r="AGG54" i="4"/>
  <c r="AGG53" i="4"/>
  <c r="AGG52" i="4"/>
  <c r="AGG51" i="4"/>
  <c r="AGG50" i="4"/>
  <c r="AGG49" i="4"/>
  <c r="AGG48" i="4"/>
  <c r="AGG47" i="4"/>
  <c r="AGG46" i="4"/>
  <c r="AGG45" i="4"/>
  <c r="AGG44" i="4"/>
  <c r="AGG43" i="4"/>
  <c r="AGG42" i="4"/>
  <c r="AGG41" i="4"/>
  <c r="AGG40" i="4"/>
  <c r="AGG39" i="4"/>
  <c r="AGG38" i="4"/>
  <c r="AGG37" i="4"/>
  <c r="AGG36" i="4"/>
  <c r="AGG35" i="4"/>
  <c r="AGG34" i="4"/>
  <c r="AGG33" i="4"/>
  <c r="AGG32" i="4"/>
  <c r="AGG31" i="4"/>
  <c r="AGG30" i="4"/>
  <c r="AGG29" i="4"/>
  <c r="AGG28" i="4"/>
  <c r="AGG27" i="4"/>
  <c r="AGG26" i="4"/>
  <c r="AGG25" i="4"/>
  <c r="AGG24" i="4"/>
  <c r="AGG23" i="4"/>
  <c r="AGG22" i="4"/>
  <c r="AGG21" i="4"/>
  <c r="AGG20" i="4"/>
  <c r="AGG19" i="4"/>
  <c r="AGG18" i="4"/>
  <c r="AGG17" i="4"/>
  <c r="AGG16" i="4"/>
  <c r="AGG15" i="4"/>
  <c r="AGG14" i="4"/>
  <c r="AGG13" i="4"/>
  <c r="AGG12" i="4"/>
  <c r="AGG11" i="4"/>
  <c r="AGG10" i="4"/>
  <c r="AGG9" i="4"/>
  <c r="AGG8" i="4"/>
  <c r="AGL156" i="4"/>
  <c r="AGL155" i="4"/>
  <c r="AGL154" i="4"/>
  <c r="AGL153" i="4"/>
  <c r="AGL152" i="4"/>
  <c r="AGL151" i="4"/>
  <c r="AGL150" i="4"/>
  <c r="AGL149" i="4"/>
  <c r="AGL148" i="4"/>
  <c r="AGL147" i="4"/>
  <c r="AGL146" i="4"/>
  <c r="AGL145" i="4"/>
  <c r="AGL144" i="4"/>
  <c r="AGL143" i="4"/>
  <c r="AGL142" i="4"/>
  <c r="AGL141" i="4"/>
  <c r="AGL140" i="4"/>
  <c r="AGL139" i="4"/>
  <c r="AGL138" i="4"/>
  <c r="AGL137" i="4"/>
  <c r="AGL136" i="4"/>
  <c r="AGL135" i="4"/>
  <c r="AGL134" i="4"/>
  <c r="AGL133" i="4"/>
  <c r="AGL132" i="4"/>
  <c r="AGL131" i="4"/>
  <c r="AGL130" i="4"/>
  <c r="AGL129" i="4"/>
  <c r="AGL128" i="4"/>
  <c r="AGL127" i="4"/>
  <c r="AGL126" i="4"/>
  <c r="AGL125" i="4"/>
  <c r="AGL124" i="4"/>
  <c r="AGL123" i="4"/>
  <c r="AGL122" i="4"/>
  <c r="AGL121" i="4"/>
  <c r="AGL120" i="4"/>
  <c r="AGL119" i="4"/>
  <c r="AGL118" i="4"/>
  <c r="AGL117" i="4"/>
  <c r="AGL116" i="4"/>
  <c r="AGL115" i="4"/>
  <c r="AGL114" i="4"/>
  <c r="AGL113" i="4"/>
  <c r="AGL112" i="4"/>
  <c r="AGL111" i="4"/>
  <c r="AGL110" i="4"/>
  <c r="AGL109" i="4"/>
  <c r="AGL108" i="4"/>
  <c r="AGL107" i="4"/>
  <c r="AGL106" i="4"/>
  <c r="AGL105" i="4"/>
  <c r="AGL104" i="4"/>
  <c r="AGL103" i="4"/>
  <c r="AGL102" i="4"/>
  <c r="AGL101" i="4"/>
  <c r="AGL100" i="4"/>
  <c r="AGL99" i="4"/>
  <c r="AGL98" i="4"/>
  <c r="AGL97" i="4"/>
  <c r="AGL96" i="4"/>
  <c r="AGL95" i="4"/>
  <c r="AGL94" i="4"/>
  <c r="AGL93" i="4"/>
  <c r="AGL92" i="4"/>
  <c r="AGL91" i="4"/>
  <c r="AGL90" i="4"/>
  <c r="AGL89" i="4"/>
  <c r="AGL88" i="4"/>
  <c r="AGL87" i="4"/>
  <c r="AGL86" i="4"/>
  <c r="AGL85" i="4"/>
  <c r="AGL84" i="4"/>
  <c r="AGL83" i="4"/>
  <c r="AGL82" i="4"/>
  <c r="AGL81" i="4"/>
  <c r="AGL80" i="4"/>
  <c r="AGL79" i="4"/>
  <c r="AGL78" i="4"/>
  <c r="AGL77" i="4"/>
  <c r="AGL76" i="4"/>
  <c r="AGL75" i="4"/>
  <c r="AGL74" i="4"/>
  <c r="AGL73" i="4"/>
  <c r="AGL72" i="4"/>
  <c r="AGL71" i="4"/>
  <c r="AGL70" i="4"/>
  <c r="AGL69" i="4"/>
  <c r="AGL68" i="4"/>
  <c r="AGL67" i="4"/>
  <c r="AGL66" i="4"/>
  <c r="AGL65" i="4"/>
  <c r="AGL64" i="4"/>
  <c r="AGL63" i="4"/>
  <c r="AGL62" i="4"/>
  <c r="AGL61" i="4"/>
  <c r="AGL60" i="4"/>
  <c r="AGL59" i="4"/>
  <c r="AGL58" i="4"/>
  <c r="AGL57" i="4"/>
  <c r="AGL56" i="4"/>
  <c r="AGL55" i="4"/>
  <c r="AGL54" i="4"/>
  <c r="AGL53" i="4"/>
  <c r="AGL52" i="4"/>
  <c r="AGL51" i="4"/>
  <c r="AGL50" i="4"/>
  <c r="AGL49" i="4"/>
  <c r="AGL48" i="4"/>
  <c r="AGL47" i="4"/>
  <c r="AGL46" i="4"/>
  <c r="AGL45" i="4"/>
  <c r="AGL44" i="4"/>
  <c r="AGL43" i="4"/>
  <c r="AGL42" i="4"/>
  <c r="AGL41" i="4"/>
  <c r="AGL40" i="4"/>
  <c r="AGL39" i="4"/>
  <c r="AGL38" i="4"/>
  <c r="AGL37" i="4"/>
  <c r="AGL36" i="4"/>
  <c r="AGL35" i="4"/>
  <c r="AGL34" i="4"/>
  <c r="AGL33" i="4"/>
  <c r="AGL32" i="4"/>
  <c r="AGL31" i="4"/>
  <c r="AGL30" i="4"/>
  <c r="AGL29" i="4"/>
  <c r="AGL28" i="4"/>
  <c r="AGL27" i="4"/>
  <c r="AGL26" i="4"/>
  <c r="AGL25" i="4"/>
  <c r="AGL24" i="4"/>
  <c r="AGL23" i="4"/>
  <c r="AGL22" i="4"/>
  <c r="AGL21" i="4"/>
  <c r="AGL20" i="4"/>
  <c r="AGL19" i="4"/>
  <c r="AGL18" i="4"/>
  <c r="AGL17" i="4"/>
  <c r="AGL16" i="4"/>
  <c r="AGL15" i="4"/>
  <c r="AGL14" i="4"/>
  <c r="AGL13" i="4"/>
  <c r="AGL12" i="4"/>
  <c r="AGL11" i="4"/>
  <c r="AGL10" i="4"/>
  <c r="AGL9" i="4"/>
  <c r="AGL8" i="4"/>
  <c r="AGQ156" i="4"/>
  <c r="AGQ155" i="4"/>
  <c r="AGQ154" i="4"/>
  <c r="AGQ153" i="4"/>
  <c r="AGQ152" i="4"/>
  <c r="AGQ151" i="4"/>
  <c r="AGQ150" i="4"/>
  <c r="AGQ149" i="4"/>
  <c r="AGQ148" i="4"/>
  <c r="AGQ147" i="4"/>
  <c r="AGQ146" i="4"/>
  <c r="AGQ145" i="4"/>
  <c r="AGQ144" i="4"/>
  <c r="AGQ143" i="4"/>
  <c r="AGQ142" i="4"/>
  <c r="AGQ141" i="4"/>
  <c r="AGQ140" i="4"/>
  <c r="AGQ139" i="4"/>
  <c r="AGQ138" i="4"/>
  <c r="AGQ137" i="4"/>
  <c r="AGQ136" i="4"/>
  <c r="AGQ135" i="4"/>
  <c r="AGQ134" i="4"/>
  <c r="AGQ133" i="4"/>
  <c r="AGQ132" i="4"/>
  <c r="AGQ131" i="4"/>
  <c r="AGQ130" i="4"/>
  <c r="AGQ129" i="4"/>
  <c r="AGQ128" i="4"/>
  <c r="AGQ127" i="4"/>
  <c r="AGQ126" i="4"/>
  <c r="AGQ125" i="4"/>
  <c r="AGQ124" i="4"/>
  <c r="AGQ123" i="4"/>
  <c r="AGQ122" i="4"/>
  <c r="AGQ121" i="4"/>
  <c r="AGQ120" i="4"/>
  <c r="AGQ119" i="4"/>
  <c r="AGQ118" i="4"/>
  <c r="AGQ117" i="4"/>
  <c r="AGQ116" i="4"/>
  <c r="AGQ115" i="4"/>
  <c r="AGQ114" i="4"/>
  <c r="AGQ113" i="4"/>
  <c r="AGQ112" i="4"/>
  <c r="AGQ111" i="4"/>
  <c r="AGQ110" i="4"/>
  <c r="AGQ109" i="4"/>
  <c r="AGQ108" i="4"/>
  <c r="AGQ107" i="4"/>
  <c r="AGQ106" i="4"/>
  <c r="AGQ105" i="4"/>
  <c r="AGQ104" i="4"/>
  <c r="AGQ103" i="4"/>
  <c r="AGQ102" i="4"/>
  <c r="AGQ101" i="4"/>
  <c r="AGQ100" i="4"/>
  <c r="AGQ99" i="4"/>
  <c r="AGQ98" i="4"/>
  <c r="AGQ97" i="4"/>
  <c r="AGQ96" i="4"/>
  <c r="AGQ95" i="4"/>
  <c r="AGQ94" i="4"/>
  <c r="AGQ93" i="4"/>
  <c r="AGQ92" i="4"/>
  <c r="AGQ91" i="4"/>
  <c r="AGQ90" i="4"/>
  <c r="AGQ89" i="4"/>
  <c r="AGQ88" i="4"/>
  <c r="AGQ87" i="4"/>
  <c r="AGQ86" i="4"/>
  <c r="AGQ85" i="4"/>
  <c r="AGQ84" i="4"/>
  <c r="AGQ83" i="4"/>
  <c r="AGQ82" i="4"/>
  <c r="AGQ81" i="4"/>
  <c r="AGQ80" i="4"/>
  <c r="AGQ79" i="4"/>
  <c r="AGQ78" i="4"/>
  <c r="AGQ77" i="4"/>
  <c r="AGQ76" i="4"/>
  <c r="AGQ75" i="4"/>
  <c r="AGQ74" i="4"/>
  <c r="AGQ73" i="4"/>
  <c r="AGQ72" i="4"/>
  <c r="AGQ71" i="4"/>
  <c r="AGQ70" i="4"/>
  <c r="AGQ69" i="4"/>
  <c r="AGQ68" i="4"/>
  <c r="AGQ67" i="4"/>
  <c r="AGQ66" i="4"/>
  <c r="AGQ65" i="4"/>
  <c r="AGQ64" i="4"/>
  <c r="AGQ63" i="4"/>
  <c r="AGQ62" i="4"/>
  <c r="AGQ61" i="4"/>
  <c r="AGQ60" i="4"/>
  <c r="AGQ59" i="4"/>
  <c r="AGQ58" i="4"/>
  <c r="AGQ57" i="4"/>
  <c r="AGQ56" i="4"/>
  <c r="AGQ55" i="4"/>
  <c r="AGQ54" i="4"/>
  <c r="AGQ53" i="4"/>
  <c r="AGQ52" i="4"/>
  <c r="AGQ51" i="4"/>
  <c r="AGQ50" i="4"/>
  <c r="AGQ49" i="4"/>
  <c r="AGQ48" i="4"/>
  <c r="AGQ47" i="4"/>
  <c r="AGQ46" i="4"/>
  <c r="AGQ45" i="4"/>
  <c r="AGQ44" i="4"/>
  <c r="AGQ43" i="4"/>
  <c r="AGQ42" i="4"/>
  <c r="AGQ41" i="4"/>
  <c r="AGQ40" i="4"/>
  <c r="AGQ39" i="4"/>
  <c r="AGQ38" i="4"/>
  <c r="AGQ37" i="4"/>
  <c r="AGQ36" i="4"/>
  <c r="AGQ35" i="4"/>
  <c r="AGQ34" i="4"/>
  <c r="AGQ33" i="4"/>
  <c r="AGQ32" i="4"/>
  <c r="AGQ31" i="4"/>
  <c r="AGQ30" i="4"/>
  <c r="AGQ29" i="4"/>
  <c r="AGQ28" i="4"/>
  <c r="AGQ27" i="4"/>
  <c r="AGQ26" i="4"/>
  <c r="AGQ25" i="4"/>
  <c r="AGQ24" i="4"/>
  <c r="AGQ23" i="4"/>
  <c r="AGQ22" i="4"/>
  <c r="AGQ21" i="4"/>
  <c r="AGQ20" i="4"/>
  <c r="AGQ19" i="4"/>
  <c r="AGQ18" i="4"/>
  <c r="AGQ17" i="4"/>
  <c r="AGQ16" i="4"/>
  <c r="AGQ15" i="4"/>
  <c r="AGQ14" i="4"/>
  <c r="AGQ13" i="4"/>
  <c r="AGQ12" i="4"/>
  <c r="AGQ11" i="4"/>
  <c r="AGQ10" i="4"/>
  <c r="AGQ9" i="4"/>
  <c r="AGQ8" i="4"/>
  <c r="AGV156" i="4"/>
  <c r="AGV155" i="4"/>
  <c r="AGV154" i="4"/>
  <c r="AGV153" i="4"/>
  <c r="AGV152" i="4"/>
  <c r="AGV151" i="4"/>
  <c r="AGV150" i="4"/>
  <c r="AGV149" i="4"/>
  <c r="AGV148" i="4"/>
  <c r="AGV147" i="4"/>
  <c r="AGV146" i="4"/>
  <c r="AGV145" i="4"/>
  <c r="AGV144" i="4"/>
  <c r="AGV143" i="4"/>
  <c r="AGV142" i="4"/>
  <c r="AGV141" i="4"/>
  <c r="AGV140" i="4"/>
  <c r="AGV139" i="4"/>
  <c r="AGV138" i="4"/>
  <c r="AGV137" i="4"/>
  <c r="AGV136" i="4"/>
  <c r="AGV135" i="4"/>
  <c r="AGV134" i="4"/>
  <c r="AGV133" i="4"/>
  <c r="AGV132" i="4"/>
  <c r="AGV131" i="4"/>
  <c r="AGV130" i="4"/>
  <c r="AGV129" i="4"/>
  <c r="AGV128" i="4"/>
  <c r="AGV127" i="4"/>
  <c r="AGV126" i="4"/>
  <c r="AGV125" i="4"/>
  <c r="AGV124" i="4"/>
  <c r="AGV123" i="4"/>
  <c r="AGV122" i="4"/>
  <c r="AGV121" i="4"/>
  <c r="AGV120" i="4"/>
  <c r="AGV119" i="4"/>
  <c r="AGV118" i="4"/>
  <c r="AGV117" i="4"/>
  <c r="AGV116" i="4"/>
  <c r="AGV115" i="4"/>
  <c r="AGV114" i="4"/>
  <c r="AGV113" i="4"/>
  <c r="AGV112" i="4"/>
  <c r="AGV111" i="4"/>
  <c r="AGV110" i="4"/>
  <c r="AGV109" i="4"/>
  <c r="AGV108" i="4"/>
  <c r="AGV107" i="4"/>
  <c r="AGV106" i="4"/>
  <c r="AGV105" i="4"/>
  <c r="AGV104" i="4"/>
  <c r="AGV103" i="4"/>
  <c r="AGV102" i="4"/>
  <c r="AGV101" i="4"/>
  <c r="AGV100" i="4"/>
  <c r="AGV99" i="4"/>
  <c r="AGV98" i="4"/>
  <c r="AGV97" i="4"/>
  <c r="AGV96" i="4"/>
  <c r="AGV95" i="4"/>
  <c r="AGV94" i="4"/>
  <c r="AGV93" i="4"/>
  <c r="AGV92" i="4"/>
  <c r="AGV91" i="4"/>
  <c r="AGV90" i="4"/>
  <c r="AGV89" i="4"/>
  <c r="AGV88" i="4"/>
  <c r="AGV87" i="4"/>
  <c r="AGV86" i="4"/>
  <c r="AGV85" i="4"/>
  <c r="AGV84" i="4"/>
  <c r="AGV83" i="4"/>
  <c r="AGV82" i="4"/>
  <c r="AGV81" i="4"/>
  <c r="AGV80" i="4"/>
  <c r="AGV79" i="4"/>
  <c r="AGV78" i="4"/>
  <c r="AGV77" i="4"/>
  <c r="AGV76" i="4"/>
  <c r="AGV75" i="4"/>
  <c r="AGV74" i="4"/>
  <c r="AGV73" i="4"/>
  <c r="AGV72" i="4"/>
  <c r="AGV71" i="4"/>
  <c r="AGV70" i="4"/>
  <c r="AGV69" i="4"/>
  <c r="AGV68" i="4"/>
  <c r="AGV67" i="4"/>
  <c r="AGV66" i="4"/>
  <c r="AGV65" i="4"/>
  <c r="AGV64" i="4"/>
  <c r="AGV63" i="4"/>
  <c r="AGV62" i="4"/>
  <c r="AGV61" i="4"/>
  <c r="AGV60" i="4"/>
  <c r="AGV59" i="4"/>
  <c r="AGV58" i="4"/>
  <c r="AGV57" i="4"/>
  <c r="AGV56" i="4"/>
  <c r="AGV55" i="4"/>
  <c r="AGV54" i="4"/>
  <c r="AGV53" i="4"/>
  <c r="AGV52" i="4"/>
  <c r="AGV51" i="4"/>
  <c r="AGV50" i="4"/>
  <c r="AGV49" i="4"/>
  <c r="AGV48" i="4"/>
  <c r="AGV47" i="4"/>
  <c r="AGV46" i="4"/>
  <c r="AGV45" i="4"/>
  <c r="AGV44" i="4"/>
  <c r="AGV43" i="4"/>
  <c r="AGV42" i="4"/>
  <c r="AGV41" i="4"/>
  <c r="AGV40" i="4"/>
  <c r="AGV39" i="4"/>
  <c r="AGV38" i="4"/>
  <c r="AGV37" i="4"/>
  <c r="AGV36" i="4"/>
  <c r="AGV35" i="4"/>
  <c r="AGV34" i="4"/>
  <c r="AGV33" i="4"/>
  <c r="AGV32" i="4"/>
  <c r="AGV31" i="4"/>
  <c r="AGV30" i="4"/>
  <c r="AGV29" i="4"/>
  <c r="AGV28" i="4"/>
  <c r="AGV27" i="4"/>
  <c r="AGV26" i="4"/>
  <c r="AGV25" i="4"/>
  <c r="AGV24" i="4"/>
  <c r="AGV23" i="4"/>
  <c r="AGV22" i="4"/>
  <c r="AGV21" i="4"/>
  <c r="AGV20" i="4"/>
  <c r="AGV19" i="4"/>
  <c r="AGV18" i="4"/>
  <c r="AGV17" i="4"/>
  <c r="AGV16" i="4"/>
  <c r="AGV15" i="4"/>
  <c r="AGV14" i="4"/>
  <c r="AGV13" i="4"/>
  <c r="AGV12" i="4"/>
  <c r="AGV11" i="4"/>
  <c r="AGV10" i="4"/>
  <c r="AGV9" i="4"/>
  <c r="AGV8" i="4"/>
  <c r="AHA156" i="4"/>
  <c r="AHA155" i="4"/>
  <c r="AHA154" i="4"/>
  <c r="AHA153" i="4"/>
  <c r="AHA152" i="4"/>
  <c r="AHA151" i="4"/>
  <c r="AHA150" i="4"/>
  <c r="AHA149" i="4"/>
  <c r="AHA148" i="4"/>
  <c r="AHA147" i="4"/>
  <c r="AHA146" i="4"/>
  <c r="AHA145" i="4"/>
  <c r="AHA144" i="4"/>
  <c r="AHA143" i="4"/>
  <c r="AHA142" i="4"/>
  <c r="AHA141" i="4"/>
  <c r="AHA140" i="4"/>
  <c r="AHA139" i="4"/>
  <c r="AHA138" i="4"/>
  <c r="AHA137" i="4"/>
  <c r="AHA136" i="4"/>
  <c r="AHA135" i="4"/>
  <c r="AHA134" i="4"/>
  <c r="AHA133" i="4"/>
  <c r="AHA132" i="4"/>
  <c r="AHA131" i="4"/>
  <c r="AHA130" i="4"/>
  <c r="AHA129" i="4"/>
  <c r="AHA128" i="4"/>
  <c r="AHA127" i="4"/>
  <c r="AHA126" i="4"/>
  <c r="AHA125" i="4"/>
  <c r="AHA124" i="4"/>
  <c r="AHA123" i="4"/>
  <c r="AHA122" i="4"/>
  <c r="AHA121" i="4"/>
  <c r="AHA120" i="4"/>
  <c r="AHA119" i="4"/>
  <c r="AHA118" i="4"/>
  <c r="AHA117" i="4"/>
  <c r="AHA116" i="4"/>
  <c r="AHA115" i="4"/>
  <c r="AHA114" i="4"/>
  <c r="AHA113" i="4"/>
  <c r="AHA112" i="4"/>
  <c r="AHA111" i="4"/>
  <c r="AHA110" i="4"/>
  <c r="AHA109" i="4"/>
  <c r="AHA108" i="4"/>
  <c r="AHA107" i="4"/>
  <c r="AHA106" i="4"/>
  <c r="AHA105" i="4"/>
  <c r="AHA104" i="4"/>
  <c r="AHA103" i="4"/>
  <c r="AHA102" i="4"/>
  <c r="AHA101" i="4"/>
  <c r="AHA100" i="4"/>
  <c r="AHA99" i="4"/>
  <c r="AHA98" i="4"/>
  <c r="AHA97" i="4"/>
  <c r="AHA96" i="4"/>
  <c r="AHA95" i="4"/>
  <c r="AHA94" i="4"/>
  <c r="AHA93" i="4"/>
  <c r="AHA92" i="4"/>
  <c r="AHA91" i="4"/>
  <c r="AHA90" i="4"/>
  <c r="AHA89" i="4"/>
  <c r="AHA88" i="4"/>
  <c r="AHA87" i="4"/>
  <c r="AHA86" i="4"/>
  <c r="AHA85" i="4"/>
  <c r="AHA84" i="4"/>
  <c r="AHA83" i="4"/>
  <c r="AHA82" i="4"/>
  <c r="AHA81" i="4"/>
  <c r="AHA80" i="4"/>
  <c r="AHA79" i="4"/>
  <c r="AHA78" i="4"/>
  <c r="AHA77" i="4"/>
  <c r="AHA76" i="4"/>
  <c r="AHA75" i="4"/>
  <c r="AHA74" i="4"/>
  <c r="AHA73" i="4"/>
  <c r="AHA72" i="4"/>
  <c r="AHA71" i="4"/>
  <c r="AHA70" i="4"/>
  <c r="AHA69" i="4"/>
  <c r="AHA68" i="4"/>
  <c r="AHA67" i="4"/>
  <c r="AHA66" i="4"/>
  <c r="AHA65" i="4"/>
  <c r="AHA64" i="4"/>
  <c r="AHA63" i="4"/>
  <c r="AHA62" i="4"/>
  <c r="AHA61" i="4"/>
  <c r="AHA60" i="4"/>
  <c r="AHA59" i="4"/>
  <c r="AHA58" i="4"/>
  <c r="AHA57" i="4"/>
  <c r="AHA56" i="4"/>
  <c r="AHA55" i="4"/>
  <c r="AHA54" i="4"/>
  <c r="AHA53" i="4"/>
  <c r="AHA52" i="4"/>
  <c r="AHA51" i="4"/>
  <c r="AHA50" i="4"/>
  <c r="AHA49" i="4"/>
  <c r="AHA48" i="4"/>
  <c r="AHA47" i="4"/>
  <c r="AHA46" i="4"/>
  <c r="AHA45" i="4"/>
  <c r="AHA44" i="4"/>
  <c r="AHA43" i="4"/>
  <c r="AHA42" i="4"/>
  <c r="AHA41" i="4"/>
  <c r="AHA40" i="4"/>
  <c r="AHA39" i="4"/>
  <c r="AHA38" i="4"/>
  <c r="AHA37" i="4"/>
  <c r="AHA36" i="4"/>
  <c r="AHA35" i="4"/>
  <c r="AHA34" i="4"/>
  <c r="AHA33" i="4"/>
  <c r="AHA32" i="4"/>
  <c r="AHA31" i="4"/>
  <c r="AHA30" i="4"/>
  <c r="AHA29" i="4"/>
  <c r="AHA28" i="4"/>
  <c r="AHA27" i="4"/>
  <c r="AHA26" i="4"/>
  <c r="AHA25" i="4"/>
  <c r="AHA24" i="4"/>
  <c r="AHA23" i="4"/>
  <c r="AHA22" i="4"/>
  <c r="AHA21" i="4"/>
  <c r="AHA20" i="4"/>
  <c r="AHA19" i="4"/>
  <c r="AHA18" i="4"/>
  <c r="AHA17" i="4"/>
  <c r="AHA16" i="4"/>
  <c r="AHA15" i="4"/>
  <c r="AHA14" i="4"/>
  <c r="AHA13" i="4"/>
  <c r="AHA12" i="4"/>
  <c r="AHA11" i="4"/>
  <c r="AHA10" i="4"/>
  <c r="AHA9" i="4"/>
  <c r="AHA8" i="4"/>
  <c r="AHF156" i="4"/>
  <c r="AHF155" i="4"/>
  <c r="AHF154" i="4"/>
  <c r="AHF153" i="4"/>
  <c r="AHF152" i="4"/>
  <c r="AHF151" i="4"/>
  <c r="AHF150" i="4"/>
  <c r="AHF149" i="4"/>
  <c r="AHF148" i="4"/>
  <c r="AHF147" i="4"/>
  <c r="AHF146" i="4"/>
  <c r="AHF145" i="4"/>
  <c r="AHF144" i="4"/>
  <c r="AHF143" i="4"/>
  <c r="AHF142" i="4"/>
  <c r="AHF141" i="4"/>
  <c r="AHF140" i="4"/>
  <c r="AHF139" i="4"/>
  <c r="AHF138" i="4"/>
  <c r="AHF137" i="4"/>
  <c r="AHF136" i="4"/>
  <c r="AHF135" i="4"/>
  <c r="AHF134" i="4"/>
  <c r="AHF133" i="4"/>
  <c r="AHF132" i="4"/>
  <c r="AHF131" i="4"/>
  <c r="AHF130" i="4"/>
  <c r="AHF129" i="4"/>
  <c r="AHF128" i="4"/>
  <c r="AHF127" i="4"/>
  <c r="AHF126" i="4"/>
  <c r="AHF125" i="4"/>
  <c r="AHF124" i="4"/>
  <c r="AHF123" i="4"/>
  <c r="AHF122" i="4"/>
  <c r="AHF121" i="4"/>
  <c r="AHF120" i="4"/>
  <c r="AHF119" i="4"/>
  <c r="AHF118" i="4"/>
  <c r="AHF117" i="4"/>
  <c r="AHF116" i="4"/>
  <c r="AHF115" i="4"/>
  <c r="AHF114" i="4"/>
  <c r="AHF113" i="4"/>
  <c r="AHF112" i="4"/>
  <c r="AHF111" i="4"/>
  <c r="AHF110" i="4"/>
  <c r="AHF109" i="4"/>
  <c r="AHF108" i="4"/>
  <c r="AHF107" i="4"/>
  <c r="AHF106" i="4"/>
  <c r="AHF105" i="4"/>
  <c r="AHF104" i="4"/>
  <c r="AHF103" i="4"/>
  <c r="AHF102" i="4"/>
  <c r="AHF101" i="4"/>
  <c r="AHF100" i="4"/>
  <c r="AHF99" i="4"/>
  <c r="AHF98" i="4"/>
  <c r="AHF97" i="4"/>
  <c r="AHF96" i="4"/>
  <c r="AHF95" i="4"/>
  <c r="AHF94" i="4"/>
  <c r="AHF93" i="4"/>
  <c r="AHF92" i="4"/>
  <c r="AHF91" i="4"/>
  <c r="AHF90" i="4"/>
  <c r="AHF89" i="4"/>
  <c r="AHF88" i="4"/>
  <c r="AHF87" i="4"/>
  <c r="AHF86" i="4"/>
  <c r="AHF85" i="4"/>
  <c r="AHF84" i="4"/>
  <c r="AHF83" i="4"/>
  <c r="AHF82" i="4"/>
  <c r="AHF81" i="4"/>
  <c r="AHF80" i="4"/>
  <c r="AHF79" i="4"/>
  <c r="AHF78" i="4"/>
  <c r="AHF77" i="4"/>
  <c r="AHF76" i="4"/>
  <c r="AHF75" i="4"/>
  <c r="AHF74" i="4"/>
  <c r="AHF73" i="4"/>
  <c r="AHF72" i="4"/>
  <c r="AHF71" i="4"/>
  <c r="AHF70" i="4"/>
  <c r="AHF69" i="4"/>
  <c r="AHF68" i="4"/>
  <c r="AHF67" i="4"/>
  <c r="AHF66" i="4"/>
  <c r="AHF65" i="4"/>
  <c r="AHF64" i="4"/>
  <c r="AHF63" i="4"/>
  <c r="AHF62" i="4"/>
  <c r="AHF61" i="4"/>
  <c r="AHF60" i="4"/>
  <c r="AHF59" i="4"/>
  <c r="AHF58" i="4"/>
  <c r="AHF57" i="4"/>
  <c r="AHF56" i="4"/>
  <c r="AHF55" i="4"/>
  <c r="AHF54" i="4"/>
  <c r="AHF53" i="4"/>
  <c r="AHF52" i="4"/>
  <c r="AHF51" i="4"/>
  <c r="AHF50" i="4"/>
  <c r="AHF49" i="4"/>
  <c r="AHF48" i="4"/>
  <c r="AHF47" i="4"/>
  <c r="AHF46" i="4"/>
  <c r="AHF45" i="4"/>
  <c r="AHF44" i="4"/>
  <c r="AHF43" i="4"/>
  <c r="AHF42" i="4"/>
  <c r="AHF41" i="4"/>
  <c r="AHF40" i="4"/>
  <c r="AHF39" i="4"/>
  <c r="AHF38" i="4"/>
  <c r="AHF37" i="4"/>
  <c r="AHF36" i="4"/>
  <c r="AHF35" i="4"/>
  <c r="AHF34" i="4"/>
  <c r="AHF33" i="4"/>
  <c r="AHF32" i="4"/>
  <c r="AHF31" i="4"/>
  <c r="AHF30" i="4"/>
  <c r="AHF29" i="4"/>
  <c r="AHF28" i="4"/>
  <c r="AHF27" i="4"/>
  <c r="AHF26" i="4"/>
  <c r="AHF25" i="4"/>
  <c r="AHF24" i="4"/>
  <c r="AHF23" i="4"/>
  <c r="AHF22" i="4"/>
  <c r="AHF21" i="4"/>
  <c r="AHF20" i="4"/>
  <c r="AHF19" i="4"/>
  <c r="AHF18" i="4"/>
  <c r="AHF17" i="4"/>
  <c r="AHF16" i="4"/>
  <c r="AHF15" i="4"/>
  <c r="AHF14" i="4"/>
  <c r="AHF13" i="4"/>
  <c r="AHF12" i="4"/>
  <c r="AHF11" i="4"/>
  <c r="AHF10" i="4"/>
  <c r="AHF9" i="4"/>
  <c r="AHF8" i="4"/>
  <c r="AHK156" i="4"/>
  <c r="AHK155" i="4"/>
  <c r="AHK154" i="4"/>
  <c r="AHK153" i="4"/>
  <c r="AHK152" i="4"/>
  <c r="AHK151" i="4"/>
  <c r="AHK150" i="4"/>
  <c r="AHK149" i="4"/>
  <c r="AHK148" i="4"/>
  <c r="AHK147" i="4"/>
  <c r="AHK146" i="4"/>
  <c r="AHK145" i="4"/>
  <c r="AHK144" i="4"/>
  <c r="AHK143" i="4"/>
  <c r="AHK142" i="4"/>
  <c r="AHK141" i="4"/>
  <c r="AHK140" i="4"/>
  <c r="AHK139" i="4"/>
  <c r="AHK138" i="4"/>
  <c r="AHK137" i="4"/>
  <c r="AHK136" i="4"/>
  <c r="AHK135" i="4"/>
  <c r="AHK134" i="4"/>
  <c r="AHK133" i="4"/>
  <c r="AHK132" i="4"/>
  <c r="AHK131" i="4"/>
  <c r="AHK130" i="4"/>
  <c r="AHK129" i="4"/>
  <c r="AHK128" i="4"/>
  <c r="AHK127" i="4"/>
  <c r="AHK126" i="4"/>
  <c r="AHK125" i="4"/>
  <c r="AHK124" i="4"/>
  <c r="AHK123" i="4"/>
  <c r="AHK122" i="4"/>
  <c r="AHK121" i="4"/>
  <c r="AHK120" i="4"/>
  <c r="AHK119" i="4"/>
  <c r="AHK118" i="4"/>
  <c r="AHK117" i="4"/>
  <c r="AHK116" i="4"/>
  <c r="AHK115" i="4"/>
  <c r="AHK114" i="4"/>
  <c r="AHK113" i="4"/>
  <c r="AHK112" i="4"/>
  <c r="AHK111" i="4"/>
  <c r="AHK110" i="4"/>
  <c r="AHK109" i="4"/>
  <c r="AHK108" i="4"/>
  <c r="AHK107" i="4"/>
  <c r="AHK106" i="4"/>
  <c r="AHK105" i="4"/>
  <c r="AHK104" i="4"/>
  <c r="AHK103" i="4"/>
  <c r="AHK102" i="4"/>
  <c r="AHK101" i="4"/>
  <c r="AHK100" i="4"/>
  <c r="AHK99" i="4"/>
  <c r="AHK98" i="4"/>
  <c r="AHK97" i="4"/>
  <c r="AHK96" i="4"/>
  <c r="AHK95" i="4"/>
  <c r="AHK94" i="4"/>
  <c r="AHK93" i="4"/>
  <c r="AHK92" i="4"/>
  <c r="AHK91" i="4"/>
  <c r="AHK90" i="4"/>
  <c r="AHK89" i="4"/>
  <c r="AHK88" i="4"/>
  <c r="AHK87" i="4"/>
  <c r="AHK86" i="4"/>
  <c r="AHK85" i="4"/>
  <c r="AHK84" i="4"/>
  <c r="AHK83" i="4"/>
  <c r="AHK82" i="4"/>
  <c r="AHK81" i="4"/>
  <c r="AHK80" i="4"/>
  <c r="AHK79" i="4"/>
  <c r="AHK78" i="4"/>
  <c r="AHK77" i="4"/>
  <c r="AHK76" i="4"/>
  <c r="AHK75" i="4"/>
  <c r="AHK74" i="4"/>
  <c r="AHK73" i="4"/>
  <c r="AHK72" i="4"/>
  <c r="AHK71" i="4"/>
  <c r="AHK70" i="4"/>
  <c r="AHK69" i="4"/>
  <c r="AHK68" i="4"/>
  <c r="AHK67" i="4"/>
  <c r="AHK66" i="4"/>
  <c r="AHK65" i="4"/>
  <c r="AHK64" i="4"/>
  <c r="AHK63" i="4"/>
  <c r="AHK62" i="4"/>
  <c r="AHK61" i="4"/>
  <c r="AHK60" i="4"/>
  <c r="AHK59" i="4"/>
  <c r="AHK58" i="4"/>
  <c r="AHK57" i="4"/>
  <c r="AHK56" i="4"/>
  <c r="AHK55" i="4"/>
  <c r="AHK54" i="4"/>
  <c r="AHK53" i="4"/>
  <c r="AHK52" i="4"/>
  <c r="AHK51" i="4"/>
  <c r="AHK50" i="4"/>
  <c r="AHK49" i="4"/>
  <c r="AHK48" i="4"/>
  <c r="AHK47" i="4"/>
  <c r="AHK46" i="4"/>
  <c r="AHK45" i="4"/>
  <c r="AHK44" i="4"/>
  <c r="AHK43" i="4"/>
  <c r="AHK42" i="4"/>
  <c r="AHK41" i="4"/>
  <c r="AHK40" i="4"/>
  <c r="AHK39" i="4"/>
  <c r="AHK38" i="4"/>
  <c r="AHK37" i="4"/>
  <c r="AHK36" i="4"/>
  <c r="AHK35" i="4"/>
  <c r="AHK34" i="4"/>
  <c r="AHK33" i="4"/>
  <c r="AHK32" i="4"/>
  <c r="AHK31" i="4"/>
  <c r="AHK30" i="4"/>
  <c r="AHK29" i="4"/>
  <c r="AHK28" i="4"/>
  <c r="AHK27" i="4"/>
  <c r="AHK26" i="4"/>
  <c r="AHK25" i="4"/>
  <c r="AHK24" i="4"/>
  <c r="AHK23" i="4"/>
  <c r="AHK22" i="4"/>
  <c r="AHK21" i="4"/>
  <c r="AHK20" i="4"/>
  <c r="AHK19" i="4"/>
  <c r="AHK18" i="4"/>
  <c r="AHK17" i="4"/>
  <c r="AHK16" i="4"/>
  <c r="AHK15" i="4"/>
  <c r="AHK14" i="4"/>
  <c r="AHK13" i="4"/>
  <c r="AHK12" i="4"/>
  <c r="AHK11" i="4"/>
  <c r="AHK10" i="4"/>
  <c r="AHK9" i="4"/>
  <c r="AHK8" i="4"/>
  <c r="AHP156" i="4"/>
  <c r="AHP155" i="4"/>
  <c r="AHP154" i="4"/>
  <c r="AHP153" i="4"/>
  <c r="AHP152" i="4"/>
  <c r="AHP151" i="4"/>
  <c r="AHP150" i="4"/>
  <c r="AHP149" i="4"/>
  <c r="AHP148" i="4"/>
  <c r="AHP147" i="4"/>
  <c r="AHP146" i="4"/>
  <c r="AHP145" i="4"/>
  <c r="AHP144" i="4"/>
  <c r="AHP143" i="4"/>
  <c r="AHP142" i="4"/>
  <c r="AHP141" i="4"/>
  <c r="AHP140" i="4"/>
  <c r="AHP139" i="4"/>
  <c r="AHP138" i="4"/>
  <c r="AHP137" i="4"/>
  <c r="AHP136" i="4"/>
  <c r="AHP135" i="4"/>
  <c r="AHP134" i="4"/>
  <c r="AHP133" i="4"/>
  <c r="AHP132" i="4"/>
  <c r="AHP131" i="4"/>
  <c r="AHP130" i="4"/>
  <c r="AHP129" i="4"/>
  <c r="AHP128" i="4"/>
  <c r="AHP127" i="4"/>
  <c r="AHP126" i="4"/>
  <c r="AHP125" i="4"/>
  <c r="AHP124" i="4"/>
  <c r="AHP123" i="4"/>
  <c r="AHP122" i="4"/>
  <c r="AHP121" i="4"/>
  <c r="AHP120" i="4"/>
  <c r="AHP119" i="4"/>
  <c r="AHP118" i="4"/>
  <c r="AHP117" i="4"/>
  <c r="AHP116" i="4"/>
  <c r="AHP115" i="4"/>
  <c r="AHP114" i="4"/>
  <c r="AHP113" i="4"/>
  <c r="AHP112" i="4"/>
  <c r="AHP111" i="4"/>
  <c r="AHP110" i="4"/>
  <c r="AHP109" i="4"/>
  <c r="AHP108" i="4"/>
  <c r="AHP107" i="4"/>
  <c r="AHP106" i="4"/>
  <c r="AHP105" i="4"/>
  <c r="AHP104" i="4"/>
  <c r="AHP103" i="4"/>
  <c r="AHP102" i="4"/>
  <c r="AHP101" i="4"/>
  <c r="AHP100" i="4"/>
  <c r="AHP99" i="4"/>
  <c r="AHP98" i="4"/>
  <c r="AHP97" i="4"/>
  <c r="AHP96" i="4"/>
  <c r="AHP95" i="4"/>
  <c r="AHP94" i="4"/>
  <c r="AHP93" i="4"/>
  <c r="AHP92" i="4"/>
  <c r="AHP91" i="4"/>
  <c r="AHP90" i="4"/>
  <c r="AHP89" i="4"/>
  <c r="AHP88" i="4"/>
  <c r="AHP87" i="4"/>
  <c r="AHP86" i="4"/>
  <c r="AHP85" i="4"/>
  <c r="AHP84" i="4"/>
  <c r="AHP83" i="4"/>
  <c r="AHP82" i="4"/>
  <c r="AHP81" i="4"/>
  <c r="AHP80" i="4"/>
  <c r="AHP79" i="4"/>
  <c r="AHP78" i="4"/>
  <c r="AHP77" i="4"/>
  <c r="AHP76" i="4"/>
  <c r="AHP75" i="4"/>
  <c r="AHP74" i="4"/>
  <c r="AHP73" i="4"/>
  <c r="AHP72" i="4"/>
  <c r="AHP71" i="4"/>
  <c r="AHP70" i="4"/>
  <c r="AHP69" i="4"/>
  <c r="AHP68" i="4"/>
  <c r="AHP67" i="4"/>
  <c r="AHP66" i="4"/>
  <c r="AHP65" i="4"/>
  <c r="AHP64" i="4"/>
  <c r="AHP63" i="4"/>
  <c r="AHP62" i="4"/>
  <c r="AHP61" i="4"/>
  <c r="AHP60" i="4"/>
  <c r="AHP59" i="4"/>
  <c r="AHP58" i="4"/>
  <c r="AHP57" i="4"/>
  <c r="AHP56" i="4"/>
  <c r="AHP55" i="4"/>
  <c r="AHP54" i="4"/>
  <c r="AHP53" i="4"/>
  <c r="AHP52" i="4"/>
  <c r="AHP51" i="4"/>
  <c r="AHP50" i="4"/>
  <c r="AHP49" i="4"/>
  <c r="AHP48" i="4"/>
  <c r="AHP47" i="4"/>
  <c r="AHP46" i="4"/>
  <c r="AHP45" i="4"/>
  <c r="AHP44" i="4"/>
  <c r="AHP43" i="4"/>
  <c r="AHP42" i="4"/>
  <c r="AHP41" i="4"/>
  <c r="AHP40" i="4"/>
  <c r="AHP39" i="4"/>
  <c r="AHP38" i="4"/>
  <c r="AHP37" i="4"/>
  <c r="AHP36" i="4"/>
  <c r="AHP35" i="4"/>
  <c r="AHP34" i="4"/>
  <c r="AHP33" i="4"/>
  <c r="AHP32" i="4"/>
  <c r="AHP31" i="4"/>
  <c r="AHP30" i="4"/>
  <c r="AHP29" i="4"/>
  <c r="AHP28" i="4"/>
  <c r="AHP27" i="4"/>
  <c r="AHP26" i="4"/>
  <c r="AHP25" i="4"/>
  <c r="AHP24" i="4"/>
  <c r="AHP23" i="4"/>
  <c r="AHP22" i="4"/>
  <c r="AHP21" i="4"/>
  <c r="AHP20" i="4"/>
  <c r="AHP19" i="4"/>
  <c r="AHP18" i="4"/>
  <c r="AHP17" i="4"/>
  <c r="AHP16" i="4"/>
  <c r="AHP15" i="4"/>
  <c r="AHP14" i="4"/>
  <c r="AHP13" i="4"/>
  <c r="AHP12" i="4"/>
  <c r="AHP11" i="4"/>
  <c r="AHP10" i="4"/>
  <c r="AHP9" i="4"/>
  <c r="AHP8" i="4"/>
  <c r="AHU156" i="4"/>
  <c r="AHU155" i="4"/>
  <c r="AHU154" i="4"/>
  <c r="AHU153" i="4"/>
  <c r="AHU152" i="4"/>
  <c r="AHU151" i="4"/>
  <c r="AHU150" i="4"/>
  <c r="AHU149" i="4"/>
  <c r="AHU148" i="4"/>
  <c r="AHU147" i="4"/>
  <c r="AHU146" i="4"/>
  <c r="AHU145" i="4"/>
  <c r="AHU144" i="4"/>
  <c r="AHU143" i="4"/>
  <c r="AHU142" i="4"/>
  <c r="AHU141" i="4"/>
  <c r="AHU140" i="4"/>
  <c r="AHU139" i="4"/>
  <c r="AHU138" i="4"/>
  <c r="AHU137" i="4"/>
  <c r="AHU136" i="4"/>
  <c r="AHU135" i="4"/>
  <c r="AHU134" i="4"/>
  <c r="AHU133" i="4"/>
  <c r="AHU132" i="4"/>
  <c r="AHU131" i="4"/>
  <c r="AHU130" i="4"/>
  <c r="AHU129" i="4"/>
  <c r="AHU128" i="4"/>
  <c r="AHU127" i="4"/>
  <c r="AHU126" i="4"/>
  <c r="AHU125" i="4"/>
  <c r="AHU124" i="4"/>
  <c r="AHU123" i="4"/>
  <c r="AHU122" i="4"/>
  <c r="AHU121" i="4"/>
  <c r="AHU120" i="4"/>
  <c r="AHU119" i="4"/>
  <c r="AHU118" i="4"/>
  <c r="AHU117" i="4"/>
  <c r="AHU116" i="4"/>
  <c r="AHU115" i="4"/>
  <c r="AHU114" i="4"/>
  <c r="AHU113" i="4"/>
  <c r="AHU112" i="4"/>
  <c r="AHU111" i="4"/>
  <c r="AHU110" i="4"/>
  <c r="AHU109" i="4"/>
  <c r="AHU108" i="4"/>
  <c r="AHU107" i="4"/>
  <c r="AHU106" i="4"/>
  <c r="AHU105" i="4"/>
  <c r="AHU104" i="4"/>
  <c r="AHU103" i="4"/>
  <c r="AHU102" i="4"/>
  <c r="AHU101" i="4"/>
  <c r="AHU100" i="4"/>
  <c r="AHU99" i="4"/>
  <c r="AHU98" i="4"/>
  <c r="AHU97" i="4"/>
  <c r="AHU96" i="4"/>
  <c r="AHU95" i="4"/>
  <c r="AHU94" i="4"/>
  <c r="AHU93" i="4"/>
  <c r="AHU92" i="4"/>
  <c r="AHU91" i="4"/>
  <c r="AHU90" i="4"/>
  <c r="AHU89" i="4"/>
  <c r="AHU88" i="4"/>
  <c r="AHU87" i="4"/>
  <c r="AHU86" i="4"/>
  <c r="AHU85" i="4"/>
  <c r="AHU84" i="4"/>
  <c r="AHU83" i="4"/>
  <c r="AHU82" i="4"/>
  <c r="AHU81" i="4"/>
  <c r="AHU80" i="4"/>
  <c r="AHU79" i="4"/>
  <c r="AHU78" i="4"/>
  <c r="AHU77" i="4"/>
  <c r="AHU76" i="4"/>
  <c r="AHU75" i="4"/>
  <c r="AHU74" i="4"/>
  <c r="AHU73" i="4"/>
  <c r="AHU72" i="4"/>
  <c r="AHU71" i="4"/>
  <c r="AHU70" i="4"/>
  <c r="AHU69" i="4"/>
  <c r="AHU68" i="4"/>
  <c r="AHU67" i="4"/>
  <c r="AHU66" i="4"/>
  <c r="AHU65" i="4"/>
  <c r="AHU64" i="4"/>
  <c r="AHU63" i="4"/>
  <c r="AHU62" i="4"/>
  <c r="AHU61" i="4"/>
  <c r="AHU60" i="4"/>
  <c r="AHU59" i="4"/>
  <c r="AHU58" i="4"/>
  <c r="AHU57" i="4"/>
  <c r="AHU56" i="4"/>
  <c r="AHU55" i="4"/>
  <c r="AHU54" i="4"/>
  <c r="AHU53" i="4"/>
  <c r="AHU52" i="4"/>
  <c r="AHU51" i="4"/>
  <c r="AHU50" i="4"/>
  <c r="AHU49" i="4"/>
  <c r="AHU48" i="4"/>
  <c r="AHU47" i="4"/>
  <c r="AHU46" i="4"/>
  <c r="AHU45" i="4"/>
  <c r="AHU44" i="4"/>
  <c r="AHU43" i="4"/>
  <c r="AHU42" i="4"/>
  <c r="AHU41" i="4"/>
  <c r="AHU40" i="4"/>
  <c r="AHU39" i="4"/>
  <c r="AHU38" i="4"/>
  <c r="AHU37" i="4"/>
  <c r="AHU36" i="4"/>
  <c r="AHU35" i="4"/>
  <c r="AHU34" i="4"/>
  <c r="AHU33" i="4"/>
  <c r="AHU32" i="4"/>
  <c r="AHU31" i="4"/>
  <c r="AHU30" i="4"/>
  <c r="AHU29" i="4"/>
  <c r="AHU28" i="4"/>
  <c r="AHU27" i="4"/>
  <c r="AHU26" i="4"/>
  <c r="AHU25" i="4"/>
  <c r="AHU24" i="4"/>
  <c r="AHU23" i="4"/>
  <c r="AHU22" i="4"/>
  <c r="AHU21" i="4"/>
  <c r="AHU20" i="4"/>
  <c r="AHU19" i="4"/>
  <c r="AHU18" i="4"/>
  <c r="AHU17" i="4"/>
  <c r="AHU16" i="4"/>
  <c r="AHU15" i="4"/>
  <c r="AHU14" i="4"/>
  <c r="AHU13" i="4"/>
  <c r="AHU12" i="4"/>
  <c r="AHU11" i="4"/>
  <c r="AHU10" i="4"/>
  <c r="AHU9" i="4"/>
  <c r="AHU8" i="4"/>
  <c r="AHZ156" i="4"/>
  <c r="AHZ155" i="4"/>
  <c r="AHZ154" i="4"/>
  <c r="AHZ153" i="4"/>
  <c r="AHZ152" i="4"/>
  <c r="AHZ151" i="4"/>
  <c r="AHZ150" i="4"/>
  <c r="AHZ149" i="4"/>
  <c r="AHZ148" i="4"/>
  <c r="AHZ147" i="4"/>
  <c r="AHZ146" i="4"/>
  <c r="AHZ145" i="4"/>
  <c r="AHZ144" i="4"/>
  <c r="AHZ143" i="4"/>
  <c r="AHZ142" i="4"/>
  <c r="AHZ141" i="4"/>
  <c r="AHZ140" i="4"/>
  <c r="AHZ139" i="4"/>
  <c r="AHZ138" i="4"/>
  <c r="AHZ137" i="4"/>
  <c r="AHZ136" i="4"/>
  <c r="AHZ135" i="4"/>
  <c r="AHZ134" i="4"/>
  <c r="AHZ133" i="4"/>
  <c r="AHZ132" i="4"/>
  <c r="AHZ131" i="4"/>
  <c r="AHZ130" i="4"/>
  <c r="AHZ129" i="4"/>
  <c r="AHZ128" i="4"/>
  <c r="AHZ127" i="4"/>
  <c r="AHZ126" i="4"/>
  <c r="AHZ125" i="4"/>
  <c r="AHZ124" i="4"/>
  <c r="AHZ123" i="4"/>
  <c r="AHZ122" i="4"/>
  <c r="AHZ121" i="4"/>
  <c r="AHZ120" i="4"/>
  <c r="AHZ119" i="4"/>
  <c r="AHZ118" i="4"/>
  <c r="AHZ117" i="4"/>
  <c r="AHZ116" i="4"/>
  <c r="AHZ115" i="4"/>
  <c r="AHZ114" i="4"/>
  <c r="AHZ113" i="4"/>
  <c r="AHZ112" i="4"/>
  <c r="AHZ111" i="4"/>
  <c r="AHZ110" i="4"/>
  <c r="AHZ109" i="4"/>
  <c r="AHZ108" i="4"/>
  <c r="AHZ107" i="4"/>
  <c r="AHZ106" i="4"/>
  <c r="AHZ105" i="4"/>
  <c r="AHZ104" i="4"/>
  <c r="AHZ103" i="4"/>
  <c r="AHZ102" i="4"/>
  <c r="AHZ101" i="4"/>
  <c r="AHZ100" i="4"/>
  <c r="AHZ99" i="4"/>
  <c r="AHZ98" i="4"/>
  <c r="AHZ97" i="4"/>
  <c r="AHZ96" i="4"/>
  <c r="AHZ95" i="4"/>
  <c r="AHZ94" i="4"/>
  <c r="AHZ93" i="4"/>
  <c r="AHZ92" i="4"/>
  <c r="AHZ91" i="4"/>
  <c r="AHZ90" i="4"/>
  <c r="AHZ89" i="4"/>
  <c r="AHZ88" i="4"/>
  <c r="AHZ87" i="4"/>
  <c r="AHZ86" i="4"/>
  <c r="AHZ85" i="4"/>
  <c r="AHZ84" i="4"/>
  <c r="AHZ83" i="4"/>
  <c r="AHZ82" i="4"/>
  <c r="AHZ81" i="4"/>
  <c r="AHZ80" i="4"/>
  <c r="AHZ79" i="4"/>
  <c r="AHZ78" i="4"/>
  <c r="AHZ77" i="4"/>
  <c r="AHZ76" i="4"/>
  <c r="AHZ75" i="4"/>
  <c r="AHZ74" i="4"/>
  <c r="AHZ73" i="4"/>
  <c r="AHZ72" i="4"/>
  <c r="AHZ71" i="4"/>
  <c r="AHZ70" i="4"/>
  <c r="AHZ69" i="4"/>
  <c r="AHZ68" i="4"/>
  <c r="AHZ67" i="4"/>
  <c r="AHZ66" i="4"/>
  <c r="AHZ65" i="4"/>
  <c r="AHZ64" i="4"/>
  <c r="AHZ63" i="4"/>
  <c r="AHZ62" i="4"/>
  <c r="AHZ61" i="4"/>
  <c r="AHZ60" i="4"/>
  <c r="AHZ59" i="4"/>
  <c r="AHZ58" i="4"/>
  <c r="AHZ57" i="4"/>
  <c r="AHZ56" i="4"/>
  <c r="AHZ55" i="4"/>
  <c r="AHZ54" i="4"/>
  <c r="AHZ53" i="4"/>
  <c r="AHZ52" i="4"/>
  <c r="AHZ51" i="4"/>
  <c r="AHZ50" i="4"/>
  <c r="AHZ49" i="4"/>
  <c r="AHZ48" i="4"/>
  <c r="AHZ47" i="4"/>
  <c r="AHZ46" i="4"/>
  <c r="AHZ45" i="4"/>
  <c r="AHZ44" i="4"/>
  <c r="AHZ43" i="4"/>
  <c r="AHZ42" i="4"/>
  <c r="AHZ41" i="4"/>
  <c r="AHZ40" i="4"/>
  <c r="AHZ39" i="4"/>
  <c r="AHZ38" i="4"/>
  <c r="AHZ37" i="4"/>
  <c r="AHZ36" i="4"/>
  <c r="AHZ35" i="4"/>
  <c r="AHZ34" i="4"/>
  <c r="AHZ33" i="4"/>
  <c r="AHZ32" i="4"/>
  <c r="AHZ31" i="4"/>
  <c r="AHZ30" i="4"/>
  <c r="AHZ29" i="4"/>
  <c r="AHZ28" i="4"/>
  <c r="AHZ27" i="4"/>
  <c r="AHZ26" i="4"/>
  <c r="AHZ25" i="4"/>
  <c r="AHZ24" i="4"/>
  <c r="AHZ23" i="4"/>
  <c r="AHZ22" i="4"/>
  <c r="AHZ21" i="4"/>
  <c r="AHZ20" i="4"/>
  <c r="AHZ19" i="4"/>
  <c r="AHZ18" i="4"/>
  <c r="AHZ17" i="4"/>
  <c r="AHZ16" i="4"/>
  <c r="AHZ15" i="4"/>
  <c r="AHZ14" i="4"/>
  <c r="AHZ13" i="4"/>
  <c r="AHZ12" i="4"/>
  <c r="AHZ11" i="4"/>
  <c r="AHZ10" i="4"/>
  <c r="AHZ9" i="4"/>
  <c r="AHZ8" i="4"/>
  <c r="AIE156" i="4"/>
  <c r="AIE155" i="4"/>
  <c r="AIE154" i="4"/>
  <c r="AIE153" i="4"/>
  <c r="AIE152" i="4"/>
  <c r="AIE151" i="4"/>
  <c r="AIE150" i="4"/>
  <c r="AIE149" i="4"/>
  <c r="AIE148" i="4"/>
  <c r="AIE147" i="4"/>
  <c r="AIE146" i="4"/>
  <c r="AIE145" i="4"/>
  <c r="AIE144" i="4"/>
  <c r="AIE143" i="4"/>
  <c r="AIE142" i="4"/>
  <c r="AIE141" i="4"/>
  <c r="AIE140" i="4"/>
  <c r="AIE139" i="4"/>
  <c r="AIE138" i="4"/>
  <c r="AIE137" i="4"/>
  <c r="AIE136" i="4"/>
  <c r="AIE135" i="4"/>
  <c r="AIE134" i="4"/>
  <c r="AIE133" i="4"/>
  <c r="AIE132" i="4"/>
  <c r="AIE131" i="4"/>
  <c r="AIE130" i="4"/>
  <c r="AIE129" i="4"/>
  <c r="AIE128" i="4"/>
  <c r="AIE127" i="4"/>
  <c r="AIE126" i="4"/>
  <c r="AIE125" i="4"/>
  <c r="AIE124" i="4"/>
  <c r="AIE123" i="4"/>
  <c r="AIE122" i="4"/>
  <c r="AIE121" i="4"/>
  <c r="AIE120" i="4"/>
  <c r="AIE119" i="4"/>
  <c r="AIE118" i="4"/>
  <c r="AIE117" i="4"/>
  <c r="AIE116" i="4"/>
  <c r="AIE115" i="4"/>
  <c r="AIE114" i="4"/>
  <c r="AIE113" i="4"/>
  <c r="AIE112" i="4"/>
  <c r="AIE111" i="4"/>
  <c r="AIE110" i="4"/>
  <c r="AIE109" i="4"/>
  <c r="AIE108" i="4"/>
  <c r="AIE107" i="4"/>
  <c r="AIE106" i="4"/>
  <c r="AIE105" i="4"/>
  <c r="AIE104" i="4"/>
  <c r="AIE103" i="4"/>
  <c r="AIE102" i="4"/>
  <c r="AIE101" i="4"/>
  <c r="AIE100" i="4"/>
  <c r="AIE99" i="4"/>
  <c r="AIE98" i="4"/>
  <c r="AIE97" i="4"/>
  <c r="AIE96" i="4"/>
  <c r="AIE95" i="4"/>
  <c r="AIE94" i="4"/>
  <c r="AIE93" i="4"/>
  <c r="AIE92" i="4"/>
  <c r="AIE91" i="4"/>
  <c r="AIE90" i="4"/>
  <c r="AIE89" i="4"/>
  <c r="AIE88" i="4"/>
  <c r="AIE87" i="4"/>
  <c r="AIE86" i="4"/>
  <c r="AIE85" i="4"/>
  <c r="AIE84" i="4"/>
  <c r="AIE83" i="4"/>
  <c r="AIE82" i="4"/>
  <c r="AIE81" i="4"/>
  <c r="AIE80" i="4"/>
  <c r="AIE79" i="4"/>
  <c r="AIE78" i="4"/>
  <c r="AIE77" i="4"/>
  <c r="AIE76" i="4"/>
  <c r="AIE75" i="4"/>
  <c r="AIE74" i="4"/>
  <c r="AIE73" i="4"/>
  <c r="AIE72" i="4"/>
  <c r="AIE71" i="4"/>
  <c r="AIE70" i="4"/>
  <c r="AIE69" i="4"/>
  <c r="AIE68" i="4"/>
  <c r="AIE67" i="4"/>
  <c r="AIE66" i="4"/>
  <c r="AIE65" i="4"/>
  <c r="AIE64" i="4"/>
  <c r="AIE63" i="4"/>
  <c r="AIE62" i="4"/>
  <c r="AIE61" i="4"/>
  <c r="AIE60" i="4"/>
  <c r="AIE59" i="4"/>
  <c r="AIE58" i="4"/>
  <c r="AIE57" i="4"/>
  <c r="AIE56" i="4"/>
  <c r="AIE55" i="4"/>
  <c r="AIE54" i="4"/>
  <c r="AIE53" i="4"/>
  <c r="AIE52" i="4"/>
  <c r="AIE51" i="4"/>
  <c r="AIE50" i="4"/>
  <c r="AIE49" i="4"/>
  <c r="AIE48" i="4"/>
  <c r="AIE47" i="4"/>
  <c r="AIE46" i="4"/>
  <c r="AIE45" i="4"/>
  <c r="AIE44" i="4"/>
  <c r="AIE43" i="4"/>
  <c r="AIE42" i="4"/>
  <c r="AIE41" i="4"/>
  <c r="AIE40" i="4"/>
  <c r="AIE39" i="4"/>
  <c r="AIE38" i="4"/>
  <c r="AIE37" i="4"/>
  <c r="AIE36" i="4"/>
  <c r="AIE35" i="4"/>
  <c r="AIE34" i="4"/>
  <c r="AIE33" i="4"/>
  <c r="AIE32" i="4"/>
  <c r="AIE31" i="4"/>
  <c r="AIE30" i="4"/>
  <c r="AIE29" i="4"/>
  <c r="AIE28" i="4"/>
  <c r="AIE27" i="4"/>
  <c r="AIE26" i="4"/>
  <c r="AIE25" i="4"/>
  <c r="AIE24" i="4"/>
  <c r="AIE23" i="4"/>
  <c r="AIE22" i="4"/>
  <c r="AIE21" i="4"/>
  <c r="AIE20" i="4"/>
  <c r="AIE19" i="4"/>
  <c r="AIE18" i="4"/>
  <c r="AIE17" i="4"/>
  <c r="AIE16" i="4"/>
  <c r="AIE15" i="4"/>
  <c r="AIE14" i="4"/>
  <c r="AIE13" i="4"/>
  <c r="AIE12" i="4"/>
  <c r="AIE11" i="4"/>
  <c r="AIE10" i="4"/>
  <c r="AIE9" i="4"/>
  <c r="AIE8" i="4"/>
  <c r="AIJ156" i="4"/>
  <c r="AIJ155" i="4"/>
  <c r="AIJ154" i="4"/>
  <c r="AIJ153" i="4"/>
  <c r="AIJ152" i="4"/>
  <c r="AIJ151" i="4"/>
  <c r="AIJ150" i="4"/>
  <c r="AIJ149" i="4"/>
  <c r="AIJ148" i="4"/>
  <c r="AIJ147" i="4"/>
  <c r="AIJ146" i="4"/>
  <c r="AIJ145" i="4"/>
  <c r="AIJ144" i="4"/>
  <c r="AIJ143" i="4"/>
  <c r="AIJ142" i="4"/>
  <c r="AIJ141" i="4"/>
  <c r="AIJ140" i="4"/>
  <c r="AIJ139" i="4"/>
  <c r="AIJ138" i="4"/>
  <c r="AIJ137" i="4"/>
  <c r="AIJ136" i="4"/>
  <c r="AIJ135" i="4"/>
  <c r="AIJ134" i="4"/>
  <c r="AIJ133" i="4"/>
  <c r="AIJ132" i="4"/>
  <c r="AIJ131" i="4"/>
  <c r="AIJ130" i="4"/>
  <c r="AIJ129" i="4"/>
  <c r="AIJ128" i="4"/>
  <c r="AIJ127" i="4"/>
  <c r="AIJ126" i="4"/>
  <c r="AIJ125" i="4"/>
  <c r="AIJ124" i="4"/>
  <c r="AIJ123" i="4"/>
  <c r="AIJ122" i="4"/>
  <c r="AIJ121" i="4"/>
  <c r="AIJ120" i="4"/>
  <c r="AIJ119" i="4"/>
  <c r="AIJ118" i="4"/>
  <c r="AIJ117" i="4"/>
  <c r="AIJ116" i="4"/>
  <c r="AIJ115" i="4"/>
  <c r="AIJ114" i="4"/>
  <c r="AIJ113" i="4"/>
  <c r="AIJ112" i="4"/>
  <c r="AIJ111" i="4"/>
  <c r="AIJ110" i="4"/>
  <c r="AIJ109" i="4"/>
  <c r="AIJ108" i="4"/>
  <c r="AIJ107" i="4"/>
  <c r="AIJ106" i="4"/>
  <c r="AIJ105" i="4"/>
  <c r="AIJ104" i="4"/>
  <c r="AIJ103" i="4"/>
  <c r="AIJ102" i="4"/>
  <c r="AIJ101" i="4"/>
  <c r="AIJ100" i="4"/>
  <c r="AIJ99" i="4"/>
  <c r="AIJ98" i="4"/>
  <c r="AIJ97" i="4"/>
  <c r="AIJ96" i="4"/>
  <c r="AIJ95" i="4"/>
  <c r="AIJ94" i="4"/>
  <c r="AIJ93" i="4"/>
  <c r="AIJ92" i="4"/>
  <c r="AIJ91" i="4"/>
  <c r="AIJ90" i="4"/>
  <c r="AIJ89" i="4"/>
  <c r="AIJ88" i="4"/>
  <c r="AIJ87" i="4"/>
  <c r="AIJ86" i="4"/>
  <c r="AIJ85" i="4"/>
  <c r="AIJ84" i="4"/>
  <c r="AIJ83" i="4"/>
  <c r="AIJ82" i="4"/>
  <c r="AIJ81" i="4"/>
  <c r="AIJ80" i="4"/>
  <c r="AIJ79" i="4"/>
  <c r="AIJ78" i="4"/>
  <c r="AIJ77" i="4"/>
  <c r="AIJ76" i="4"/>
  <c r="AIJ75" i="4"/>
  <c r="AIJ74" i="4"/>
  <c r="AIJ73" i="4"/>
  <c r="AIJ72" i="4"/>
  <c r="AIJ71" i="4"/>
  <c r="AIJ70" i="4"/>
  <c r="AIJ69" i="4"/>
  <c r="AIJ68" i="4"/>
  <c r="AIJ67" i="4"/>
  <c r="AIJ66" i="4"/>
  <c r="AIJ65" i="4"/>
  <c r="AIJ64" i="4"/>
  <c r="AIJ63" i="4"/>
  <c r="AIJ62" i="4"/>
  <c r="AIJ61" i="4"/>
  <c r="AIJ60" i="4"/>
  <c r="AIJ59" i="4"/>
  <c r="AIJ58" i="4"/>
  <c r="AIJ57" i="4"/>
  <c r="AIJ56" i="4"/>
  <c r="AIJ55" i="4"/>
  <c r="AIJ54" i="4"/>
  <c r="AIJ53" i="4"/>
  <c r="AIJ52" i="4"/>
  <c r="AIJ51" i="4"/>
  <c r="AIJ50" i="4"/>
  <c r="AIJ49" i="4"/>
  <c r="AIJ48" i="4"/>
  <c r="AIJ47" i="4"/>
  <c r="AIJ46" i="4"/>
  <c r="AIJ45" i="4"/>
  <c r="AIJ44" i="4"/>
  <c r="AIJ43" i="4"/>
  <c r="AIJ42" i="4"/>
  <c r="AIJ41" i="4"/>
  <c r="AIJ40" i="4"/>
  <c r="AIJ39" i="4"/>
  <c r="AIJ38" i="4"/>
  <c r="AIJ37" i="4"/>
  <c r="AIJ36" i="4"/>
  <c r="AIJ35" i="4"/>
  <c r="AIJ34" i="4"/>
  <c r="AIJ33" i="4"/>
  <c r="AIJ32" i="4"/>
  <c r="AIJ31" i="4"/>
  <c r="AIJ30" i="4"/>
  <c r="AIJ29" i="4"/>
  <c r="AIJ28" i="4"/>
  <c r="AIJ27" i="4"/>
  <c r="AIJ26" i="4"/>
  <c r="AIJ25" i="4"/>
  <c r="AIJ24" i="4"/>
  <c r="AIJ23" i="4"/>
  <c r="AIJ22" i="4"/>
  <c r="AIJ21" i="4"/>
  <c r="AIJ20" i="4"/>
  <c r="AIJ19" i="4"/>
  <c r="AIJ18" i="4"/>
  <c r="AIJ17" i="4"/>
  <c r="AIJ16" i="4"/>
  <c r="AIJ15" i="4"/>
  <c r="AIJ14" i="4"/>
  <c r="AIJ13" i="4"/>
  <c r="AIJ12" i="4"/>
  <c r="AIJ11" i="4"/>
  <c r="AIJ10" i="4"/>
  <c r="AIJ9" i="4"/>
  <c r="AIJ8" i="4"/>
  <c r="AIO156" i="4"/>
  <c r="AIO155" i="4"/>
  <c r="AIO154" i="4"/>
  <c r="AIO153" i="4"/>
  <c r="AIO152" i="4"/>
  <c r="AIO151" i="4"/>
  <c r="AIO150" i="4"/>
  <c r="AIO149" i="4"/>
  <c r="AIO148" i="4"/>
  <c r="AIO147" i="4"/>
  <c r="AIO146" i="4"/>
  <c r="AIO145" i="4"/>
  <c r="AIO144" i="4"/>
  <c r="AIO143" i="4"/>
  <c r="AIO142" i="4"/>
  <c r="AIO141" i="4"/>
  <c r="AIO140" i="4"/>
  <c r="AIO139" i="4"/>
  <c r="AIO138" i="4"/>
  <c r="AIO137" i="4"/>
  <c r="AIO136" i="4"/>
  <c r="AIO135" i="4"/>
  <c r="AIO134" i="4"/>
  <c r="AIO133" i="4"/>
  <c r="AIO132" i="4"/>
  <c r="AIO131" i="4"/>
  <c r="AIO130" i="4"/>
  <c r="AIO129" i="4"/>
  <c r="AIO128" i="4"/>
  <c r="AIO127" i="4"/>
  <c r="AIO126" i="4"/>
  <c r="AIO125" i="4"/>
  <c r="AIO124" i="4"/>
  <c r="AIO123" i="4"/>
  <c r="AIO122" i="4"/>
  <c r="AIO121" i="4"/>
  <c r="AIO120" i="4"/>
  <c r="AIO119" i="4"/>
  <c r="AIO118" i="4"/>
  <c r="AIO117" i="4"/>
  <c r="AIO116" i="4"/>
  <c r="AIO115" i="4"/>
  <c r="AIO114" i="4"/>
  <c r="AIO113" i="4"/>
  <c r="AIO112" i="4"/>
  <c r="AIO111" i="4"/>
  <c r="AIO110" i="4"/>
  <c r="AIO109" i="4"/>
  <c r="AIO108" i="4"/>
  <c r="AIO107" i="4"/>
  <c r="AIO106" i="4"/>
  <c r="AIO105" i="4"/>
  <c r="AIO104" i="4"/>
  <c r="AIO103" i="4"/>
  <c r="AIO102" i="4"/>
  <c r="AIO101" i="4"/>
  <c r="AIO100" i="4"/>
  <c r="AIO99" i="4"/>
  <c r="AIO98" i="4"/>
  <c r="AIO97" i="4"/>
  <c r="AIO96" i="4"/>
  <c r="AIO95" i="4"/>
  <c r="AIO94" i="4"/>
  <c r="AIO93" i="4"/>
  <c r="AIO92" i="4"/>
  <c r="AIO91" i="4"/>
  <c r="AIO90" i="4"/>
  <c r="AIO89" i="4"/>
  <c r="AIO88" i="4"/>
  <c r="AIO87" i="4"/>
  <c r="AIO86" i="4"/>
  <c r="AIO85" i="4"/>
  <c r="AIO84" i="4"/>
  <c r="AIO83" i="4"/>
  <c r="AIO82" i="4"/>
  <c r="AIO81" i="4"/>
  <c r="AIO80" i="4"/>
  <c r="AIO79" i="4"/>
  <c r="AIO78" i="4"/>
  <c r="AIO77" i="4"/>
  <c r="AIO76" i="4"/>
  <c r="AIO75" i="4"/>
  <c r="AIO74" i="4"/>
  <c r="AIO73" i="4"/>
  <c r="AIO72" i="4"/>
  <c r="AIO71" i="4"/>
  <c r="AIO70" i="4"/>
  <c r="AIO69" i="4"/>
  <c r="AIO68" i="4"/>
  <c r="AIO67" i="4"/>
  <c r="AIO66" i="4"/>
  <c r="AIO65" i="4"/>
  <c r="AIO64" i="4"/>
  <c r="AIO63" i="4"/>
  <c r="AIO62" i="4"/>
  <c r="AIO61" i="4"/>
  <c r="AIO60" i="4"/>
  <c r="AIO59" i="4"/>
  <c r="AIO58" i="4"/>
  <c r="AIO57" i="4"/>
  <c r="AIO56" i="4"/>
  <c r="AIO55" i="4"/>
  <c r="AIO54" i="4"/>
  <c r="AIO53" i="4"/>
  <c r="AIO52" i="4"/>
  <c r="AIO51" i="4"/>
  <c r="AIO50" i="4"/>
  <c r="AIO49" i="4"/>
  <c r="AIO48" i="4"/>
  <c r="AIO47" i="4"/>
  <c r="AIO46" i="4"/>
  <c r="AIO45" i="4"/>
  <c r="AIO44" i="4"/>
  <c r="AIO43" i="4"/>
  <c r="AIO42" i="4"/>
  <c r="AIO41" i="4"/>
  <c r="AIO40" i="4"/>
  <c r="AIO39" i="4"/>
  <c r="AIO38" i="4"/>
  <c r="AIO37" i="4"/>
  <c r="AIO36" i="4"/>
  <c r="AIO35" i="4"/>
  <c r="AIO34" i="4"/>
  <c r="AIO33" i="4"/>
  <c r="AIO32" i="4"/>
  <c r="AIO31" i="4"/>
  <c r="AIO30" i="4"/>
  <c r="AIO29" i="4"/>
  <c r="AIO28" i="4"/>
  <c r="AIO27" i="4"/>
  <c r="AIO26" i="4"/>
  <c r="AIO25" i="4"/>
  <c r="AIO24" i="4"/>
  <c r="AIO23" i="4"/>
  <c r="AIO22" i="4"/>
  <c r="AIO21" i="4"/>
  <c r="AIO20" i="4"/>
  <c r="AIO19" i="4"/>
  <c r="AIO18" i="4"/>
  <c r="AIO17" i="4"/>
  <c r="AIO16" i="4"/>
  <c r="AIO15" i="4"/>
  <c r="AIO14" i="4"/>
  <c r="AIO13" i="4"/>
  <c r="AIO12" i="4"/>
  <c r="AIO11" i="4"/>
  <c r="AIO10" i="4"/>
  <c r="AIO9" i="4"/>
  <c r="AIO8" i="4"/>
  <c r="AIT156" i="4"/>
  <c r="AIT155" i="4"/>
  <c r="AIT154" i="4"/>
  <c r="AIT153" i="4"/>
  <c r="AIT152" i="4"/>
  <c r="AIT151" i="4"/>
  <c r="AIT150" i="4"/>
  <c r="AIT149" i="4"/>
  <c r="AIT148" i="4"/>
  <c r="AIT147" i="4"/>
  <c r="AIT146" i="4"/>
  <c r="AIT145" i="4"/>
  <c r="AIT144" i="4"/>
  <c r="AIT143" i="4"/>
  <c r="AIT142" i="4"/>
  <c r="AIT141" i="4"/>
  <c r="AIT140" i="4"/>
  <c r="AIT139" i="4"/>
  <c r="AIT138" i="4"/>
  <c r="AIT137" i="4"/>
  <c r="AIT136" i="4"/>
  <c r="AIT135" i="4"/>
  <c r="AIT134" i="4"/>
  <c r="AIT133" i="4"/>
  <c r="AIT132" i="4"/>
  <c r="AIT131" i="4"/>
  <c r="AIT130" i="4"/>
  <c r="AIT129" i="4"/>
  <c r="AIT128" i="4"/>
  <c r="AIT127" i="4"/>
  <c r="AIT126" i="4"/>
  <c r="AIT125" i="4"/>
  <c r="AIT124" i="4"/>
  <c r="AIT123" i="4"/>
  <c r="AIT122" i="4"/>
  <c r="AIT121" i="4"/>
  <c r="AIT120" i="4"/>
  <c r="AIT119" i="4"/>
  <c r="AIT118" i="4"/>
  <c r="AIT117" i="4"/>
  <c r="AIT116" i="4"/>
  <c r="AIT115" i="4"/>
  <c r="AIT114" i="4"/>
  <c r="AIT113" i="4"/>
  <c r="AIT112" i="4"/>
  <c r="AIT111" i="4"/>
  <c r="AIT110" i="4"/>
  <c r="AIT109" i="4"/>
  <c r="AIT108" i="4"/>
  <c r="AIT107" i="4"/>
  <c r="AIT106" i="4"/>
  <c r="AIT105" i="4"/>
  <c r="AIT104" i="4"/>
  <c r="AIT103" i="4"/>
  <c r="AIT102" i="4"/>
  <c r="AIT101" i="4"/>
  <c r="AIT100" i="4"/>
  <c r="AIT99" i="4"/>
  <c r="AIT98" i="4"/>
  <c r="AIT97" i="4"/>
  <c r="AIT96" i="4"/>
  <c r="AIT95" i="4"/>
  <c r="AIT94" i="4"/>
  <c r="AIT93" i="4"/>
  <c r="AIT92" i="4"/>
  <c r="AIT91" i="4"/>
  <c r="AIT90" i="4"/>
  <c r="AIT89" i="4"/>
  <c r="AIT88" i="4"/>
  <c r="AIT87" i="4"/>
  <c r="AIT86" i="4"/>
  <c r="AIT85" i="4"/>
  <c r="AIT84" i="4"/>
  <c r="AIT83" i="4"/>
  <c r="AIT82" i="4"/>
  <c r="AIT81" i="4"/>
  <c r="AIT80" i="4"/>
  <c r="AIT79" i="4"/>
  <c r="AIT78" i="4"/>
  <c r="AIT77" i="4"/>
  <c r="AIT76" i="4"/>
  <c r="AIT75" i="4"/>
  <c r="AIT74" i="4"/>
  <c r="AIT73" i="4"/>
  <c r="AIT72" i="4"/>
  <c r="AIT71" i="4"/>
  <c r="AIT70" i="4"/>
  <c r="AIT69" i="4"/>
  <c r="AIT68" i="4"/>
  <c r="AIT67" i="4"/>
  <c r="AIT66" i="4"/>
  <c r="AIT65" i="4"/>
  <c r="AIT64" i="4"/>
  <c r="AIT63" i="4"/>
  <c r="AIT62" i="4"/>
  <c r="AIT61" i="4"/>
  <c r="AIT60" i="4"/>
  <c r="AIT59" i="4"/>
  <c r="AIT58" i="4"/>
  <c r="AIT57" i="4"/>
  <c r="AIT56" i="4"/>
  <c r="AIT55" i="4"/>
  <c r="AIT54" i="4"/>
  <c r="AIT53" i="4"/>
  <c r="AIT52" i="4"/>
  <c r="AIT51" i="4"/>
  <c r="AIT50" i="4"/>
  <c r="AIT49" i="4"/>
  <c r="AIT48" i="4"/>
  <c r="AIT47" i="4"/>
  <c r="AIT46" i="4"/>
  <c r="AIT45" i="4"/>
  <c r="AIT44" i="4"/>
  <c r="AIT43" i="4"/>
  <c r="AIT42" i="4"/>
  <c r="AIT41" i="4"/>
  <c r="AIT40" i="4"/>
  <c r="AIT39" i="4"/>
  <c r="AIT38" i="4"/>
  <c r="AIT37" i="4"/>
  <c r="AIT36" i="4"/>
  <c r="AIT35" i="4"/>
  <c r="AIT34" i="4"/>
  <c r="AIT33" i="4"/>
  <c r="AIT32" i="4"/>
  <c r="AIT31" i="4"/>
  <c r="AIT30" i="4"/>
  <c r="AIT29" i="4"/>
  <c r="AIT28" i="4"/>
  <c r="AIT27" i="4"/>
  <c r="AIT26" i="4"/>
  <c r="AIT25" i="4"/>
  <c r="AIT24" i="4"/>
  <c r="AIT23" i="4"/>
  <c r="AIT22" i="4"/>
  <c r="AIT21" i="4"/>
  <c r="AIT20" i="4"/>
  <c r="AIT19" i="4"/>
  <c r="AIT18" i="4"/>
  <c r="AIT17" i="4"/>
  <c r="AIT16" i="4"/>
  <c r="AIT15" i="4"/>
  <c r="AIT14" i="4"/>
  <c r="AIT13" i="4"/>
  <c r="AIT12" i="4"/>
  <c r="AIT11" i="4"/>
  <c r="AIT10" i="4"/>
  <c r="AIT9" i="4"/>
  <c r="AIT8" i="4"/>
  <c r="AIY156" i="4"/>
  <c r="AIY155" i="4"/>
  <c r="AIY154" i="4"/>
  <c r="AIY153" i="4"/>
  <c r="AIY152" i="4"/>
  <c r="AIY151" i="4"/>
  <c r="AIY150" i="4"/>
  <c r="AIY149" i="4"/>
  <c r="AIY148" i="4"/>
  <c r="AIY147" i="4"/>
  <c r="AIY146" i="4"/>
  <c r="AIY145" i="4"/>
  <c r="AIY144" i="4"/>
  <c r="AIY143" i="4"/>
  <c r="AIY142" i="4"/>
  <c r="AIY141" i="4"/>
  <c r="AIY140" i="4"/>
  <c r="AIY139" i="4"/>
  <c r="AIY138" i="4"/>
  <c r="AIY137" i="4"/>
  <c r="AIY136" i="4"/>
  <c r="AIY135" i="4"/>
  <c r="AIY134" i="4"/>
  <c r="AIY133" i="4"/>
  <c r="AIY132" i="4"/>
  <c r="AIY131" i="4"/>
  <c r="AIY130" i="4"/>
  <c r="AIY129" i="4"/>
  <c r="AIY128" i="4"/>
  <c r="AIY127" i="4"/>
  <c r="AIY126" i="4"/>
  <c r="AIY125" i="4"/>
  <c r="AIY124" i="4"/>
  <c r="AIY123" i="4"/>
  <c r="AIY122" i="4"/>
  <c r="AIY121" i="4"/>
  <c r="AIY120" i="4"/>
  <c r="AIY119" i="4"/>
  <c r="AIY118" i="4"/>
  <c r="AIY117" i="4"/>
  <c r="AIY116" i="4"/>
  <c r="AIY115" i="4"/>
  <c r="AIY114" i="4"/>
  <c r="AIY113" i="4"/>
  <c r="AIY112" i="4"/>
  <c r="AIY111" i="4"/>
  <c r="AIY110" i="4"/>
  <c r="AIY109" i="4"/>
  <c r="AIY108" i="4"/>
  <c r="AIY107" i="4"/>
  <c r="AIY106" i="4"/>
  <c r="AIY105" i="4"/>
  <c r="AIY104" i="4"/>
  <c r="AIY103" i="4"/>
  <c r="AIY102" i="4"/>
  <c r="AIY101" i="4"/>
  <c r="AIY100" i="4"/>
  <c r="AIY99" i="4"/>
  <c r="AIY98" i="4"/>
  <c r="AIY97" i="4"/>
  <c r="AIY96" i="4"/>
  <c r="AIY95" i="4"/>
  <c r="AIY94" i="4"/>
  <c r="AIY93" i="4"/>
  <c r="AIY92" i="4"/>
  <c r="AIY91" i="4"/>
  <c r="AIY90" i="4"/>
  <c r="AIY89" i="4"/>
  <c r="AIY88" i="4"/>
  <c r="AIY87" i="4"/>
  <c r="AIY86" i="4"/>
  <c r="AIY85" i="4"/>
  <c r="AIY84" i="4"/>
  <c r="AIY83" i="4"/>
  <c r="AIY82" i="4"/>
  <c r="AIY81" i="4"/>
  <c r="AIY80" i="4"/>
  <c r="AIY79" i="4"/>
  <c r="AIY78" i="4"/>
  <c r="AIY77" i="4"/>
  <c r="AIY76" i="4"/>
  <c r="AIY75" i="4"/>
  <c r="AIY74" i="4"/>
  <c r="AIY73" i="4"/>
  <c r="AIY72" i="4"/>
  <c r="AIY71" i="4"/>
  <c r="AIY70" i="4"/>
  <c r="AIY69" i="4"/>
  <c r="AIY68" i="4"/>
  <c r="AIY67" i="4"/>
  <c r="AIY66" i="4"/>
  <c r="AIY65" i="4"/>
  <c r="AIY64" i="4"/>
  <c r="AIY63" i="4"/>
  <c r="AIY62" i="4"/>
  <c r="AIY61" i="4"/>
  <c r="AIY60" i="4"/>
  <c r="AIY59" i="4"/>
  <c r="AIY58" i="4"/>
  <c r="AIY57" i="4"/>
  <c r="AIY56" i="4"/>
  <c r="AIY55" i="4"/>
  <c r="AIY54" i="4"/>
  <c r="AIY53" i="4"/>
  <c r="AIY52" i="4"/>
  <c r="AIY51" i="4"/>
  <c r="AIY50" i="4"/>
  <c r="AIY49" i="4"/>
  <c r="AIY48" i="4"/>
  <c r="AIY47" i="4"/>
  <c r="AIY46" i="4"/>
  <c r="AIY45" i="4"/>
  <c r="AIY44" i="4"/>
  <c r="AIY43" i="4"/>
  <c r="AIY42" i="4"/>
  <c r="AIY41" i="4"/>
  <c r="AIY40" i="4"/>
  <c r="AIY39" i="4"/>
  <c r="AIY38" i="4"/>
  <c r="AIY37" i="4"/>
  <c r="AIY36" i="4"/>
  <c r="AIY35" i="4"/>
  <c r="AIY34" i="4"/>
  <c r="AIY33" i="4"/>
  <c r="AIY32" i="4"/>
  <c r="AIY31" i="4"/>
  <c r="AIY30" i="4"/>
  <c r="AIY29" i="4"/>
  <c r="AIY28" i="4"/>
  <c r="AIY27" i="4"/>
  <c r="AIY26" i="4"/>
  <c r="AIY25" i="4"/>
  <c r="AIY24" i="4"/>
  <c r="AIY23" i="4"/>
  <c r="AIY22" i="4"/>
  <c r="AIY21" i="4"/>
  <c r="AIY20" i="4"/>
  <c r="AIY19" i="4"/>
  <c r="AIY18" i="4"/>
  <c r="AIY17" i="4"/>
  <c r="AIY16" i="4"/>
  <c r="AIY15" i="4"/>
  <c r="AIY14" i="4"/>
  <c r="AIY13" i="4"/>
  <c r="AIY12" i="4"/>
  <c r="AIY11" i="4"/>
  <c r="AIY10" i="4"/>
  <c r="AIY9" i="4"/>
  <c r="AIY8" i="4"/>
  <c r="AJD156" i="4"/>
  <c r="AJD155" i="4"/>
  <c r="AJD154" i="4"/>
  <c r="AJD153" i="4"/>
  <c r="AJD152" i="4"/>
  <c r="AJD151" i="4"/>
  <c r="AJD150" i="4"/>
  <c r="AJD149" i="4"/>
  <c r="AJD148" i="4"/>
  <c r="AJD147" i="4"/>
  <c r="AJD146" i="4"/>
  <c r="AJD145" i="4"/>
  <c r="AJD144" i="4"/>
  <c r="AJD143" i="4"/>
  <c r="AJD142" i="4"/>
  <c r="AJD141" i="4"/>
  <c r="AJD140" i="4"/>
  <c r="AJD139" i="4"/>
  <c r="AJD138" i="4"/>
  <c r="AJD137" i="4"/>
  <c r="AJD136" i="4"/>
  <c r="AJD135" i="4"/>
  <c r="AJD134" i="4"/>
  <c r="AJD133" i="4"/>
  <c r="AJD132" i="4"/>
  <c r="AJD131" i="4"/>
  <c r="AJD130" i="4"/>
  <c r="AJD129" i="4"/>
  <c r="AJD128" i="4"/>
  <c r="AJD127" i="4"/>
  <c r="AJD126" i="4"/>
  <c r="AJD125" i="4"/>
  <c r="AJD124" i="4"/>
  <c r="AJD123" i="4"/>
  <c r="AJD122" i="4"/>
  <c r="AJD121" i="4"/>
  <c r="AJD120" i="4"/>
  <c r="AJD119" i="4"/>
  <c r="AJD118" i="4"/>
  <c r="AJD117" i="4"/>
  <c r="AJD116" i="4"/>
  <c r="AJD115" i="4"/>
  <c r="AJD114" i="4"/>
  <c r="AJD113" i="4"/>
  <c r="AJD112" i="4"/>
  <c r="AJD111" i="4"/>
  <c r="AJD110" i="4"/>
  <c r="AJD109" i="4"/>
  <c r="AJD108" i="4"/>
  <c r="AJD107" i="4"/>
  <c r="AJD106" i="4"/>
  <c r="AJD105" i="4"/>
  <c r="AJD104" i="4"/>
  <c r="AJD103" i="4"/>
  <c r="AJD102" i="4"/>
  <c r="AJD101" i="4"/>
  <c r="AJD100" i="4"/>
  <c r="AJD99" i="4"/>
  <c r="AJD98" i="4"/>
  <c r="AJD97" i="4"/>
  <c r="AJD96" i="4"/>
  <c r="AJD95" i="4"/>
  <c r="AJD94" i="4"/>
  <c r="AJD93" i="4"/>
  <c r="AJD92" i="4"/>
  <c r="AJD91" i="4"/>
  <c r="AJD90" i="4"/>
  <c r="AJD89" i="4"/>
  <c r="AJD88" i="4"/>
  <c r="AJD87" i="4"/>
  <c r="AJD86" i="4"/>
  <c r="AJD85" i="4"/>
  <c r="AJD84" i="4"/>
  <c r="AJD83" i="4"/>
  <c r="AJD82" i="4"/>
  <c r="AJD81" i="4"/>
  <c r="AJD80" i="4"/>
  <c r="AJD79" i="4"/>
  <c r="AJD78" i="4"/>
  <c r="AJD77" i="4"/>
  <c r="AJD76" i="4"/>
  <c r="AJD75" i="4"/>
  <c r="AJD74" i="4"/>
  <c r="AJD73" i="4"/>
  <c r="AJD72" i="4"/>
  <c r="AJD71" i="4"/>
  <c r="AJD70" i="4"/>
  <c r="AJD69" i="4"/>
  <c r="AJD68" i="4"/>
  <c r="AJD67" i="4"/>
  <c r="AJD66" i="4"/>
  <c r="AJD65" i="4"/>
  <c r="AJD64" i="4"/>
  <c r="AJD63" i="4"/>
  <c r="AJD62" i="4"/>
  <c r="AJD61" i="4"/>
  <c r="AJD60" i="4"/>
  <c r="AJD59" i="4"/>
  <c r="AJD58" i="4"/>
  <c r="AJD57" i="4"/>
  <c r="AJD56" i="4"/>
  <c r="AJD55" i="4"/>
  <c r="AJD54" i="4"/>
  <c r="AJD53" i="4"/>
  <c r="AJD52" i="4"/>
  <c r="AJD51" i="4"/>
  <c r="AJD50" i="4"/>
  <c r="AJD49" i="4"/>
  <c r="AJD48" i="4"/>
  <c r="AJD47" i="4"/>
  <c r="AJD46" i="4"/>
  <c r="AJD45" i="4"/>
  <c r="AJD44" i="4"/>
  <c r="AJD43" i="4"/>
  <c r="AJD42" i="4"/>
  <c r="AJD41" i="4"/>
  <c r="AJD40" i="4"/>
  <c r="AJD39" i="4"/>
  <c r="AJD38" i="4"/>
  <c r="AJD37" i="4"/>
  <c r="AJD36" i="4"/>
  <c r="AJD35" i="4"/>
  <c r="AJD34" i="4"/>
  <c r="AJD33" i="4"/>
  <c r="AJD32" i="4"/>
  <c r="AJD31" i="4"/>
  <c r="AJD30" i="4"/>
  <c r="AJD29" i="4"/>
  <c r="AJD28" i="4"/>
  <c r="AJD27" i="4"/>
  <c r="AJD26" i="4"/>
  <c r="AJD25" i="4"/>
  <c r="AJD24" i="4"/>
  <c r="AJD23" i="4"/>
  <c r="AJD22" i="4"/>
  <c r="AJD21" i="4"/>
  <c r="AJD20" i="4"/>
  <c r="AJD19" i="4"/>
  <c r="AJD18" i="4"/>
  <c r="AJD17" i="4"/>
  <c r="AJD16" i="4"/>
  <c r="AJD15" i="4"/>
  <c r="AJD14" i="4"/>
  <c r="AJD13" i="4"/>
  <c r="AJD12" i="4"/>
  <c r="AJD11" i="4"/>
  <c r="AJD10" i="4"/>
  <c r="AJD9" i="4"/>
  <c r="AJD8" i="4"/>
  <c r="AJI156" i="4"/>
  <c r="AJI155" i="4"/>
  <c r="AJI154" i="4"/>
  <c r="AJI153" i="4"/>
  <c r="AJI152" i="4"/>
  <c r="AJI151" i="4"/>
  <c r="AJI150" i="4"/>
  <c r="AJI149" i="4"/>
  <c r="AJI148" i="4"/>
  <c r="AJI147" i="4"/>
  <c r="AJI146" i="4"/>
  <c r="AJI145" i="4"/>
  <c r="AJI144" i="4"/>
  <c r="AJI143" i="4"/>
  <c r="AJI142" i="4"/>
  <c r="AJI141" i="4"/>
  <c r="AJI140" i="4"/>
  <c r="AJI139" i="4"/>
  <c r="AJI138" i="4"/>
  <c r="AJI137" i="4"/>
  <c r="AJI136" i="4"/>
  <c r="AJI135" i="4"/>
  <c r="AJI134" i="4"/>
  <c r="AJI133" i="4"/>
  <c r="AJI132" i="4"/>
  <c r="AJI131" i="4"/>
  <c r="AJI130" i="4"/>
  <c r="AJI129" i="4"/>
  <c r="AJI128" i="4"/>
  <c r="AJI127" i="4"/>
  <c r="AJI126" i="4"/>
  <c r="AJI125" i="4"/>
  <c r="AJI124" i="4"/>
  <c r="AJI123" i="4"/>
  <c r="AJI122" i="4"/>
  <c r="AJI121" i="4"/>
  <c r="AJI120" i="4"/>
  <c r="AJI119" i="4"/>
  <c r="AJI118" i="4"/>
  <c r="AJI117" i="4"/>
  <c r="AJI116" i="4"/>
  <c r="AJI115" i="4"/>
  <c r="AJI114" i="4"/>
  <c r="AJI113" i="4"/>
  <c r="AJI112" i="4"/>
  <c r="AJI111" i="4"/>
  <c r="AJI110" i="4"/>
  <c r="AJI109" i="4"/>
  <c r="AJI108" i="4"/>
  <c r="AJI107" i="4"/>
  <c r="AJI106" i="4"/>
  <c r="AJI105" i="4"/>
  <c r="AJI104" i="4"/>
  <c r="AJI103" i="4"/>
  <c r="AJI102" i="4"/>
  <c r="AJI101" i="4"/>
  <c r="AJI100" i="4"/>
  <c r="AJI99" i="4"/>
  <c r="AJI98" i="4"/>
  <c r="AJI97" i="4"/>
  <c r="AJI96" i="4"/>
  <c r="AJI95" i="4"/>
  <c r="AJI94" i="4"/>
  <c r="AJI93" i="4"/>
  <c r="AJI92" i="4"/>
  <c r="AJI91" i="4"/>
  <c r="AJI90" i="4"/>
  <c r="AJI89" i="4"/>
  <c r="AJI88" i="4"/>
  <c r="AJI87" i="4"/>
  <c r="AJI86" i="4"/>
  <c r="AJI85" i="4"/>
  <c r="AJI84" i="4"/>
  <c r="AJI83" i="4"/>
  <c r="AJI82" i="4"/>
  <c r="AJI81" i="4"/>
  <c r="AJI80" i="4"/>
  <c r="AJI79" i="4"/>
  <c r="AJI78" i="4"/>
  <c r="AJI77" i="4"/>
  <c r="AJI76" i="4"/>
  <c r="AJI75" i="4"/>
  <c r="AJI74" i="4"/>
  <c r="AJI73" i="4"/>
  <c r="AJI72" i="4"/>
  <c r="AJI71" i="4"/>
  <c r="AJI70" i="4"/>
  <c r="AJI69" i="4"/>
  <c r="AJI68" i="4"/>
  <c r="AJI67" i="4"/>
  <c r="AJI66" i="4"/>
  <c r="AJI65" i="4"/>
  <c r="AJI64" i="4"/>
  <c r="AJI63" i="4"/>
  <c r="AJI62" i="4"/>
  <c r="AJI61" i="4"/>
  <c r="AJI60" i="4"/>
  <c r="AJI59" i="4"/>
  <c r="AJI58" i="4"/>
  <c r="AJI57" i="4"/>
  <c r="AJI56" i="4"/>
  <c r="AJI55" i="4"/>
  <c r="AJI54" i="4"/>
  <c r="AJI53" i="4"/>
  <c r="AJI52" i="4"/>
  <c r="AJI51" i="4"/>
  <c r="AJI50" i="4"/>
  <c r="AJI49" i="4"/>
  <c r="AJI48" i="4"/>
  <c r="AJI47" i="4"/>
  <c r="AJI46" i="4"/>
  <c r="AJI45" i="4"/>
  <c r="AJI44" i="4"/>
  <c r="AJI43" i="4"/>
  <c r="AJI42" i="4"/>
  <c r="AJI41" i="4"/>
  <c r="AJI40" i="4"/>
  <c r="AJI39" i="4"/>
  <c r="AJI38" i="4"/>
  <c r="AJI37" i="4"/>
  <c r="AJI36" i="4"/>
  <c r="AJI35" i="4"/>
  <c r="AJI34" i="4"/>
  <c r="AJI33" i="4"/>
  <c r="AJI32" i="4"/>
  <c r="AJI31" i="4"/>
  <c r="AJI30" i="4"/>
  <c r="AJI29" i="4"/>
  <c r="AJI28" i="4"/>
  <c r="AJI27" i="4"/>
  <c r="AJI26" i="4"/>
  <c r="AJI25" i="4"/>
  <c r="AJI24" i="4"/>
  <c r="AJI23" i="4"/>
  <c r="AJI22" i="4"/>
  <c r="AJI21" i="4"/>
  <c r="AJI20" i="4"/>
  <c r="AJI19" i="4"/>
  <c r="AJI18" i="4"/>
  <c r="AJI17" i="4"/>
  <c r="AJI16" i="4"/>
  <c r="AJI15" i="4"/>
  <c r="AJI14" i="4"/>
  <c r="AJI13" i="4"/>
  <c r="AJI12" i="4"/>
  <c r="AJI11" i="4"/>
  <c r="AJI10" i="4"/>
  <c r="AJI9" i="4"/>
  <c r="AJI8" i="4"/>
  <c r="AJN156" i="4"/>
  <c r="AJN155" i="4"/>
  <c r="AJN154" i="4"/>
  <c r="AJN153" i="4"/>
  <c r="AJN152" i="4"/>
  <c r="AJN151" i="4"/>
  <c r="AJN150" i="4"/>
  <c r="AJN149" i="4"/>
  <c r="AJN148" i="4"/>
  <c r="AJN147" i="4"/>
  <c r="AJN146" i="4"/>
  <c r="AJN145" i="4"/>
  <c r="AJN144" i="4"/>
  <c r="AJN143" i="4"/>
  <c r="AJN142" i="4"/>
  <c r="AJN141" i="4"/>
  <c r="AJN140" i="4"/>
  <c r="AJN139" i="4"/>
  <c r="AJN138" i="4"/>
  <c r="AJN137" i="4"/>
  <c r="AJN136" i="4"/>
  <c r="AJN135" i="4"/>
  <c r="AJN134" i="4"/>
  <c r="AJN133" i="4"/>
  <c r="AJN132" i="4"/>
  <c r="AJN131" i="4"/>
  <c r="AJN130" i="4"/>
  <c r="AJN129" i="4"/>
  <c r="AJN128" i="4"/>
  <c r="AJN127" i="4"/>
  <c r="AJN126" i="4"/>
  <c r="AJN125" i="4"/>
  <c r="AJN124" i="4"/>
  <c r="AJN123" i="4"/>
  <c r="AJN122" i="4"/>
  <c r="AJN121" i="4"/>
  <c r="AJN120" i="4"/>
  <c r="AJN119" i="4"/>
  <c r="AJN118" i="4"/>
  <c r="AJN117" i="4"/>
  <c r="AJN116" i="4"/>
  <c r="AJN115" i="4"/>
  <c r="AJN114" i="4"/>
  <c r="AJN113" i="4"/>
  <c r="AJN112" i="4"/>
  <c r="AJN111" i="4"/>
  <c r="AJN110" i="4"/>
  <c r="AJN109" i="4"/>
  <c r="AJN108" i="4"/>
  <c r="AJN107" i="4"/>
  <c r="AJN106" i="4"/>
  <c r="AJN105" i="4"/>
  <c r="AJN104" i="4"/>
  <c r="AJN103" i="4"/>
  <c r="AJN102" i="4"/>
  <c r="AJN101" i="4"/>
  <c r="AJN100" i="4"/>
  <c r="AJN99" i="4"/>
  <c r="AJN98" i="4"/>
  <c r="AJN97" i="4"/>
  <c r="AJN96" i="4"/>
  <c r="AJN95" i="4"/>
  <c r="AJN94" i="4"/>
  <c r="AJN93" i="4"/>
  <c r="AJN92" i="4"/>
  <c r="AJN91" i="4"/>
  <c r="AJN90" i="4"/>
  <c r="AJN89" i="4"/>
  <c r="AJN88" i="4"/>
  <c r="AJN87" i="4"/>
  <c r="AJN86" i="4"/>
  <c r="AJN85" i="4"/>
  <c r="AJN84" i="4"/>
  <c r="AJN83" i="4"/>
  <c r="AJN82" i="4"/>
  <c r="AJN81" i="4"/>
  <c r="AJN80" i="4"/>
  <c r="AJN79" i="4"/>
  <c r="AJN78" i="4"/>
  <c r="AJN77" i="4"/>
  <c r="AJN76" i="4"/>
  <c r="AJN75" i="4"/>
  <c r="AJN74" i="4"/>
  <c r="AJN73" i="4"/>
  <c r="AJN72" i="4"/>
  <c r="AJN71" i="4"/>
  <c r="AJN70" i="4"/>
  <c r="AJN69" i="4"/>
  <c r="AJN68" i="4"/>
  <c r="AJN67" i="4"/>
  <c r="AJN66" i="4"/>
  <c r="AJN65" i="4"/>
  <c r="AJN64" i="4"/>
  <c r="AJN63" i="4"/>
  <c r="AJN62" i="4"/>
  <c r="AJN61" i="4"/>
  <c r="AJN60" i="4"/>
  <c r="AJN59" i="4"/>
  <c r="AJN58" i="4"/>
  <c r="AJN57" i="4"/>
  <c r="AJN56" i="4"/>
  <c r="AJN55" i="4"/>
  <c r="AJN54" i="4"/>
  <c r="AJN53" i="4"/>
  <c r="AJN52" i="4"/>
  <c r="AJN51" i="4"/>
  <c r="AJN50" i="4"/>
  <c r="AJN49" i="4"/>
  <c r="AJN48" i="4"/>
  <c r="AJN47" i="4"/>
  <c r="AJN46" i="4"/>
  <c r="AJN45" i="4"/>
  <c r="AJN44" i="4"/>
  <c r="AJN43" i="4"/>
  <c r="AJN42" i="4"/>
  <c r="AJN41" i="4"/>
  <c r="AJN40" i="4"/>
  <c r="AJN39" i="4"/>
  <c r="AJN38" i="4"/>
  <c r="AJN37" i="4"/>
  <c r="AJN36" i="4"/>
  <c r="AJN35" i="4"/>
  <c r="AJN34" i="4"/>
  <c r="AJN33" i="4"/>
  <c r="AJN32" i="4"/>
  <c r="AJN31" i="4"/>
  <c r="AJN30" i="4"/>
  <c r="AJN29" i="4"/>
  <c r="AJN28" i="4"/>
  <c r="AJN27" i="4"/>
  <c r="AJN26" i="4"/>
  <c r="AJN25" i="4"/>
  <c r="AJN24" i="4"/>
  <c r="AJN23" i="4"/>
  <c r="AJN22" i="4"/>
  <c r="AJN21" i="4"/>
  <c r="AJN20" i="4"/>
  <c r="AJN19" i="4"/>
  <c r="AJN18" i="4"/>
  <c r="AJN17" i="4"/>
  <c r="AJN16" i="4"/>
  <c r="AJN15" i="4"/>
  <c r="AJN14" i="4"/>
  <c r="AJN13" i="4"/>
  <c r="AJN12" i="4"/>
  <c r="AJN11" i="4"/>
  <c r="AJN10" i="4"/>
  <c r="AJN9" i="4"/>
  <c r="AJN8" i="4"/>
  <c r="AJS156" i="4"/>
  <c r="AJS155" i="4"/>
  <c r="AJS154" i="4"/>
  <c r="AJS153" i="4"/>
  <c r="AJS152" i="4"/>
  <c r="AJS151" i="4"/>
  <c r="AJS150" i="4"/>
  <c r="AJS149" i="4"/>
  <c r="AJS148" i="4"/>
  <c r="AJS147" i="4"/>
  <c r="AJS146" i="4"/>
  <c r="AJS145" i="4"/>
  <c r="AJS144" i="4"/>
  <c r="AJS143" i="4"/>
  <c r="AJS142" i="4"/>
  <c r="AJS141" i="4"/>
  <c r="AJS140" i="4"/>
  <c r="AJS139" i="4"/>
  <c r="AJS138" i="4"/>
  <c r="AJS137" i="4"/>
  <c r="AJS136" i="4"/>
  <c r="AJS135" i="4"/>
  <c r="AJS134" i="4"/>
  <c r="AJS133" i="4"/>
  <c r="AJS132" i="4"/>
  <c r="AJS131" i="4"/>
  <c r="AJS130" i="4"/>
  <c r="AJS129" i="4"/>
  <c r="AJS128" i="4"/>
  <c r="AJS127" i="4"/>
  <c r="AJS126" i="4"/>
  <c r="AJS125" i="4"/>
  <c r="AJS124" i="4"/>
  <c r="AJS123" i="4"/>
  <c r="AJS122" i="4"/>
  <c r="AJS121" i="4"/>
  <c r="AJS120" i="4"/>
  <c r="AJS119" i="4"/>
  <c r="AJS118" i="4"/>
  <c r="AJS117" i="4"/>
  <c r="AJS116" i="4"/>
  <c r="AJS115" i="4"/>
  <c r="AJS114" i="4"/>
  <c r="AJS113" i="4"/>
  <c r="AJS112" i="4"/>
  <c r="AJS111" i="4"/>
  <c r="AJS110" i="4"/>
  <c r="AJS109" i="4"/>
  <c r="AJS108" i="4"/>
  <c r="AJS107" i="4"/>
  <c r="AJS106" i="4"/>
  <c r="AJS105" i="4"/>
  <c r="AJS104" i="4"/>
  <c r="AJS103" i="4"/>
  <c r="AJS102" i="4"/>
  <c r="AJS101" i="4"/>
  <c r="AJS100" i="4"/>
  <c r="AJS99" i="4"/>
  <c r="AJS98" i="4"/>
  <c r="AJS97" i="4"/>
  <c r="AJS96" i="4"/>
  <c r="AJS95" i="4"/>
  <c r="AJS94" i="4"/>
  <c r="AJS93" i="4"/>
  <c r="AJS92" i="4"/>
  <c r="AJS91" i="4"/>
  <c r="AJS90" i="4"/>
  <c r="AJS89" i="4"/>
  <c r="AJS88" i="4"/>
  <c r="AJS87" i="4"/>
  <c r="AJS86" i="4"/>
  <c r="AJS85" i="4"/>
  <c r="AJS84" i="4"/>
  <c r="AJS83" i="4"/>
  <c r="AJS82" i="4"/>
  <c r="AJS81" i="4"/>
  <c r="AJS80" i="4"/>
  <c r="AJS79" i="4"/>
  <c r="AJS78" i="4"/>
  <c r="AJS77" i="4"/>
  <c r="AJS76" i="4"/>
  <c r="AJS75" i="4"/>
  <c r="AJS74" i="4"/>
  <c r="AJS73" i="4"/>
  <c r="AJS72" i="4"/>
  <c r="AJS71" i="4"/>
  <c r="AJS70" i="4"/>
  <c r="AJS69" i="4"/>
  <c r="AJS68" i="4"/>
  <c r="AJS67" i="4"/>
  <c r="AJS66" i="4"/>
  <c r="AJS65" i="4"/>
  <c r="AJS64" i="4"/>
  <c r="AJS63" i="4"/>
  <c r="AJS62" i="4"/>
  <c r="AJS61" i="4"/>
  <c r="AJS60" i="4"/>
  <c r="AJS59" i="4"/>
  <c r="AJS58" i="4"/>
  <c r="AJS57" i="4"/>
  <c r="AJS56" i="4"/>
  <c r="AJS55" i="4"/>
  <c r="AJS54" i="4"/>
  <c r="AJS53" i="4"/>
  <c r="AJS52" i="4"/>
  <c r="AJS51" i="4"/>
  <c r="AJS50" i="4"/>
  <c r="AJS49" i="4"/>
  <c r="AJS48" i="4"/>
  <c r="AJS47" i="4"/>
  <c r="AJS46" i="4"/>
  <c r="AJS45" i="4"/>
  <c r="AJS44" i="4"/>
  <c r="AJS43" i="4"/>
  <c r="AJS42" i="4"/>
  <c r="AJS41" i="4"/>
  <c r="AJS40" i="4"/>
  <c r="AJS39" i="4"/>
  <c r="AJS38" i="4"/>
  <c r="AJS37" i="4"/>
  <c r="AJS36" i="4"/>
  <c r="AJS35" i="4"/>
  <c r="AJS34" i="4"/>
  <c r="AJS33" i="4"/>
  <c r="AJS32" i="4"/>
  <c r="AJS31" i="4"/>
  <c r="AJS30" i="4"/>
  <c r="AJS29" i="4"/>
  <c r="AJS28" i="4"/>
  <c r="AJS27" i="4"/>
  <c r="AJS26" i="4"/>
  <c r="AJS25" i="4"/>
  <c r="AJS24" i="4"/>
  <c r="AJS23" i="4"/>
  <c r="AJS22" i="4"/>
  <c r="AJS21" i="4"/>
  <c r="AJS20" i="4"/>
  <c r="AJS19" i="4"/>
  <c r="AJS18" i="4"/>
  <c r="AJS17" i="4"/>
  <c r="AJS16" i="4"/>
  <c r="AJS15" i="4"/>
  <c r="AJS14" i="4"/>
  <c r="AJS13" i="4"/>
  <c r="AJS12" i="4"/>
  <c r="AJS11" i="4"/>
  <c r="AJS10" i="4"/>
  <c r="AJS9" i="4"/>
  <c r="AJS8" i="4"/>
  <c r="AJX156" i="4"/>
  <c r="AJX155" i="4"/>
  <c r="AJX154" i="4"/>
  <c r="AJX153" i="4"/>
  <c r="AJX152" i="4"/>
  <c r="AJX151" i="4"/>
  <c r="AJX150" i="4"/>
  <c r="AJX149" i="4"/>
  <c r="AJX148" i="4"/>
  <c r="AJX147" i="4"/>
  <c r="AJX146" i="4"/>
  <c r="AJX145" i="4"/>
  <c r="AJX144" i="4"/>
  <c r="AJX143" i="4"/>
  <c r="AJX142" i="4"/>
  <c r="AJX141" i="4"/>
  <c r="AJX140" i="4"/>
  <c r="AJX139" i="4"/>
  <c r="AJX138" i="4"/>
  <c r="AJX137" i="4"/>
  <c r="AJX136" i="4"/>
  <c r="AJX135" i="4"/>
  <c r="AJX134" i="4"/>
  <c r="AJX133" i="4"/>
  <c r="AJX132" i="4"/>
  <c r="AJX131" i="4"/>
  <c r="AJX130" i="4"/>
  <c r="AJX129" i="4"/>
  <c r="AJX128" i="4"/>
  <c r="AJX127" i="4"/>
  <c r="AJX126" i="4"/>
  <c r="AJX125" i="4"/>
  <c r="AJX124" i="4"/>
  <c r="AJX123" i="4"/>
  <c r="AJX122" i="4"/>
  <c r="AJX121" i="4"/>
  <c r="AJX120" i="4"/>
  <c r="AJX119" i="4"/>
  <c r="AJX118" i="4"/>
  <c r="AJX117" i="4"/>
  <c r="AJX116" i="4"/>
  <c r="AJX115" i="4"/>
  <c r="AJX114" i="4"/>
  <c r="AJX113" i="4"/>
  <c r="AJX112" i="4"/>
  <c r="AJX111" i="4"/>
  <c r="AJX110" i="4"/>
  <c r="AJX109" i="4"/>
  <c r="AJX108" i="4"/>
  <c r="AJX107" i="4"/>
  <c r="AJX106" i="4"/>
  <c r="AJX105" i="4"/>
  <c r="AJX104" i="4"/>
  <c r="AJX103" i="4"/>
  <c r="AJX102" i="4"/>
  <c r="AJX101" i="4"/>
  <c r="AJX100" i="4"/>
  <c r="AJX99" i="4"/>
  <c r="AJX98" i="4"/>
  <c r="AJX97" i="4"/>
  <c r="AJX96" i="4"/>
  <c r="AJX95" i="4"/>
  <c r="AJX94" i="4"/>
  <c r="AJX93" i="4"/>
  <c r="AJX92" i="4"/>
  <c r="AJX91" i="4"/>
  <c r="AJX90" i="4"/>
  <c r="AJX89" i="4"/>
  <c r="AJX88" i="4"/>
  <c r="AJX87" i="4"/>
  <c r="AJX86" i="4"/>
  <c r="AJX85" i="4"/>
  <c r="AJX84" i="4"/>
  <c r="AJX83" i="4"/>
  <c r="AJX82" i="4"/>
  <c r="AJX81" i="4"/>
  <c r="AJX80" i="4"/>
  <c r="AJX79" i="4"/>
  <c r="AJX78" i="4"/>
  <c r="AJX77" i="4"/>
  <c r="AJX76" i="4"/>
  <c r="AJX75" i="4"/>
  <c r="AJX74" i="4"/>
  <c r="AJX73" i="4"/>
  <c r="AJX72" i="4"/>
  <c r="AJX71" i="4"/>
  <c r="AJX70" i="4"/>
  <c r="AJX69" i="4"/>
  <c r="AJX68" i="4"/>
  <c r="AJX67" i="4"/>
  <c r="AJX66" i="4"/>
  <c r="AJX65" i="4"/>
  <c r="AJX64" i="4"/>
  <c r="AJX63" i="4"/>
  <c r="AJX62" i="4"/>
  <c r="AJX61" i="4"/>
  <c r="AJX60" i="4"/>
  <c r="AJX59" i="4"/>
  <c r="AJX58" i="4"/>
  <c r="AJX57" i="4"/>
  <c r="AJX56" i="4"/>
  <c r="AJX55" i="4"/>
  <c r="AJX54" i="4"/>
  <c r="AJX53" i="4"/>
  <c r="AJX52" i="4"/>
  <c r="AJX51" i="4"/>
  <c r="AJX50" i="4"/>
  <c r="AJX49" i="4"/>
  <c r="AJX48" i="4"/>
  <c r="AJX47" i="4"/>
  <c r="AJX46" i="4"/>
  <c r="AJX45" i="4"/>
  <c r="AJX44" i="4"/>
  <c r="AJX43" i="4"/>
  <c r="AJX42" i="4"/>
  <c r="AJX41" i="4"/>
  <c r="AJX40" i="4"/>
  <c r="AJX39" i="4"/>
  <c r="AJX38" i="4"/>
  <c r="AJX37" i="4"/>
  <c r="AJX36" i="4"/>
  <c r="AJX35" i="4"/>
  <c r="AJX34" i="4"/>
  <c r="AJX33" i="4"/>
  <c r="AJX32" i="4"/>
  <c r="AJX31" i="4"/>
  <c r="AJX30" i="4"/>
  <c r="AJX29" i="4"/>
  <c r="AJX28" i="4"/>
  <c r="AJX27" i="4"/>
  <c r="AJX26" i="4"/>
  <c r="AJX25" i="4"/>
  <c r="AJX24" i="4"/>
  <c r="AJX23" i="4"/>
  <c r="AJX22" i="4"/>
  <c r="AJX21" i="4"/>
  <c r="AJX20" i="4"/>
  <c r="AJX19" i="4"/>
  <c r="AJX18" i="4"/>
  <c r="AJX17" i="4"/>
  <c r="AJX16" i="4"/>
  <c r="AJX15" i="4"/>
  <c r="AJX14" i="4"/>
  <c r="AJX13" i="4"/>
  <c r="AJX12" i="4"/>
  <c r="AJX11" i="4"/>
  <c r="AJX10" i="4"/>
  <c r="AJX9" i="4"/>
  <c r="AJX8" i="4"/>
  <c r="AKC156" i="4"/>
  <c r="AKC155" i="4"/>
  <c r="AKC154" i="4"/>
  <c r="AKC153" i="4"/>
  <c r="AKC152" i="4"/>
  <c r="AKC151" i="4"/>
  <c r="AKC150" i="4"/>
  <c r="AKC149" i="4"/>
  <c r="AKC148" i="4"/>
  <c r="AKC147" i="4"/>
  <c r="AKC146" i="4"/>
  <c r="AKC145" i="4"/>
  <c r="AKC144" i="4"/>
  <c r="AKC143" i="4"/>
  <c r="AKC142" i="4"/>
  <c r="AKC141" i="4"/>
  <c r="AKC140" i="4"/>
  <c r="AKC139" i="4"/>
  <c r="AKC138" i="4"/>
  <c r="AKC137" i="4"/>
  <c r="AKC136" i="4"/>
  <c r="AKC135" i="4"/>
  <c r="AKC134" i="4"/>
  <c r="AKC133" i="4"/>
  <c r="AKC132" i="4"/>
  <c r="AKC131" i="4"/>
  <c r="AKC130" i="4"/>
  <c r="AKC129" i="4"/>
  <c r="AKC128" i="4"/>
  <c r="AKC127" i="4"/>
  <c r="AKC126" i="4"/>
  <c r="AKC125" i="4"/>
  <c r="AKC124" i="4"/>
  <c r="AKC123" i="4"/>
  <c r="AKC122" i="4"/>
  <c r="AKC121" i="4"/>
  <c r="AKC120" i="4"/>
  <c r="AKC119" i="4"/>
  <c r="AKC118" i="4"/>
  <c r="AKC117" i="4"/>
  <c r="AKC116" i="4"/>
  <c r="AKC115" i="4"/>
  <c r="AKC114" i="4"/>
  <c r="AKC113" i="4"/>
  <c r="AKC112" i="4"/>
  <c r="AKC111" i="4"/>
  <c r="AKC110" i="4"/>
  <c r="AKC109" i="4"/>
  <c r="AKC108" i="4"/>
  <c r="AKC107" i="4"/>
  <c r="AKC106" i="4"/>
  <c r="AKC105" i="4"/>
  <c r="AKC104" i="4"/>
  <c r="AKC103" i="4"/>
  <c r="AKC102" i="4"/>
  <c r="AKC101" i="4"/>
  <c r="AKC100" i="4"/>
  <c r="AKC99" i="4"/>
  <c r="AKC98" i="4"/>
  <c r="AKC97" i="4"/>
  <c r="AKC96" i="4"/>
  <c r="AKC95" i="4"/>
  <c r="AKC94" i="4"/>
  <c r="AKC93" i="4"/>
  <c r="AKC92" i="4"/>
  <c r="AKC91" i="4"/>
  <c r="AKC90" i="4"/>
  <c r="AKC89" i="4"/>
  <c r="AKC88" i="4"/>
  <c r="AKC87" i="4"/>
  <c r="AKC86" i="4"/>
  <c r="AKC85" i="4"/>
  <c r="AKC84" i="4"/>
  <c r="AKC83" i="4"/>
  <c r="AKC82" i="4"/>
  <c r="AKC81" i="4"/>
  <c r="AKC80" i="4"/>
  <c r="AKC79" i="4"/>
  <c r="AKC78" i="4"/>
  <c r="AKC77" i="4"/>
  <c r="AKC76" i="4"/>
  <c r="AKC75" i="4"/>
  <c r="AKC74" i="4"/>
  <c r="AKC73" i="4"/>
  <c r="AKC72" i="4"/>
  <c r="AKC71" i="4"/>
  <c r="AKC70" i="4"/>
  <c r="AKC69" i="4"/>
  <c r="AKC68" i="4"/>
  <c r="AKC67" i="4"/>
  <c r="AKC66" i="4"/>
  <c r="AKC65" i="4"/>
  <c r="AKC64" i="4"/>
  <c r="AKC63" i="4"/>
  <c r="AKC62" i="4"/>
  <c r="AKC61" i="4"/>
  <c r="AKC60" i="4"/>
  <c r="AKC59" i="4"/>
  <c r="AKC58" i="4"/>
  <c r="AKC57" i="4"/>
  <c r="AKC56" i="4"/>
  <c r="AKC55" i="4"/>
  <c r="AKC54" i="4"/>
  <c r="AKC53" i="4"/>
  <c r="AKC52" i="4"/>
  <c r="AKC51" i="4"/>
  <c r="AKC50" i="4"/>
  <c r="AKC49" i="4"/>
  <c r="AKC48" i="4"/>
  <c r="AKC47" i="4"/>
  <c r="AKC46" i="4"/>
  <c r="AKC45" i="4"/>
  <c r="AKC44" i="4"/>
  <c r="AKC43" i="4"/>
  <c r="AKC42" i="4"/>
  <c r="AKC41" i="4"/>
  <c r="AKC40" i="4"/>
  <c r="AKC39" i="4"/>
  <c r="AKC38" i="4"/>
  <c r="AKC37" i="4"/>
  <c r="AKC36" i="4"/>
  <c r="AKC35" i="4"/>
  <c r="AKC34" i="4"/>
  <c r="AKC33" i="4"/>
  <c r="AKC32" i="4"/>
  <c r="AKC31" i="4"/>
  <c r="AKC30" i="4"/>
  <c r="AKC29" i="4"/>
  <c r="AKC28" i="4"/>
  <c r="AKC27" i="4"/>
  <c r="AKC26" i="4"/>
  <c r="AKC25" i="4"/>
  <c r="AKC24" i="4"/>
  <c r="AKC23" i="4"/>
  <c r="AKC22" i="4"/>
  <c r="AKC21" i="4"/>
  <c r="AKC20" i="4"/>
  <c r="AKC19" i="4"/>
  <c r="AKC18" i="4"/>
  <c r="AKC17" i="4"/>
  <c r="AKC16" i="4"/>
  <c r="AKC15" i="4"/>
  <c r="AKC14" i="4"/>
  <c r="AKC13" i="4"/>
  <c r="AKC12" i="4"/>
  <c r="AKC11" i="4"/>
  <c r="AKC10" i="4"/>
  <c r="AKC9" i="4"/>
  <c r="AKC8" i="4"/>
  <c r="AKH156" i="4"/>
  <c r="AKH155" i="4"/>
  <c r="AKH154" i="4"/>
  <c r="AKH153" i="4"/>
  <c r="AKH152" i="4"/>
  <c r="AKH151" i="4"/>
  <c r="AKH150" i="4"/>
  <c r="AKH149" i="4"/>
  <c r="AKH148" i="4"/>
  <c r="AKH147" i="4"/>
  <c r="AKH146" i="4"/>
  <c r="AKH145" i="4"/>
  <c r="AKH144" i="4"/>
  <c r="AKH143" i="4"/>
  <c r="AKH142" i="4"/>
  <c r="AKH141" i="4"/>
  <c r="AKH140" i="4"/>
  <c r="AKH139" i="4"/>
  <c r="AKH138" i="4"/>
  <c r="AKH137" i="4"/>
  <c r="AKH136" i="4"/>
  <c r="AKH135" i="4"/>
  <c r="AKH134" i="4"/>
  <c r="AKH133" i="4"/>
  <c r="AKH132" i="4"/>
  <c r="AKH131" i="4"/>
  <c r="AKH130" i="4"/>
  <c r="AKH129" i="4"/>
  <c r="AKH128" i="4"/>
  <c r="AKH127" i="4"/>
  <c r="AKH126" i="4"/>
  <c r="AKH125" i="4"/>
  <c r="AKH124" i="4"/>
  <c r="AKH123" i="4"/>
  <c r="AKH122" i="4"/>
  <c r="AKH121" i="4"/>
  <c r="AKH120" i="4"/>
  <c r="AKH119" i="4"/>
  <c r="AKH118" i="4"/>
  <c r="AKH117" i="4"/>
  <c r="AKH116" i="4"/>
  <c r="AKH115" i="4"/>
  <c r="AKH114" i="4"/>
  <c r="AKH113" i="4"/>
  <c r="AKH112" i="4"/>
  <c r="AKH111" i="4"/>
  <c r="AKH110" i="4"/>
  <c r="AKH109" i="4"/>
  <c r="AKH108" i="4"/>
  <c r="AKH107" i="4"/>
  <c r="AKH106" i="4"/>
  <c r="AKH105" i="4"/>
  <c r="AKH104" i="4"/>
  <c r="AKH103" i="4"/>
  <c r="AKH102" i="4"/>
  <c r="AKH101" i="4"/>
  <c r="AKH100" i="4"/>
  <c r="AKH99" i="4"/>
  <c r="AKH98" i="4"/>
  <c r="AKH97" i="4"/>
  <c r="AKH96" i="4"/>
  <c r="AKH95" i="4"/>
  <c r="AKH94" i="4"/>
  <c r="AKH93" i="4"/>
  <c r="AKH92" i="4"/>
  <c r="AKH91" i="4"/>
  <c r="AKH90" i="4"/>
  <c r="AKH89" i="4"/>
  <c r="AKH88" i="4"/>
  <c r="AKH87" i="4"/>
  <c r="AKH86" i="4"/>
  <c r="AKH85" i="4"/>
  <c r="AKH84" i="4"/>
  <c r="AKH83" i="4"/>
  <c r="AKH82" i="4"/>
  <c r="AKH81" i="4"/>
  <c r="AKH80" i="4"/>
  <c r="AKH79" i="4"/>
  <c r="AKH78" i="4"/>
  <c r="AKH77" i="4"/>
  <c r="AKH76" i="4"/>
  <c r="AKH75" i="4"/>
  <c r="AKH74" i="4"/>
  <c r="AKH73" i="4"/>
  <c r="AKH72" i="4"/>
  <c r="AKH71" i="4"/>
  <c r="AKH70" i="4"/>
  <c r="AKH69" i="4"/>
  <c r="AKH68" i="4"/>
  <c r="AKH67" i="4"/>
  <c r="AKH66" i="4"/>
  <c r="AKH65" i="4"/>
  <c r="AKH64" i="4"/>
  <c r="AKH63" i="4"/>
  <c r="AKH62" i="4"/>
  <c r="AKH61" i="4"/>
  <c r="AKH60" i="4"/>
  <c r="AKH59" i="4"/>
  <c r="AKH58" i="4"/>
  <c r="AKH57" i="4"/>
  <c r="AKH56" i="4"/>
  <c r="AKH55" i="4"/>
  <c r="AKH54" i="4"/>
  <c r="AKH53" i="4"/>
  <c r="AKH52" i="4"/>
  <c r="AKH51" i="4"/>
  <c r="AKH50" i="4"/>
  <c r="AKH49" i="4"/>
  <c r="AKH48" i="4"/>
  <c r="AKH47" i="4"/>
  <c r="AKH46" i="4"/>
  <c r="AKH45" i="4"/>
  <c r="AKH44" i="4"/>
  <c r="AKH43" i="4"/>
  <c r="AKH42" i="4"/>
  <c r="AKH41" i="4"/>
  <c r="AKH40" i="4"/>
  <c r="AKH39" i="4"/>
  <c r="AKH38" i="4"/>
  <c r="AKH37" i="4"/>
  <c r="AKH36" i="4"/>
  <c r="AKH35" i="4"/>
  <c r="AKH34" i="4"/>
  <c r="AKH33" i="4"/>
  <c r="AKH32" i="4"/>
  <c r="AKH31" i="4"/>
  <c r="AKH30" i="4"/>
  <c r="AKH29" i="4"/>
  <c r="AKH28" i="4"/>
  <c r="AKH27" i="4"/>
  <c r="AKH26" i="4"/>
  <c r="AKH25" i="4"/>
  <c r="AKH24" i="4"/>
  <c r="AKH23" i="4"/>
  <c r="AKH22" i="4"/>
  <c r="AKH21" i="4"/>
  <c r="AKH20" i="4"/>
  <c r="AKH19" i="4"/>
  <c r="AKH18" i="4"/>
  <c r="AKH17" i="4"/>
  <c r="AKH16" i="4"/>
  <c r="AKH15" i="4"/>
  <c r="AKH14" i="4"/>
  <c r="AKH13" i="4"/>
  <c r="AKH12" i="4"/>
  <c r="AKH11" i="4"/>
  <c r="AKH10" i="4"/>
  <c r="AKH9" i="4"/>
  <c r="AKH8" i="4"/>
  <c r="AKM156" i="4"/>
  <c r="AKM155" i="4"/>
  <c r="AKM154" i="4"/>
  <c r="AKM153" i="4"/>
  <c r="AKM152" i="4"/>
  <c r="AKM151" i="4"/>
  <c r="AKM150" i="4"/>
  <c r="AKM149" i="4"/>
  <c r="AKM148" i="4"/>
  <c r="AKM147" i="4"/>
  <c r="AKM146" i="4"/>
  <c r="AKM145" i="4"/>
  <c r="AKM144" i="4"/>
  <c r="AKM143" i="4"/>
  <c r="AKM142" i="4"/>
  <c r="AKM141" i="4"/>
  <c r="AKM140" i="4"/>
  <c r="AKM139" i="4"/>
  <c r="AKM138" i="4"/>
  <c r="AKM137" i="4"/>
  <c r="AKM136" i="4"/>
  <c r="AKM135" i="4"/>
  <c r="AKM134" i="4"/>
  <c r="AKM133" i="4"/>
  <c r="AKM132" i="4"/>
  <c r="AKM131" i="4"/>
  <c r="AKM130" i="4"/>
  <c r="AKM129" i="4"/>
  <c r="AKM128" i="4"/>
  <c r="AKM127" i="4"/>
  <c r="AKM126" i="4"/>
  <c r="AKM125" i="4"/>
  <c r="AKM124" i="4"/>
  <c r="AKM123" i="4"/>
  <c r="AKM122" i="4"/>
  <c r="AKM121" i="4"/>
  <c r="AKM120" i="4"/>
  <c r="AKM119" i="4"/>
  <c r="AKM118" i="4"/>
  <c r="AKM117" i="4"/>
  <c r="AKM116" i="4"/>
  <c r="AKM115" i="4"/>
  <c r="AKM114" i="4"/>
  <c r="AKM113" i="4"/>
  <c r="AKM112" i="4"/>
  <c r="AKM111" i="4"/>
  <c r="AKM110" i="4"/>
  <c r="AKM109" i="4"/>
  <c r="AKM108" i="4"/>
  <c r="AKM107" i="4"/>
  <c r="AKM106" i="4"/>
  <c r="AKM105" i="4"/>
  <c r="AKM104" i="4"/>
  <c r="AKM103" i="4"/>
  <c r="AKM102" i="4"/>
  <c r="AKM101" i="4"/>
  <c r="AKM100" i="4"/>
  <c r="AKM99" i="4"/>
  <c r="AKM98" i="4"/>
  <c r="AKM97" i="4"/>
  <c r="AKM96" i="4"/>
  <c r="AKM95" i="4"/>
  <c r="AKM94" i="4"/>
  <c r="AKM93" i="4"/>
  <c r="AKM92" i="4"/>
  <c r="AKM91" i="4"/>
  <c r="AKM90" i="4"/>
  <c r="AKM89" i="4"/>
  <c r="AKM88" i="4"/>
  <c r="AKM87" i="4"/>
  <c r="AKM86" i="4"/>
  <c r="AKM85" i="4"/>
  <c r="AKM84" i="4"/>
  <c r="AKM83" i="4"/>
  <c r="AKM82" i="4"/>
  <c r="AKM81" i="4"/>
  <c r="AKM80" i="4"/>
  <c r="AKM79" i="4"/>
  <c r="AKM78" i="4"/>
  <c r="AKM77" i="4"/>
  <c r="AKM76" i="4"/>
  <c r="AKM75" i="4"/>
  <c r="AKM74" i="4"/>
  <c r="AKM73" i="4"/>
  <c r="AKM72" i="4"/>
  <c r="AKM71" i="4"/>
  <c r="AKM70" i="4"/>
  <c r="AKM69" i="4"/>
  <c r="AKM68" i="4"/>
  <c r="AKM67" i="4"/>
  <c r="AKM66" i="4"/>
  <c r="AKM65" i="4"/>
  <c r="AKM64" i="4"/>
  <c r="AKM63" i="4"/>
  <c r="AKM62" i="4"/>
  <c r="AKM61" i="4"/>
  <c r="AKM60" i="4"/>
  <c r="AKM59" i="4"/>
  <c r="AKM58" i="4"/>
  <c r="AKM57" i="4"/>
  <c r="AKM56" i="4"/>
  <c r="AKM55" i="4"/>
  <c r="AKM54" i="4"/>
  <c r="AKM53" i="4"/>
  <c r="AKM52" i="4"/>
  <c r="AKM51" i="4"/>
  <c r="AKM50" i="4"/>
  <c r="AKM49" i="4"/>
  <c r="AKM48" i="4"/>
  <c r="AKM47" i="4"/>
  <c r="AKM46" i="4"/>
  <c r="AKM45" i="4"/>
  <c r="AKM44" i="4"/>
  <c r="AKM43" i="4"/>
  <c r="AKM42" i="4"/>
  <c r="AKM41" i="4"/>
  <c r="AKM40" i="4"/>
  <c r="AKM39" i="4"/>
  <c r="AKM38" i="4"/>
  <c r="AKM37" i="4"/>
  <c r="AKM36" i="4"/>
  <c r="AKM35" i="4"/>
  <c r="AKM34" i="4"/>
  <c r="AKM33" i="4"/>
  <c r="AKM32" i="4"/>
  <c r="AKM31" i="4"/>
  <c r="AKM30" i="4"/>
  <c r="AKM29" i="4"/>
  <c r="AKM28" i="4"/>
  <c r="AKM27" i="4"/>
  <c r="AKM26" i="4"/>
  <c r="AKM25" i="4"/>
  <c r="AKM24" i="4"/>
  <c r="AKM23" i="4"/>
  <c r="AKM22" i="4"/>
  <c r="AKM21" i="4"/>
  <c r="AKM20" i="4"/>
  <c r="AKM19" i="4"/>
  <c r="AKM18" i="4"/>
  <c r="AKM17" i="4"/>
  <c r="AKM16" i="4"/>
  <c r="AKM15" i="4"/>
  <c r="AKM14" i="4"/>
  <c r="AKM13" i="4"/>
  <c r="AKM12" i="4"/>
  <c r="AKM11" i="4"/>
  <c r="AKM10" i="4"/>
  <c r="AKM9" i="4"/>
  <c r="AKM8" i="4"/>
  <c r="AKR156" i="4"/>
  <c r="AKR155" i="4"/>
  <c r="AKR154" i="4"/>
  <c r="AKR153" i="4"/>
  <c r="AKR152" i="4"/>
  <c r="AKR151" i="4"/>
  <c r="AKR150" i="4"/>
  <c r="AKR149" i="4"/>
  <c r="AKR148" i="4"/>
  <c r="AKR147" i="4"/>
  <c r="AKR146" i="4"/>
  <c r="AKR145" i="4"/>
  <c r="AKR144" i="4"/>
  <c r="AKR143" i="4"/>
  <c r="AKR142" i="4"/>
  <c r="AKR141" i="4"/>
  <c r="AKR140" i="4"/>
  <c r="AKR139" i="4"/>
  <c r="AKR138" i="4"/>
  <c r="AKR137" i="4"/>
  <c r="AKR136" i="4"/>
  <c r="AKR135" i="4"/>
  <c r="AKR134" i="4"/>
  <c r="AKR133" i="4"/>
  <c r="AKR132" i="4"/>
  <c r="AKR131" i="4"/>
  <c r="AKR130" i="4"/>
  <c r="AKR129" i="4"/>
  <c r="AKR128" i="4"/>
  <c r="AKR127" i="4"/>
  <c r="AKR126" i="4"/>
  <c r="AKR125" i="4"/>
  <c r="AKR124" i="4"/>
  <c r="AKR123" i="4"/>
  <c r="AKR122" i="4"/>
  <c r="AKR121" i="4"/>
  <c r="AKR120" i="4"/>
  <c r="AKR119" i="4"/>
  <c r="AKR118" i="4"/>
  <c r="AKR117" i="4"/>
  <c r="AKR116" i="4"/>
  <c r="AKR115" i="4"/>
  <c r="AKR114" i="4"/>
  <c r="AKR113" i="4"/>
  <c r="AKR112" i="4"/>
  <c r="AKR111" i="4"/>
  <c r="AKR110" i="4"/>
  <c r="AKR109" i="4"/>
  <c r="AKR108" i="4"/>
  <c r="AKR107" i="4"/>
  <c r="AKR106" i="4"/>
  <c r="AKR105" i="4"/>
  <c r="AKR104" i="4"/>
  <c r="AKR103" i="4"/>
  <c r="AKR102" i="4"/>
  <c r="AKR101" i="4"/>
  <c r="AKR100" i="4"/>
  <c r="AKR99" i="4"/>
  <c r="AKR98" i="4"/>
  <c r="AKR97" i="4"/>
  <c r="AKR96" i="4"/>
  <c r="AKR95" i="4"/>
  <c r="AKR94" i="4"/>
  <c r="AKR93" i="4"/>
  <c r="AKR92" i="4"/>
  <c r="AKR91" i="4"/>
  <c r="AKR90" i="4"/>
  <c r="AKR89" i="4"/>
  <c r="AKR88" i="4"/>
  <c r="AKR87" i="4"/>
  <c r="AKR86" i="4"/>
  <c r="AKR85" i="4"/>
  <c r="AKR84" i="4"/>
  <c r="AKR83" i="4"/>
  <c r="AKR82" i="4"/>
  <c r="AKR81" i="4"/>
  <c r="AKR80" i="4"/>
  <c r="AKR79" i="4"/>
  <c r="AKR78" i="4"/>
  <c r="AKR77" i="4"/>
  <c r="AKR76" i="4"/>
  <c r="AKR75" i="4"/>
  <c r="AKR74" i="4"/>
  <c r="AKR73" i="4"/>
  <c r="AKR72" i="4"/>
  <c r="AKR71" i="4"/>
  <c r="AKR70" i="4"/>
  <c r="AKR69" i="4"/>
  <c r="AKR68" i="4"/>
  <c r="AKR67" i="4"/>
  <c r="AKR66" i="4"/>
  <c r="AKR65" i="4"/>
  <c r="AKR64" i="4"/>
  <c r="AKR63" i="4"/>
  <c r="AKR62" i="4"/>
  <c r="AKR61" i="4"/>
  <c r="AKR60" i="4"/>
  <c r="AKR59" i="4"/>
  <c r="AKR58" i="4"/>
  <c r="AKR57" i="4"/>
  <c r="AKR56" i="4"/>
  <c r="AKR55" i="4"/>
  <c r="AKR54" i="4"/>
  <c r="AKR53" i="4"/>
  <c r="AKR52" i="4"/>
  <c r="AKR51" i="4"/>
  <c r="AKR50" i="4"/>
  <c r="AKR49" i="4"/>
  <c r="AKR48" i="4"/>
  <c r="AKR47" i="4"/>
  <c r="AKR46" i="4"/>
  <c r="AKR45" i="4"/>
  <c r="AKR44" i="4"/>
  <c r="AKR43" i="4"/>
  <c r="AKR42" i="4"/>
  <c r="AKR41" i="4"/>
  <c r="AKR40" i="4"/>
  <c r="AKR39" i="4"/>
  <c r="AKR38" i="4"/>
  <c r="AKR37" i="4"/>
  <c r="AKR36" i="4"/>
  <c r="AKR35" i="4"/>
  <c r="AKR34" i="4"/>
  <c r="AKR33" i="4"/>
  <c r="AKR32" i="4"/>
  <c r="AKR31" i="4"/>
  <c r="AKR30" i="4"/>
  <c r="AKR29" i="4"/>
  <c r="AKR28" i="4"/>
  <c r="AKR27" i="4"/>
  <c r="AKR26" i="4"/>
  <c r="AKR25" i="4"/>
  <c r="AKR24" i="4"/>
  <c r="AKR23" i="4"/>
  <c r="AKR22" i="4"/>
  <c r="AKR21" i="4"/>
  <c r="AKR20" i="4"/>
  <c r="AKR19" i="4"/>
  <c r="AKR18" i="4"/>
  <c r="AKR17" i="4"/>
  <c r="AKR16" i="4"/>
  <c r="AKR15" i="4"/>
  <c r="AKR14" i="4"/>
  <c r="AKR13" i="4"/>
  <c r="AKR12" i="4"/>
  <c r="AKR11" i="4"/>
  <c r="AKR10" i="4"/>
  <c r="AKR9" i="4"/>
  <c r="AKR8" i="4"/>
  <c r="AKW156" i="4"/>
  <c r="AKW155" i="4"/>
  <c r="AKW154" i="4"/>
  <c r="AKW153" i="4"/>
  <c r="AKW152" i="4"/>
  <c r="AKW151" i="4"/>
  <c r="AKW150" i="4"/>
  <c r="AKW149" i="4"/>
  <c r="AKW148" i="4"/>
  <c r="AKW147" i="4"/>
  <c r="AKW146" i="4"/>
  <c r="AKW145" i="4"/>
  <c r="AKW144" i="4"/>
  <c r="AKW143" i="4"/>
  <c r="AKW142" i="4"/>
  <c r="AKW141" i="4"/>
  <c r="AKW140" i="4"/>
  <c r="AKW139" i="4"/>
  <c r="AKW138" i="4"/>
  <c r="AKW137" i="4"/>
  <c r="AKW136" i="4"/>
  <c r="AKW135" i="4"/>
  <c r="AKW134" i="4"/>
  <c r="AKW133" i="4"/>
  <c r="AKW132" i="4"/>
  <c r="AKW131" i="4"/>
  <c r="AKW130" i="4"/>
  <c r="AKW129" i="4"/>
  <c r="AKW128" i="4"/>
  <c r="AKW127" i="4"/>
  <c r="AKW126" i="4"/>
  <c r="AKW125" i="4"/>
  <c r="AKW124" i="4"/>
  <c r="AKW123" i="4"/>
  <c r="AKW122" i="4"/>
  <c r="AKW121" i="4"/>
  <c r="AKW120" i="4"/>
  <c r="AKW119" i="4"/>
  <c r="AKW118" i="4"/>
  <c r="AKW117" i="4"/>
  <c r="AKW116" i="4"/>
  <c r="AKW115" i="4"/>
  <c r="AKW114" i="4"/>
  <c r="AKW113" i="4"/>
  <c r="AKW112" i="4"/>
  <c r="AKW111" i="4"/>
  <c r="AKW110" i="4"/>
  <c r="AKW109" i="4"/>
  <c r="AKW108" i="4"/>
  <c r="AKW107" i="4"/>
  <c r="AKW106" i="4"/>
  <c r="AKW105" i="4"/>
  <c r="AKW104" i="4"/>
  <c r="AKW103" i="4"/>
  <c r="AKW102" i="4"/>
  <c r="AKW101" i="4"/>
  <c r="AKW100" i="4"/>
  <c r="AKW99" i="4"/>
  <c r="AKW98" i="4"/>
  <c r="AKW97" i="4"/>
  <c r="AKW96" i="4"/>
  <c r="AKW95" i="4"/>
  <c r="AKW94" i="4"/>
  <c r="AKW93" i="4"/>
  <c r="AKW92" i="4"/>
  <c r="AKW91" i="4"/>
  <c r="AKW90" i="4"/>
  <c r="AKW89" i="4"/>
  <c r="AKW88" i="4"/>
  <c r="AKW87" i="4"/>
  <c r="AKW86" i="4"/>
  <c r="AKW85" i="4"/>
  <c r="AKW84" i="4"/>
  <c r="AKW83" i="4"/>
  <c r="AKW82" i="4"/>
  <c r="AKW81" i="4"/>
  <c r="AKW80" i="4"/>
  <c r="AKW79" i="4"/>
  <c r="AKW78" i="4"/>
  <c r="AKW77" i="4"/>
  <c r="AKW76" i="4"/>
  <c r="AKW75" i="4"/>
  <c r="AKW74" i="4"/>
  <c r="AKW73" i="4"/>
  <c r="AKW72" i="4"/>
  <c r="AKW71" i="4"/>
  <c r="AKW70" i="4"/>
  <c r="AKW69" i="4"/>
  <c r="AKW68" i="4"/>
  <c r="AKW67" i="4"/>
  <c r="AKW66" i="4"/>
  <c r="AKW65" i="4"/>
  <c r="AKW64" i="4"/>
  <c r="AKW63" i="4"/>
  <c r="AKW62" i="4"/>
  <c r="AKW61" i="4"/>
  <c r="AKW60" i="4"/>
  <c r="AKW59" i="4"/>
  <c r="AKW58" i="4"/>
  <c r="AKW57" i="4"/>
  <c r="AKW56" i="4"/>
  <c r="AKW55" i="4"/>
  <c r="AKW54" i="4"/>
  <c r="AKW53" i="4"/>
  <c r="AKW52" i="4"/>
  <c r="AKW51" i="4"/>
  <c r="AKW50" i="4"/>
  <c r="AKW49" i="4"/>
  <c r="AKW48" i="4"/>
  <c r="AKW47" i="4"/>
  <c r="AKW46" i="4"/>
  <c r="AKW45" i="4"/>
  <c r="AKW44" i="4"/>
  <c r="AKW43" i="4"/>
  <c r="AKW42" i="4"/>
  <c r="AKW41" i="4"/>
  <c r="AKW40" i="4"/>
  <c r="AKW39" i="4"/>
  <c r="AKW38" i="4"/>
  <c r="AKW37" i="4"/>
  <c r="AKW36" i="4"/>
  <c r="AKW35" i="4"/>
  <c r="AKW34" i="4"/>
  <c r="AKW33" i="4"/>
  <c r="AKW32" i="4"/>
  <c r="AKW31" i="4"/>
  <c r="AKW30" i="4"/>
  <c r="AKW29" i="4"/>
  <c r="AKW28" i="4"/>
  <c r="AKW27" i="4"/>
  <c r="AKW26" i="4"/>
  <c r="AKW25" i="4"/>
  <c r="AKW24" i="4"/>
  <c r="AKW23" i="4"/>
  <c r="AKW22" i="4"/>
  <c r="AKW21" i="4"/>
  <c r="AKW20" i="4"/>
  <c r="AKW19" i="4"/>
  <c r="AKW18" i="4"/>
  <c r="AKW17" i="4"/>
  <c r="AKW16" i="4"/>
  <c r="AKW15" i="4"/>
  <c r="AKW14" i="4"/>
  <c r="AKW13" i="4"/>
  <c r="AKW12" i="4"/>
  <c r="AKW11" i="4"/>
  <c r="AKW10" i="4"/>
  <c r="AKW9" i="4"/>
  <c r="AKW8" i="4"/>
  <c r="ALB156" i="4"/>
  <c r="ALB155" i="4"/>
  <c r="ALB154" i="4"/>
  <c r="ALB153" i="4"/>
  <c r="ALB152" i="4"/>
  <c r="ALB151" i="4"/>
  <c r="ALB150" i="4"/>
  <c r="ALB149" i="4"/>
  <c r="ALB148" i="4"/>
  <c r="ALB147" i="4"/>
  <c r="ALB146" i="4"/>
  <c r="ALB145" i="4"/>
  <c r="ALB144" i="4"/>
  <c r="ALB143" i="4"/>
  <c r="ALB142" i="4"/>
  <c r="ALB141" i="4"/>
  <c r="ALB140" i="4"/>
  <c r="ALB139" i="4"/>
  <c r="ALB138" i="4"/>
  <c r="ALB137" i="4"/>
  <c r="ALB136" i="4"/>
  <c r="ALB135" i="4"/>
  <c r="ALB134" i="4"/>
  <c r="ALB133" i="4"/>
  <c r="ALB132" i="4"/>
  <c r="ALB131" i="4"/>
  <c r="ALB130" i="4"/>
  <c r="ALB129" i="4"/>
  <c r="ALB128" i="4"/>
  <c r="ALB127" i="4"/>
  <c r="ALB126" i="4"/>
  <c r="ALB125" i="4"/>
  <c r="ALB124" i="4"/>
  <c r="ALB123" i="4"/>
  <c r="ALB122" i="4"/>
  <c r="ALB121" i="4"/>
  <c r="ALB120" i="4"/>
  <c r="ALB119" i="4"/>
  <c r="ALB118" i="4"/>
  <c r="ALB117" i="4"/>
  <c r="ALB116" i="4"/>
  <c r="ALB115" i="4"/>
  <c r="ALB114" i="4"/>
  <c r="ALB113" i="4"/>
  <c r="ALB112" i="4"/>
  <c r="ALB111" i="4"/>
  <c r="ALB110" i="4"/>
  <c r="ALB109" i="4"/>
  <c r="ALB108" i="4"/>
  <c r="ALB107" i="4"/>
  <c r="ALB106" i="4"/>
  <c r="ALB105" i="4"/>
  <c r="ALB104" i="4"/>
  <c r="ALB103" i="4"/>
  <c r="ALB102" i="4"/>
  <c r="ALB101" i="4"/>
  <c r="ALB100" i="4"/>
  <c r="ALB99" i="4"/>
  <c r="ALB98" i="4"/>
  <c r="ALB97" i="4"/>
  <c r="ALB96" i="4"/>
  <c r="ALB95" i="4"/>
  <c r="ALB94" i="4"/>
  <c r="ALB93" i="4"/>
  <c r="ALB92" i="4"/>
  <c r="ALB91" i="4"/>
  <c r="ALB90" i="4"/>
  <c r="ALB89" i="4"/>
  <c r="ALB88" i="4"/>
  <c r="ALB87" i="4"/>
  <c r="ALB86" i="4"/>
  <c r="ALB85" i="4"/>
  <c r="ALB84" i="4"/>
  <c r="ALB83" i="4"/>
  <c r="ALB82" i="4"/>
  <c r="ALB81" i="4"/>
  <c r="ALB80" i="4"/>
  <c r="ALB79" i="4"/>
  <c r="ALB78" i="4"/>
  <c r="ALB77" i="4"/>
  <c r="ALB76" i="4"/>
  <c r="ALB75" i="4"/>
  <c r="ALB74" i="4"/>
  <c r="ALB73" i="4"/>
  <c r="ALB72" i="4"/>
  <c r="ALB71" i="4"/>
  <c r="ALB70" i="4"/>
  <c r="ALB69" i="4"/>
  <c r="ALB68" i="4"/>
  <c r="ALB67" i="4"/>
  <c r="ALB66" i="4"/>
  <c r="ALB65" i="4"/>
  <c r="ALB64" i="4"/>
  <c r="ALB63" i="4"/>
  <c r="ALB62" i="4"/>
  <c r="ALB61" i="4"/>
  <c r="ALB60" i="4"/>
  <c r="ALB59" i="4"/>
  <c r="ALB58" i="4"/>
  <c r="ALB57" i="4"/>
  <c r="ALB56" i="4"/>
  <c r="ALB55" i="4"/>
  <c r="ALB54" i="4"/>
  <c r="ALB53" i="4"/>
  <c r="ALB52" i="4"/>
  <c r="ALB51" i="4"/>
  <c r="ALB50" i="4"/>
  <c r="ALB49" i="4"/>
  <c r="ALB48" i="4"/>
  <c r="ALB47" i="4"/>
  <c r="ALB46" i="4"/>
  <c r="ALB45" i="4"/>
  <c r="ALB44" i="4"/>
  <c r="ALB43" i="4"/>
  <c r="ALB42" i="4"/>
  <c r="ALB41" i="4"/>
  <c r="ALB40" i="4"/>
  <c r="ALB39" i="4"/>
  <c r="ALB38" i="4"/>
  <c r="ALB37" i="4"/>
  <c r="ALB36" i="4"/>
  <c r="ALB35" i="4"/>
  <c r="ALB34" i="4"/>
  <c r="ALB33" i="4"/>
  <c r="ALB32" i="4"/>
  <c r="ALB31" i="4"/>
  <c r="ALB30" i="4"/>
  <c r="ALB29" i="4"/>
  <c r="ALB28" i="4"/>
  <c r="ALB27" i="4"/>
  <c r="ALB26" i="4"/>
  <c r="ALB25" i="4"/>
  <c r="ALB24" i="4"/>
  <c r="ALB23" i="4"/>
  <c r="ALB22" i="4"/>
  <c r="ALB21" i="4"/>
  <c r="ALB20" i="4"/>
  <c r="ALB19" i="4"/>
  <c r="ALB18" i="4"/>
  <c r="ALB17" i="4"/>
  <c r="ALB16" i="4"/>
  <c r="ALB15" i="4"/>
  <c r="ALB14" i="4"/>
  <c r="ALB13" i="4"/>
  <c r="ALB12" i="4"/>
  <c r="ALB11" i="4"/>
  <c r="ALB10" i="4"/>
  <c r="ALB9" i="4"/>
  <c r="ALB8" i="4"/>
  <c r="ALG156" i="4"/>
  <c r="ALG155" i="4"/>
  <c r="ALG154" i="4"/>
  <c r="ALG153" i="4"/>
  <c r="ALG152" i="4"/>
  <c r="ALG151" i="4"/>
  <c r="ALG150" i="4"/>
  <c r="ALG149" i="4"/>
  <c r="ALG148" i="4"/>
  <c r="ALG147" i="4"/>
  <c r="ALG146" i="4"/>
  <c r="ALG145" i="4"/>
  <c r="ALG144" i="4"/>
  <c r="ALG143" i="4"/>
  <c r="ALG142" i="4"/>
  <c r="ALG141" i="4"/>
  <c r="ALG140" i="4"/>
  <c r="ALG139" i="4"/>
  <c r="ALG138" i="4"/>
  <c r="ALG137" i="4"/>
  <c r="ALG136" i="4"/>
  <c r="ALG135" i="4"/>
  <c r="ALG134" i="4"/>
  <c r="ALG133" i="4"/>
  <c r="ALG132" i="4"/>
  <c r="ALG131" i="4"/>
  <c r="ALG130" i="4"/>
  <c r="ALG129" i="4"/>
  <c r="ALG128" i="4"/>
  <c r="ALG127" i="4"/>
  <c r="ALG126" i="4"/>
  <c r="ALG125" i="4"/>
  <c r="ALG124" i="4"/>
  <c r="ALG123" i="4"/>
  <c r="ALG122" i="4"/>
  <c r="ALG121" i="4"/>
  <c r="ALG120" i="4"/>
  <c r="ALG119" i="4"/>
  <c r="ALG118" i="4"/>
  <c r="ALG117" i="4"/>
  <c r="ALG116" i="4"/>
  <c r="ALG115" i="4"/>
  <c r="ALG114" i="4"/>
  <c r="ALG113" i="4"/>
  <c r="ALG112" i="4"/>
  <c r="ALG111" i="4"/>
  <c r="ALG110" i="4"/>
  <c r="ALG109" i="4"/>
  <c r="ALG108" i="4"/>
  <c r="ALG107" i="4"/>
  <c r="ALG106" i="4"/>
  <c r="ALG105" i="4"/>
  <c r="ALG104" i="4"/>
  <c r="ALG103" i="4"/>
  <c r="ALG102" i="4"/>
  <c r="ALG101" i="4"/>
  <c r="ALG100" i="4"/>
  <c r="ALG99" i="4"/>
  <c r="ALG98" i="4"/>
  <c r="ALG97" i="4"/>
  <c r="ALG96" i="4"/>
  <c r="ALG95" i="4"/>
  <c r="ALG94" i="4"/>
  <c r="ALG93" i="4"/>
  <c r="ALG92" i="4"/>
  <c r="ALG91" i="4"/>
  <c r="ALG90" i="4"/>
  <c r="ALG89" i="4"/>
  <c r="ALG88" i="4"/>
  <c r="ALG87" i="4"/>
  <c r="ALG86" i="4"/>
  <c r="ALG85" i="4"/>
  <c r="ALG84" i="4"/>
  <c r="ALG83" i="4"/>
  <c r="ALG82" i="4"/>
  <c r="ALG81" i="4"/>
  <c r="ALG80" i="4"/>
  <c r="ALG79" i="4"/>
  <c r="ALG78" i="4"/>
  <c r="ALG77" i="4"/>
  <c r="ALG76" i="4"/>
  <c r="ALG75" i="4"/>
  <c r="ALG74" i="4"/>
  <c r="ALG73" i="4"/>
  <c r="ALG72" i="4"/>
  <c r="ALG71" i="4"/>
  <c r="ALG70" i="4"/>
  <c r="ALG69" i="4"/>
  <c r="ALG68" i="4"/>
  <c r="ALG67" i="4"/>
  <c r="ALG66" i="4"/>
  <c r="ALG65" i="4"/>
  <c r="ALG64" i="4"/>
  <c r="ALG63" i="4"/>
  <c r="ALG62" i="4"/>
  <c r="ALG61" i="4"/>
  <c r="ALG60" i="4"/>
  <c r="ALG59" i="4"/>
  <c r="ALG58" i="4"/>
  <c r="ALG57" i="4"/>
  <c r="ALG56" i="4"/>
  <c r="ALG55" i="4"/>
  <c r="ALG54" i="4"/>
  <c r="ALG53" i="4"/>
  <c r="ALG52" i="4"/>
  <c r="ALG51" i="4"/>
  <c r="ALG50" i="4"/>
  <c r="ALG49" i="4"/>
  <c r="ALG48" i="4"/>
  <c r="ALG47" i="4"/>
  <c r="ALG46" i="4"/>
  <c r="ALG45" i="4"/>
  <c r="ALG44" i="4"/>
  <c r="ALG43" i="4"/>
  <c r="ALG42" i="4"/>
  <c r="ALG41" i="4"/>
  <c r="ALG40" i="4"/>
  <c r="ALG39" i="4"/>
  <c r="ALG38" i="4"/>
  <c r="ALG37" i="4"/>
  <c r="ALG36" i="4"/>
  <c r="ALG35" i="4"/>
  <c r="ALG34" i="4"/>
  <c r="ALG33" i="4"/>
  <c r="ALG32" i="4"/>
  <c r="ALG31" i="4"/>
  <c r="ALG30" i="4"/>
  <c r="ALG29" i="4"/>
  <c r="ALG28" i="4"/>
  <c r="ALG27" i="4"/>
  <c r="ALG26" i="4"/>
  <c r="ALG25" i="4"/>
  <c r="ALG24" i="4"/>
  <c r="ALG23" i="4"/>
  <c r="ALG22" i="4"/>
  <c r="ALG21" i="4"/>
  <c r="ALG20" i="4"/>
  <c r="ALG19" i="4"/>
  <c r="ALG18" i="4"/>
  <c r="ALG17" i="4"/>
  <c r="ALG16" i="4"/>
  <c r="ALG15" i="4"/>
  <c r="ALG14" i="4"/>
  <c r="ALG13" i="4"/>
  <c r="ALG12" i="4"/>
  <c r="ALG11" i="4"/>
  <c r="ALG10" i="4"/>
  <c r="ALG9" i="4"/>
  <c r="ALG8" i="4"/>
  <c r="ALL156" i="4"/>
  <c r="ALL155" i="4"/>
  <c r="ALL154" i="4"/>
  <c r="ALL153" i="4"/>
  <c r="ALL152" i="4"/>
  <c r="ALL151" i="4"/>
  <c r="ALL150" i="4"/>
  <c r="ALL149" i="4"/>
  <c r="ALL148" i="4"/>
  <c r="ALL147" i="4"/>
  <c r="ALL146" i="4"/>
  <c r="ALL145" i="4"/>
  <c r="ALL144" i="4"/>
  <c r="ALL143" i="4"/>
  <c r="ALL142" i="4"/>
  <c r="ALL141" i="4"/>
  <c r="ALL140" i="4"/>
  <c r="ALL139" i="4"/>
  <c r="ALL138" i="4"/>
  <c r="ALL137" i="4"/>
  <c r="ALL136" i="4"/>
  <c r="ALL135" i="4"/>
  <c r="ALL134" i="4"/>
  <c r="ALL133" i="4"/>
  <c r="ALL132" i="4"/>
  <c r="ALL131" i="4"/>
  <c r="ALL130" i="4"/>
  <c r="ALL129" i="4"/>
  <c r="ALL128" i="4"/>
  <c r="ALL127" i="4"/>
  <c r="ALL126" i="4"/>
  <c r="ALL125" i="4"/>
  <c r="ALL124" i="4"/>
  <c r="ALL123" i="4"/>
  <c r="ALL122" i="4"/>
  <c r="ALL121" i="4"/>
  <c r="ALL120" i="4"/>
  <c r="ALL119" i="4"/>
  <c r="ALL118" i="4"/>
  <c r="ALL117" i="4"/>
  <c r="ALL116" i="4"/>
  <c r="ALL115" i="4"/>
  <c r="ALL114" i="4"/>
  <c r="ALL113" i="4"/>
  <c r="ALL112" i="4"/>
  <c r="ALL111" i="4"/>
  <c r="ALL110" i="4"/>
  <c r="ALL109" i="4"/>
  <c r="ALL108" i="4"/>
  <c r="ALL107" i="4"/>
  <c r="ALL106" i="4"/>
  <c r="ALL105" i="4"/>
  <c r="ALL104" i="4"/>
  <c r="ALL103" i="4"/>
  <c r="ALL102" i="4"/>
  <c r="ALL101" i="4"/>
  <c r="ALL100" i="4"/>
  <c r="ALL99" i="4"/>
  <c r="ALL98" i="4"/>
  <c r="ALL97" i="4"/>
  <c r="ALL96" i="4"/>
  <c r="ALL95" i="4"/>
  <c r="ALL94" i="4"/>
  <c r="ALL93" i="4"/>
  <c r="ALL92" i="4"/>
  <c r="ALL91" i="4"/>
  <c r="ALL90" i="4"/>
  <c r="ALL89" i="4"/>
  <c r="ALL88" i="4"/>
  <c r="ALL87" i="4"/>
  <c r="ALL86" i="4"/>
  <c r="ALL85" i="4"/>
  <c r="ALL84" i="4"/>
  <c r="ALL83" i="4"/>
  <c r="ALL82" i="4"/>
  <c r="ALL81" i="4"/>
  <c r="ALL80" i="4"/>
  <c r="ALL79" i="4"/>
  <c r="ALL78" i="4"/>
  <c r="ALL77" i="4"/>
  <c r="ALL76" i="4"/>
  <c r="ALL75" i="4"/>
  <c r="ALL74" i="4"/>
  <c r="ALL73" i="4"/>
  <c r="ALL72" i="4"/>
  <c r="ALL71" i="4"/>
  <c r="ALL70" i="4"/>
  <c r="ALL69" i="4"/>
  <c r="ALL68" i="4"/>
  <c r="ALL67" i="4"/>
  <c r="ALL66" i="4"/>
  <c r="ALL65" i="4"/>
  <c r="ALL64" i="4"/>
  <c r="ALL63" i="4"/>
  <c r="ALL62" i="4"/>
  <c r="ALL61" i="4"/>
  <c r="ALL60" i="4"/>
  <c r="ALL59" i="4"/>
  <c r="ALL58" i="4"/>
  <c r="ALL57" i="4"/>
  <c r="ALL56" i="4"/>
  <c r="ALL55" i="4"/>
  <c r="ALL54" i="4"/>
  <c r="ALL53" i="4"/>
  <c r="ALL52" i="4"/>
  <c r="ALL51" i="4"/>
  <c r="ALL50" i="4"/>
  <c r="ALL49" i="4"/>
  <c r="ALL48" i="4"/>
  <c r="ALL47" i="4"/>
  <c r="ALL46" i="4"/>
  <c r="ALL45" i="4"/>
  <c r="ALL44" i="4"/>
  <c r="ALL43" i="4"/>
  <c r="ALL42" i="4"/>
  <c r="ALL41" i="4"/>
  <c r="ALL40" i="4"/>
  <c r="ALL39" i="4"/>
  <c r="ALL38" i="4"/>
  <c r="ALL37" i="4"/>
  <c r="ALL36" i="4"/>
  <c r="ALL35" i="4"/>
  <c r="ALL34" i="4"/>
  <c r="ALL33" i="4"/>
  <c r="ALL32" i="4"/>
  <c r="ALL31" i="4"/>
  <c r="ALL30" i="4"/>
  <c r="ALL29" i="4"/>
  <c r="ALL28" i="4"/>
  <c r="ALL27" i="4"/>
  <c r="ALL26" i="4"/>
  <c r="ALL25" i="4"/>
  <c r="ALL24" i="4"/>
  <c r="ALL23" i="4"/>
  <c r="ALL22" i="4"/>
  <c r="ALL21" i="4"/>
  <c r="ALL20" i="4"/>
  <c r="ALL19" i="4"/>
  <c r="ALL18" i="4"/>
  <c r="ALL17" i="4"/>
  <c r="ALL16" i="4"/>
  <c r="ALL15" i="4"/>
  <c r="ALL14" i="4"/>
  <c r="ALL13" i="4"/>
  <c r="ALL12" i="4"/>
  <c r="ALL11" i="4"/>
  <c r="ALL10" i="4"/>
  <c r="ALL9" i="4"/>
  <c r="ALL8" i="4"/>
  <c r="ALQ156" i="4"/>
  <c r="ALQ155" i="4"/>
  <c r="ALQ154" i="4"/>
  <c r="ALQ153" i="4"/>
  <c r="ALQ152" i="4"/>
  <c r="ALQ151" i="4"/>
  <c r="ALQ150" i="4"/>
  <c r="ALQ149" i="4"/>
  <c r="ALQ148" i="4"/>
  <c r="ALQ147" i="4"/>
  <c r="ALQ146" i="4"/>
  <c r="ALQ145" i="4"/>
  <c r="ALQ144" i="4"/>
  <c r="ALQ143" i="4"/>
  <c r="ALQ142" i="4"/>
  <c r="ALQ141" i="4"/>
  <c r="ALQ140" i="4"/>
  <c r="ALQ139" i="4"/>
  <c r="ALQ138" i="4"/>
  <c r="ALQ137" i="4"/>
  <c r="ALQ136" i="4"/>
  <c r="ALQ135" i="4"/>
  <c r="ALQ134" i="4"/>
  <c r="ALQ133" i="4"/>
  <c r="ALQ132" i="4"/>
  <c r="ALQ131" i="4"/>
  <c r="ALQ130" i="4"/>
  <c r="ALQ129" i="4"/>
  <c r="ALQ128" i="4"/>
  <c r="ALQ127" i="4"/>
  <c r="ALQ126" i="4"/>
  <c r="ALQ125" i="4"/>
  <c r="ALQ124" i="4"/>
  <c r="ALQ123" i="4"/>
  <c r="ALQ122" i="4"/>
  <c r="ALQ121" i="4"/>
  <c r="ALQ120" i="4"/>
  <c r="ALQ119" i="4"/>
  <c r="ALQ118" i="4"/>
  <c r="ALQ117" i="4"/>
  <c r="ALQ116" i="4"/>
  <c r="ALQ115" i="4"/>
  <c r="ALQ114" i="4"/>
  <c r="ALQ113" i="4"/>
  <c r="ALQ112" i="4"/>
  <c r="ALQ111" i="4"/>
  <c r="ALQ110" i="4"/>
  <c r="ALQ109" i="4"/>
  <c r="ALQ108" i="4"/>
  <c r="ALQ107" i="4"/>
  <c r="ALQ106" i="4"/>
  <c r="ALQ105" i="4"/>
  <c r="ALQ104" i="4"/>
  <c r="ALQ103" i="4"/>
  <c r="ALQ102" i="4"/>
  <c r="ALQ101" i="4"/>
  <c r="ALQ100" i="4"/>
  <c r="ALQ99" i="4"/>
  <c r="ALQ98" i="4"/>
  <c r="ALQ97" i="4"/>
  <c r="ALQ96" i="4"/>
  <c r="ALQ95" i="4"/>
  <c r="ALQ94" i="4"/>
  <c r="ALQ93" i="4"/>
  <c r="ALQ92" i="4"/>
  <c r="ALQ91" i="4"/>
  <c r="ALQ90" i="4"/>
  <c r="ALQ89" i="4"/>
  <c r="ALQ88" i="4"/>
  <c r="ALQ87" i="4"/>
  <c r="ALQ86" i="4"/>
  <c r="ALQ85" i="4"/>
  <c r="ALQ84" i="4"/>
  <c r="ALQ83" i="4"/>
  <c r="ALQ82" i="4"/>
  <c r="ALQ81" i="4"/>
  <c r="ALQ80" i="4"/>
  <c r="ALQ79" i="4"/>
  <c r="ALQ78" i="4"/>
  <c r="ALQ77" i="4"/>
  <c r="ALQ76" i="4"/>
  <c r="ALQ75" i="4"/>
  <c r="ALQ74" i="4"/>
  <c r="ALQ73" i="4"/>
  <c r="ALQ72" i="4"/>
  <c r="ALQ71" i="4"/>
  <c r="ALQ70" i="4"/>
  <c r="ALQ69" i="4"/>
  <c r="ALQ68" i="4"/>
  <c r="ALQ67" i="4"/>
  <c r="ALQ66" i="4"/>
  <c r="ALQ65" i="4"/>
  <c r="ALQ64" i="4"/>
  <c r="ALQ63" i="4"/>
  <c r="ALQ62" i="4"/>
  <c r="ALQ61" i="4"/>
  <c r="ALQ60" i="4"/>
  <c r="ALQ59" i="4"/>
  <c r="ALQ58" i="4"/>
  <c r="ALQ57" i="4"/>
  <c r="ALQ56" i="4"/>
  <c r="ALQ55" i="4"/>
  <c r="ALQ54" i="4"/>
  <c r="ALQ53" i="4"/>
  <c r="ALQ52" i="4"/>
  <c r="ALQ51" i="4"/>
  <c r="ALQ50" i="4"/>
  <c r="ALQ49" i="4"/>
  <c r="ALQ48" i="4"/>
  <c r="ALQ47" i="4"/>
  <c r="ALQ46" i="4"/>
  <c r="ALQ45" i="4"/>
  <c r="ALQ44" i="4"/>
  <c r="ALQ43" i="4"/>
  <c r="ALQ42" i="4"/>
  <c r="ALQ41" i="4"/>
  <c r="ALQ40" i="4"/>
  <c r="ALQ39" i="4"/>
  <c r="ALQ38" i="4"/>
  <c r="ALQ37" i="4"/>
  <c r="ALQ36" i="4"/>
  <c r="ALQ35" i="4"/>
  <c r="ALQ34" i="4"/>
  <c r="ALQ33" i="4"/>
  <c r="ALQ32" i="4"/>
  <c r="ALQ31" i="4"/>
  <c r="ALQ30" i="4"/>
  <c r="ALQ29" i="4"/>
  <c r="ALQ28" i="4"/>
  <c r="ALQ27" i="4"/>
  <c r="ALQ26" i="4"/>
  <c r="ALQ25" i="4"/>
  <c r="ALQ24" i="4"/>
  <c r="ALQ23" i="4"/>
  <c r="ALQ22" i="4"/>
  <c r="ALQ21" i="4"/>
  <c r="ALQ20" i="4"/>
  <c r="ALQ19" i="4"/>
  <c r="ALQ18" i="4"/>
  <c r="ALQ17" i="4"/>
  <c r="ALQ16" i="4"/>
  <c r="ALQ15" i="4"/>
  <c r="ALQ14" i="4"/>
  <c r="ALQ13" i="4"/>
  <c r="ALQ12" i="4"/>
  <c r="ALQ11" i="4"/>
  <c r="ALQ10" i="4"/>
  <c r="ALQ9" i="4"/>
  <c r="ALQ8" i="4"/>
  <c r="ALV156" i="4"/>
  <c r="ALV155" i="4"/>
  <c r="ALV154" i="4"/>
  <c r="ALV153" i="4"/>
  <c r="ALV152" i="4"/>
  <c r="ALV151" i="4"/>
  <c r="ALV150" i="4"/>
  <c r="ALV149" i="4"/>
  <c r="ALV148" i="4"/>
  <c r="ALV147" i="4"/>
  <c r="ALV146" i="4"/>
  <c r="ALV145" i="4"/>
  <c r="ALV144" i="4"/>
  <c r="ALV143" i="4"/>
  <c r="ALV142" i="4"/>
  <c r="ALV141" i="4"/>
  <c r="ALV140" i="4"/>
  <c r="ALV139" i="4"/>
  <c r="ALV138" i="4"/>
  <c r="ALV137" i="4"/>
  <c r="ALV136" i="4"/>
  <c r="ALV135" i="4"/>
  <c r="ALV134" i="4"/>
  <c r="ALV133" i="4"/>
  <c r="ALV132" i="4"/>
  <c r="ALV131" i="4"/>
  <c r="ALV130" i="4"/>
  <c r="ALV129" i="4"/>
  <c r="ALV128" i="4"/>
  <c r="ALV127" i="4"/>
  <c r="ALV126" i="4"/>
  <c r="ALV125" i="4"/>
  <c r="ALV124" i="4"/>
  <c r="ALV123" i="4"/>
  <c r="ALV122" i="4"/>
  <c r="ALV121" i="4"/>
  <c r="ALV120" i="4"/>
  <c r="ALV119" i="4"/>
  <c r="ALV118" i="4"/>
  <c r="ALV117" i="4"/>
  <c r="ALV116" i="4"/>
  <c r="ALV115" i="4"/>
  <c r="ALV114" i="4"/>
  <c r="ALV113" i="4"/>
  <c r="ALV112" i="4"/>
  <c r="ALV111" i="4"/>
  <c r="ALV110" i="4"/>
  <c r="ALV109" i="4"/>
  <c r="ALV108" i="4"/>
  <c r="ALV107" i="4"/>
  <c r="ALV106" i="4"/>
  <c r="ALV105" i="4"/>
  <c r="ALV104" i="4"/>
  <c r="ALV103" i="4"/>
  <c r="ALV102" i="4"/>
  <c r="ALV101" i="4"/>
  <c r="ALV100" i="4"/>
  <c r="ALV99" i="4"/>
  <c r="ALV98" i="4"/>
  <c r="ALV97" i="4"/>
  <c r="ALV96" i="4"/>
  <c r="ALV95" i="4"/>
  <c r="ALV94" i="4"/>
  <c r="ALV93" i="4"/>
  <c r="ALV92" i="4"/>
  <c r="ALV91" i="4"/>
  <c r="ALV90" i="4"/>
  <c r="ALV89" i="4"/>
  <c r="ALV88" i="4"/>
  <c r="ALV87" i="4"/>
  <c r="ALV86" i="4"/>
  <c r="ALV85" i="4"/>
  <c r="ALV84" i="4"/>
  <c r="ALV83" i="4"/>
  <c r="ALV82" i="4"/>
  <c r="ALV81" i="4"/>
  <c r="ALV80" i="4"/>
  <c r="ALV79" i="4"/>
  <c r="ALV78" i="4"/>
  <c r="ALV77" i="4"/>
  <c r="ALV76" i="4"/>
  <c r="ALV75" i="4"/>
  <c r="ALV74" i="4"/>
  <c r="ALV73" i="4"/>
  <c r="ALV72" i="4"/>
  <c r="ALV71" i="4"/>
  <c r="ALV70" i="4"/>
  <c r="ALV69" i="4"/>
  <c r="ALV68" i="4"/>
  <c r="ALV67" i="4"/>
  <c r="ALV66" i="4"/>
  <c r="ALV65" i="4"/>
  <c r="ALV64" i="4"/>
  <c r="ALV63" i="4"/>
  <c r="ALV62" i="4"/>
  <c r="ALV61" i="4"/>
  <c r="ALV60" i="4"/>
  <c r="ALV59" i="4"/>
  <c r="ALV58" i="4"/>
  <c r="ALV57" i="4"/>
  <c r="ALV56" i="4"/>
  <c r="ALV55" i="4"/>
  <c r="ALV54" i="4"/>
  <c r="ALV53" i="4"/>
  <c r="ALV52" i="4"/>
  <c r="ALV51" i="4"/>
  <c r="ALV50" i="4"/>
  <c r="ALV49" i="4"/>
  <c r="ALV48" i="4"/>
  <c r="ALV47" i="4"/>
  <c r="ALV46" i="4"/>
  <c r="ALV45" i="4"/>
  <c r="ALV44" i="4"/>
  <c r="ALV43" i="4"/>
  <c r="ALV42" i="4"/>
  <c r="ALV41" i="4"/>
  <c r="ALV40" i="4"/>
  <c r="ALV39" i="4"/>
  <c r="ALV38" i="4"/>
  <c r="ALV37" i="4"/>
  <c r="ALV36" i="4"/>
  <c r="ALV35" i="4"/>
  <c r="ALV34" i="4"/>
  <c r="ALV33" i="4"/>
  <c r="ALV32" i="4"/>
  <c r="ALV31" i="4"/>
  <c r="ALV30" i="4"/>
  <c r="ALV29" i="4"/>
  <c r="ALV28" i="4"/>
  <c r="ALV27" i="4"/>
  <c r="ALV26" i="4"/>
  <c r="ALV25" i="4"/>
  <c r="ALV24" i="4"/>
  <c r="ALV23" i="4"/>
  <c r="ALV22" i="4"/>
  <c r="ALV21" i="4"/>
  <c r="ALV20" i="4"/>
  <c r="ALV19" i="4"/>
  <c r="ALV18" i="4"/>
  <c r="ALV17" i="4"/>
  <c r="ALV16" i="4"/>
  <c r="ALV15" i="4"/>
  <c r="ALV14" i="4"/>
  <c r="ALV13" i="4"/>
  <c r="ALV12" i="4"/>
  <c r="ALV11" i="4"/>
  <c r="ALV10" i="4"/>
  <c r="ALV9" i="4"/>
  <c r="ALV8" i="4"/>
  <c r="AMA156" i="4"/>
  <c r="AMA155" i="4"/>
  <c r="AMA154" i="4"/>
  <c r="AMA153" i="4"/>
  <c r="AMA152" i="4"/>
  <c r="AMA151" i="4"/>
  <c r="AMA150" i="4"/>
  <c r="AMA149" i="4"/>
  <c r="AMA148" i="4"/>
  <c r="AMA147" i="4"/>
  <c r="AMA146" i="4"/>
  <c r="AMA145" i="4"/>
  <c r="AMA144" i="4"/>
  <c r="AMA143" i="4"/>
  <c r="AMA142" i="4"/>
  <c r="AMA141" i="4"/>
  <c r="AMA140" i="4"/>
  <c r="AMA139" i="4"/>
  <c r="AMA138" i="4"/>
  <c r="AMA137" i="4"/>
  <c r="AMA136" i="4"/>
  <c r="AMA135" i="4"/>
  <c r="AMA134" i="4"/>
  <c r="AMA133" i="4"/>
  <c r="AMA132" i="4"/>
  <c r="AMA131" i="4"/>
  <c r="AMA130" i="4"/>
  <c r="AMA129" i="4"/>
  <c r="AMA128" i="4"/>
  <c r="AMA127" i="4"/>
  <c r="AMA126" i="4"/>
  <c r="AMA125" i="4"/>
  <c r="AMA124" i="4"/>
  <c r="AMA123" i="4"/>
  <c r="AMA122" i="4"/>
  <c r="AMA121" i="4"/>
  <c r="AMA120" i="4"/>
  <c r="AMA119" i="4"/>
  <c r="AMA118" i="4"/>
  <c r="AMA117" i="4"/>
  <c r="AMA116" i="4"/>
  <c r="AMA115" i="4"/>
  <c r="AMA114" i="4"/>
  <c r="AMA113" i="4"/>
  <c r="AMA112" i="4"/>
  <c r="AMA111" i="4"/>
  <c r="AMA110" i="4"/>
  <c r="AMA109" i="4"/>
  <c r="AMA108" i="4"/>
  <c r="AMA107" i="4"/>
  <c r="AMA106" i="4"/>
  <c r="AMA105" i="4"/>
  <c r="AMA104" i="4"/>
  <c r="AMA103" i="4"/>
  <c r="AMA102" i="4"/>
  <c r="AMA101" i="4"/>
  <c r="AMA100" i="4"/>
  <c r="AMA99" i="4"/>
  <c r="AMA98" i="4"/>
  <c r="AMA97" i="4"/>
  <c r="AMA96" i="4"/>
  <c r="AMA95" i="4"/>
  <c r="AMA94" i="4"/>
  <c r="AMA93" i="4"/>
  <c r="AMA92" i="4"/>
  <c r="AMA91" i="4"/>
  <c r="AMA90" i="4"/>
  <c r="AMA89" i="4"/>
  <c r="AMA88" i="4"/>
  <c r="AMA87" i="4"/>
  <c r="AMA86" i="4"/>
  <c r="AMA85" i="4"/>
  <c r="AMA84" i="4"/>
  <c r="AMA83" i="4"/>
  <c r="AMA82" i="4"/>
  <c r="AMA81" i="4"/>
  <c r="AMA80" i="4"/>
  <c r="AMA79" i="4"/>
  <c r="AMA78" i="4"/>
  <c r="AMA77" i="4"/>
  <c r="AMA76" i="4"/>
  <c r="AMA75" i="4"/>
  <c r="AMA74" i="4"/>
  <c r="AMA73" i="4"/>
  <c r="AMA72" i="4"/>
  <c r="AMA71" i="4"/>
  <c r="AMA70" i="4"/>
  <c r="AMA69" i="4"/>
  <c r="AMA68" i="4"/>
  <c r="AMA67" i="4"/>
  <c r="AMA66" i="4"/>
  <c r="AMA65" i="4"/>
  <c r="AMA64" i="4"/>
  <c r="AMA63" i="4"/>
  <c r="AMA62" i="4"/>
  <c r="AMA61" i="4"/>
  <c r="AMA60" i="4"/>
  <c r="AMA59" i="4"/>
  <c r="AMA58" i="4"/>
  <c r="AMA57" i="4"/>
  <c r="AMA56" i="4"/>
  <c r="AMA55" i="4"/>
  <c r="AMA54" i="4"/>
  <c r="AMA53" i="4"/>
  <c r="AMA52" i="4"/>
  <c r="AMA51" i="4"/>
  <c r="AMA50" i="4"/>
  <c r="AMA49" i="4"/>
  <c r="AMA48" i="4"/>
  <c r="AMA47" i="4"/>
  <c r="AMA46" i="4"/>
  <c r="AMA45" i="4"/>
  <c r="AMA44" i="4"/>
  <c r="AMA43" i="4"/>
  <c r="AMA42" i="4"/>
  <c r="AMA41" i="4"/>
  <c r="AMA40" i="4"/>
  <c r="AMA39" i="4"/>
  <c r="AMA38" i="4"/>
  <c r="AMA37" i="4"/>
  <c r="AMA36" i="4"/>
  <c r="AMA35" i="4"/>
  <c r="AMA34" i="4"/>
  <c r="AMA33" i="4"/>
  <c r="AMA32" i="4"/>
  <c r="AMA31" i="4"/>
  <c r="AMA30" i="4"/>
  <c r="AMA29" i="4"/>
  <c r="AMA28" i="4"/>
  <c r="AMA27" i="4"/>
  <c r="AMA26" i="4"/>
  <c r="AMA25" i="4"/>
  <c r="AMA24" i="4"/>
  <c r="AMA23" i="4"/>
  <c r="AMA22" i="4"/>
  <c r="AMA21" i="4"/>
  <c r="AMA20" i="4"/>
  <c r="AMA19" i="4"/>
  <c r="AMA18" i="4"/>
  <c r="AMA17" i="4"/>
  <c r="AMA16" i="4"/>
  <c r="AMA15" i="4"/>
  <c r="AMA14" i="4"/>
  <c r="AMA13" i="4"/>
  <c r="AMA12" i="4"/>
  <c r="AMA11" i="4"/>
  <c r="AMA10" i="4"/>
  <c r="AMA9" i="4"/>
  <c r="AMA8" i="4"/>
  <c r="AMF156" i="4"/>
  <c r="AMF155" i="4"/>
  <c r="AMF154" i="4"/>
  <c r="AMF153" i="4"/>
  <c r="AMF152" i="4"/>
  <c r="AMF151" i="4"/>
  <c r="AMF150" i="4"/>
  <c r="AMF149" i="4"/>
  <c r="AMF148" i="4"/>
  <c r="AMF147" i="4"/>
  <c r="AMF146" i="4"/>
  <c r="AMF145" i="4"/>
  <c r="AMF144" i="4"/>
  <c r="AMF143" i="4"/>
  <c r="AMF142" i="4"/>
  <c r="AMF141" i="4"/>
  <c r="AMF140" i="4"/>
  <c r="AMF139" i="4"/>
  <c r="AMF138" i="4"/>
  <c r="AMF137" i="4"/>
  <c r="AMF136" i="4"/>
  <c r="AMF135" i="4"/>
  <c r="AMF134" i="4"/>
  <c r="AMF133" i="4"/>
  <c r="AMF132" i="4"/>
  <c r="AMF131" i="4"/>
  <c r="AMF130" i="4"/>
  <c r="AMF129" i="4"/>
  <c r="AMF128" i="4"/>
  <c r="AMF127" i="4"/>
  <c r="AMF126" i="4"/>
  <c r="AMF125" i="4"/>
  <c r="AMF124" i="4"/>
  <c r="AMF123" i="4"/>
  <c r="AMF122" i="4"/>
  <c r="AMF121" i="4"/>
  <c r="AMF120" i="4"/>
  <c r="AMF119" i="4"/>
  <c r="AMF118" i="4"/>
  <c r="AMF117" i="4"/>
  <c r="AMF116" i="4"/>
  <c r="AMF115" i="4"/>
  <c r="AMF114" i="4"/>
  <c r="AMF113" i="4"/>
  <c r="AMF112" i="4"/>
  <c r="AMF111" i="4"/>
  <c r="AMF110" i="4"/>
  <c r="AMF109" i="4"/>
  <c r="AMF108" i="4"/>
  <c r="AMF107" i="4"/>
  <c r="AMF106" i="4"/>
  <c r="AMF105" i="4"/>
  <c r="AMF104" i="4"/>
  <c r="AMF103" i="4"/>
  <c r="AMF102" i="4"/>
  <c r="AMF101" i="4"/>
  <c r="AMF100" i="4"/>
  <c r="AMF99" i="4"/>
  <c r="AMF98" i="4"/>
  <c r="AMF97" i="4"/>
  <c r="AMF96" i="4"/>
  <c r="AMF95" i="4"/>
  <c r="AMF94" i="4"/>
  <c r="AMF93" i="4"/>
  <c r="AMF92" i="4"/>
  <c r="AMF91" i="4"/>
  <c r="AMF90" i="4"/>
  <c r="AMF89" i="4"/>
  <c r="AMF88" i="4"/>
  <c r="AMF87" i="4"/>
  <c r="AMF86" i="4"/>
  <c r="AMF85" i="4"/>
  <c r="AMF84" i="4"/>
  <c r="AMF83" i="4"/>
  <c r="AMF82" i="4"/>
  <c r="AMF81" i="4"/>
  <c r="AMF80" i="4"/>
  <c r="AMF79" i="4"/>
  <c r="AMF78" i="4"/>
  <c r="AMF77" i="4"/>
  <c r="AMF76" i="4"/>
  <c r="AMF75" i="4"/>
  <c r="AMF74" i="4"/>
  <c r="AMF73" i="4"/>
  <c r="AMF72" i="4"/>
  <c r="AMF71" i="4"/>
  <c r="AMF70" i="4"/>
  <c r="AMF69" i="4"/>
  <c r="AMF68" i="4"/>
  <c r="AMF67" i="4"/>
  <c r="AMF66" i="4"/>
  <c r="AMF65" i="4"/>
  <c r="AMF64" i="4"/>
  <c r="AMF63" i="4"/>
  <c r="AMF62" i="4"/>
  <c r="AMF61" i="4"/>
  <c r="AMF60" i="4"/>
  <c r="AMF59" i="4"/>
  <c r="AMF58" i="4"/>
  <c r="AMF57" i="4"/>
  <c r="AMF56" i="4"/>
  <c r="AMF55" i="4"/>
  <c r="AMF54" i="4"/>
  <c r="AMF53" i="4"/>
  <c r="AMF52" i="4"/>
  <c r="AMF51" i="4"/>
  <c r="AMF50" i="4"/>
  <c r="AMF49" i="4"/>
  <c r="AMF48" i="4"/>
  <c r="AMF47" i="4"/>
  <c r="AMF46" i="4"/>
  <c r="AMF45" i="4"/>
  <c r="AMF44" i="4"/>
  <c r="AMF43" i="4"/>
  <c r="AMF42" i="4"/>
  <c r="AMF41" i="4"/>
  <c r="AMF40" i="4"/>
  <c r="AMF39" i="4"/>
  <c r="AMF38" i="4"/>
  <c r="AMF37" i="4"/>
  <c r="AMF36" i="4"/>
  <c r="AMF35" i="4"/>
  <c r="AMF34" i="4"/>
  <c r="AMF33" i="4"/>
  <c r="AMF32" i="4"/>
  <c r="AMF31" i="4"/>
  <c r="AMF30" i="4"/>
  <c r="AMF29" i="4"/>
  <c r="AMF28" i="4"/>
  <c r="AMF27" i="4"/>
  <c r="AMF26" i="4"/>
  <c r="AMF25" i="4"/>
  <c r="AMF24" i="4"/>
  <c r="AMF23" i="4"/>
  <c r="AMF22" i="4"/>
  <c r="AMF21" i="4"/>
  <c r="AMF20" i="4"/>
  <c r="AMF19" i="4"/>
  <c r="AMF18" i="4"/>
  <c r="AMF17" i="4"/>
  <c r="AMF16" i="4"/>
  <c r="AMF15" i="4"/>
  <c r="AMF14" i="4"/>
  <c r="AMF13" i="4"/>
  <c r="AMF12" i="4"/>
  <c r="AMF11" i="4"/>
  <c r="AMF10" i="4"/>
  <c r="AMF9" i="4"/>
  <c r="AMF8" i="4"/>
  <c r="AMK156" i="4"/>
  <c r="AMK155" i="4"/>
  <c r="AMK154" i="4"/>
  <c r="AMK153" i="4"/>
  <c r="AMK152" i="4"/>
  <c r="AMK151" i="4"/>
  <c r="AMK150" i="4"/>
  <c r="AMK149" i="4"/>
  <c r="AMK148" i="4"/>
  <c r="AMK147" i="4"/>
  <c r="AMK146" i="4"/>
  <c r="AMK145" i="4"/>
  <c r="AMK144" i="4"/>
  <c r="AMK143" i="4"/>
  <c r="AMK142" i="4"/>
  <c r="AMK141" i="4"/>
  <c r="AMK140" i="4"/>
  <c r="AMK139" i="4"/>
  <c r="AMK138" i="4"/>
  <c r="AMK137" i="4"/>
  <c r="AMK136" i="4"/>
  <c r="AMK135" i="4"/>
  <c r="AMK134" i="4"/>
  <c r="AMK133" i="4"/>
  <c r="AMK132" i="4"/>
  <c r="AMK131" i="4"/>
  <c r="AMK130" i="4"/>
  <c r="AMK129" i="4"/>
  <c r="AMK128" i="4"/>
  <c r="AMK127" i="4"/>
  <c r="AMK126" i="4"/>
  <c r="AMK125" i="4"/>
  <c r="AMK124" i="4"/>
  <c r="AMK123" i="4"/>
  <c r="AMK122" i="4"/>
  <c r="AMK121" i="4"/>
  <c r="AMK120" i="4"/>
  <c r="AMK119" i="4"/>
  <c r="AMK118" i="4"/>
  <c r="AMK117" i="4"/>
  <c r="AMK116" i="4"/>
  <c r="AMK115" i="4"/>
  <c r="AMK114" i="4"/>
  <c r="AMK113" i="4"/>
  <c r="AMK112" i="4"/>
  <c r="AMK111" i="4"/>
  <c r="AMK110" i="4"/>
  <c r="AMK109" i="4"/>
  <c r="AMK108" i="4"/>
  <c r="AMK107" i="4"/>
  <c r="AMK106" i="4"/>
  <c r="AMK105" i="4"/>
  <c r="AMK104" i="4"/>
  <c r="AMK103" i="4"/>
  <c r="AMK102" i="4"/>
  <c r="AMK101" i="4"/>
  <c r="AMK100" i="4"/>
  <c r="AMK99" i="4"/>
  <c r="AMK98" i="4"/>
  <c r="AMK97" i="4"/>
  <c r="AMK96" i="4"/>
  <c r="AMK95" i="4"/>
  <c r="AMK94" i="4"/>
  <c r="AMK93" i="4"/>
  <c r="AMK92" i="4"/>
  <c r="AMK91" i="4"/>
  <c r="AMK90" i="4"/>
  <c r="AMK89" i="4"/>
  <c r="AMK88" i="4"/>
  <c r="AMK87" i="4"/>
  <c r="AMK86" i="4"/>
  <c r="AMK85" i="4"/>
  <c r="AMK84" i="4"/>
  <c r="AMK83" i="4"/>
  <c r="AMK82" i="4"/>
  <c r="AMK81" i="4"/>
  <c r="AMK80" i="4"/>
  <c r="AMK79" i="4"/>
  <c r="AMK78" i="4"/>
  <c r="AMK77" i="4"/>
  <c r="AMK76" i="4"/>
  <c r="AMK75" i="4"/>
  <c r="AMK74" i="4"/>
  <c r="AMK73" i="4"/>
  <c r="AMK72" i="4"/>
  <c r="AMK71" i="4"/>
  <c r="AMK70" i="4"/>
  <c r="AMK69" i="4"/>
  <c r="AMK68" i="4"/>
  <c r="AMK67" i="4"/>
  <c r="AMK66" i="4"/>
  <c r="AMK65" i="4"/>
  <c r="AMK64" i="4"/>
  <c r="AMK63" i="4"/>
  <c r="AMK62" i="4"/>
  <c r="AMK61" i="4"/>
  <c r="AMK60" i="4"/>
  <c r="AMK59" i="4"/>
  <c r="AMK58" i="4"/>
  <c r="AMK57" i="4"/>
  <c r="AMK56" i="4"/>
  <c r="AMK55" i="4"/>
  <c r="AMK54" i="4"/>
  <c r="AMK53" i="4"/>
  <c r="AMK52" i="4"/>
  <c r="AMK51" i="4"/>
  <c r="AMK50" i="4"/>
  <c r="AMK49" i="4"/>
  <c r="AMK48" i="4"/>
  <c r="AMK47" i="4"/>
  <c r="AMK46" i="4"/>
  <c r="AMK45" i="4"/>
  <c r="AMK44" i="4"/>
  <c r="AMK43" i="4"/>
  <c r="AMK42" i="4"/>
  <c r="AMK41" i="4"/>
  <c r="AMK40" i="4"/>
  <c r="AMK39" i="4"/>
  <c r="AMK38" i="4"/>
  <c r="AMK37" i="4"/>
  <c r="AMK36" i="4"/>
  <c r="AMK35" i="4"/>
  <c r="AMK34" i="4"/>
  <c r="AMK33" i="4"/>
  <c r="AMK32" i="4"/>
  <c r="AMK31" i="4"/>
  <c r="AMK30" i="4"/>
  <c r="AMK29" i="4"/>
  <c r="AMK28" i="4"/>
  <c r="AMK27" i="4"/>
  <c r="AMK26" i="4"/>
  <c r="AMK25" i="4"/>
  <c r="AMK24" i="4"/>
  <c r="AMK23" i="4"/>
  <c r="AMK22" i="4"/>
  <c r="AMK21" i="4"/>
  <c r="AMK20" i="4"/>
  <c r="AMK19" i="4"/>
  <c r="AMK18" i="4"/>
  <c r="AMK17" i="4"/>
  <c r="AMK16" i="4"/>
  <c r="AMK15" i="4"/>
  <c r="AMK14" i="4"/>
  <c r="AMK13" i="4"/>
  <c r="AMK12" i="4"/>
  <c r="AMK11" i="4"/>
  <c r="AMK10" i="4"/>
  <c r="AMK9" i="4"/>
  <c r="AMK8" i="4"/>
  <c r="AMP156" i="4"/>
  <c r="AMP155" i="4"/>
  <c r="AMP154" i="4"/>
  <c r="AMP153" i="4"/>
  <c r="AMP152" i="4"/>
  <c r="AMP151" i="4"/>
  <c r="AMP150" i="4"/>
  <c r="AMP149" i="4"/>
  <c r="AMP148" i="4"/>
  <c r="AMP147" i="4"/>
  <c r="AMP146" i="4"/>
  <c r="AMP145" i="4"/>
  <c r="AMP144" i="4"/>
  <c r="AMP143" i="4"/>
  <c r="AMP142" i="4"/>
  <c r="AMP141" i="4"/>
  <c r="AMP140" i="4"/>
  <c r="AMP139" i="4"/>
  <c r="AMP138" i="4"/>
  <c r="AMP137" i="4"/>
  <c r="AMP136" i="4"/>
  <c r="AMP135" i="4"/>
  <c r="AMP134" i="4"/>
  <c r="AMP133" i="4"/>
  <c r="AMP132" i="4"/>
  <c r="AMP131" i="4"/>
  <c r="AMP130" i="4"/>
  <c r="AMP129" i="4"/>
  <c r="AMP128" i="4"/>
  <c r="AMP127" i="4"/>
  <c r="AMP126" i="4"/>
  <c r="AMP125" i="4"/>
  <c r="AMP124" i="4"/>
  <c r="AMP123" i="4"/>
  <c r="AMP122" i="4"/>
  <c r="AMP121" i="4"/>
  <c r="AMP120" i="4"/>
  <c r="AMP119" i="4"/>
  <c r="AMP118" i="4"/>
  <c r="AMP117" i="4"/>
  <c r="AMP116" i="4"/>
  <c r="AMP115" i="4"/>
  <c r="AMP114" i="4"/>
  <c r="AMP113" i="4"/>
  <c r="AMP112" i="4"/>
  <c r="AMP111" i="4"/>
  <c r="AMP110" i="4"/>
  <c r="AMP109" i="4"/>
  <c r="AMP108" i="4"/>
  <c r="AMP107" i="4"/>
  <c r="AMP106" i="4"/>
  <c r="AMP105" i="4"/>
  <c r="AMP104" i="4"/>
  <c r="AMP103" i="4"/>
  <c r="AMP102" i="4"/>
  <c r="AMP101" i="4"/>
  <c r="AMP100" i="4"/>
  <c r="AMP99" i="4"/>
  <c r="AMP98" i="4"/>
  <c r="AMP97" i="4"/>
  <c r="AMP96" i="4"/>
  <c r="AMP95" i="4"/>
  <c r="AMP94" i="4"/>
  <c r="AMP93" i="4"/>
  <c r="AMP92" i="4"/>
  <c r="AMP91" i="4"/>
  <c r="AMP90" i="4"/>
  <c r="AMP89" i="4"/>
  <c r="AMP88" i="4"/>
  <c r="AMP87" i="4"/>
  <c r="AMP86" i="4"/>
  <c r="AMP85" i="4"/>
  <c r="AMP84" i="4"/>
  <c r="AMP83" i="4"/>
  <c r="AMP82" i="4"/>
  <c r="AMP81" i="4"/>
  <c r="AMP80" i="4"/>
  <c r="AMP79" i="4"/>
  <c r="AMP78" i="4"/>
  <c r="AMP77" i="4"/>
  <c r="AMP76" i="4"/>
  <c r="AMP75" i="4"/>
  <c r="AMP74" i="4"/>
  <c r="AMP73" i="4"/>
  <c r="AMP72" i="4"/>
  <c r="AMP71" i="4"/>
  <c r="AMP70" i="4"/>
  <c r="AMP69" i="4"/>
  <c r="AMP68" i="4"/>
  <c r="AMP67" i="4"/>
  <c r="AMP66" i="4"/>
  <c r="AMP65" i="4"/>
  <c r="AMP64" i="4"/>
  <c r="AMP63" i="4"/>
  <c r="AMP62" i="4"/>
  <c r="AMP61" i="4"/>
  <c r="AMP60" i="4"/>
  <c r="AMP59" i="4"/>
  <c r="AMP58" i="4"/>
  <c r="AMP57" i="4"/>
  <c r="AMP56" i="4"/>
  <c r="AMP55" i="4"/>
  <c r="AMP54" i="4"/>
  <c r="AMP53" i="4"/>
  <c r="AMP52" i="4"/>
  <c r="AMP51" i="4"/>
  <c r="AMP50" i="4"/>
  <c r="AMP49" i="4"/>
  <c r="AMP48" i="4"/>
  <c r="AMP47" i="4"/>
  <c r="AMP46" i="4"/>
  <c r="AMP45" i="4"/>
  <c r="AMP44" i="4"/>
  <c r="AMP43" i="4"/>
  <c r="AMP42" i="4"/>
  <c r="AMP41" i="4"/>
  <c r="AMP40" i="4"/>
  <c r="AMP39" i="4"/>
  <c r="AMP38" i="4"/>
  <c r="AMP37" i="4"/>
  <c r="AMP36" i="4"/>
  <c r="AMP35" i="4"/>
  <c r="AMP34" i="4"/>
  <c r="AMP33" i="4"/>
  <c r="AMP32" i="4"/>
  <c r="AMP31" i="4"/>
  <c r="AMP30" i="4"/>
  <c r="AMP29" i="4"/>
  <c r="AMP28" i="4"/>
  <c r="AMP27" i="4"/>
  <c r="AMP26" i="4"/>
  <c r="AMP25" i="4"/>
  <c r="AMP24" i="4"/>
  <c r="AMP23" i="4"/>
  <c r="AMP22" i="4"/>
  <c r="AMP21" i="4"/>
  <c r="AMP20" i="4"/>
  <c r="AMP19" i="4"/>
  <c r="AMP18" i="4"/>
  <c r="AMP17" i="4"/>
  <c r="AMP16" i="4"/>
  <c r="AMP15" i="4"/>
  <c r="AMP14" i="4"/>
  <c r="AMP13" i="4"/>
  <c r="AMP12" i="4"/>
  <c r="AMP11" i="4"/>
  <c r="AMP10" i="4"/>
  <c r="AMP9" i="4"/>
  <c r="AMP8" i="4"/>
  <c r="AMU156" i="4"/>
  <c r="AMU155" i="4"/>
  <c r="AMU154" i="4"/>
  <c r="AMU153" i="4"/>
  <c r="AMU152" i="4"/>
  <c r="AMU151" i="4"/>
  <c r="AMU150" i="4"/>
  <c r="AMU149" i="4"/>
  <c r="AMU148" i="4"/>
  <c r="AMU147" i="4"/>
  <c r="AMU146" i="4"/>
  <c r="AMU145" i="4"/>
  <c r="AMU144" i="4"/>
  <c r="AMU143" i="4"/>
  <c r="AMU142" i="4"/>
  <c r="AMU141" i="4"/>
  <c r="AMU140" i="4"/>
  <c r="AMU139" i="4"/>
  <c r="AMU138" i="4"/>
  <c r="AMU137" i="4"/>
  <c r="AMU136" i="4"/>
  <c r="AMU135" i="4"/>
  <c r="AMU134" i="4"/>
  <c r="AMU133" i="4"/>
  <c r="AMU132" i="4"/>
  <c r="AMU131" i="4"/>
  <c r="AMU130" i="4"/>
  <c r="AMU129" i="4"/>
  <c r="AMU128" i="4"/>
  <c r="AMU127" i="4"/>
  <c r="AMU126" i="4"/>
  <c r="AMU125" i="4"/>
  <c r="AMU124" i="4"/>
  <c r="AMU123" i="4"/>
  <c r="AMU122" i="4"/>
  <c r="AMU121" i="4"/>
  <c r="AMU120" i="4"/>
  <c r="AMU119" i="4"/>
  <c r="AMU118" i="4"/>
  <c r="AMU117" i="4"/>
  <c r="AMU116" i="4"/>
  <c r="AMU115" i="4"/>
  <c r="AMU114" i="4"/>
  <c r="AMU113" i="4"/>
  <c r="AMU112" i="4"/>
  <c r="AMU111" i="4"/>
  <c r="AMU110" i="4"/>
  <c r="AMU109" i="4"/>
  <c r="AMU108" i="4"/>
  <c r="AMU107" i="4"/>
  <c r="AMU106" i="4"/>
  <c r="AMU105" i="4"/>
  <c r="AMU104" i="4"/>
  <c r="AMU103" i="4"/>
  <c r="AMU102" i="4"/>
  <c r="AMU101" i="4"/>
  <c r="AMU100" i="4"/>
  <c r="AMU99" i="4"/>
  <c r="AMU98" i="4"/>
  <c r="AMU97" i="4"/>
  <c r="AMU96" i="4"/>
  <c r="AMU95" i="4"/>
  <c r="AMU94" i="4"/>
  <c r="AMU93" i="4"/>
  <c r="AMU92" i="4"/>
  <c r="AMU91" i="4"/>
  <c r="AMU90" i="4"/>
  <c r="AMU89" i="4"/>
  <c r="AMU88" i="4"/>
  <c r="AMU87" i="4"/>
  <c r="AMU86" i="4"/>
  <c r="AMU85" i="4"/>
  <c r="AMU84" i="4"/>
  <c r="AMU83" i="4"/>
  <c r="AMU82" i="4"/>
  <c r="AMU81" i="4"/>
  <c r="AMU80" i="4"/>
  <c r="AMU79" i="4"/>
  <c r="AMU78" i="4"/>
  <c r="AMU77" i="4"/>
  <c r="AMU76" i="4"/>
  <c r="AMU75" i="4"/>
  <c r="AMU74" i="4"/>
  <c r="AMU73" i="4"/>
  <c r="AMU72" i="4"/>
  <c r="AMU71" i="4"/>
  <c r="AMU70" i="4"/>
  <c r="AMU69" i="4"/>
  <c r="AMU68" i="4"/>
  <c r="AMU67" i="4"/>
  <c r="AMU66" i="4"/>
  <c r="AMU65" i="4"/>
  <c r="AMU64" i="4"/>
  <c r="AMU63" i="4"/>
  <c r="AMU62" i="4"/>
  <c r="AMU61" i="4"/>
  <c r="AMU60" i="4"/>
  <c r="AMU59" i="4"/>
  <c r="AMU58" i="4"/>
  <c r="AMU57" i="4"/>
  <c r="AMU56" i="4"/>
  <c r="AMU55" i="4"/>
  <c r="AMU54" i="4"/>
  <c r="AMU53" i="4"/>
  <c r="AMU52" i="4"/>
  <c r="AMU51" i="4"/>
  <c r="AMU50" i="4"/>
  <c r="AMU49" i="4"/>
  <c r="AMU48" i="4"/>
  <c r="AMU47" i="4"/>
  <c r="AMU46" i="4"/>
  <c r="AMU45" i="4"/>
  <c r="AMU44" i="4"/>
  <c r="AMU43" i="4"/>
  <c r="AMU42" i="4"/>
  <c r="AMU41" i="4"/>
  <c r="AMU40" i="4"/>
  <c r="AMU39" i="4"/>
  <c r="AMU38" i="4"/>
  <c r="AMU37" i="4"/>
  <c r="AMU36" i="4"/>
  <c r="AMU35" i="4"/>
  <c r="AMU34" i="4"/>
  <c r="AMU33" i="4"/>
  <c r="AMU32" i="4"/>
  <c r="AMU31" i="4"/>
  <c r="AMU30" i="4"/>
  <c r="AMU29" i="4"/>
  <c r="AMU28" i="4"/>
  <c r="AMU27" i="4"/>
  <c r="AMU26" i="4"/>
  <c r="AMU25" i="4"/>
  <c r="AMU24" i="4"/>
  <c r="AMU23" i="4"/>
  <c r="AMU22" i="4"/>
  <c r="AMU21" i="4"/>
  <c r="AMU20" i="4"/>
  <c r="AMU19" i="4"/>
  <c r="AMU18" i="4"/>
  <c r="AMU17" i="4"/>
  <c r="AMU16" i="4"/>
  <c r="AMU15" i="4"/>
  <c r="AMU14" i="4"/>
  <c r="AMU13" i="4"/>
  <c r="AMU12" i="4"/>
  <c r="AMU11" i="4"/>
  <c r="AMU10" i="4"/>
  <c r="AMU9" i="4"/>
  <c r="AMU8" i="4"/>
  <c r="AMZ156" i="4"/>
  <c r="AMZ155" i="4"/>
  <c r="AMZ154" i="4"/>
  <c r="AMZ153" i="4"/>
  <c r="AMZ152" i="4"/>
  <c r="AMZ151" i="4"/>
  <c r="AMZ150" i="4"/>
  <c r="AMZ149" i="4"/>
  <c r="AMZ148" i="4"/>
  <c r="AMZ147" i="4"/>
  <c r="AMZ146" i="4"/>
  <c r="AMZ145" i="4"/>
  <c r="AMZ144" i="4"/>
  <c r="AMZ143" i="4"/>
  <c r="AMZ142" i="4"/>
  <c r="AMZ141" i="4"/>
  <c r="AMZ140" i="4"/>
  <c r="AMZ139" i="4"/>
  <c r="AMZ138" i="4"/>
  <c r="AMZ137" i="4"/>
  <c r="AMZ136" i="4"/>
  <c r="AMZ135" i="4"/>
  <c r="AMZ134" i="4"/>
  <c r="AMZ133" i="4"/>
  <c r="AMZ132" i="4"/>
  <c r="AMZ131" i="4"/>
  <c r="AMZ130" i="4"/>
  <c r="AMZ129" i="4"/>
  <c r="AMZ128" i="4"/>
  <c r="AMZ127" i="4"/>
  <c r="AMZ126" i="4"/>
  <c r="AMZ125" i="4"/>
  <c r="AMZ124" i="4"/>
  <c r="AMZ123" i="4"/>
  <c r="AMZ122" i="4"/>
  <c r="AMZ121" i="4"/>
  <c r="AMZ120" i="4"/>
  <c r="AMZ119" i="4"/>
  <c r="AMZ118" i="4"/>
  <c r="AMZ117" i="4"/>
  <c r="AMZ116" i="4"/>
  <c r="AMZ115" i="4"/>
  <c r="AMZ114" i="4"/>
  <c r="AMZ113" i="4"/>
  <c r="AMZ112" i="4"/>
  <c r="AMZ111" i="4"/>
  <c r="AMZ110" i="4"/>
  <c r="AMZ109" i="4"/>
  <c r="AMZ108" i="4"/>
  <c r="AMZ107" i="4"/>
  <c r="AMZ106" i="4"/>
  <c r="AMZ105" i="4"/>
  <c r="AMZ104" i="4"/>
  <c r="AMZ103" i="4"/>
  <c r="AMZ102" i="4"/>
  <c r="AMZ101" i="4"/>
  <c r="AMZ100" i="4"/>
  <c r="AMZ99" i="4"/>
  <c r="AMZ98" i="4"/>
  <c r="AMZ97" i="4"/>
  <c r="AMZ96" i="4"/>
  <c r="AMZ95" i="4"/>
  <c r="AMZ94" i="4"/>
  <c r="AMZ93" i="4"/>
  <c r="AMZ92" i="4"/>
  <c r="AMZ91" i="4"/>
  <c r="AMZ90" i="4"/>
  <c r="AMZ89" i="4"/>
  <c r="AMZ88" i="4"/>
  <c r="AMZ87" i="4"/>
  <c r="AMZ86" i="4"/>
  <c r="AMZ85" i="4"/>
  <c r="AMZ84" i="4"/>
  <c r="AMZ83" i="4"/>
  <c r="AMZ82" i="4"/>
  <c r="AMZ81" i="4"/>
  <c r="AMZ80" i="4"/>
  <c r="AMZ79" i="4"/>
  <c r="AMZ78" i="4"/>
  <c r="AMZ77" i="4"/>
  <c r="AMZ76" i="4"/>
  <c r="AMZ75" i="4"/>
  <c r="AMZ74" i="4"/>
  <c r="AMZ73" i="4"/>
  <c r="AMZ72" i="4"/>
  <c r="AMZ71" i="4"/>
  <c r="AMZ70" i="4"/>
  <c r="AMZ69" i="4"/>
  <c r="AMZ68" i="4"/>
  <c r="AMZ67" i="4"/>
  <c r="AMZ66" i="4"/>
  <c r="AMZ65" i="4"/>
  <c r="AMZ64" i="4"/>
  <c r="AMZ63" i="4"/>
  <c r="AMZ62" i="4"/>
  <c r="AMZ61" i="4"/>
  <c r="AMZ60" i="4"/>
  <c r="AMZ59" i="4"/>
  <c r="AMZ58" i="4"/>
  <c r="AMZ57" i="4"/>
  <c r="AMZ56" i="4"/>
  <c r="AMZ55" i="4"/>
  <c r="AMZ54" i="4"/>
  <c r="AMZ53" i="4"/>
  <c r="AMZ52" i="4"/>
  <c r="AMZ51" i="4"/>
  <c r="AMZ50" i="4"/>
  <c r="AMZ49" i="4"/>
  <c r="AMZ48" i="4"/>
  <c r="AMZ47" i="4"/>
  <c r="AMZ46" i="4"/>
  <c r="AMZ45" i="4"/>
  <c r="AMZ44" i="4"/>
  <c r="AMZ43" i="4"/>
  <c r="AMZ42" i="4"/>
  <c r="AMZ41" i="4"/>
  <c r="AMZ40" i="4"/>
  <c r="AMZ39" i="4"/>
  <c r="AMZ38" i="4"/>
  <c r="AMZ37" i="4"/>
  <c r="AMZ36" i="4"/>
  <c r="AMZ35" i="4"/>
  <c r="AMZ34" i="4"/>
  <c r="AMZ33" i="4"/>
  <c r="AMZ32" i="4"/>
  <c r="AMZ31" i="4"/>
  <c r="AMZ30" i="4"/>
  <c r="AMZ29" i="4"/>
  <c r="AMZ28" i="4"/>
  <c r="AMZ27" i="4"/>
  <c r="AMZ26" i="4"/>
  <c r="AMZ25" i="4"/>
  <c r="AMZ24" i="4"/>
  <c r="AMZ23" i="4"/>
  <c r="AMZ22" i="4"/>
  <c r="AMZ21" i="4"/>
  <c r="AMZ20" i="4"/>
  <c r="AMZ19" i="4"/>
  <c r="AMZ18" i="4"/>
  <c r="AMZ17" i="4"/>
  <c r="AMZ16" i="4"/>
  <c r="AMZ15" i="4"/>
  <c r="AMZ14" i="4"/>
  <c r="AMZ13" i="4"/>
  <c r="AMZ12" i="4"/>
  <c r="AMZ11" i="4"/>
  <c r="AMZ10" i="4"/>
  <c r="AMZ9" i="4"/>
  <c r="AMZ8" i="4"/>
  <c r="ANE156" i="4"/>
  <c r="ANE155" i="4"/>
  <c r="ANE154" i="4"/>
  <c r="ANE153" i="4"/>
  <c r="ANE152" i="4"/>
  <c r="ANE151" i="4"/>
  <c r="ANE150" i="4"/>
  <c r="ANE149" i="4"/>
  <c r="ANE148" i="4"/>
  <c r="ANE147" i="4"/>
  <c r="ANE146" i="4"/>
  <c r="ANE145" i="4"/>
  <c r="ANE144" i="4"/>
  <c r="ANE143" i="4"/>
  <c r="ANE142" i="4"/>
  <c r="ANE141" i="4"/>
  <c r="ANE140" i="4"/>
  <c r="ANE139" i="4"/>
  <c r="ANE138" i="4"/>
  <c r="ANE137" i="4"/>
  <c r="ANE136" i="4"/>
  <c r="ANE135" i="4"/>
  <c r="ANE134" i="4"/>
  <c r="ANE133" i="4"/>
  <c r="ANE132" i="4"/>
  <c r="ANE131" i="4"/>
  <c r="ANE130" i="4"/>
  <c r="ANE129" i="4"/>
  <c r="ANE128" i="4"/>
  <c r="ANE127" i="4"/>
  <c r="ANE126" i="4"/>
  <c r="ANE125" i="4"/>
  <c r="ANE124" i="4"/>
  <c r="ANE123" i="4"/>
  <c r="ANE122" i="4"/>
  <c r="ANE121" i="4"/>
  <c r="ANE120" i="4"/>
  <c r="ANE119" i="4"/>
  <c r="ANE118" i="4"/>
  <c r="ANE117" i="4"/>
  <c r="ANE116" i="4"/>
  <c r="ANE115" i="4"/>
  <c r="ANE114" i="4"/>
  <c r="ANE113" i="4"/>
  <c r="ANE112" i="4"/>
  <c r="ANE111" i="4"/>
  <c r="ANE110" i="4"/>
  <c r="ANE109" i="4"/>
  <c r="ANE108" i="4"/>
  <c r="ANE107" i="4"/>
  <c r="ANE106" i="4"/>
  <c r="ANE105" i="4"/>
  <c r="ANE104" i="4"/>
  <c r="ANE103" i="4"/>
  <c r="ANE102" i="4"/>
  <c r="ANE101" i="4"/>
  <c r="ANE100" i="4"/>
  <c r="ANE99" i="4"/>
  <c r="ANE98" i="4"/>
  <c r="ANE97" i="4"/>
  <c r="ANE96" i="4"/>
  <c r="ANE95" i="4"/>
  <c r="ANE94" i="4"/>
  <c r="ANE93" i="4"/>
  <c r="ANE92" i="4"/>
  <c r="ANE91" i="4"/>
  <c r="ANE90" i="4"/>
  <c r="ANE89" i="4"/>
  <c r="ANE88" i="4"/>
  <c r="ANE87" i="4"/>
  <c r="ANE86" i="4"/>
  <c r="ANE85" i="4"/>
  <c r="ANE84" i="4"/>
  <c r="ANE83" i="4"/>
  <c r="ANE82" i="4"/>
  <c r="ANE81" i="4"/>
  <c r="ANE80" i="4"/>
  <c r="ANE79" i="4"/>
  <c r="ANE78" i="4"/>
  <c r="ANE77" i="4"/>
  <c r="ANE76" i="4"/>
  <c r="ANE75" i="4"/>
  <c r="ANE74" i="4"/>
  <c r="ANE73" i="4"/>
  <c r="ANE72" i="4"/>
  <c r="ANE71" i="4"/>
  <c r="ANE70" i="4"/>
  <c r="ANE69" i="4"/>
  <c r="ANE68" i="4"/>
  <c r="ANE67" i="4"/>
  <c r="ANE66" i="4"/>
  <c r="ANE65" i="4"/>
  <c r="ANE64" i="4"/>
  <c r="ANE63" i="4"/>
  <c r="ANE62" i="4"/>
  <c r="ANE61" i="4"/>
  <c r="ANE60" i="4"/>
  <c r="ANE59" i="4"/>
  <c r="ANE58" i="4"/>
  <c r="ANE57" i="4"/>
  <c r="ANE56" i="4"/>
  <c r="ANE55" i="4"/>
  <c r="ANE54" i="4"/>
  <c r="ANE53" i="4"/>
  <c r="ANE52" i="4"/>
  <c r="ANE51" i="4"/>
  <c r="ANE50" i="4"/>
  <c r="ANE49" i="4"/>
  <c r="ANE48" i="4"/>
  <c r="ANE47" i="4"/>
  <c r="ANE46" i="4"/>
  <c r="ANE45" i="4"/>
  <c r="ANE44" i="4"/>
  <c r="ANE43" i="4"/>
  <c r="ANE42" i="4"/>
  <c r="ANE41" i="4"/>
  <c r="ANE40" i="4"/>
  <c r="ANE39" i="4"/>
  <c r="ANE38" i="4"/>
  <c r="ANE37" i="4"/>
  <c r="ANE36" i="4"/>
  <c r="ANE35" i="4"/>
  <c r="ANE34" i="4"/>
  <c r="ANE33" i="4"/>
  <c r="ANE32" i="4"/>
  <c r="ANE31" i="4"/>
  <c r="ANE30" i="4"/>
  <c r="ANE29" i="4"/>
  <c r="ANE28" i="4"/>
  <c r="ANE27" i="4"/>
  <c r="ANE26" i="4"/>
  <c r="ANE25" i="4"/>
  <c r="ANE24" i="4"/>
  <c r="ANE23" i="4"/>
  <c r="ANE22" i="4"/>
  <c r="ANE21" i="4"/>
  <c r="ANE20" i="4"/>
  <c r="ANE19" i="4"/>
  <c r="ANE18" i="4"/>
  <c r="ANE17" i="4"/>
  <c r="ANE16" i="4"/>
  <c r="ANE15" i="4"/>
  <c r="ANE14" i="4"/>
  <c r="ANE13" i="4"/>
  <c r="ANE12" i="4"/>
  <c r="ANE11" i="4"/>
  <c r="ANE10" i="4"/>
  <c r="ANE9" i="4"/>
  <c r="ANE8" i="4"/>
  <c r="ANJ156" i="4"/>
  <c r="ANJ155" i="4"/>
  <c r="ANJ154" i="4"/>
  <c r="ANJ153" i="4"/>
  <c r="ANJ152" i="4"/>
  <c r="ANJ151" i="4"/>
  <c r="ANJ150" i="4"/>
  <c r="ANJ149" i="4"/>
  <c r="ANJ148" i="4"/>
  <c r="ANJ147" i="4"/>
  <c r="ANJ146" i="4"/>
  <c r="ANJ145" i="4"/>
  <c r="ANJ144" i="4"/>
  <c r="ANJ143" i="4"/>
  <c r="ANJ142" i="4"/>
  <c r="ANJ141" i="4"/>
  <c r="ANJ140" i="4"/>
  <c r="ANJ139" i="4"/>
  <c r="ANJ138" i="4"/>
  <c r="ANJ137" i="4"/>
  <c r="ANJ136" i="4"/>
  <c r="ANJ135" i="4"/>
  <c r="ANJ134" i="4"/>
  <c r="ANJ133" i="4"/>
  <c r="ANJ132" i="4"/>
  <c r="ANJ131" i="4"/>
  <c r="ANJ130" i="4"/>
  <c r="ANJ129" i="4"/>
  <c r="ANJ128" i="4"/>
  <c r="ANJ127" i="4"/>
  <c r="ANJ126" i="4"/>
  <c r="ANJ125" i="4"/>
  <c r="ANJ124" i="4"/>
  <c r="ANJ123" i="4"/>
  <c r="ANJ122" i="4"/>
  <c r="ANJ121" i="4"/>
  <c r="ANJ120" i="4"/>
  <c r="ANJ119" i="4"/>
  <c r="ANJ118" i="4"/>
  <c r="ANJ117" i="4"/>
  <c r="ANJ116" i="4"/>
  <c r="ANJ115" i="4"/>
  <c r="ANJ114" i="4"/>
  <c r="ANJ113" i="4"/>
  <c r="ANJ112" i="4"/>
  <c r="ANJ111" i="4"/>
  <c r="ANJ110" i="4"/>
  <c r="ANJ109" i="4"/>
  <c r="ANJ108" i="4"/>
  <c r="ANJ107" i="4"/>
  <c r="ANJ106" i="4"/>
  <c r="ANJ105" i="4"/>
  <c r="ANJ104" i="4"/>
  <c r="ANJ103" i="4"/>
  <c r="ANJ102" i="4"/>
  <c r="ANJ101" i="4"/>
  <c r="ANJ100" i="4"/>
  <c r="ANJ99" i="4"/>
  <c r="ANJ98" i="4"/>
  <c r="ANJ97" i="4"/>
  <c r="ANJ96" i="4"/>
  <c r="ANJ95" i="4"/>
  <c r="ANJ94" i="4"/>
  <c r="ANJ93" i="4"/>
  <c r="ANJ92" i="4"/>
  <c r="ANJ91" i="4"/>
  <c r="ANJ90" i="4"/>
  <c r="ANJ89" i="4"/>
  <c r="ANJ88" i="4"/>
  <c r="ANJ87" i="4"/>
  <c r="ANJ86" i="4"/>
  <c r="ANJ85" i="4"/>
  <c r="ANJ84" i="4"/>
  <c r="ANJ83" i="4"/>
  <c r="ANJ82" i="4"/>
  <c r="ANJ81" i="4"/>
  <c r="ANJ80" i="4"/>
  <c r="ANJ79" i="4"/>
  <c r="ANJ78" i="4"/>
  <c r="ANJ77" i="4"/>
  <c r="ANJ76" i="4"/>
  <c r="ANJ75" i="4"/>
  <c r="ANJ74" i="4"/>
  <c r="ANJ73" i="4"/>
  <c r="ANJ72" i="4"/>
  <c r="ANJ71" i="4"/>
  <c r="ANJ70" i="4"/>
  <c r="ANJ69" i="4"/>
  <c r="ANJ68" i="4"/>
  <c r="ANJ67" i="4"/>
  <c r="ANJ66" i="4"/>
  <c r="ANJ65" i="4"/>
  <c r="ANJ64" i="4"/>
  <c r="ANJ63" i="4"/>
  <c r="ANJ62" i="4"/>
  <c r="ANJ61" i="4"/>
  <c r="ANJ60" i="4"/>
  <c r="ANJ59" i="4"/>
  <c r="ANJ58" i="4"/>
  <c r="ANJ57" i="4"/>
  <c r="ANJ56" i="4"/>
  <c r="ANJ55" i="4"/>
  <c r="ANJ54" i="4"/>
  <c r="ANJ53" i="4"/>
  <c r="ANJ52" i="4"/>
  <c r="ANJ51" i="4"/>
  <c r="ANJ50" i="4"/>
  <c r="ANJ49" i="4"/>
  <c r="ANJ48" i="4"/>
  <c r="ANJ47" i="4"/>
  <c r="ANJ46" i="4"/>
  <c r="ANJ45" i="4"/>
  <c r="ANJ44" i="4"/>
  <c r="ANJ43" i="4"/>
  <c r="ANJ42" i="4"/>
  <c r="ANJ41" i="4"/>
  <c r="ANJ40" i="4"/>
  <c r="ANJ39" i="4"/>
  <c r="ANJ38" i="4"/>
  <c r="ANJ37" i="4"/>
  <c r="ANJ36" i="4"/>
  <c r="ANJ35" i="4"/>
  <c r="ANJ34" i="4"/>
  <c r="ANJ33" i="4"/>
  <c r="ANJ32" i="4"/>
  <c r="ANJ31" i="4"/>
  <c r="ANJ30" i="4"/>
  <c r="ANJ29" i="4"/>
  <c r="ANJ28" i="4"/>
  <c r="ANJ27" i="4"/>
  <c r="ANJ26" i="4"/>
  <c r="ANJ25" i="4"/>
  <c r="ANJ24" i="4"/>
  <c r="ANJ23" i="4"/>
  <c r="ANJ22" i="4"/>
  <c r="ANJ21" i="4"/>
  <c r="ANJ20" i="4"/>
  <c r="ANJ19" i="4"/>
  <c r="ANJ18" i="4"/>
  <c r="ANJ17" i="4"/>
  <c r="ANJ16" i="4"/>
  <c r="ANJ15" i="4"/>
  <c r="ANJ14" i="4"/>
  <c r="ANJ13" i="4"/>
  <c r="ANJ12" i="4"/>
  <c r="ANJ11" i="4"/>
  <c r="ANJ10" i="4"/>
  <c r="ANJ9" i="4"/>
  <c r="ANJ8" i="4"/>
  <c r="ANO156" i="4"/>
  <c r="ANO155" i="4"/>
  <c r="ANO154" i="4"/>
  <c r="ANO153" i="4"/>
  <c r="ANO152" i="4"/>
  <c r="ANO151" i="4"/>
  <c r="ANO150" i="4"/>
  <c r="ANO149" i="4"/>
  <c r="ANO148" i="4"/>
  <c r="ANO147" i="4"/>
  <c r="ANO146" i="4"/>
  <c r="ANO145" i="4"/>
  <c r="ANO144" i="4"/>
  <c r="ANO143" i="4"/>
  <c r="ANO142" i="4"/>
  <c r="ANO141" i="4"/>
  <c r="ANO140" i="4"/>
  <c r="ANO139" i="4"/>
  <c r="ANO138" i="4"/>
  <c r="ANO137" i="4"/>
  <c r="ANO136" i="4"/>
  <c r="ANO135" i="4"/>
  <c r="ANO134" i="4"/>
  <c r="ANO133" i="4"/>
  <c r="ANO132" i="4"/>
  <c r="ANO131" i="4"/>
  <c r="ANO130" i="4"/>
  <c r="ANO129" i="4"/>
  <c r="ANO128" i="4"/>
  <c r="ANO127" i="4"/>
  <c r="ANO126" i="4"/>
  <c r="ANO125" i="4"/>
  <c r="ANO124" i="4"/>
  <c r="ANO123" i="4"/>
  <c r="ANO122" i="4"/>
  <c r="ANO121" i="4"/>
  <c r="ANO120" i="4"/>
  <c r="ANO119" i="4"/>
  <c r="ANO118" i="4"/>
  <c r="ANO117" i="4"/>
  <c r="ANO116" i="4"/>
  <c r="ANO115" i="4"/>
  <c r="ANO114" i="4"/>
  <c r="ANO113" i="4"/>
  <c r="ANO112" i="4"/>
  <c r="ANO111" i="4"/>
  <c r="ANO110" i="4"/>
  <c r="ANO109" i="4"/>
  <c r="ANO108" i="4"/>
  <c r="ANO107" i="4"/>
  <c r="ANO106" i="4"/>
  <c r="ANO105" i="4"/>
  <c r="ANO104" i="4"/>
  <c r="ANO103" i="4"/>
  <c r="ANO102" i="4"/>
  <c r="ANO101" i="4"/>
  <c r="ANO100" i="4"/>
  <c r="ANO99" i="4"/>
  <c r="ANO98" i="4"/>
  <c r="ANO97" i="4"/>
  <c r="ANO96" i="4"/>
  <c r="ANO95" i="4"/>
  <c r="ANO94" i="4"/>
  <c r="ANO93" i="4"/>
  <c r="ANO92" i="4"/>
  <c r="ANO91" i="4"/>
  <c r="ANO90" i="4"/>
  <c r="ANO89" i="4"/>
  <c r="ANO88" i="4"/>
  <c r="ANO87" i="4"/>
  <c r="ANO86" i="4"/>
  <c r="ANO85" i="4"/>
  <c r="ANO84" i="4"/>
  <c r="ANO83" i="4"/>
  <c r="ANO82" i="4"/>
  <c r="ANO81" i="4"/>
  <c r="ANO80" i="4"/>
  <c r="ANO79" i="4"/>
  <c r="ANO78" i="4"/>
  <c r="ANO77" i="4"/>
  <c r="ANO76" i="4"/>
  <c r="ANO75" i="4"/>
  <c r="ANO74" i="4"/>
  <c r="ANO73" i="4"/>
  <c r="ANO72" i="4"/>
  <c r="ANO71" i="4"/>
  <c r="ANO70" i="4"/>
  <c r="ANO69" i="4"/>
  <c r="ANO68" i="4"/>
  <c r="ANO67" i="4"/>
  <c r="ANO66" i="4"/>
  <c r="ANO65" i="4"/>
  <c r="ANO64" i="4"/>
  <c r="ANO63" i="4"/>
  <c r="ANO62" i="4"/>
  <c r="ANO61" i="4"/>
  <c r="ANO60" i="4"/>
  <c r="ANO59" i="4"/>
  <c r="ANO58" i="4"/>
  <c r="ANO57" i="4"/>
  <c r="ANO56" i="4"/>
  <c r="ANO55" i="4"/>
  <c r="ANO54" i="4"/>
  <c r="ANO53" i="4"/>
  <c r="ANO52" i="4"/>
  <c r="ANO51" i="4"/>
  <c r="ANO50" i="4"/>
  <c r="ANO49" i="4"/>
  <c r="ANO48" i="4"/>
  <c r="ANO47" i="4"/>
  <c r="ANO46" i="4"/>
  <c r="ANO45" i="4"/>
  <c r="ANO44" i="4"/>
  <c r="ANO43" i="4"/>
  <c r="ANO42" i="4"/>
  <c r="ANO41" i="4"/>
  <c r="ANO40" i="4"/>
  <c r="ANO39" i="4"/>
  <c r="ANO38" i="4"/>
  <c r="ANO37" i="4"/>
  <c r="ANO36" i="4"/>
  <c r="ANO35" i="4"/>
  <c r="ANO34" i="4"/>
  <c r="ANO33" i="4"/>
  <c r="ANO32" i="4"/>
  <c r="ANO31" i="4"/>
  <c r="ANO30" i="4"/>
  <c r="ANO29" i="4"/>
  <c r="ANO28" i="4"/>
  <c r="ANO27" i="4"/>
  <c r="ANO26" i="4"/>
  <c r="ANO25" i="4"/>
  <c r="ANO24" i="4"/>
  <c r="ANO23" i="4"/>
  <c r="ANO22" i="4"/>
  <c r="ANO21" i="4"/>
  <c r="ANO20" i="4"/>
  <c r="ANO19" i="4"/>
  <c r="ANO18" i="4"/>
  <c r="ANO17" i="4"/>
  <c r="ANO16" i="4"/>
  <c r="ANO15" i="4"/>
  <c r="ANO14" i="4"/>
  <c r="ANO13" i="4"/>
  <c r="ANO12" i="4"/>
  <c r="ANO11" i="4"/>
  <c r="ANO10" i="4"/>
  <c r="ANO9" i="4"/>
  <c r="ANO8" i="4"/>
  <c r="ANT156" i="4"/>
  <c r="ANT155" i="4"/>
  <c r="ANT154" i="4"/>
  <c r="ANT153" i="4"/>
  <c r="ANT152" i="4"/>
  <c r="ANT151" i="4"/>
  <c r="ANT150" i="4"/>
  <c r="ANT149" i="4"/>
  <c r="ANT148" i="4"/>
  <c r="ANT147" i="4"/>
  <c r="ANT146" i="4"/>
  <c r="ANT145" i="4"/>
  <c r="ANT144" i="4"/>
  <c r="ANT143" i="4"/>
  <c r="ANT142" i="4"/>
  <c r="ANT141" i="4"/>
  <c r="ANT140" i="4"/>
  <c r="ANT139" i="4"/>
  <c r="ANT138" i="4"/>
  <c r="ANT137" i="4"/>
  <c r="ANT136" i="4"/>
  <c r="ANT135" i="4"/>
  <c r="ANT134" i="4"/>
  <c r="ANT133" i="4"/>
  <c r="ANT132" i="4"/>
  <c r="ANT131" i="4"/>
  <c r="ANT130" i="4"/>
  <c r="ANT129" i="4"/>
  <c r="ANT128" i="4"/>
  <c r="ANT127" i="4"/>
  <c r="ANT126" i="4"/>
  <c r="ANT125" i="4"/>
  <c r="ANT124" i="4"/>
  <c r="ANT123" i="4"/>
  <c r="ANT122" i="4"/>
  <c r="ANT121" i="4"/>
  <c r="ANT120" i="4"/>
  <c r="ANT119" i="4"/>
  <c r="ANT118" i="4"/>
  <c r="ANT117" i="4"/>
  <c r="ANT116" i="4"/>
  <c r="ANT115" i="4"/>
  <c r="ANT114" i="4"/>
  <c r="ANT113" i="4"/>
  <c r="ANT112" i="4"/>
  <c r="ANT111" i="4"/>
  <c r="ANT110" i="4"/>
  <c r="ANT109" i="4"/>
  <c r="ANT108" i="4"/>
  <c r="ANT107" i="4"/>
  <c r="ANT106" i="4"/>
  <c r="ANT105" i="4"/>
  <c r="ANT104" i="4"/>
  <c r="ANT103" i="4"/>
  <c r="ANT102" i="4"/>
  <c r="ANT101" i="4"/>
  <c r="ANT100" i="4"/>
  <c r="ANT99" i="4"/>
  <c r="ANT98" i="4"/>
  <c r="ANT97" i="4"/>
  <c r="ANT96" i="4"/>
  <c r="ANT95" i="4"/>
  <c r="ANT94" i="4"/>
  <c r="ANT93" i="4"/>
  <c r="ANT92" i="4"/>
  <c r="ANT91" i="4"/>
  <c r="ANT90" i="4"/>
  <c r="ANT89" i="4"/>
  <c r="ANT88" i="4"/>
  <c r="ANT87" i="4"/>
  <c r="ANT86" i="4"/>
  <c r="ANT85" i="4"/>
  <c r="ANT84" i="4"/>
  <c r="ANT83" i="4"/>
  <c r="ANT82" i="4"/>
  <c r="ANT81" i="4"/>
  <c r="ANT80" i="4"/>
  <c r="ANT79" i="4"/>
  <c r="ANT78" i="4"/>
  <c r="ANT77" i="4"/>
  <c r="ANT76" i="4"/>
  <c r="ANT75" i="4"/>
  <c r="ANT74" i="4"/>
  <c r="ANT73" i="4"/>
  <c r="ANT72" i="4"/>
  <c r="ANT71" i="4"/>
  <c r="ANT70" i="4"/>
  <c r="ANT69" i="4"/>
  <c r="ANT68" i="4"/>
  <c r="ANT67" i="4"/>
  <c r="ANT66" i="4"/>
  <c r="ANT65" i="4"/>
  <c r="ANT64" i="4"/>
  <c r="ANT63" i="4"/>
  <c r="ANT62" i="4"/>
  <c r="ANT61" i="4"/>
  <c r="ANT60" i="4"/>
  <c r="ANT59" i="4"/>
  <c r="ANT58" i="4"/>
  <c r="ANT57" i="4"/>
  <c r="ANT56" i="4"/>
  <c r="ANT55" i="4"/>
  <c r="ANT54" i="4"/>
  <c r="ANT53" i="4"/>
  <c r="ANT52" i="4"/>
  <c r="ANT51" i="4"/>
  <c r="ANT50" i="4"/>
  <c r="ANT49" i="4"/>
  <c r="ANT48" i="4"/>
  <c r="ANT47" i="4"/>
  <c r="ANT46" i="4"/>
  <c r="ANT45" i="4"/>
  <c r="ANT44" i="4"/>
  <c r="ANT43" i="4"/>
  <c r="ANT42" i="4"/>
  <c r="ANT41" i="4"/>
  <c r="ANT40" i="4"/>
  <c r="ANT39" i="4"/>
  <c r="ANT38" i="4"/>
  <c r="ANT37" i="4"/>
  <c r="ANT36" i="4"/>
  <c r="ANT35" i="4"/>
  <c r="ANT34" i="4"/>
  <c r="ANT33" i="4"/>
  <c r="ANT32" i="4"/>
  <c r="ANT31" i="4"/>
  <c r="ANT30" i="4"/>
  <c r="ANT29" i="4"/>
  <c r="ANT28" i="4"/>
  <c r="ANT27" i="4"/>
  <c r="ANT26" i="4"/>
  <c r="ANT25" i="4"/>
  <c r="ANT24" i="4"/>
  <c r="ANT23" i="4"/>
  <c r="ANT22" i="4"/>
  <c r="ANT21" i="4"/>
  <c r="ANT20" i="4"/>
  <c r="ANT19" i="4"/>
  <c r="ANT18" i="4"/>
  <c r="ANT17" i="4"/>
  <c r="ANT16" i="4"/>
  <c r="ANT15" i="4"/>
  <c r="ANT14" i="4"/>
  <c r="ANT13" i="4"/>
  <c r="ANT12" i="4"/>
  <c r="ANT11" i="4"/>
  <c r="ANT10" i="4"/>
  <c r="ANT9" i="4"/>
  <c r="ANT8" i="4"/>
  <c r="ANY156" i="4"/>
  <c r="ANY155" i="4"/>
  <c r="ANY154" i="4"/>
  <c r="ANY153" i="4"/>
  <c r="ANY152" i="4"/>
  <c r="ANY151" i="4"/>
  <c r="ANY150" i="4"/>
  <c r="ANY149" i="4"/>
  <c r="ANY148" i="4"/>
  <c r="ANY147" i="4"/>
  <c r="ANY146" i="4"/>
  <c r="ANY145" i="4"/>
  <c r="ANY144" i="4"/>
  <c r="ANY143" i="4"/>
  <c r="ANY142" i="4"/>
  <c r="ANY141" i="4"/>
  <c r="ANY140" i="4"/>
  <c r="ANY139" i="4"/>
  <c r="ANY138" i="4"/>
  <c r="ANY137" i="4"/>
  <c r="ANY136" i="4"/>
  <c r="ANY135" i="4"/>
  <c r="ANY134" i="4"/>
  <c r="ANY133" i="4"/>
  <c r="ANY132" i="4"/>
  <c r="ANY131" i="4"/>
  <c r="ANY130" i="4"/>
  <c r="ANY129" i="4"/>
  <c r="ANY128" i="4"/>
  <c r="ANY127" i="4"/>
  <c r="ANY126" i="4"/>
  <c r="ANY125" i="4"/>
  <c r="ANY124" i="4"/>
  <c r="ANY123" i="4"/>
  <c r="ANY122" i="4"/>
  <c r="ANY121" i="4"/>
  <c r="ANY120" i="4"/>
  <c r="ANY119" i="4"/>
  <c r="ANY118" i="4"/>
  <c r="ANY117" i="4"/>
  <c r="ANY116" i="4"/>
  <c r="ANY115" i="4"/>
  <c r="ANY114" i="4"/>
  <c r="ANY113" i="4"/>
  <c r="ANY112" i="4"/>
  <c r="ANY111" i="4"/>
  <c r="ANY110" i="4"/>
  <c r="ANY109" i="4"/>
  <c r="ANY108" i="4"/>
  <c r="ANY107" i="4"/>
  <c r="ANY106" i="4"/>
  <c r="ANY105" i="4"/>
  <c r="ANY104" i="4"/>
  <c r="ANY103" i="4"/>
  <c r="ANY102" i="4"/>
  <c r="ANY101" i="4"/>
  <c r="ANY100" i="4"/>
  <c r="ANY99" i="4"/>
  <c r="ANY98" i="4"/>
  <c r="ANY97" i="4"/>
  <c r="ANY96" i="4"/>
  <c r="ANY95" i="4"/>
  <c r="ANY94" i="4"/>
  <c r="ANY93" i="4"/>
  <c r="ANY92" i="4"/>
  <c r="ANY91" i="4"/>
  <c r="ANY90" i="4"/>
  <c r="ANY89" i="4"/>
  <c r="ANY88" i="4"/>
  <c r="ANY87" i="4"/>
  <c r="ANY86" i="4"/>
  <c r="ANY85" i="4"/>
  <c r="ANY84" i="4"/>
  <c r="ANY83" i="4"/>
  <c r="ANY82" i="4"/>
  <c r="ANY81" i="4"/>
  <c r="ANY80" i="4"/>
  <c r="ANY79" i="4"/>
  <c r="ANY78" i="4"/>
  <c r="ANY77" i="4"/>
  <c r="ANY76" i="4"/>
  <c r="ANY75" i="4"/>
  <c r="ANY74" i="4"/>
  <c r="ANY73" i="4"/>
  <c r="ANY72" i="4"/>
  <c r="ANY71" i="4"/>
  <c r="ANY70" i="4"/>
  <c r="ANY69" i="4"/>
  <c r="ANY68" i="4"/>
  <c r="ANY67" i="4"/>
  <c r="ANY66" i="4"/>
  <c r="ANY65" i="4"/>
  <c r="ANY64" i="4"/>
  <c r="ANY63" i="4"/>
  <c r="ANY62" i="4"/>
  <c r="ANY61" i="4"/>
  <c r="ANY60" i="4"/>
  <c r="ANY59" i="4"/>
  <c r="ANY58" i="4"/>
  <c r="ANY57" i="4"/>
  <c r="ANY56" i="4"/>
  <c r="ANY55" i="4"/>
  <c r="ANY54" i="4"/>
  <c r="ANY53" i="4"/>
  <c r="ANY52" i="4"/>
  <c r="ANY51" i="4"/>
  <c r="ANY50" i="4"/>
  <c r="ANY49" i="4"/>
  <c r="ANY48" i="4"/>
  <c r="ANY47" i="4"/>
  <c r="ANY46" i="4"/>
  <c r="ANY45" i="4"/>
  <c r="ANY44" i="4"/>
  <c r="ANY43" i="4"/>
  <c r="ANY42" i="4"/>
  <c r="ANY41" i="4"/>
  <c r="ANY40" i="4"/>
  <c r="ANY39" i="4"/>
  <c r="ANY38" i="4"/>
  <c r="ANY37" i="4"/>
  <c r="ANY36" i="4"/>
  <c r="ANY35" i="4"/>
  <c r="ANY34" i="4"/>
  <c r="ANY33" i="4"/>
  <c r="ANY32" i="4"/>
  <c r="ANY31" i="4"/>
  <c r="ANY30" i="4"/>
  <c r="ANY29" i="4"/>
  <c r="ANY28" i="4"/>
  <c r="ANY27" i="4"/>
  <c r="ANY26" i="4"/>
  <c r="ANY25" i="4"/>
  <c r="ANY24" i="4"/>
  <c r="ANY23" i="4"/>
  <c r="ANY22" i="4"/>
  <c r="ANY21" i="4"/>
  <c r="ANY20" i="4"/>
  <c r="ANY19" i="4"/>
  <c r="ANY18" i="4"/>
  <c r="ANY17" i="4"/>
  <c r="ANY16" i="4"/>
  <c r="ANY15" i="4"/>
  <c r="ANY14" i="4"/>
  <c r="ANY13" i="4"/>
  <c r="ANY12" i="4"/>
  <c r="ANY11" i="4"/>
  <c r="ANY10" i="4"/>
  <c r="ANY9" i="4"/>
  <c r="ANY8" i="4"/>
  <c r="AOD156" i="4"/>
  <c r="AOD155" i="4"/>
  <c r="AOD154" i="4"/>
  <c r="AOD153" i="4"/>
  <c r="AOD152" i="4"/>
  <c r="AOD151" i="4"/>
  <c r="AOD150" i="4"/>
  <c r="AOD149" i="4"/>
  <c r="AOD148" i="4"/>
  <c r="AOD147" i="4"/>
  <c r="AOD146" i="4"/>
  <c r="AOD145" i="4"/>
  <c r="AOD144" i="4"/>
  <c r="AOD143" i="4"/>
  <c r="AOD142" i="4"/>
  <c r="AOD141" i="4"/>
  <c r="AOD140" i="4"/>
  <c r="AOD139" i="4"/>
  <c r="AOD138" i="4"/>
  <c r="AOD137" i="4"/>
  <c r="AOD136" i="4"/>
  <c r="AOD135" i="4"/>
  <c r="AOD134" i="4"/>
  <c r="AOD133" i="4"/>
  <c r="AOD132" i="4"/>
  <c r="AOD131" i="4"/>
  <c r="AOD130" i="4"/>
  <c r="AOD129" i="4"/>
  <c r="AOD128" i="4"/>
  <c r="AOD127" i="4"/>
  <c r="AOD126" i="4"/>
  <c r="AOD125" i="4"/>
  <c r="AOD124" i="4"/>
  <c r="AOD123" i="4"/>
  <c r="AOD122" i="4"/>
  <c r="AOD121" i="4"/>
  <c r="AOD120" i="4"/>
  <c r="AOD119" i="4"/>
  <c r="AOD118" i="4"/>
  <c r="AOD117" i="4"/>
  <c r="AOD116" i="4"/>
  <c r="AOD115" i="4"/>
  <c r="AOD114" i="4"/>
  <c r="AOD113" i="4"/>
  <c r="AOD112" i="4"/>
  <c r="AOD111" i="4"/>
  <c r="AOD110" i="4"/>
  <c r="AOD109" i="4"/>
  <c r="AOD108" i="4"/>
  <c r="AOD107" i="4"/>
  <c r="AOD106" i="4"/>
  <c r="AOD105" i="4"/>
  <c r="AOD104" i="4"/>
  <c r="AOD103" i="4"/>
  <c r="AOD102" i="4"/>
  <c r="AOD101" i="4"/>
  <c r="AOD100" i="4"/>
  <c r="AOD99" i="4"/>
  <c r="AOD98" i="4"/>
  <c r="AOD97" i="4"/>
  <c r="AOD96" i="4"/>
  <c r="AOD95" i="4"/>
  <c r="AOD94" i="4"/>
  <c r="AOD93" i="4"/>
  <c r="AOD92" i="4"/>
  <c r="AOD91" i="4"/>
  <c r="AOD90" i="4"/>
  <c r="AOD89" i="4"/>
  <c r="AOD88" i="4"/>
  <c r="AOD87" i="4"/>
  <c r="AOD86" i="4"/>
  <c r="AOD85" i="4"/>
  <c r="AOD84" i="4"/>
  <c r="AOD83" i="4"/>
  <c r="AOD82" i="4"/>
  <c r="AOD81" i="4"/>
  <c r="AOD80" i="4"/>
  <c r="AOD79" i="4"/>
  <c r="AOD78" i="4"/>
  <c r="AOD77" i="4"/>
  <c r="AOD76" i="4"/>
  <c r="AOD75" i="4"/>
  <c r="AOD74" i="4"/>
  <c r="AOD73" i="4"/>
  <c r="AOD72" i="4"/>
  <c r="AOD71" i="4"/>
  <c r="AOD70" i="4"/>
  <c r="AOD69" i="4"/>
  <c r="AOD68" i="4"/>
  <c r="AOD67" i="4"/>
  <c r="AOD66" i="4"/>
  <c r="AOD65" i="4"/>
  <c r="AOD64" i="4"/>
  <c r="AOD63" i="4"/>
  <c r="AOD62" i="4"/>
  <c r="AOD61" i="4"/>
  <c r="AOD60" i="4"/>
  <c r="AOD59" i="4"/>
  <c r="AOD58" i="4"/>
  <c r="AOD57" i="4"/>
  <c r="AOD56" i="4"/>
  <c r="AOD55" i="4"/>
  <c r="AOD54" i="4"/>
  <c r="AOD53" i="4"/>
  <c r="AOD52" i="4"/>
  <c r="AOD51" i="4"/>
  <c r="AOD50" i="4"/>
  <c r="AOD49" i="4"/>
  <c r="AOD48" i="4"/>
  <c r="AOD47" i="4"/>
  <c r="AOD46" i="4"/>
  <c r="AOD45" i="4"/>
  <c r="AOD44" i="4"/>
  <c r="AOD43" i="4"/>
  <c r="AOD42" i="4"/>
  <c r="AOD41" i="4"/>
  <c r="AOD40" i="4"/>
  <c r="AOD39" i="4"/>
  <c r="AOD38" i="4"/>
  <c r="AOD37" i="4"/>
  <c r="AOD36" i="4"/>
  <c r="AOD35" i="4"/>
  <c r="AOD34" i="4"/>
  <c r="AOD33" i="4"/>
  <c r="AOD32" i="4"/>
  <c r="AOD31" i="4"/>
  <c r="AOD30" i="4"/>
  <c r="AOD29" i="4"/>
  <c r="AOD28" i="4"/>
  <c r="AOD27" i="4"/>
  <c r="AOD26" i="4"/>
  <c r="AOD25" i="4"/>
  <c r="AOD24" i="4"/>
  <c r="AOD23" i="4"/>
  <c r="AOD22" i="4"/>
  <c r="AOD21" i="4"/>
  <c r="AOD20" i="4"/>
  <c r="AOD19" i="4"/>
  <c r="AOD18" i="4"/>
  <c r="AOD17" i="4"/>
  <c r="AOD16" i="4"/>
  <c r="AOD15" i="4"/>
  <c r="AOD14" i="4"/>
  <c r="AOD13" i="4"/>
  <c r="AOD12" i="4"/>
  <c r="AOD11" i="4"/>
  <c r="AOD10" i="4"/>
  <c r="AOD9" i="4"/>
  <c r="AOD8" i="4"/>
  <c r="AOI156" i="4"/>
  <c r="AOI155" i="4"/>
  <c r="AOI154" i="4"/>
  <c r="AOI153" i="4"/>
  <c r="AOI152" i="4"/>
  <c r="AOI151" i="4"/>
  <c r="AOI150" i="4"/>
  <c r="AOI149" i="4"/>
  <c r="AOI148" i="4"/>
  <c r="AOI147" i="4"/>
  <c r="AOI146" i="4"/>
  <c r="AOI145" i="4"/>
  <c r="AOI144" i="4"/>
  <c r="AOI143" i="4"/>
  <c r="AOI142" i="4"/>
  <c r="AOI141" i="4"/>
  <c r="AOI140" i="4"/>
  <c r="AOI139" i="4"/>
  <c r="AOI138" i="4"/>
  <c r="AOI137" i="4"/>
  <c r="AOI136" i="4"/>
  <c r="AOI135" i="4"/>
  <c r="AOI134" i="4"/>
  <c r="AOI133" i="4"/>
  <c r="AOI132" i="4"/>
  <c r="AOI131" i="4"/>
  <c r="AOI130" i="4"/>
  <c r="AOI129" i="4"/>
  <c r="AOI128" i="4"/>
  <c r="AOI127" i="4"/>
  <c r="AOI126" i="4"/>
  <c r="AOI125" i="4"/>
  <c r="AOI124" i="4"/>
  <c r="AOI123" i="4"/>
  <c r="AOI122" i="4"/>
  <c r="AOI121" i="4"/>
  <c r="AOI120" i="4"/>
  <c r="AOI119" i="4"/>
  <c r="AOI118" i="4"/>
  <c r="AOI117" i="4"/>
  <c r="AOI116" i="4"/>
  <c r="AOI115" i="4"/>
  <c r="AOI114" i="4"/>
  <c r="AOI113" i="4"/>
  <c r="AOI112" i="4"/>
  <c r="AOI111" i="4"/>
  <c r="AOI110" i="4"/>
  <c r="AOI109" i="4"/>
  <c r="AOI108" i="4"/>
  <c r="AOI107" i="4"/>
  <c r="AOI106" i="4"/>
  <c r="AOI105" i="4"/>
  <c r="AOI104" i="4"/>
  <c r="AOI103" i="4"/>
  <c r="AOI102" i="4"/>
  <c r="AOI101" i="4"/>
  <c r="AOI100" i="4"/>
  <c r="AOI99" i="4"/>
  <c r="AOI98" i="4"/>
  <c r="AOI97" i="4"/>
  <c r="AOI96" i="4"/>
  <c r="AOI95" i="4"/>
  <c r="AOI94" i="4"/>
  <c r="AOI93" i="4"/>
  <c r="AOI92" i="4"/>
  <c r="AOI91" i="4"/>
  <c r="AOI90" i="4"/>
  <c r="AOI89" i="4"/>
  <c r="AOI88" i="4"/>
  <c r="AOI87" i="4"/>
  <c r="AOI86" i="4"/>
  <c r="AOI85" i="4"/>
  <c r="AOI84" i="4"/>
  <c r="AOI83" i="4"/>
  <c r="AOI82" i="4"/>
  <c r="AOI81" i="4"/>
  <c r="AOI80" i="4"/>
  <c r="AOI79" i="4"/>
  <c r="AOI78" i="4"/>
  <c r="AOI77" i="4"/>
  <c r="AOI76" i="4"/>
  <c r="AOI75" i="4"/>
  <c r="AOI74" i="4"/>
  <c r="AOI73" i="4"/>
  <c r="AOI72" i="4"/>
  <c r="AOI71" i="4"/>
  <c r="AOI70" i="4"/>
  <c r="AOI69" i="4"/>
  <c r="AOI68" i="4"/>
  <c r="AOI67" i="4"/>
  <c r="AOI66" i="4"/>
  <c r="AOI65" i="4"/>
  <c r="AOI64" i="4"/>
  <c r="AOI63" i="4"/>
  <c r="AOI62" i="4"/>
  <c r="AOI61" i="4"/>
  <c r="AOI60" i="4"/>
  <c r="AOI59" i="4"/>
  <c r="AOI58" i="4"/>
  <c r="AOI57" i="4"/>
  <c r="AOI56" i="4"/>
  <c r="AOI55" i="4"/>
  <c r="AOI54" i="4"/>
  <c r="AOI53" i="4"/>
  <c r="AOI52" i="4"/>
  <c r="AOI51" i="4"/>
  <c r="AOI50" i="4"/>
  <c r="AOI49" i="4"/>
  <c r="AOI48" i="4"/>
  <c r="AOI47" i="4"/>
  <c r="AOI46" i="4"/>
  <c r="AOI45" i="4"/>
  <c r="AOI44" i="4"/>
  <c r="AOI43" i="4"/>
  <c r="AOI42" i="4"/>
  <c r="AOI41" i="4"/>
  <c r="AOI40" i="4"/>
  <c r="AOI39" i="4"/>
  <c r="AOI38" i="4"/>
  <c r="AOI37" i="4"/>
  <c r="AOI36" i="4"/>
  <c r="AOI35" i="4"/>
  <c r="AOI34" i="4"/>
  <c r="AOI33" i="4"/>
  <c r="AOI32" i="4"/>
  <c r="AOI31" i="4"/>
  <c r="AOI30" i="4"/>
  <c r="AOI29" i="4"/>
  <c r="AOI28" i="4"/>
  <c r="AOI27" i="4"/>
  <c r="AOI26" i="4"/>
  <c r="AOI25" i="4"/>
  <c r="AOI24" i="4"/>
  <c r="AOI23" i="4"/>
  <c r="AOI22" i="4"/>
  <c r="AOI21" i="4"/>
  <c r="AOI20" i="4"/>
  <c r="AOI19" i="4"/>
  <c r="AOI18" i="4"/>
  <c r="AOI17" i="4"/>
  <c r="AOI16" i="4"/>
  <c r="AOI15" i="4"/>
  <c r="AOI14" i="4"/>
  <c r="AOI13" i="4"/>
  <c r="AOI12" i="4"/>
  <c r="AOI11" i="4"/>
  <c r="AOI10" i="4"/>
  <c r="AOI9" i="4"/>
  <c r="AOI8" i="4"/>
  <c r="AON156" i="4"/>
  <c r="AON155" i="4"/>
  <c r="AON154" i="4"/>
  <c r="AON153" i="4"/>
  <c r="AON152" i="4"/>
  <c r="AON151" i="4"/>
  <c r="AON150" i="4"/>
  <c r="AON149" i="4"/>
  <c r="AON148" i="4"/>
  <c r="AON147" i="4"/>
  <c r="AON146" i="4"/>
  <c r="AON145" i="4"/>
  <c r="AON144" i="4"/>
  <c r="AON143" i="4"/>
  <c r="AON142" i="4"/>
  <c r="AON141" i="4"/>
  <c r="AON140" i="4"/>
  <c r="AON139" i="4"/>
  <c r="AON138" i="4"/>
  <c r="AON137" i="4"/>
  <c r="AON136" i="4"/>
  <c r="AON135" i="4"/>
  <c r="AON134" i="4"/>
  <c r="AON133" i="4"/>
  <c r="AON132" i="4"/>
  <c r="AON131" i="4"/>
  <c r="AON130" i="4"/>
  <c r="AON129" i="4"/>
  <c r="AON128" i="4"/>
  <c r="AON127" i="4"/>
  <c r="AON126" i="4"/>
  <c r="AON125" i="4"/>
  <c r="AON124" i="4"/>
  <c r="AON123" i="4"/>
  <c r="AON122" i="4"/>
  <c r="AON121" i="4"/>
  <c r="AON120" i="4"/>
  <c r="AON119" i="4"/>
  <c r="AON118" i="4"/>
  <c r="AON117" i="4"/>
  <c r="AON116" i="4"/>
  <c r="AON115" i="4"/>
  <c r="AON114" i="4"/>
  <c r="AON113" i="4"/>
  <c r="AON112" i="4"/>
  <c r="AON111" i="4"/>
  <c r="AON110" i="4"/>
  <c r="AON109" i="4"/>
  <c r="AON108" i="4"/>
  <c r="AON107" i="4"/>
  <c r="AON106" i="4"/>
  <c r="AON105" i="4"/>
  <c r="AON104" i="4"/>
  <c r="AON103" i="4"/>
  <c r="AON102" i="4"/>
  <c r="AON101" i="4"/>
  <c r="AON100" i="4"/>
  <c r="AON99" i="4"/>
  <c r="AON98" i="4"/>
  <c r="AON97" i="4"/>
  <c r="AON96" i="4"/>
  <c r="AON95" i="4"/>
  <c r="AON94" i="4"/>
  <c r="AON93" i="4"/>
  <c r="AON92" i="4"/>
  <c r="AON91" i="4"/>
  <c r="AON90" i="4"/>
  <c r="AON89" i="4"/>
  <c r="AON88" i="4"/>
  <c r="AON87" i="4"/>
  <c r="AON86" i="4"/>
  <c r="AON85" i="4"/>
  <c r="AON84" i="4"/>
  <c r="AON83" i="4"/>
  <c r="AON82" i="4"/>
  <c r="AON81" i="4"/>
  <c r="AON80" i="4"/>
  <c r="AON79" i="4"/>
  <c r="AON78" i="4"/>
  <c r="AON77" i="4"/>
  <c r="AON76" i="4"/>
  <c r="AON75" i="4"/>
  <c r="AON74" i="4"/>
  <c r="AON73" i="4"/>
  <c r="AON72" i="4"/>
  <c r="AON71" i="4"/>
  <c r="AON70" i="4"/>
  <c r="AON69" i="4"/>
  <c r="AON68" i="4"/>
  <c r="AON67" i="4"/>
  <c r="AON66" i="4"/>
  <c r="AON65" i="4"/>
  <c r="AON64" i="4"/>
  <c r="AON63" i="4"/>
  <c r="AON62" i="4"/>
  <c r="AON61" i="4"/>
  <c r="AON60" i="4"/>
  <c r="AON59" i="4"/>
  <c r="AON58" i="4"/>
  <c r="AON57" i="4"/>
  <c r="AON56" i="4"/>
  <c r="AON55" i="4"/>
  <c r="AON54" i="4"/>
  <c r="AON53" i="4"/>
  <c r="AON52" i="4"/>
  <c r="AON51" i="4"/>
  <c r="AON50" i="4"/>
  <c r="AON49" i="4"/>
  <c r="AON48" i="4"/>
  <c r="AON47" i="4"/>
  <c r="AON46" i="4"/>
  <c r="AON45" i="4"/>
  <c r="AON44" i="4"/>
  <c r="AON43" i="4"/>
  <c r="AON42" i="4"/>
  <c r="AON41" i="4"/>
  <c r="AON40" i="4"/>
  <c r="AON39" i="4"/>
  <c r="AON38" i="4"/>
  <c r="AON37" i="4"/>
  <c r="AON36" i="4"/>
  <c r="AON35" i="4"/>
  <c r="AON34" i="4"/>
  <c r="AON33" i="4"/>
  <c r="AON32" i="4"/>
  <c r="AON31" i="4"/>
  <c r="AON30" i="4"/>
  <c r="AON29" i="4"/>
  <c r="AON28" i="4"/>
  <c r="AON27" i="4"/>
  <c r="AON26" i="4"/>
  <c r="AON25" i="4"/>
  <c r="AON24" i="4"/>
  <c r="AON23" i="4"/>
  <c r="AON22" i="4"/>
  <c r="AON21" i="4"/>
  <c r="AON20" i="4"/>
  <c r="AON19" i="4"/>
  <c r="AON18" i="4"/>
  <c r="AON17" i="4"/>
  <c r="AON16" i="4"/>
  <c r="AON15" i="4"/>
  <c r="AON14" i="4"/>
  <c r="AON13" i="4"/>
  <c r="AON12" i="4"/>
  <c r="AON11" i="4"/>
  <c r="AON10" i="4"/>
  <c r="AON9" i="4"/>
  <c r="AON8" i="4"/>
  <c r="AOS156" i="4"/>
  <c r="AOS155" i="4"/>
  <c r="AOS154" i="4"/>
  <c r="AOS153" i="4"/>
  <c r="AOS152" i="4"/>
  <c r="AOS151" i="4"/>
  <c r="AOS150" i="4"/>
  <c r="AOS149" i="4"/>
  <c r="AOS148" i="4"/>
  <c r="AOS147" i="4"/>
  <c r="AOS146" i="4"/>
  <c r="AOS145" i="4"/>
  <c r="AOS144" i="4"/>
  <c r="AOS143" i="4"/>
  <c r="AOS142" i="4"/>
  <c r="AOS141" i="4"/>
  <c r="AOS140" i="4"/>
  <c r="AOS139" i="4"/>
  <c r="AOS138" i="4"/>
  <c r="AOS137" i="4"/>
  <c r="AOS136" i="4"/>
  <c r="AOS135" i="4"/>
  <c r="AOS134" i="4"/>
  <c r="AOS133" i="4"/>
  <c r="AOS132" i="4"/>
  <c r="AOS131" i="4"/>
  <c r="AOS130" i="4"/>
  <c r="AOS129" i="4"/>
  <c r="AOS128" i="4"/>
  <c r="AOS127" i="4"/>
  <c r="AOS126" i="4"/>
  <c r="AOS125" i="4"/>
  <c r="AOS124" i="4"/>
  <c r="AOS123" i="4"/>
  <c r="AOS122" i="4"/>
  <c r="AOS121" i="4"/>
  <c r="AOS120" i="4"/>
  <c r="AOS119" i="4"/>
  <c r="AOS118" i="4"/>
  <c r="AOS117" i="4"/>
  <c r="AOS116" i="4"/>
  <c r="AOS115" i="4"/>
  <c r="AOS114" i="4"/>
  <c r="AOS113" i="4"/>
  <c r="AOS112" i="4"/>
  <c r="AOS111" i="4"/>
  <c r="AOS110" i="4"/>
  <c r="AOS109" i="4"/>
  <c r="AOS108" i="4"/>
  <c r="AOS107" i="4"/>
  <c r="AOS106" i="4"/>
  <c r="AOS105" i="4"/>
  <c r="AOS104" i="4"/>
  <c r="AOS103" i="4"/>
  <c r="AOS102" i="4"/>
  <c r="AOS101" i="4"/>
  <c r="AOS100" i="4"/>
  <c r="AOS99" i="4"/>
  <c r="AOS98" i="4"/>
  <c r="AOS97" i="4"/>
  <c r="AOS96" i="4"/>
  <c r="AOS95" i="4"/>
  <c r="AOS94" i="4"/>
  <c r="AOS93" i="4"/>
  <c r="AOS92" i="4"/>
  <c r="AOS91" i="4"/>
  <c r="AOS90" i="4"/>
  <c r="AOS89" i="4"/>
  <c r="AOS88" i="4"/>
  <c r="AOS87" i="4"/>
  <c r="AOS86" i="4"/>
  <c r="AOS85" i="4"/>
  <c r="AOS84" i="4"/>
  <c r="AOS83" i="4"/>
  <c r="AOS82" i="4"/>
  <c r="AOS81" i="4"/>
  <c r="AOS80" i="4"/>
  <c r="AOS79" i="4"/>
  <c r="AOS78" i="4"/>
  <c r="AOS77" i="4"/>
  <c r="AOS76" i="4"/>
  <c r="AOS75" i="4"/>
  <c r="AOS74" i="4"/>
  <c r="AOS73" i="4"/>
  <c r="AOS72" i="4"/>
  <c r="AOS71" i="4"/>
  <c r="AOS70" i="4"/>
  <c r="AOS69" i="4"/>
  <c r="AOS68" i="4"/>
  <c r="AOS67" i="4"/>
  <c r="AOS66" i="4"/>
  <c r="AOS65" i="4"/>
  <c r="AOS64" i="4"/>
  <c r="AOS63" i="4"/>
  <c r="AOS62" i="4"/>
  <c r="AOS61" i="4"/>
  <c r="AOS60" i="4"/>
  <c r="AOS59" i="4"/>
  <c r="AOS58" i="4"/>
  <c r="AOS57" i="4"/>
  <c r="AOS56" i="4"/>
  <c r="AOS55" i="4"/>
  <c r="AOS54" i="4"/>
  <c r="AOS53" i="4"/>
  <c r="AOS52" i="4"/>
  <c r="AOS51" i="4"/>
  <c r="AOS50" i="4"/>
  <c r="AOS49" i="4"/>
  <c r="AOS48" i="4"/>
  <c r="AOS47" i="4"/>
  <c r="AOS46" i="4"/>
  <c r="AOS45" i="4"/>
  <c r="AOS44" i="4"/>
  <c r="AOS43" i="4"/>
  <c r="AOS42" i="4"/>
  <c r="AOS41" i="4"/>
  <c r="AOS40" i="4"/>
  <c r="AOS39" i="4"/>
  <c r="AOS38" i="4"/>
  <c r="AOS37" i="4"/>
  <c r="AOS36" i="4"/>
  <c r="AOS35" i="4"/>
  <c r="AOS34" i="4"/>
  <c r="AOS33" i="4"/>
  <c r="AOS32" i="4"/>
  <c r="AOS31" i="4"/>
  <c r="AOS30" i="4"/>
  <c r="AOS29" i="4"/>
  <c r="AOS28" i="4"/>
  <c r="AOS27" i="4"/>
  <c r="AOS26" i="4"/>
  <c r="AOS25" i="4"/>
  <c r="AOS24" i="4"/>
  <c r="AOS23" i="4"/>
  <c r="AOS22" i="4"/>
  <c r="AOS21" i="4"/>
  <c r="AOS20" i="4"/>
  <c r="AOS19" i="4"/>
  <c r="AOS18" i="4"/>
  <c r="AOS17" i="4"/>
  <c r="AOS16" i="4"/>
  <c r="AOS15" i="4"/>
  <c r="AOS14" i="4"/>
  <c r="AOS13" i="4"/>
  <c r="AOS12" i="4"/>
  <c r="AOS11" i="4"/>
  <c r="AOS10" i="4"/>
  <c r="AOS9" i="4"/>
  <c r="AOS8" i="4"/>
  <c r="AOX156" i="4"/>
  <c r="AOX155" i="4"/>
  <c r="AOX154" i="4"/>
  <c r="AOX153" i="4"/>
  <c r="AOX152" i="4"/>
  <c r="AOX151" i="4"/>
  <c r="AOX150" i="4"/>
  <c r="AOX149" i="4"/>
  <c r="AOX148" i="4"/>
  <c r="AOX147" i="4"/>
  <c r="AOX146" i="4"/>
  <c r="AOX145" i="4"/>
  <c r="AOX144" i="4"/>
  <c r="AOX143" i="4"/>
  <c r="AOX142" i="4"/>
  <c r="AOX141" i="4"/>
  <c r="AOX140" i="4"/>
  <c r="AOX139" i="4"/>
  <c r="AOX138" i="4"/>
  <c r="AOX137" i="4"/>
  <c r="AOX136" i="4"/>
  <c r="AOX135" i="4"/>
  <c r="AOX134" i="4"/>
  <c r="AOX133" i="4"/>
  <c r="AOX132" i="4"/>
  <c r="AOX131" i="4"/>
  <c r="AOX130" i="4"/>
  <c r="AOX129" i="4"/>
  <c r="AOX128" i="4"/>
  <c r="AOX127" i="4"/>
  <c r="AOX126" i="4"/>
  <c r="AOX125" i="4"/>
  <c r="AOX124" i="4"/>
  <c r="AOX123" i="4"/>
  <c r="AOX122" i="4"/>
  <c r="AOX121" i="4"/>
  <c r="AOX120" i="4"/>
  <c r="AOX119" i="4"/>
  <c r="AOX118" i="4"/>
  <c r="AOX117" i="4"/>
  <c r="AOX116" i="4"/>
  <c r="AOX115" i="4"/>
  <c r="AOX114" i="4"/>
  <c r="AOX113" i="4"/>
  <c r="AOX112" i="4"/>
  <c r="AOX111" i="4"/>
  <c r="AOX110" i="4"/>
  <c r="AOX109" i="4"/>
  <c r="AOX108" i="4"/>
  <c r="AOX107" i="4"/>
  <c r="AOX106" i="4"/>
  <c r="AOX105" i="4"/>
  <c r="AOX104" i="4"/>
  <c r="AOX103" i="4"/>
  <c r="AOX102" i="4"/>
  <c r="AOX101" i="4"/>
  <c r="AOX100" i="4"/>
  <c r="AOX99" i="4"/>
  <c r="AOX98" i="4"/>
  <c r="AOX97" i="4"/>
  <c r="AOX96" i="4"/>
  <c r="AOX95" i="4"/>
  <c r="AOX94" i="4"/>
  <c r="AOX93" i="4"/>
  <c r="AOX92" i="4"/>
  <c r="AOX91" i="4"/>
  <c r="AOX90" i="4"/>
  <c r="AOX89" i="4"/>
  <c r="AOX88" i="4"/>
  <c r="AOX87" i="4"/>
  <c r="AOX86" i="4"/>
  <c r="AOX85" i="4"/>
  <c r="AOX84" i="4"/>
  <c r="AOX83" i="4"/>
  <c r="AOX82" i="4"/>
  <c r="AOX81" i="4"/>
  <c r="AOX80" i="4"/>
  <c r="AOX79" i="4"/>
  <c r="AOX78" i="4"/>
  <c r="AOX77" i="4"/>
  <c r="AOX76" i="4"/>
  <c r="AOX75" i="4"/>
  <c r="AOX74" i="4"/>
  <c r="AOX73" i="4"/>
  <c r="AOX72" i="4"/>
  <c r="AOX71" i="4"/>
  <c r="AOX70" i="4"/>
  <c r="AOX69" i="4"/>
  <c r="AOX68" i="4"/>
  <c r="AOX67" i="4"/>
  <c r="AOX66" i="4"/>
  <c r="AOX65" i="4"/>
  <c r="AOX64" i="4"/>
  <c r="AOX63" i="4"/>
  <c r="AOX62" i="4"/>
  <c r="AOX61" i="4"/>
  <c r="AOX60" i="4"/>
  <c r="AOX59" i="4"/>
  <c r="AOX58" i="4"/>
  <c r="AOX57" i="4"/>
  <c r="AOX56" i="4"/>
  <c r="AOX55" i="4"/>
  <c r="AOX54" i="4"/>
  <c r="AOX53" i="4"/>
  <c r="AOX52" i="4"/>
  <c r="AOX51" i="4"/>
  <c r="AOX50" i="4"/>
  <c r="AOX49" i="4"/>
  <c r="AOX48" i="4"/>
  <c r="AOX47" i="4"/>
  <c r="AOX46" i="4"/>
  <c r="AOX45" i="4"/>
  <c r="AOX44" i="4"/>
  <c r="AOX43" i="4"/>
  <c r="AOX42" i="4"/>
  <c r="AOX41" i="4"/>
  <c r="AOX40" i="4"/>
  <c r="AOX39" i="4"/>
  <c r="AOX38" i="4"/>
  <c r="AOX37" i="4"/>
  <c r="AOX36" i="4"/>
  <c r="AOX35" i="4"/>
  <c r="AOX34" i="4"/>
  <c r="AOX33" i="4"/>
  <c r="AOX32" i="4"/>
  <c r="AOX31" i="4"/>
  <c r="AOX30" i="4"/>
  <c r="AOX29" i="4"/>
  <c r="AOX28" i="4"/>
  <c r="AOX27" i="4"/>
  <c r="AOX26" i="4"/>
  <c r="AOX25" i="4"/>
  <c r="AOX24" i="4"/>
  <c r="AOX23" i="4"/>
  <c r="AOX22" i="4"/>
  <c r="AOX21" i="4"/>
  <c r="AOX20" i="4"/>
  <c r="AOX19" i="4"/>
  <c r="AOX18" i="4"/>
  <c r="AOX17" i="4"/>
  <c r="AOX16" i="4"/>
  <c r="AOX15" i="4"/>
  <c r="AOX14" i="4"/>
  <c r="AOX13" i="4"/>
  <c r="AOX12" i="4"/>
  <c r="AOX11" i="4"/>
  <c r="AOX10" i="4"/>
  <c r="AOX9" i="4"/>
  <c r="AOX8" i="4"/>
  <c r="APC156" i="4"/>
  <c r="APC155" i="4"/>
  <c r="APC154" i="4"/>
  <c r="APC153" i="4"/>
  <c r="APC152" i="4"/>
  <c r="APC151" i="4"/>
  <c r="APC150" i="4"/>
  <c r="APC149" i="4"/>
  <c r="APC148" i="4"/>
  <c r="APC147" i="4"/>
  <c r="APC146" i="4"/>
  <c r="APC145" i="4"/>
  <c r="APC144" i="4"/>
  <c r="APC143" i="4"/>
  <c r="APC142" i="4"/>
  <c r="APC141" i="4"/>
  <c r="APC140" i="4"/>
  <c r="APC139" i="4"/>
  <c r="APC138" i="4"/>
  <c r="APC137" i="4"/>
  <c r="APC136" i="4"/>
  <c r="APC135" i="4"/>
  <c r="APC134" i="4"/>
  <c r="APC133" i="4"/>
  <c r="APC132" i="4"/>
  <c r="APC131" i="4"/>
  <c r="APC130" i="4"/>
  <c r="APC129" i="4"/>
  <c r="APC128" i="4"/>
  <c r="APC127" i="4"/>
  <c r="APC126" i="4"/>
  <c r="APC125" i="4"/>
  <c r="APC124" i="4"/>
  <c r="APC123" i="4"/>
  <c r="APC122" i="4"/>
  <c r="APC121" i="4"/>
  <c r="APC120" i="4"/>
  <c r="APC119" i="4"/>
  <c r="APC118" i="4"/>
  <c r="APC117" i="4"/>
  <c r="APC116" i="4"/>
  <c r="APC115" i="4"/>
  <c r="APC114" i="4"/>
  <c r="APC113" i="4"/>
  <c r="APC112" i="4"/>
  <c r="APC111" i="4"/>
  <c r="APC110" i="4"/>
  <c r="APC109" i="4"/>
  <c r="APC108" i="4"/>
  <c r="APC107" i="4"/>
  <c r="APC106" i="4"/>
  <c r="APC105" i="4"/>
  <c r="APC104" i="4"/>
  <c r="APC103" i="4"/>
  <c r="APC102" i="4"/>
  <c r="APC101" i="4"/>
  <c r="APC100" i="4"/>
  <c r="APC99" i="4"/>
  <c r="APC98" i="4"/>
  <c r="APC97" i="4"/>
  <c r="APC96" i="4"/>
  <c r="APC95" i="4"/>
  <c r="APC94" i="4"/>
  <c r="APC93" i="4"/>
  <c r="APC92" i="4"/>
  <c r="APC91" i="4"/>
  <c r="APC90" i="4"/>
  <c r="APC89" i="4"/>
  <c r="APC88" i="4"/>
  <c r="APC87" i="4"/>
  <c r="APC86" i="4"/>
  <c r="APC85" i="4"/>
  <c r="APC84" i="4"/>
  <c r="APC83" i="4"/>
  <c r="APC82" i="4"/>
  <c r="APC81" i="4"/>
  <c r="APC80" i="4"/>
  <c r="APC79" i="4"/>
  <c r="APC78" i="4"/>
  <c r="APC77" i="4"/>
  <c r="APC76" i="4"/>
  <c r="APC75" i="4"/>
  <c r="APC74" i="4"/>
  <c r="APC73" i="4"/>
  <c r="APC72" i="4"/>
  <c r="APC71" i="4"/>
  <c r="APC70" i="4"/>
  <c r="APC69" i="4"/>
  <c r="APC68" i="4"/>
  <c r="APC67" i="4"/>
  <c r="APC66" i="4"/>
  <c r="APC65" i="4"/>
  <c r="APC64" i="4"/>
  <c r="APC63" i="4"/>
  <c r="APC62" i="4"/>
  <c r="APC61" i="4"/>
  <c r="APC60" i="4"/>
  <c r="APC59" i="4"/>
  <c r="APC58" i="4"/>
  <c r="APC57" i="4"/>
  <c r="APC56" i="4"/>
  <c r="APC55" i="4"/>
  <c r="APC54" i="4"/>
  <c r="APC53" i="4"/>
  <c r="APC52" i="4"/>
  <c r="APC51" i="4"/>
  <c r="APC50" i="4"/>
  <c r="APC49" i="4"/>
  <c r="APC48" i="4"/>
  <c r="APC47" i="4"/>
  <c r="APC46" i="4"/>
  <c r="APC45" i="4"/>
  <c r="APC44" i="4"/>
  <c r="APC43" i="4"/>
  <c r="APC42" i="4"/>
  <c r="APC41" i="4"/>
  <c r="APC40" i="4"/>
  <c r="APC39" i="4"/>
  <c r="APC38" i="4"/>
  <c r="APC37" i="4"/>
  <c r="APC36" i="4"/>
  <c r="APC35" i="4"/>
  <c r="APC34" i="4"/>
  <c r="APC33" i="4"/>
  <c r="APC32" i="4"/>
  <c r="APC31" i="4"/>
  <c r="APC30" i="4"/>
  <c r="APC29" i="4"/>
  <c r="APC28" i="4"/>
  <c r="APC27" i="4"/>
  <c r="APC26" i="4"/>
  <c r="APC25" i="4"/>
  <c r="APC24" i="4"/>
  <c r="APC23" i="4"/>
  <c r="APC22" i="4"/>
  <c r="APC21" i="4"/>
  <c r="APC20" i="4"/>
  <c r="APC19" i="4"/>
  <c r="APC18" i="4"/>
  <c r="APC17" i="4"/>
  <c r="APC16" i="4"/>
  <c r="APC15" i="4"/>
  <c r="APC14" i="4"/>
  <c r="APC13" i="4"/>
  <c r="APC12" i="4"/>
  <c r="APC11" i="4"/>
  <c r="APC10" i="4"/>
  <c r="APC9" i="4"/>
  <c r="APC8" i="4"/>
  <c r="APH156" i="4"/>
  <c r="APH155" i="4"/>
  <c r="APH154" i="4"/>
  <c r="APH153" i="4"/>
  <c r="APH152" i="4"/>
  <c r="APH151" i="4"/>
  <c r="APH150" i="4"/>
  <c r="APH149" i="4"/>
  <c r="APH148" i="4"/>
  <c r="APH147" i="4"/>
  <c r="APH146" i="4"/>
  <c r="APH145" i="4"/>
  <c r="APH144" i="4"/>
  <c r="APH143" i="4"/>
  <c r="APH142" i="4"/>
  <c r="APH141" i="4"/>
  <c r="APH140" i="4"/>
  <c r="APH139" i="4"/>
  <c r="APH138" i="4"/>
  <c r="APH137" i="4"/>
  <c r="APH136" i="4"/>
  <c r="APH135" i="4"/>
  <c r="APH134" i="4"/>
  <c r="APH133" i="4"/>
  <c r="APH132" i="4"/>
  <c r="APH131" i="4"/>
  <c r="APH130" i="4"/>
  <c r="APH129" i="4"/>
  <c r="APH128" i="4"/>
  <c r="APH127" i="4"/>
  <c r="APH126" i="4"/>
  <c r="APH125" i="4"/>
  <c r="APH124" i="4"/>
  <c r="APH123" i="4"/>
  <c r="APH122" i="4"/>
  <c r="APH121" i="4"/>
  <c r="APH120" i="4"/>
  <c r="APH119" i="4"/>
  <c r="APH118" i="4"/>
  <c r="APH117" i="4"/>
  <c r="APH116" i="4"/>
  <c r="APH115" i="4"/>
  <c r="APH114" i="4"/>
  <c r="APH113" i="4"/>
  <c r="APH112" i="4"/>
  <c r="APH111" i="4"/>
  <c r="APH110" i="4"/>
  <c r="APH109" i="4"/>
  <c r="APH108" i="4"/>
  <c r="APH107" i="4"/>
  <c r="APH106" i="4"/>
  <c r="APH105" i="4"/>
  <c r="APH104" i="4"/>
  <c r="APH103" i="4"/>
  <c r="APH102" i="4"/>
  <c r="APH101" i="4"/>
  <c r="APH100" i="4"/>
  <c r="APH99" i="4"/>
  <c r="APH98" i="4"/>
  <c r="APH97" i="4"/>
  <c r="APH96" i="4"/>
  <c r="APH95" i="4"/>
  <c r="APH94" i="4"/>
  <c r="APH93" i="4"/>
  <c r="APH92" i="4"/>
  <c r="APH91" i="4"/>
  <c r="APH90" i="4"/>
  <c r="APH89" i="4"/>
  <c r="APH88" i="4"/>
  <c r="APH87" i="4"/>
  <c r="APH86" i="4"/>
  <c r="APH85" i="4"/>
  <c r="APH84" i="4"/>
  <c r="APH83" i="4"/>
  <c r="APH82" i="4"/>
  <c r="APH81" i="4"/>
  <c r="APH80" i="4"/>
  <c r="APH79" i="4"/>
  <c r="APH78" i="4"/>
  <c r="APH77" i="4"/>
  <c r="APH76" i="4"/>
  <c r="APH75" i="4"/>
  <c r="APH74" i="4"/>
  <c r="APH73" i="4"/>
  <c r="APH72" i="4"/>
  <c r="APH71" i="4"/>
  <c r="APH70" i="4"/>
  <c r="APH69" i="4"/>
  <c r="APH68" i="4"/>
  <c r="APH67" i="4"/>
  <c r="APH66" i="4"/>
  <c r="APH65" i="4"/>
  <c r="APH64" i="4"/>
  <c r="APH63" i="4"/>
  <c r="APH62" i="4"/>
  <c r="APH61" i="4"/>
  <c r="APH60" i="4"/>
  <c r="APH59" i="4"/>
  <c r="APH58" i="4"/>
  <c r="APH57" i="4"/>
  <c r="APH56" i="4"/>
  <c r="APH55" i="4"/>
  <c r="APH54" i="4"/>
  <c r="APH53" i="4"/>
  <c r="APH52" i="4"/>
  <c r="APH51" i="4"/>
  <c r="APH50" i="4"/>
  <c r="APH49" i="4"/>
  <c r="APH48" i="4"/>
  <c r="APH47" i="4"/>
  <c r="APH46" i="4"/>
  <c r="APH45" i="4"/>
  <c r="APH44" i="4"/>
  <c r="APH43" i="4"/>
  <c r="APH42" i="4"/>
  <c r="APH41" i="4"/>
  <c r="APH40" i="4"/>
  <c r="APH39" i="4"/>
  <c r="APH38" i="4"/>
  <c r="APH37" i="4"/>
  <c r="APH36" i="4"/>
  <c r="APH35" i="4"/>
  <c r="APH34" i="4"/>
  <c r="APH33" i="4"/>
  <c r="APH32" i="4"/>
  <c r="APH31" i="4"/>
  <c r="APH30" i="4"/>
  <c r="APH29" i="4"/>
  <c r="APH28" i="4"/>
  <c r="APH27" i="4"/>
  <c r="APH26" i="4"/>
  <c r="APH25" i="4"/>
  <c r="APH24" i="4"/>
  <c r="APH23" i="4"/>
  <c r="APH22" i="4"/>
  <c r="APH21" i="4"/>
  <c r="APH20" i="4"/>
  <c r="APH19" i="4"/>
  <c r="APH18" i="4"/>
  <c r="APH17" i="4"/>
  <c r="APH16" i="4"/>
  <c r="APH15" i="4"/>
  <c r="APH14" i="4"/>
  <c r="APH13" i="4"/>
  <c r="APH12" i="4"/>
  <c r="APH11" i="4"/>
  <c r="APH10" i="4"/>
  <c r="APH9" i="4"/>
  <c r="APH8" i="4"/>
  <c r="APM156" i="4"/>
  <c r="APM155" i="4"/>
  <c r="APM154" i="4"/>
  <c r="APM153" i="4"/>
  <c r="APM152" i="4"/>
  <c r="APM151" i="4"/>
  <c r="APM150" i="4"/>
  <c r="APM149" i="4"/>
  <c r="APM148" i="4"/>
  <c r="APM147" i="4"/>
  <c r="APM146" i="4"/>
  <c r="APM145" i="4"/>
  <c r="APM144" i="4"/>
  <c r="APM143" i="4"/>
  <c r="APM142" i="4"/>
  <c r="APM141" i="4"/>
  <c r="APM140" i="4"/>
  <c r="APM139" i="4"/>
  <c r="APM138" i="4"/>
  <c r="APM137" i="4"/>
  <c r="APM136" i="4"/>
  <c r="APM135" i="4"/>
  <c r="APM134" i="4"/>
  <c r="APM133" i="4"/>
  <c r="APM132" i="4"/>
  <c r="APM131" i="4"/>
  <c r="APM130" i="4"/>
  <c r="APM129" i="4"/>
  <c r="APM128" i="4"/>
  <c r="APM127" i="4"/>
  <c r="APM126" i="4"/>
  <c r="APM125" i="4"/>
  <c r="APM124" i="4"/>
  <c r="APM123" i="4"/>
  <c r="APM122" i="4"/>
  <c r="APM121" i="4"/>
  <c r="APM120" i="4"/>
  <c r="APM119" i="4"/>
  <c r="APM118" i="4"/>
  <c r="APM117" i="4"/>
  <c r="APM116" i="4"/>
  <c r="APM115" i="4"/>
  <c r="APM114" i="4"/>
  <c r="APM113" i="4"/>
  <c r="APM112" i="4"/>
  <c r="APM111" i="4"/>
  <c r="APM110" i="4"/>
  <c r="APM109" i="4"/>
  <c r="APM108" i="4"/>
  <c r="APM107" i="4"/>
  <c r="APM106" i="4"/>
  <c r="APM105" i="4"/>
  <c r="APM104" i="4"/>
  <c r="APM103" i="4"/>
  <c r="APM102" i="4"/>
  <c r="APM101" i="4"/>
  <c r="APM100" i="4"/>
  <c r="APM99" i="4"/>
  <c r="APM98" i="4"/>
  <c r="APM97" i="4"/>
  <c r="APM96" i="4"/>
  <c r="APM95" i="4"/>
  <c r="APM94" i="4"/>
  <c r="APM93" i="4"/>
  <c r="APM92" i="4"/>
  <c r="APM91" i="4"/>
  <c r="APM90" i="4"/>
  <c r="APM89" i="4"/>
  <c r="APM88" i="4"/>
  <c r="APM87" i="4"/>
  <c r="APM86" i="4"/>
  <c r="APM85" i="4"/>
  <c r="APM84" i="4"/>
  <c r="APM83" i="4"/>
  <c r="APM82" i="4"/>
  <c r="APM81" i="4"/>
  <c r="APM80" i="4"/>
  <c r="APM79" i="4"/>
  <c r="APM78" i="4"/>
  <c r="APM77" i="4"/>
  <c r="APM76" i="4"/>
  <c r="APM75" i="4"/>
  <c r="APM74" i="4"/>
  <c r="APM73" i="4"/>
  <c r="APM72" i="4"/>
  <c r="APM71" i="4"/>
  <c r="APM70" i="4"/>
  <c r="APM69" i="4"/>
  <c r="APM68" i="4"/>
  <c r="APM67" i="4"/>
  <c r="APM66" i="4"/>
  <c r="APM65" i="4"/>
  <c r="APM64" i="4"/>
  <c r="APM63" i="4"/>
  <c r="APM62" i="4"/>
  <c r="APM61" i="4"/>
  <c r="APM60" i="4"/>
  <c r="APM59" i="4"/>
  <c r="APM58" i="4"/>
  <c r="APM57" i="4"/>
  <c r="APM56" i="4"/>
  <c r="APM55" i="4"/>
  <c r="APM54" i="4"/>
  <c r="APM53" i="4"/>
  <c r="APM52" i="4"/>
  <c r="APM51" i="4"/>
  <c r="APM50" i="4"/>
  <c r="APM49" i="4"/>
  <c r="APM48" i="4"/>
  <c r="APM47" i="4"/>
  <c r="APM46" i="4"/>
  <c r="APM45" i="4"/>
  <c r="APM44" i="4"/>
  <c r="APM43" i="4"/>
  <c r="APM42" i="4"/>
  <c r="APM41" i="4"/>
  <c r="APM40" i="4"/>
  <c r="APM39" i="4"/>
  <c r="APM38" i="4"/>
  <c r="APM37" i="4"/>
  <c r="APM36" i="4"/>
  <c r="APM35" i="4"/>
  <c r="APM34" i="4"/>
  <c r="APM33" i="4"/>
  <c r="APM32" i="4"/>
  <c r="APM31" i="4"/>
  <c r="APM30" i="4"/>
  <c r="APM29" i="4"/>
  <c r="APM28" i="4"/>
  <c r="APM27" i="4"/>
  <c r="APM26" i="4"/>
  <c r="APM25" i="4"/>
  <c r="APM24" i="4"/>
  <c r="APM23" i="4"/>
  <c r="APM22" i="4"/>
  <c r="APM21" i="4"/>
  <c r="APM20" i="4"/>
  <c r="APM19" i="4"/>
  <c r="APM18" i="4"/>
  <c r="APM17" i="4"/>
  <c r="APM16" i="4"/>
  <c r="APM15" i="4"/>
  <c r="APM14" i="4"/>
  <c r="APM13" i="4"/>
  <c r="APM12" i="4"/>
  <c r="APM11" i="4"/>
  <c r="APM10" i="4"/>
  <c r="APM9" i="4"/>
  <c r="APM8" i="4"/>
  <c r="APR156" i="4"/>
  <c r="APR155" i="4"/>
  <c r="APR154" i="4"/>
  <c r="APR153" i="4"/>
  <c r="APR152" i="4"/>
  <c r="APR151" i="4"/>
  <c r="APR150" i="4"/>
  <c r="APR149" i="4"/>
  <c r="APR148" i="4"/>
  <c r="APR147" i="4"/>
  <c r="APR146" i="4"/>
  <c r="APR145" i="4"/>
  <c r="APR144" i="4"/>
  <c r="APR143" i="4"/>
  <c r="APR142" i="4"/>
  <c r="APR141" i="4"/>
  <c r="APR140" i="4"/>
  <c r="APR139" i="4"/>
  <c r="APR138" i="4"/>
  <c r="APR137" i="4"/>
  <c r="APR136" i="4"/>
  <c r="APR135" i="4"/>
  <c r="APR134" i="4"/>
  <c r="APR133" i="4"/>
  <c r="APR132" i="4"/>
  <c r="APR131" i="4"/>
  <c r="APR130" i="4"/>
  <c r="APR129" i="4"/>
  <c r="APR128" i="4"/>
  <c r="APR127" i="4"/>
  <c r="APR126" i="4"/>
  <c r="APR125" i="4"/>
  <c r="APR124" i="4"/>
  <c r="APR123" i="4"/>
  <c r="APR122" i="4"/>
  <c r="APR121" i="4"/>
  <c r="APR120" i="4"/>
  <c r="APR119" i="4"/>
  <c r="APR118" i="4"/>
  <c r="APR117" i="4"/>
  <c r="APR116" i="4"/>
  <c r="APR115" i="4"/>
  <c r="APR114" i="4"/>
  <c r="APR113" i="4"/>
  <c r="APR112" i="4"/>
  <c r="APR111" i="4"/>
  <c r="APR110" i="4"/>
  <c r="APR109" i="4"/>
  <c r="APR108" i="4"/>
  <c r="APR107" i="4"/>
  <c r="APR106" i="4"/>
  <c r="APR105" i="4"/>
  <c r="APR104" i="4"/>
  <c r="APR103" i="4"/>
  <c r="APR102" i="4"/>
  <c r="APR101" i="4"/>
  <c r="APR100" i="4"/>
  <c r="APR99" i="4"/>
  <c r="APR98" i="4"/>
  <c r="APR97" i="4"/>
  <c r="APR96" i="4"/>
  <c r="APR95" i="4"/>
  <c r="APR94" i="4"/>
  <c r="APR93" i="4"/>
  <c r="APR92" i="4"/>
  <c r="APR91" i="4"/>
  <c r="APR90" i="4"/>
  <c r="APR89" i="4"/>
  <c r="APR88" i="4"/>
  <c r="APR87" i="4"/>
  <c r="APR86" i="4"/>
  <c r="APR85" i="4"/>
  <c r="APR84" i="4"/>
  <c r="APR83" i="4"/>
  <c r="APR82" i="4"/>
  <c r="APR81" i="4"/>
  <c r="APR80" i="4"/>
  <c r="APR79" i="4"/>
  <c r="APR78" i="4"/>
  <c r="APR77" i="4"/>
  <c r="APR76" i="4"/>
  <c r="APR75" i="4"/>
  <c r="APR74" i="4"/>
  <c r="APR73" i="4"/>
  <c r="APR72" i="4"/>
  <c r="APR71" i="4"/>
  <c r="APR70" i="4"/>
  <c r="APR69" i="4"/>
  <c r="APR68" i="4"/>
  <c r="APR67" i="4"/>
  <c r="APR66" i="4"/>
  <c r="APR65" i="4"/>
  <c r="APR64" i="4"/>
  <c r="APR63" i="4"/>
  <c r="APR62" i="4"/>
  <c r="APR61" i="4"/>
  <c r="APR60" i="4"/>
  <c r="APR59" i="4"/>
  <c r="APR58" i="4"/>
  <c r="APR57" i="4"/>
  <c r="APR56" i="4"/>
  <c r="APR55" i="4"/>
  <c r="APR54" i="4"/>
  <c r="APR53" i="4"/>
  <c r="APR52" i="4"/>
  <c r="APR51" i="4"/>
  <c r="APR50" i="4"/>
  <c r="APR49" i="4"/>
  <c r="APR48" i="4"/>
  <c r="APR47" i="4"/>
  <c r="APR46" i="4"/>
  <c r="APR45" i="4"/>
  <c r="APR44" i="4"/>
  <c r="APR43" i="4"/>
  <c r="APR42" i="4"/>
  <c r="APR41" i="4"/>
  <c r="APR40" i="4"/>
  <c r="APR39" i="4"/>
  <c r="APR38" i="4"/>
  <c r="APR37" i="4"/>
  <c r="APR36" i="4"/>
  <c r="APR35" i="4"/>
  <c r="APR34" i="4"/>
  <c r="APR33" i="4"/>
  <c r="APR32" i="4"/>
  <c r="APR31" i="4"/>
  <c r="APR30" i="4"/>
  <c r="APR29" i="4"/>
  <c r="APR28" i="4"/>
  <c r="APR27" i="4"/>
  <c r="APR26" i="4"/>
  <c r="APR25" i="4"/>
  <c r="APR24" i="4"/>
  <c r="APR23" i="4"/>
  <c r="APR22" i="4"/>
  <c r="APR21" i="4"/>
  <c r="APR20" i="4"/>
  <c r="APR19" i="4"/>
  <c r="APR18" i="4"/>
  <c r="APR17" i="4"/>
  <c r="APR16" i="4"/>
  <c r="APR15" i="4"/>
  <c r="APR14" i="4"/>
  <c r="APR13" i="4"/>
  <c r="APR12" i="4"/>
  <c r="APR11" i="4"/>
  <c r="APR10" i="4"/>
  <c r="APR9" i="4"/>
  <c r="APR8" i="4"/>
  <c r="AQB156" i="4"/>
  <c r="AQB155" i="4"/>
  <c r="AQB154" i="4"/>
  <c r="AQB153" i="4"/>
  <c r="AQB152" i="4"/>
  <c r="AQB151" i="4"/>
  <c r="AQB150" i="4"/>
  <c r="AQB149" i="4"/>
  <c r="AQB148" i="4"/>
  <c r="AQB147" i="4"/>
  <c r="AQB146" i="4"/>
  <c r="AQB145" i="4"/>
  <c r="AQB144" i="4"/>
  <c r="AQB143" i="4"/>
  <c r="AQB142" i="4"/>
  <c r="AQB141" i="4"/>
  <c r="AQB140" i="4"/>
  <c r="AQB139" i="4"/>
  <c r="AQB138" i="4"/>
  <c r="AQB137" i="4"/>
  <c r="AQB136" i="4"/>
  <c r="AQB135" i="4"/>
  <c r="AQB134" i="4"/>
  <c r="AQB133" i="4"/>
  <c r="AQB132" i="4"/>
  <c r="AQB131" i="4"/>
  <c r="AQB130" i="4"/>
  <c r="AQB129" i="4"/>
  <c r="AQB128" i="4"/>
  <c r="AQB127" i="4"/>
  <c r="AQB126" i="4"/>
  <c r="AQB125" i="4"/>
  <c r="AQB124" i="4"/>
  <c r="AQB123" i="4"/>
  <c r="AQB122" i="4"/>
  <c r="AQB121" i="4"/>
  <c r="AQB120" i="4"/>
  <c r="AQB119" i="4"/>
  <c r="AQB118" i="4"/>
  <c r="AQB117" i="4"/>
  <c r="AQB116" i="4"/>
  <c r="AQB115" i="4"/>
  <c r="AQB114" i="4"/>
  <c r="AQB113" i="4"/>
  <c r="AQB112" i="4"/>
  <c r="AQB111" i="4"/>
  <c r="AQB110" i="4"/>
  <c r="AQB109" i="4"/>
  <c r="AQB108" i="4"/>
  <c r="AQB107" i="4"/>
  <c r="AQB106" i="4"/>
  <c r="AQB105" i="4"/>
  <c r="AQB104" i="4"/>
  <c r="AQB103" i="4"/>
  <c r="AQB102" i="4"/>
  <c r="AQB101" i="4"/>
  <c r="AQB100" i="4"/>
  <c r="AQB99" i="4"/>
  <c r="AQB98" i="4"/>
  <c r="AQB97" i="4"/>
  <c r="AQB96" i="4"/>
  <c r="AQB95" i="4"/>
  <c r="AQB94" i="4"/>
  <c r="AQB93" i="4"/>
  <c r="AQB92" i="4"/>
  <c r="AQB91" i="4"/>
  <c r="AQB90" i="4"/>
  <c r="AQB89" i="4"/>
  <c r="AQB88" i="4"/>
  <c r="AQB87" i="4"/>
  <c r="AQB86" i="4"/>
  <c r="AQB85" i="4"/>
  <c r="AQB84" i="4"/>
  <c r="AQB83" i="4"/>
  <c r="AQB82" i="4"/>
  <c r="AQB81" i="4"/>
  <c r="AQB80" i="4"/>
  <c r="AQB79" i="4"/>
  <c r="AQB78" i="4"/>
  <c r="AQB77" i="4"/>
  <c r="AQB76" i="4"/>
  <c r="AQB75" i="4"/>
  <c r="AQB74" i="4"/>
  <c r="AQB73" i="4"/>
  <c r="AQB72" i="4"/>
  <c r="AQB71" i="4"/>
  <c r="AQB70" i="4"/>
  <c r="AQB69" i="4"/>
  <c r="AQB68" i="4"/>
  <c r="AQB67" i="4"/>
  <c r="AQB66" i="4"/>
  <c r="AQB65" i="4"/>
  <c r="AQB64" i="4"/>
  <c r="AQB63" i="4"/>
  <c r="AQB62" i="4"/>
  <c r="AQB61" i="4"/>
  <c r="AQB60" i="4"/>
  <c r="AQB59" i="4"/>
  <c r="AQB58" i="4"/>
  <c r="AQB57" i="4"/>
  <c r="AQB56" i="4"/>
  <c r="AQB55" i="4"/>
  <c r="AQB54" i="4"/>
  <c r="AQB53" i="4"/>
  <c r="AQB52" i="4"/>
  <c r="AQB51" i="4"/>
  <c r="AQB50" i="4"/>
  <c r="AQB49" i="4"/>
  <c r="AQB48" i="4"/>
  <c r="AQB47" i="4"/>
  <c r="AQB46" i="4"/>
  <c r="AQB45" i="4"/>
  <c r="AQB44" i="4"/>
  <c r="AQB43" i="4"/>
  <c r="AQB42" i="4"/>
  <c r="AQB41" i="4"/>
  <c r="AQB40" i="4"/>
  <c r="AQB39" i="4"/>
  <c r="AQB38" i="4"/>
  <c r="AQB37" i="4"/>
  <c r="AQB36" i="4"/>
  <c r="AQB35" i="4"/>
  <c r="AQB34" i="4"/>
  <c r="AQB33" i="4"/>
  <c r="AQB32" i="4"/>
  <c r="AQB31" i="4"/>
  <c r="AQB30" i="4"/>
  <c r="AQB29" i="4"/>
  <c r="AQB28" i="4"/>
  <c r="AQB27" i="4"/>
  <c r="AQB26" i="4"/>
  <c r="AQB25" i="4"/>
  <c r="AQB24" i="4"/>
  <c r="AQB23" i="4"/>
  <c r="AQB22" i="4"/>
  <c r="AQB21" i="4"/>
  <c r="AQB20" i="4"/>
  <c r="AQB19" i="4"/>
  <c r="AQB18" i="4"/>
  <c r="AQB17" i="4"/>
  <c r="AQB16" i="4"/>
  <c r="AQB15" i="4"/>
  <c r="AQB14" i="4"/>
  <c r="AQB13" i="4"/>
  <c r="AQB12" i="4"/>
  <c r="AQB11" i="4"/>
  <c r="AQB10" i="4"/>
  <c r="AQB9" i="4"/>
  <c r="AQB8" i="4"/>
  <c r="APW156" i="4"/>
  <c r="APW155" i="4"/>
  <c r="APW154" i="4"/>
  <c r="APW153" i="4"/>
  <c r="APW152" i="4"/>
  <c r="APW151" i="4"/>
  <c r="APW150" i="4"/>
  <c r="APW149" i="4"/>
  <c r="APW148" i="4"/>
  <c r="APW147" i="4"/>
  <c r="APW146" i="4"/>
  <c r="APW145" i="4"/>
  <c r="APW144" i="4"/>
  <c r="APW143" i="4"/>
  <c r="APW142" i="4"/>
  <c r="APW141" i="4"/>
  <c r="APW140" i="4"/>
  <c r="APW139" i="4"/>
  <c r="APW138" i="4"/>
  <c r="APW137" i="4"/>
  <c r="APW136" i="4"/>
  <c r="APW135" i="4"/>
  <c r="APW134" i="4"/>
  <c r="APW133" i="4"/>
  <c r="APW132" i="4"/>
  <c r="APW131" i="4"/>
  <c r="APW130" i="4"/>
  <c r="APW129" i="4"/>
  <c r="APW128" i="4"/>
  <c r="APW127" i="4"/>
  <c r="APW126" i="4"/>
  <c r="APW125" i="4"/>
  <c r="APW124" i="4"/>
  <c r="APW123" i="4"/>
  <c r="APW122" i="4"/>
  <c r="APW121" i="4"/>
  <c r="APW120" i="4"/>
  <c r="APW119" i="4"/>
  <c r="APW118" i="4"/>
  <c r="APW117" i="4"/>
  <c r="APW116" i="4"/>
  <c r="APW115" i="4"/>
  <c r="APW114" i="4"/>
  <c r="APW113" i="4"/>
  <c r="APW112" i="4"/>
  <c r="APW111" i="4"/>
  <c r="APW110" i="4"/>
  <c r="APW109" i="4"/>
  <c r="APW108" i="4"/>
  <c r="APW107" i="4"/>
  <c r="APW106" i="4"/>
  <c r="APW105" i="4"/>
  <c r="APW104" i="4"/>
  <c r="APW103" i="4"/>
  <c r="APW102" i="4"/>
  <c r="APW101" i="4"/>
  <c r="APW100" i="4"/>
  <c r="APW99" i="4"/>
  <c r="APW98" i="4"/>
  <c r="APW97" i="4"/>
  <c r="APW96" i="4"/>
  <c r="APW95" i="4"/>
  <c r="APW94" i="4"/>
  <c r="APW93" i="4"/>
  <c r="APW92" i="4"/>
  <c r="APW91" i="4"/>
  <c r="APW90" i="4"/>
  <c r="APW89" i="4"/>
  <c r="APW88" i="4"/>
  <c r="APW87" i="4"/>
  <c r="APW86" i="4"/>
  <c r="APW85" i="4"/>
  <c r="APW84" i="4"/>
  <c r="APW83" i="4"/>
  <c r="APW82" i="4"/>
  <c r="APW81" i="4"/>
  <c r="APW80" i="4"/>
  <c r="APW79" i="4"/>
  <c r="APW78" i="4"/>
  <c r="APW77" i="4"/>
  <c r="APW76" i="4"/>
  <c r="APW75" i="4"/>
  <c r="APW74" i="4"/>
  <c r="APW73" i="4"/>
  <c r="APW72" i="4"/>
  <c r="APW71" i="4"/>
  <c r="APW70" i="4"/>
  <c r="APW69" i="4"/>
  <c r="APW68" i="4"/>
  <c r="APW67" i="4"/>
  <c r="APW66" i="4"/>
  <c r="APW65" i="4"/>
  <c r="APW64" i="4"/>
  <c r="APW63" i="4"/>
  <c r="APW62" i="4"/>
  <c r="APW61" i="4"/>
  <c r="APW60" i="4"/>
  <c r="APW59" i="4"/>
  <c r="APW58" i="4"/>
  <c r="APW57" i="4"/>
  <c r="APW56" i="4"/>
  <c r="APW55" i="4"/>
  <c r="APW54" i="4"/>
  <c r="APW53" i="4"/>
  <c r="APW52" i="4"/>
  <c r="APW51" i="4"/>
  <c r="APW50" i="4"/>
  <c r="APW49" i="4"/>
  <c r="APW48" i="4"/>
  <c r="APW47" i="4"/>
  <c r="APW46" i="4"/>
  <c r="APW45" i="4"/>
  <c r="APW44" i="4"/>
  <c r="APW43" i="4"/>
  <c r="APW42" i="4"/>
  <c r="APW41" i="4"/>
  <c r="APW40" i="4"/>
  <c r="APW39" i="4"/>
  <c r="APW38" i="4"/>
  <c r="APW37" i="4"/>
  <c r="APW36" i="4"/>
  <c r="APW35" i="4"/>
  <c r="APW34" i="4"/>
  <c r="APW33" i="4"/>
  <c r="APW32" i="4"/>
  <c r="APW31" i="4"/>
  <c r="APW30" i="4"/>
  <c r="APW29" i="4"/>
  <c r="APW28" i="4"/>
  <c r="APW27" i="4"/>
  <c r="APW26" i="4"/>
  <c r="APW25" i="4"/>
  <c r="APW24" i="4"/>
  <c r="APW23" i="4"/>
  <c r="APW22" i="4"/>
  <c r="APW21" i="4"/>
  <c r="APW20" i="4"/>
  <c r="APW19" i="4"/>
  <c r="APW18" i="4"/>
  <c r="APW17" i="4"/>
  <c r="APW16" i="4"/>
  <c r="APW15" i="4"/>
  <c r="APW14" i="4"/>
  <c r="APW13" i="4"/>
  <c r="APW12" i="4"/>
  <c r="APW11" i="4"/>
  <c r="APW10" i="4"/>
  <c r="APW9" i="4"/>
  <c r="APW8" i="4"/>
  <c r="AQG156" i="4"/>
  <c r="AQG155" i="4"/>
  <c r="AQG154" i="4"/>
  <c r="AQG153" i="4"/>
  <c r="AQG152" i="4"/>
  <c r="AQG151" i="4"/>
  <c r="AQG150" i="4"/>
  <c r="AQG149" i="4"/>
  <c r="AQG148" i="4"/>
  <c r="AQG147" i="4"/>
  <c r="AQG146" i="4"/>
  <c r="AQG145" i="4"/>
  <c r="AQG144" i="4"/>
  <c r="AQG143" i="4"/>
  <c r="AQG142" i="4"/>
  <c r="AQG141" i="4"/>
  <c r="AQG140" i="4"/>
  <c r="AQG139" i="4"/>
  <c r="AQG138" i="4"/>
  <c r="AQG137" i="4"/>
  <c r="AQG136" i="4"/>
  <c r="AQG135" i="4"/>
  <c r="AQG134" i="4"/>
  <c r="AQG133" i="4"/>
  <c r="AQG132" i="4"/>
  <c r="AQG131" i="4"/>
  <c r="AQG130" i="4"/>
  <c r="AQG129" i="4"/>
  <c r="AQG128" i="4"/>
  <c r="AQG127" i="4"/>
  <c r="AQG126" i="4"/>
  <c r="AQG125" i="4"/>
  <c r="AQG124" i="4"/>
  <c r="AQG123" i="4"/>
  <c r="AQG122" i="4"/>
  <c r="AQG121" i="4"/>
  <c r="AQG120" i="4"/>
  <c r="AQG119" i="4"/>
  <c r="AQG118" i="4"/>
  <c r="AQG117" i="4"/>
  <c r="AQG116" i="4"/>
  <c r="AQG115" i="4"/>
  <c r="AQG114" i="4"/>
  <c r="AQG113" i="4"/>
  <c r="AQG112" i="4"/>
  <c r="AQG111" i="4"/>
  <c r="AQG110" i="4"/>
  <c r="AQG109" i="4"/>
  <c r="AQG108" i="4"/>
  <c r="AQG107" i="4"/>
  <c r="AQG106" i="4"/>
  <c r="AQG105" i="4"/>
  <c r="AQG104" i="4"/>
  <c r="AQG103" i="4"/>
  <c r="AQG102" i="4"/>
  <c r="AQG101" i="4"/>
  <c r="AQG100" i="4"/>
  <c r="AQG99" i="4"/>
  <c r="AQG98" i="4"/>
  <c r="AQG97" i="4"/>
  <c r="AQG96" i="4"/>
  <c r="AQG95" i="4"/>
  <c r="AQG94" i="4"/>
  <c r="AQG93" i="4"/>
  <c r="AQG92" i="4"/>
  <c r="AQG91" i="4"/>
  <c r="AQG90" i="4"/>
  <c r="AQG89" i="4"/>
  <c r="AQG88" i="4"/>
  <c r="AQG87" i="4"/>
  <c r="AQG86" i="4"/>
  <c r="AQG85" i="4"/>
  <c r="AQG84" i="4"/>
  <c r="AQG83" i="4"/>
  <c r="AQG82" i="4"/>
  <c r="AQG81" i="4"/>
  <c r="AQG80" i="4"/>
  <c r="AQG79" i="4"/>
  <c r="AQG78" i="4"/>
  <c r="AQG77" i="4"/>
  <c r="AQG76" i="4"/>
  <c r="AQG75" i="4"/>
  <c r="AQG74" i="4"/>
  <c r="AQG73" i="4"/>
  <c r="AQG72" i="4"/>
  <c r="AQG71" i="4"/>
  <c r="AQG70" i="4"/>
  <c r="AQG69" i="4"/>
  <c r="AQG68" i="4"/>
  <c r="AQG67" i="4"/>
  <c r="AQG66" i="4"/>
  <c r="AQG65" i="4"/>
  <c r="AQG64" i="4"/>
  <c r="AQG63" i="4"/>
  <c r="AQG62" i="4"/>
  <c r="AQG61" i="4"/>
  <c r="AQG60" i="4"/>
  <c r="AQG59" i="4"/>
  <c r="AQG58" i="4"/>
  <c r="AQG57" i="4"/>
  <c r="AQG56" i="4"/>
  <c r="AQG55" i="4"/>
  <c r="AQG54" i="4"/>
  <c r="AQG53" i="4"/>
  <c r="AQG52" i="4"/>
  <c r="AQG51" i="4"/>
  <c r="AQG50" i="4"/>
  <c r="AQG49" i="4"/>
  <c r="AQG48" i="4"/>
  <c r="AQG47" i="4"/>
  <c r="AQG46" i="4"/>
  <c r="AQG45" i="4"/>
  <c r="AQG44" i="4"/>
  <c r="AQG43" i="4"/>
  <c r="AQG42" i="4"/>
  <c r="AQG41" i="4"/>
  <c r="AQG40" i="4"/>
  <c r="AQG39" i="4"/>
  <c r="AQG38" i="4"/>
  <c r="AQG37" i="4"/>
  <c r="AQG36" i="4"/>
  <c r="AQG35" i="4"/>
  <c r="AQG34" i="4"/>
  <c r="AQG33" i="4"/>
  <c r="AQG32" i="4"/>
  <c r="AQG31" i="4"/>
  <c r="AQG30" i="4"/>
  <c r="AQG29" i="4"/>
  <c r="AQG28" i="4"/>
  <c r="AQG27" i="4"/>
  <c r="AQG26" i="4"/>
  <c r="AQG25" i="4"/>
  <c r="AQG24" i="4"/>
  <c r="AQG23" i="4"/>
  <c r="AQG22" i="4"/>
  <c r="AQG21" i="4"/>
  <c r="AQG20" i="4"/>
  <c r="AQG19" i="4"/>
  <c r="AQG18" i="4"/>
  <c r="AQG17" i="4"/>
  <c r="AQG16" i="4"/>
  <c r="AQG15" i="4"/>
  <c r="AQG14" i="4"/>
  <c r="AQG13" i="4"/>
  <c r="AQG12" i="4"/>
  <c r="AQG11" i="4"/>
  <c r="AQG10" i="4"/>
  <c r="AQG9" i="4"/>
  <c r="AQG8" i="4"/>
  <c r="AQL156" i="4"/>
  <c r="AQL155" i="4"/>
  <c r="AQL154" i="4"/>
  <c r="AQL153" i="4"/>
  <c r="AQL152" i="4"/>
  <c r="AQL151" i="4"/>
  <c r="AQL150" i="4"/>
  <c r="AQL149" i="4"/>
  <c r="AQL148" i="4"/>
  <c r="AQL147" i="4"/>
  <c r="AQL146" i="4"/>
  <c r="AQL145" i="4"/>
  <c r="AQL144" i="4"/>
  <c r="AQL143" i="4"/>
  <c r="AQL142" i="4"/>
  <c r="AQL141" i="4"/>
  <c r="AQL140" i="4"/>
  <c r="AQL139" i="4"/>
  <c r="AQL138" i="4"/>
  <c r="AQL137" i="4"/>
  <c r="AQL136" i="4"/>
  <c r="AQL135" i="4"/>
  <c r="AQL134" i="4"/>
  <c r="AQL133" i="4"/>
  <c r="AQL132" i="4"/>
  <c r="AQL131" i="4"/>
  <c r="AQL130" i="4"/>
  <c r="AQL129" i="4"/>
  <c r="AQL128" i="4"/>
  <c r="AQL127" i="4"/>
  <c r="AQL126" i="4"/>
  <c r="AQL125" i="4"/>
  <c r="AQL124" i="4"/>
  <c r="AQL123" i="4"/>
  <c r="AQL122" i="4"/>
  <c r="AQL121" i="4"/>
  <c r="AQL120" i="4"/>
  <c r="AQL119" i="4"/>
  <c r="AQL118" i="4"/>
  <c r="AQL117" i="4"/>
  <c r="AQL116" i="4"/>
  <c r="AQL115" i="4"/>
  <c r="AQL114" i="4"/>
  <c r="AQL113" i="4"/>
  <c r="AQL112" i="4"/>
  <c r="AQL111" i="4"/>
  <c r="AQL110" i="4"/>
  <c r="AQL109" i="4"/>
  <c r="AQL108" i="4"/>
  <c r="AQL107" i="4"/>
  <c r="AQL106" i="4"/>
  <c r="AQL105" i="4"/>
  <c r="AQL104" i="4"/>
  <c r="AQL103" i="4"/>
  <c r="AQL102" i="4"/>
  <c r="AQL101" i="4"/>
  <c r="AQL100" i="4"/>
  <c r="AQL99" i="4"/>
  <c r="AQL98" i="4"/>
  <c r="AQL97" i="4"/>
  <c r="AQL96" i="4"/>
  <c r="AQL95" i="4"/>
  <c r="AQL94" i="4"/>
  <c r="AQL93" i="4"/>
  <c r="AQL92" i="4"/>
  <c r="AQL91" i="4"/>
  <c r="AQL90" i="4"/>
  <c r="AQL89" i="4"/>
  <c r="AQL88" i="4"/>
  <c r="AQL87" i="4"/>
  <c r="AQL86" i="4"/>
  <c r="AQL85" i="4"/>
  <c r="AQL84" i="4"/>
  <c r="AQL83" i="4"/>
  <c r="AQL82" i="4"/>
  <c r="AQL81" i="4"/>
  <c r="AQL80" i="4"/>
  <c r="AQL79" i="4"/>
  <c r="AQL78" i="4"/>
  <c r="AQL77" i="4"/>
  <c r="AQL76" i="4"/>
  <c r="AQL75" i="4"/>
  <c r="AQL74" i="4"/>
  <c r="AQL73" i="4"/>
  <c r="AQL72" i="4"/>
  <c r="AQL71" i="4"/>
  <c r="AQL70" i="4"/>
  <c r="AQL69" i="4"/>
  <c r="AQL68" i="4"/>
  <c r="AQL67" i="4"/>
  <c r="AQL66" i="4"/>
  <c r="AQL65" i="4"/>
  <c r="AQL64" i="4"/>
  <c r="AQL63" i="4"/>
  <c r="AQL62" i="4"/>
  <c r="AQL61" i="4"/>
  <c r="AQL60" i="4"/>
  <c r="AQL59" i="4"/>
  <c r="AQL58" i="4"/>
  <c r="AQL57" i="4"/>
  <c r="AQL56" i="4"/>
  <c r="AQL55" i="4"/>
  <c r="AQL54" i="4"/>
  <c r="AQL53" i="4"/>
  <c r="AQL52" i="4"/>
  <c r="AQL51" i="4"/>
  <c r="AQL50" i="4"/>
  <c r="AQL49" i="4"/>
  <c r="AQL48" i="4"/>
  <c r="AQL47" i="4"/>
  <c r="AQL46" i="4"/>
  <c r="AQL45" i="4"/>
  <c r="AQL44" i="4"/>
  <c r="AQL43" i="4"/>
  <c r="AQL42" i="4"/>
  <c r="AQL41" i="4"/>
  <c r="AQL40" i="4"/>
  <c r="AQL39" i="4"/>
  <c r="AQL38" i="4"/>
  <c r="AQL37" i="4"/>
  <c r="AQL36" i="4"/>
  <c r="AQL35" i="4"/>
  <c r="AQL34" i="4"/>
  <c r="AQL33" i="4"/>
  <c r="AQL32" i="4"/>
  <c r="AQL31" i="4"/>
  <c r="AQL30" i="4"/>
  <c r="AQL29" i="4"/>
  <c r="AQL28" i="4"/>
  <c r="AQL27" i="4"/>
  <c r="AQL26" i="4"/>
  <c r="AQL25" i="4"/>
  <c r="AQL24" i="4"/>
  <c r="AQL23" i="4"/>
  <c r="AQL22" i="4"/>
  <c r="AQL21" i="4"/>
  <c r="AQL20" i="4"/>
  <c r="AQL19" i="4"/>
  <c r="AQL18" i="4"/>
  <c r="AQL17" i="4"/>
  <c r="AQL16" i="4"/>
  <c r="AQL15" i="4"/>
  <c r="AQL14" i="4"/>
  <c r="AQL13" i="4"/>
  <c r="AQL12" i="4"/>
  <c r="AQL11" i="4"/>
  <c r="AQL10" i="4"/>
  <c r="AQL9" i="4"/>
  <c r="AQL8" i="4"/>
  <c r="AQQ156" i="4"/>
  <c r="AQQ155" i="4"/>
  <c r="AQQ154" i="4"/>
  <c r="AQQ153" i="4"/>
  <c r="AQQ152" i="4"/>
  <c r="AQQ151" i="4"/>
  <c r="AQQ150" i="4"/>
  <c r="AQQ149" i="4"/>
  <c r="AQQ148" i="4"/>
  <c r="AQQ147" i="4"/>
  <c r="AQQ146" i="4"/>
  <c r="AQQ145" i="4"/>
  <c r="AQQ144" i="4"/>
  <c r="AQQ143" i="4"/>
  <c r="AQQ142" i="4"/>
  <c r="AQQ141" i="4"/>
  <c r="AQQ140" i="4"/>
  <c r="AQQ139" i="4"/>
  <c r="AQQ138" i="4"/>
  <c r="AQQ137" i="4"/>
  <c r="AQQ136" i="4"/>
  <c r="AQQ135" i="4"/>
  <c r="AQQ134" i="4"/>
  <c r="AQQ133" i="4"/>
  <c r="AQQ132" i="4"/>
  <c r="AQQ131" i="4"/>
  <c r="AQQ130" i="4"/>
  <c r="AQQ129" i="4"/>
  <c r="AQQ128" i="4"/>
  <c r="AQQ127" i="4"/>
  <c r="AQQ126" i="4"/>
  <c r="AQQ125" i="4"/>
  <c r="AQQ124" i="4"/>
  <c r="AQQ123" i="4"/>
  <c r="AQQ122" i="4"/>
  <c r="AQQ121" i="4"/>
  <c r="AQQ120" i="4"/>
  <c r="AQQ119" i="4"/>
  <c r="AQQ118" i="4"/>
  <c r="AQQ117" i="4"/>
  <c r="AQQ116" i="4"/>
  <c r="AQQ115" i="4"/>
  <c r="AQQ114" i="4"/>
  <c r="AQQ113" i="4"/>
  <c r="AQQ112" i="4"/>
  <c r="AQQ111" i="4"/>
  <c r="AQQ110" i="4"/>
  <c r="AQQ109" i="4"/>
  <c r="AQQ108" i="4"/>
  <c r="AQQ107" i="4"/>
  <c r="AQQ106" i="4"/>
  <c r="AQQ105" i="4"/>
  <c r="AQQ104" i="4"/>
  <c r="AQQ103" i="4"/>
  <c r="AQQ102" i="4"/>
  <c r="AQQ101" i="4"/>
  <c r="AQQ100" i="4"/>
  <c r="AQQ99" i="4"/>
  <c r="AQQ98" i="4"/>
  <c r="AQQ97" i="4"/>
  <c r="AQQ96" i="4"/>
  <c r="AQQ95" i="4"/>
  <c r="AQQ94" i="4"/>
  <c r="AQQ93" i="4"/>
  <c r="AQQ92" i="4"/>
  <c r="AQQ91" i="4"/>
  <c r="AQQ90" i="4"/>
  <c r="AQQ89" i="4"/>
  <c r="AQQ88" i="4"/>
  <c r="AQQ87" i="4"/>
  <c r="AQQ86" i="4"/>
  <c r="AQQ85" i="4"/>
  <c r="AQQ84" i="4"/>
  <c r="AQQ83" i="4"/>
  <c r="AQQ82" i="4"/>
  <c r="AQQ81" i="4"/>
  <c r="AQQ80" i="4"/>
  <c r="AQQ79" i="4"/>
  <c r="AQQ78" i="4"/>
  <c r="AQQ77" i="4"/>
  <c r="AQQ76" i="4"/>
  <c r="AQQ75" i="4"/>
  <c r="AQQ74" i="4"/>
  <c r="AQQ73" i="4"/>
  <c r="AQQ72" i="4"/>
  <c r="AQQ71" i="4"/>
  <c r="AQQ70" i="4"/>
  <c r="AQQ69" i="4"/>
  <c r="AQQ68" i="4"/>
  <c r="AQQ67" i="4"/>
  <c r="AQQ66" i="4"/>
  <c r="AQQ65" i="4"/>
  <c r="AQQ64" i="4"/>
  <c r="AQQ63" i="4"/>
  <c r="AQQ62" i="4"/>
  <c r="AQQ61" i="4"/>
  <c r="AQQ60" i="4"/>
  <c r="AQQ59" i="4"/>
  <c r="AQQ58" i="4"/>
  <c r="AQQ57" i="4"/>
  <c r="AQQ56" i="4"/>
  <c r="AQQ55" i="4"/>
  <c r="AQQ54" i="4"/>
  <c r="AQQ53" i="4"/>
  <c r="AQQ52" i="4"/>
  <c r="AQQ51" i="4"/>
  <c r="AQQ50" i="4"/>
  <c r="AQQ49" i="4"/>
  <c r="AQQ48" i="4"/>
  <c r="AQQ47" i="4"/>
  <c r="AQQ46" i="4"/>
  <c r="AQQ45" i="4"/>
  <c r="AQQ44" i="4"/>
  <c r="AQQ43" i="4"/>
  <c r="AQQ42" i="4"/>
  <c r="AQQ41" i="4"/>
  <c r="AQQ40" i="4"/>
  <c r="AQQ39" i="4"/>
  <c r="AQQ38" i="4"/>
  <c r="AQQ37" i="4"/>
  <c r="AQQ36" i="4"/>
  <c r="AQQ35" i="4"/>
  <c r="AQQ34" i="4"/>
  <c r="AQQ33" i="4"/>
  <c r="AQQ32" i="4"/>
  <c r="AQQ31" i="4"/>
  <c r="AQQ30" i="4"/>
  <c r="AQQ29" i="4"/>
  <c r="AQQ28" i="4"/>
  <c r="AQQ27" i="4"/>
  <c r="AQQ26" i="4"/>
  <c r="AQQ25" i="4"/>
  <c r="AQQ24" i="4"/>
  <c r="AQQ23" i="4"/>
  <c r="AQQ22" i="4"/>
  <c r="AQQ21" i="4"/>
  <c r="AQQ20" i="4"/>
  <c r="AQQ19" i="4"/>
  <c r="AQQ18" i="4"/>
  <c r="AQQ17" i="4"/>
  <c r="AQQ16" i="4"/>
  <c r="AQQ15" i="4"/>
  <c r="AQQ14" i="4"/>
  <c r="AQQ13" i="4"/>
  <c r="AQQ12" i="4"/>
  <c r="AQQ11" i="4"/>
  <c r="AQQ10" i="4"/>
  <c r="AQQ9" i="4"/>
  <c r="AQQ8" i="4"/>
  <c r="AQV156" i="4"/>
  <c r="AQV155" i="4"/>
  <c r="AQV154" i="4"/>
  <c r="AQV153" i="4"/>
  <c r="AQV152" i="4"/>
  <c r="AQV151" i="4"/>
  <c r="AQV150" i="4"/>
  <c r="AQV149" i="4"/>
  <c r="AQV148" i="4"/>
  <c r="AQV147" i="4"/>
  <c r="AQV146" i="4"/>
  <c r="AQV145" i="4"/>
  <c r="AQV144" i="4"/>
  <c r="AQV143" i="4"/>
  <c r="AQV142" i="4"/>
  <c r="AQV141" i="4"/>
  <c r="AQV140" i="4"/>
  <c r="AQV139" i="4"/>
  <c r="AQV138" i="4"/>
  <c r="AQV137" i="4"/>
  <c r="AQV136" i="4"/>
  <c r="AQV135" i="4"/>
  <c r="AQV134" i="4"/>
  <c r="AQV133" i="4"/>
  <c r="AQV132" i="4"/>
  <c r="AQV131" i="4"/>
  <c r="AQV130" i="4"/>
  <c r="AQV129" i="4"/>
  <c r="AQV128" i="4"/>
  <c r="AQV127" i="4"/>
  <c r="AQV126" i="4"/>
  <c r="AQV125" i="4"/>
  <c r="AQV124" i="4"/>
  <c r="AQV123" i="4"/>
  <c r="AQV122" i="4"/>
  <c r="AQV121" i="4"/>
  <c r="AQV120" i="4"/>
  <c r="AQV119" i="4"/>
  <c r="AQV118" i="4"/>
  <c r="AQV117" i="4"/>
  <c r="AQV116" i="4"/>
  <c r="AQV115" i="4"/>
  <c r="AQV114" i="4"/>
  <c r="AQV113" i="4"/>
  <c r="AQV112" i="4"/>
  <c r="AQV111" i="4"/>
  <c r="AQV110" i="4"/>
  <c r="AQV109" i="4"/>
  <c r="AQV108" i="4"/>
  <c r="AQV107" i="4"/>
  <c r="AQV106" i="4"/>
  <c r="AQV105" i="4"/>
  <c r="AQV104" i="4"/>
  <c r="AQV103" i="4"/>
  <c r="AQV102" i="4"/>
  <c r="AQV101" i="4"/>
  <c r="AQV100" i="4"/>
  <c r="AQV99" i="4"/>
  <c r="AQV98" i="4"/>
  <c r="AQV97" i="4"/>
  <c r="AQV96" i="4"/>
  <c r="AQV95" i="4"/>
  <c r="AQV94" i="4"/>
  <c r="AQV93" i="4"/>
  <c r="AQV92" i="4"/>
  <c r="AQV91" i="4"/>
  <c r="AQV90" i="4"/>
  <c r="AQV89" i="4"/>
  <c r="AQV88" i="4"/>
  <c r="AQV87" i="4"/>
  <c r="AQV86" i="4"/>
  <c r="AQV85" i="4"/>
  <c r="AQV84" i="4"/>
  <c r="AQV83" i="4"/>
  <c r="AQV82" i="4"/>
  <c r="AQV81" i="4"/>
  <c r="AQV80" i="4"/>
  <c r="AQV79" i="4"/>
  <c r="AQV78" i="4"/>
  <c r="AQV77" i="4"/>
  <c r="AQV76" i="4"/>
  <c r="AQV75" i="4"/>
  <c r="AQV74" i="4"/>
  <c r="AQV73" i="4"/>
  <c r="AQV72" i="4"/>
  <c r="AQV71" i="4"/>
  <c r="AQV70" i="4"/>
  <c r="AQV69" i="4"/>
  <c r="AQV68" i="4"/>
  <c r="AQV67" i="4"/>
  <c r="AQV66" i="4"/>
  <c r="AQV65" i="4"/>
  <c r="AQV64" i="4"/>
  <c r="AQV63" i="4"/>
  <c r="AQV62" i="4"/>
  <c r="AQV61" i="4"/>
  <c r="AQV60" i="4"/>
  <c r="AQV59" i="4"/>
  <c r="AQV58" i="4"/>
  <c r="AQV57" i="4"/>
  <c r="AQV56" i="4"/>
  <c r="AQV55" i="4"/>
  <c r="AQV54" i="4"/>
  <c r="AQV53" i="4"/>
  <c r="AQV52" i="4"/>
  <c r="AQV51" i="4"/>
  <c r="AQV50" i="4"/>
  <c r="AQV49" i="4"/>
  <c r="AQV48" i="4"/>
  <c r="AQV47" i="4"/>
  <c r="AQV46" i="4"/>
  <c r="AQV45" i="4"/>
  <c r="AQV44" i="4"/>
  <c r="AQV43" i="4"/>
  <c r="AQV42" i="4"/>
  <c r="AQV41" i="4"/>
  <c r="AQV40" i="4"/>
  <c r="AQV39" i="4"/>
  <c r="AQV38" i="4"/>
  <c r="AQV37" i="4"/>
  <c r="AQV36" i="4"/>
  <c r="AQV35" i="4"/>
  <c r="AQV34" i="4"/>
  <c r="AQV33" i="4"/>
  <c r="AQV32" i="4"/>
  <c r="AQV31" i="4"/>
  <c r="AQV30" i="4"/>
  <c r="AQV29" i="4"/>
  <c r="AQV28" i="4"/>
  <c r="AQV27" i="4"/>
  <c r="AQV26" i="4"/>
  <c r="AQV25" i="4"/>
  <c r="AQV24" i="4"/>
  <c r="AQV23" i="4"/>
  <c r="AQV22" i="4"/>
  <c r="AQV21" i="4"/>
  <c r="AQV20" i="4"/>
  <c r="AQV19" i="4"/>
  <c r="AQV18" i="4"/>
  <c r="AQV17" i="4"/>
  <c r="AQV16" i="4"/>
  <c r="AQV15" i="4"/>
  <c r="AQV14" i="4"/>
  <c r="AQV13" i="4"/>
  <c r="AQV12" i="4"/>
  <c r="AQV11" i="4"/>
  <c r="AQV10" i="4"/>
  <c r="AQV9" i="4"/>
  <c r="AQV8" i="4"/>
  <c r="ARA156" i="4"/>
  <c r="ARA155" i="4"/>
  <c r="ARA154" i="4"/>
  <c r="ARA153" i="4"/>
  <c r="ARA152" i="4"/>
  <c r="ARA151" i="4"/>
  <c r="ARA150" i="4"/>
  <c r="ARA149" i="4"/>
  <c r="ARA148" i="4"/>
  <c r="ARA147" i="4"/>
  <c r="ARA146" i="4"/>
  <c r="ARA145" i="4"/>
  <c r="ARA144" i="4"/>
  <c r="ARA143" i="4"/>
  <c r="ARA142" i="4"/>
  <c r="ARA141" i="4"/>
  <c r="ARA140" i="4"/>
  <c r="ARA139" i="4"/>
  <c r="ARA138" i="4"/>
  <c r="ARA137" i="4"/>
  <c r="ARA136" i="4"/>
  <c r="ARA135" i="4"/>
  <c r="ARA134" i="4"/>
  <c r="ARA133" i="4"/>
  <c r="ARA132" i="4"/>
  <c r="ARA131" i="4"/>
  <c r="ARA130" i="4"/>
  <c r="ARA129" i="4"/>
  <c r="ARA128" i="4"/>
  <c r="ARA127" i="4"/>
  <c r="ARA126" i="4"/>
  <c r="ARA125" i="4"/>
  <c r="ARA124" i="4"/>
  <c r="ARA123" i="4"/>
  <c r="ARA122" i="4"/>
  <c r="ARA121" i="4"/>
  <c r="ARA120" i="4"/>
  <c r="ARA119" i="4"/>
  <c r="ARA118" i="4"/>
  <c r="ARA117" i="4"/>
  <c r="ARA116" i="4"/>
  <c r="ARA115" i="4"/>
  <c r="ARA114" i="4"/>
  <c r="ARA113" i="4"/>
  <c r="ARA112" i="4"/>
  <c r="ARA111" i="4"/>
  <c r="ARA110" i="4"/>
  <c r="ARA109" i="4"/>
  <c r="ARA108" i="4"/>
  <c r="ARA107" i="4"/>
  <c r="ARA106" i="4"/>
  <c r="ARA105" i="4"/>
  <c r="ARA104" i="4"/>
  <c r="ARA103" i="4"/>
  <c r="ARA102" i="4"/>
  <c r="ARA101" i="4"/>
  <c r="ARA100" i="4"/>
  <c r="ARA99" i="4"/>
  <c r="ARA98" i="4"/>
  <c r="ARA97" i="4"/>
  <c r="ARA96" i="4"/>
  <c r="ARA95" i="4"/>
  <c r="ARA94" i="4"/>
  <c r="ARA93" i="4"/>
  <c r="ARA92" i="4"/>
  <c r="ARA91" i="4"/>
  <c r="ARA90" i="4"/>
  <c r="ARA89" i="4"/>
  <c r="ARA88" i="4"/>
  <c r="ARA87" i="4"/>
  <c r="ARA86" i="4"/>
  <c r="ARA85" i="4"/>
  <c r="ARA84" i="4"/>
  <c r="ARA83" i="4"/>
  <c r="ARA82" i="4"/>
  <c r="ARA81" i="4"/>
  <c r="ARA80" i="4"/>
  <c r="ARA79" i="4"/>
  <c r="ARA78" i="4"/>
  <c r="ARA77" i="4"/>
  <c r="ARA76" i="4"/>
  <c r="ARA75" i="4"/>
  <c r="ARA74" i="4"/>
  <c r="ARA73" i="4"/>
  <c r="ARA72" i="4"/>
  <c r="ARA71" i="4"/>
  <c r="ARA70" i="4"/>
  <c r="ARA69" i="4"/>
  <c r="ARA68" i="4"/>
  <c r="ARA67" i="4"/>
  <c r="ARA66" i="4"/>
  <c r="ARA65" i="4"/>
  <c r="ARA64" i="4"/>
  <c r="ARA63" i="4"/>
  <c r="ARA62" i="4"/>
  <c r="ARA61" i="4"/>
  <c r="ARA60" i="4"/>
  <c r="ARA59" i="4"/>
  <c r="ARA58" i="4"/>
  <c r="ARA57" i="4"/>
  <c r="ARA56" i="4"/>
  <c r="ARA55" i="4"/>
  <c r="ARA54" i="4"/>
  <c r="ARA53" i="4"/>
  <c r="ARA52" i="4"/>
  <c r="ARA51" i="4"/>
  <c r="ARA50" i="4"/>
  <c r="ARA49" i="4"/>
  <c r="ARA48" i="4"/>
  <c r="ARA47" i="4"/>
  <c r="ARA46" i="4"/>
  <c r="ARA45" i="4"/>
  <c r="ARA44" i="4"/>
  <c r="ARA43" i="4"/>
  <c r="ARA42" i="4"/>
  <c r="ARA41" i="4"/>
  <c r="ARA40" i="4"/>
  <c r="ARA39" i="4"/>
  <c r="ARA38" i="4"/>
  <c r="ARA37" i="4"/>
  <c r="ARA36" i="4"/>
  <c r="ARA35" i="4"/>
  <c r="ARA34" i="4"/>
  <c r="ARA33" i="4"/>
  <c r="ARA32" i="4"/>
  <c r="ARA31" i="4"/>
  <c r="ARA30" i="4"/>
  <c r="ARA29" i="4"/>
  <c r="ARA28" i="4"/>
  <c r="ARA27" i="4"/>
  <c r="ARA26" i="4"/>
  <c r="ARA25" i="4"/>
  <c r="ARA24" i="4"/>
  <c r="ARA23" i="4"/>
  <c r="ARA22" i="4"/>
  <c r="ARA21" i="4"/>
  <c r="ARA20" i="4"/>
  <c r="ARA19" i="4"/>
  <c r="ARA18" i="4"/>
  <c r="ARA17" i="4"/>
  <c r="ARA16" i="4"/>
  <c r="ARA15" i="4"/>
  <c r="ARA14" i="4"/>
  <c r="ARA13" i="4"/>
  <c r="ARA12" i="4"/>
  <c r="ARA11" i="4"/>
  <c r="ARA10" i="4"/>
  <c r="ARA9" i="4"/>
  <c r="ARA8" i="4"/>
  <c r="ARF156" i="4"/>
  <c r="ARF155" i="4"/>
  <c r="ARF154" i="4"/>
  <c r="ARF153" i="4"/>
  <c r="ARF152" i="4"/>
  <c r="ARF151" i="4"/>
  <c r="ARF150" i="4"/>
  <c r="ARF149" i="4"/>
  <c r="ARF148" i="4"/>
  <c r="ARF147" i="4"/>
  <c r="ARF146" i="4"/>
  <c r="ARF145" i="4"/>
  <c r="ARF144" i="4"/>
  <c r="ARF143" i="4"/>
  <c r="ARF142" i="4"/>
  <c r="ARF141" i="4"/>
  <c r="ARF140" i="4"/>
  <c r="ARF139" i="4"/>
  <c r="ARF138" i="4"/>
  <c r="ARF137" i="4"/>
  <c r="ARF136" i="4"/>
  <c r="ARF135" i="4"/>
  <c r="ARF134" i="4"/>
  <c r="ARF133" i="4"/>
  <c r="ARF132" i="4"/>
  <c r="ARF131" i="4"/>
  <c r="ARF130" i="4"/>
  <c r="ARF129" i="4"/>
  <c r="ARF128" i="4"/>
  <c r="ARF127" i="4"/>
  <c r="ARF126" i="4"/>
  <c r="ARF125" i="4"/>
  <c r="ARF124" i="4"/>
  <c r="ARF123" i="4"/>
  <c r="ARF122" i="4"/>
  <c r="ARF121" i="4"/>
  <c r="ARF120" i="4"/>
  <c r="ARF119" i="4"/>
  <c r="ARF118" i="4"/>
  <c r="ARF117" i="4"/>
  <c r="ARF116" i="4"/>
  <c r="ARF115" i="4"/>
  <c r="ARF114" i="4"/>
  <c r="ARF113" i="4"/>
  <c r="ARF112" i="4"/>
  <c r="ARF111" i="4"/>
  <c r="ARF110" i="4"/>
  <c r="ARF109" i="4"/>
  <c r="ARF108" i="4"/>
  <c r="ARF107" i="4"/>
  <c r="ARF106" i="4"/>
  <c r="ARF105" i="4"/>
  <c r="ARF104" i="4"/>
  <c r="ARF103" i="4"/>
  <c r="ARF102" i="4"/>
  <c r="ARF101" i="4"/>
  <c r="ARF100" i="4"/>
  <c r="ARF99" i="4"/>
  <c r="ARF98" i="4"/>
  <c r="ARF97" i="4"/>
  <c r="ARF96" i="4"/>
  <c r="ARF95" i="4"/>
  <c r="ARF94" i="4"/>
  <c r="ARF93" i="4"/>
  <c r="ARF92" i="4"/>
  <c r="ARF91" i="4"/>
  <c r="ARF90" i="4"/>
  <c r="ARF89" i="4"/>
  <c r="ARF88" i="4"/>
  <c r="ARF87" i="4"/>
  <c r="ARF86" i="4"/>
  <c r="ARF85" i="4"/>
  <c r="ARF84" i="4"/>
  <c r="ARF83" i="4"/>
  <c r="ARF82" i="4"/>
  <c r="ARF81" i="4"/>
  <c r="ARF80" i="4"/>
  <c r="ARF79" i="4"/>
  <c r="ARF78" i="4"/>
  <c r="ARF77" i="4"/>
  <c r="ARF76" i="4"/>
  <c r="ARF75" i="4"/>
  <c r="ARF74" i="4"/>
  <c r="ARF73" i="4"/>
  <c r="ARF72" i="4"/>
  <c r="ARF71" i="4"/>
  <c r="ARF70" i="4"/>
  <c r="ARF69" i="4"/>
  <c r="ARF68" i="4"/>
  <c r="ARF67" i="4"/>
  <c r="ARF66" i="4"/>
  <c r="ARF65" i="4"/>
  <c r="ARF63" i="4"/>
  <c r="ARF62" i="4"/>
  <c r="ARF61" i="4"/>
  <c r="ARF60" i="4"/>
  <c r="ARF59" i="4"/>
  <c r="ARF58" i="4"/>
  <c r="ARF57" i="4"/>
  <c r="ARF56" i="4"/>
  <c r="ARF55" i="4"/>
  <c r="ARF54" i="4"/>
  <c r="ARF53" i="4"/>
  <c r="ARF52" i="4"/>
  <c r="ARF51" i="4"/>
  <c r="ARF50" i="4"/>
  <c r="ARF49" i="4"/>
  <c r="ARF48" i="4"/>
  <c r="ARF47" i="4"/>
  <c r="ARF46" i="4"/>
  <c r="ARF45" i="4"/>
  <c r="ARF44" i="4"/>
  <c r="ARF43" i="4"/>
  <c r="ARF42" i="4"/>
  <c r="ARF41" i="4"/>
  <c r="ARF40" i="4"/>
  <c r="ARF39" i="4"/>
  <c r="ARF38" i="4"/>
  <c r="ARF37" i="4"/>
  <c r="ARF36" i="4"/>
  <c r="ARF35" i="4"/>
  <c r="ARF34" i="4"/>
  <c r="ARF33" i="4"/>
  <c r="ARF32" i="4"/>
  <c r="ARF31" i="4"/>
  <c r="ARF30" i="4"/>
  <c r="ARF29" i="4"/>
  <c r="ARF28" i="4"/>
  <c r="ARF27" i="4"/>
  <c r="ARF26" i="4"/>
  <c r="ARF25" i="4"/>
  <c r="ARF24" i="4"/>
  <c r="ARF23" i="4"/>
  <c r="ARF22" i="4"/>
  <c r="ARF21" i="4"/>
  <c r="ARF20" i="4"/>
  <c r="ARF19" i="4"/>
  <c r="ARF18" i="4"/>
  <c r="ARF17" i="4"/>
  <c r="ARF16" i="4"/>
  <c r="ARF15" i="4"/>
  <c r="ARF14" i="4"/>
  <c r="ARF13" i="4"/>
  <c r="ARF12" i="4"/>
  <c r="ARF11" i="4"/>
  <c r="ARF10" i="4"/>
  <c r="ARF9" i="4"/>
  <c r="ARF8" i="4"/>
  <c r="ARK156" i="4"/>
  <c r="ARK155" i="4"/>
  <c r="ARK154" i="4"/>
  <c r="ARK153" i="4"/>
  <c r="ARK152" i="4"/>
  <c r="ARK151" i="4"/>
  <c r="ARK150" i="4"/>
  <c r="ARK149" i="4"/>
  <c r="ARK148" i="4"/>
  <c r="ARK147" i="4"/>
  <c r="ARK146" i="4"/>
  <c r="ARK145" i="4"/>
  <c r="ARK144" i="4"/>
  <c r="ARK143" i="4"/>
  <c r="ARK142" i="4"/>
  <c r="ARK141" i="4"/>
  <c r="ARK140" i="4"/>
  <c r="ARK139" i="4"/>
  <c r="ARK138" i="4"/>
  <c r="ARK137" i="4"/>
  <c r="ARK136" i="4"/>
  <c r="ARK135" i="4"/>
  <c r="ARK134" i="4"/>
  <c r="ARK133" i="4"/>
  <c r="ARK132" i="4"/>
  <c r="ARK131" i="4"/>
  <c r="ARK130" i="4"/>
  <c r="ARK129" i="4"/>
  <c r="ARK128" i="4"/>
  <c r="ARK127" i="4"/>
  <c r="ARK126" i="4"/>
  <c r="ARK125" i="4"/>
  <c r="ARK124" i="4"/>
  <c r="ARK123" i="4"/>
  <c r="ARK122" i="4"/>
  <c r="ARK121" i="4"/>
  <c r="ARK120" i="4"/>
  <c r="ARK119" i="4"/>
  <c r="ARK118" i="4"/>
  <c r="ARK117" i="4"/>
  <c r="ARK116" i="4"/>
  <c r="ARK115" i="4"/>
  <c r="ARK114" i="4"/>
  <c r="ARK113" i="4"/>
  <c r="ARK112" i="4"/>
  <c r="ARK111" i="4"/>
  <c r="ARK110" i="4"/>
  <c r="ARK109" i="4"/>
  <c r="ARK108" i="4"/>
  <c r="ARK107" i="4"/>
  <c r="ARK106" i="4"/>
  <c r="ARK105" i="4"/>
  <c r="ARK104" i="4"/>
  <c r="ARK103" i="4"/>
  <c r="ARK102" i="4"/>
  <c r="ARK101" i="4"/>
  <c r="ARK100" i="4"/>
  <c r="ARK99" i="4"/>
  <c r="ARK98" i="4"/>
  <c r="ARK97" i="4"/>
  <c r="ARK96" i="4"/>
  <c r="ARK95" i="4"/>
  <c r="ARK94" i="4"/>
  <c r="ARK93" i="4"/>
  <c r="ARK92" i="4"/>
  <c r="ARK91" i="4"/>
  <c r="ARK90" i="4"/>
  <c r="ARK89" i="4"/>
  <c r="ARK88" i="4"/>
  <c r="ARK87" i="4"/>
  <c r="ARK86" i="4"/>
  <c r="ARK85" i="4"/>
  <c r="ARK84" i="4"/>
  <c r="ARK83" i="4"/>
  <c r="ARK82" i="4"/>
  <c r="ARK81" i="4"/>
  <c r="ARK80" i="4"/>
  <c r="ARK79" i="4"/>
  <c r="ARK78" i="4"/>
  <c r="ARK77" i="4"/>
  <c r="ARK76" i="4"/>
  <c r="ARK75" i="4"/>
  <c r="ARK74" i="4"/>
  <c r="ARK73" i="4"/>
  <c r="ARK72" i="4"/>
  <c r="ARK71" i="4"/>
  <c r="ARK70" i="4"/>
  <c r="ARK69" i="4"/>
  <c r="ARK68" i="4"/>
  <c r="ARK67" i="4"/>
  <c r="ARK66" i="4"/>
  <c r="ARK65" i="4"/>
  <c r="ARK64" i="4"/>
  <c r="ARK63" i="4"/>
  <c r="ARK62" i="4"/>
  <c r="ARK61" i="4"/>
  <c r="ARK60" i="4"/>
  <c r="ARK59" i="4"/>
  <c r="ARK58" i="4"/>
  <c r="ARK57" i="4"/>
  <c r="ARK56" i="4"/>
  <c r="ARK55" i="4"/>
  <c r="ARK54" i="4"/>
  <c r="ARK53" i="4"/>
  <c r="ARK52" i="4"/>
  <c r="ARK51" i="4"/>
  <c r="ARK50" i="4"/>
  <c r="ARK49" i="4"/>
  <c r="ARK48" i="4"/>
  <c r="ARK47" i="4"/>
  <c r="ARK46" i="4"/>
  <c r="ARK45" i="4"/>
  <c r="ARK44" i="4"/>
  <c r="ARK43" i="4"/>
  <c r="ARK42" i="4"/>
  <c r="ARK41" i="4"/>
  <c r="ARK40" i="4"/>
  <c r="ARK39" i="4"/>
  <c r="ARK38" i="4"/>
  <c r="ARK37" i="4"/>
  <c r="ARK36" i="4"/>
  <c r="ARK35" i="4"/>
  <c r="ARK34" i="4"/>
  <c r="ARK33" i="4"/>
  <c r="ARK32" i="4"/>
  <c r="ARK31" i="4"/>
  <c r="ARK30" i="4"/>
  <c r="ARK29" i="4"/>
  <c r="ARK28" i="4"/>
  <c r="ARK27" i="4"/>
  <c r="ARK26" i="4"/>
  <c r="ARK25" i="4"/>
  <c r="ARK24" i="4"/>
  <c r="ARK23" i="4"/>
  <c r="ARK22" i="4"/>
  <c r="ARK21" i="4"/>
  <c r="ARK20" i="4"/>
  <c r="ARK19" i="4"/>
  <c r="ARK18" i="4"/>
  <c r="ARK17" i="4"/>
  <c r="ARK16" i="4"/>
  <c r="ARK15" i="4"/>
  <c r="ARK14" i="4"/>
  <c r="ARK13" i="4"/>
  <c r="ARK12" i="4"/>
  <c r="ARK11" i="4"/>
  <c r="ARK10" i="4"/>
  <c r="ARK9" i="4"/>
  <c r="ARK8" i="4"/>
  <c r="ARP156" i="4"/>
  <c r="ARP155" i="4"/>
  <c r="ARP154" i="4"/>
  <c r="ARP153" i="4"/>
  <c r="ARP152" i="4"/>
  <c r="ARP151" i="4"/>
  <c r="ARP150" i="4"/>
  <c r="ARP149" i="4"/>
  <c r="ARP148" i="4"/>
  <c r="ARP147" i="4"/>
  <c r="ARP146" i="4"/>
  <c r="ARP145" i="4"/>
  <c r="ARP144" i="4"/>
  <c r="ARP143" i="4"/>
  <c r="ARP142" i="4"/>
  <c r="ARP141" i="4"/>
  <c r="ARP140" i="4"/>
  <c r="ARP139" i="4"/>
  <c r="ARP138" i="4"/>
  <c r="ARP137" i="4"/>
  <c r="ARP136" i="4"/>
  <c r="ARP135" i="4"/>
  <c r="ARP134" i="4"/>
  <c r="ARP133" i="4"/>
  <c r="ARP132" i="4"/>
  <c r="ARP131" i="4"/>
  <c r="ARP130" i="4"/>
  <c r="ARP129" i="4"/>
  <c r="ARP128" i="4"/>
  <c r="ARP127" i="4"/>
  <c r="ARP126" i="4"/>
  <c r="ARP125" i="4"/>
  <c r="ARP124" i="4"/>
  <c r="ARP123" i="4"/>
  <c r="ARP122" i="4"/>
  <c r="ARP121" i="4"/>
  <c r="ARP120" i="4"/>
  <c r="ARP119" i="4"/>
  <c r="ARP118" i="4"/>
  <c r="ARP117" i="4"/>
  <c r="ARP116" i="4"/>
  <c r="ARP115" i="4"/>
  <c r="ARP114" i="4"/>
  <c r="ARP113" i="4"/>
  <c r="ARP112" i="4"/>
  <c r="ARP111" i="4"/>
  <c r="ARP110" i="4"/>
  <c r="ARP109" i="4"/>
  <c r="ARP108" i="4"/>
  <c r="ARP107" i="4"/>
  <c r="ARP106" i="4"/>
  <c r="ARP105" i="4"/>
  <c r="ARP104" i="4"/>
  <c r="ARP103" i="4"/>
  <c r="ARP102" i="4"/>
  <c r="ARP101" i="4"/>
  <c r="ARP100" i="4"/>
  <c r="ARP99" i="4"/>
  <c r="ARP98" i="4"/>
  <c r="ARP97" i="4"/>
  <c r="ARP96" i="4"/>
  <c r="ARP95" i="4"/>
  <c r="ARP94" i="4"/>
  <c r="ARP93" i="4"/>
  <c r="ARP92" i="4"/>
  <c r="ARP91" i="4"/>
  <c r="ARP90" i="4"/>
  <c r="ARP89" i="4"/>
  <c r="ARP88" i="4"/>
  <c r="ARP87" i="4"/>
  <c r="ARP86" i="4"/>
  <c r="ARP85" i="4"/>
  <c r="ARP84" i="4"/>
  <c r="ARP83" i="4"/>
  <c r="ARP82" i="4"/>
  <c r="ARP81" i="4"/>
  <c r="ARP80" i="4"/>
  <c r="ARP79" i="4"/>
  <c r="ARP78" i="4"/>
  <c r="ARP77" i="4"/>
  <c r="ARP76" i="4"/>
  <c r="ARP75" i="4"/>
  <c r="ARP74" i="4"/>
  <c r="ARP73" i="4"/>
  <c r="ARP72" i="4"/>
  <c r="ARP71" i="4"/>
  <c r="ARP70" i="4"/>
  <c r="ARP69" i="4"/>
  <c r="ARP68" i="4"/>
  <c r="ARP67" i="4"/>
  <c r="ARP66" i="4"/>
  <c r="ARP65" i="4"/>
  <c r="ARP64" i="4"/>
  <c r="ARP63" i="4"/>
  <c r="ARP62" i="4"/>
  <c r="ARP61" i="4"/>
  <c r="ARP60" i="4"/>
  <c r="ARP59" i="4"/>
  <c r="ARP58" i="4"/>
  <c r="ARP57" i="4"/>
  <c r="ARP56" i="4"/>
  <c r="ARP55" i="4"/>
  <c r="ARP54" i="4"/>
  <c r="ARP53" i="4"/>
  <c r="ARP52" i="4"/>
  <c r="ARP51" i="4"/>
  <c r="ARP50" i="4"/>
  <c r="ARP49" i="4"/>
  <c r="ARP48" i="4"/>
  <c r="ARP47" i="4"/>
  <c r="ARP46" i="4"/>
  <c r="ARP45" i="4"/>
  <c r="ARP44" i="4"/>
  <c r="ARP43" i="4"/>
  <c r="ARP42" i="4"/>
  <c r="ARP41" i="4"/>
  <c r="ARP40" i="4"/>
  <c r="ARP39" i="4"/>
  <c r="ARP38" i="4"/>
  <c r="ARP37" i="4"/>
  <c r="ARP36" i="4"/>
  <c r="ARP35" i="4"/>
  <c r="ARP34" i="4"/>
  <c r="ARP33" i="4"/>
  <c r="ARP32" i="4"/>
  <c r="ARP31" i="4"/>
  <c r="ARP30" i="4"/>
  <c r="ARP29" i="4"/>
  <c r="ARP28" i="4"/>
  <c r="ARP27" i="4"/>
  <c r="ARP26" i="4"/>
  <c r="ARP25" i="4"/>
  <c r="ARP24" i="4"/>
  <c r="ARP23" i="4"/>
  <c r="ARP22" i="4"/>
  <c r="ARP21" i="4"/>
  <c r="ARP20" i="4"/>
  <c r="ARP19" i="4"/>
  <c r="ARP18" i="4"/>
  <c r="ARP17" i="4"/>
  <c r="ARP16" i="4"/>
  <c r="ARP15" i="4"/>
  <c r="ARP14" i="4"/>
  <c r="ARP13" i="4"/>
  <c r="ARP12" i="4"/>
  <c r="ARP11" i="4"/>
  <c r="ARP10" i="4"/>
  <c r="ARP9" i="4"/>
  <c r="ARP8" i="4"/>
  <c r="ARU156" i="4"/>
  <c r="ARU155" i="4"/>
  <c r="ARU154" i="4"/>
  <c r="ARU153" i="4"/>
  <c r="ARU152" i="4"/>
  <c r="ARU151" i="4"/>
  <c r="ARU150" i="4"/>
  <c r="ARU149" i="4"/>
  <c r="ARU148" i="4"/>
  <c r="ARU147" i="4"/>
  <c r="ARU146" i="4"/>
  <c r="ARU145" i="4"/>
  <c r="ARU144" i="4"/>
  <c r="ARU143" i="4"/>
  <c r="ARU142" i="4"/>
  <c r="ARU141" i="4"/>
  <c r="ARU140" i="4"/>
  <c r="ARU139" i="4"/>
  <c r="ARU138" i="4"/>
  <c r="ARU137" i="4"/>
  <c r="ARU136" i="4"/>
  <c r="ARU135" i="4"/>
  <c r="ARU134" i="4"/>
  <c r="ARU133" i="4"/>
  <c r="ARU132" i="4"/>
  <c r="ARU131" i="4"/>
  <c r="ARU130" i="4"/>
  <c r="ARU129" i="4"/>
  <c r="ARU128" i="4"/>
  <c r="ARU127" i="4"/>
  <c r="ARU126" i="4"/>
  <c r="ARU125" i="4"/>
  <c r="ARU124" i="4"/>
  <c r="ARU123" i="4"/>
  <c r="ARU122" i="4"/>
  <c r="ARU121" i="4"/>
  <c r="ARU120" i="4"/>
  <c r="ARU119" i="4"/>
  <c r="ARU118" i="4"/>
  <c r="ARU117" i="4"/>
  <c r="ARU116" i="4"/>
  <c r="ARU115" i="4"/>
  <c r="ARU114" i="4"/>
  <c r="ARU113" i="4"/>
  <c r="ARU112" i="4"/>
  <c r="ARU111" i="4"/>
  <c r="ARU110" i="4"/>
  <c r="ARU109" i="4"/>
  <c r="ARU108" i="4"/>
  <c r="ARU107" i="4"/>
  <c r="ARU106" i="4"/>
  <c r="ARU105" i="4"/>
  <c r="ARU104" i="4"/>
  <c r="ARU103" i="4"/>
  <c r="ARU102" i="4"/>
  <c r="ARU101" i="4"/>
  <c r="ARU100" i="4"/>
  <c r="ARU99" i="4"/>
  <c r="ARU98" i="4"/>
  <c r="ARU97" i="4"/>
  <c r="ARU96" i="4"/>
  <c r="ARU95" i="4"/>
  <c r="ARU94" i="4"/>
  <c r="ARU93" i="4"/>
  <c r="ARU92" i="4"/>
  <c r="ARU91" i="4"/>
  <c r="ARU90" i="4"/>
  <c r="ARU89" i="4"/>
  <c r="ARU88" i="4"/>
  <c r="ARU87" i="4"/>
  <c r="ARU86" i="4"/>
  <c r="ARU85" i="4"/>
  <c r="ARU84" i="4"/>
  <c r="ARU83" i="4"/>
  <c r="ARU82" i="4"/>
  <c r="ARU81" i="4"/>
  <c r="ARU80" i="4"/>
  <c r="ARU79" i="4"/>
  <c r="ARU78" i="4"/>
  <c r="ARU77" i="4"/>
  <c r="ARU76" i="4"/>
  <c r="ARU75" i="4"/>
  <c r="ARU74" i="4"/>
  <c r="ARU73" i="4"/>
  <c r="ARU72" i="4"/>
  <c r="ARU71" i="4"/>
  <c r="ARU70" i="4"/>
  <c r="ARU69" i="4"/>
  <c r="ARU68" i="4"/>
  <c r="ARU67" i="4"/>
  <c r="ARU66" i="4"/>
  <c r="ARU65" i="4"/>
  <c r="ARU64" i="4"/>
  <c r="ARU63" i="4"/>
  <c r="ARU62" i="4"/>
  <c r="ARU61" i="4"/>
  <c r="ARU60" i="4"/>
  <c r="ARU59" i="4"/>
  <c r="ARU58" i="4"/>
  <c r="ARU57" i="4"/>
  <c r="ARU56" i="4"/>
  <c r="ARU55" i="4"/>
  <c r="ARU54" i="4"/>
  <c r="ARU53" i="4"/>
  <c r="ARU52" i="4"/>
  <c r="ARU51" i="4"/>
  <c r="ARU50" i="4"/>
  <c r="ARU49" i="4"/>
  <c r="ARU48" i="4"/>
  <c r="ARU47" i="4"/>
  <c r="ARU46" i="4"/>
  <c r="ARU45" i="4"/>
  <c r="ARU44" i="4"/>
  <c r="ARU43" i="4"/>
  <c r="ARU42" i="4"/>
  <c r="ARU41" i="4"/>
  <c r="ARU40" i="4"/>
  <c r="ARU39" i="4"/>
  <c r="ARU38" i="4"/>
  <c r="ARU37" i="4"/>
  <c r="ARU36" i="4"/>
  <c r="ARU35" i="4"/>
  <c r="ARU34" i="4"/>
  <c r="ARU33" i="4"/>
  <c r="ARU32" i="4"/>
  <c r="ARU31" i="4"/>
  <c r="ARU30" i="4"/>
  <c r="ARU29" i="4"/>
  <c r="ARU28" i="4"/>
  <c r="ARU27" i="4"/>
  <c r="ARU26" i="4"/>
  <c r="ARU25" i="4"/>
  <c r="ARU24" i="4"/>
  <c r="ARU23" i="4"/>
  <c r="ARU22" i="4"/>
  <c r="ARU21" i="4"/>
  <c r="ARU20" i="4"/>
  <c r="ARU19" i="4"/>
  <c r="ARU18" i="4"/>
  <c r="ARU17" i="4"/>
  <c r="ARU16" i="4"/>
  <c r="ARU15" i="4"/>
  <c r="ARU14" i="4"/>
  <c r="ARU13" i="4"/>
  <c r="ARU12" i="4"/>
  <c r="ARU11" i="4"/>
  <c r="ARU10" i="4"/>
  <c r="ARU9" i="4"/>
  <c r="ARU8" i="4"/>
  <c r="ARZ156" i="4"/>
  <c r="ARZ155" i="4"/>
  <c r="ARZ154" i="4"/>
  <c r="ARZ153" i="4"/>
  <c r="ARZ152" i="4"/>
  <c r="ARZ151" i="4"/>
  <c r="ARZ150" i="4"/>
  <c r="ARZ149" i="4"/>
  <c r="ARZ148" i="4"/>
  <c r="ARZ147" i="4"/>
  <c r="ARZ146" i="4"/>
  <c r="ARZ145" i="4"/>
  <c r="ARZ144" i="4"/>
  <c r="ARZ143" i="4"/>
  <c r="ARZ142" i="4"/>
  <c r="ARZ141" i="4"/>
  <c r="ARZ140" i="4"/>
  <c r="ARZ139" i="4"/>
  <c r="ARZ138" i="4"/>
  <c r="ARZ137" i="4"/>
  <c r="ARZ136" i="4"/>
  <c r="ARZ135" i="4"/>
  <c r="ARZ134" i="4"/>
  <c r="ARZ133" i="4"/>
  <c r="ARZ132" i="4"/>
  <c r="ARZ131" i="4"/>
  <c r="ARZ130" i="4"/>
  <c r="ARZ129" i="4"/>
  <c r="ARZ128" i="4"/>
  <c r="ARZ127" i="4"/>
  <c r="ARZ126" i="4"/>
  <c r="ARZ125" i="4"/>
  <c r="ARZ124" i="4"/>
  <c r="ARZ123" i="4"/>
  <c r="ARZ122" i="4"/>
  <c r="ARZ121" i="4"/>
  <c r="ARZ120" i="4"/>
  <c r="ARZ119" i="4"/>
  <c r="ARZ118" i="4"/>
  <c r="ARZ117" i="4"/>
  <c r="ARZ116" i="4"/>
  <c r="ARZ115" i="4"/>
  <c r="ARZ114" i="4"/>
  <c r="ARZ113" i="4"/>
  <c r="ARZ112" i="4"/>
  <c r="ARZ111" i="4"/>
  <c r="ARZ110" i="4"/>
  <c r="ARZ109" i="4"/>
  <c r="ARZ108" i="4"/>
  <c r="ARZ107" i="4"/>
  <c r="ARZ106" i="4"/>
  <c r="ARZ105" i="4"/>
  <c r="ARZ104" i="4"/>
  <c r="ARZ103" i="4"/>
  <c r="ARZ102" i="4"/>
  <c r="ARZ101" i="4"/>
  <c r="ARZ100" i="4"/>
  <c r="ARZ99" i="4"/>
  <c r="ARZ98" i="4"/>
  <c r="ARZ97" i="4"/>
  <c r="ARZ96" i="4"/>
  <c r="ARZ95" i="4"/>
  <c r="ARZ94" i="4"/>
  <c r="ARZ93" i="4"/>
  <c r="ARZ92" i="4"/>
  <c r="ARZ91" i="4"/>
  <c r="ARZ90" i="4"/>
  <c r="ARZ89" i="4"/>
  <c r="ARZ88" i="4"/>
  <c r="ARZ87" i="4"/>
  <c r="ARZ86" i="4"/>
  <c r="ARZ85" i="4"/>
  <c r="ARZ84" i="4"/>
  <c r="ARZ83" i="4"/>
  <c r="ARZ82" i="4"/>
  <c r="ARZ81" i="4"/>
  <c r="ARZ80" i="4"/>
  <c r="ARZ79" i="4"/>
  <c r="ARZ78" i="4"/>
  <c r="ARZ77" i="4"/>
  <c r="ARZ76" i="4"/>
  <c r="ARZ75" i="4"/>
  <c r="ARZ74" i="4"/>
  <c r="ARZ73" i="4"/>
  <c r="ARZ72" i="4"/>
  <c r="ARZ71" i="4"/>
  <c r="ARZ70" i="4"/>
  <c r="ARZ69" i="4"/>
  <c r="ARZ68" i="4"/>
  <c r="ARZ67" i="4"/>
  <c r="ARZ66" i="4"/>
  <c r="ARZ65" i="4"/>
  <c r="ARZ64" i="4"/>
  <c r="ARZ63" i="4"/>
  <c r="ARZ62" i="4"/>
  <c r="ARZ61" i="4"/>
  <c r="ARZ60" i="4"/>
  <c r="ARZ59" i="4"/>
  <c r="ARZ58" i="4"/>
  <c r="ARZ57" i="4"/>
  <c r="ARZ56" i="4"/>
  <c r="ARZ55" i="4"/>
  <c r="ARZ54" i="4"/>
  <c r="ARZ53" i="4"/>
  <c r="ARZ52" i="4"/>
  <c r="ARZ51" i="4"/>
  <c r="ARZ50" i="4"/>
  <c r="ARZ49" i="4"/>
  <c r="ARZ48" i="4"/>
  <c r="ARZ47" i="4"/>
  <c r="ARZ46" i="4"/>
  <c r="ARZ45" i="4"/>
  <c r="ARZ44" i="4"/>
  <c r="ARZ43" i="4"/>
  <c r="ARZ42" i="4"/>
  <c r="ARZ41" i="4"/>
  <c r="ARZ40" i="4"/>
  <c r="ARZ39" i="4"/>
  <c r="ARZ38" i="4"/>
  <c r="ARZ37" i="4"/>
  <c r="ARZ36" i="4"/>
  <c r="ARZ35" i="4"/>
  <c r="ARZ34" i="4"/>
  <c r="ARZ33" i="4"/>
  <c r="ARZ32" i="4"/>
  <c r="ARZ31" i="4"/>
  <c r="ARZ30" i="4"/>
  <c r="ARZ29" i="4"/>
  <c r="ARZ28" i="4"/>
  <c r="ARZ27" i="4"/>
  <c r="ARZ26" i="4"/>
  <c r="ARZ25" i="4"/>
  <c r="ARZ24" i="4"/>
  <c r="ARZ23" i="4"/>
  <c r="ARZ22" i="4"/>
  <c r="ARZ21" i="4"/>
  <c r="ARZ20" i="4"/>
  <c r="ARZ19" i="4"/>
  <c r="ARZ18" i="4"/>
  <c r="ARZ17" i="4"/>
  <c r="ARZ16" i="4"/>
  <c r="ARZ15" i="4"/>
  <c r="ARZ14" i="4"/>
  <c r="ARZ13" i="4"/>
  <c r="ARZ12" i="4"/>
  <c r="ARZ11" i="4"/>
  <c r="ARZ10" i="4"/>
  <c r="ARZ9" i="4"/>
  <c r="ARZ8" i="4"/>
  <c r="ASE156" i="4"/>
  <c r="ASE155" i="4"/>
  <c r="ASE154" i="4"/>
  <c r="ASE153" i="4"/>
  <c r="ASE152" i="4"/>
  <c r="ASE151" i="4"/>
  <c r="ASE150" i="4"/>
  <c r="ASE149" i="4"/>
  <c r="ASE148" i="4"/>
  <c r="ASE147" i="4"/>
  <c r="ASE146" i="4"/>
  <c r="ASE145" i="4"/>
  <c r="ASE144" i="4"/>
  <c r="ASE143" i="4"/>
  <c r="ASE142" i="4"/>
  <c r="ASE141" i="4"/>
  <c r="ASE140" i="4"/>
  <c r="ASE139" i="4"/>
  <c r="ASE138" i="4"/>
  <c r="ASE137" i="4"/>
  <c r="ASE136" i="4"/>
  <c r="ASE135" i="4"/>
  <c r="ASE134" i="4"/>
  <c r="ASE133" i="4"/>
  <c r="ASE132" i="4"/>
  <c r="ASE131" i="4"/>
  <c r="ASE130" i="4"/>
  <c r="ASE129" i="4"/>
  <c r="ASE128" i="4"/>
  <c r="ASE127" i="4"/>
  <c r="ASE126" i="4"/>
  <c r="ASE125" i="4"/>
  <c r="ASE124" i="4"/>
  <c r="ASE123" i="4"/>
  <c r="ASE122" i="4"/>
  <c r="ASE121" i="4"/>
  <c r="ASE120" i="4"/>
  <c r="ASE119" i="4"/>
  <c r="ASE118" i="4"/>
  <c r="ASE117" i="4"/>
  <c r="ASE116" i="4"/>
  <c r="ASE115" i="4"/>
  <c r="ASE114" i="4"/>
  <c r="ASE113" i="4"/>
  <c r="ASE112" i="4"/>
  <c r="ASE111" i="4"/>
  <c r="ASE110" i="4"/>
  <c r="ASE109" i="4"/>
  <c r="ASE108" i="4"/>
  <c r="ASE107" i="4"/>
  <c r="ASE106" i="4"/>
  <c r="ASE105" i="4"/>
  <c r="ASE104" i="4"/>
  <c r="ASE103" i="4"/>
  <c r="ASE102" i="4"/>
  <c r="ASE101" i="4"/>
  <c r="ASE100" i="4"/>
  <c r="ASE99" i="4"/>
  <c r="ASE98" i="4"/>
  <c r="ASE97" i="4"/>
  <c r="ASE96" i="4"/>
  <c r="ASE95" i="4"/>
  <c r="ASE94" i="4"/>
  <c r="ASE93" i="4"/>
  <c r="ASE92" i="4"/>
  <c r="ASE91" i="4"/>
  <c r="ASE90" i="4"/>
  <c r="ASE89" i="4"/>
  <c r="ASE88" i="4"/>
  <c r="ASE87" i="4"/>
  <c r="ASE86" i="4"/>
  <c r="ASE85" i="4"/>
  <c r="ASE84" i="4"/>
  <c r="ASE83" i="4"/>
  <c r="ASE82" i="4"/>
  <c r="ASE81" i="4"/>
  <c r="ASE80" i="4"/>
  <c r="ASE79" i="4"/>
  <c r="ASE78" i="4"/>
  <c r="ASE77" i="4"/>
  <c r="ASE76" i="4"/>
  <c r="ASE75" i="4"/>
  <c r="ASE74" i="4"/>
  <c r="ASE73" i="4"/>
  <c r="ASE72" i="4"/>
  <c r="ASE71" i="4"/>
  <c r="ASE70" i="4"/>
  <c r="ASE69" i="4"/>
  <c r="ASE68" i="4"/>
  <c r="ASE67" i="4"/>
  <c r="ASE66" i="4"/>
  <c r="ASE65" i="4"/>
  <c r="ASE64" i="4"/>
  <c r="ASE63" i="4"/>
  <c r="ASE62" i="4"/>
  <c r="ASE61" i="4"/>
  <c r="ASE60" i="4"/>
  <c r="ASE59" i="4"/>
  <c r="ASE58" i="4"/>
  <c r="ASE57" i="4"/>
  <c r="ASE56" i="4"/>
  <c r="ASE55" i="4"/>
  <c r="ASE54" i="4"/>
  <c r="ASE53" i="4"/>
  <c r="ASE52" i="4"/>
  <c r="ASE51" i="4"/>
  <c r="ASE50" i="4"/>
  <c r="ASE49" i="4"/>
  <c r="ASE48" i="4"/>
  <c r="ASE47" i="4"/>
  <c r="ASE46" i="4"/>
  <c r="ASE45" i="4"/>
  <c r="ASE44" i="4"/>
  <c r="ASE43" i="4"/>
  <c r="ASE42" i="4"/>
  <c r="ASE41" i="4"/>
  <c r="ASE40" i="4"/>
  <c r="ASE39" i="4"/>
  <c r="ASE38" i="4"/>
  <c r="ASE37" i="4"/>
  <c r="ASE36" i="4"/>
  <c r="ASE35" i="4"/>
  <c r="ASE34" i="4"/>
  <c r="ASE33" i="4"/>
  <c r="ASE32" i="4"/>
  <c r="ASE31" i="4"/>
  <c r="ASE30" i="4"/>
  <c r="ASE29" i="4"/>
  <c r="ASE28" i="4"/>
  <c r="ASE27" i="4"/>
  <c r="ASE26" i="4"/>
  <c r="ASE25" i="4"/>
  <c r="ASE24" i="4"/>
  <c r="ASE23" i="4"/>
  <c r="ASE22" i="4"/>
  <c r="ASE21" i="4"/>
  <c r="ASE20" i="4"/>
  <c r="ASE19" i="4"/>
  <c r="ASE18" i="4"/>
  <c r="ASE17" i="4"/>
  <c r="ASE16" i="4"/>
  <c r="ASE15" i="4"/>
  <c r="ASE14" i="4"/>
  <c r="ASE13" i="4"/>
  <c r="ASE12" i="4"/>
  <c r="ASE11" i="4"/>
  <c r="ASE10" i="4"/>
  <c r="ASE9" i="4"/>
  <c r="ASE8" i="4"/>
  <c r="ASJ156" i="4"/>
  <c r="ASJ155" i="4"/>
  <c r="ASJ154" i="4"/>
  <c r="ASJ153" i="4"/>
  <c r="ASJ152" i="4"/>
  <c r="ASJ151" i="4"/>
  <c r="ASJ150" i="4"/>
  <c r="ASJ149" i="4"/>
  <c r="ASJ148" i="4"/>
  <c r="ASJ147" i="4"/>
  <c r="ASJ146" i="4"/>
  <c r="ASJ145" i="4"/>
  <c r="ASJ144" i="4"/>
  <c r="ASJ143" i="4"/>
  <c r="ASJ142" i="4"/>
  <c r="ASJ141" i="4"/>
  <c r="ASJ140" i="4"/>
  <c r="ASJ139" i="4"/>
  <c r="ASJ138" i="4"/>
  <c r="ASJ137" i="4"/>
  <c r="ASJ136" i="4"/>
  <c r="ASJ135" i="4"/>
  <c r="ASJ134" i="4"/>
  <c r="ASJ133" i="4"/>
  <c r="ASJ132" i="4"/>
  <c r="ASJ131" i="4"/>
  <c r="ASJ130" i="4"/>
  <c r="ASJ129" i="4"/>
  <c r="ASJ128" i="4"/>
  <c r="ASJ127" i="4"/>
  <c r="ASJ126" i="4"/>
  <c r="ASJ125" i="4"/>
  <c r="ASJ124" i="4"/>
  <c r="ASJ123" i="4"/>
  <c r="ASJ122" i="4"/>
  <c r="ASJ121" i="4"/>
  <c r="ASJ120" i="4"/>
  <c r="ASJ119" i="4"/>
  <c r="ASJ118" i="4"/>
  <c r="ASJ117" i="4"/>
  <c r="ASJ116" i="4"/>
  <c r="ASJ115" i="4"/>
  <c r="ASJ114" i="4"/>
  <c r="ASJ113" i="4"/>
  <c r="ASJ112" i="4"/>
  <c r="ASJ111" i="4"/>
  <c r="ASJ110" i="4"/>
  <c r="ASJ109" i="4"/>
  <c r="ASJ108" i="4"/>
  <c r="ASJ107" i="4"/>
  <c r="ASJ106" i="4"/>
  <c r="ASJ105" i="4"/>
  <c r="ASJ104" i="4"/>
  <c r="ASJ103" i="4"/>
  <c r="ASJ102" i="4"/>
  <c r="ASJ101" i="4"/>
  <c r="ASJ100" i="4"/>
  <c r="ASJ99" i="4"/>
  <c r="ASJ98" i="4"/>
  <c r="ASJ97" i="4"/>
  <c r="ASJ96" i="4"/>
  <c r="ASJ95" i="4"/>
  <c r="ASJ94" i="4"/>
  <c r="ASJ93" i="4"/>
  <c r="ASJ92" i="4"/>
  <c r="ASJ91" i="4"/>
  <c r="ASJ90" i="4"/>
  <c r="ASJ89" i="4"/>
  <c r="ASJ88" i="4"/>
  <c r="ASJ87" i="4"/>
  <c r="ASJ86" i="4"/>
  <c r="ASJ85" i="4"/>
  <c r="ASJ84" i="4"/>
  <c r="ASJ83" i="4"/>
  <c r="ASJ82" i="4"/>
  <c r="ASJ81" i="4"/>
  <c r="ASJ80" i="4"/>
  <c r="ASJ79" i="4"/>
  <c r="ASJ78" i="4"/>
  <c r="ASJ77" i="4"/>
  <c r="ASJ76" i="4"/>
  <c r="ASJ75" i="4"/>
  <c r="ASJ74" i="4"/>
  <c r="ASJ73" i="4"/>
  <c r="ASJ72" i="4"/>
  <c r="ASJ71" i="4"/>
  <c r="ASJ70" i="4"/>
  <c r="ASJ69" i="4"/>
  <c r="ASJ68" i="4"/>
  <c r="ASJ67" i="4"/>
  <c r="ASJ66" i="4"/>
  <c r="ASJ65" i="4"/>
  <c r="ASJ64" i="4"/>
  <c r="ASJ63" i="4"/>
  <c r="ASJ62" i="4"/>
  <c r="ASJ61" i="4"/>
  <c r="ASJ60" i="4"/>
  <c r="ASJ59" i="4"/>
  <c r="ASJ58" i="4"/>
  <c r="ASJ57" i="4"/>
  <c r="ASJ56" i="4"/>
  <c r="ASJ55" i="4"/>
  <c r="ASJ54" i="4"/>
  <c r="ASJ53" i="4"/>
  <c r="ASJ52" i="4"/>
  <c r="ASJ51" i="4"/>
  <c r="ASJ50" i="4"/>
  <c r="ASJ49" i="4"/>
  <c r="ASJ48" i="4"/>
  <c r="ASJ47" i="4"/>
  <c r="ASJ46" i="4"/>
  <c r="ASJ45" i="4"/>
  <c r="ASJ44" i="4"/>
  <c r="ASJ43" i="4"/>
  <c r="ASJ42" i="4"/>
  <c r="ASJ41" i="4"/>
  <c r="ASJ40" i="4"/>
  <c r="ASJ39" i="4"/>
  <c r="ASJ38" i="4"/>
  <c r="ASJ37" i="4"/>
  <c r="ASJ36" i="4"/>
  <c r="ASJ35" i="4"/>
  <c r="ASJ34" i="4"/>
  <c r="ASJ33" i="4"/>
  <c r="ASJ32" i="4"/>
  <c r="ASJ31" i="4"/>
  <c r="ASJ30" i="4"/>
  <c r="ASJ29" i="4"/>
  <c r="ASJ28" i="4"/>
  <c r="ASJ27" i="4"/>
  <c r="ASJ26" i="4"/>
  <c r="ASJ25" i="4"/>
  <c r="ASJ24" i="4"/>
  <c r="ASJ23" i="4"/>
  <c r="ASJ22" i="4"/>
  <c r="ASJ21" i="4"/>
  <c r="ASJ20" i="4"/>
  <c r="ASJ19" i="4"/>
  <c r="ASJ18" i="4"/>
  <c r="ASJ17" i="4"/>
  <c r="ASJ16" i="4"/>
  <c r="ASJ15" i="4"/>
  <c r="ASJ14" i="4"/>
  <c r="ASJ13" i="4"/>
  <c r="ASJ12" i="4"/>
  <c r="ASJ11" i="4"/>
  <c r="ASJ10" i="4"/>
  <c r="ASJ9" i="4"/>
  <c r="ASJ8" i="4"/>
  <c r="ASO156" i="4"/>
  <c r="ASO155" i="4"/>
  <c r="ASO154" i="4"/>
  <c r="ASO153" i="4"/>
  <c r="ASO152" i="4"/>
  <c r="ASO151" i="4"/>
  <c r="ASO150" i="4"/>
  <c r="ASO149" i="4"/>
  <c r="ASO148" i="4"/>
  <c r="ASO147" i="4"/>
  <c r="ASO146" i="4"/>
  <c r="ASO145" i="4"/>
  <c r="ASO144" i="4"/>
  <c r="ASO143" i="4"/>
  <c r="ASO142" i="4"/>
  <c r="ASO141" i="4"/>
  <c r="ASO140" i="4"/>
  <c r="ASO139" i="4"/>
  <c r="ASO138" i="4"/>
  <c r="ASO137" i="4"/>
  <c r="ASO136" i="4"/>
  <c r="ASO135" i="4"/>
  <c r="ASO134" i="4"/>
  <c r="ASO133" i="4"/>
  <c r="ASO132" i="4"/>
  <c r="ASO131" i="4"/>
  <c r="ASO130" i="4"/>
  <c r="ASO129" i="4"/>
  <c r="ASO128" i="4"/>
  <c r="ASO127" i="4"/>
  <c r="ASO126" i="4"/>
  <c r="ASO125" i="4"/>
  <c r="ASO124" i="4"/>
  <c r="ASO123" i="4"/>
  <c r="ASO122" i="4"/>
  <c r="ASO121" i="4"/>
  <c r="ASO120" i="4"/>
  <c r="ASO119" i="4"/>
  <c r="ASO118" i="4"/>
  <c r="ASO117" i="4"/>
  <c r="ASO116" i="4"/>
  <c r="ASO115" i="4"/>
  <c r="ASO114" i="4"/>
  <c r="ASO113" i="4"/>
  <c r="ASO112" i="4"/>
  <c r="ASO111" i="4"/>
  <c r="ASO110" i="4"/>
  <c r="ASO109" i="4"/>
  <c r="ASO108" i="4"/>
  <c r="ASO107" i="4"/>
  <c r="ASO106" i="4"/>
  <c r="ASO105" i="4"/>
  <c r="ASO104" i="4"/>
  <c r="ASO103" i="4"/>
  <c r="ASO102" i="4"/>
  <c r="ASO101" i="4"/>
  <c r="ASO100" i="4"/>
  <c r="ASO99" i="4"/>
  <c r="ASO98" i="4"/>
  <c r="ASO97" i="4"/>
  <c r="ASO96" i="4"/>
  <c r="ASO95" i="4"/>
  <c r="ASO94" i="4"/>
  <c r="ASO93" i="4"/>
  <c r="ASO92" i="4"/>
  <c r="ASO91" i="4"/>
  <c r="ASO90" i="4"/>
  <c r="ASO89" i="4"/>
  <c r="ASO88" i="4"/>
  <c r="ASO87" i="4"/>
  <c r="ASO86" i="4"/>
  <c r="ASO85" i="4"/>
  <c r="ASO84" i="4"/>
  <c r="ASO83" i="4"/>
  <c r="ASO82" i="4"/>
  <c r="ASO81" i="4"/>
  <c r="ASO80" i="4"/>
  <c r="ASO79" i="4"/>
  <c r="ASO78" i="4"/>
  <c r="ASO77" i="4"/>
  <c r="ASO76" i="4"/>
  <c r="ASO75" i="4"/>
  <c r="ASO74" i="4"/>
  <c r="ASO73" i="4"/>
  <c r="ASO72" i="4"/>
  <c r="ASO71" i="4"/>
  <c r="ASO70" i="4"/>
  <c r="ASO69" i="4"/>
  <c r="ASO68" i="4"/>
  <c r="ASO67" i="4"/>
  <c r="ASO66" i="4"/>
  <c r="ASO65" i="4"/>
  <c r="ASO64" i="4"/>
  <c r="ASO63" i="4"/>
  <c r="ASO62" i="4"/>
  <c r="ASO61" i="4"/>
  <c r="ASO60" i="4"/>
  <c r="ASO59" i="4"/>
  <c r="ASO58" i="4"/>
  <c r="ASO57" i="4"/>
  <c r="ASO56" i="4"/>
  <c r="ASO55" i="4"/>
  <c r="ASO54" i="4"/>
  <c r="ASO53" i="4"/>
  <c r="ASO52" i="4"/>
  <c r="ASO51" i="4"/>
  <c r="ASO50" i="4"/>
  <c r="ASO49" i="4"/>
  <c r="ASO48" i="4"/>
  <c r="ASO47" i="4"/>
  <c r="ASO46" i="4"/>
  <c r="ASO45" i="4"/>
  <c r="ASO44" i="4"/>
  <c r="ASO43" i="4"/>
  <c r="ASO42" i="4"/>
  <c r="ASO41" i="4"/>
  <c r="ASO40" i="4"/>
  <c r="ASO39" i="4"/>
  <c r="ASO38" i="4"/>
  <c r="ASO37" i="4"/>
  <c r="ASO36" i="4"/>
  <c r="ASO35" i="4"/>
  <c r="ASO34" i="4"/>
  <c r="ASO33" i="4"/>
  <c r="ASO32" i="4"/>
  <c r="ASO31" i="4"/>
  <c r="ASO30" i="4"/>
  <c r="ASO29" i="4"/>
  <c r="ASO28" i="4"/>
  <c r="ASO27" i="4"/>
  <c r="ASO26" i="4"/>
  <c r="ASO25" i="4"/>
  <c r="ASO24" i="4"/>
  <c r="ASO23" i="4"/>
  <c r="ASO22" i="4"/>
  <c r="ASO21" i="4"/>
  <c r="ASO20" i="4"/>
  <c r="ASO19" i="4"/>
  <c r="ASO18" i="4"/>
  <c r="ASO17" i="4"/>
  <c r="ASO16" i="4"/>
  <c r="ASO15" i="4"/>
  <c r="ASO14" i="4"/>
  <c r="ASO13" i="4"/>
  <c r="ASO12" i="4"/>
  <c r="ASO11" i="4"/>
  <c r="ASO10" i="4"/>
  <c r="ASO9" i="4"/>
  <c r="ASO8" i="4"/>
  <c r="AST156" i="4"/>
  <c r="AST155" i="4"/>
  <c r="AST154" i="4"/>
  <c r="AST153" i="4"/>
  <c r="AST152" i="4"/>
  <c r="AST151" i="4"/>
  <c r="AST150" i="4"/>
  <c r="AST149" i="4"/>
  <c r="AST148" i="4"/>
  <c r="AST147" i="4"/>
  <c r="AST146" i="4"/>
  <c r="AST145" i="4"/>
  <c r="AST144" i="4"/>
  <c r="AST143" i="4"/>
  <c r="AST142" i="4"/>
  <c r="AST141" i="4"/>
  <c r="AST140" i="4"/>
  <c r="AST139" i="4"/>
  <c r="AST138" i="4"/>
  <c r="AST137" i="4"/>
  <c r="AST136" i="4"/>
  <c r="AST135" i="4"/>
  <c r="AST134" i="4"/>
  <c r="AST133" i="4"/>
  <c r="AST132" i="4"/>
  <c r="AST131" i="4"/>
  <c r="AST130" i="4"/>
  <c r="AST129" i="4"/>
  <c r="AST128" i="4"/>
  <c r="AST127" i="4"/>
  <c r="AST126" i="4"/>
  <c r="AST125" i="4"/>
  <c r="AST124" i="4"/>
  <c r="AST123" i="4"/>
  <c r="AST122" i="4"/>
  <c r="AST121" i="4"/>
  <c r="AST120" i="4"/>
  <c r="AST119" i="4"/>
  <c r="AST118" i="4"/>
  <c r="AST117" i="4"/>
  <c r="AST116" i="4"/>
  <c r="AST115" i="4"/>
  <c r="AST114" i="4"/>
  <c r="AST113" i="4"/>
  <c r="AST112" i="4"/>
  <c r="AST111" i="4"/>
  <c r="AST110" i="4"/>
  <c r="AST109" i="4"/>
  <c r="AST108" i="4"/>
  <c r="AST107" i="4"/>
  <c r="AST106" i="4"/>
  <c r="AST105" i="4"/>
  <c r="AST104" i="4"/>
  <c r="AST103" i="4"/>
  <c r="AST102" i="4"/>
  <c r="AST101" i="4"/>
  <c r="AST100" i="4"/>
  <c r="AST99" i="4"/>
  <c r="AST98" i="4"/>
  <c r="AST97" i="4"/>
  <c r="AST96" i="4"/>
  <c r="AST95" i="4"/>
  <c r="AST94" i="4"/>
  <c r="AST93" i="4"/>
  <c r="AST92" i="4"/>
  <c r="AST91" i="4"/>
  <c r="AST90" i="4"/>
  <c r="AST89" i="4"/>
  <c r="AST88" i="4"/>
  <c r="AST87" i="4"/>
  <c r="AST86" i="4"/>
  <c r="AST85" i="4"/>
  <c r="AST84" i="4"/>
  <c r="AST83" i="4"/>
  <c r="AST82" i="4"/>
  <c r="AST81" i="4"/>
  <c r="AST80" i="4"/>
  <c r="AST79" i="4"/>
  <c r="AST78" i="4"/>
  <c r="AST77" i="4"/>
  <c r="AST76" i="4"/>
  <c r="AST75" i="4"/>
  <c r="AST74" i="4"/>
  <c r="AST73" i="4"/>
  <c r="AST72" i="4"/>
  <c r="AST71" i="4"/>
  <c r="AST70" i="4"/>
  <c r="AST69" i="4"/>
  <c r="AST68" i="4"/>
  <c r="AST67" i="4"/>
  <c r="AST66" i="4"/>
  <c r="AST65" i="4"/>
  <c r="AST64" i="4"/>
  <c r="AST63" i="4"/>
  <c r="AST62" i="4"/>
  <c r="AST61" i="4"/>
  <c r="AST60" i="4"/>
  <c r="AST59" i="4"/>
  <c r="AST58" i="4"/>
  <c r="AST57" i="4"/>
  <c r="AST56" i="4"/>
  <c r="AST55" i="4"/>
  <c r="AST54" i="4"/>
  <c r="AST53" i="4"/>
  <c r="AST52" i="4"/>
  <c r="AST51" i="4"/>
  <c r="AST50" i="4"/>
  <c r="AST49" i="4"/>
  <c r="AST48" i="4"/>
  <c r="AST47" i="4"/>
  <c r="AST46" i="4"/>
  <c r="AST45" i="4"/>
  <c r="AST44" i="4"/>
  <c r="AST43" i="4"/>
  <c r="AST42" i="4"/>
  <c r="AST41" i="4"/>
  <c r="AST40" i="4"/>
  <c r="AST39" i="4"/>
  <c r="AST38" i="4"/>
  <c r="AST37" i="4"/>
  <c r="AST36" i="4"/>
  <c r="AST35" i="4"/>
  <c r="AST34" i="4"/>
  <c r="AST33" i="4"/>
  <c r="AST32" i="4"/>
  <c r="AST31" i="4"/>
  <c r="AST30" i="4"/>
  <c r="AST29" i="4"/>
  <c r="AST28" i="4"/>
  <c r="AST27" i="4"/>
  <c r="AST26" i="4"/>
  <c r="AST25" i="4"/>
  <c r="AST24" i="4"/>
  <c r="AST23" i="4"/>
  <c r="AST22" i="4"/>
  <c r="AST21" i="4"/>
  <c r="AST20" i="4"/>
  <c r="AST19" i="4"/>
  <c r="AST18" i="4"/>
  <c r="AST17" i="4"/>
  <c r="AST16" i="4"/>
  <c r="AST15" i="4"/>
  <c r="AST14" i="4"/>
  <c r="AST13" i="4"/>
  <c r="AST12" i="4"/>
  <c r="AST11" i="4"/>
  <c r="AST10" i="4"/>
  <c r="AST9" i="4"/>
  <c r="AST8" i="4"/>
  <c r="ASY156" i="4"/>
  <c r="ASY155" i="4"/>
  <c r="ASY154" i="4"/>
  <c r="ASY153" i="4"/>
  <c r="ASY152" i="4"/>
  <c r="ASY151" i="4"/>
  <c r="ASY150" i="4"/>
  <c r="ASY149" i="4"/>
  <c r="ASY148" i="4"/>
  <c r="ASY147" i="4"/>
  <c r="ASY146" i="4"/>
  <c r="ASY145" i="4"/>
  <c r="ASY144" i="4"/>
  <c r="ASY143" i="4"/>
  <c r="ASY142" i="4"/>
  <c r="ASY141" i="4"/>
  <c r="ASY140" i="4"/>
  <c r="ASY139" i="4"/>
  <c r="ASY138" i="4"/>
  <c r="ASY137" i="4"/>
  <c r="ASY136" i="4"/>
  <c r="ASY135" i="4"/>
  <c r="ASY134" i="4"/>
  <c r="ASY133" i="4"/>
  <c r="ASY132" i="4"/>
  <c r="ASY131" i="4"/>
  <c r="ASY130" i="4"/>
  <c r="ASY129" i="4"/>
  <c r="ASY128" i="4"/>
  <c r="ASY127" i="4"/>
  <c r="ASY126" i="4"/>
  <c r="ASY125" i="4"/>
  <c r="ASY124" i="4"/>
  <c r="ASY123" i="4"/>
  <c r="ASY122" i="4"/>
  <c r="ASY121" i="4"/>
  <c r="ASY120" i="4"/>
  <c r="ASY119" i="4"/>
  <c r="ASY118" i="4"/>
  <c r="ASY117" i="4"/>
  <c r="ASY116" i="4"/>
  <c r="ASY115" i="4"/>
  <c r="ASY114" i="4"/>
  <c r="ASY113" i="4"/>
  <c r="ASY112" i="4"/>
  <c r="ASY111" i="4"/>
  <c r="ASY110" i="4"/>
  <c r="ASY109" i="4"/>
  <c r="ASY108" i="4"/>
  <c r="ASY107" i="4"/>
  <c r="ASY106" i="4"/>
  <c r="ASY105" i="4"/>
  <c r="ASY104" i="4"/>
  <c r="ASY103" i="4"/>
  <c r="ASY102" i="4"/>
  <c r="ASY101" i="4"/>
  <c r="ASY100" i="4"/>
  <c r="ASY99" i="4"/>
  <c r="ASY98" i="4"/>
  <c r="ASY97" i="4"/>
  <c r="ASY96" i="4"/>
  <c r="ASY95" i="4"/>
  <c r="ASY94" i="4"/>
  <c r="ASY93" i="4"/>
  <c r="ASY92" i="4"/>
  <c r="ASY91" i="4"/>
  <c r="ASY90" i="4"/>
  <c r="ASY89" i="4"/>
  <c r="ASY88" i="4"/>
  <c r="ASY87" i="4"/>
  <c r="ASY86" i="4"/>
  <c r="ASY85" i="4"/>
  <c r="ASY84" i="4"/>
  <c r="ASY83" i="4"/>
  <c r="ASY82" i="4"/>
  <c r="ASY81" i="4"/>
  <c r="ASY80" i="4"/>
  <c r="ASY79" i="4"/>
  <c r="ASY78" i="4"/>
  <c r="ASY77" i="4"/>
  <c r="ASY76" i="4"/>
  <c r="ASY75" i="4"/>
  <c r="ASY74" i="4"/>
  <c r="ASY73" i="4"/>
  <c r="ASY72" i="4"/>
  <c r="ASY71" i="4"/>
  <c r="ASY70" i="4"/>
  <c r="ASY69" i="4"/>
  <c r="ASY68" i="4"/>
  <c r="ASY67" i="4"/>
  <c r="ASY66" i="4"/>
  <c r="ASY65" i="4"/>
  <c r="ASY64" i="4"/>
  <c r="ASY63" i="4"/>
  <c r="ASY62" i="4"/>
  <c r="ASY61" i="4"/>
  <c r="ASY60" i="4"/>
  <c r="ASY59" i="4"/>
  <c r="ASY58" i="4"/>
  <c r="ASY57" i="4"/>
  <c r="ASY56" i="4"/>
  <c r="ASY55" i="4"/>
  <c r="ASY54" i="4"/>
  <c r="ASY53" i="4"/>
  <c r="ASY52" i="4"/>
  <c r="ASY51" i="4"/>
  <c r="ASY50" i="4"/>
  <c r="ASY49" i="4"/>
  <c r="ASY48" i="4"/>
  <c r="ASY47" i="4"/>
  <c r="ASY46" i="4"/>
  <c r="ASY45" i="4"/>
  <c r="ASY44" i="4"/>
  <c r="ASY43" i="4"/>
  <c r="ASY42" i="4"/>
  <c r="ASY41" i="4"/>
  <c r="ASY40" i="4"/>
  <c r="ASY39" i="4"/>
  <c r="ASY38" i="4"/>
  <c r="ASY37" i="4"/>
  <c r="ASY36" i="4"/>
  <c r="ASY35" i="4"/>
  <c r="ASY34" i="4"/>
  <c r="ASY33" i="4"/>
  <c r="ASY32" i="4"/>
  <c r="ASY31" i="4"/>
  <c r="ASY30" i="4"/>
  <c r="ASY29" i="4"/>
  <c r="ASY28" i="4"/>
  <c r="ASY27" i="4"/>
  <c r="ASY26" i="4"/>
  <c r="ASY25" i="4"/>
  <c r="ASY24" i="4"/>
  <c r="ASY23" i="4"/>
  <c r="ASY22" i="4"/>
  <c r="ASY21" i="4"/>
  <c r="ASY20" i="4"/>
  <c r="ASY19" i="4"/>
  <c r="ASY18" i="4"/>
  <c r="ASY17" i="4"/>
  <c r="ASY16" i="4"/>
  <c r="ASY15" i="4"/>
  <c r="ASY14" i="4"/>
  <c r="ASY13" i="4"/>
  <c r="ASY12" i="4"/>
  <c r="ASY11" i="4"/>
  <c r="ASY10" i="4"/>
  <c r="ASY9" i="4"/>
  <c r="ASY8" i="4"/>
  <c r="ATD156" i="4"/>
  <c r="ATD155" i="4"/>
  <c r="ATD154" i="4"/>
  <c r="ATD153" i="4"/>
  <c r="ATD152" i="4"/>
  <c r="ATD151" i="4"/>
  <c r="ATD150" i="4"/>
  <c r="ATD149" i="4"/>
  <c r="ATD148" i="4"/>
  <c r="ATD147" i="4"/>
  <c r="ATD146" i="4"/>
  <c r="ATD145" i="4"/>
  <c r="ATD144" i="4"/>
  <c r="ATD143" i="4"/>
  <c r="ATD142" i="4"/>
  <c r="ATD141" i="4"/>
  <c r="ATD140" i="4"/>
  <c r="ATD139" i="4"/>
  <c r="ATD138" i="4"/>
  <c r="ATD137" i="4"/>
  <c r="ATD136" i="4"/>
  <c r="ATD135" i="4"/>
  <c r="ATD134" i="4"/>
  <c r="ATD133" i="4"/>
  <c r="ATD132" i="4"/>
  <c r="ATD131" i="4"/>
  <c r="ATD130" i="4"/>
  <c r="ATD129" i="4"/>
  <c r="ATD128" i="4"/>
  <c r="ATD127" i="4"/>
  <c r="ATD126" i="4"/>
  <c r="ATD125" i="4"/>
  <c r="ATD124" i="4"/>
  <c r="ATD123" i="4"/>
  <c r="ATD122" i="4"/>
  <c r="ATD121" i="4"/>
  <c r="ATD120" i="4"/>
  <c r="ATD119" i="4"/>
  <c r="ATD118" i="4"/>
  <c r="ATD117" i="4"/>
  <c r="ATD116" i="4"/>
  <c r="ATD115" i="4"/>
  <c r="ATD114" i="4"/>
  <c r="ATD113" i="4"/>
  <c r="ATD112" i="4"/>
  <c r="ATD111" i="4"/>
  <c r="ATD110" i="4"/>
  <c r="ATD109" i="4"/>
  <c r="ATD108" i="4"/>
  <c r="ATD107" i="4"/>
  <c r="ATD106" i="4"/>
  <c r="ATD105" i="4"/>
  <c r="ATD104" i="4"/>
  <c r="ATD103" i="4"/>
  <c r="ATD102" i="4"/>
  <c r="ATD101" i="4"/>
  <c r="ATD100" i="4"/>
  <c r="ATD99" i="4"/>
  <c r="ATD98" i="4"/>
  <c r="ATD97" i="4"/>
  <c r="ATD96" i="4"/>
  <c r="ATD95" i="4"/>
  <c r="ATD94" i="4"/>
  <c r="ATD93" i="4"/>
  <c r="ATD92" i="4"/>
  <c r="ATD91" i="4"/>
  <c r="ATD90" i="4"/>
  <c r="ATD89" i="4"/>
  <c r="ATD88" i="4"/>
  <c r="ATD87" i="4"/>
  <c r="ATD86" i="4"/>
  <c r="ATD85" i="4"/>
  <c r="ATD84" i="4"/>
  <c r="ATD83" i="4"/>
  <c r="ATD82" i="4"/>
  <c r="ATD81" i="4"/>
  <c r="ATD80" i="4"/>
  <c r="ATD79" i="4"/>
  <c r="ATD78" i="4"/>
  <c r="ATD77" i="4"/>
  <c r="ATD76" i="4"/>
  <c r="ATD75" i="4"/>
  <c r="ATD74" i="4"/>
  <c r="ATD73" i="4"/>
  <c r="ATD72" i="4"/>
  <c r="ATD71" i="4"/>
  <c r="ATD70" i="4"/>
  <c r="ATD69" i="4"/>
  <c r="ATD68" i="4"/>
  <c r="ATD67" i="4"/>
  <c r="ATD66" i="4"/>
  <c r="ATD65" i="4"/>
  <c r="ATD64" i="4"/>
  <c r="ATD63" i="4"/>
  <c r="ATD62" i="4"/>
  <c r="ATD61" i="4"/>
  <c r="ATD60" i="4"/>
  <c r="ATD59" i="4"/>
  <c r="ATD58" i="4"/>
  <c r="ATD57" i="4"/>
  <c r="ATD56" i="4"/>
  <c r="ATD55" i="4"/>
  <c r="ATD54" i="4"/>
  <c r="ATD53" i="4"/>
  <c r="ATD52" i="4"/>
  <c r="ATD51" i="4"/>
  <c r="ATD50" i="4"/>
  <c r="ATD49" i="4"/>
  <c r="ATD48" i="4"/>
  <c r="ATD47" i="4"/>
  <c r="ATD46" i="4"/>
  <c r="ATD45" i="4"/>
  <c r="ATD44" i="4"/>
  <c r="ATD43" i="4"/>
  <c r="ATD42" i="4"/>
  <c r="ATD41" i="4"/>
  <c r="ATD40" i="4"/>
  <c r="ATD39" i="4"/>
  <c r="ATD38" i="4"/>
  <c r="ATD37" i="4"/>
  <c r="ATD36" i="4"/>
  <c r="ATD35" i="4"/>
  <c r="ATD34" i="4"/>
  <c r="ATD33" i="4"/>
  <c r="ATD32" i="4"/>
  <c r="ATD31" i="4"/>
  <c r="ATD30" i="4"/>
  <c r="ATD29" i="4"/>
  <c r="ATD28" i="4"/>
  <c r="ATD27" i="4"/>
  <c r="ATD26" i="4"/>
  <c r="ATD25" i="4"/>
  <c r="ATD24" i="4"/>
  <c r="ATD23" i="4"/>
  <c r="ATD22" i="4"/>
  <c r="ATD21" i="4"/>
  <c r="ATD20" i="4"/>
  <c r="ATD19" i="4"/>
  <c r="ATD18" i="4"/>
  <c r="ATD17" i="4"/>
  <c r="ATD16" i="4"/>
  <c r="ATD15" i="4"/>
  <c r="ATD14" i="4"/>
  <c r="ATD13" i="4"/>
  <c r="ATD12" i="4"/>
  <c r="ATD11" i="4"/>
  <c r="ATD10" i="4"/>
  <c r="ATD9" i="4"/>
  <c r="ATD8" i="4"/>
  <c r="ATI156" i="4"/>
  <c r="ATI155" i="4"/>
  <c r="ATI154" i="4"/>
  <c r="ATI153" i="4"/>
  <c r="ATI152" i="4"/>
  <c r="ATI151" i="4"/>
  <c r="ATI150" i="4"/>
  <c r="ATI149" i="4"/>
  <c r="ATI148" i="4"/>
  <c r="ATI147" i="4"/>
  <c r="ATI146" i="4"/>
  <c r="ATI145" i="4"/>
  <c r="ATI144" i="4"/>
  <c r="ATI143" i="4"/>
  <c r="ATI142" i="4"/>
  <c r="ATI141" i="4"/>
  <c r="ATI140" i="4"/>
  <c r="ATI139" i="4"/>
  <c r="ATI138" i="4"/>
  <c r="ATI137" i="4"/>
  <c r="ATI136" i="4"/>
  <c r="ATI135" i="4"/>
  <c r="ATI134" i="4"/>
  <c r="ATI133" i="4"/>
  <c r="ATI132" i="4"/>
  <c r="ATI131" i="4"/>
  <c r="ATI130" i="4"/>
  <c r="ATI129" i="4"/>
  <c r="ATI128" i="4"/>
  <c r="ATI127" i="4"/>
  <c r="ATI126" i="4"/>
  <c r="ATI125" i="4"/>
  <c r="ATI124" i="4"/>
  <c r="ATI123" i="4"/>
  <c r="ATI122" i="4"/>
  <c r="ATI121" i="4"/>
  <c r="ATI120" i="4"/>
  <c r="ATI119" i="4"/>
  <c r="ATI118" i="4"/>
  <c r="ATI117" i="4"/>
  <c r="ATI116" i="4"/>
  <c r="ATI115" i="4"/>
  <c r="ATI114" i="4"/>
  <c r="ATI113" i="4"/>
  <c r="ATI112" i="4"/>
  <c r="ATI111" i="4"/>
  <c r="ATI110" i="4"/>
  <c r="ATI109" i="4"/>
  <c r="ATI108" i="4"/>
  <c r="ATI107" i="4"/>
  <c r="ATI106" i="4"/>
  <c r="ATI105" i="4"/>
  <c r="ATI104" i="4"/>
  <c r="ATI103" i="4"/>
  <c r="ATI102" i="4"/>
  <c r="ATI101" i="4"/>
  <c r="ATI100" i="4"/>
  <c r="ATI99" i="4"/>
  <c r="ATI98" i="4"/>
  <c r="ATI97" i="4"/>
  <c r="ATI96" i="4"/>
  <c r="ATI95" i="4"/>
  <c r="ATI94" i="4"/>
  <c r="ATI93" i="4"/>
  <c r="ATI92" i="4"/>
  <c r="ATI91" i="4"/>
  <c r="ATI90" i="4"/>
  <c r="ATI89" i="4"/>
  <c r="ATI88" i="4"/>
  <c r="ATI87" i="4"/>
  <c r="ATI86" i="4"/>
  <c r="ATI85" i="4"/>
  <c r="ATI84" i="4"/>
  <c r="ATI83" i="4"/>
  <c r="ATI82" i="4"/>
  <c r="ATI81" i="4"/>
  <c r="ATI80" i="4"/>
  <c r="ATI79" i="4"/>
  <c r="ATI78" i="4"/>
  <c r="ATI77" i="4"/>
  <c r="ATI76" i="4"/>
  <c r="ATI75" i="4"/>
  <c r="ATI74" i="4"/>
  <c r="ATI73" i="4"/>
  <c r="ATI72" i="4"/>
  <c r="ATI71" i="4"/>
  <c r="ATI70" i="4"/>
  <c r="ATI69" i="4"/>
  <c r="ATI68" i="4"/>
  <c r="ATI67" i="4"/>
  <c r="ATI66" i="4"/>
  <c r="ATI65" i="4"/>
  <c r="ATI64" i="4"/>
  <c r="ATI63" i="4"/>
  <c r="ATI62" i="4"/>
  <c r="ATI61" i="4"/>
  <c r="ATI60" i="4"/>
  <c r="ATI59" i="4"/>
  <c r="ATI58" i="4"/>
  <c r="ATI57" i="4"/>
  <c r="ATI56" i="4"/>
  <c r="ATI55" i="4"/>
  <c r="ATI54" i="4"/>
  <c r="ATI53" i="4"/>
  <c r="ATI52" i="4"/>
  <c r="ATI51" i="4"/>
  <c r="ATI50" i="4"/>
  <c r="ATI49" i="4"/>
  <c r="ATI48" i="4"/>
  <c r="ATI47" i="4"/>
  <c r="ATI46" i="4"/>
  <c r="ATI45" i="4"/>
  <c r="ATI44" i="4"/>
  <c r="ATI43" i="4"/>
  <c r="ATI42" i="4"/>
  <c r="ATI41" i="4"/>
  <c r="ATI40" i="4"/>
  <c r="ATI39" i="4"/>
  <c r="ATI38" i="4"/>
  <c r="ATI37" i="4"/>
  <c r="ATI36" i="4"/>
  <c r="ATI35" i="4"/>
  <c r="ATI34" i="4"/>
  <c r="ATI33" i="4"/>
  <c r="ATI32" i="4"/>
  <c r="ATI31" i="4"/>
  <c r="ATI30" i="4"/>
  <c r="ATI29" i="4"/>
  <c r="ATI28" i="4"/>
  <c r="ATI27" i="4"/>
  <c r="ATI26" i="4"/>
  <c r="ATI25" i="4"/>
  <c r="ATI24" i="4"/>
  <c r="ATI23" i="4"/>
  <c r="ATI22" i="4"/>
  <c r="ATI21" i="4"/>
  <c r="ATI20" i="4"/>
  <c r="ATI19" i="4"/>
  <c r="ATI18" i="4"/>
  <c r="ATI17" i="4"/>
  <c r="ATI16" i="4"/>
  <c r="ATI15" i="4"/>
  <c r="ATI14" i="4"/>
  <c r="ATI13" i="4"/>
  <c r="ATI12" i="4"/>
  <c r="ATI11" i="4"/>
  <c r="ATI10" i="4"/>
  <c r="ATI9" i="4"/>
  <c r="ATI8" i="4"/>
  <c r="ATN156" i="4"/>
  <c r="ATN155" i="4"/>
  <c r="ATN154" i="4"/>
  <c r="ATN153" i="4"/>
  <c r="ATN152" i="4"/>
  <c r="ATN151" i="4"/>
  <c r="ATN150" i="4"/>
  <c r="ATN149" i="4"/>
  <c r="ATN148" i="4"/>
  <c r="ATN147" i="4"/>
  <c r="ATN146" i="4"/>
  <c r="ATN145" i="4"/>
  <c r="ATN144" i="4"/>
  <c r="ATN143" i="4"/>
  <c r="ATN142" i="4"/>
  <c r="ATN141" i="4"/>
  <c r="ATN140" i="4"/>
  <c r="ATN139" i="4"/>
  <c r="ATN138" i="4"/>
  <c r="ATN137" i="4"/>
  <c r="ATN136" i="4"/>
  <c r="ATN135" i="4"/>
  <c r="ATN134" i="4"/>
  <c r="ATN133" i="4"/>
  <c r="ATN132" i="4"/>
  <c r="ATN131" i="4"/>
  <c r="ATN130" i="4"/>
  <c r="ATN129" i="4"/>
  <c r="ATN128" i="4"/>
  <c r="ATN127" i="4"/>
  <c r="ATN126" i="4"/>
  <c r="ATN125" i="4"/>
  <c r="ATN124" i="4"/>
  <c r="ATN123" i="4"/>
  <c r="ATN122" i="4"/>
  <c r="ATN121" i="4"/>
  <c r="ATN120" i="4"/>
  <c r="ATN119" i="4"/>
  <c r="ATN118" i="4"/>
  <c r="ATN117" i="4"/>
  <c r="ATN116" i="4"/>
  <c r="ATN115" i="4"/>
  <c r="ATN114" i="4"/>
  <c r="ATN113" i="4"/>
  <c r="ATN112" i="4"/>
  <c r="ATN111" i="4"/>
  <c r="ATN110" i="4"/>
  <c r="ATN109" i="4"/>
  <c r="ATN108" i="4"/>
  <c r="ATN107" i="4"/>
  <c r="ATN106" i="4"/>
  <c r="ATN105" i="4"/>
  <c r="ATN104" i="4"/>
  <c r="ATN103" i="4"/>
  <c r="ATN102" i="4"/>
  <c r="ATN101" i="4"/>
  <c r="ATN100" i="4"/>
  <c r="ATN99" i="4"/>
  <c r="ATN98" i="4"/>
  <c r="ATN97" i="4"/>
  <c r="ATN96" i="4"/>
  <c r="ATN95" i="4"/>
  <c r="ATN94" i="4"/>
  <c r="ATN93" i="4"/>
  <c r="ATN92" i="4"/>
  <c r="ATN91" i="4"/>
  <c r="ATN90" i="4"/>
  <c r="ATN89" i="4"/>
  <c r="ATN88" i="4"/>
  <c r="ATN87" i="4"/>
  <c r="ATN86" i="4"/>
  <c r="ATN85" i="4"/>
  <c r="ATN84" i="4"/>
  <c r="ATN83" i="4"/>
  <c r="ATN82" i="4"/>
  <c r="ATN81" i="4"/>
  <c r="ATN80" i="4"/>
  <c r="ATN79" i="4"/>
  <c r="ATN78" i="4"/>
  <c r="ATN77" i="4"/>
  <c r="ATN76" i="4"/>
  <c r="ATN75" i="4"/>
  <c r="ATN74" i="4"/>
  <c r="ATN73" i="4"/>
  <c r="ATN72" i="4"/>
  <c r="ATN71" i="4"/>
  <c r="ATN70" i="4"/>
  <c r="ATN69" i="4"/>
  <c r="ATN68" i="4"/>
  <c r="ATN67" i="4"/>
  <c r="ATN66" i="4"/>
  <c r="ATN65" i="4"/>
  <c r="ATN64" i="4"/>
  <c r="ATN63" i="4"/>
  <c r="ATN62" i="4"/>
  <c r="ATN61" i="4"/>
  <c r="ATN60" i="4"/>
  <c r="ATN59" i="4"/>
  <c r="ATN58" i="4"/>
  <c r="ATN57" i="4"/>
  <c r="ATN56" i="4"/>
  <c r="ATN55" i="4"/>
  <c r="ATN54" i="4"/>
  <c r="ATN53" i="4"/>
  <c r="ATN52" i="4"/>
  <c r="ATN51" i="4"/>
  <c r="ATN50" i="4"/>
  <c r="ATN49" i="4"/>
  <c r="ATN48" i="4"/>
  <c r="ATN47" i="4"/>
  <c r="ATN46" i="4"/>
  <c r="ATN45" i="4"/>
  <c r="ATN44" i="4"/>
  <c r="ATN43" i="4"/>
  <c r="ATN42" i="4"/>
  <c r="ATN41" i="4"/>
  <c r="ATN40" i="4"/>
  <c r="ATN39" i="4"/>
  <c r="ATN38" i="4"/>
  <c r="ATN37" i="4"/>
  <c r="ATN36" i="4"/>
  <c r="ATN35" i="4"/>
  <c r="ATN34" i="4"/>
  <c r="ATN33" i="4"/>
  <c r="ATN32" i="4"/>
  <c r="ATN31" i="4"/>
  <c r="ATN30" i="4"/>
  <c r="ATN29" i="4"/>
  <c r="ATN28" i="4"/>
  <c r="ATN27" i="4"/>
  <c r="ATN26" i="4"/>
  <c r="ATN25" i="4"/>
  <c r="ATN24" i="4"/>
  <c r="ATN23" i="4"/>
  <c r="ATN22" i="4"/>
  <c r="ATN21" i="4"/>
  <c r="ATN20" i="4"/>
  <c r="ATN19" i="4"/>
  <c r="ATN18" i="4"/>
  <c r="ATN17" i="4"/>
  <c r="ATN16" i="4"/>
  <c r="ATN15" i="4"/>
  <c r="ATN14" i="4"/>
  <c r="ATN13" i="4"/>
  <c r="ATN12" i="4"/>
  <c r="ATN11" i="4"/>
  <c r="ATN10" i="4"/>
  <c r="ATN9" i="4"/>
  <c r="ATN8" i="4"/>
  <c r="ATS156" i="4"/>
  <c r="ATS155" i="4"/>
  <c r="ATS154" i="4"/>
  <c r="ATS153" i="4"/>
  <c r="ATS152" i="4"/>
  <c r="ATS151" i="4"/>
  <c r="ATS150" i="4"/>
  <c r="ATS149" i="4"/>
  <c r="ATS148" i="4"/>
  <c r="ATS147" i="4"/>
  <c r="ATS146" i="4"/>
  <c r="ATS145" i="4"/>
  <c r="ATS144" i="4"/>
  <c r="ATS143" i="4"/>
  <c r="ATS142" i="4"/>
  <c r="ATS141" i="4"/>
  <c r="ATS140" i="4"/>
  <c r="ATS139" i="4"/>
  <c r="ATS138" i="4"/>
  <c r="ATS137" i="4"/>
  <c r="ATS136" i="4"/>
  <c r="ATS135" i="4"/>
  <c r="ATS134" i="4"/>
  <c r="ATS133" i="4"/>
  <c r="ATS132" i="4"/>
  <c r="ATS131" i="4"/>
  <c r="ATS130" i="4"/>
  <c r="ATS129" i="4"/>
  <c r="ATS128" i="4"/>
  <c r="ATS127" i="4"/>
  <c r="ATS126" i="4"/>
  <c r="ATS125" i="4"/>
  <c r="ATS124" i="4"/>
  <c r="ATS123" i="4"/>
  <c r="ATS122" i="4"/>
  <c r="ATS121" i="4"/>
  <c r="ATS120" i="4"/>
  <c r="ATS119" i="4"/>
  <c r="ATS118" i="4"/>
  <c r="ATS117" i="4"/>
  <c r="ATS116" i="4"/>
  <c r="ATS115" i="4"/>
  <c r="ATS114" i="4"/>
  <c r="ATS113" i="4"/>
  <c r="ATS112" i="4"/>
  <c r="ATS111" i="4"/>
  <c r="ATS110" i="4"/>
  <c r="ATS109" i="4"/>
  <c r="ATS108" i="4"/>
  <c r="ATS107" i="4"/>
  <c r="ATS106" i="4"/>
  <c r="ATS105" i="4"/>
  <c r="ATS104" i="4"/>
  <c r="ATS103" i="4"/>
  <c r="ATS102" i="4"/>
  <c r="ATS101" i="4"/>
  <c r="ATS100" i="4"/>
  <c r="ATS99" i="4"/>
  <c r="ATS98" i="4"/>
  <c r="ATS97" i="4"/>
  <c r="ATS96" i="4"/>
  <c r="ATS95" i="4"/>
  <c r="ATS94" i="4"/>
  <c r="ATS93" i="4"/>
  <c r="ATS92" i="4"/>
  <c r="ATS91" i="4"/>
  <c r="ATS90" i="4"/>
  <c r="ATS89" i="4"/>
  <c r="ATS88" i="4"/>
  <c r="ATS87" i="4"/>
  <c r="ATS86" i="4"/>
  <c r="ATS85" i="4"/>
  <c r="ATS84" i="4"/>
  <c r="ATS83" i="4"/>
  <c r="ATS82" i="4"/>
  <c r="ATS81" i="4"/>
  <c r="ATS80" i="4"/>
  <c r="ATS79" i="4"/>
  <c r="ATS78" i="4"/>
  <c r="ATS77" i="4"/>
  <c r="ATS76" i="4"/>
  <c r="ATS75" i="4"/>
  <c r="ATS74" i="4"/>
  <c r="ATS73" i="4"/>
  <c r="ATS72" i="4"/>
  <c r="ATS71" i="4"/>
  <c r="ATS70" i="4"/>
  <c r="ATS69" i="4"/>
  <c r="ATS68" i="4"/>
  <c r="ATS67" i="4"/>
  <c r="ATS66" i="4"/>
  <c r="ATS65" i="4"/>
  <c r="ATS64" i="4"/>
  <c r="ATS63" i="4"/>
  <c r="ATS62" i="4"/>
  <c r="ATS61" i="4"/>
  <c r="ATS60" i="4"/>
  <c r="ATS59" i="4"/>
  <c r="ATS58" i="4"/>
  <c r="ATS57" i="4"/>
  <c r="ATS56" i="4"/>
  <c r="ATS55" i="4"/>
  <c r="ATS54" i="4"/>
  <c r="ATS53" i="4"/>
  <c r="ATS52" i="4"/>
  <c r="ATS51" i="4"/>
  <c r="ATS50" i="4"/>
  <c r="ATS49" i="4"/>
  <c r="ATS48" i="4"/>
  <c r="ATS47" i="4"/>
  <c r="ATS46" i="4"/>
  <c r="ATS45" i="4"/>
  <c r="ATS44" i="4"/>
  <c r="ATS43" i="4"/>
  <c r="ATS42" i="4"/>
  <c r="ATS41" i="4"/>
  <c r="ATS40" i="4"/>
  <c r="ATS39" i="4"/>
  <c r="ATS38" i="4"/>
  <c r="ATS37" i="4"/>
  <c r="ATS36" i="4"/>
  <c r="ATS35" i="4"/>
  <c r="ATS34" i="4"/>
  <c r="ATS33" i="4"/>
  <c r="ATS32" i="4"/>
  <c r="ATS31" i="4"/>
  <c r="ATS30" i="4"/>
  <c r="ATS29" i="4"/>
  <c r="ATS28" i="4"/>
  <c r="ATS27" i="4"/>
  <c r="ATS26" i="4"/>
  <c r="ATS25" i="4"/>
  <c r="ATS24" i="4"/>
  <c r="ATS23" i="4"/>
  <c r="ATS22" i="4"/>
  <c r="ATS21" i="4"/>
  <c r="ATS20" i="4"/>
  <c r="ATS19" i="4"/>
  <c r="ATS18" i="4"/>
  <c r="ATS17" i="4"/>
  <c r="ATS16" i="4"/>
  <c r="ATS15" i="4"/>
  <c r="ATS14" i="4"/>
  <c r="ATS13" i="4"/>
  <c r="ATS12" i="4"/>
  <c r="ATS11" i="4"/>
  <c r="ATS10" i="4"/>
  <c r="ATS9" i="4"/>
  <c r="ATS8" i="4"/>
  <c r="ATX156" i="4"/>
  <c r="ATX155" i="4"/>
  <c r="ATX154" i="4"/>
  <c r="ATX153" i="4"/>
  <c r="ATX152" i="4"/>
  <c r="ATX151" i="4"/>
  <c r="ATX150" i="4"/>
  <c r="ATX149" i="4"/>
  <c r="ATX148" i="4"/>
  <c r="ATX147" i="4"/>
  <c r="ATX146" i="4"/>
  <c r="ATX145" i="4"/>
  <c r="ATX144" i="4"/>
  <c r="ATX143" i="4"/>
  <c r="ATX142" i="4"/>
  <c r="ATX141" i="4"/>
  <c r="ATX140" i="4"/>
  <c r="ATX139" i="4"/>
  <c r="ATX138" i="4"/>
  <c r="ATX137" i="4"/>
  <c r="ATX136" i="4"/>
  <c r="ATX135" i="4"/>
  <c r="ATX134" i="4"/>
  <c r="ATX133" i="4"/>
  <c r="ATX132" i="4"/>
  <c r="ATX131" i="4"/>
  <c r="ATX130" i="4"/>
  <c r="ATX129" i="4"/>
  <c r="ATX128" i="4"/>
  <c r="ATX127" i="4"/>
  <c r="ATX126" i="4"/>
  <c r="ATX125" i="4"/>
  <c r="ATX124" i="4"/>
  <c r="ATX123" i="4"/>
  <c r="ATX122" i="4"/>
  <c r="ATX121" i="4"/>
  <c r="ATX120" i="4"/>
  <c r="ATX119" i="4"/>
  <c r="ATX118" i="4"/>
  <c r="ATX117" i="4"/>
  <c r="ATX116" i="4"/>
  <c r="ATX115" i="4"/>
  <c r="ATX114" i="4"/>
  <c r="ATX113" i="4"/>
  <c r="ATX112" i="4"/>
  <c r="ATX111" i="4"/>
  <c r="ATX110" i="4"/>
  <c r="ATX109" i="4"/>
  <c r="ATX108" i="4"/>
  <c r="ATX107" i="4"/>
  <c r="ATX106" i="4"/>
  <c r="ATX105" i="4"/>
  <c r="ATX104" i="4"/>
  <c r="ATX103" i="4"/>
  <c r="ATX102" i="4"/>
  <c r="ATX101" i="4"/>
  <c r="ATX100" i="4"/>
  <c r="ATX99" i="4"/>
  <c r="ATX98" i="4"/>
  <c r="ATX97" i="4"/>
  <c r="ATX96" i="4"/>
  <c r="ATX95" i="4"/>
  <c r="ATX94" i="4"/>
  <c r="ATX93" i="4"/>
  <c r="ATX92" i="4"/>
  <c r="ATX91" i="4"/>
  <c r="ATX90" i="4"/>
  <c r="ATX89" i="4"/>
  <c r="ATX88" i="4"/>
  <c r="ATX87" i="4"/>
  <c r="ATX86" i="4"/>
  <c r="ATX85" i="4"/>
  <c r="ATX84" i="4"/>
  <c r="ATX83" i="4"/>
  <c r="ATX82" i="4"/>
  <c r="ATX81" i="4"/>
  <c r="ATX80" i="4"/>
  <c r="ATX79" i="4"/>
  <c r="ATX78" i="4"/>
  <c r="ATX77" i="4"/>
  <c r="ATX76" i="4"/>
  <c r="ATX75" i="4"/>
  <c r="ATX74" i="4"/>
  <c r="ATX73" i="4"/>
  <c r="ATX72" i="4"/>
  <c r="ATX71" i="4"/>
  <c r="ATX70" i="4"/>
  <c r="ATX69" i="4"/>
  <c r="ATX68" i="4"/>
  <c r="ATX67" i="4"/>
  <c r="ATX66" i="4"/>
  <c r="ATX65" i="4"/>
  <c r="ATX64" i="4"/>
  <c r="ATX63" i="4"/>
  <c r="ATX62" i="4"/>
  <c r="ATX61" i="4"/>
  <c r="ATX60" i="4"/>
  <c r="ATX59" i="4"/>
  <c r="ATX58" i="4"/>
  <c r="ATX57" i="4"/>
  <c r="ATX56" i="4"/>
  <c r="ATX55" i="4"/>
  <c r="ATX54" i="4"/>
  <c r="ATX53" i="4"/>
  <c r="ATX52" i="4"/>
  <c r="ATX51" i="4"/>
  <c r="ATX50" i="4"/>
  <c r="ATX49" i="4"/>
  <c r="ATX48" i="4"/>
  <c r="ATX47" i="4"/>
  <c r="ATX46" i="4"/>
  <c r="ATX45" i="4"/>
  <c r="ATX44" i="4"/>
  <c r="ATX43" i="4"/>
  <c r="ATX42" i="4"/>
  <c r="ATX41" i="4"/>
  <c r="ATX40" i="4"/>
  <c r="ATX39" i="4"/>
  <c r="ATX38" i="4"/>
  <c r="ATX37" i="4"/>
  <c r="ATX36" i="4"/>
  <c r="ATX35" i="4"/>
  <c r="ATX34" i="4"/>
  <c r="ATX33" i="4"/>
  <c r="ATX32" i="4"/>
  <c r="ATX31" i="4"/>
  <c r="ATX30" i="4"/>
  <c r="ATX29" i="4"/>
  <c r="ATX28" i="4"/>
  <c r="ATX27" i="4"/>
  <c r="ATX26" i="4"/>
  <c r="ATX25" i="4"/>
  <c r="ATX24" i="4"/>
  <c r="ATX23" i="4"/>
  <c r="ATX22" i="4"/>
  <c r="ATX21" i="4"/>
  <c r="ATX20" i="4"/>
  <c r="ATX19" i="4"/>
  <c r="ATX18" i="4"/>
  <c r="ATX17" i="4"/>
  <c r="ATX16" i="4"/>
  <c r="ATX15" i="4"/>
  <c r="ATX14" i="4"/>
  <c r="ATX13" i="4"/>
  <c r="ATX12" i="4"/>
  <c r="ATX11" i="4"/>
  <c r="ATX10" i="4"/>
  <c r="ATX9" i="4"/>
  <c r="ATX8" i="4"/>
  <c r="AUC156" i="4"/>
  <c r="AUC155" i="4"/>
  <c r="AUC154" i="4"/>
  <c r="AUC153" i="4"/>
  <c r="AUC152" i="4"/>
  <c r="AUC151" i="4"/>
  <c r="AUC150" i="4"/>
  <c r="AUC149" i="4"/>
  <c r="AUC148" i="4"/>
  <c r="AUC147" i="4"/>
  <c r="AUC146" i="4"/>
  <c r="AUC145" i="4"/>
  <c r="AUC144" i="4"/>
  <c r="AUC143" i="4"/>
  <c r="AUC142" i="4"/>
  <c r="AUC141" i="4"/>
  <c r="AUC140" i="4"/>
  <c r="AUC139" i="4"/>
  <c r="AUC138" i="4"/>
  <c r="AUC137" i="4"/>
  <c r="AUC136" i="4"/>
  <c r="AUC135" i="4"/>
  <c r="AUC134" i="4"/>
  <c r="AUC133" i="4"/>
  <c r="AUC132" i="4"/>
  <c r="AUC131" i="4"/>
  <c r="AUC130" i="4"/>
  <c r="AUC129" i="4"/>
  <c r="AUC128" i="4"/>
  <c r="AUC127" i="4"/>
  <c r="AUC126" i="4"/>
  <c r="AUC125" i="4"/>
  <c r="AUC124" i="4"/>
  <c r="AUC123" i="4"/>
  <c r="AUC122" i="4"/>
  <c r="AUC121" i="4"/>
  <c r="AUC120" i="4"/>
  <c r="AUC119" i="4"/>
  <c r="AUC118" i="4"/>
  <c r="AUC117" i="4"/>
  <c r="AUC116" i="4"/>
  <c r="AUC115" i="4"/>
  <c r="AUC114" i="4"/>
  <c r="AUC113" i="4"/>
  <c r="AUC112" i="4"/>
  <c r="AUC111" i="4"/>
  <c r="AUC110" i="4"/>
  <c r="AUC109" i="4"/>
  <c r="AUC108" i="4"/>
  <c r="AUC107" i="4"/>
  <c r="AUC106" i="4"/>
  <c r="AUC105" i="4"/>
  <c r="AUC104" i="4"/>
  <c r="AUC103" i="4"/>
  <c r="AUC102" i="4"/>
  <c r="AUC101" i="4"/>
  <c r="AUC100" i="4"/>
  <c r="AUC99" i="4"/>
  <c r="AUC98" i="4"/>
  <c r="AUC97" i="4"/>
  <c r="AUC96" i="4"/>
  <c r="AUC95" i="4"/>
  <c r="AUC94" i="4"/>
  <c r="AUC93" i="4"/>
  <c r="AUC92" i="4"/>
  <c r="AUC91" i="4"/>
  <c r="AUC90" i="4"/>
  <c r="AUC89" i="4"/>
  <c r="AUC88" i="4"/>
  <c r="AUC87" i="4"/>
  <c r="AUC86" i="4"/>
  <c r="AUC85" i="4"/>
  <c r="AUC84" i="4"/>
  <c r="AUC83" i="4"/>
  <c r="AUC82" i="4"/>
  <c r="AUC81" i="4"/>
  <c r="AUC80" i="4"/>
  <c r="AUC79" i="4"/>
  <c r="AUC78" i="4"/>
  <c r="AUC77" i="4"/>
  <c r="AUC76" i="4"/>
  <c r="AUC75" i="4"/>
  <c r="AUC74" i="4"/>
  <c r="AUC73" i="4"/>
  <c r="AUC72" i="4"/>
  <c r="AUC71" i="4"/>
  <c r="AUC70" i="4"/>
  <c r="AUC69" i="4"/>
  <c r="AUC68" i="4"/>
  <c r="AUC67" i="4"/>
  <c r="AUC66" i="4"/>
  <c r="AUC65" i="4"/>
  <c r="AUC64" i="4"/>
  <c r="AUC63" i="4"/>
  <c r="AUC62" i="4"/>
  <c r="AUC61" i="4"/>
  <c r="AUC60" i="4"/>
  <c r="AUC59" i="4"/>
  <c r="AUC58" i="4"/>
  <c r="AUC57" i="4"/>
  <c r="AUC56" i="4"/>
  <c r="AUC55" i="4"/>
  <c r="AUC54" i="4"/>
  <c r="AUC53" i="4"/>
  <c r="AUC52" i="4"/>
  <c r="AUC51" i="4"/>
  <c r="AUC50" i="4"/>
  <c r="AUC49" i="4"/>
  <c r="AUC48" i="4"/>
  <c r="AUC47" i="4"/>
  <c r="AUC46" i="4"/>
  <c r="AUC45" i="4"/>
  <c r="AUC44" i="4"/>
  <c r="AUC43" i="4"/>
  <c r="AUC42" i="4"/>
  <c r="AUC41" i="4"/>
  <c r="AUC40" i="4"/>
  <c r="AUC39" i="4"/>
  <c r="AUC38" i="4"/>
  <c r="AUC37" i="4"/>
  <c r="AUC36" i="4"/>
  <c r="AUC35" i="4"/>
  <c r="AUC34" i="4"/>
  <c r="AUC33" i="4"/>
  <c r="AUC32" i="4"/>
  <c r="AUC31" i="4"/>
  <c r="AUC30" i="4"/>
  <c r="AUC29" i="4"/>
  <c r="AUC28" i="4"/>
  <c r="AUC27" i="4"/>
  <c r="AUC26" i="4"/>
  <c r="AUC25" i="4"/>
  <c r="AUC24" i="4"/>
  <c r="AUC23" i="4"/>
  <c r="AUC22" i="4"/>
  <c r="AUC21" i="4"/>
  <c r="AUC20" i="4"/>
  <c r="AUC19" i="4"/>
  <c r="AUC18" i="4"/>
  <c r="AUC17" i="4"/>
  <c r="AUC16" i="4"/>
  <c r="AUC15" i="4"/>
  <c r="AUC14" i="4"/>
  <c r="AUC13" i="4"/>
  <c r="AUC12" i="4"/>
  <c r="AUC11" i="4"/>
  <c r="AUC10" i="4"/>
  <c r="AUC9" i="4"/>
  <c r="AUC8" i="4"/>
  <c r="AUH156" i="4"/>
  <c r="AUH155" i="4"/>
  <c r="AUH154" i="4"/>
  <c r="AUH153" i="4"/>
  <c r="AUH152" i="4"/>
  <c r="AUH151" i="4"/>
  <c r="AUH150" i="4"/>
  <c r="AUH149" i="4"/>
  <c r="AUH148" i="4"/>
  <c r="AUH147" i="4"/>
  <c r="AUH146" i="4"/>
  <c r="AUH145" i="4"/>
  <c r="AUH144" i="4"/>
  <c r="AUH143" i="4"/>
  <c r="AUH142" i="4"/>
  <c r="AUH141" i="4"/>
  <c r="AUH140" i="4"/>
  <c r="AUH139" i="4"/>
  <c r="AUH138" i="4"/>
  <c r="AUH137" i="4"/>
  <c r="AUH136" i="4"/>
  <c r="AUH135" i="4"/>
  <c r="AUH134" i="4"/>
  <c r="AUH133" i="4"/>
  <c r="AUH132" i="4"/>
  <c r="AUH131" i="4"/>
  <c r="AUH130" i="4"/>
  <c r="AUH129" i="4"/>
  <c r="AUH128" i="4"/>
  <c r="AUH127" i="4"/>
  <c r="AUH126" i="4"/>
  <c r="AUH125" i="4"/>
  <c r="AUH124" i="4"/>
  <c r="AUH123" i="4"/>
  <c r="AUH122" i="4"/>
  <c r="AUH121" i="4"/>
  <c r="AUH120" i="4"/>
  <c r="AUH119" i="4"/>
  <c r="AUH118" i="4"/>
  <c r="AUH117" i="4"/>
  <c r="AUH116" i="4"/>
  <c r="AUH115" i="4"/>
  <c r="AUH114" i="4"/>
  <c r="AUH113" i="4"/>
  <c r="AUH112" i="4"/>
  <c r="AUH111" i="4"/>
  <c r="AUH110" i="4"/>
  <c r="AUH109" i="4"/>
  <c r="AUH108" i="4"/>
  <c r="AUH107" i="4"/>
  <c r="AUH106" i="4"/>
  <c r="AUH105" i="4"/>
  <c r="AUH104" i="4"/>
  <c r="AUH103" i="4"/>
  <c r="AUH102" i="4"/>
  <c r="AUH101" i="4"/>
  <c r="AUH100" i="4"/>
  <c r="AUH99" i="4"/>
  <c r="AUH98" i="4"/>
  <c r="AUH97" i="4"/>
  <c r="AUH96" i="4"/>
  <c r="AUH95" i="4"/>
  <c r="AUH94" i="4"/>
  <c r="AUH93" i="4"/>
  <c r="AUH92" i="4"/>
  <c r="AUH91" i="4"/>
  <c r="AUH90" i="4"/>
  <c r="AUH89" i="4"/>
  <c r="AUH88" i="4"/>
  <c r="AUH87" i="4"/>
  <c r="AUH86" i="4"/>
  <c r="AUH85" i="4"/>
  <c r="AUH84" i="4"/>
  <c r="AUH83" i="4"/>
  <c r="AUH82" i="4"/>
  <c r="AUH81" i="4"/>
  <c r="AUH80" i="4"/>
  <c r="AUH79" i="4"/>
  <c r="AUH78" i="4"/>
  <c r="AUH77" i="4"/>
  <c r="AUH76" i="4"/>
  <c r="AUH75" i="4"/>
  <c r="AUH74" i="4"/>
  <c r="AUH73" i="4"/>
  <c r="AUH72" i="4"/>
  <c r="AUH71" i="4"/>
  <c r="AUH70" i="4"/>
  <c r="AUH69" i="4"/>
  <c r="AUH68" i="4"/>
  <c r="AUH67" i="4"/>
  <c r="AUH66" i="4"/>
  <c r="AUH65" i="4"/>
  <c r="AUH64" i="4"/>
  <c r="AUH63" i="4"/>
  <c r="AUH62" i="4"/>
  <c r="AUH61" i="4"/>
  <c r="AUH60" i="4"/>
  <c r="AUH59" i="4"/>
  <c r="AUH58" i="4"/>
  <c r="AUH57" i="4"/>
  <c r="AUH56" i="4"/>
  <c r="AUH55" i="4"/>
  <c r="AUH54" i="4"/>
  <c r="AUH53" i="4"/>
  <c r="AUH52" i="4"/>
  <c r="AUH51" i="4"/>
  <c r="AUH50" i="4"/>
  <c r="AUH49" i="4"/>
  <c r="AUH48" i="4"/>
  <c r="AUH47" i="4"/>
  <c r="AUH46" i="4"/>
  <c r="AUH45" i="4"/>
  <c r="AUH44" i="4"/>
  <c r="AUH43" i="4"/>
  <c r="AUH42" i="4"/>
  <c r="AUH41" i="4"/>
  <c r="AUH40" i="4"/>
  <c r="AUH39" i="4"/>
  <c r="AUH38" i="4"/>
  <c r="AUH37" i="4"/>
  <c r="AUH36" i="4"/>
  <c r="AUH35" i="4"/>
  <c r="AUH34" i="4"/>
  <c r="AUH33" i="4"/>
  <c r="AUH32" i="4"/>
  <c r="AUH31" i="4"/>
  <c r="AUH30" i="4"/>
  <c r="AUH29" i="4"/>
  <c r="AUH28" i="4"/>
  <c r="AUH27" i="4"/>
  <c r="AUH26" i="4"/>
  <c r="AUH25" i="4"/>
  <c r="AUH24" i="4"/>
  <c r="AUH23" i="4"/>
  <c r="AUH22" i="4"/>
  <c r="AUH21" i="4"/>
  <c r="AUH20" i="4"/>
  <c r="AUH19" i="4"/>
  <c r="AUH18" i="4"/>
  <c r="AUH17" i="4"/>
  <c r="AUH16" i="4"/>
  <c r="AUH15" i="4"/>
  <c r="AUH14" i="4"/>
  <c r="AUH13" i="4"/>
  <c r="AUH12" i="4"/>
  <c r="AUH11" i="4"/>
  <c r="AUH10" i="4"/>
  <c r="AUH9" i="4"/>
  <c r="AUH8" i="4"/>
  <c r="AUM156" i="4"/>
  <c r="AUM155" i="4"/>
  <c r="AUM154" i="4"/>
  <c r="AUM153" i="4"/>
  <c r="AUM152" i="4"/>
  <c r="AUM151" i="4"/>
  <c r="AUM150" i="4"/>
  <c r="AUM149" i="4"/>
  <c r="AUM148" i="4"/>
  <c r="AUM147" i="4"/>
  <c r="AUM146" i="4"/>
  <c r="AUM145" i="4"/>
  <c r="AUM144" i="4"/>
  <c r="AUM143" i="4"/>
  <c r="AUM142" i="4"/>
  <c r="AUM141" i="4"/>
  <c r="AUM140" i="4"/>
  <c r="AUM139" i="4"/>
  <c r="AUM138" i="4"/>
  <c r="AUM137" i="4"/>
  <c r="AUM136" i="4"/>
  <c r="AUM135" i="4"/>
  <c r="AUM134" i="4"/>
  <c r="AUM133" i="4"/>
  <c r="AUM132" i="4"/>
  <c r="AUM131" i="4"/>
  <c r="AUM130" i="4"/>
  <c r="AUM129" i="4"/>
  <c r="AUM128" i="4"/>
  <c r="AUM127" i="4"/>
  <c r="AUM126" i="4"/>
  <c r="AUM125" i="4"/>
  <c r="AUM124" i="4"/>
  <c r="AUM123" i="4"/>
  <c r="AUM122" i="4"/>
  <c r="AUM121" i="4"/>
  <c r="AUM120" i="4"/>
  <c r="AUM119" i="4"/>
  <c r="AUM118" i="4"/>
  <c r="AUM117" i="4"/>
  <c r="AUM116" i="4"/>
  <c r="AUM115" i="4"/>
  <c r="AUM114" i="4"/>
  <c r="AUM113" i="4"/>
  <c r="AUM112" i="4"/>
  <c r="AUM111" i="4"/>
  <c r="AUM110" i="4"/>
  <c r="AUM109" i="4"/>
  <c r="AUM108" i="4"/>
  <c r="AUM107" i="4"/>
  <c r="AUM106" i="4"/>
  <c r="AUM105" i="4"/>
  <c r="AUM104" i="4"/>
  <c r="AUM103" i="4"/>
  <c r="AUM102" i="4"/>
  <c r="AUM101" i="4"/>
  <c r="AUM100" i="4"/>
  <c r="AUM99" i="4"/>
  <c r="AUM98" i="4"/>
  <c r="AUM97" i="4"/>
  <c r="AUM96" i="4"/>
  <c r="AUM95" i="4"/>
  <c r="AUM94" i="4"/>
  <c r="AUM93" i="4"/>
  <c r="AUM92" i="4"/>
  <c r="AUM91" i="4"/>
  <c r="AUM90" i="4"/>
  <c r="AUM89" i="4"/>
  <c r="AUM88" i="4"/>
  <c r="AUM87" i="4"/>
  <c r="AUM86" i="4"/>
  <c r="AUM85" i="4"/>
  <c r="AUM84" i="4"/>
  <c r="AUM83" i="4"/>
  <c r="AUM82" i="4"/>
  <c r="AUM81" i="4"/>
  <c r="AUM80" i="4"/>
  <c r="AUM79" i="4"/>
  <c r="AUM78" i="4"/>
  <c r="AUM77" i="4"/>
  <c r="AUM76" i="4"/>
  <c r="AUM75" i="4"/>
  <c r="AUM74" i="4"/>
  <c r="AUM73" i="4"/>
  <c r="AUM72" i="4"/>
  <c r="AUM71" i="4"/>
  <c r="AUM70" i="4"/>
  <c r="AUM69" i="4"/>
  <c r="AUM68" i="4"/>
  <c r="AUM67" i="4"/>
  <c r="AUM66" i="4"/>
  <c r="AUM65" i="4"/>
  <c r="AUM64" i="4"/>
  <c r="AUM63" i="4"/>
  <c r="AUM62" i="4"/>
  <c r="AUM61" i="4"/>
  <c r="AUM60" i="4"/>
  <c r="AUM59" i="4"/>
  <c r="AUM58" i="4"/>
  <c r="AUM57" i="4"/>
  <c r="AUM56" i="4"/>
  <c r="AUM55" i="4"/>
  <c r="AUM54" i="4"/>
  <c r="AUM53" i="4"/>
  <c r="AUM52" i="4"/>
  <c r="AUM51" i="4"/>
  <c r="AUM50" i="4"/>
  <c r="AUM49" i="4"/>
  <c r="AUM48" i="4"/>
  <c r="AUM47" i="4"/>
  <c r="AUM46" i="4"/>
  <c r="AUM45" i="4"/>
  <c r="AUM44" i="4"/>
  <c r="AUM43" i="4"/>
  <c r="AUM42" i="4"/>
  <c r="AUM41" i="4"/>
  <c r="AUM40" i="4"/>
  <c r="AUM39" i="4"/>
  <c r="AUM38" i="4"/>
  <c r="AUM37" i="4"/>
  <c r="AUM36" i="4"/>
  <c r="AUM35" i="4"/>
  <c r="AUM34" i="4"/>
  <c r="AUM33" i="4"/>
  <c r="AUM32" i="4"/>
  <c r="AUM31" i="4"/>
  <c r="AUM30" i="4"/>
  <c r="AUM29" i="4"/>
  <c r="AUM28" i="4"/>
  <c r="AUM27" i="4"/>
  <c r="AUM26" i="4"/>
  <c r="AUM25" i="4"/>
  <c r="AUM24" i="4"/>
  <c r="AUM23" i="4"/>
  <c r="AUM22" i="4"/>
  <c r="AUM21" i="4"/>
  <c r="AUM20" i="4"/>
  <c r="AUM19" i="4"/>
  <c r="AUM18" i="4"/>
  <c r="AUM17" i="4"/>
  <c r="AUM16" i="4"/>
  <c r="AUM15" i="4"/>
  <c r="AUM14" i="4"/>
  <c r="AUM13" i="4"/>
  <c r="AUM12" i="4"/>
  <c r="AUM11" i="4"/>
  <c r="AUM10" i="4"/>
  <c r="AUM9" i="4"/>
  <c r="AUM8" i="4"/>
  <c r="AUR156" i="4"/>
  <c r="AUR155" i="4"/>
  <c r="AUR154" i="4"/>
  <c r="AUR153" i="4"/>
  <c r="AUR152" i="4"/>
  <c r="AUR151" i="4"/>
  <c r="AUR150" i="4"/>
  <c r="AUR149" i="4"/>
  <c r="AUR148" i="4"/>
  <c r="AUR147" i="4"/>
  <c r="AUR146" i="4"/>
  <c r="AUR145" i="4"/>
  <c r="AUR144" i="4"/>
  <c r="AUR143" i="4"/>
  <c r="AUR142" i="4"/>
  <c r="AUR141" i="4"/>
  <c r="AUR140" i="4"/>
  <c r="AUR139" i="4"/>
  <c r="AUR138" i="4"/>
  <c r="AUR137" i="4"/>
  <c r="AUR136" i="4"/>
  <c r="AUR135" i="4"/>
  <c r="AUR134" i="4"/>
  <c r="AUR133" i="4"/>
  <c r="AUR132" i="4"/>
  <c r="AUR131" i="4"/>
  <c r="AUR130" i="4"/>
  <c r="AUR129" i="4"/>
  <c r="AUR128" i="4"/>
  <c r="AUR127" i="4"/>
  <c r="AUR126" i="4"/>
  <c r="AUR125" i="4"/>
  <c r="AUR124" i="4"/>
  <c r="AUR123" i="4"/>
  <c r="AUR122" i="4"/>
  <c r="AUR121" i="4"/>
  <c r="AUR120" i="4"/>
  <c r="AUR119" i="4"/>
  <c r="AUR118" i="4"/>
  <c r="AUR117" i="4"/>
  <c r="AUR116" i="4"/>
  <c r="AUR115" i="4"/>
  <c r="AUR114" i="4"/>
  <c r="AUR113" i="4"/>
  <c r="AUR112" i="4"/>
  <c r="AUR111" i="4"/>
  <c r="AUR110" i="4"/>
  <c r="AUR109" i="4"/>
  <c r="AUR108" i="4"/>
  <c r="AUR107" i="4"/>
  <c r="AUR106" i="4"/>
  <c r="AUR105" i="4"/>
  <c r="AUR104" i="4"/>
  <c r="AUR103" i="4"/>
  <c r="AUR102" i="4"/>
  <c r="AUR101" i="4"/>
  <c r="AUR100" i="4"/>
  <c r="AUR99" i="4"/>
  <c r="AUR98" i="4"/>
  <c r="AUR97" i="4"/>
  <c r="AUR96" i="4"/>
  <c r="AUR95" i="4"/>
  <c r="AUR94" i="4"/>
  <c r="AUR93" i="4"/>
  <c r="AUR92" i="4"/>
  <c r="AUR91" i="4"/>
  <c r="AUR90" i="4"/>
  <c r="AUR89" i="4"/>
  <c r="AUR88" i="4"/>
  <c r="AUR87" i="4"/>
  <c r="AUR86" i="4"/>
  <c r="AUR85" i="4"/>
  <c r="AUR84" i="4"/>
  <c r="AUR83" i="4"/>
  <c r="AUR82" i="4"/>
  <c r="AUR81" i="4"/>
  <c r="AUR80" i="4"/>
  <c r="AUR79" i="4"/>
  <c r="AUR78" i="4"/>
  <c r="AUR77" i="4"/>
  <c r="AUR76" i="4"/>
  <c r="AUR75" i="4"/>
  <c r="AUR74" i="4"/>
  <c r="AUR73" i="4"/>
  <c r="AUR72" i="4"/>
  <c r="AUR71" i="4"/>
  <c r="AUR70" i="4"/>
  <c r="AUR69" i="4"/>
  <c r="AUR68" i="4"/>
  <c r="AUR67" i="4"/>
  <c r="AUR66" i="4"/>
  <c r="AUR65" i="4"/>
  <c r="AUR64" i="4"/>
  <c r="AUR63" i="4"/>
  <c r="AUR62" i="4"/>
  <c r="AUR61" i="4"/>
  <c r="AUR60" i="4"/>
  <c r="AUR59" i="4"/>
  <c r="AUR58" i="4"/>
  <c r="AUR57" i="4"/>
  <c r="AUR56" i="4"/>
  <c r="AUR55" i="4"/>
  <c r="AUR54" i="4"/>
  <c r="AUR53" i="4"/>
  <c r="AUR52" i="4"/>
  <c r="AUR51" i="4"/>
  <c r="AUR50" i="4"/>
  <c r="AUR49" i="4"/>
  <c r="AUR48" i="4"/>
  <c r="AUR47" i="4"/>
  <c r="AUR46" i="4"/>
  <c r="AUR45" i="4"/>
  <c r="AUR44" i="4"/>
  <c r="AUR43" i="4"/>
  <c r="AUR42" i="4"/>
  <c r="AUR41" i="4"/>
  <c r="AUR40" i="4"/>
  <c r="AUR39" i="4"/>
  <c r="AUR38" i="4"/>
  <c r="AUR37" i="4"/>
  <c r="AUR36" i="4"/>
  <c r="AUR35" i="4"/>
  <c r="AUR34" i="4"/>
  <c r="AUR33" i="4"/>
  <c r="AUR32" i="4"/>
  <c r="AUR31" i="4"/>
  <c r="AUR30" i="4"/>
  <c r="AUR29" i="4"/>
  <c r="AUR28" i="4"/>
  <c r="AUR27" i="4"/>
  <c r="AUR26" i="4"/>
  <c r="AUR25" i="4"/>
  <c r="AUR24" i="4"/>
  <c r="AUR23" i="4"/>
  <c r="AUR22" i="4"/>
  <c r="AUR21" i="4"/>
  <c r="AUR20" i="4"/>
  <c r="AUR19" i="4"/>
  <c r="AUR18" i="4"/>
  <c r="AUR17" i="4"/>
  <c r="AUR16" i="4"/>
  <c r="AUR15" i="4"/>
  <c r="AUR14" i="4"/>
  <c r="AUR13" i="4"/>
  <c r="AUR12" i="4"/>
  <c r="AUR11" i="4"/>
  <c r="AUR10" i="4"/>
  <c r="AUR9" i="4"/>
  <c r="AUR8" i="4"/>
  <c r="AUW156" i="4"/>
  <c r="AUW155" i="4"/>
  <c r="AUW154" i="4"/>
  <c r="AUW153" i="4"/>
  <c r="AUW152" i="4"/>
  <c r="AUW151" i="4"/>
  <c r="AUW150" i="4"/>
  <c r="AUW149" i="4"/>
  <c r="AUW148" i="4"/>
  <c r="AUW147" i="4"/>
  <c r="AUW146" i="4"/>
  <c r="AUW145" i="4"/>
  <c r="AUW144" i="4"/>
  <c r="AUW143" i="4"/>
  <c r="AUW142" i="4"/>
  <c r="AUW141" i="4"/>
  <c r="AUW140" i="4"/>
  <c r="AUW139" i="4"/>
  <c r="AUW138" i="4"/>
  <c r="AUW137" i="4"/>
  <c r="AUW136" i="4"/>
  <c r="AUW135" i="4"/>
  <c r="AUW134" i="4"/>
  <c r="AUW133" i="4"/>
  <c r="AUW132" i="4"/>
  <c r="AUW131" i="4"/>
  <c r="AUW130" i="4"/>
  <c r="AUW129" i="4"/>
  <c r="AUW128" i="4"/>
  <c r="AUW127" i="4"/>
  <c r="AUW126" i="4"/>
  <c r="AUW125" i="4"/>
  <c r="AUW124" i="4"/>
  <c r="AUW123" i="4"/>
  <c r="AUW122" i="4"/>
  <c r="AUW121" i="4"/>
  <c r="AUW120" i="4"/>
  <c r="AUW119" i="4"/>
  <c r="AUW118" i="4"/>
  <c r="AUW117" i="4"/>
  <c r="AUW116" i="4"/>
  <c r="AUW115" i="4"/>
  <c r="AUW114" i="4"/>
  <c r="AUW113" i="4"/>
  <c r="AUW112" i="4"/>
  <c r="AUW111" i="4"/>
  <c r="AUW110" i="4"/>
  <c r="AUW109" i="4"/>
  <c r="AUW108" i="4"/>
  <c r="AUW107" i="4"/>
  <c r="AUW106" i="4"/>
  <c r="AUW105" i="4"/>
  <c r="AUW104" i="4"/>
  <c r="AUW103" i="4"/>
  <c r="AUW102" i="4"/>
  <c r="AUW101" i="4"/>
  <c r="AUW100" i="4"/>
  <c r="AUW99" i="4"/>
  <c r="AUW98" i="4"/>
  <c r="AUW97" i="4"/>
  <c r="AUW96" i="4"/>
  <c r="AUW95" i="4"/>
  <c r="AUW94" i="4"/>
  <c r="AUW93" i="4"/>
  <c r="AUW92" i="4"/>
  <c r="AUW91" i="4"/>
  <c r="AUW90" i="4"/>
  <c r="AUW89" i="4"/>
  <c r="AUW88" i="4"/>
  <c r="AUW87" i="4"/>
  <c r="AUW86" i="4"/>
  <c r="AUW85" i="4"/>
  <c r="AUW84" i="4"/>
  <c r="AUW83" i="4"/>
  <c r="AUW82" i="4"/>
  <c r="AUW81" i="4"/>
  <c r="AUW80" i="4"/>
  <c r="AUW79" i="4"/>
  <c r="AUW78" i="4"/>
  <c r="AUW77" i="4"/>
  <c r="AUW76" i="4"/>
  <c r="AUW75" i="4"/>
  <c r="AUW74" i="4"/>
  <c r="AUW73" i="4"/>
  <c r="AUW72" i="4"/>
  <c r="AUW71" i="4"/>
  <c r="AUW70" i="4"/>
  <c r="AUW69" i="4"/>
  <c r="AUW68" i="4"/>
  <c r="AUW67" i="4"/>
  <c r="AUW66" i="4"/>
  <c r="AUW65" i="4"/>
  <c r="AUW64" i="4"/>
  <c r="AUW63" i="4"/>
  <c r="AUW62" i="4"/>
  <c r="AUW61" i="4"/>
  <c r="AUW60" i="4"/>
  <c r="AUW59" i="4"/>
  <c r="AUW58" i="4"/>
  <c r="AUW57" i="4"/>
  <c r="AUW56" i="4"/>
  <c r="AUW55" i="4"/>
  <c r="AUW54" i="4"/>
  <c r="AUW53" i="4"/>
  <c r="AUW52" i="4"/>
  <c r="AUW51" i="4"/>
  <c r="AUW50" i="4"/>
  <c r="AUW49" i="4"/>
  <c r="AUW48" i="4"/>
  <c r="AUW47" i="4"/>
  <c r="AUW46" i="4"/>
  <c r="AUW45" i="4"/>
  <c r="AUW44" i="4"/>
  <c r="AUW43" i="4"/>
  <c r="AUW42" i="4"/>
  <c r="AUW41" i="4"/>
  <c r="AUW40" i="4"/>
  <c r="AUW39" i="4"/>
  <c r="AUW38" i="4"/>
  <c r="AUW37" i="4"/>
  <c r="AUW36" i="4"/>
  <c r="AUW35" i="4"/>
  <c r="AUW34" i="4"/>
  <c r="AUW33" i="4"/>
  <c r="AUW32" i="4"/>
  <c r="AUW31" i="4"/>
  <c r="AUW30" i="4"/>
  <c r="AUW29" i="4"/>
  <c r="AUW28" i="4"/>
  <c r="AUW27" i="4"/>
  <c r="AUW26" i="4"/>
  <c r="AUW25" i="4"/>
  <c r="AUW24" i="4"/>
  <c r="AUW23" i="4"/>
  <c r="AUW22" i="4"/>
  <c r="AUW21" i="4"/>
  <c r="AUW20" i="4"/>
  <c r="AUW19" i="4"/>
  <c r="AUW18" i="4"/>
  <c r="AUW17" i="4"/>
  <c r="AUW16" i="4"/>
  <c r="AUW15" i="4"/>
  <c r="AUW14" i="4"/>
  <c r="AUW13" i="4"/>
  <c r="AUW12" i="4"/>
  <c r="AUW11" i="4"/>
  <c r="AUW10" i="4"/>
  <c r="AUW9" i="4"/>
  <c r="AUW8" i="4"/>
  <c r="AVB156" i="4"/>
  <c r="AVB155" i="4"/>
  <c r="AVB154" i="4"/>
  <c r="AVB153" i="4"/>
  <c r="AVB152" i="4"/>
  <c r="AVB151" i="4"/>
  <c r="AVB150" i="4"/>
  <c r="AVB149" i="4"/>
  <c r="AVB148" i="4"/>
  <c r="AVB147" i="4"/>
  <c r="AVB146" i="4"/>
  <c r="AVB145" i="4"/>
  <c r="AVB144" i="4"/>
  <c r="AVB143" i="4"/>
  <c r="AVB142" i="4"/>
  <c r="AVB141" i="4"/>
  <c r="AVB140" i="4"/>
  <c r="AVB139" i="4"/>
  <c r="AVB138" i="4"/>
  <c r="AVB137" i="4"/>
  <c r="AVB136" i="4"/>
  <c r="AVB135" i="4"/>
  <c r="AVB134" i="4"/>
  <c r="AVB133" i="4"/>
  <c r="AVB132" i="4"/>
  <c r="AVB131" i="4"/>
  <c r="AVB130" i="4"/>
  <c r="AVB129" i="4"/>
  <c r="AVB128" i="4"/>
  <c r="AVB127" i="4"/>
  <c r="AVB126" i="4"/>
  <c r="AVB125" i="4"/>
  <c r="AVB124" i="4"/>
  <c r="AVB123" i="4"/>
  <c r="AVB122" i="4"/>
  <c r="AVB121" i="4"/>
  <c r="AVB120" i="4"/>
  <c r="AVB119" i="4"/>
  <c r="AVB118" i="4"/>
  <c r="AVB117" i="4"/>
  <c r="AVB116" i="4"/>
  <c r="AVB115" i="4"/>
  <c r="AVB114" i="4"/>
  <c r="AVB113" i="4"/>
  <c r="AVB112" i="4"/>
  <c r="AVB111" i="4"/>
  <c r="AVB110" i="4"/>
  <c r="AVB109" i="4"/>
  <c r="AVB108" i="4"/>
  <c r="AVB107" i="4"/>
  <c r="AVB106" i="4"/>
  <c r="AVB105" i="4"/>
  <c r="AVB104" i="4"/>
  <c r="AVB103" i="4"/>
  <c r="AVB102" i="4"/>
  <c r="AVB101" i="4"/>
  <c r="AVB100" i="4"/>
  <c r="AVB99" i="4"/>
  <c r="AVB98" i="4"/>
  <c r="AVB97" i="4"/>
  <c r="AVB96" i="4"/>
  <c r="AVB95" i="4"/>
  <c r="AVB94" i="4"/>
  <c r="AVB93" i="4"/>
  <c r="AVB92" i="4"/>
  <c r="AVB91" i="4"/>
  <c r="AVB90" i="4"/>
  <c r="AVB89" i="4"/>
  <c r="AVB88" i="4"/>
  <c r="AVB87" i="4"/>
  <c r="AVB86" i="4"/>
  <c r="AVB85" i="4"/>
  <c r="AVB84" i="4"/>
  <c r="AVB83" i="4"/>
  <c r="AVB82" i="4"/>
  <c r="AVB81" i="4"/>
  <c r="AVB80" i="4"/>
  <c r="AVB79" i="4"/>
  <c r="AVB78" i="4"/>
  <c r="AVB77" i="4"/>
  <c r="AVB76" i="4"/>
  <c r="AVB75" i="4"/>
  <c r="AVB74" i="4"/>
  <c r="AVB73" i="4"/>
  <c r="AVB72" i="4"/>
  <c r="AVB71" i="4"/>
  <c r="AVB70" i="4"/>
  <c r="AVB69" i="4"/>
  <c r="AVB68" i="4"/>
  <c r="AVB67" i="4"/>
  <c r="AVB66" i="4"/>
  <c r="AVB65" i="4"/>
  <c r="AVB64" i="4"/>
  <c r="AVB63" i="4"/>
  <c r="AVB62" i="4"/>
  <c r="AVB61" i="4"/>
  <c r="AVB60" i="4"/>
  <c r="AVB59" i="4"/>
  <c r="AVB58" i="4"/>
  <c r="AVB57" i="4"/>
  <c r="AVB56" i="4"/>
  <c r="AVB55" i="4"/>
  <c r="AVB54" i="4"/>
  <c r="AVB53" i="4"/>
  <c r="AVB52" i="4"/>
  <c r="AVB51" i="4"/>
  <c r="AVB50" i="4"/>
  <c r="AVB49" i="4"/>
  <c r="AVB48" i="4"/>
  <c r="AVB47" i="4"/>
  <c r="AVB46" i="4"/>
  <c r="AVB45" i="4"/>
  <c r="AVB44" i="4"/>
  <c r="AVB43" i="4"/>
  <c r="AVB42" i="4"/>
  <c r="AVB41" i="4"/>
  <c r="AVB40" i="4"/>
  <c r="AVB39" i="4"/>
  <c r="AVB38" i="4"/>
  <c r="AVB37" i="4"/>
  <c r="AVB36" i="4"/>
  <c r="AVB35" i="4"/>
  <c r="AVB34" i="4"/>
  <c r="AVB33" i="4"/>
  <c r="AVB32" i="4"/>
  <c r="AVB31" i="4"/>
  <c r="AVB30" i="4"/>
  <c r="AVB29" i="4"/>
  <c r="AVB28" i="4"/>
  <c r="AVB27" i="4"/>
  <c r="AVB26" i="4"/>
  <c r="AVB25" i="4"/>
  <c r="AVB24" i="4"/>
  <c r="AVB23" i="4"/>
  <c r="AVB22" i="4"/>
  <c r="AVB21" i="4"/>
  <c r="AVB20" i="4"/>
  <c r="AVB19" i="4"/>
  <c r="AVB18" i="4"/>
  <c r="AVB17" i="4"/>
  <c r="AVB16" i="4"/>
  <c r="AVB15" i="4"/>
  <c r="AVB14" i="4"/>
  <c r="AVB13" i="4"/>
  <c r="AVB12" i="4"/>
  <c r="AVB11" i="4"/>
  <c r="AVB10" i="4"/>
  <c r="AVB9" i="4"/>
  <c r="AVB8" i="4"/>
  <c r="AVG156" i="4"/>
  <c r="AVG155" i="4"/>
  <c r="AVG154" i="4"/>
  <c r="AVG153" i="4"/>
  <c r="AVG152" i="4"/>
  <c r="AVG151" i="4"/>
  <c r="AVG150" i="4"/>
  <c r="AVG149" i="4"/>
  <c r="AVG148" i="4"/>
  <c r="AVG147" i="4"/>
  <c r="AVG146" i="4"/>
  <c r="AVG145" i="4"/>
  <c r="AVG144" i="4"/>
  <c r="AVG143" i="4"/>
  <c r="AVG142" i="4"/>
  <c r="AVG141" i="4"/>
  <c r="AVG140" i="4"/>
  <c r="AVG139" i="4"/>
  <c r="AVG138" i="4"/>
  <c r="AVG137" i="4"/>
  <c r="AVG136" i="4"/>
  <c r="AVG135" i="4"/>
  <c r="AVG134" i="4"/>
  <c r="AVG133" i="4"/>
  <c r="AVG132" i="4"/>
  <c r="AVG131" i="4"/>
  <c r="AVG130" i="4"/>
  <c r="AVG129" i="4"/>
  <c r="AVG128" i="4"/>
  <c r="AVG127" i="4"/>
  <c r="AVG126" i="4"/>
  <c r="AVG125" i="4"/>
  <c r="AVG124" i="4"/>
  <c r="AVG123" i="4"/>
  <c r="AVG122" i="4"/>
  <c r="AVG121" i="4"/>
  <c r="AVG120" i="4"/>
  <c r="AVG119" i="4"/>
  <c r="AVG118" i="4"/>
  <c r="AVG117" i="4"/>
  <c r="AVG116" i="4"/>
  <c r="AVG115" i="4"/>
  <c r="AVG114" i="4"/>
  <c r="AVG113" i="4"/>
  <c r="AVG112" i="4"/>
  <c r="AVG111" i="4"/>
  <c r="AVG110" i="4"/>
  <c r="AVG109" i="4"/>
  <c r="AVG108" i="4"/>
  <c r="AVG107" i="4"/>
  <c r="AVG106" i="4"/>
  <c r="AVG105" i="4"/>
  <c r="AVG104" i="4"/>
  <c r="AVG103" i="4"/>
  <c r="AVG102" i="4"/>
  <c r="AVG101" i="4"/>
  <c r="AVG100" i="4"/>
  <c r="AVG99" i="4"/>
  <c r="AVG98" i="4"/>
  <c r="AVG97" i="4"/>
  <c r="AVG96" i="4"/>
  <c r="AVG95" i="4"/>
  <c r="AVG94" i="4"/>
  <c r="AVG93" i="4"/>
  <c r="AVG92" i="4"/>
  <c r="AVG91" i="4"/>
  <c r="AVG90" i="4"/>
  <c r="AVG89" i="4"/>
  <c r="AVG88" i="4"/>
  <c r="AVG87" i="4"/>
  <c r="AVG86" i="4"/>
  <c r="AVG85" i="4"/>
  <c r="AVG84" i="4"/>
  <c r="AVG83" i="4"/>
  <c r="AVG82" i="4"/>
  <c r="AVG81" i="4"/>
  <c r="AVG80" i="4"/>
  <c r="AVG79" i="4"/>
  <c r="AVG78" i="4"/>
  <c r="AVG77" i="4"/>
  <c r="AVG76" i="4"/>
  <c r="AVG75" i="4"/>
  <c r="AVG74" i="4"/>
  <c r="AVG73" i="4"/>
  <c r="AVG72" i="4"/>
  <c r="AVG71" i="4"/>
  <c r="AVG70" i="4"/>
  <c r="AVG69" i="4"/>
  <c r="AVG68" i="4"/>
  <c r="AVG67" i="4"/>
  <c r="AVG66" i="4"/>
  <c r="AVG65" i="4"/>
  <c r="AVG64" i="4"/>
  <c r="AVG63" i="4"/>
  <c r="AVG62" i="4"/>
  <c r="AVG61" i="4"/>
  <c r="AVG60" i="4"/>
  <c r="AVG59" i="4"/>
  <c r="AVG58" i="4"/>
  <c r="AVG57" i="4"/>
  <c r="AVG56" i="4"/>
  <c r="AVG55" i="4"/>
  <c r="AVG54" i="4"/>
  <c r="AVG53" i="4"/>
  <c r="AVG52" i="4"/>
  <c r="AVG51" i="4"/>
  <c r="AVG50" i="4"/>
  <c r="AVG49" i="4"/>
  <c r="AVG48" i="4"/>
  <c r="AVG47" i="4"/>
  <c r="AVG46" i="4"/>
  <c r="AVG45" i="4"/>
  <c r="AVG44" i="4"/>
  <c r="AVG43" i="4"/>
  <c r="AVG42" i="4"/>
  <c r="AVG41" i="4"/>
  <c r="AVG40" i="4"/>
  <c r="AVG39" i="4"/>
  <c r="AVG38" i="4"/>
  <c r="AVG37" i="4"/>
  <c r="AVG36" i="4"/>
  <c r="AVG35" i="4"/>
  <c r="AVG34" i="4"/>
  <c r="AVG33" i="4"/>
  <c r="AVG32" i="4"/>
  <c r="AVG31" i="4"/>
  <c r="AVG30" i="4"/>
  <c r="AVG29" i="4"/>
  <c r="AVG28" i="4"/>
  <c r="AVG27" i="4"/>
  <c r="AVG26" i="4"/>
  <c r="AVG25" i="4"/>
  <c r="AVG24" i="4"/>
  <c r="AVG23" i="4"/>
  <c r="AVG22" i="4"/>
  <c r="AVG21" i="4"/>
  <c r="AVG20" i="4"/>
  <c r="AVG19" i="4"/>
  <c r="AVG18" i="4"/>
  <c r="AVG17" i="4"/>
  <c r="AVG16" i="4"/>
  <c r="AVG15" i="4"/>
  <c r="AVG14" i="4"/>
  <c r="AVG13" i="4"/>
  <c r="AVG12" i="4"/>
  <c r="AVG11" i="4"/>
  <c r="AVG10" i="4"/>
  <c r="AVG9" i="4"/>
  <c r="AVG8" i="4"/>
  <c r="AVL156" i="4"/>
  <c r="AVL155" i="4"/>
  <c r="AVL154" i="4"/>
  <c r="AVL153" i="4"/>
  <c r="AVL152" i="4"/>
  <c r="AVL151" i="4"/>
  <c r="AVL150" i="4"/>
  <c r="AVL149" i="4"/>
  <c r="AVL148" i="4"/>
  <c r="AVL147" i="4"/>
  <c r="AVL146" i="4"/>
  <c r="AVL145" i="4"/>
  <c r="AVL144" i="4"/>
  <c r="AVL143" i="4"/>
  <c r="AVL142" i="4"/>
  <c r="AVL141" i="4"/>
  <c r="AVL140" i="4"/>
  <c r="AVL139" i="4"/>
  <c r="AVL138" i="4"/>
  <c r="AVL137" i="4"/>
  <c r="AVL136" i="4"/>
  <c r="AVL135" i="4"/>
  <c r="AVL134" i="4"/>
  <c r="AVL133" i="4"/>
  <c r="AVL132" i="4"/>
  <c r="AVL131" i="4"/>
  <c r="AVL130" i="4"/>
  <c r="AVL129" i="4"/>
  <c r="AVL128" i="4"/>
  <c r="AVL127" i="4"/>
  <c r="AVL126" i="4"/>
  <c r="AVL125" i="4"/>
  <c r="AVL124" i="4"/>
  <c r="AVL123" i="4"/>
  <c r="AVL122" i="4"/>
  <c r="AVL121" i="4"/>
  <c r="AVL120" i="4"/>
  <c r="AVL119" i="4"/>
  <c r="AVL118" i="4"/>
  <c r="AVL117" i="4"/>
  <c r="AVL116" i="4"/>
  <c r="AVL115" i="4"/>
  <c r="AVL114" i="4"/>
  <c r="AVL113" i="4"/>
  <c r="AVL112" i="4"/>
  <c r="AVL111" i="4"/>
  <c r="AVL110" i="4"/>
  <c r="AVL109" i="4"/>
  <c r="AVL108" i="4"/>
  <c r="AVL107" i="4"/>
  <c r="AVL106" i="4"/>
  <c r="AVL105" i="4"/>
  <c r="AVL104" i="4"/>
  <c r="AVL103" i="4"/>
  <c r="AVL102" i="4"/>
  <c r="AVL101" i="4"/>
  <c r="AVL100" i="4"/>
  <c r="AVL99" i="4"/>
  <c r="AVL98" i="4"/>
  <c r="AVL97" i="4"/>
  <c r="AVL96" i="4"/>
  <c r="AVL95" i="4"/>
  <c r="AVL94" i="4"/>
  <c r="AVL93" i="4"/>
  <c r="AVL92" i="4"/>
  <c r="AVL91" i="4"/>
  <c r="AVL90" i="4"/>
  <c r="AVL89" i="4"/>
  <c r="AVL88" i="4"/>
  <c r="AVL87" i="4"/>
  <c r="AVL86" i="4"/>
  <c r="AVL85" i="4"/>
  <c r="AVL84" i="4"/>
  <c r="AVL83" i="4"/>
  <c r="AVL82" i="4"/>
  <c r="AVL81" i="4"/>
  <c r="AVL80" i="4"/>
  <c r="AVL79" i="4"/>
  <c r="AVL78" i="4"/>
  <c r="AVL77" i="4"/>
  <c r="AVL76" i="4"/>
  <c r="AVL75" i="4"/>
  <c r="AVL74" i="4"/>
  <c r="AVL73" i="4"/>
  <c r="AVL72" i="4"/>
  <c r="AVL71" i="4"/>
  <c r="AVL70" i="4"/>
  <c r="AVL69" i="4"/>
  <c r="AVL68" i="4"/>
  <c r="AVL67" i="4"/>
  <c r="AVL66" i="4"/>
  <c r="AVL65" i="4"/>
  <c r="AVL64" i="4"/>
  <c r="AVL63" i="4"/>
  <c r="AVL62" i="4"/>
  <c r="AVL61" i="4"/>
  <c r="AVL60" i="4"/>
  <c r="AVL59" i="4"/>
  <c r="AVL58" i="4"/>
  <c r="AVL57" i="4"/>
  <c r="AVL56" i="4"/>
  <c r="AVL55" i="4"/>
  <c r="AVL54" i="4"/>
  <c r="AVL53" i="4"/>
  <c r="AVL52" i="4"/>
  <c r="AVL51" i="4"/>
  <c r="AVL50" i="4"/>
  <c r="AVL49" i="4"/>
  <c r="AVL48" i="4"/>
  <c r="AVL47" i="4"/>
  <c r="AVL46" i="4"/>
  <c r="AVL45" i="4"/>
  <c r="AVL44" i="4"/>
  <c r="AVL43" i="4"/>
  <c r="AVL42" i="4"/>
  <c r="AVL41" i="4"/>
  <c r="AVL40" i="4"/>
  <c r="AVL39" i="4"/>
  <c r="AVL38" i="4"/>
  <c r="AVL37" i="4"/>
  <c r="AVL36" i="4"/>
  <c r="AVL35" i="4"/>
  <c r="AVL34" i="4"/>
  <c r="AVL33" i="4"/>
  <c r="AVL32" i="4"/>
  <c r="AVL31" i="4"/>
  <c r="AVL30" i="4"/>
  <c r="AVL29" i="4"/>
  <c r="AVL28" i="4"/>
  <c r="AVL27" i="4"/>
  <c r="AVL26" i="4"/>
  <c r="AVL25" i="4"/>
  <c r="AVL24" i="4"/>
  <c r="AVL23" i="4"/>
  <c r="AVL22" i="4"/>
  <c r="AVL21" i="4"/>
  <c r="AVL20" i="4"/>
  <c r="AVL19" i="4"/>
  <c r="AVL18" i="4"/>
  <c r="AVL17" i="4"/>
  <c r="AVL16" i="4"/>
  <c r="AVL15" i="4"/>
  <c r="AVL14" i="4"/>
  <c r="AVL13" i="4"/>
  <c r="AVL12" i="4"/>
  <c r="AVL11" i="4"/>
  <c r="AVL10" i="4"/>
  <c r="AVL9" i="4"/>
  <c r="AVL8" i="4"/>
  <c r="AVQ156" i="4"/>
  <c r="AVQ155" i="4"/>
  <c r="AVQ154" i="4"/>
  <c r="AVQ153" i="4"/>
  <c r="AVQ152" i="4"/>
  <c r="AVQ151" i="4"/>
  <c r="AVQ150" i="4"/>
  <c r="AVQ149" i="4"/>
  <c r="AVQ148" i="4"/>
  <c r="AVQ147" i="4"/>
  <c r="AVQ146" i="4"/>
  <c r="AVQ145" i="4"/>
  <c r="AVQ144" i="4"/>
  <c r="AVQ143" i="4"/>
  <c r="AVQ142" i="4"/>
  <c r="AVQ141" i="4"/>
  <c r="AVQ140" i="4"/>
  <c r="AVQ139" i="4"/>
  <c r="AVQ138" i="4"/>
  <c r="AVQ137" i="4"/>
  <c r="AVQ136" i="4"/>
  <c r="AVQ135" i="4"/>
  <c r="AVQ134" i="4"/>
  <c r="AVQ133" i="4"/>
  <c r="AVQ132" i="4"/>
  <c r="AVQ131" i="4"/>
  <c r="AVQ130" i="4"/>
  <c r="AVQ129" i="4"/>
  <c r="AVQ128" i="4"/>
  <c r="AVQ127" i="4"/>
  <c r="AVQ126" i="4"/>
  <c r="AVQ125" i="4"/>
  <c r="AVQ124" i="4"/>
  <c r="AVQ123" i="4"/>
  <c r="AVQ122" i="4"/>
  <c r="AVQ121" i="4"/>
  <c r="AVQ120" i="4"/>
  <c r="AVQ119" i="4"/>
  <c r="AVQ118" i="4"/>
  <c r="AVQ117" i="4"/>
  <c r="AVQ116" i="4"/>
  <c r="AVQ115" i="4"/>
  <c r="AVQ114" i="4"/>
  <c r="AVQ113" i="4"/>
  <c r="AVQ112" i="4"/>
  <c r="AVQ111" i="4"/>
  <c r="AVQ110" i="4"/>
  <c r="AVQ109" i="4"/>
  <c r="AVQ108" i="4"/>
  <c r="AVQ107" i="4"/>
  <c r="AVQ106" i="4"/>
  <c r="AVQ105" i="4"/>
  <c r="AVQ104" i="4"/>
  <c r="AVQ103" i="4"/>
  <c r="AVQ102" i="4"/>
  <c r="AVQ101" i="4"/>
  <c r="AVQ100" i="4"/>
  <c r="AVQ99" i="4"/>
  <c r="AVQ98" i="4"/>
  <c r="AVQ97" i="4"/>
  <c r="AVQ96" i="4"/>
  <c r="AVQ95" i="4"/>
  <c r="AVQ94" i="4"/>
  <c r="AVQ93" i="4"/>
  <c r="AVQ92" i="4"/>
  <c r="AVQ91" i="4"/>
  <c r="AVQ90" i="4"/>
  <c r="AVQ89" i="4"/>
  <c r="AVQ88" i="4"/>
  <c r="AVQ87" i="4"/>
  <c r="AVQ86" i="4"/>
  <c r="AVQ85" i="4"/>
  <c r="AVQ84" i="4"/>
  <c r="AVQ83" i="4"/>
  <c r="AVQ82" i="4"/>
  <c r="AVQ81" i="4"/>
  <c r="AVQ80" i="4"/>
  <c r="AVQ79" i="4"/>
  <c r="AVQ78" i="4"/>
  <c r="AVQ77" i="4"/>
  <c r="AVQ76" i="4"/>
  <c r="AVQ75" i="4"/>
  <c r="AVQ74" i="4"/>
  <c r="AVQ73" i="4"/>
  <c r="AVQ72" i="4"/>
  <c r="AVQ71" i="4"/>
  <c r="AVQ70" i="4"/>
  <c r="AVQ69" i="4"/>
  <c r="AVQ68" i="4"/>
  <c r="AVQ67" i="4"/>
  <c r="AVQ66" i="4"/>
  <c r="AVQ65" i="4"/>
  <c r="AVQ64" i="4"/>
  <c r="AVQ63" i="4"/>
  <c r="AVQ62" i="4"/>
  <c r="AVQ61" i="4"/>
  <c r="AVQ60" i="4"/>
  <c r="AVQ59" i="4"/>
  <c r="AVQ58" i="4"/>
  <c r="AVQ57" i="4"/>
  <c r="AVQ56" i="4"/>
  <c r="AVQ55" i="4"/>
  <c r="AVQ54" i="4"/>
  <c r="AVQ53" i="4"/>
  <c r="AVQ52" i="4"/>
  <c r="AVQ51" i="4"/>
  <c r="AVQ50" i="4"/>
  <c r="AVQ49" i="4"/>
  <c r="AVQ48" i="4"/>
  <c r="AVQ47" i="4"/>
  <c r="AVQ46" i="4"/>
  <c r="AVQ45" i="4"/>
  <c r="AVQ44" i="4"/>
  <c r="AVQ43" i="4"/>
  <c r="AVQ42" i="4"/>
  <c r="AVQ41" i="4"/>
  <c r="AVQ40" i="4"/>
  <c r="AVQ39" i="4"/>
  <c r="AVQ38" i="4"/>
  <c r="AVQ37" i="4"/>
  <c r="AVQ36" i="4"/>
  <c r="AVQ35" i="4"/>
  <c r="AVQ34" i="4"/>
  <c r="AVQ33" i="4"/>
  <c r="AVQ32" i="4"/>
  <c r="AVQ31" i="4"/>
  <c r="AVQ30" i="4"/>
  <c r="AVQ29" i="4"/>
  <c r="AVQ28" i="4"/>
  <c r="AVQ27" i="4"/>
  <c r="AVQ26" i="4"/>
  <c r="AVQ25" i="4"/>
  <c r="AVQ24" i="4"/>
  <c r="AVQ23" i="4"/>
  <c r="AVQ22" i="4"/>
  <c r="AVQ21" i="4"/>
  <c r="AVQ20" i="4"/>
  <c r="AVQ19" i="4"/>
  <c r="AVQ18" i="4"/>
  <c r="AVQ17" i="4"/>
  <c r="AVQ16" i="4"/>
  <c r="AVQ15" i="4"/>
  <c r="AVQ14" i="4"/>
  <c r="AVQ13" i="4"/>
  <c r="AVQ12" i="4"/>
  <c r="AVQ11" i="4"/>
  <c r="AVQ10" i="4"/>
  <c r="AVQ9" i="4"/>
  <c r="AVQ8" i="4"/>
  <c r="AVV156" i="4"/>
  <c r="AVV155" i="4"/>
  <c r="AVV154" i="4"/>
  <c r="AVV153" i="4"/>
  <c r="AVV152" i="4"/>
  <c r="AVV151" i="4"/>
  <c r="AVV150" i="4"/>
  <c r="AVV149" i="4"/>
  <c r="AVV148" i="4"/>
  <c r="AVV147" i="4"/>
  <c r="AVV146" i="4"/>
  <c r="AVV145" i="4"/>
  <c r="AVV144" i="4"/>
  <c r="AVV143" i="4"/>
  <c r="AVV142" i="4"/>
  <c r="AVV141" i="4"/>
  <c r="AVV140" i="4"/>
  <c r="AVV139" i="4"/>
  <c r="AVV138" i="4"/>
  <c r="AVV137" i="4"/>
  <c r="AVV136" i="4"/>
  <c r="AVV135" i="4"/>
  <c r="AVV134" i="4"/>
  <c r="AVV133" i="4"/>
  <c r="AVV132" i="4"/>
  <c r="AVV131" i="4"/>
  <c r="AVV130" i="4"/>
  <c r="AVV129" i="4"/>
  <c r="AVV128" i="4"/>
  <c r="AVV127" i="4"/>
  <c r="AVV126" i="4"/>
  <c r="AVV125" i="4"/>
  <c r="AVV124" i="4"/>
  <c r="AVV123" i="4"/>
  <c r="AVV122" i="4"/>
  <c r="AVV121" i="4"/>
  <c r="AVV120" i="4"/>
  <c r="AVV119" i="4"/>
  <c r="AVV118" i="4"/>
  <c r="AVV117" i="4"/>
  <c r="AVV116" i="4"/>
  <c r="AVV115" i="4"/>
  <c r="AVV114" i="4"/>
  <c r="AVV113" i="4"/>
  <c r="AVV112" i="4"/>
  <c r="AVV111" i="4"/>
  <c r="AVV110" i="4"/>
  <c r="AVV109" i="4"/>
  <c r="AVV108" i="4"/>
  <c r="AVV107" i="4"/>
  <c r="AVV106" i="4"/>
  <c r="AVV105" i="4"/>
  <c r="AVV104" i="4"/>
  <c r="AVV103" i="4"/>
  <c r="AVV102" i="4"/>
  <c r="AVV101" i="4"/>
  <c r="AVV100" i="4"/>
  <c r="AVV99" i="4"/>
  <c r="AVV98" i="4"/>
  <c r="AVV97" i="4"/>
  <c r="AVV96" i="4"/>
  <c r="AVV95" i="4"/>
  <c r="AVV94" i="4"/>
  <c r="AVV93" i="4"/>
  <c r="AVV92" i="4"/>
  <c r="AVV91" i="4"/>
  <c r="AVV90" i="4"/>
  <c r="AVV89" i="4"/>
  <c r="AVV88" i="4"/>
  <c r="AVV87" i="4"/>
  <c r="AVV86" i="4"/>
  <c r="AVV85" i="4"/>
  <c r="AVV84" i="4"/>
  <c r="AVV83" i="4"/>
  <c r="AVV82" i="4"/>
  <c r="AVV81" i="4"/>
  <c r="AVV80" i="4"/>
  <c r="AVV79" i="4"/>
  <c r="AVV78" i="4"/>
  <c r="AVV77" i="4"/>
  <c r="AVV76" i="4"/>
  <c r="AVV75" i="4"/>
  <c r="AVV74" i="4"/>
  <c r="AVV73" i="4"/>
  <c r="AVV72" i="4"/>
  <c r="AVV71" i="4"/>
  <c r="AVV70" i="4"/>
  <c r="AVV69" i="4"/>
  <c r="AVV68" i="4"/>
  <c r="AVV67" i="4"/>
  <c r="AVV66" i="4"/>
  <c r="AVV65" i="4"/>
  <c r="AVV64" i="4"/>
  <c r="AVV63" i="4"/>
  <c r="AVV62" i="4"/>
  <c r="AVV61" i="4"/>
  <c r="AVV60" i="4"/>
  <c r="AVV59" i="4"/>
  <c r="AVV57" i="4"/>
  <c r="AVV56" i="4"/>
  <c r="AVV55" i="4"/>
  <c r="AVV54" i="4"/>
  <c r="AVV53" i="4"/>
  <c r="AVV52" i="4"/>
  <c r="AVV51" i="4"/>
  <c r="AVV50" i="4"/>
  <c r="AVV49" i="4"/>
  <c r="AVV48" i="4"/>
  <c r="AVV47" i="4"/>
  <c r="AVV46" i="4"/>
  <c r="AVV45" i="4"/>
  <c r="AVV44" i="4"/>
  <c r="AVV43" i="4"/>
  <c r="AVV42" i="4"/>
  <c r="AVV41" i="4"/>
  <c r="AVV40" i="4"/>
  <c r="AVV39" i="4"/>
  <c r="AVV38" i="4"/>
  <c r="AVV37" i="4"/>
  <c r="AVV36" i="4"/>
  <c r="AVV35" i="4"/>
  <c r="AVV34" i="4"/>
  <c r="AVV33" i="4"/>
  <c r="AVV32" i="4"/>
  <c r="AVV31" i="4"/>
  <c r="AVV30" i="4"/>
  <c r="AVV29" i="4"/>
  <c r="AVV28" i="4"/>
  <c r="AVV27" i="4"/>
  <c r="AVV26" i="4"/>
  <c r="AVV25" i="4"/>
  <c r="AVV24" i="4"/>
  <c r="AVV23" i="4"/>
  <c r="AVV22" i="4"/>
  <c r="AVV21" i="4"/>
  <c r="AVV20" i="4"/>
  <c r="AVV19" i="4"/>
  <c r="AVV18" i="4"/>
  <c r="AVV17" i="4"/>
  <c r="AVV16" i="4"/>
  <c r="AVV15" i="4"/>
  <c r="AVV14" i="4"/>
  <c r="AVV13" i="4"/>
  <c r="AVV12" i="4"/>
  <c r="AVV11" i="4"/>
  <c r="AVV10" i="4"/>
  <c r="AVV9" i="4"/>
  <c r="AVV8" i="4"/>
  <c r="AWA156" i="4"/>
  <c r="AWA155" i="4"/>
  <c r="AWA154" i="4"/>
  <c r="AWA153" i="4"/>
  <c r="AWA152" i="4"/>
  <c r="AWA151" i="4"/>
  <c r="AWA150" i="4"/>
  <c r="AWA149" i="4"/>
  <c r="AWA148" i="4"/>
  <c r="AWA147" i="4"/>
  <c r="AWA146" i="4"/>
  <c r="AWA145" i="4"/>
  <c r="AWA144" i="4"/>
  <c r="AWA143" i="4"/>
  <c r="AWA142" i="4"/>
  <c r="AWA141" i="4"/>
  <c r="AWA140" i="4"/>
  <c r="AWA139" i="4"/>
  <c r="AWA138" i="4"/>
  <c r="AWA137" i="4"/>
  <c r="AWA136" i="4"/>
  <c r="AWA135" i="4"/>
  <c r="AWA134" i="4"/>
  <c r="AWA133" i="4"/>
  <c r="AWA132" i="4"/>
  <c r="AWA131" i="4"/>
  <c r="AWA130" i="4"/>
  <c r="AWA129" i="4"/>
  <c r="AWA128" i="4"/>
  <c r="AWA127" i="4"/>
  <c r="AWA126" i="4"/>
  <c r="AWA125" i="4"/>
  <c r="AWA124" i="4"/>
  <c r="AWA123" i="4"/>
  <c r="AWA122" i="4"/>
  <c r="AWA121" i="4"/>
  <c r="AWA120" i="4"/>
  <c r="AWA119" i="4"/>
  <c r="AWA118" i="4"/>
  <c r="AWA117" i="4"/>
  <c r="AWA116" i="4"/>
  <c r="AWA115" i="4"/>
  <c r="AWA114" i="4"/>
  <c r="AWA113" i="4"/>
  <c r="AWA112" i="4"/>
  <c r="AWA111" i="4"/>
  <c r="AWA110" i="4"/>
  <c r="AWA109" i="4"/>
  <c r="AWA108" i="4"/>
  <c r="AWA107" i="4"/>
  <c r="AWA106" i="4"/>
  <c r="AWA105" i="4"/>
  <c r="AWA104" i="4"/>
  <c r="AWA103" i="4"/>
  <c r="AWA102" i="4"/>
  <c r="AWA101" i="4"/>
  <c r="AWA100" i="4"/>
  <c r="AWA99" i="4"/>
  <c r="AWA98" i="4"/>
  <c r="AWA97" i="4"/>
  <c r="AWA96" i="4"/>
  <c r="AWA95" i="4"/>
  <c r="AWA94" i="4"/>
  <c r="AWA93" i="4"/>
  <c r="AWA92" i="4"/>
  <c r="AWA91" i="4"/>
  <c r="AWA90" i="4"/>
  <c r="AWA89" i="4"/>
  <c r="AWA88" i="4"/>
  <c r="AWA87" i="4"/>
  <c r="AWA86" i="4"/>
  <c r="AWA85" i="4"/>
  <c r="AWA84" i="4"/>
  <c r="AWA83" i="4"/>
  <c r="AWA82" i="4"/>
  <c r="AWA81" i="4"/>
  <c r="AWA80" i="4"/>
  <c r="AWA79" i="4"/>
  <c r="AWA78" i="4"/>
  <c r="AWA77" i="4"/>
  <c r="AWA76" i="4"/>
  <c r="AWA75" i="4"/>
  <c r="AWA74" i="4"/>
  <c r="AWA73" i="4"/>
  <c r="AWA72" i="4"/>
  <c r="AWA71" i="4"/>
  <c r="AWA70" i="4"/>
  <c r="AWA69" i="4"/>
  <c r="AWA68" i="4"/>
  <c r="AWA67" i="4"/>
  <c r="AWA66" i="4"/>
  <c r="AWA65" i="4"/>
  <c r="AWA64" i="4"/>
  <c r="AWA63" i="4"/>
  <c r="AWA62" i="4"/>
  <c r="AWA61" i="4"/>
  <c r="AWA60" i="4"/>
  <c r="AWA59" i="4"/>
  <c r="AWA58" i="4"/>
  <c r="AWA57" i="4"/>
  <c r="AWA56" i="4"/>
  <c r="AWA55" i="4"/>
  <c r="AWA54" i="4"/>
  <c r="AWA53" i="4"/>
  <c r="AWA52" i="4"/>
  <c r="AWA51" i="4"/>
  <c r="AWA50" i="4"/>
  <c r="AWA49" i="4"/>
  <c r="AWA48" i="4"/>
  <c r="AWA47" i="4"/>
  <c r="AWA46" i="4"/>
  <c r="AWA45" i="4"/>
  <c r="AWA44" i="4"/>
  <c r="AWA43" i="4"/>
  <c r="AWA42" i="4"/>
  <c r="AWA41" i="4"/>
  <c r="AWA40" i="4"/>
  <c r="AWA39" i="4"/>
  <c r="AWA38" i="4"/>
  <c r="AWA37" i="4"/>
  <c r="AWA36" i="4"/>
  <c r="AWA35" i="4"/>
  <c r="AWA34" i="4"/>
  <c r="AWA33" i="4"/>
  <c r="AWA32" i="4"/>
  <c r="AWA31" i="4"/>
  <c r="AWA30" i="4"/>
  <c r="AWA29" i="4"/>
  <c r="AWA28" i="4"/>
  <c r="AWA27" i="4"/>
  <c r="AWA26" i="4"/>
  <c r="AWA25" i="4"/>
  <c r="AWA24" i="4"/>
  <c r="AWA23" i="4"/>
  <c r="AWA22" i="4"/>
  <c r="AWA21" i="4"/>
  <c r="AWA20" i="4"/>
  <c r="AWA19" i="4"/>
  <c r="AWA18" i="4"/>
  <c r="AWA17" i="4"/>
  <c r="AWA16" i="4"/>
  <c r="AWA15" i="4"/>
  <c r="AWA14" i="4"/>
  <c r="AWA13" i="4"/>
  <c r="AWA12" i="4"/>
  <c r="AWA11" i="4"/>
  <c r="AWA10" i="4"/>
  <c r="AWA9" i="4"/>
  <c r="AWA8" i="4"/>
  <c r="AWF156" i="4"/>
  <c r="AWF155" i="4"/>
  <c r="AWF154" i="4"/>
  <c r="AWF153" i="4"/>
  <c r="AWF152" i="4"/>
  <c r="AWF151" i="4"/>
  <c r="AWF150" i="4"/>
  <c r="AWF149" i="4"/>
  <c r="AWF148" i="4"/>
  <c r="AWF147" i="4"/>
  <c r="AWF146" i="4"/>
  <c r="AWF145" i="4"/>
  <c r="AWF144" i="4"/>
  <c r="AWF143" i="4"/>
  <c r="AWF142" i="4"/>
  <c r="AWF141" i="4"/>
  <c r="AWF140" i="4"/>
  <c r="AWF139" i="4"/>
  <c r="AWF138" i="4"/>
  <c r="AWF137" i="4"/>
  <c r="AWF136" i="4"/>
  <c r="AWF135" i="4"/>
  <c r="AWF134" i="4"/>
  <c r="AWF133" i="4"/>
  <c r="AWF132" i="4"/>
  <c r="AWF131" i="4"/>
  <c r="AWF130" i="4"/>
  <c r="AWF129" i="4"/>
  <c r="AWF128" i="4"/>
  <c r="AWF127" i="4"/>
  <c r="AWF126" i="4"/>
  <c r="AWF125" i="4"/>
  <c r="AWF124" i="4"/>
  <c r="AWF123" i="4"/>
  <c r="AWF122" i="4"/>
  <c r="AWF121" i="4"/>
  <c r="AWF120" i="4"/>
  <c r="AWF119" i="4"/>
  <c r="AWF118" i="4"/>
  <c r="AWF117" i="4"/>
  <c r="AWF116" i="4"/>
  <c r="AWF115" i="4"/>
  <c r="AWF114" i="4"/>
  <c r="AWF113" i="4"/>
  <c r="AWF112" i="4"/>
  <c r="AWF111" i="4"/>
  <c r="AWF110" i="4"/>
  <c r="AWF109" i="4"/>
  <c r="AWF108" i="4"/>
  <c r="AWF107" i="4"/>
  <c r="AWF106" i="4"/>
  <c r="AWF105" i="4"/>
  <c r="AWF104" i="4"/>
  <c r="AWF103" i="4"/>
  <c r="AWF102" i="4"/>
  <c r="AWF101" i="4"/>
  <c r="AWF100" i="4"/>
  <c r="AWF99" i="4"/>
  <c r="AWF98" i="4"/>
  <c r="AWF97" i="4"/>
  <c r="AWF96" i="4"/>
  <c r="AWF95" i="4"/>
  <c r="AWF94" i="4"/>
  <c r="AWF93" i="4"/>
  <c r="AWF92" i="4"/>
  <c r="AWF91" i="4"/>
  <c r="AWF90" i="4"/>
  <c r="AWF89" i="4"/>
  <c r="AWF88" i="4"/>
  <c r="AWF87" i="4"/>
  <c r="AWF86" i="4"/>
  <c r="AWF85" i="4"/>
  <c r="AWF84" i="4"/>
  <c r="AWF83" i="4"/>
  <c r="AWF82" i="4"/>
  <c r="AWF81" i="4"/>
  <c r="AWF80" i="4"/>
  <c r="AWF79" i="4"/>
  <c r="AWF78" i="4"/>
  <c r="AWF77" i="4"/>
  <c r="AWF76" i="4"/>
  <c r="AWF75" i="4"/>
  <c r="AWF74" i="4"/>
  <c r="AWF73" i="4"/>
  <c r="AWF72" i="4"/>
  <c r="AWF71" i="4"/>
  <c r="AWF70" i="4"/>
  <c r="AWF69" i="4"/>
  <c r="AWF68" i="4"/>
  <c r="AWF67" i="4"/>
  <c r="AWF66" i="4"/>
  <c r="AWF65" i="4"/>
  <c r="AWF64" i="4"/>
  <c r="AWF63" i="4"/>
  <c r="AWF62" i="4"/>
  <c r="AWF61" i="4"/>
  <c r="AWF60" i="4"/>
  <c r="AWF59" i="4"/>
  <c r="AWF58" i="4"/>
  <c r="AWF57" i="4"/>
  <c r="AWF56" i="4"/>
  <c r="AWF55" i="4"/>
  <c r="AWF54" i="4"/>
  <c r="AWF53" i="4"/>
  <c r="AWF52" i="4"/>
  <c r="AWF51" i="4"/>
  <c r="AWF50" i="4"/>
  <c r="AWF49" i="4"/>
  <c r="AWF48" i="4"/>
  <c r="AWF47" i="4"/>
  <c r="AWF46" i="4"/>
  <c r="AWF45" i="4"/>
  <c r="AWF44" i="4"/>
  <c r="AWF43" i="4"/>
  <c r="AWF42" i="4"/>
  <c r="AWF41" i="4"/>
  <c r="AWF40" i="4"/>
  <c r="AWF39" i="4"/>
  <c r="AWF38" i="4"/>
  <c r="AWF37" i="4"/>
  <c r="AWF36" i="4"/>
  <c r="AWF35" i="4"/>
  <c r="AWF34" i="4"/>
  <c r="AWF33" i="4"/>
  <c r="AWF32" i="4"/>
  <c r="AWF31" i="4"/>
  <c r="AWF30" i="4"/>
  <c r="AWF29" i="4"/>
  <c r="AWF28" i="4"/>
  <c r="AWF27" i="4"/>
  <c r="AWF26" i="4"/>
  <c r="AWF25" i="4"/>
  <c r="AWF24" i="4"/>
  <c r="AWF23" i="4"/>
  <c r="AWF22" i="4"/>
  <c r="AWF21" i="4"/>
  <c r="AWF20" i="4"/>
  <c r="AWF19" i="4"/>
  <c r="AWF18" i="4"/>
  <c r="AWF17" i="4"/>
  <c r="AWF16" i="4"/>
  <c r="AWF15" i="4"/>
  <c r="AWF14" i="4"/>
  <c r="AWF13" i="4"/>
  <c r="AWF12" i="4"/>
  <c r="AWF11" i="4"/>
  <c r="AWF10" i="4"/>
  <c r="AWF9" i="4"/>
  <c r="AWF8" i="4"/>
  <c r="AWK156" i="4"/>
  <c r="AWK155" i="4"/>
  <c r="AWK154" i="4"/>
  <c r="AWK153" i="4"/>
  <c r="AWK152" i="4"/>
  <c r="AWK151" i="4"/>
  <c r="AWK150" i="4"/>
  <c r="AWK149" i="4"/>
  <c r="AWK148" i="4"/>
  <c r="AWK147" i="4"/>
  <c r="AWK146" i="4"/>
  <c r="AWK145" i="4"/>
  <c r="AWK144" i="4"/>
  <c r="AWK143" i="4"/>
  <c r="AWK142" i="4"/>
  <c r="AWK141" i="4"/>
  <c r="AWK140" i="4"/>
  <c r="AWK139" i="4"/>
  <c r="AWK138" i="4"/>
  <c r="AWK137" i="4"/>
  <c r="AWK136" i="4"/>
  <c r="AWK135" i="4"/>
  <c r="AWK134" i="4"/>
  <c r="AWK133" i="4"/>
  <c r="AWK132" i="4"/>
  <c r="AWK131" i="4"/>
  <c r="AWK130" i="4"/>
  <c r="AWK129" i="4"/>
  <c r="AWK128" i="4"/>
  <c r="AWK127" i="4"/>
  <c r="AWK126" i="4"/>
  <c r="AWK125" i="4"/>
  <c r="AWK124" i="4"/>
  <c r="AWK123" i="4"/>
  <c r="AWK122" i="4"/>
  <c r="AWK121" i="4"/>
  <c r="AWK120" i="4"/>
  <c r="AWK119" i="4"/>
  <c r="AWK118" i="4"/>
  <c r="AWK117" i="4"/>
  <c r="AWK116" i="4"/>
  <c r="AWK115" i="4"/>
  <c r="AWK114" i="4"/>
  <c r="AWK113" i="4"/>
  <c r="AWK112" i="4"/>
  <c r="AWK111" i="4"/>
  <c r="AWK110" i="4"/>
  <c r="AWK109" i="4"/>
  <c r="AWK108" i="4"/>
  <c r="AWK107" i="4"/>
  <c r="AWK106" i="4"/>
  <c r="AWK105" i="4"/>
  <c r="AWK104" i="4"/>
  <c r="AWK103" i="4"/>
  <c r="AWK102" i="4"/>
  <c r="AWK101" i="4"/>
  <c r="AWK100" i="4"/>
  <c r="AWK99" i="4"/>
  <c r="AWK98" i="4"/>
  <c r="AWK97" i="4"/>
  <c r="AWK96" i="4"/>
  <c r="AWK95" i="4"/>
  <c r="AWK94" i="4"/>
  <c r="AWK93" i="4"/>
  <c r="AWK92" i="4"/>
  <c r="AWK91" i="4"/>
  <c r="AWK90" i="4"/>
  <c r="AWK89" i="4"/>
  <c r="AWK88" i="4"/>
  <c r="AWK87" i="4"/>
  <c r="AWK86" i="4"/>
  <c r="AWK85" i="4"/>
  <c r="AWK84" i="4"/>
  <c r="AWK83" i="4"/>
  <c r="AWK82" i="4"/>
  <c r="AWK81" i="4"/>
  <c r="AWK80" i="4"/>
  <c r="AWK79" i="4"/>
  <c r="AWK78" i="4"/>
  <c r="AWK77" i="4"/>
  <c r="AWK76" i="4"/>
  <c r="AWK75" i="4"/>
  <c r="AWK74" i="4"/>
  <c r="AWK73" i="4"/>
  <c r="AWK72" i="4"/>
  <c r="AWK71" i="4"/>
  <c r="AWK70" i="4"/>
  <c r="AWK69" i="4"/>
  <c r="AWK68" i="4"/>
  <c r="AWK67" i="4"/>
  <c r="AWK66" i="4"/>
  <c r="AWK65" i="4"/>
  <c r="AWK64" i="4"/>
  <c r="AWK63" i="4"/>
  <c r="AWK62" i="4"/>
  <c r="AWK61" i="4"/>
  <c r="AWK60" i="4"/>
  <c r="AWK59" i="4"/>
  <c r="AWK58" i="4"/>
  <c r="AWK57" i="4"/>
  <c r="AWK56" i="4"/>
  <c r="AWK55" i="4"/>
  <c r="AWK54" i="4"/>
  <c r="AWK53" i="4"/>
  <c r="AWK52" i="4"/>
  <c r="AWK51" i="4"/>
  <c r="AWK50" i="4"/>
  <c r="AWK49" i="4"/>
  <c r="AWK48" i="4"/>
  <c r="AWK47" i="4"/>
  <c r="AWK46" i="4"/>
  <c r="AWK45" i="4"/>
  <c r="AWK44" i="4"/>
  <c r="AWK43" i="4"/>
  <c r="AWK42" i="4"/>
  <c r="AWK41" i="4"/>
  <c r="AWK40" i="4"/>
  <c r="AWK39" i="4"/>
  <c r="AWK38" i="4"/>
  <c r="AWK37" i="4"/>
  <c r="AWK36" i="4"/>
  <c r="AWK35" i="4"/>
  <c r="AWK34" i="4"/>
  <c r="AWK33" i="4"/>
  <c r="AWK32" i="4"/>
  <c r="AWK31" i="4"/>
  <c r="AWK30" i="4"/>
  <c r="AWK29" i="4"/>
  <c r="AWK28" i="4"/>
  <c r="AWK27" i="4"/>
  <c r="AWK26" i="4"/>
  <c r="AWK25" i="4"/>
  <c r="AWK24" i="4"/>
  <c r="AWK23" i="4"/>
  <c r="AWK22" i="4"/>
  <c r="AWK21" i="4"/>
  <c r="AWK20" i="4"/>
  <c r="AWK19" i="4"/>
  <c r="AWK18" i="4"/>
  <c r="AWK17" i="4"/>
  <c r="AWK16" i="4"/>
  <c r="AWK15" i="4"/>
  <c r="AWK14" i="4"/>
  <c r="AWK13" i="4"/>
  <c r="AWK12" i="4"/>
  <c r="AWK11" i="4"/>
  <c r="AWK10" i="4"/>
  <c r="AWK9" i="4"/>
  <c r="AWK8" i="4"/>
  <c r="AWP156" i="4"/>
  <c r="AWP155" i="4"/>
  <c r="AWP154" i="4"/>
  <c r="AWP153" i="4"/>
  <c r="AWP152" i="4"/>
  <c r="AWP151" i="4"/>
  <c r="AWP150" i="4"/>
  <c r="AWP149" i="4"/>
  <c r="AWP148" i="4"/>
  <c r="AWP147" i="4"/>
  <c r="AWP146" i="4"/>
  <c r="AWP145" i="4"/>
  <c r="AWP144" i="4"/>
  <c r="AWP143" i="4"/>
  <c r="AWP142" i="4"/>
  <c r="AWP141" i="4"/>
  <c r="AWP140" i="4"/>
  <c r="AWP139" i="4"/>
  <c r="AWP138" i="4"/>
  <c r="AWP137" i="4"/>
  <c r="AWP136" i="4"/>
  <c r="AWP135" i="4"/>
  <c r="AWP134" i="4"/>
  <c r="AWP133" i="4"/>
  <c r="AWP132" i="4"/>
  <c r="AWP131" i="4"/>
  <c r="AWP130" i="4"/>
  <c r="AWP129" i="4"/>
  <c r="AWP128" i="4"/>
  <c r="AWP127" i="4"/>
  <c r="AWP126" i="4"/>
  <c r="AWP125" i="4"/>
  <c r="AWP124" i="4"/>
  <c r="AWP123" i="4"/>
  <c r="AWP122" i="4"/>
  <c r="AWP121" i="4"/>
  <c r="AWP120" i="4"/>
  <c r="AWP119" i="4"/>
  <c r="AWP118" i="4"/>
  <c r="AWP117" i="4"/>
  <c r="AWP116" i="4"/>
  <c r="AWP115" i="4"/>
  <c r="AWP114" i="4"/>
  <c r="AWP113" i="4"/>
  <c r="AWP112" i="4"/>
  <c r="AWP111" i="4"/>
  <c r="AWP110" i="4"/>
  <c r="AWP109" i="4"/>
  <c r="AWP108" i="4"/>
  <c r="AWP107" i="4"/>
  <c r="AWP106" i="4"/>
  <c r="AWP105" i="4"/>
  <c r="AWP104" i="4"/>
  <c r="AWP103" i="4"/>
  <c r="AWP102" i="4"/>
  <c r="AWP101" i="4"/>
  <c r="AWP100" i="4"/>
  <c r="AWP99" i="4"/>
  <c r="AWP98" i="4"/>
  <c r="AWP97" i="4"/>
  <c r="AWP96" i="4"/>
  <c r="AWP95" i="4"/>
  <c r="AWP94" i="4"/>
  <c r="AWP93" i="4"/>
  <c r="AWP92" i="4"/>
  <c r="AWP91" i="4"/>
  <c r="AWP90" i="4"/>
  <c r="AWP89" i="4"/>
  <c r="AWP88" i="4"/>
  <c r="AWP87" i="4"/>
  <c r="AWP86" i="4"/>
  <c r="AWP85" i="4"/>
  <c r="AWP84" i="4"/>
  <c r="AWP83" i="4"/>
  <c r="AWP82" i="4"/>
  <c r="AWP81" i="4"/>
  <c r="AWP80" i="4"/>
  <c r="AWP79" i="4"/>
  <c r="AWP78" i="4"/>
  <c r="AWP77" i="4"/>
  <c r="AWP76" i="4"/>
  <c r="AWP75" i="4"/>
  <c r="AWP74" i="4"/>
  <c r="AWP73" i="4"/>
  <c r="AWP72" i="4"/>
  <c r="AWP71" i="4"/>
  <c r="AWP70" i="4"/>
  <c r="AWP69" i="4"/>
  <c r="AWP68" i="4"/>
  <c r="AWP67" i="4"/>
  <c r="AWP66" i="4"/>
  <c r="AWP65" i="4"/>
  <c r="AWP64" i="4"/>
  <c r="AWP63" i="4"/>
  <c r="AWP62" i="4"/>
  <c r="AWP61" i="4"/>
  <c r="AWP60" i="4"/>
  <c r="AWP59" i="4"/>
  <c r="AWP58" i="4"/>
  <c r="AWP57" i="4"/>
  <c r="AWP56" i="4"/>
  <c r="AWP55" i="4"/>
  <c r="AWP54" i="4"/>
  <c r="AWP53" i="4"/>
  <c r="AWP52" i="4"/>
  <c r="AWP51" i="4"/>
  <c r="AWP50" i="4"/>
  <c r="AWP49" i="4"/>
  <c r="AWP48" i="4"/>
  <c r="AWP47" i="4"/>
  <c r="AWP46" i="4"/>
  <c r="AWP45" i="4"/>
  <c r="AWP44" i="4"/>
  <c r="AWP43" i="4"/>
  <c r="AWP42" i="4"/>
  <c r="AWP41" i="4"/>
  <c r="AWP40" i="4"/>
  <c r="AWP39" i="4"/>
  <c r="AWP38" i="4"/>
  <c r="AWP37" i="4"/>
  <c r="AWP36" i="4"/>
  <c r="AWP35" i="4"/>
  <c r="AWP34" i="4"/>
  <c r="AWP33" i="4"/>
  <c r="AWP32" i="4"/>
  <c r="AWP31" i="4"/>
  <c r="AWP30" i="4"/>
  <c r="AWP29" i="4"/>
  <c r="AWP28" i="4"/>
  <c r="AWP27" i="4"/>
  <c r="AWP26" i="4"/>
  <c r="AWP25" i="4"/>
  <c r="AWP24" i="4"/>
  <c r="AWP23" i="4"/>
  <c r="AWP22" i="4"/>
  <c r="AWP21" i="4"/>
  <c r="AWP20" i="4"/>
  <c r="AWP19" i="4"/>
  <c r="AWP18" i="4"/>
  <c r="AWP17" i="4"/>
  <c r="AWP16" i="4"/>
  <c r="AWP15" i="4"/>
  <c r="AWP14" i="4"/>
  <c r="AWP13" i="4"/>
  <c r="AWP12" i="4"/>
  <c r="AWP11" i="4"/>
  <c r="AWP10" i="4"/>
  <c r="AWP9" i="4"/>
  <c r="AWP8" i="4"/>
  <c r="AWU156" i="4"/>
  <c r="AWU155" i="4"/>
  <c r="AWU154" i="4"/>
  <c r="AWU153" i="4"/>
  <c r="AWU152" i="4"/>
  <c r="AWU151" i="4"/>
  <c r="AWU150" i="4"/>
  <c r="AWU149" i="4"/>
  <c r="AWU148" i="4"/>
  <c r="AWU147" i="4"/>
  <c r="AWU146" i="4"/>
  <c r="AWU145" i="4"/>
  <c r="AWU144" i="4"/>
  <c r="AWU143" i="4"/>
  <c r="AWU142" i="4"/>
  <c r="AWU141" i="4"/>
  <c r="AWU140" i="4"/>
  <c r="AWU139" i="4"/>
  <c r="AWU138" i="4"/>
  <c r="AWU137" i="4"/>
  <c r="AWU136" i="4"/>
  <c r="AWU135" i="4"/>
  <c r="AWU134" i="4"/>
  <c r="AWU133" i="4"/>
  <c r="AWU132" i="4"/>
  <c r="AWU131" i="4"/>
  <c r="AWU130" i="4"/>
  <c r="AWU129" i="4"/>
  <c r="AWU128" i="4"/>
  <c r="AWU127" i="4"/>
  <c r="AWU126" i="4"/>
  <c r="AWU125" i="4"/>
  <c r="AWU124" i="4"/>
  <c r="AWU123" i="4"/>
  <c r="AWU122" i="4"/>
  <c r="AWU121" i="4"/>
  <c r="AWU120" i="4"/>
  <c r="AWU119" i="4"/>
  <c r="AWU118" i="4"/>
  <c r="AWU117" i="4"/>
  <c r="AWU116" i="4"/>
  <c r="AWU115" i="4"/>
  <c r="AWU114" i="4"/>
  <c r="AWU113" i="4"/>
  <c r="AWU112" i="4"/>
  <c r="AWU111" i="4"/>
  <c r="AWU110" i="4"/>
  <c r="AWU109" i="4"/>
  <c r="AWU108" i="4"/>
  <c r="AWU107" i="4"/>
  <c r="AWU106" i="4"/>
  <c r="AWU105" i="4"/>
  <c r="AWU104" i="4"/>
  <c r="AWU103" i="4"/>
  <c r="AWU102" i="4"/>
  <c r="AWU101" i="4"/>
  <c r="AWU100" i="4"/>
  <c r="AWU99" i="4"/>
  <c r="AWU98" i="4"/>
  <c r="AWU97" i="4"/>
  <c r="AWU96" i="4"/>
  <c r="AWU95" i="4"/>
  <c r="AWU94" i="4"/>
  <c r="AWU93" i="4"/>
  <c r="AWU92" i="4"/>
  <c r="AWU91" i="4"/>
  <c r="AWU90" i="4"/>
  <c r="AWU89" i="4"/>
  <c r="AWU88" i="4"/>
  <c r="AWU87" i="4"/>
  <c r="AWU86" i="4"/>
  <c r="AWU85" i="4"/>
  <c r="AWU84" i="4"/>
  <c r="AWU83" i="4"/>
  <c r="AWU82" i="4"/>
  <c r="AWU81" i="4"/>
  <c r="AWU80" i="4"/>
  <c r="AWU79" i="4"/>
  <c r="AWU78" i="4"/>
  <c r="AWU77" i="4"/>
  <c r="AWU76" i="4"/>
  <c r="AWU75" i="4"/>
  <c r="AWU74" i="4"/>
  <c r="AWU73" i="4"/>
  <c r="AWU72" i="4"/>
  <c r="AWU71" i="4"/>
  <c r="AWU70" i="4"/>
  <c r="AWU69" i="4"/>
  <c r="AWU68" i="4"/>
  <c r="AWU67" i="4"/>
  <c r="AWU66" i="4"/>
  <c r="AWU65" i="4"/>
  <c r="AWU64" i="4"/>
  <c r="AWU63" i="4"/>
  <c r="AWU62" i="4"/>
  <c r="AWU61" i="4"/>
  <c r="AWU60" i="4"/>
  <c r="AWU59" i="4"/>
  <c r="AWU58" i="4"/>
  <c r="AWU57" i="4"/>
  <c r="AWU56" i="4"/>
  <c r="AWU55" i="4"/>
  <c r="AWU54" i="4"/>
  <c r="AWU53" i="4"/>
  <c r="AWU52" i="4"/>
  <c r="AWU51" i="4"/>
  <c r="AWU50" i="4"/>
  <c r="AWU49" i="4"/>
  <c r="AWU48" i="4"/>
  <c r="AWU47" i="4"/>
  <c r="AWU46" i="4"/>
  <c r="AWU45" i="4"/>
  <c r="AWU44" i="4"/>
  <c r="AWU43" i="4"/>
  <c r="AWU42" i="4"/>
  <c r="AWU41" i="4"/>
  <c r="AWU40" i="4"/>
  <c r="AWU39" i="4"/>
  <c r="AWU38" i="4"/>
  <c r="AWU37" i="4"/>
  <c r="AWU36" i="4"/>
  <c r="AWU35" i="4"/>
  <c r="AWU34" i="4"/>
  <c r="AWU33" i="4"/>
  <c r="AWU32" i="4"/>
  <c r="AWU31" i="4"/>
  <c r="AWU30" i="4"/>
  <c r="AWU29" i="4"/>
  <c r="AWU28" i="4"/>
  <c r="AWU27" i="4"/>
  <c r="AWU26" i="4"/>
  <c r="AWU25" i="4"/>
  <c r="AWU24" i="4"/>
  <c r="AWU23" i="4"/>
  <c r="AWU22" i="4"/>
  <c r="AWU21" i="4"/>
  <c r="AWU20" i="4"/>
  <c r="AWU19" i="4"/>
  <c r="AWU18" i="4"/>
  <c r="AWU17" i="4"/>
  <c r="AWU16" i="4"/>
  <c r="AWU15" i="4"/>
  <c r="AWU14" i="4"/>
  <c r="AWU13" i="4"/>
  <c r="AWU12" i="4"/>
  <c r="AWU11" i="4"/>
  <c r="AWU10" i="4"/>
  <c r="AWU9" i="4"/>
  <c r="AWU8" i="4"/>
  <c r="AWZ156" i="4"/>
  <c r="AWZ155" i="4"/>
  <c r="AWZ154" i="4"/>
  <c r="AWZ153" i="4"/>
  <c r="AWZ152" i="4"/>
  <c r="AWZ151" i="4"/>
  <c r="AWZ150" i="4"/>
  <c r="AWZ149" i="4"/>
  <c r="AWZ148" i="4"/>
  <c r="AWZ147" i="4"/>
  <c r="AWZ146" i="4"/>
  <c r="AWZ145" i="4"/>
  <c r="AWZ144" i="4"/>
  <c r="AWZ143" i="4"/>
  <c r="AWZ142" i="4"/>
  <c r="AWZ141" i="4"/>
  <c r="AWZ140" i="4"/>
  <c r="AWZ139" i="4"/>
  <c r="AWZ138" i="4"/>
  <c r="AWZ137" i="4"/>
  <c r="AWZ136" i="4"/>
  <c r="AWZ135" i="4"/>
  <c r="AWZ134" i="4"/>
  <c r="AWZ133" i="4"/>
  <c r="AWZ132" i="4"/>
  <c r="AWZ131" i="4"/>
  <c r="AWZ130" i="4"/>
  <c r="AWZ129" i="4"/>
  <c r="AWZ128" i="4"/>
  <c r="AWZ127" i="4"/>
  <c r="AWZ126" i="4"/>
  <c r="AWZ125" i="4"/>
  <c r="AWZ124" i="4"/>
  <c r="AWZ123" i="4"/>
  <c r="AWZ122" i="4"/>
  <c r="AWZ121" i="4"/>
  <c r="AWZ120" i="4"/>
  <c r="AWZ119" i="4"/>
  <c r="AWZ118" i="4"/>
  <c r="AWZ117" i="4"/>
  <c r="AWZ116" i="4"/>
  <c r="AWZ115" i="4"/>
  <c r="AWZ114" i="4"/>
  <c r="AWZ113" i="4"/>
  <c r="AWZ112" i="4"/>
  <c r="AWZ111" i="4"/>
  <c r="AWZ110" i="4"/>
  <c r="AWZ109" i="4"/>
  <c r="AWZ108" i="4"/>
  <c r="AWZ107" i="4"/>
  <c r="AWZ106" i="4"/>
  <c r="AWZ105" i="4"/>
  <c r="AWZ104" i="4"/>
  <c r="AWZ103" i="4"/>
  <c r="AWZ102" i="4"/>
  <c r="AWZ101" i="4"/>
  <c r="AWZ100" i="4"/>
  <c r="AWZ99" i="4"/>
  <c r="AWZ98" i="4"/>
  <c r="AWZ97" i="4"/>
  <c r="AWZ96" i="4"/>
  <c r="AWZ95" i="4"/>
  <c r="AWZ94" i="4"/>
  <c r="AWZ93" i="4"/>
  <c r="AWZ92" i="4"/>
  <c r="AWZ91" i="4"/>
  <c r="AWZ90" i="4"/>
  <c r="AWZ89" i="4"/>
  <c r="AWZ88" i="4"/>
  <c r="AWZ87" i="4"/>
  <c r="AWZ86" i="4"/>
  <c r="AWZ85" i="4"/>
  <c r="AWZ84" i="4"/>
  <c r="AWZ83" i="4"/>
  <c r="AWZ82" i="4"/>
  <c r="AWZ81" i="4"/>
  <c r="AWZ80" i="4"/>
  <c r="AWZ79" i="4"/>
  <c r="AWZ78" i="4"/>
  <c r="AWZ77" i="4"/>
  <c r="AWZ76" i="4"/>
  <c r="AWZ75" i="4"/>
  <c r="AWZ74" i="4"/>
  <c r="AWZ73" i="4"/>
  <c r="AWZ72" i="4"/>
  <c r="AWZ71" i="4"/>
  <c r="AWZ70" i="4"/>
  <c r="AWZ69" i="4"/>
  <c r="AWZ68" i="4"/>
  <c r="AWZ67" i="4"/>
  <c r="AWZ66" i="4"/>
  <c r="AWZ65" i="4"/>
  <c r="AWZ64" i="4"/>
  <c r="AWZ63" i="4"/>
  <c r="AWZ62" i="4"/>
  <c r="AWZ61" i="4"/>
  <c r="AWZ60" i="4"/>
  <c r="AWZ59" i="4"/>
  <c r="AWZ58" i="4"/>
  <c r="AWZ57" i="4"/>
  <c r="AWZ56" i="4"/>
  <c r="AWZ55" i="4"/>
  <c r="AWZ54" i="4"/>
  <c r="AWZ53" i="4"/>
  <c r="AWZ52" i="4"/>
  <c r="AWZ51" i="4"/>
  <c r="AWZ50" i="4"/>
  <c r="AWZ49" i="4"/>
  <c r="AWZ48" i="4"/>
  <c r="AWZ47" i="4"/>
  <c r="AWZ46" i="4"/>
  <c r="AWZ45" i="4"/>
  <c r="AWZ44" i="4"/>
  <c r="AWZ43" i="4"/>
  <c r="AWZ42" i="4"/>
  <c r="AWZ41" i="4"/>
  <c r="AWZ40" i="4"/>
  <c r="AWZ39" i="4"/>
  <c r="AWZ38" i="4"/>
  <c r="AWZ37" i="4"/>
  <c r="AWZ36" i="4"/>
  <c r="AWZ35" i="4"/>
  <c r="AWZ34" i="4"/>
  <c r="AWZ33" i="4"/>
  <c r="AWZ32" i="4"/>
  <c r="AWZ31" i="4"/>
  <c r="AWZ30" i="4"/>
  <c r="AWZ29" i="4"/>
  <c r="AWZ28" i="4"/>
  <c r="AWZ27" i="4"/>
  <c r="AWZ26" i="4"/>
  <c r="AWZ25" i="4"/>
  <c r="AWZ24" i="4"/>
  <c r="AWZ23" i="4"/>
  <c r="AWZ22" i="4"/>
  <c r="AWZ21" i="4"/>
  <c r="AWZ20" i="4"/>
  <c r="AWZ19" i="4"/>
  <c r="AWZ18" i="4"/>
  <c r="AWZ17" i="4"/>
  <c r="AWZ16" i="4"/>
  <c r="AWZ15" i="4"/>
  <c r="AWZ14" i="4"/>
  <c r="AWZ13" i="4"/>
  <c r="AWZ12" i="4"/>
  <c r="AWZ11" i="4"/>
  <c r="AWZ10" i="4"/>
  <c r="AWZ9" i="4"/>
  <c r="AWZ8" i="4"/>
  <c r="AXE156" i="4"/>
  <c r="AXE155" i="4"/>
  <c r="AXE154" i="4"/>
  <c r="AXE153" i="4"/>
  <c r="AXE152" i="4"/>
  <c r="AXE151" i="4"/>
  <c r="AXE150" i="4"/>
  <c r="AXE149" i="4"/>
  <c r="AXE148" i="4"/>
  <c r="AXE147" i="4"/>
  <c r="AXE146" i="4"/>
  <c r="AXE145" i="4"/>
  <c r="AXE144" i="4"/>
  <c r="AXE143" i="4"/>
  <c r="AXE142" i="4"/>
  <c r="AXE141" i="4"/>
  <c r="AXE140" i="4"/>
  <c r="AXE139" i="4"/>
  <c r="AXE138" i="4"/>
  <c r="AXE137" i="4"/>
  <c r="AXE136" i="4"/>
  <c r="AXE135" i="4"/>
  <c r="AXE134" i="4"/>
  <c r="AXE133" i="4"/>
  <c r="AXE132" i="4"/>
  <c r="AXE131" i="4"/>
  <c r="AXE130" i="4"/>
  <c r="AXE129" i="4"/>
  <c r="AXE128" i="4"/>
  <c r="AXE127" i="4"/>
  <c r="AXE126" i="4"/>
  <c r="AXE125" i="4"/>
  <c r="AXE124" i="4"/>
  <c r="AXE123" i="4"/>
  <c r="AXE122" i="4"/>
  <c r="AXE121" i="4"/>
  <c r="AXE120" i="4"/>
  <c r="AXE119" i="4"/>
  <c r="AXE118" i="4"/>
  <c r="AXE117" i="4"/>
  <c r="AXE116" i="4"/>
  <c r="AXE115" i="4"/>
  <c r="AXE114" i="4"/>
  <c r="AXE113" i="4"/>
  <c r="AXE112" i="4"/>
  <c r="AXE111" i="4"/>
  <c r="AXE110" i="4"/>
  <c r="AXE109" i="4"/>
  <c r="AXE108" i="4"/>
  <c r="AXE107" i="4"/>
  <c r="AXE106" i="4"/>
  <c r="AXE105" i="4"/>
  <c r="AXE104" i="4"/>
  <c r="AXE103" i="4"/>
  <c r="AXE102" i="4"/>
  <c r="AXE101" i="4"/>
  <c r="AXE100" i="4"/>
  <c r="AXE99" i="4"/>
  <c r="AXE98" i="4"/>
  <c r="AXE97" i="4"/>
  <c r="AXE96" i="4"/>
  <c r="AXE95" i="4"/>
  <c r="AXE94" i="4"/>
  <c r="AXE93" i="4"/>
  <c r="AXE92" i="4"/>
  <c r="AXE91" i="4"/>
  <c r="AXE90" i="4"/>
  <c r="AXE89" i="4"/>
  <c r="AXE88" i="4"/>
  <c r="AXE87" i="4"/>
  <c r="AXE86" i="4"/>
  <c r="AXE85" i="4"/>
  <c r="AXE84" i="4"/>
  <c r="AXE83" i="4"/>
  <c r="AXE82" i="4"/>
  <c r="AXE81" i="4"/>
  <c r="AXE80" i="4"/>
  <c r="AXE79" i="4"/>
  <c r="AXE78" i="4"/>
  <c r="AXE77" i="4"/>
  <c r="AXE76" i="4"/>
  <c r="AXE75" i="4"/>
  <c r="AXE74" i="4"/>
  <c r="AXE73" i="4"/>
  <c r="AXE72" i="4"/>
  <c r="AXE71" i="4"/>
  <c r="AXE70" i="4"/>
  <c r="AXE69" i="4"/>
  <c r="AXE68" i="4"/>
  <c r="AXE67" i="4"/>
  <c r="AXE66" i="4"/>
  <c r="AXE65" i="4"/>
  <c r="AXE64" i="4"/>
  <c r="AXE63" i="4"/>
  <c r="AXE62" i="4"/>
  <c r="AXE61" i="4"/>
  <c r="AXE60" i="4"/>
  <c r="AXE59" i="4"/>
  <c r="AXE58" i="4"/>
  <c r="AXE57" i="4"/>
  <c r="AXE56" i="4"/>
  <c r="AXE55" i="4"/>
  <c r="AXE54" i="4"/>
  <c r="AXE53" i="4"/>
  <c r="AXE52" i="4"/>
  <c r="AXE51" i="4"/>
  <c r="AXE50" i="4"/>
  <c r="AXE49" i="4"/>
  <c r="AXE48" i="4"/>
  <c r="AXE47" i="4"/>
  <c r="AXE46" i="4"/>
  <c r="AXE45" i="4"/>
  <c r="AXE44" i="4"/>
  <c r="AXE43" i="4"/>
  <c r="AXE42" i="4"/>
  <c r="AXE41" i="4"/>
  <c r="AXE40" i="4"/>
  <c r="AXE39" i="4"/>
  <c r="AXE38" i="4"/>
  <c r="AXE37" i="4"/>
  <c r="AXE36" i="4"/>
  <c r="AXE35" i="4"/>
  <c r="AXE34" i="4"/>
  <c r="AXE33" i="4"/>
  <c r="AXE32" i="4"/>
  <c r="AXE31" i="4"/>
  <c r="AXE30" i="4"/>
  <c r="AXE29" i="4"/>
  <c r="AXE28" i="4"/>
  <c r="AXE27" i="4"/>
  <c r="AXE26" i="4"/>
  <c r="AXE25" i="4"/>
  <c r="AXE24" i="4"/>
  <c r="AXE23" i="4"/>
  <c r="AXE22" i="4"/>
  <c r="AXE21" i="4"/>
  <c r="AXE20" i="4"/>
  <c r="AXE19" i="4"/>
  <c r="AXE18" i="4"/>
  <c r="AXE17" i="4"/>
  <c r="AXE16" i="4"/>
  <c r="AXE15" i="4"/>
  <c r="AXE14" i="4"/>
  <c r="AXE13" i="4"/>
  <c r="AXE12" i="4"/>
  <c r="AXE11" i="4"/>
  <c r="AXE10" i="4"/>
  <c r="AXE9" i="4"/>
  <c r="AXE8" i="4"/>
  <c r="AXJ156" i="4"/>
  <c r="AXJ155" i="4"/>
  <c r="AXJ154" i="4"/>
  <c r="AXJ153" i="4"/>
  <c r="AXJ152" i="4"/>
  <c r="AXJ151" i="4"/>
  <c r="AXJ150" i="4"/>
  <c r="AXJ149" i="4"/>
  <c r="AXJ148" i="4"/>
  <c r="AXJ147" i="4"/>
  <c r="AXJ146" i="4"/>
  <c r="AXJ145" i="4"/>
  <c r="AXJ144" i="4"/>
  <c r="AXJ143" i="4"/>
  <c r="AXJ142" i="4"/>
  <c r="AXJ141" i="4"/>
  <c r="AXJ140" i="4"/>
  <c r="AXJ139" i="4"/>
  <c r="AXJ138" i="4"/>
  <c r="AXJ137" i="4"/>
  <c r="AXJ136" i="4"/>
  <c r="AXJ135" i="4"/>
  <c r="AXJ134" i="4"/>
  <c r="AXJ133" i="4"/>
  <c r="AXJ132" i="4"/>
  <c r="AXJ131" i="4"/>
  <c r="AXJ130" i="4"/>
  <c r="AXJ129" i="4"/>
  <c r="AXJ128" i="4"/>
  <c r="AXJ127" i="4"/>
  <c r="AXJ126" i="4"/>
  <c r="AXJ125" i="4"/>
  <c r="AXJ124" i="4"/>
  <c r="AXJ123" i="4"/>
  <c r="AXJ122" i="4"/>
  <c r="AXJ121" i="4"/>
  <c r="AXJ120" i="4"/>
  <c r="AXJ119" i="4"/>
  <c r="AXJ118" i="4"/>
  <c r="AXJ117" i="4"/>
  <c r="AXJ116" i="4"/>
  <c r="AXJ115" i="4"/>
  <c r="AXJ114" i="4"/>
  <c r="AXJ113" i="4"/>
  <c r="AXJ112" i="4"/>
  <c r="AXJ111" i="4"/>
  <c r="AXJ110" i="4"/>
  <c r="AXJ109" i="4"/>
  <c r="AXJ108" i="4"/>
  <c r="AXJ107" i="4"/>
  <c r="AXJ106" i="4"/>
  <c r="AXJ105" i="4"/>
  <c r="AXJ104" i="4"/>
  <c r="AXJ103" i="4"/>
  <c r="AXJ102" i="4"/>
  <c r="AXJ101" i="4"/>
  <c r="AXJ100" i="4"/>
  <c r="AXJ99" i="4"/>
  <c r="AXJ98" i="4"/>
  <c r="AXJ97" i="4"/>
  <c r="AXJ96" i="4"/>
  <c r="AXJ95" i="4"/>
  <c r="AXJ94" i="4"/>
  <c r="AXJ93" i="4"/>
  <c r="AXJ92" i="4"/>
  <c r="AXJ91" i="4"/>
  <c r="AXJ90" i="4"/>
  <c r="AXJ89" i="4"/>
  <c r="AXJ88" i="4"/>
  <c r="AXJ87" i="4"/>
  <c r="AXJ86" i="4"/>
  <c r="AXJ85" i="4"/>
  <c r="AXJ84" i="4"/>
  <c r="AXJ83" i="4"/>
  <c r="AXJ82" i="4"/>
  <c r="AXJ81" i="4"/>
  <c r="AXJ80" i="4"/>
  <c r="AXJ79" i="4"/>
  <c r="AXJ78" i="4"/>
  <c r="AXJ77" i="4"/>
  <c r="AXJ76" i="4"/>
  <c r="AXJ75" i="4"/>
  <c r="AXJ74" i="4"/>
  <c r="AXJ73" i="4"/>
  <c r="AXJ72" i="4"/>
  <c r="AXJ71" i="4"/>
  <c r="AXJ70" i="4"/>
  <c r="AXJ69" i="4"/>
  <c r="AXJ68" i="4"/>
  <c r="AXJ67" i="4"/>
  <c r="AXJ66" i="4"/>
  <c r="AXJ65" i="4"/>
  <c r="AXJ64" i="4"/>
  <c r="AXJ63" i="4"/>
  <c r="AXJ62" i="4"/>
  <c r="AXJ61" i="4"/>
  <c r="AXJ60" i="4"/>
  <c r="AXJ59" i="4"/>
  <c r="AXJ58" i="4"/>
  <c r="AXJ57" i="4"/>
  <c r="AXJ56" i="4"/>
  <c r="AXJ55" i="4"/>
  <c r="AXJ54" i="4"/>
  <c r="AXJ53" i="4"/>
  <c r="AXJ52" i="4"/>
  <c r="AXJ51" i="4"/>
  <c r="AXJ50" i="4"/>
  <c r="AXJ49" i="4"/>
  <c r="AXJ48" i="4"/>
  <c r="AXJ47" i="4"/>
  <c r="AXJ46" i="4"/>
  <c r="AXJ45" i="4"/>
  <c r="AXJ44" i="4"/>
  <c r="AXJ43" i="4"/>
  <c r="AXJ42" i="4"/>
  <c r="AXJ41" i="4"/>
  <c r="AXJ40" i="4"/>
  <c r="AXJ39" i="4"/>
  <c r="AXJ38" i="4"/>
  <c r="AXJ37" i="4"/>
  <c r="AXJ36" i="4"/>
  <c r="AXJ35" i="4"/>
  <c r="AXJ34" i="4"/>
  <c r="AXJ33" i="4"/>
  <c r="AXJ32" i="4"/>
  <c r="AXJ31" i="4"/>
  <c r="AXJ30" i="4"/>
  <c r="AXJ29" i="4"/>
  <c r="AXJ28" i="4"/>
  <c r="AXJ27" i="4"/>
  <c r="AXJ26" i="4"/>
  <c r="AXJ25" i="4"/>
  <c r="AXJ24" i="4"/>
  <c r="AXJ23" i="4"/>
  <c r="AXJ22" i="4"/>
  <c r="AXJ21" i="4"/>
  <c r="AXJ20" i="4"/>
  <c r="AXJ19" i="4"/>
  <c r="AXJ18" i="4"/>
  <c r="AXJ17" i="4"/>
  <c r="AXJ16" i="4"/>
  <c r="AXJ15" i="4"/>
  <c r="AXJ14" i="4"/>
  <c r="AXJ13" i="4"/>
  <c r="AXJ12" i="4"/>
  <c r="AXJ11" i="4"/>
  <c r="AXJ10" i="4"/>
  <c r="AXJ9" i="4"/>
  <c r="AXJ8" i="4"/>
  <c r="AXO156" i="4"/>
  <c r="AXO155" i="4"/>
  <c r="AXO154" i="4"/>
  <c r="AXO153" i="4"/>
  <c r="AXO152" i="4"/>
  <c r="AXO151" i="4"/>
  <c r="AXO150" i="4"/>
  <c r="AXO149" i="4"/>
  <c r="AXO148" i="4"/>
  <c r="AXO147" i="4"/>
  <c r="AXO146" i="4"/>
  <c r="AXO145" i="4"/>
  <c r="AXO144" i="4"/>
  <c r="AXO143" i="4"/>
  <c r="AXO142" i="4"/>
  <c r="AXO141" i="4"/>
  <c r="AXO140" i="4"/>
  <c r="AXO139" i="4"/>
  <c r="AXO138" i="4"/>
  <c r="AXO137" i="4"/>
  <c r="AXO136" i="4"/>
  <c r="AXO135" i="4"/>
  <c r="AXO134" i="4"/>
  <c r="AXO133" i="4"/>
  <c r="AXO132" i="4"/>
  <c r="AXO131" i="4"/>
  <c r="AXO130" i="4"/>
  <c r="AXO129" i="4"/>
  <c r="AXO128" i="4"/>
  <c r="AXO127" i="4"/>
  <c r="AXO126" i="4"/>
  <c r="AXO125" i="4"/>
  <c r="AXO124" i="4"/>
  <c r="AXO123" i="4"/>
  <c r="AXO122" i="4"/>
  <c r="AXO121" i="4"/>
  <c r="AXO120" i="4"/>
  <c r="AXO119" i="4"/>
  <c r="AXO118" i="4"/>
  <c r="AXO117" i="4"/>
  <c r="AXO116" i="4"/>
  <c r="AXO115" i="4"/>
  <c r="AXO114" i="4"/>
  <c r="AXO113" i="4"/>
  <c r="AXO112" i="4"/>
  <c r="AXO111" i="4"/>
  <c r="AXO110" i="4"/>
  <c r="AXO109" i="4"/>
  <c r="AXO108" i="4"/>
  <c r="AXO107" i="4"/>
  <c r="AXO106" i="4"/>
  <c r="AXO105" i="4"/>
  <c r="AXO104" i="4"/>
  <c r="AXO103" i="4"/>
  <c r="AXO102" i="4"/>
  <c r="AXO101" i="4"/>
  <c r="AXO100" i="4"/>
  <c r="AXO99" i="4"/>
  <c r="AXO98" i="4"/>
  <c r="AXO97" i="4"/>
  <c r="AXO96" i="4"/>
  <c r="AXO95" i="4"/>
  <c r="AXO94" i="4"/>
  <c r="AXO93" i="4"/>
  <c r="AXO92" i="4"/>
  <c r="AXO91" i="4"/>
  <c r="AXO90" i="4"/>
  <c r="AXO89" i="4"/>
  <c r="AXO88" i="4"/>
  <c r="AXO87" i="4"/>
  <c r="AXO86" i="4"/>
  <c r="AXO85" i="4"/>
  <c r="AXO84" i="4"/>
  <c r="AXO83" i="4"/>
  <c r="AXO82" i="4"/>
  <c r="AXO81" i="4"/>
  <c r="AXO80" i="4"/>
  <c r="AXO79" i="4"/>
  <c r="AXO78" i="4"/>
  <c r="AXO77" i="4"/>
  <c r="AXO76" i="4"/>
  <c r="AXO75" i="4"/>
  <c r="AXO74" i="4"/>
  <c r="AXO73" i="4"/>
  <c r="AXO72" i="4"/>
  <c r="AXO71" i="4"/>
  <c r="AXO70" i="4"/>
  <c r="AXO69" i="4"/>
  <c r="AXO68" i="4"/>
  <c r="AXO67" i="4"/>
  <c r="AXO66" i="4"/>
  <c r="AXO65" i="4"/>
  <c r="AXO64" i="4"/>
  <c r="AXO63" i="4"/>
  <c r="AXO62" i="4"/>
  <c r="AXO61" i="4"/>
  <c r="AXO60" i="4"/>
  <c r="AXO59" i="4"/>
  <c r="AXO58" i="4"/>
  <c r="AXO57" i="4"/>
  <c r="AXO56" i="4"/>
  <c r="AXO55" i="4"/>
  <c r="AXO54" i="4"/>
  <c r="AXO53" i="4"/>
  <c r="AXO52" i="4"/>
  <c r="AXO51" i="4"/>
  <c r="AXO50" i="4"/>
  <c r="AXO49" i="4"/>
  <c r="AXO48" i="4"/>
  <c r="AXO47" i="4"/>
  <c r="AXO46" i="4"/>
  <c r="AXO45" i="4"/>
  <c r="AXO44" i="4"/>
  <c r="AXO43" i="4"/>
  <c r="AXO42" i="4"/>
  <c r="AXO41" i="4"/>
  <c r="AXO40" i="4"/>
  <c r="AXO39" i="4"/>
  <c r="AXO38" i="4"/>
  <c r="AXO37" i="4"/>
  <c r="AXO36" i="4"/>
  <c r="AXO35" i="4"/>
  <c r="AXO34" i="4"/>
  <c r="AXO33" i="4"/>
  <c r="AXO32" i="4"/>
  <c r="AXO31" i="4"/>
  <c r="AXO30" i="4"/>
  <c r="AXO29" i="4"/>
  <c r="AXO28" i="4"/>
  <c r="AXO27" i="4"/>
  <c r="AXO26" i="4"/>
  <c r="AXO25" i="4"/>
  <c r="AXO24" i="4"/>
  <c r="AXO23" i="4"/>
  <c r="AXO22" i="4"/>
  <c r="AXO21" i="4"/>
  <c r="AXO20" i="4"/>
  <c r="AXO19" i="4"/>
  <c r="AXO18" i="4"/>
  <c r="AXO17" i="4"/>
  <c r="AXO16" i="4"/>
  <c r="AXO15" i="4"/>
  <c r="AXO14" i="4"/>
  <c r="AXO13" i="4"/>
  <c r="AXO12" i="4"/>
  <c r="AXO11" i="4"/>
  <c r="AXO10" i="4"/>
  <c r="AXO9" i="4"/>
  <c r="AXO8" i="4"/>
  <c r="AXT156" i="4"/>
  <c r="AXT155" i="4"/>
  <c r="AXT154" i="4"/>
  <c r="AXT153" i="4"/>
  <c r="AXT152" i="4"/>
  <c r="AXT151" i="4"/>
  <c r="AXT150" i="4"/>
  <c r="AXT149" i="4"/>
  <c r="AXT148" i="4"/>
  <c r="AXT147" i="4"/>
  <c r="AXT146" i="4"/>
  <c r="AXT145" i="4"/>
  <c r="AXT144" i="4"/>
  <c r="AXT143" i="4"/>
  <c r="AXT142" i="4"/>
  <c r="AXT141" i="4"/>
  <c r="AXT140" i="4"/>
  <c r="AXT139" i="4"/>
  <c r="AXT138" i="4"/>
  <c r="AXT137" i="4"/>
  <c r="AXT136" i="4"/>
  <c r="AXT135" i="4"/>
  <c r="AXT134" i="4"/>
  <c r="AXT133" i="4"/>
  <c r="AXT132" i="4"/>
  <c r="AXT131" i="4"/>
  <c r="AXT130" i="4"/>
  <c r="AXT129" i="4"/>
  <c r="AXT128" i="4"/>
  <c r="AXT127" i="4"/>
  <c r="AXT126" i="4"/>
  <c r="AXT125" i="4"/>
  <c r="AXT124" i="4"/>
  <c r="AXT123" i="4"/>
  <c r="AXT122" i="4"/>
  <c r="AXT121" i="4"/>
  <c r="AXT120" i="4"/>
  <c r="AXT119" i="4"/>
  <c r="AXT118" i="4"/>
  <c r="AXT117" i="4"/>
  <c r="AXT116" i="4"/>
  <c r="AXT115" i="4"/>
  <c r="AXT114" i="4"/>
  <c r="AXT113" i="4"/>
  <c r="AXT112" i="4"/>
  <c r="AXT111" i="4"/>
  <c r="AXT110" i="4"/>
  <c r="AXT109" i="4"/>
  <c r="AXT108" i="4"/>
  <c r="AXT107" i="4"/>
  <c r="AXT106" i="4"/>
  <c r="AXT105" i="4"/>
  <c r="AXT104" i="4"/>
  <c r="AXT103" i="4"/>
  <c r="AXT102" i="4"/>
  <c r="AXT101" i="4"/>
  <c r="AXT100" i="4"/>
  <c r="AXT99" i="4"/>
  <c r="AXT98" i="4"/>
  <c r="AXT97" i="4"/>
  <c r="AXT96" i="4"/>
  <c r="AXT95" i="4"/>
  <c r="AXT94" i="4"/>
  <c r="AXT93" i="4"/>
  <c r="AXT92" i="4"/>
  <c r="AXT91" i="4"/>
  <c r="AXT90" i="4"/>
  <c r="AXT89" i="4"/>
  <c r="AXT88" i="4"/>
  <c r="AXT87" i="4"/>
  <c r="AXT86" i="4"/>
  <c r="AXT85" i="4"/>
  <c r="AXT84" i="4"/>
  <c r="AXT83" i="4"/>
  <c r="AXT82" i="4"/>
  <c r="AXT81" i="4"/>
  <c r="AXT80" i="4"/>
  <c r="AXT79" i="4"/>
  <c r="AXT78" i="4"/>
  <c r="AXT77" i="4"/>
  <c r="AXT76" i="4"/>
  <c r="AXT75" i="4"/>
  <c r="AXT74" i="4"/>
  <c r="AXT73" i="4"/>
  <c r="AXT72" i="4"/>
  <c r="AXT71" i="4"/>
  <c r="AXT70" i="4"/>
  <c r="AXT69" i="4"/>
  <c r="AXT68" i="4"/>
  <c r="AXT67" i="4"/>
  <c r="AXT66" i="4"/>
  <c r="AXT65" i="4"/>
  <c r="AXT64" i="4"/>
  <c r="AXT63" i="4"/>
  <c r="AXT62" i="4"/>
  <c r="AXT61" i="4"/>
  <c r="AXT60" i="4"/>
  <c r="AXT59" i="4"/>
  <c r="AXT58" i="4"/>
  <c r="AXT57" i="4"/>
  <c r="AXT56" i="4"/>
  <c r="AXT55" i="4"/>
  <c r="AXT54" i="4"/>
  <c r="AXT53" i="4"/>
  <c r="AXT52" i="4"/>
  <c r="AXT51" i="4"/>
  <c r="AXT50" i="4"/>
  <c r="AXT49" i="4"/>
  <c r="AXT48" i="4"/>
  <c r="AXT47" i="4"/>
  <c r="AXT46" i="4"/>
  <c r="AXT45" i="4"/>
  <c r="AXT44" i="4"/>
  <c r="AXT43" i="4"/>
  <c r="AXT42" i="4"/>
  <c r="AXT41" i="4"/>
  <c r="AXT40" i="4"/>
  <c r="AXT39" i="4"/>
  <c r="AXT38" i="4"/>
  <c r="AXT37" i="4"/>
  <c r="AXT36" i="4"/>
  <c r="AXT35" i="4"/>
  <c r="AXT34" i="4"/>
  <c r="AXT33" i="4"/>
  <c r="AXT32" i="4"/>
  <c r="AXT31" i="4"/>
  <c r="AXT30" i="4"/>
  <c r="AXT29" i="4"/>
  <c r="AXT28" i="4"/>
  <c r="AXT27" i="4"/>
  <c r="AXT26" i="4"/>
  <c r="AXT25" i="4"/>
  <c r="AXT24" i="4"/>
  <c r="AXT23" i="4"/>
  <c r="AXT22" i="4"/>
  <c r="AXT21" i="4"/>
  <c r="AXT20" i="4"/>
  <c r="AXT19" i="4"/>
  <c r="AXT18" i="4"/>
  <c r="AXT17" i="4"/>
  <c r="AXT16" i="4"/>
  <c r="AXT15" i="4"/>
  <c r="AXT14" i="4"/>
  <c r="AXT13" i="4"/>
  <c r="AXT12" i="4"/>
  <c r="AXT11" i="4"/>
  <c r="AXT10" i="4"/>
  <c r="AXT9" i="4"/>
  <c r="AXT8" i="4"/>
  <c r="AXY156" i="4"/>
  <c r="AXY155" i="4"/>
  <c r="AXY154" i="4"/>
  <c r="AXY153" i="4"/>
  <c r="AXY152" i="4"/>
  <c r="AXY151" i="4"/>
  <c r="AXY150" i="4"/>
  <c r="AXY149" i="4"/>
  <c r="AXY148" i="4"/>
  <c r="AXY147" i="4"/>
  <c r="AXY146" i="4"/>
  <c r="AXY145" i="4"/>
  <c r="AXY144" i="4"/>
  <c r="AXY143" i="4"/>
  <c r="AXY142" i="4"/>
  <c r="AXY141" i="4"/>
  <c r="AXY140" i="4"/>
  <c r="AXY139" i="4"/>
  <c r="AXY138" i="4"/>
  <c r="AXY137" i="4"/>
  <c r="AXY136" i="4"/>
  <c r="AXY135" i="4"/>
  <c r="AXY134" i="4"/>
  <c r="AXY133" i="4"/>
  <c r="AXY132" i="4"/>
  <c r="AXY131" i="4"/>
  <c r="AXY130" i="4"/>
  <c r="AXY129" i="4"/>
  <c r="AXY128" i="4"/>
  <c r="AXY127" i="4"/>
  <c r="AXY126" i="4"/>
  <c r="AXY125" i="4"/>
  <c r="AXY124" i="4"/>
  <c r="AXY123" i="4"/>
  <c r="AXY122" i="4"/>
  <c r="AXY121" i="4"/>
  <c r="AXY120" i="4"/>
  <c r="AXY119" i="4"/>
  <c r="AXY118" i="4"/>
  <c r="AXY117" i="4"/>
  <c r="AXY116" i="4"/>
  <c r="AXY115" i="4"/>
  <c r="AXY114" i="4"/>
  <c r="AXY113" i="4"/>
  <c r="AXY112" i="4"/>
  <c r="AXY111" i="4"/>
  <c r="AXY110" i="4"/>
  <c r="AXY109" i="4"/>
  <c r="AXY108" i="4"/>
  <c r="AXY107" i="4"/>
  <c r="AXY106" i="4"/>
  <c r="AXY105" i="4"/>
  <c r="AXY104" i="4"/>
  <c r="AXY103" i="4"/>
  <c r="AXY102" i="4"/>
  <c r="AXY101" i="4"/>
  <c r="AXY100" i="4"/>
  <c r="AXY99" i="4"/>
  <c r="AXY98" i="4"/>
  <c r="AXY97" i="4"/>
  <c r="AXY96" i="4"/>
  <c r="AXY95" i="4"/>
  <c r="AXY94" i="4"/>
  <c r="AXY93" i="4"/>
  <c r="AXY92" i="4"/>
  <c r="AXY91" i="4"/>
  <c r="AXY90" i="4"/>
  <c r="AXY89" i="4"/>
  <c r="AXY88" i="4"/>
  <c r="AXY87" i="4"/>
  <c r="AXY86" i="4"/>
  <c r="AXY85" i="4"/>
  <c r="AXY84" i="4"/>
  <c r="AXY83" i="4"/>
  <c r="AXY82" i="4"/>
  <c r="AXY81" i="4"/>
  <c r="AXY80" i="4"/>
  <c r="AXY79" i="4"/>
  <c r="AXY78" i="4"/>
  <c r="AXY77" i="4"/>
  <c r="AXY76" i="4"/>
  <c r="AXY75" i="4"/>
  <c r="AXY74" i="4"/>
  <c r="AXY73" i="4"/>
  <c r="AXY72" i="4"/>
  <c r="AXY71" i="4"/>
  <c r="AXY70" i="4"/>
  <c r="AXY69" i="4"/>
  <c r="AXY68" i="4"/>
  <c r="AXY67" i="4"/>
  <c r="AXY66" i="4"/>
  <c r="AXY65" i="4"/>
  <c r="AXY64" i="4"/>
  <c r="AXY63" i="4"/>
  <c r="AXY62" i="4"/>
  <c r="AXY61" i="4"/>
  <c r="AXY60" i="4"/>
  <c r="AXY59" i="4"/>
  <c r="AXY58" i="4"/>
  <c r="AXY57" i="4"/>
  <c r="AXY56" i="4"/>
  <c r="AXY55" i="4"/>
  <c r="AXY54" i="4"/>
  <c r="AXY53" i="4"/>
  <c r="AXY52" i="4"/>
  <c r="AXY51" i="4"/>
  <c r="AXY50" i="4"/>
  <c r="AXY49" i="4"/>
  <c r="AXY48" i="4"/>
  <c r="AXY47" i="4"/>
  <c r="AXY46" i="4"/>
  <c r="AXY45" i="4"/>
  <c r="AXY44" i="4"/>
  <c r="AXY43" i="4"/>
  <c r="AXY42" i="4"/>
  <c r="AXY41" i="4"/>
  <c r="AXY40" i="4"/>
  <c r="AXY39" i="4"/>
  <c r="AXY38" i="4"/>
  <c r="AXY37" i="4"/>
  <c r="AXY36" i="4"/>
  <c r="AXY35" i="4"/>
  <c r="AXY34" i="4"/>
  <c r="AXY33" i="4"/>
  <c r="AXY32" i="4"/>
  <c r="AXY31" i="4"/>
  <c r="AXY30" i="4"/>
  <c r="AXY29" i="4"/>
  <c r="AXY28" i="4"/>
  <c r="AXY27" i="4"/>
  <c r="AXY26" i="4"/>
  <c r="AXY25" i="4"/>
  <c r="AXY24" i="4"/>
  <c r="AXY23" i="4"/>
  <c r="AXY22" i="4"/>
  <c r="AXY21" i="4"/>
  <c r="AXY20" i="4"/>
  <c r="AXY19" i="4"/>
  <c r="AXY18" i="4"/>
  <c r="AXY17" i="4"/>
  <c r="AXY16" i="4"/>
  <c r="AXY15" i="4"/>
  <c r="AXY14" i="4"/>
  <c r="AXY13" i="4"/>
  <c r="AXY12" i="4"/>
  <c r="AXY11" i="4"/>
  <c r="AXY10" i="4"/>
  <c r="AXY9" i="4"/>
  <c r="AXY8" i="4"/>
  <c r="AYD156" i="4"/>
  <c r="AYD155" i="4"/>
  <c r="AYD154" i="4"/>
  <c r="AYD153" i="4"/>
  <c r="AYD152" i="4"/>
  <c r="AYD151" i="4"/>
  <c r="AYD150" i="4"/>
  <c r="AYD149" i="4"/>
  <c r="AYD148" i="4"/>
  <c r="AYD147" i="4"/>
  <c r="AYD146" i="4"/>
  <c r="AYD145" i="4"/>
  <c r="AYD144" i="4"/>
  <c r="AYD143" i="4"/>
  <c r="AYD142" i="4"/>
  <c r="AYD141" i="4"/>
  <c r="AYD140" i="4"/>
  <c r="AYD139" i="4"/>
  <c r="AYD138" i="4"/>
  <c r="AYD137" i="4"/>
  <c r="AYD136" i="4"/>
  <c r="AYD135" i="4"/>
  <c r="AYD134" i="4"/>
  <c r="AYD133" i="4"/>
  <c r="AYD132" i="4"/>
  <c r="AYD131" i="4"/>
  <c r="AYD130" i="4"/>
  <c r="AYD129" i="4"/>
  <c r="AYD128" i="4"/>
  <c r="AYD127" i="4"/>
  <c r="AYD126" i="4"/>
  <c r="AYD125" i="4"/>
  <c r="AYD124" i="4"/>
  <c r="AYD123" i="4"/>
  <c r="AYD122" i="4"/>
  <c r="AYD121" i="4"/>
  <c r="AYD120" i="4"/>
  <c r="AYD119" i="4"/>
  <c r="AYD118" i="4"/>
  <c r="AYD117" i="4"/>
  <c r="AYD116" i="4"/>
  <c r="AYD115" i="4"/>
  <c r="AYD114" i="4"/>
  <c r="AYD113" i="4"/>
  <c r="AYD112" i="4"/>
  <c r="AYD111" i="4"/>
  <c r="AYD110" i="4"/>
  <c r="AYD109" i="4"/>
  <c r="AYD108" i="4"/>
  <c r="AYD107" i="4"/>
  <c r="AYD106" i="4"/>
  <c r="AYD105" i="4"/>
  <c r="AYD104" i="4"/>
  <c r="AYD103" i="4"/>
  <c r="AYD102" i="4"/>
  <c r="AYD101" i="4"/>
  <c r="AYD100" i="4"/>
  <c r="AYD99" i="4"/>
  <c r="AYD98" i="4"/>
  <c r="AYD97" i="4"/>
  <c r="AYD96" i="4"/>
  <c r="AYD95" i="4"/>
  <c r="AYD94" i="4"/>
  <c r="AYD93" i="4"/>
  <c r="AYD92" i="4"/>
  <c r="AYD91" i="4"/>
  <c r="AYD90" i="4"/>
  <c r="AYD89" i="4"/>
  <c r="AYD88" i="4"/>
  <c r="AYD87" i="4"/>
  <c r="AYD86" i="4"/>
  <c r="AYD85" i="4"/>
  <c r="AYD84" i="4"/>
  <c r="AYD83" i="4"/>
  <c r="AYD82" i="4"/>
  <c r="AYD81" i="4"/>
  <c r="AYD80" i="4"/>
  <c r="AYD79" i="4"/>
  <c r="AYD78" i="4"/>
  <c r="AYD77" i="4"/>
  <c r="AYD76" i="4"/>
  <c r="AYD75" i="4"/>
  <c r="AYD74" i="4"/>
  <c r="AYD73" i="4"/>
  <c r="AYD72" i="4"/>
  <c r="AYD71" i="4"/>
  <c r="AYD70" i="4"/>
  <c r="AYD69" i="4"/>
  <c r="AYD68" i="4"/>
  <c r="AYD67" i="4"/>
  <c r="AYD66" i="4"/>
  <c r="AYD65" i="4"/>
  <c r="AYD64" i="4"/>
  <c r="AYD63" i="4"/>
  <c r="AYD62" i="4"/>
  <c r="AYD61" i="4"/>
  <c r="AYD60" i="4"/>
  <c r="AYD59" i="4"/>
  <c r="AYD58" i="4"/>
  <c r="AYD57" i="4"/>
  <c r="AYD56" i="4"/>
  <c r="AYD55" i="4"/>
  <c r="AYD54" i="4"/>
  <c r="AYD53" i="4"/>
  <c r="AYD52" i="4"/>
  <c r="AYD51" i="4"/>
  <c r="AYD50" i="4"/>
  <c r="AYD49" i="4"/>
  <c r="AYD48" i="4"/>
  <c r="AYD47" i="4"/>
  <c r="AYD46" i="4"/>
  <c r="AYD45" i="4"/>
  <c r="AYD44" i="4"/>
  <c r="AYD43" i="4"/>
  <c r="AYD42" i="4"/>
  <c r="AYD41" i="4"/>
  <c r="AYD40" i="4"/>
  <c r="AYD39" i="4"/>
  <c r="AYD38" i="4"/>
  <c r="AYD37" i="4"/>
  <c r="AYD36" i="4"/>
  <c r="AYD35" i="4"/>
  <c r="AYD34" i="4"/>
  <c r="AYD33" i="4"/>
  <c r="AYD32" i="4"/>
  <c r="AYD31" i="4"/>
  <c r="AYD30" i="4"/>
  <c r="AYD29" i="4"/>
  <c r="AYD28" i="4"/>
  <c r="AYD27" i="4"/>
  <c r="AYD26" i="4"/>
  <c r="AYD25" i="4"/>
  <c r="AYD24" i="4"/>
  <c r="AYD23" i="4"/>
  <c r="AYD22" i="4"/>
  <c r="AYD21" i="4"/>
  <c r="AYD20" i="4"/>
  <c r="AYD19" i="4"/>
  <c r="AYD18" i="4"/>
  <c r="AYD17" i="4"/>
  <c r="AYD16" i="4"/>
  <c r="AYD15" i="4"/>
  <c r="AYD14" i="4"/>
  <c r="AYD13" i="4"/>
  <c r="AYD12" i="4"/>
  <c r="AYD11" i="4"/>
  <c r="AYD10" i="4"/>
  <c r="AYD9" i="4"/>
  <c r="AYD8" i="4"/>
  <c r="AYI156" i="4"/>
  <c r="AYI155" i="4"/>
  <c r="AYI154" i="4"/>
  <c r="AYI153" i="4"/>
  <c r="AYI152" i="4"/>
  <c r="AYI151" i="4"/>
  <c r="AYI150" i="4"/>
  <c r="AYI149" i="4"/>
  <c r="AYI148" i="4"/>
  <c r="AYI147" i="4"/>
  <c r="AYI146" i="4"/>
  <c r="AYI145" i="4"/>
  <c r="AYI144" i="4"/>
  <c r="AYI143" i="4"/>
  <c r="AYI142" i="4"/>
  <c r="AYI141" i="4"/>
  <c r="AYI140" i="4"/>
  <c r="AYI139" i="4"/>
  <c r="AYI138" i="4"/>
  <c r="AYI137" i="4"/>
  <c r="AYI136" i="4"/>
  <c r="AYI135" i="4"/>
  <c r="AYI134" i="4"/>
  <c r="AYI133" i="4"/>
  <c r="AYI132" i="4"/>
  <c r="AYI131" i="4"/>
  <c r="AYI130" i="4"/>
  <c r="AYI129" i="4"/>
  <c r="AYI128" i="4"/>
  <c r="AYI127" i="4"/>
  <c r="AYI126" i="4"/>
  <c r="AYI125" i="4"/>
  <c r="AYI124" i="4"/>
  <c r="AYI123" i="4"/>
  <c r="AYI122" i="4"/>
  <c r="AYI121" i="4"/>
  <c r="AYI120" i="4"/>
  <c r="AYI119" i="4"/>
  <c r="AYI118" i="4"/>
  <c r="AYI117" i="4"/>
  <c r="AYI116" i="4"/>
  <c r="AYI115" i="4"/>
  <c r="AYI114" i="4"/>
  <c r="AYI113" i="4"/>
  <c r="AYI112" i="4"/>
  <c r="AYI111" i="4"/>
  <c r="AYI110" i="4"/>
  <c r="AYI109" i="4"/>
  <c r="AYI108" i="4"/>
  <c r="AYI107" i="4"/>
  <c r="AYI106" i="4"/>
  <c r="AYI105" i="4"/>
  <c r="AYI104" i="4"/>
  <c r="AYI103" i="4"/>
  <c r="AYI102" i="4"/>
  <c r="AYI101" i="4"/>
  <c r="AYI100" i="4"/>
  <c r="AYI99" i="4"/>
  <c r="AYI98" i="4"/>
  <c r="AYI97" i="4"/>
  <c r="AYI96" i="4"/>
  <c r="AYI95" i="4"/>
  <c r="AYI94" i="4"/>
  <c r="AYI93" i="4"/>
  <c r="AYI92" i="4"/>
  <c r="AYI91" i="4"/>
  <c r="AYI90" i="4"/>
  <c r="AYI89" i="4"/>
  <c r="AYI88" i="4"/>
  <c r="AYI87" i="4"/>
  <c r="AYI86" i="4"/>
  <c r="AYI85" i="4"/>
  <c r="AYI84" i="4"/>
  <c r="AYI83" i="4"/>
  <c r="AYI82" i="4"/>
  <c r="AYI81" i="4"/>
  <c r="AYI80" i="4"/>
  <c r="AYI79" i="4"/>
  <c r="AYI78" i="4"/>
  <c r="AYI77" i="4"/>
  <c r="AYI76" i="4"/>
  <c r="AYI75" i="4"/>
  <c r="AYI74" i="4"/>
  <c r="AYI73" i="4"/>
  <c r="AYI72" i="4"/>
  <c r="AYI71" i="4"/>
  <c r="AYI70" i="4"/>
  <c r="AYI69" i="4"/>
  <c r="AYI68" i="4"/>
  <c r="AYI67" i="4"/>
  <c r="AYI66" i="4"/>
  <c r="AYI65" i="4"/>
  <c r="AYI64" i="4"/>
  <c r="AYI63" i="4"/>
  <c r="AYI62" i="4"/>
  <c r="AYI61" i="4"/>
  <c r="AYI60" i="4"/>
  <c r="AYI59" i="4"/>
  <c r="AYI58" i="4"/>
  <c r="AYI57" i="4"/>
  <c r="AYI56" i="4"/>
  <c r="AYI55" i="4"/>
  <c r="AYI54" i="4"/>
  <c r="AYI53" i="4"/>
  <c r="AYI52" i="4"/>
  <c r="AYI51" i="4"/>
  <c r="AYI50" i="4"/>
  <c r="AYI49" i="4"/>
  <c r="AYI48" i="4"/>
  <c r="AYI47" i="4"/>
  <c r="AYI46" i="4"/>
  <c r="AYI45" i="4"/>
  <c r="AYI44" i="4"/>
  <c r="AYI43" i="4"/>
  <c r="AYI42" i="4"/>
  <c r="AYI41" i="4"/>
  <c r="AYI40" i="4"/>
  <c r="AYI39" i="4"/>
  <c r="AYI38" i="4"/>
  <c r="AYI37" i="4"/>
  <c r="AYI36" i="4"/>
  <c r="AYI35" i="4"/>
  <c r="AYI34" i="4"/>
  <c r="AYI33" i="4"/>
  <c r="AYI32" i="4"/>
  <c r="AYI31" i="4"/>
  <c r="AYI30" i="4"/>
  <c r="AYI29" i="4"/>
  <c r="AYI28" i="4"/>
  <c r="AYI27" i="4"/>
  <c r="AYI26" i="4"/>
  <c r="AYI25" i="4"/>
  <c r="AYI24" i="4"/>
  <c r="AYI23" i="4"/>
  <c r="AYI22" i="4"/>
  <c r="AYI21" i="4"/>
  <c r="AYI20" i="4"/>
  <c r="AYI19" i="4"/>
  <c r="AYI18" i="4"/>
  <c r="AYI17" i="4"/>
  <c r="AYI16" i="4"/>
  <c r="AYI15" i="4"/>
  <c r="AYI14" i="4"/>
  <c r="AYI13" i="4"/>
  <c r="AYI12" i="4"/>
  <c r="AYI11" i="4"/>
  <c r="AYI10" i="4"/>
  <c r="AYI9" i="4"/>
  <c r="AYI8" i="4"/>
  <c r="AYN156" i="4"/>
  <c r="AYN155" i="4"/>
  <c r="AYN154" i="4"/>
  <c r="AYN153" i="4"/>
  <c r="AYN152" i="4"/>
  <c r="AYN151" i="4"/>
  <c r="AYN150" i="4"/>
  <c r="AYN149" i="4"/>
  <c r="AYN148" i="4"/>
  <c r="AYN147" i="4"/>
  <c r="AYN146" i="4"/>
  <c r="AYN145" i="4"/>
  <c r="AYN144" i="4"/>
  <c r="AYN143" i="4"/>
  <c r="AYN142" i="4"/>
  <c r="AYN141" i="4"/>
  <c r="AYN140" i="4"/>
  <c r="AYN139" i="4"/>
  <c r="AYN138" i="4"/>
  <c r="AYN137" i="4"/>
  <c r="AYN136" i="4"/>
  <c r="AYN135" i="4"/>
  <c r="AYN134" i="4"/>
  <c r="AYN133" i="4"/>
  <c r="AYN132" i="4"/>
  <c r="AYN131" i="4"/>
  <c r="AYN130" i="4"/>
  <c r="AYN129" i="4"/>
  <c r="AYN128" i="4"/>
  <c r="AYN127" i="4"/>
  <c r="AYN126" i="4"/>
  <c r="AYN125" i="4"/>
  <c r="AYN124" i="4"/>
  <c r="AYN123" i="4"/>
  <c r="AYN122" i="4"/>
  <c r="AYN121" i="4"/>
  <c r="AYN120" i="4"/>
  <c r="AYN119" i="4"/>
  <c r="AYN118" i="4"/>
  <c r="AYN117" i="4"/>
  <c r="AYN116" i="4"/>
  <c r="AYN115" i="4"/>
  <c r="AYN114" i="4"/>
  <c r="AYN113" i="4"/>
  <c r="AYN112" i="4"/>
  <c r="AYN111" i="4"/>
  <c r="AYN110" i="4"/>
  <c r="AYN109" i="4"/>
  <c r="AYN108" i="4"/>
  <c r="AYN107" i="4"/>
  <c r="AYN106" i="4"/>
  <c r="AYN105" i="4"/>
  <c r="AYN104" i="4"/>
  <c r="AYN103" i="4"/>
  <c r="AYN102" i="4"/>
  <c r="AYN101" i="4"/>
  <c r="AYN100" i="4"/>
  <c r="AYN99" i="4"/>
  <c r="AYN98" i="4"/>
  <c r="AYN97" i="4"/>
  <c r="AYN96" i="4"/>
  <c r="AYN95" i="4"/>
  <c r="AYN94" i="4"/>
  <c r="AYN93" i="4"/>
  <c r="AYN92" i="4"/>
  <c r="AYN91" i="4"/>
  <c r="AYN90" i="4"/>
  <c r="AYN89" i="4"/>
  <c r="AYN88" i="4"/>
  <c r="AYN87" i="4"/>
  <c r="AYN86" i="4"/>
  <c r="AYN85" i="4"/>
  <c r="AYN84" i="4"/>
  <c r="AYN83" i="4"/>
  <c r="AYN82" i="4"/>
  <c r="AYN81" i="4"/>
  <c r="AYN80" i="4"/>
  <c r="AYN79" i="4"/>
  <c r="AYN78" i="4"/>
  <c r="AYN77" i="4"/>
  <c r="AYN76" i="4"/>
  <c r="AYN75" i="4"/>
  <c r="AYN74" i="4"/>
  <c r="AYN73" i="4"/>
  <c r="AYN72" i="4"/>
  <c r="AYN71" i="4"/>
  <c r="AYN70" i="4"/>
  <c r="AYN69" i="4"/>
  <c r="AYN68" i="4"/>
  <c r="AYN67" i="4"/>
  <c r="AYN66" i="4"/>
  <c r="AYN65" i="4"/>
  <c r="AYN64" i="4"/>
  <c r="AYN63" i="4"/>
  <c r="AYN62" i="4"/>
  <c r="AYN61" i="4"/>
  <c r="AYN60" i="4"/>
  <c r="AYN59" i="4"/>
  <c r="AYN58" i="4"/>
  <c r="AYN57" i="4"/>
  <c r="AYN56" i="4"/>
  <c r="AYN55" i="4"/>
  <c r="AYN54" i="4"/>
  <c r="AYN53" i="4"/>
  <c r="AYN52" i="4"/>
  <c r="AYN51" i="4"/>
  <c r="AYN50" i="4"/>
  <c r="AYN49" i="4"/>
  <c r="AYN48" i="4"/>
  <c r="AYN47" i="4"/>
  <c r="AYN46" i="4"/>
  <c r="AYN45" i="4"/>
  <c r="AYN44" i="4"/>
  <c r="AYN43" i="4"/>
  <c r="AYN42" i="4"/>
  <c r="AYN41" i="4"/>
  <c r="AYN40" i="4"/>
  <c r="AYN39" i="4"/>
  <c r="AYN38" i="4"/>
  <c r="AYN37" i="4"/>
  <c r="AYN36" i="4"/>
  <c r="AYN35" i="4"/>
  <c r="AYN34" i="4"/>
  <c r="AYN33" i="4"/>
  <c r="AYN32" i="4"/>
  <c r="AYN31" i="4"/>
  <c r="AYN30" i="4"/>
  <c r="AYN29" i="4"/>
  <c r="AYN28" i="4"/>
  <c r="AYN27" i="4"/>
  <c r="AYN26" i="4"/>
  <c r="AYN25" i="4"/>
  <c r="AYN24" i="4"/>
  <c r="AYN23" i="4"/>
  <c r="AYN22" i="4"/>
  <c r="AYN21" i="4"/>
  <c r="AYN20" i="4"/>
  <c r="AYN19" i="4"/>
  <c r="AYN18" i="4"/>
  <c r="AYN17" i="4"/>
  <c r="AYN16" i="4"/>
  <c r="AYN15" i="4"/>
  <c r="AYN14" i="4"/>
  <c r="AYN13" i="4"/>
  <c r="AYN12" i="4"/>
  <c r="AYN11" i="4"/>
  <c r="AYN10" i="4"/>
  <c r="AYN9" i="4"/>
  <c r="AYN8" i="4"/>
  <c r="AYS156" i="4"/>
  <c r="AYS155" i="4"/>
  <c r="AYS154" i="4"/>
  <c r="AYS153" i="4"/>
  <c r="AYS152" i="4"/>
  <c r="AYS151" i="4"/>
  <c r="AYS150" i="4"/>
  <c r="AYS149" i="4"/>
  <c r="AYS148" i="4"/>
  <c r="AYS147" i="4"/>
  <c r="AYS146" i="4"/>
  <c r="AYS145" i="4"/>
  <c r="AYS144" i="4"/>
  <c r="AYS143" i="4"/>
  <c r="AYS142" i="4"/>
  <c r="AYS141" i="4"/>
  <c r="AYS140" i="4"/>
  <c r="AYS139" i="4"/>
  <c r="AYS138" i="4"/>
  <c r="AYS137" i="4"/>
  <c r="AYS136" i="4"/>
  <c r="AYS135" i="4"/>
  <c r="AYS134" i="4"/>
  <c r="AYS133" i="4"/>
  <c r="AYS132" i="4"/>
  <c r="AYS131" i="4"/>
  <c r="AYS130" i="4"/>
  <c r="AYS129" i="4"/>
  <c r="AYS128" i="4"/>
  <c r="AYS127" i="4"/>
  <c r="AYS126" i="4"/>
  <c r="AYS125" i="4"/>
  <c r="AYS124" i="4"/>
  <c r="AYS123" i="4"/>
  <c r="AYS122" i="4"/>
  <c r="AYS121" i="4"/>
  <c r="AYS120" i="4"/>
  <c r="AYS119" i="4"/>
  <c r="AYS118" i="4"/>
  <c r="AYS117" i="4"/>
  <c r="AYS116" i="4"/>
  <c r="AYS115" i="4"/>
  <c r="AYS114" i="4"/>
  <c r="AYS113" i="4"/>
  <c r="AYS112" i="4"/>
  <c r="AYS111" i="4"/>
  <c r="AYS110" i="4"/>
  <c r="AYS109" i="4"/>
  <c r="AYS108" i="4"/>
  <c r="AYS107" i="4"/>
  <c r="AYS106" i="4"/>
  <c r="AYS105" i="4"/>
  <c r="AYS104" i="4"/>
  <c r="AYS103" i="4"/>
  <c r="AYS102" i="4"/>
  <c r="AYS101" i="4"/>
  <c r="AYS100" i="4"/>
  <c r="AYS99" i="4"/>
  <c r="AYS98" i="4"/>
  <c r="AYS97" i="4"/>
  <c r="AYS96" i="4"/>
  <c r="AYS95" i="4"/>
  <c r="AYS94" i="4"/>
  <c r="AYS93" i="4"/>
  <c r="AYS92" i="4"/>
  <c r="AYS91" i="4"/>
  <c r="AYS90" i="4"/>
  <c r="AYS89" i="4"/>
  <c r="AYS88" i="4"/>
  <c r="AYS87" i="4"/>
  <c r="AYS86" i="4"/>
  <c r="AYS85" i="4"/>
  <c r="AYS84" i="4"/>
  <c r="AYS83" i="4"/>
  <c r="AYS82" i="4"/>
  <c r="AYS81" i="4"/>
  <c r="AYS80" i="4"/>
  <c r="AYS79" i="4"/>
  <c r="AYS78" i="4"/>
  <c r="AYS77" i="4"/>
  <c r="AYS76" i="4"/>
  <c r="AYS75" i="4"/>
  <c r="AYS74" i="4"/>
  <c r="AYS73" i="4"/>
  <c r="AYS72" i="4"/>
  <c r="AYS71" i="4"/>
  <c r="AYS70" i="4"/>
  <c r="AYS69" i="4"/>
  <c r="AYS68" i="4"/>
  <c r="AYS67" i="4"/>
  <c r="AYS66" i="4"/>
  <c r="AYS65" i="4"/>
  <c r="AYS64" i="4"/>
  <c r="AYS63" i="4"/>
  <c r="AYS62" i="4"/>
  <c r="AYS61" i="4"/>
  <c r="AYS60" i="4"/>
  <c r="AYS59" i="4"/>
  <c r="AYS58" i="4"/>
  <c r="AYS57" i="4"/>
  <c r="AYS56" i="4"/>
  <c r="AYS55" i="4"/>
  <c r="AYS54" i="4"/>
  <c r="AYS53" i="4"/>
  <c r="AYS52" i="4"/>
  <c r="AYS51" i="4"/>
  <c r="AYS50" i="4"/>
  <c r="AYS49" i="4"/>
  <c r="AYS48" i="4"/>
  <c r="AYS47" i="4"/>
  <c r="AYS46" i="4"/>
  <c r="AYS45" i="4"/>
  <c r="AYS44" i="4"/>
  <c r="AYS43" i="4"/>
  <c r="AYS42" i="4"/>
  <c r="AYS41" i="4"/>
  <c r="AYS40" i="4"/>
  <c r="AYS39" i="4"/>
  <c r="AYS38" i="4"/>
  <c r="AYS37" i="4"/>
  <c r="AYS36" i="4"/>
  <c r="AYS35" i="4"/>
  <c r="AYS34" i="4"/>
  <c r="AYS33" i="4"/>
  <c r="AYS32" i="4"/>
  <c r="AYS31" i="4"/>
  <c r="AYS30" i="4"/>
  <c r="AYS29" i="4"/>
  <c r="AYS28" i="4"/>
  <c r="AYS27" i="4"/>
  <c r="AYS26" i="4"/>
  <c r="AYS25" i="4"/>
  <c r="AYS24" i="4"/>
  <c r="AYS23" i="4"/>
  <c r="AYS22" i="4"/>
  <c r="AYS21" i="4"/>
  <c r="AYS20" i="4"/>
  <c r="AYS19" i="4"/>
  <c r="AYS18" i="4"/>
  <c r="AYS17" i="4"/>
  <c r="AYS16" i="4"/>
  <c r="AYS15" i="4"/>
  <c r="AYS14" i="4"/>
  <c r="AYS13" i="4"/>
  <c r="AYS12" i="4"/>
  <c r="AYS11" i="4"/>
  <c r="AYS10" i="4"/>
  <c r="AYS9" i="4"/>
  <c r="AYS8" i="4"/>
  <c r="AYX156" i="4"/>
  <c r="AYX155" i="4"/>
  <c r="AYX154" i="4"/>
  <c r="AYX153" i="4"/>
  <c r="AYX152" i="4"/>
  <c r="AYX151" i="4"/>
  <c r="AYX150" i="4"/>
  <c r="AYX149" i="4"/>
  <c r="AYX148" i="4"/>
  <c r="AYX147" i="4"/>
  <c r="AYX146" i="4"/>
  <c r="AYX145" i="4"/>
  <c r="AYX144" i="4"/>
  <c r="AYX143" i="4"/>
  <c r="AYX142" i="4"/>
  <c r="AYX141" i="4"/>
  <c r="AYX140" i="4"/>
  <c r="AYX139" i="4"/>
  <c r="AYX138" i="4"/>
  <c r="AYX137" i="4"/>
  <c r="AYX136" i="4"/>
  <c r="AYX135" i="4"/>
  <c r="AYX134" i="4"/>
  <c r="AYX133" i="4"/>
  <c r="AYX132" i="4"/>
  <c r="AYX131" i="4"/>
  <c r="AYX130" i="4"/>
  <c r="AYX129" i="4"/>
  <c r="AYX128" i="4"/>
  <c r="AYX127" i="4"/>
  <c r="AYX126" i="4"/>
  <c r="AYX125" i="4"/>
  <c r="AYX124" i="4"/>
  <c r="AYX123" i="4"/>
  <c r="AYX122" i="4"/>
  <c r="AYX121" i="4"/>
  <c r="AYX120" i="4"/>
  <c r="AYX119" i="4"/>
  <c r="AYX118" i="4"/>
  <c r="AYX117" i="4"/>
  <c r="AYX116" i="4"/>
  <c r="AYX115" i="4"/>
  <c r="AYX114" i="4"/>
  <c r="AYX113" i="4"/>
  <c r="AYX112" i="4"/>
  <c r="AYX111" i="4"/>
  <c r="AYX110" i="4"/>
  <c r="AYX109" i="4"/>
  <c r="AYX108" i="4"/>
  <c r="AYX107" i="4"/>
  <c r="AYX106" i="4"/>
  <c r="AYX105" i="4"/>
  <c r="AYX104" i="4"/>
  <c r="AYX103" i="4"/>
  <c r="AYX102" i="4"/>
  <c r="AYX101" i="4"/>
  <c r="AYX100" i="4"/>
  <c r="AYX99" i="4"/>
  <c r="AYX98" i="4"/>
  <c r="AYX97" i="4"/>
  <c r="AYX96" i="4"/>
  <c r="AYX95" i="4"/>
  <c r="AYX94" i="4"/>
  <c r="AYX93" i="4"/>
  <c r="AYX92" i="4"/>
  <c r="AYX91" i="4"/>
  <c r="AYX90" i="4"/>
  <c r="AYX89" i="4"/>
  <c r="AYX88" i="4"/>
  <c r="AYX87" i="4"/>
  <c r="AYX86" i="4"/>
  <c r="AYX85" i="4"/>
  <c r="AYX84" i="4"/>
  <c r="AYX83" i="4"/>
  <c r="AYX82" i="4"/>
  <c r="AYX81" i="4"/>
  <c r="AYX80" i="4"/>
  <c r="AYX79" i="4"/>
  <c r="AYX78" i="4"/>
  <c r="AYX77" i="4"/>
  <c r="AYX76" i="4"/>
  <c r="AYX75" i="4"/>
  <c r="AYX74" i="4"/>
  <c r="AYX73" i="4"/>
  <c r="AYX72" i="4"/>
  <c r="AYX71" i="4"/>
  <c r="AYX70" i="4"/>
  <c r="AYX69" i="4"/>
  <c r="AYX68" i="4"/>
  <c r="AYX67" i="4"/>
  <c r="AYX66" i="4"/>
  <c r="AYX65" i="4"/>
  <c r="AYX64" i="4"/>
  <c r="AYX63" i="4"/>
  <c r="AYX62" i="4"/>
  <c r="AYX61" i="4"/>
  <c r="AYX60" i="4"/>
  <c r="AYX59" i="4"/>
  <c r="AYX58" i="4"/>
  <c r="AYX57" i="4"/>
  <c r="AYX56" i="4"/>
  <c r="AYX55" i="4"/>
  <c r="AYX54" i="4"/>
  <c r="AYX53" i="4"/>
  <c r="AYX52" i="4"/>
  <c r="AYX51" i="4"/>
  <c r="AYX50" i="4"/>
  <c r="AYX49" i="4"/>
  <c r="AYX48" i="4"/>
  <c r="AYX47" i="4"/>
  <c r="AYX46" i="4"/>
  <c r="AYX45" i="4"/>
  <c r="AYX44" i="4"/>
  <c r="AYX43" i="4"/>
  <c r="AYX42" i="4"/>
  <c r="AYX41" i="4"/>
  <c r="AYX40" i="4"/>
  <c r="AYX39" i="4"/>
  <c r="AYX38" i="4"/>
  <c r="AYX37" i="4"/>
  <c r="AYX36" i="4"/>
  <c r="AYX35" i="4"/>
  <c r="AYX34" i="4"/>
  <c r="AYX33" i="4"/>
  <c r="AYX32" i="4"/>
  <c r="AYX31" i="4"/>
  <c r="AYX30" i="4"/>
  <c r="AYX29" i="4"/>
  <c r="AYX28" i="4"/>
  <c r="AYX27" i="4"/>
  <c r="AYX26" i="4"/>
  <c r="AYX25" i="4"/>
  <c r="AYX24" i="4"/>
  <c r="AYX23" i="4"/>
  <c r="AYX22" i="4"/>
  <c r="AYX21" i="4"/>
  <c r="AYX20" i="4"/>
  <c r="AYX19" i="4"/>
  <c r="AYX18" i="4"/>
  <c r="AYX17" i="4"/>
  <c r="AYX16" i="4"/>
  <c r="AYX15" i="4"/>
  <c r="AYX14" i="4"/>
  <c r="AYX13" i="4"/>
  <c r="AYX12" i="4"/>
  <c r="AYX11" i="4"/>
  <c r="AYX10" i="4"/>
  <c r="AYX9" i="4"/>
  <c r="AYX8" i="4"/>
  <c r="AZC156" i="4"/>
  <c r="AZC155" i="4"/>
  <c r="AZC154" i="4"/>
  <c r="AZC153" i="4"/>
  <c r="AZC152" i="4"/>
  <c r="AZC151" i="4"/>
  <c r="AZC150" i="4"/>
  <c r="AZC149" i="4"/>
  <c r="AZC148" i="4"/>
  <c r="AZC147" i="4"/>
  <c r="AZC146" i="4"/>
  <c r="AZC145" i="4"/>
  <c r="AZC144" i="4"/>
  <c r="AZC143" i="4"/>
  <c r="AZC142" i="4"/>
  <c r="AZC141" i="4"/>
  <c r="AZC140" i="4"/>
  <c r="AZC139" i="4"/>
  <c r="AZC138" i="4"/>
  <c r="AZC137" i="4"/>
  <c r="AZC136" i="4"/>
  <c r="AZC135" i="4"/>
  <c r="AZC134" i="4"/>
  <c r="AZC133" i="4"/>
  <c r="AZC132" i="4"/>
  <c r="AZC131" i="4"/>
  <c r="AZC130" i="4"/>
  <c r="AZC129" i="4"/>
  <c r="AZC128" i="4"/>
  <c r="AZC127" i="4"/>
  <c r="AZC126" i="4"/>
  <c r="AZC125" i="4"/>
  <c r="AZC124" i="4"/>
  <c r="AZC123" i="4"/>
  <c r="AZC122" i="4"/>
  <c r="AZC121" i="4"/>
  <c r="AZC120" i="4"/>
  <c r="AZC119" i="4"/>
  <c r="AZC118" i="4"/>
  <c r="AZC117" i="4"/>
  <c r="AZC116" i="4"/>
  <c r="AZC115" i="4"/>
  <c r="AZC114" i="4"/>
  <c r="AZC113" i="4"/>
  <c r="AZC112" i="4"/>
  <c r="AZC111" i="4"/>
  <c r="AZC110" i="4"/>
  <c r="AZC109" i="4"/>
  <c r="AZC108" i="4"/>
  <c r="AZC107" i="4"/>
  <c r="AZC106" i="4"/>
  <c r="AZC105" i="4"/>
  <c r="AZC104" i="4"/>
  <c r="AZC103" i="4"/>
  <c r="AZC102" i="4"/>
  <c r="AZC101" i="4"/>
  <c r="AZC100" i="4"/>
  <c r="AZC99" i="4"/>
  <c r="AZC98" i="4"/>
  <c r="AZC97" i="4"/>
  <c r="AZC96" i="4"/>
  <c r="AZC95" i="4"/>
  <c r="AZC94" i="4"/>
  <c r="AZC93" i="4"/>
  <c r="AZC92" i="4"/>
  <c r="AZC91" i="4"/>
  <c r="AZC90" i="4"/>
  <c r="AZC89" i="4"/>
  <c r="AZC88" i="4"/>
  <c r="AZC87" i="4"/>
  <c r="AZC86" i="4"/>
  <c r="AZC85" i="4"/>
  <c r="AZC84" i="4"/>
  <c r="AZC83" i="4"/>
  <c r="AZC82" i="4"/>
  <c r="AZC81" i="4"/>
  <c r="AZC80" i="4"/>
  <c r="AZC79" i="4"/>
  <c r="AZC78" i="4"/>
  <c r="AZC77" i="4"/>
  <c r="AZC76" i="4"/>
  <c r="AZC75" i="4"/>
  <c r="AZC74" i="4"/>
  <c r="AZC73" i="4"/>
  <c r="AZC72" i="4"/>
  <c r="AZC71" i="4"/>
  <c r="AZC70" i="4"/>
  <c r="AZC69" i="4"/>
  <c r="AZC68" i="4"/>
  <c r="AZC67" i="4"/>
  <c r="AZC66" i="4"/>
  <c r="AZC65" i="4"/>
  <c r="AZC64" i="4"/>
  <c r="AZC63" i="4"/>
  <c r="AZC62" i="4"/>
  <c r="AZC61" i="4"/>
  <c r="AZC60" i="4"/>
  <c r="AZC59" i="4"/>
  <c r="AZC58" i="4"/>
  <c r="AZC57" i="4"/>
  <c r="AZC56" i="4"/>
  <c r="AZC55" i="4"/>
  <c r="AZC54" i="4"/>
  <c r="AZC53" i="4"/>
  <c r="AZC52" i="4"/>
  <c r="AZC51" i="4"/>
  <c r="AZC50" i="4"/>
  <c r="AZC49" i="4"/>
  <c r="AZC48" i="4"/>
  <c r="AZC47" i="4"/>
  <c r="AZC46" i="4"/>
  <c r="AZC45" i="4"/>
  <c r="AZC44" i="4"/>
  <c r="AZC43" i="4"/>
  <c r="AZC42" i="4"/>
  <c r="AZC41" i="4"/>
  <c r="AZC40" i="4"/>
  <c r="AZC39" i="4"/>
  <c r="AZC38" i="4"/>
  <c r="AZC37" i="4"/>
  <c r="AZC36" i="4"/>
  <c r="AZC35" i="4"/>
  <c r="AZC34" i="4"/>
  <c r="AZC33" i="4"/>
  <c r="AZC32" i="4"/>
  <c r="AZC31" i="4"/>
  <c r="AZC30" i="4"/>
  <c r="AZC29" i="4"/>
  <c r="AZC28" i="4"/>
  <c r="AZC27" i="4"/>
  <c r="AZC26" i="4"/>
  <c r="AZC25" i="4"/>
  <c r="AZC24" i="4"/>
  <c r="AZC23" i="4"/>
  <c r="AZC22" i="4"/>
  <c r="AZC21" i="4"/>
  <c r="AZC20" i="4"/>
  <c r="AZC19" i="4"/>
  <c r="AZC18" i="4"/>
  <c r="AZC17" i="4"/>
  <c r="AZC16" i="4"/>
  <c r="AZC15" i="4"/>
  <c r="AZC14" i="4"/>
  <c r="AZC13" i="4"/>
  <c r="AZC12" i="4"/>
  <c r="AZC11" i="4"/>
  <c r="AZC10" i="4"/>
  <c r="AZC9" i="4"/>
  <c r="AZC8" i="4"/>
  <c r="AZH156" i="4"/>
  <c r="AZH155" i="4"/>
  <c r="AZH154" i="4"/>
  <c r="AZH153" i="4"/>
  <c r="AZH152" i="4"/>
  <c r="AZH151" i="4"/>
  <c r="AZH150" i="4"/>
  <c r="AZH149" i="4"/>
  <c r="AZH148" i="4"/>
  <c r="AZH147" i="4"/>
  <c r="AZH146" i="4"/>
  <c r="AZH145" i="4"/>
  <c r="AZH144" i="4"/>
  <c r="AZH143" i="4"/>
  <c r="AZH142" i="4"/>
  <c r="AZH141" i="4"/>
  <c r="AZH140" i="4"/>
  <c r="AZH139" i="4"/>
  <c r="AZH138" i="4"/>
  <c r="AZH137" i="4"/>
  <c r="AZH136" i="4"/>
  <c r="AZH135" i="4"/>
  <c r="AZH134" i="4"/>
  <c r="AZH133" i="4"/>
  <c r="AZH132" i="4"/>
  <c r="AZH131" i="4"/>
  <c r="AZH130" i="4"/>
  <c r="AZH129" i="4"/>
  <c r="AZH128" i="4"/>
  <c r="AZH127" i="4"/>
  <c r="AZH126" i="4"/>
  <c r="AZH125" i="4"/>
  <c r="AZH124" i="4"/>
  <c r="AZH123" i="4"/>
  <c r="AZH122" i="4"/>
  <c r="AZH121" i="4"/>
  <c r="AZH120" i="4"/>
  <c r="AZH119" i="4"/>
  <c r="AZH118" i="4"/>
  <c r="AZH117" i="4"/>
  <c r="AZH116" i="4"/>
  <c r="AZH115" i="4"/>
  <c r="AZH114" i="4"/>
  <c r="AZH113" i="4"/>
  <c r="AZH112" i="4"/>
  <c r="AZH111" i="4"/>
  <c r="AZH110" i="4"/>
  <c r="AZH109" i="4"/>
  <c r="AZH108" i="4"/>
  <c r="AZH107" i="4"/>
  <c r="AZH106" i="4"/>
  <c r="AZH105" i="4"/>
  <c r="AZH104" i="4"/>
  <c r="AZH103" i="4"/>
  <c r="AZH102" i="4"/>
  <c r="AZH101" i="4"/>
  <c r="AZH100" i="4"/>
  <c r="AZH99" i="4"/>
  <c r="AZH98" i="4"/>
  <c r="AZH97" i="4"/>
  <c r="AZH96" i="4"/>
  <c r="AZH95" i="4"/>
  <c r="AZH94" i="4"/>
  <c r="AZH93" i="4"/>
  <c r="AZH92" i="4"/>
  <c r="AZH91" i="4"/>
  <c r="AZH90" i="4"/>
  <c r="AZH89" i="4"/>
  <c r="AZH88" i="4"/>
  <c r="AZH87" i="4"/>
  <c r="AZH86" i="4"/>
  <c r="AZH85" i="4"/>
  <c r="AZH84" i="4"/>
  <c r="AZH83" i="4"/>
  <c r="AZH82" i="4"/>
  <c r="AZH81" i="4"/>
  <c r="AZH80" i="4"/>
  <c r="AZH79" i="4"/>
  <c r="AZH78" i="4"/>
  <c r="AZH77" i="4"/>
  <c r="AZH76" i="4"/>
  <c r="AZH75" i="4"/>
  <c r="AZH74" i="4"/>
  <c r="AZH73" i="4"/>
  <c r="AZH72" i="4"/>
  <c r="AZH71" i="4"/>
  <c r="AZH70" i="4"/>
  <c r="AZH69" i="4"/>
  <c r="AZH68" i="4"/>
  <c r="AZH67" i="4"/>
  <c r="AZH66" i="4"/>
  <c r="AZH65" i="4"/>
  <c r="AZH64" i="4"/>
  <c r="AZH63" i="4"/>
  <c r="AZH62" i="4"/>
  <c r="AZH61" i="4"/>
  <c r="AZH60" i="4"/>
  <c r="AZH59" i="4"/>
  <c r="AZH58" i="4"/>
  <c r="AZH57" i="4"/>
  <c r="AZH56" i="4"/>
  <c r="AZH55" i="4"/>
  <c r="AZH54" i="4"/>
  <c r="AZH53" i="4"/>
  <c r="AZH52" i="4"/>
  <c r="AZH51" i="4"/>
  <c r="AZH50" i="4"/>
  <c r="AZH49" i="4"/>
  <c r="AZH48" i="4"/>
  <c r="AZH47" i="4"/>
  <c r="AZH46" i="4"/>
  <c r="AZH45" i="4"/>
  <c r="AZH44" i="4"/>
  <c r="AZH43" i="4"/>
  <c r="AZH42" i="4"/>
  <c r="AZH41" i="4"/>
  <c r="AZH40" i="4"/>
  <c r="AZH39" i="4"/>
  <c r="AZH38" i="4"/>
  <c r="AZH37" i="4"/>
  <c r="AZH36" i="4"/>
  <c r="AZH35" i="4"/>
  <c r="AZH34" i="4"/>
  <c r="AZH33" i="4"/>
  <c r="AZH32" i="4"/>
  <c r="AZH31" i="4"/>
  <c r="AZH30" i="4"/>
  <c r="AZH29" i="4"/>
  <c r="AZH28" i="4"/>
  <c r="AZH27" i="4"/>
  <c r="AZH26" i="4"/>
  <c r="AZH25" i="4"/>
  <c r="AZH24" i="4"/>
  <c r="AZH23" i="4"/>
  <c r="AZH22" i="4"/>
  <c r="AZH21" i="4"/>
  <c r="AZH20" i="4"/>
  <c r="AZH19" i="4"/>
  <c r="AZH18" i="4"/>
  <c r="AZH17" i="4"/>
  <c r="AZH16" i="4"/>
  <c r="AZH15" i="4"/>
  <c r="AZH14" i="4"/>
  <c r="AZH13" i="4"/>
  <c r="AZH12" i="4"/>
  <c r="AZH11" i="4"/>
  <c r="AZH10" i="4"/>
  <c r="AZH9" i="4"/>
  <c r="AZH8" i="4"/>
  <c r="AZM156" i="4"/>
  <c r="AZM155" i="4"/>
  <c r="AZM154" i="4"/>
  <c r="AZM153" i="4"/>
  <c r="AZM152" i="4"/>
  <c r="AZM151" i="4"/>
  <c r="AZM150" i="4"/>
  <c r="AZM149" i="4"/>
  <c r="AZM148" i="4"/>
  <c r="AZM147" i="4"/>
  <c r="AZM146" i="4"/>
  <c r="AZM145" i="4"/>
  <c r="AZM144" i="4"/>
  <c r="AZM143" i="4"/>
  <c r="AZM142" i="4"/>
  <c r="AZM141" i="4"/>
  <c r="AZM140" i="4"/>
  <c r="AZM139" i="4"/>
  <c r="AZM138" i="4"/>
  <c r="AZM137" i="4"/>
  <c r="AZM136" i="4"/>
  <c r="AZM135" i="4"/>
  <c r="AZM134" i="4"/>
  <c r="AZM133" i="4"/>
  <c r="AZM132" i="4"/>
  <c r="AZM131" i="4"/>
  <c r="AZM130" i="4"/>
  <c r="AZM129" i="4"/>
  <c r="AZM128" i="4"/>
  <c r="AZM127" i="4"/>
  <c r="AZM126" i="4"/>
  <c r="AZM125" i="4"/>
  <c r="AZM124" i="4"/>
  <c r="AZM123" i="4"/>
  <c r="AZM122" i="4"/>
  <c r="AZM121" i="4"/>
  <c r="AZM120" i="4"/>
  <c r="AZM119" i="4"/>
  <c r="AZM118" i="4"/>
  <c r="AZM117" i="4"/>
  <c r="AZM116" i="4"/>
  <c r="AZM115" i="4"/>
  <c r="AZM114" i="4"/>
  <c r="AZM113" i="4"/>
  <c r="AZM112" i="4"/>
  <c r="AZM111" i="4"/>
  <c r="AZM110" i="4"/>
  <c r="AZM109" i="4"/>
  <c r="AZM108" i="4"/>
  <c r="AZM107" i="4"/>
  <c r="AZM106" i="4"/>
  <c r="AZM105" i="4"/>
  <c r="AZM104" i="4"/>
  <c r="AZM103" i="4"/>
  <c r="AZM102" i="4"/>
  <c r="AZM101" i="4"/>
  <c r="AZM100" i="4"/>
  <c r="AZM99" i="4"/>
  <c r="AZM98" i="4"/>
  <c r="AZM97" i="4"/>
  <c r="AZM96" i="4"/>
  <c r="AZM95" i="4"/>
  <c r="AZM94" i="4"/>
  <c r="AZM93" i="4"/>
  <c r="AZM92" i="4"/>
  <c r="AZM91" i="4"/>
  <c r="AZM90" i="4"/>
  <c r="AZM89" i="4"/>
  <c r="AZM88" i="4"/>
  <c r="AZM87" i="4"/>
  <c r="AZM86" i="4"/>
  <c r="AZM85" i="4"/>
  <c r="AZM84" i="4"/>
  <c r="AZM83" i="4"/>
  <c r="AZM82" i="4"/>
  <c r="AZM81" i="4"/>
  <c r="AZM80" i="4"/>
  <c r="AZM79" i="4"/>
  <c r="AZM78" i="4"/>
  <c r="AZM77" i="4"/>
  <c r="AZM76" i="4"/>
  <c r="AZM75" i="4"/>
  <c r="AZM74" i="4"/>
  <c r="AZM73" i="4"/>
  <c r="AZM72" i="4"/>
  <c r="AZM71" i="4"/>
  <c r="AZM70" i="4"/>
  <c r="AZM69" i="4"/>
  <c r="AZM68" i="4"/>
  <c r="AZM67" i="4"/>
  <c r="AZM66" i="4"/>
  <c r="AZM65" i="4"/>
  <c r="AZM64" i="4"/>
  <c r="AZM63" i="4"/>
  <c r="AZM62" i="4"/>
  <c r="AZM61" i="4"/>
  <c r="AZM60" i="4"/>
  <c r="AZM59" i="4"/>
  <c r="AZM58" i="4"/>
  <c r="AZM57" i="4"/>
  <c r="AZM56" i="4"/>
  <c r="AZM55" i="4"/>
  <c r="AZM54" i="4"/>
  <c r="AZM53" i="4"/>
  <c r="AZM52" i="4"/>
  <c r="AZM51" i="4"/>
  <c r="AZM50" i="4"/>
  <c r="AZM49" i="4"/>
  <c r="AZM48" i="4"/>
  <c r="AZM47" i="4"/>
  <c r="AZM46" i="4"/>
  <c r="AZM45" i="4"/>
  <c r="AZM44" i="4"/>
  <c r="AZM43" i="4"/>
  <c r="AZM42" i="4"/>
  <c r="AZM41" i="4"/>
  <c r="AZM40" i="4"/>
  <c r="AZM39" i="4"/>
  <c r="AZM38" i="4"/>
  <c r="AZM37" i="4"/>
  <c r="AZM36" i="4"/>
  <c r="AZM35" i="4"/>
  <c r="AZM34" i="4"/>
  <c r="AZM33" i="4"/>
  <c r="AZM32" i="4"/>
  <c r="AZM31" i="4"/>
  <c r="AZM30" i="4"/>
  <c r="AZM29" i="4"/>
  <c r="AZM28" i="4"/>
  <c r="AZM27" i="4"/>
  <c r="AZM26" i="4"/>
  <c r="AZM25" i="4"/>
  <c r="AZM24" i="4"/>
  <c r="AZM23" i="4"/>
  <c r="AZM22" i="4"/>
  <c r="AZM21" i="4"/>
  <c r="AZM20" i="4"/>
  <c r="AZM19" i="4"/>
  <c r="AZM18" i="4"/>
  <c r="AZM17" i="4"/>
  <c r="AZM16" i="4"/>
  <c r="AZM15" i="4"/>
  <c r="AZM14" i="4"/>
  <c r="AZM13" i="4"/>
  <c r="AZM12" i="4"/>
  <c r="AZM11" i="4"/>
  <c r="AZM10" i="4"/>
  <c r="AZM9" i="4"/>
  <c r="AZM8" i="4"/>
  <c r="AZR156" i="4"/>
  <c r="AZR155" i="4"/>
  <c r="AZR154" i="4"/>
  <c r="AZR153" i="4"/>
  <c r="AZR152" i="4"/>
  <c r="AZR151" i="4"/>
  <c r="AZR150" i="4"/>
  <c r="AZR149" i="4"/>
  <c r="AZR148" i="4"/>
  <c r="AZR147" i="4"/>
  <c r="AZR146" i="4"/>
  <c r="AZR145" i="4"/>
  <c r="AZR144" i="4"/>
  <c r="AZR143" i="4"/>
  <c r="AZR142" i="4"/>
  <c r="AZR141" i="4"/>
  <c r="AZR140" i="4"/>
  <c r="AZR139" i="4"/>
  <c r="AZR138" i="4"/>
  <c r="AZR137" i="4"/>
  <c r="AZR136" i="4"/>
  <c r="AZR135" i="4"/>
  <c r="AZR134" i="4"/>
  <c r="AZR133" i="4"/>
  <c r="AZR132" i="4"/>
  <c r="AZR131" i="4"/>
  <c r="AZR130" i="4"/>
  <c r="AZR129" i="4"/>
  <c r="AZR128" i="4"/>
  <c r="AZR127" i="4"/>
  <c r="AZR126" i="4"/>
  <c r="AZR125" i="4"/>
  <c r="AZR124" i="4"/>
  <c r="AZR123" i="4"/>
  <c r="AZR122" i="4"/>
  <c r="AZR121" i="4"/>
  <c r="AZR120" i="4"/>
  <c r="AZR119" i="4"/>
  <c r="AZR118" i="4"/>
  <c r="AZR117" i="4"/>
  <c r="AZR116" i="4"/>
  <c r="AZR115" i="4"/>
  <c r="AZR114" i="4"/>
  <c r="AZR113" i="4"/>
  <c r="AZR112" i="4"/>
  <c r="AZR111" i="4"/>
  <c r="AZR110" i="4"/>
  <c r="AZR109" i="4"/>
  <c r="AZR108" i="4"/>
  <c r="AZR107" i="4"/>
  <c r="AZR106" i="4"/>
  <c r="AZR105" i="4"/>
  <c r="AZR104" i="4"/>
  <c r="AZR103" i="4"/>
  <c r="AZR102" i="4"/>
  <c r="AZR101" i="4"/>
  <c r="AZR100" i="4"/>
  <c r="AZR99" i="4"/>
  <c r="AZR98" i="4"/>
  <c r="AZR97" i="4"/>
  <c r="AZR96" i="4"/>
  <c r="AZR95" i="4"/>
  <c r="AZR94" i="4"/>
  <c r="AZR93" i="4"/>
  <c r="AZR92" i="4"/>
  <c r="AZR91" i="4"/>
  <c r="AZR90" i="4"/>
  <c r="AZR89" i="4"/>
  <c r="AZR88" i="4"/>
  <c r="AZR87" i="4"/>
  <c r="AZR86" i="4"/>
  <c r="AZR85" i="4"/>
  <c r="AZR84" i="4"/>
  <c r="AZR83" i="4"/>
  <c r="AZR82" i="4"/>
  <c r="AZR81" i="4"/>
  <c r="AZR80" i="4"/>
  <c r="AZR79" i="4"/>
  <c r="AZR78" i="4"/>
  <c r="AZR77" i="4"/>
  <c r="AZR76" i="4"/>
  <c r="AZR75" i="4"/>
  <c r="AZR74" i="4"/>
  <c r="AZR73" i="4"/>
  <c r="AZR72" i="4"/>
  <c r="AZR71" i="4"/>
  <c r="AZR70" i="4"/>
  <c r="AZR69" i="4"/>
  <c r="AZR68" i="4"/>
  <c r="AZR67" i="4"/>
  <c r="AZR66" i="4"/>
  <c r="AZR65" i="4"/>
  <c r="AZR64" i="4"/>
  <c r="AZR63" i="4"/>
  <c r="AZR62" i="4"/>
  <c r="AZR61" i="4"/>
  <c r="AZR60" i="4"/>
  <c r="AZR59" i="4"/>
  <c r="AZR58" i="4"/>
  <c r="AZR57" i="4"/>
  <c r="AZR56" i="4"/>
  <c r="AZR55" i="4"/>
  <c r="AZR54" i="4"/>
  <c r="AZR53" i="4"/>
  <c r="AZR52" i="4"/>
  <c r="AZR51" i="4"/>
  <c r="AZR50" i="4"/>
  <c r="AZR49" i="4"/>
  <c r="AZR48" i="4"/>
  <c r="AZR47" i="4"/>
  <c r="AZR46" i="4"/>
  <c r="AZR45" i="4"/>
  <c r="AZR44" i="4"/>
  <c r="AZR43" i="4"/>
  <c r="AZR42" i="4"/>
  <c r="AZR41" i="4"/>
  <c r="AZR40" i="4"/>
  <c r="AZR39" i="4"/>
  <c r="AZR38" i="4"/>
  <c r="AZR37" i="4"/>
  <c r="AZR36" i="4"/>
  <c r="AZR35" i="4"/>
  <c r="AZR34" i="4"/>
  <c r="AZR33" i="4"/>
  <c r="AZR32" i="4"/>
  <c r="AZR31" i="4"/>
  <c r="AZR30" i="4"/>
  <c r="AZR29" i="4"/>
  <c r="AZR28" i="4"/>
  <c r="AZR27" i="4"/>
  <c r="AZR26" i="4"/>
  <c r="AZR25" i="4"/>
  <c r="AZR24" i="4"/>
  <c r="AZR23" i="4"/>
  <c r="AZR22" i="4"/>
  <c r="AZR21" i="4"/>
  <c r="AZR20" i="4"/>
  <c r="AZR19" i="4"/>
  <c r="AZR18" i="4"/>
  <c r="AZR17" i="4"/>
  <c r="AZR16" i="4"/>
  <c r="AZR15" i="4"/>
  <c r="AZR14" i="4"/>
  <c r="AZR13" i="4"/>
  <c r="AZR12" i="4"/>
  <c r="AZR11" i="4"/>
  <c r="AZR10" i="4"/>
  <c r="AZR9" i="4"/>
  <c r="AZR8" i="4"/>
  <c r="AZW156" i="4"/>
  <c r="AZW155" i="4"/>
  <c r="AZW154" i="4"/>
  <c r="AZW153" i="4"/>
  <c r="AZW152" i="4"/>
  <c r="AZW151" i="4"/>
  <c r="AZW150" i="4"/>
  <c r="AZW149" i="4"/>
  <c r="AZW148" i="4"/>
  <c r="AZW147" i="4"/>
  <c r="AZW146" i="4"/>
  <c r="AZW145" i="4"/>
  <c r="AZW144" i="4"/>
  <c r="AZW143" i="4"/>
  <c r="AZW142" i="4"/>
  <c r="AZW141" i="4"/>
  <c r="AZW140" i="4"/>
  <c r="AZW139" i="4"/>
  <c r="AZW138" i="4"/>
  <c r="AZW137" i="4"/>
  <c r="AZW136" i="4"/>
  <c r="AZW135" i="4"/>
  <c r="AZW134" i="4"/>
  <c r="AZW133" i="4"/>
  <c r="AZW132" i="4"/>
  <c r="AZW131" i="4"/>
  <c r="AZW130" i="4"/>
  <c r="AZW129" i="4"/>
  <c r="AZW128" i="4"/>
  <c r="AZW127" i="4"/>
  <c r="AZW126" i="4"/>
  <c r="AZW125" i="4"/>
  <c r="AZW124" i="4"/>
  <c r="AZW123" i="4"/>
  <c r="AZW122" i="4"/>
  <c r="AZW121" i="4"/>
  <c r="AZW120" i="4"/>
  <c r="AZW119" i="4"/>
  <c r="AZW118" i="4"/>
  <c r="AZW117" i="4"/>
  <c r="AZW116" i="4"/>
  <c r="AZW115" i="4"/>
  <c r="AZW114" i="4"/>
  <c r="AZW113" i="4"/>
  <c r="AZW112" i="4"/>
  <c r="AZW111" i="4"/>
  <c r="AZW110" i="4"/>
  <c r="AZW109" i="4"/>
  <c r="AZW108" i="4"/>
  <c r="AZW107" i="4"/>
  <c r="AZW106" i="4"/>
  <c r="AZW105" i="4"/>
  <c r="AZW104" i="4"/>
  <c r="AZW103" i="4"/>
  <c r="AZW102" i="4"/>
  <c r="AZW101" i="4"/>
  <c r="AZW100" i="4"/>
  <c r="AZW99" i="4"/>
  <c r="AZW98" i="4"/>
  <c r="AZW97" i="4"/>
  <c r="AZW96" i="4"/>
  <c r="AZW95" i="4"/>
  <c r="AZW94" i="4"/>
  <c r="AZW93" i="4"/>
  <c r="AZW92" i="4"/>
  <c r="AZW91" i="4"/>
  <c r="AZW90" i="4"/>
  <c r="AZW89" i="4"/>
  <c r="AZW88" i="4"/>
  <c r="AZW87" i="4"/>
  <c r="AZW86" i="4"/>
  <c r="AZW85" i="4"/>
  <c r="AZW84" i="4"/>
  <c r="AZW83" i="4"/>
  <c r="AZW82" i="4"/>
  <c r="AZW81" i="4"/>
  <c r="AZW80" i="4"/>
  <c r="AZW79" i="4"/>
  <c r="AZW78" i="4"/>
  <c r="AZW77" i="4"/>
  <c r="AZW76" i="4"/>
  <c r="AZW75" i="4"/>
  <c r="AZW74" i="4"/>
  <c r="AZW73" i="4"/>
  <c r="AZW72" i="4"/>
  <c r="AZW71" i="4"/>
  <c r="AZW70" i="4"/>
  <c r="AZW69" i="4"/>
  <c r="AZW68" i="4"/>
  <c r="AZW67" i="4"/>
  <c r="AZW66" i="4"/>
  <c r="AZW65" i="4"/>
  <c r="AZW64" i="4"/>
  <c r="AZW63" i="4"/>
  <c r="AZW62" i="4"/>
  <c r="AZW61" i="4"/>
  <c r="AZW60" i="4"/>
  <c r="AZW59" i="4"/>
  <c r="AZW58" i="4"/>
  <c r="AZW57" i="4"/>
  <c r="AZW56" i="4"/>
  <c r="AZW55" i="4"/>
  <c r="AZW54" i="4"/>
  <c r="AZW53" i="4"/>
  <c r="AZW52" i="4"/>
  <c r="AZW51" i="4"/>
  <c r="AZW50" i="4"/>
  <c r="AZW49" i="4"/>
  <c r="AZW48" i="4"/>
  <c r="AZW47" i="4"/>
  <c r="AZW46" i="4"/>
  <c r="AZW45" i="4"/>
  <c r="AZW44" i="4"/>
  <c r="AZW43" i="4"/>
  <c r="AZW42" i="4"/>
  <c r="AZW41" i="4"/>
  <c r="AZW40" i="4"/>
  <c r="AZW39" i="4"/>
  <c r="AZW38" i="4"/>
  <c r="AZW37" i="4"/>
  <c r="AZW36" i="4"/>
  <c r="AZW35" i="4"/>
  <c r="AZW34" i="4"/>
  <c r="AZW33" i="4"/>
  <c r="AZW32" i="4"/>
  <c r="AZW31" i="4"/>
  <c r="AZW30" i="4"/>
  <c r="AZW29" i="4"/>
  <c r="AZW28" i="4"/>
  <c r="AZW27" i="4"/>
  <c r="AZW26" i="4"/>
  <c r="AZW25" i="4"/>
  <c r="AZW24" i="4"/>
  <c r="AZW23" i="4"/>
  <c r="AZW22" i="4"/>
  <c r="AZW21" i="4"/>
  <c r="AZW20" i="4"/>
  <c r="AZW19" i="4"/>
  <c r="AZW18" i="4"/>
  <c r="AZW17" i="4"/>
  <c r="AZW16" i="4"/>
  <c r="AZW15" i="4"/>
  <c r="AZW14" i="4"/>
  <c r="AZW13" i="4"/>
  <c r="AZW12" i="4"/>
  <c r="AZW11" i="4"/>
  <c r="AZW10" i="4"/>
  <c r="AZW9" i="4"/>
  <c r="AZW8" i="4"/>
  <c r="BAB156" i="4"/>
  <c r="BAB155" i="4"/>
  <c r="BAB154" i="4"/>
  <c r="BAB153" i="4"/>
  <c r="BAB152" i="4"/>
  <c r="BAB151" i="4"/>
  <c r="BAB150" i="4"/>
  <c r="BAB149" i="4"/>
  <c r="BAB148" i="4"/>
  <c r="BAB147" i="4"/>
  <c r="BAB146" i="4"/>
  <c r="BAB145" i="4"/>
  <c r="BAB144" i="4"/>
  <c r="BAB143" i="4"/>
  <c r="BAB142" i="4"/>
  <c r="BAB141" i="4"/>
  <c r="BAB140" i="4"/>
  <c r="BAB139" i="4"/>
  <c r="BAB138" i="4"/>
  <c r="BAB137" i="4"/>
  <c r="BAB136" i="4"/>
  <c r="BAB135" i="4"/>
  <c r="BAB134" i="4"/>
  <c r="BAB133" i="4"/>
  <c r="BAB132" i="4"/>
  <c r="BAB131" i="4"/>
  <c r="BAB130" i="4"/>
  <c r="BAB129" i="4"/>
  <c r="BAB128" i="4"/>
  <c r="BAB127" i="4"/>
  <c r="BAB126" i="4"/>
  <c r="BAB125" i="4"/>
  <c r="BAB124" i="4"/>
  <c r="BAB123" i="4"/>
  <c r="BAB122" i="4"/>
  <c r="BAB121" i="4"/>
  <c r="BAB120" i="4"/>
  <c r="BAB119" i="4"/>
  <c r="BAB118" i="4"/>
  <c r="BAB117" i="4"/>
  <c r="BAB116" i="4"/>
  <c r="BAB115" i="4"/>
  <c r="BAB114" i="4"/>
  <c r="BAB113" i="4"/>
  <c r="BAB112" i="4"/>
  <c r="BAB111" i="4"/>
  <c r="BAB110" i="4"/>
  <c r="BAB109" i="4"/>
  <c r="BAB108" i="4"/>
  <c r="BAB107" i="4"/>
  <c r="BAB106" i="4"/>
  <c r="BAB105" i="4"/>
  <c r="BAB104" i="4"/>
  <c r="BAB103" i="4"/>
  <c r="BAB102" i="4"/>
  <c r="BAB101" i="4"/>
  <c r="BAB100" i="4"/>
  <c r="BAB99" i="4"/>
  <c r="BAB98" i="4"/>
  <c r="BAB97" i="4"/>
  <c r="BAB96" i="4"/>
  <c r="BAB95" i="4"/>
  <c r="BAB94" i="4"/>
  <c r="BAB93" i="4"/>
  <c r="BAB92" i="4"/>
  <c r="BAB91" i="4"/>
  <c r="BAB90" i="4"/>
  <c r="BAB89" i="4"/>
  <c r="BAB88" i="4"/>
  <c r="BAB87" i="4"/>
  <c r="BAB86" i="4"/>
  <c r="BAB85" i="4"/>
  <c r="BAB84" i="4"/>
  <c r="BAB83" i="4"/>
  <c r="BAB82" i="4"/>
  <c r="BAB81" i="4"/>
  <c r="BAB80" i="4"/>
  <c r="BAB79" i="4"/>
  <c r="BAB78" i="4"/>
  <c r="BAB77" i="4"/>
  <c r="BAB76" i="4"/>
  <c r="BAB75" i="4"/>
  <c r="BAB74" i="4"/>
  <c r="BAB73" i="4"/>
  <c r="BAB72" i="4"/>
  <c r="BAB71" i="4"/>
  <c r="BAB70" i="4"/>
  <c r="BAB69" i="4"/>
  <c r="BAB68" i="4"/>
  <c r="BAB67" i="4"/>
  <c r="BAB66" i="4"/>
  <c r="BAB65" i="4"/>
  <c r="BAB64" i="4"/>
  <c r="BAB63" i="4"/>
  <c r="BAB62" i="4"/>
  <c r="BAB61" i="4"/>
  <c r="BAB60" i="4"/>
  <c r="BAB59" i="4"/>
  <c r="BAB58" i="4"/>
  <c r="BAB57" i="4"/>
  <c r="BAB56" i="4"/>
  <c r="BAB55" i="4"/>
  <c r="BAB54" i="4"/>
  <c r="BAB53" i="4"/>
  <c r="BAB52" i="4"/>
  <c r="BAB51" i="4"/>
  <c r="BAB50" i="4"/>
  <c r="BAB49" i="4"/>
  <c r="BAB48" i="4"/>
  <c r="BAB47" i="4"/>
  <c r="BAB46" i="4"/>
  <c r="BAB45" i="4"/>
  <c r="BAB44" i="4"/>
  <c r="BAB43" i="4"/>
  <c r="BAB42" i="4"/>
  <c r="BAB41" i="4"/>
  <c r="BAB40" i="4"/>
  <c r="BAB39" i="4"/>
  <c r="BAB38" i="4"/>
  <c r="BAB37" i="4"/>
  <c r="BAB36" i="4"/>
  <c r="BAB35" i="4"/>
  <c r="BAB34" i="4"/>
  <c r="BAB33" i="4"/>
  <c r="BAB32" i="4"/>
  <c r="BAB31" i="4"/>
  <c r="BAB30" i="4"/>
  <c r="BAB29" i="4"/>
  <c r="BAB28" i="4"/>
  <c r="BAB27" i="4"/>
  <c r="BAB26" i="4"/>
  <c r="BAB25" i="4"/>
  <c r="BAB24" i="4"/>
  <c r="BAB23" i="4"/>
  <c r="BAB22" i="4"/>
  <c r="BAB21" i="4"/>
  <c r="BAB20" i="4"/>
  <c r="BAB19" i="4"/>
  <c r="BAB18" i="4"/>
  <c r="BAB17" i="4"/>
  <c r="BAB16" i="4"/>
  <c r="BAB15" i="4"/>
  <c r="BAB14" i="4"/>
  <c r="BAB13" i="4"/>
  <c r="BAB12" i="4"/>
  <c r="BAB11" i="4"/>
  <c r="BAB10" i="4"/>
  <c r="BAB9" i="4"/>
  <c r="BAB8" i="4"/>
  <c r="BAG156" i="4"/>
  <c r="BAG155" i="4"/>
  <c r="BAG154" i="4"/>
  <c r="BAG153" i="4"/>
  <c r="BAG152" i="4"/>
  <c r="BAG151" i="4"/>
  <c r="BAG150" i="4"/>
  <c r="BAG149" i="4"/>
  <c r="BAG148" i="4"/>
  <c r="BAG147" i="4"/>
  <c r="BAG146" i="4"/>
  <c r="BAG145" i="4"/>
  <c r="BAG144" i="4"/>
  <c r="BAG143" i="4"/>
  <c r="BAG142" i="4"/>
  <c r="BAG141" i="4"/>
  <c r="BAG140" i="4"/>
  <c r="BAG139" i="4"/>
  <c r="BAG138" i="4"/>
  <c r="BAG137" i="4"/>
  <c r="BAG136" i="4"/>
  <c r="BAG135" i="4"/>
  <c r="BAG134" i="4"/>
  <c r="BAG133" i="4"/>
  <c r="BAG132" i="4"/>
  <c r="BAG131" i="4"/>
  <c r="BAG130" i="4"/>
  <c r="BAG129" i="4"/>
  <c r="BAG128" i="4"/>
  <c r="BAG127" i="4"/>
  <c r="BAG126" i="4"/>
  <c r="BAG125" i="4"/>
  <c r="BAG124" i="4"/>
  <c r="BAG123" i="4"/>
  <c r="BAG122" i="4"/>
  <c r="BAG121" i="4"/>
  <c r="BAG120" i="4"/>
  <c r="BAG119" i="4"/>
  <c r="BAG118" i="4"/>
  <c r="BAG117" i="4"/>
  <c r="BAG116" i="4"/>
  <c r="BAG115" i="4"/>
  <c r="BAG114" i="4"/>
  <c r="BAG113" i="4"/>
  <c r="BAG112" i="4"/>
  <c r="BAG111" i="4"/>
  <c r="BAG110" i="4"/>
  <c r="BAG109" i="4"/>
  <c r="BAG108" i="4"/>
  <c r="BAG107" i="4"/>
  <c r="BAG106" i="4"/>
  <c r="BAG105" i="4"/>
  <c r="BAG104" i="4"/>
  <c r="BAG103" i="4"/>
  <c r="BAG102" i="4"/>
  <c r="BAG101" i="4"/>
  <c r="BAG100" i="4"/>
  <c r="BAG99" i="4"/>
  <c r="BAG98" i="4"/>
  <c r="BAG97" i="4"/>
  <c r="BAG96" i="4"/>
  <c r="BAG95" i="4"/>
  <c r="BAG94" i="4"/>
  <c r="BAG93" i="4"/>
  <c r="BAG92" i="4"/>
  <c r="BAG91" i="4"/>
  <c r="BAG90" i="4"/>
  <c r="BAG89" i="4"/>
  <c r="BAG88" i="4"/>
  <c r="BAG87" i="4"/>
  <c r="BAG86" i="4"/>
  <c r="BAG85" i="4"/>
  <c r="BAG84" i="4"/>
  <c r="BAG83" i="4"/>
  <c r="BAG82" i="4"/>
  <c r="BAG81" i="4"/>
  <c r="BAG80" i="4"/>
  <c r="BAG79" i="4"/>
  <c r="BAG78" i="4"/>
  <c r="BAG77" i="4"/>
  <c r="BAG76" i="4"/>
  <c r="BAG75" i="4"/>
  <c r="BAG74" i="4"/>
  <c r="BAG73" i="4"/>
  <c r="BAG72" i="4"/>
  <c r="BAG71" i="4"/>
  <c r="BAG70" i="4"/>
  <c r="BAG69" i="4"/>
  <c r="BAG68" i="4"/>
  <c r="BAG67" i="4"/>
  <c r="BAG66" i="4"/>
  <c r="BAG65" i="4"/>
  <c r="BAG64" i="4"/>
  <c r="BAG63" i="4"/>
  <c r="BAG62" i="4"/>
  <c r="BAG61" i="4"/>
  <c r="BAG60" i="4"/>
  <c r="BAG59" i="4"/>
  <c r="BAG58" i="4"/>
  <c r="BAG57" i="4"/>
  <c r="BAG56" i="4"/>
  <c r="BAG55" i="4"/>
  <c r="BAG54" i="4"/>
  <c r="BAG53" i="4"/>
  <c r="BAG52" i="4"/>
  <c r="BAG51" i="4"/>
  <c r="BAG50" i="4"/>
  <c r="BAG49" i="4"/>
  <c r="BAG48" i="4"/>
  <c r="BAG47" i="4"/>
  <c r="BAG46" i="4"/>
  <c r="BAG45" i="4"/>
  <c r="BAG44" i="4"/>
  <c r="BAG43" i="4"/>
  <c r="BAG42" i="4"/>
  <c r="BAG41" i="4"/>
  <c r="BAG40" i="4"/>
  <c r="BAG39" i="4"/>
  <c r="BAG38" i="4"/>
  <c r="BAG37" i="4"/>
  <c r="BAG36" i="4"/>
  <c r="BAG35" i="4"/>
  <c r="BAG34" i="4"/>
  <c r="BAG33" i="4"/>
  <c r="BAG32" i="4"/>
  <c r="BAG31" i="4"/>
  <c r="BAG30" i="4"/>
  <c r="BAG29" i="4"/>
  <c r="BAG28" i="4"/>
  <c r="BAG27" i="4"/>
  <c r="BAG26" i="4"/>
  <c r="BAG25" i="4"/>
  <c r="BAG24" i="4"/>
  <c r="BAG23" i="4"/>
  <c r="BAG22" i="4"/>
  <c r="BAG21" i="4"/>
  <c r="BAG20" i="4"/>
  <c r="BAG19" i="4"/>
  <c r="BAG18" i="4"/>
  <c r="BAG17" i="4"/>
  <c r="BAG16" i="4"/>
  <c r="BAG15" i="4"/>
  <c r="BAG14" i="4"/>
  <c r="BAG13" i="4"/>
  <c r="BAG12" i="4"/>
  <c r="BAG11" i="4"/>
  <c r="BAG10" i="4"/>
  <c r="BAG9" i="4"/>
  <c r="BAG8" i="4"/>
  <c r="BAL156" i="4"/>
  <c r="BAL155" i="4"/>
  <c r="BAL154" i="4"/>
  <c r="BAL153" i="4"/>
  <c r="BAL152" i="4"/>
  <c r="BAL151" i="4"/>
  <c r="BAL150" i="4"/>
  <c r="BAL149" i="4"/>
  <c r="BAL148" i="4"/>
  <c r="BAL147" i="4"/>
  <c r="BAL146" i="4"/>
  <c r="BAL145" i="4"/>
  <c r="BAL144" i="4"/>
  <c r="BAL143" i="4"/>
  <c r="BAL142" i="4"/>
  <c r="BAL141" i="4"/>
  <c r="BAL140" i="4"/>
  <c r="BAL139" i="4"/>
  <c r="BAL138" i="4"/>
  <c r="BAL137" i="4"/>
  <c r="BAL136" i="4"/>
  <c r="BAL135" i="4"/>
  <c r="BAL134" i="4"/>
  <c r="BAL133" i="4"/>
  <c r="BAL132" i="4"/>
  <c r="BAL131" i="4"/>
  <c r="BAL130" i="4"/>
  <c r="BAL129" i="4"/>
  <c r="BAL128" i="4"/>
  <c r="BAL127" i="4"/>
  <c r="BAL126" i="4"/>
  <c r="BAL125" i="4"/>
  <c r="BAL124" i="4"/>
  <c r="BAL123" i="4"/>
  <c r="BAL122" i="4"/>
  <c r="BAL121" i="4"/>
  <c r="BAL120" i="4"/>
  <c r="BAL119" i="4"/>
  <c r="BAL118" i="4"/>
  <c r="BAL117" i="4"/>
  <c r="BAL116" i="4"/>
  <c r="BAL115" i="4"/>
  <c r="BAL114" i="4"/>
  <c r="BAL113" i="4"/>
  <c r="BAL112" i="4"/>
  <c r="BAL111" i="4"/>
  <c r="BAL110" i="4"/>
  <c r="BAL109" i="4"/>
  <c r="BAL108" i="4"/>
  <c r="BAL107" i="4"/>
  <c r="BAL106" i="4"/>
  <c r="BAL105" i="4"/>
  <c r="BAL104" i="4"/>
  <c r="BAL103" i="4"/>
  <c r="BAL102" i="4"/>
  <c r="BAL101" i="4"/>
  <c r="BAL100" i="4"/>
  <c r="BAL99" i="4"/>
  <c r="BAL98" i="4"/>
  <c r="BAL97" i="4"/>
  <c r="BAL96" i="4"/>
  <c r="BAL95" i="4"/>
  <c r="BAL94" i="4"/>
  <c r="BAL93" i="4"/>
  <c r="BAL92" i="4"/>
  <c r="BAL91" i="4"/>
  <c r="BAL90" i="4"/>
  <c r="BAL89" i="4"/>
  <c r="BAL88" i="4"/>
  <c r="BAL87" i="4"/>
  <c r="BAL86" i="4"/>
  <c r="BAL85" i="4"/>
  <c r="BAL84" i="4"/>
  <c r="BAL83" i="4"/>
  <c r="BAL82" i="4"/>
  <c r="BAL81" i="4"/>
  <c r="BAL80" i="4"/>
  <c r="BAL79" i="4"/>
  <c r="BAL78" i="4"/>
  <c r="BAL77" i="4"/>
  <c r="BAL76" i="4"/>
  <c r="BAL75" i="4"/>
  <c r="BAL74" i="4"/>
  <c r="BAL73" i="4"/>
  <c r="BAL72" i="4"/>
  <c r="BAL71" i="4"/>
  <c r="BAL70" i="4"/>
  <c r="BAL69" i="4"/>
  <c r="BAL68" i="4"/>
  <c r="BAL67" i="4"/>
  <c r="BAL66" i="4"/>
  <c r="BAL65" i="4"/>
  <c r="BAL64" i="4"/>
  <c r="BAL63" i="4"/>
  <c r="BAL62" i="4"/>
  <c r="BAL61" i="4"/>
  <c r="BAL60" i="4"/>
  <c r="BAL59" i="4"/>
  <c r="BAL58" i="4"/>
  <c r="BAL57" i="4"/>
  <c r="BAL56" i="4"/>
  <c r="BAL55" i="4"/>
  <c r="BAL54" i="4"/>
  <c r="BAL53" i="4"/>
  <c r="BAL52" i="4"/>
  <c r="BAL51" i="4"/>
  <c r="BAL50" i="4"/>
  <c r="BAL49" i="4"/>
  <c r="BAL48" i="4"/>
  <c r="BAL47" i="4"/>
  <c r="BAL46" i="4"/>
  <c r="BAL45" i="4"/>
  <c r="BAL44" i="4"/>
  <c r="BAL43" i="4"/>
  <c r="BAL42" i="4"/>
  <c r="BAL41" i="4"/>
  <c r="BAL40" i="4"/>
  <c r="BAL39" i="4"/>
  <c r="BAL38" i="4"/>
  <c r="BAL37" i="4"/>
  <c r="BAL36" i="4"/>
  <c r="BAL35" i="4"/>
  <c r="BAL34" i="4"/>
  <c r="BAL33" i="4"/>
  <c r="BAL32" i="4"/>
  <c r="BAL31" i="4"/>
  <c r="BAL30" i="4"/>
  <c r="BAL29" i="4"/>
  <c r="BAL28" i="4"/>
  <c r="BAL27" i="4"/>
  <c r="BAL26" i="4"/>
  <c r="BAL25" i="4"/>
  <c r="BAL24" i="4"/>
  <c r="BAL23" i="4"/>
  <c r="BAL22" i="4"/>
  <c r="BAL21" i="4"/>
  <c r="BAL20" i="4"/>
  <c r="BAL19" i="4"/>
  <c r="BAL18" i="4"/>
  <c r="BAL17" i="4"/>
  <c r="BAL16" i="4"/>
  <c r="BAL15" i="4"/>
  <c r="BAL14" i="4"/>
  <c r="BAL13" i="4"/>
  <c r="BAL12" i="4"/>
  <c r="BAL11" i="4"/>
  <c r="BAL10" i="4"/>
  <c r="BAL9" i="4"/>
  <c r="BAL8" i="4"/>
  <c r="BAQ156" i="4"/>
  <c r="BAQ155" i="4"/>
  <c r="BAQ154" i="4"/>
  <c r="BAQ153" i="4"/>
  <c r="BAQ152" i="4"/>
  <c r="BAQ151" i="4"/>
  <c r="BAQ150" i="4"/>
  <c r="BAQ149" i="4"/>
  <c r="BAQ148" i="4"/>
  <c r="BAQ147" i="4"/>
  <c r="BAQ146" i="4"/>
  <c r="BAQ145" i="4"/>
  <c r="BAQ144" i="4"/>
  <c r="BAQ143" i="4"/>
  <c r="BAQ142" i="4"/>
  <c r="BAQ141" i="4"/>
  <c r="BAQ140" i="4"/>
  <c r="BAQ139" i="4"/>
  <c r="BAQ138" i="4"/>
  <c r="BAQ137" i="4"/>
  <c r="BAQ136" i="4"/>
  <c r="BAQ135" i="4"/>
  <c r="BAQ134" i="4"/>
  <c r="BAQ133" i="4"/>
  <c r="BAQ132" i="4"/>
  <c r="BAQ131" i="4"/>
  <c r="BAQ130" i="4"/>
  <c r="BAQ129" i="4"/>
  <c r="BAQ128" i="4"/>
  <c r="BAQ127" i="4"/>
  <c r="BAQ126" i="4"/>
  <c r="BAQ125" i="4"/>
  <c r="BAQ124" i="4"/>
  <c r="BAQ123" i="4"/>
  <c r="BAQ122" i="4"/>
  <c r="BAQ121" i="4"/>
  <c r="BAQ120" i="4"/>
  <c r="BAQ119" i="4"/>
  <c r="BAQ118" i="4"/>
  <c r="BAQ117" i="4"/>
  <c r="BAQ116" i="4"/>
  <c r="BAQ115" i="4"/>
  <c r="BAQ114" i="4"/>
  <c r="BAQ113" i="4"/>
  <c r="BAQ112" i="4"/>
  <c r="BAQ111" i="4"/>
  <c r="BAQ110" i="4"/>
  <c r="BAQ109" i="4"/>
  <c r="BAQ108" i="4"/>
  <c r="BAQ107" i="4"/>
  <c r="BAQ106" i="4"/>
  <c r="BAQ105" i="4"/>
  <c r="BAQ104" i="4"/>
  <c r="BAQ103" i="4"/>
  <c r="BAQ102" i="4"/>
  <c r="BAQ101" i="4"/>
  <c r="BAQ100" i="4"/>
  <c r="BAQ99" i="4"/>
  <c r="BAQ98" i="4"/>
  <c r="BAQ97" i="4"/>
  <c r="BAQ96" i="4"/>
  <c r="BAQ95" i="4"/>
  <c r="BAQ94" i="4"/>
  <c r="BAQ93" i="4"/>
  <c r="BAQ92" i="4"/>
  <c r="BAQ91" i="4"/>
  <c r="BAQ90" i="4"/>
  <c r="BAQ89" i="4"/>
  <c r="BAQ88" i="4"/>
  <c r="BAQ87" i="4"/>
  <c r="BAQ86" i="4"/>
  <c r="BAQ85" i="4"/>
  <c r="BAQ84" i="4"/>
  <c r="BAQ83" i="4"/>
  <c r="BAQ82" i="4"/>
  <c r="BAQ81" i="4"/>
  <c r="BAQ80" i="4"/>
  <c r="BAQ79" i="4"/>
  <c r="BAQ78" i="4"/>
  <c r="BAQ77" i="4"/>
  <c r="BAQ76" i="4"/>
  <c r="BAQ75" i="4"/>
  <c r="BAQ74" i="4"/>
  <c r="BAQ73" i="4"/>
  <c r="BAQ72" i="4"/>
  <c r="BAQ71" i="4"/>
  <c r="BAQ70" i="4"/>
  <c r="BAQ69" i="4"/>
  <c r="BAQ68" i="4"/>
  <c r="BAQ67" i="4"/>
  <c r="BAQ66" i="4"/>
  <c r="BAQ65" i="4"/>
  <c r="BAQ64" i="4"/>
  <c r="BAQ63" i="4"/>
  <c r="BAQ62" i="4"/>
  <c r="BAQ61" i="4"/>
  <c r="BAQ60" i="4"/>
  <c r="BAQ59" i="4"/>
  <c r="BAQ58" i="4"/>
  <c r="BAQ57" i="4"/>
  <c r="BAQ56" i="4"/>
  <c r="BAQ55" i="4"/>
  <c r="BAQ54" i="4"/>
  <c r="BAQ53" i="4"/>
  <c r="BAQ52" i="4"/>
  <c r="BAQ51" i="4"/>
  <c r="BAQ50" i="4"/>
  <c r="BAQ49" i="4"/>
  <c r="BAQ48" i="4"/>
  <c r="BAQ47" i="4"/>
  <c r="BAQ46" i="4"/>
  <c r="BAQ45" i="4"/>
  <c r="BAQ44" i="4"/>
  <c r="BAQ43" i="4"/>
  <c r="BAQ42" i="4"/>
  <c r="BAQ41" i="4"/>
  <c r="BAQ40" i="4"/>
  <c r="BAQ39" i="4"/>
  <c r="BAQ38" i="4"/>
  <c r="BAQ37" i="4"/>
  <c r="BAQ36" i="4"/>
  <c r="BAQ35" i="4"/>
  <c r="BAQ34" i="4"/>
  <c r="BAQ33" i="4"/>
  <c r="BAQ32" i="4"/>
  <c r="BAQ31" i="4"/>
  <c r="BAQ30" i="4"/>
  <c r="BAQ29" i="4"/>
  <c r="BAQ28" i="4"/>
  <c r="BAQ27" i="4"/>
  <c r="BAQ26" i="4"/>
  <c r="BAQ25" i="4"/>
  <c r="BAQ24" i="4"/>
  <c r="BAQ23" i="4"/>
  <c r="BAQ22" i="4"/>
  <c r="BAQ21" i="4"/>
  <c r="BAQ20" i="4"/>
  <c r="BAQ19" i="4"/>
  <c r="BAQ18" i="4"/>
  <c r="BAQ17" i="4"/>
  <c r="BAQ16" i="4"/>
  <c r="BAQ15" i="4"/>
  <c r="BAQ14" i="4"/>
  <c r="BAQ13" i="4"/>
  <c r="BAQ12" i="4"/>
  <c r="BAQ11" i="4"/>
  <c r="BAQ10" i="4"/>
  <c r="BAQ9" i="4"/>
  <c r="BAQ8" i="4"/>
  <c r="BAV156" i="4"/>
  <c r="BAV155" i="4"/>
  <c r="BAV154" i="4"/>
  <c r="BAV153" i="4"/>
  <c r="BAV152" i="4"/>
  <c r="BAV151" i="4"/>
  <c r="BAV150" i="4"/>
  <c r="BAV149" i="4"/>
  <c r="BAV148" i="4"/>
  <c r="BAV147" i="4"/>
  <c r="BAV146" i="4"/>
  <c r="BAV145" i="4"/>
  <c r="BAV144" i="4"/>
  <c r="BAV143" i="4"/>
  <c r="BAV142" i="4"/>
  <c r="BAV141" i="4"/>
  <c r="BAV140" i="4"/>
  <c r="BAV139" i="4"/>
  <c r="BAV138" i="4"/>
  <c r="BAV137" i="4"/>
  <c r="BAV136" i="4"/>
  <c r="BAV135" i="4"/>
  <c r="BAV134" i="4"/>
  <c r="BAV133" i="4"/>
  <c r="BAV132" i="4"/>
  <c r="BAV131" i="4"/>
  <c r="BAV130" i="4"/>
  <c r="BAV129" i="4"/>
  <c r="BAV128" i="4"/>
  <c r="BAV127" i="4"/>
  <c r="BAV126" i="4"/>
  <c r="BAV125" i="4"/>
  <c r="BAV124" i="4"/>
  <c r="BAV123" i="4"/>
  <c r="BAV122" i="4"/>
  <c r="BAV121" i="4"/>
  <c r="BAV120" i="4"/>
  <c r="BAV119" i="4"/>
  <c r="BAV118" i="4"/>
  <c r="BAV117" i="4"/>
  <c r="BAV116" i="4"/>
  <c r="BAV115" i="4"/>
  <c r="BAV114" i="4"/>
  <c r="BAV113" i="4"/>
  <c r="BAV112" i="4"/>
  <c r="BAV111" i="4"/>
  <c r="BAV110" i="4"/>
  <c r="BAV109" i="4"/>
  <c r="BAV108" i="4"/>
  <c r="BAV107" i="4"/>
  <c r="BAV106" i="4"/>
  <c r="BAV105" i="4"/>
  <c r="BAV104" i="4"/>
  <c r="BAV103" i="4"/>
  <c r="BAV102" i="4"/>
  <c r="BAV101" i="4"/>
  <c r="BAV100" i="4"/>
  <c r="BAV99" i="4"/>
  <c r="BAV98" i="4"/>
  <c r="BAV97" i="4"/>
  <c r="BAV96" i="4"/>
  <c r="BAV95" i="4"/>
  <c r="BAV94" i="4"/>
  <c r="BAV93" i="4"/>
  <c r="BAV92" i="4"/>
  <c r="BAV91" i="4"/>
  <c r="BAV90" i="4"/>
  <c r="BAV89" i="4"/>
  <c r="BAV88" i="4"/>
  <c r="BAV87" i="4"/>
  <c r="BAV86" i="4"/>
  <c r="BAV85" i="4"/>
  <c r="BAV84" i="4"/>
  <c r="BAV83" i="4"/>
  <c r="BAV82" i="4"/>
  <c r="BAV81" i="4"/>
  <c r="BAV80" i="4"/>
  <c r="BAV79" i="4"/>
  <c r="BAV78" i="4"/>
  <c r="BAV77" i="4"/>
  <c r="BAV76" i="4"/>
  <c r="BAV75" i="4"/>
  <c r="BAV74" i="4"/>
  <c r="BAV73" i="4"/>
  <c r="BAV72" i="4"/>
  <c r="BAV71" i="4"/>
  <c r="BAV70" i="4"/>
  <c r="BAV69" i="4"/>
  <c r="BAV68" i="4"/>
  <c r="BAV67" i="4"/>
  <c r="BAV66" i="4"/>
  <c r="BAV65" i="4"/>
  <c r="BAV64" i="4"/>
  <c r="BAV63" i="4"/>
  <c r="BAV62" i="4"/>
  <c r="BAV61" i="4"/>
  <c r="BAV60" i="4"/>
  <c r="BAV59" i="4"/>
  <c r="BAV58" i="4"/>
  <c r="BAV57" i="4"/>
  <c r="BAV56" i="4"/>
  <c r="BAV55" i="4"/>
  <c r="BAV54" i="4"/>
  <c r="BAV53" i="4"/>
  <c r="BAV52" i="4"/>
  <c r="BAV51" i="4"/>
  <c r="BAV50" i="4"/>
  <c r="BAV49" i="4"/>
  <c r="BAV48" i="4"/>
  <c r="BAV47" i="4"/>
  <c r="BAV46" i="4"/>
  <c r="BAV45" i="4"/>
  <c r="BAV44" i="4"/>
  <c r="BAV43" i="4"/>
  <c r="BAV42" i="4"/>
  <c r="BAV41" i="4"/>
  <c r="BAV40" i="4"/>
  <c r="BAV39" i="4"/>
  <c r="BAV38" i="4"/>
  <c r="BAV37" i="4"/>
  <c r="BAV36" i="4"/>
  <c r="BAV35" i="4"/>
  <c r="BAV34" i="4"/>
  <c r="BAV33" i="4"/>
  <c r="BAV32" i="4"/>
  <c r="BAV31" i="4"/>
  <c r="BAV30" i="4"/>
  <c r="BAV29" i="4"/>
  <c r="BAV28" i="4"/>
  <c r="BAV27" i="4"/>
  <c r="BAV26" i="4"/>
  <c r="BAV25" i="4"/>
  <c r="BAV24" i="4"/>
  <c r="BAV23" i="4"/>
  <c r="BAV22" i="4"/>
  <c r="BAV21" i="4"/>
  <c r="BAV20" i="4"/>
  <c r="BAV19" i="4"/>
  <c r="BAV18" i="4"/>
  <c r="BAV17" i="4"/>
  <c r="BAV16" i="4"/>
  <c r="BAV15" i="4"/>
  <c r="BAV14" i="4"/>
  <c r="BAV13" i="4"/>
  <c r="BAV12" i="4"/>
  <c r="BAV11" i="4"/>
  <c r="BAV10" i="4"/>
  <c r="BAV9" i="4"/>
  <c r="BAV8" i="4"/>
  <c r="BBA156" i="4"/>
  <c r="BBA155" i="4"/>
  <c r="BBA154" i="4"/>
  <c r="BBA153" i="4"/>
  <c r="BBA152" i="4"/>
  <c r="BBA151" i="4"/>
  <c r="BBA150" i="4"/>
  <c r="BBA149" i="4"/>
  <c r="BBA148" i="4"/>
  <c r="BBA147" i="4"/>
  <c r="BBA146" i="4"/>
  <c r="BBA145" i="4"/>
  <c r="BBA144" i="4"/>
  <c r="BBA143" i="4"/>
  <c r="BBA142" i="4"/>
  <c r="BBA141" i="4"/>
  <c r="BBA140" i="4"/>
  <c r="BBA139" i="4"/>
  <c r="BBA138" i="4"/>
  <c r="BBA137" i="4"/>
  <c r="BBA136" i="4"/>
  <c r="BBA135" i="4"/>
  <c r="BBA134" i="4"/>
  <c r="BBA133" i="4"/>
  <c r="BBA132" i="4"/>
  <c r="BBA131" i="4"/>
  <c r="BBA130" i="4"/>
  <c r="BBA129" i="4"/>
  <c r="BBA128" i="4"/>
  <c r="BBA127" i="4"/>
  <c r="BBA126" i="4"/>
  <c r="BBA125" i="4"/>
  <c r="BBA124" i="4"/>
  <c r="BBA123" i="4"/>
  <c r="BBA122" i="4"/>
  <c r="BBA121" i="4"/>
  <c r="BBA120" i="4"/>
  <c r="BBA119" i="4"/>
  <c r="BBA118" i="4"/>
  <c r="BBA117" i="4"/>
  <c r="BBA116" i="4"/>
  <c r="BBA115" i="4"/>
  <c r="BBA114" i="4"/>
  <c r="BBA113" i="4"/>
  <c r="BBA112" i="4"/>
  <c r="BBA111" i="4"/>
  <c r="BBA110" i="4"/>
  <c r="BBA109" i="4"/>
  <c r="BBA108" i="4"/>
  <c r="BBA107" i="4"/>
  <c r="BBA106" i="4"/>
  <c r="BBA105" i="4"/>
  <c r="BBA104" i="4"/>
  <c r="BBA103" i="4"/>
  <c r="BBA102" i="4"/>
  <c r="BBA101" i="4"/>
  <c r="BBA100" i="4"/>
  <c r="BBA99" i="4"/>
  <c r="BBA98" i="4"/>
  <c r="BBA97" i="4"/>
  <c r="BBA96" i="4"/>
  <c r="BBA95" i="4"/>
  <c r="BBA94" i="4"/>
  <c r="BBA93" i="4"/>
  <c r="BBA92" i="4"/>
  <c r="BBA91" i="4"/>
  <c r="BBA90" i="4"/>
  <c r="BBA89" i="4"/>
  <c r="BBA88" i="4"/>
  <c r="BBA87" i="4"/>
  <c r="BBA86" i="4"/>
  <c r="BBA85" i="4"/>
  <c r="BBA84" i="4"/>
  <c r="BBA83" i="4"/>
  <c r="BBA82" i="4"/>
  <c r="BBA81" i="4"/>
  <c r="BBA80" i="4"/>
  <c r="BBA79" i="4"/>
  <c r="BBA78" i="4"/>
  <c r="BBA77" i="4"/>
  <c r="BBA76" i="4"/>
  <c r="BBA75" i="4"/>
  <c r="BBA74" i="4"/>
  <c r="BBA73" i="4"/>
  <c r="BBA72" i="4"/>
  <c r="BBA71" i="4"/>
  <c r="BBA70" i="4"/>
  <c r="BBA69" i="4"/>
  <c r="BBA68" i="4"/>
  <c r="BBA67" i="4"/>
  <c r="BBA66" i="4"/>
  <c r="BBA65" i="4"/>
  <c r="BBA64" i="4"/>
  <c r="BBA63" i="4"/>
  <c r="BBA62" i="4"/>
  <c r="BBA61" i="4"/>
  <c r="BBA60" i="4"/>
  <c r="BBA59" i="4"/>
  <c r="BBA58" i="4"/>
  <c r="BBA57" i="4"/>
  <c r="BBA56" i="4"/>
  <c r="BBA55" i="4"/>
  <c r="BBA54" i="4"/>
  <c r="BBA53" i="4"/>
  <c r="BBA52" i="4"/>
  <c r="BBA51" i="4"/>
  <c r="BBA50" i="4"/>
  <c r="BBA49" i="4"/>
  <c r="BBA48" i="4"/>
  <c r="BBA47" i="4"/>
  <c r="BBA46" i="4"/>
  <c r="BBA45" i="4"/>
  <c r="BBA44" i="4"/>
  <c r="BBA43" i="4"/>
  <c r="BBA42" i="4"/>
  <c r="BBA41" i="4"/>
  <c r="BBA40" i="4"/>
  <c r="BBA39" i="4"/>
  <c r="BBA38" i="4"/>
  <c r="BBA37" i="4"/>
  <c r="BBA36" i="4"/>
  <c r="BBA35" i="4"/>
  <c r="BBA34" i="4"/>
  <c r="BBA33" i="4"/>
  <c r="BBA32" i="4"/>
  <c r="BBA31" i="4"/>
  <c r="BBA30" i="4"/>
  <c r="BBA29" i="4"/>
  <c r="BBA28" i="4"/>
  <c r="BBA27" i="4"/>
  <c r="BBA26" i="4"/>
  <c r="BBA25" i="4"/>
  <c r="BBA24" i="4"/>
  <c r="BBA23" i="4"/>
  <c r="BBA22" i="4"/>
  <c r="BBA21" i="4"/>
  <c r="BBA20" i="4"/>
  <c r="BBA19" i="4"/>
  <c r="BBA18" i="4"/>
  <c r="BBA17" i="4"/>
  <c r="BBA16" i="4"/>
  <c r="BBA15" i="4"/>
  <c r="BBA14" i="4"/>
  <c r="BBA13" i="4"/>
  <c r="BBA12" i="4"/>
  <c r="BBA11" i="4"/>
  <c r="BBA10" i="4"/>
  <c r="BBA9" i="4"/>
  <c r="BBA8" i="4"/>
  <c r="BBF156" i="4"/>
  <c r="BBF155" i="4"/>
  <c r="BBF154" i="4"/>
  <c r="BBF153" i="4"/>
  <c r="BBF152" i="4"/>
  <c r="BBF151" i="4"/>
  <c r="BBF150" i="4"/>
  <c r="BBF149" i="4"/>
  <c r="BBF148" i="4"/>
  <c r="BBF147" i="4"/>
  <c r="BBF146" i="4"/>
  <c r="BBF145" i="4"/>
  <c r="BBF144" i="4"/>
  <c r="BBF143" i="4"/>
  <c r="BBF142" i="4"/>
  <c r="BBF141" i="4"/>
  <c r="BBF140" i="4"/>
  <c r="BBF139" i="4"/>
  <c r="BBF138" i="4"/>
  <c r="BBF137" i="4"/>
  <c r="BBF136" i="4"/>
  <c r="BBF135" i="4"/>
  <c r="BBF134" i="4"/>
  <c r="BBF133" i="4"/>
  <c r="BBF132" i="4"/>
  <c r="BBF131" i="4"/>
  <c r="BBF130" i="4"/>
  <c r="BBF129" i="4"/>
  <c r="BBF128" i="4"/>
  <c r="BBF127" i="4"/>
  <c r="BBF126" i="4"/>
  <c r="BBF125" i="4"/>
  <c r="BBF124" i="4"/>
  <c r="BBF123" i="4"/>
  <c r="BBF122" i="4"/>
  <c r="BBF121" i="4"/>
  <c r="BBF120" i="4"/>
  <c r="BBF119" i="4"/>
  <c r="BBF118" i="4"/>
  <c r="BBF117" i="4"/>
  <c r="BBF116" i="4"/>
  <c r="BBF115" i="4"/>
  <c r="BBF114" i="4"/>
  <c r="BBF113" i="4"/>
  <c r="BBF112" i="4"/>
  <c r="BBF111" i="4"/>
  <c r="BBF110" i="4"/>
  <c r="BBF109" i="4"/>
  <c r="BBF108" i="4"/>
  <c r="BBF107" i="4"/>
  <c r="BBF106" i="4"/>
  <c r="BBF105" i="4"/>
  <c r="BBF104" i="4"/>
  <c r="BBF103" i="4"/>
  <c r="BBF102" i="4"/>
  <c r="BBF101" i="4"/>
  <c r="BBF100" i="4"/>
  <c r="BBF99" i="4"/>
  <c r="BBF98" i="4"/>
  <c r="BBF97" i="4"/>
  <c r="BBF96" i="4"/>
  <c r="BBF95" i="4"/>
  <c r="BBF94" i="4"/>
  <c r="BBF93" i="4"/>
  <c r="BBF92" i="4"/>
  <c r="BBF91" i="4"/>
  <c r="BBF90" i="4"/>
  <c r="BBF89" i="4"/>
  <c r="BBF88" i="4"/>
  <c r="BBF87" i="4"/>
  <c r="BBF86" i="4"/>
  <c r="BBF85" i="4"/>
  <c r="BBF84" i="4"/>
  <c r="BBF83" i="4"/>
  <c r="BBF82" i="4"/>
  <c r="BBF81" i="4"/>
  <c r="BBF80" i="4"/>
  <c r="BBF79" i="4"/>
  <c r="BBF78" i="4"/>
  <c r="BBF77" i="4"/>
  <c r="BBF76" i="4"/>
  <c r="BBF75" i="4"/>
  <c r="BBF74" i="4"/>
  <c r="BBF73" i="4"/>
  <c r="BBF72" i="4"/>
  <c r="BBF71" i="4"/>
  <c r="BBF70" i="4"/>
  <c r="BBF69" i="4"/>
  <c r="BBF68" i="4"/>
  <c r="BBF67" i="4"/>
  <c r="BBF66" i="4"/>
  <c r="BBF65" i="4"/>
  <c r="BBF64" i="4"/>
  <c r="BBF63" i="4"/>
  <c r="BBF62" i="4"/>
  <c r="BBF61" i="4"/>
  <c r="BBF60" i="4"/>
  <c r="BBF59" i="4"/>
  <c r="BBF58" i="4"/>
  <c r="BBF57" i="4"/>
  <c r="BBF56" i="4"/>
  <c r="BBF55" i="4"/>
  <c r="BBF54" i="4"/>
  <c r="BBF53" i="4"/>
  <c r="BBF52" i="4"/>
  <c r="BBF51" i="4"/>
  <c r="BBF50" i="4"/>
  <c r="BBF49" i="4"/>
  <c r="BBF48" i="4"/>
  <c r="BBF47" i="4"/>
  <c r="BBF46" i="4"/>
  <c r="BBF45" i="4"/>
  <c r="BBF44" i="4"/>
  <c r="BBF43" i="4"/>
  <c r="BBF42" i="4"/>
  <c r="BBF41" i="4"/>
  <c r="BBF40" i="4"/>
  <c r="BBF39" i="4"/>
  <c r="BBF38" i="4"/>
  <c r="BBF37" i="4"/>
  <c r="BBF36" i="4"/>
  <c r="BBF35" i="4"/>
  <c r="BBF34" i="4"/>
  <c r="BBF33" i="4"/>
  <c r="BBF32" i="4"/>
  <c r="BBF31" i="4"/>
  <c r="BBF30" i="4"/>
  <c r="BBF29" i="4"/>
  <c r="BBF28" i="4"/>
  <c r="BBF27" i="4"/>
  <c r="BBF26" i="4"/>
  <c r="BBF25" i="4"/>
  <c r="BBF24" i="4"/>
  <c r="BBF23" i="4"/>
  <c r="BBF22" i="4"/>
  <c r="BBF21" i="4"/>
  <c r="BBF20" i="4"/>
  <c r="BBF19" i="4"/>
  <c r="BBF18" i="4"/>
  <c r="BBF17" i="4"/>
  <c r="BBF16" i="4"/>
  <c r="BBF15" i="4"/>
  <c r="BBF14" i="4"/>
  <c r="BBF13" i="4"/>
  <c r="BBF12" i="4"/>
  <c r="BBF11" i="4"/>
  <c r="BBF10" i="4"/>
  <c r="BBF9" i="4"/>
  <c r="BBF8" i="4"/>
  <c r="BBK156" i="4"/>
  <c r="BBK155" i="4"/>
  <c r="BBK154" i="4"/>
  <c r="BBK153" i="4"/>
  <c r="BBK152" i="4"/>
  <c r="BBK151" i="4"/>
  <c r="BBK150" i="4"/>
  <c r="BBK149" i="4"/>
  <c r="BBK148" i="4"/>
  <c r="BBK147" i="4"/>
  <c r="BBK146" i="4"/>
  <c r="BBK145" i="4"/>
  <c r="BBK144" i="4"/>
  <c r="BBK143" i="4"/>
  <c r="BBK142" i="4"/>
  <c r="BBK141" i="4"/>
  <c r="BBK140" i="4"/>
  <c r="BBK139" i="4"/>
  <c r="BBK138" i="4"/>
  <c r="BBK137" i="4"/>
  <c r="BBK136" i="4"/>
  <c r="BBK135" i="4"/>
  <c r="BBK134" i="4"/>
  <c r="BBK133" i="4"/>
  <c r="BBK132" i="4"/>
  <c r="BBK131" i="4"/>
  <c r="BBK130" i="4"/>
  <c r="BBK129" i="4"/>
  <c r="BBK128" i="4"/>
  <c r="BBK127" i="4"/>
  <c r="BBK126" i="4"/>
  <c r="BBK125" i="4"/>
  <c r="BBK124" i="4"/>
  <c r="BBK123" i="4"/>
  <c r="BBK122" i="4"/>
  <c r="BBK121" i="4"/>
  <c r="BBK120" i="4"/>
  <c r="BBK119" i="4"/>
  <c r="BBK118" i="4"/>
  <c r="BBK117" i="4"/>
  <c r="BBK116" i="4"/>
  <c r="BBK115" i="4"/>
  <c r="BBK114" i="4"/>
  <c r="BBK113" i="4"/>
  <c r="BBK112" i="4"/>
  <c r="BBK111" i="4"/>
  <c r="BBK110" i="4"/>
  <c r="BBK109" i="4"/>
  <c r="BBK108" i="4"/>
  <c r="BBK107" i="4"/>
  <c r="BBK106" i="4"/>
  <c r="BBK105" i="4"/>
  <c r="BBK104" i="4"/>
  <c r="BBK103" i="4"/>
  <c r="BBK102" i="4"/>
  <c r="BBK101" i="4"/>
  <c r="BBK100" i="4"/>
  <c r="BBK99" i="4"/>
  <c r="BBK98" i="4"/>
  <c r="BBK97" i="4"/>
  <c r="BBK96" i="4"/>
  <c r="BBK95" i="4"/>
  <c r="BBK94" i="4"/>
  <c r="BBK93" i="4"/>
  <c r="BBK92" i="4"/>
  <c r="BBK91" i="4"/>
  <c r="BBK90" i="4"/>
  <c r="BBK89" i="4"/>
  <c r="BBK88" i="4"/>
  <c r="BBK87" i="4"/>
  <c r="BBK86" i="4"/>
  <c r="BBK85" i="4"/>
  <c r="BBK84" i="4"/>
  <c r="BBK83" i="4"/>
  <c r="BBK82" i="4"/>
  <c r="BBK81" i="4"/>
  <c r="BBK80" i="4"/>
  <c r="BBK79" i="4"/>
  <c r="BBK78" i="4"/>
  <c r="BBK77" i="4"/>
  <c r="BBK76" i="4"/>
  <c r="BBK75" i="4"/>
  <c r="BBK74" i="4"/>
  <c r="BBK73" i="4"/>
  <c r="BBK72" i="4"/>
  <c r="BBK71" i="4"/>
  <c r="BBK70" i="4"/>
  <c r="BBK69" i="4"/>
  <c r="BBK68" i="4"/>
  <c r="BBK67" i="4"/>
  <c r="BBK66" i="4"/>
  <c r="BBK65" i="4"/>
  <c r="BBK64" i="4"/>
  <c r="BBK63" i="4"/>
  <c r="BBK62" i="4"/>
  <c r="BBK61" i="4"/>
  <c r="BBK60" i="4"/>
  <c r="BBK59" i="4"/>
  <c r="BBK58" i="4"/>
  <c r="BBK57" i="4"/>
  <c r="BBK56" i="4"/>
  <c r="BBK55" i="4"/>
  <c r="BBK54" i="4"/>
  <c r="BBK53" i="4"/>
  <c r="BBK52" i="4"/>
  <c r="BBK51" i="4"/>
  <c r="BBK50" i="4"/>
  <c r="BBK49" i="4"/>
  <c r="BBK48" i="4"/>
  <c r="BBK47" i="4"/>
  <c r="BBK46" i="4"/>
  <c r="BBK45" i="4"/>
  <c r="BBK44" i="4"/>
  <c r="BBK43" i="4"/>
  <c r="BBK42" i="4"/>
  <c r="BBK41" i="4"/>
  <c r="BBK40" i="4"/>
  <c r="BBK39" i="4"/>
  <c r="BBK38" i="4"/>
  <c r="BBK37" i="4"/>
  <c r="BBK36" i="4"/>
  <c r="BBK35" i="4"/>
  <c r="BBK34" i="4"/>
  <c r="BBK33" i="4"/>
  <c r="BBK32" i="4"/>
  <c r="BBK31" i="4"/>
  <c r="BBK30" i="4"/>
  <c r="BBK29" i="4"/>
  <c r="BBK28" i="4"/>
  <c r="BBK27" i="4"/>
  <c r="BBK26" i="4"/>
  <c r="BBK25" i="4"/>
  <c r="BBK24" i="4"/>
  <c r="BBK23" i="4"/>
  <c r="BBK22" i="4"/>
  <c r="BBK21" i="4"/>
  <c r="BBK20" i="4"/>
  <c r="BBK19" i="4"/>
  <c r="BBK18" i="4"/>
  <c r="BBK17" i="4"/>
  <c r="BBK16" i="4"/>
  <c r="BBK15" i="4"/>
  <c r="BBK14" i="4"/>
  <c r="BBK13" i="4"/>
  <c r="BBK12" i="4"/>
  <c r="BBK11" i="4"/>
  <c r="BBK10" i="4"/>
  <c r="BBK9" i="4"/>
  <c r="BBK8" i="4"/>
  <c r="BBP156" i="4"/>
  <c r="BBP155" i="4"/>
  <c r="BBP154" i="4"/>
  <c r="BBP153" i="4"/>
  <c r="BBP152" i="4"/>
  <c r="BBP151" i="4"/>
  <c r="BBP150" i="4"/>
  <c r="BBP149" i="4"/>
  <c r="BBP148" i="4"/>
  <c r="BBP147" i="4"/>
  <c r="BBP146" i="4"/>
  <c r="BBP145" i="4"/>
  <c r="BBP144" i="4"/>
  <c r="BBP143" i="4"/>
  <c r="BBP142" i="4"/>
  <c r="BBP141" i="4"/>
  <c r="BBP140" i="4"/>
  <c r="BBP139" i="4"/>
  <c r="BBP138" i="4"/>
  <c r="BBP137" i="4"/>
  <c r="BBP136" i="4"/>
  <c r="BBP135" i="4"/>
  <c r="BBP134" i="4"/>
  <c r="BBP133" i="4"/>
  <c r="BBP132" i="4"/>
  <c r="BBP131" i="4"/>
  <c r="BBP130" i="4"/>
  <c r="BBP129" i="4"/>
  <c r="BBP128" i="4"/>
  <c r="BBP127" i="4"/>
  <c r="BBP126" i="4"/>
  <c r="BBP125" i="4"/>
  <c r="BBP124" i="4"/>
  <c r="BBP123" i="4"/>
  <c r="BBP122" i="4"/>
  <c r="BBP121" i="4"/>
  <c r="BBP120" i="4"/>
  <c r="BBP119" i="4"/>
  <c r="BBP118" i="4"/>
  <c r="BBP117" i="4"/>
  <c r="BBP116" i="4"/>
  <c r="BBP115" i="4"/>
  <c r="BBP114" i="4"/>
  <c r="BBP113" i="4"/>
  <c r="BBP112" i="4"/>
  <c r="BBP111" i="4"/>
  <c r="BBP110" i="4"/>
  <c r="BBP109" i="4"/>
  <c r="BBP108" i="4"/>
  <c r="BBP107" i="4"/>
  <c r="BBP106" i="4"/>
  <c r="BBP105" i="4"/>
  <c r="BBP104" i="4"/>
  <c r="BBP103" i="4"/>
  <c r="BBP102" i="4"/>
  <c r="BBP101" i="4"/>
  <c r="BBP100" i="4"/>
  <c r="BBP99" i="4"/>
  <c r="BBP98" i="4"/>
  <c r="BBP97" i="4"/>
  <c r="BBP96" i="4"/>
  <c r="BBP95" i="4"/>
  <c r="BBP94" i="4"/>
  <c r="BBP93" i="4"/>
  <c r="BBP92" i="4"/>
  <c r="BBP91" i="4"/>
  <c r="BBP90" i="4"/>
  <c r="BBP89" i="4"/>
  <c r="BBP88" i="4"/>
  <c r="BBP87" i="4"/>
  <c r="BBP86" i="4"/>
  <c r="BBP85" i="4"/>
  <c r="BBP84" i="4"/>
  <c r="BBP83" i="4"/>
  <c r="BBP82" i="4"/>
  <c r="BBP81" i="4"/>
  <c r="BBP80" i="4"/>
  <c r="BBP79" i="4"/>
  <c r="BBP78" i="4"/>
  <c r="BBP77" i="4"/>
  <c r="BBP76" i="4"/>
  <c r="BBP75" i="4"/>
  <c r="BBP74" i="4"/>
  <c r="BBP73" i="4"/>
  <c r="BBP72" i="4"/>
  <c r="BBP71" i="4"/>
  <c r="BBP70" i="4"/>
  <c r="BBP69" i="4"/>
  <c r="BBP68" i="4"/>
  <c r="BBP67" i="4"/>
  <c r="BBP66" i="4"/>
  <c r="BBP65" i="4"/>
  <c r="BBP64" i="4"/>
  <c r="BBP63" i="4"/>
  <c r="BBP62" i="4"/>
  <c r="BBP61" i="4"/>
  <c r="BBP60" i="4"/>
  <c r="BBP59" i="4"/>
  <c r="BBP58" i="4"/>
  <c r="BBP57" i="4"/>
  <c r="BBP56" i="4"/>
  <c r="BBP55" i="4"/>
  <c r="BBP54" i="4"/>
  <c r="BBP53" i="4"/>
  <c r="BBP52" i="4"/>
  <c r="BBP51" i="4"/>
  <c r="BBP50" i="4"/>
  <c r="BBP49" i="4"/>
  <c r="BBP48" i="4"/>
  <c r="BBP47" i="4"/>
  <c r="BBP46" i="4"/>
  <c r="BBP45" i="4"/>
  <c r="BBP44" i="4"/>
  <c r="BBP43" i="4"/>
  <c r="BBP42" i="4"/>
  <c r="BBP41" i="4"/>
  <c r="BBP40" i="4"/>
  <c r="BBP39" i="4"/>
  <c r="BBP38" i="4"/>
  <c r="BBP37" i="4"/>
  <c r="BBP36" i="4"/>
  <c r="BBP35" i="4"/>
  <c r="BBP34" i="4"/>
  <c r="BBP33" i="4"/>
  <c r="BBP32" i="4"/>
  <c r="BBP31" i="4"/>
  <c r="BBP30" i="4"/>
  <c r="BBP29" i="4"/>
  <c r="BBP28" i="4"/>
  <c r="BBP27" i="4"/>
  <c r="BBP26" i="4"/>
  <c r="BBP25" i="4"/>
  <c r="BBP24" i="4"/>
  <c r="BBP23" i="4"/>
  <c r="BBP22" i="4"/>
  <c r="BBP21" i="4"/>
  <c r="BBP20" i="4"/>
  <c r="BBP19" i="4"/>
  <c r="BBP18" i="4"/>
  <c r="BBP17" i="4"/>
  <c r="BBP16" i="4"/>
  <c r="BBP15" i="4"/>
  <c r="BBP14" i="4"/>
  <c r="BBP13" i="4"/>
  <c r="BBP12" i="4"/>
  <c r="BBP11" i="4"/>
  <c r="BBP10" i="4"/>
  <c r="BBP9" i="4"/>
  <c r="BBP8" i="4"/>
  <c r="BBU156" i="4"/>
  <c r="BBU155" i="4"/>
  <c r="BBU154" i="4"/>
  <c r="BBU153" i="4"/>
  <c r="BBU152" i="4"/>
  <c r="BBU151" i="4"/>
  <c r="BBU150" i="4"/>
  <c r="BBU149" i="4"/>
  <c r="BBU148" i="4"/>
  <c r="BBU147" i="4"/>
  <c r="BBU146" i="4"/>
  <c r="BBU145" i="4"/>
  <c r="BBU144" i="4"/>
  <c r="BBU143" i="4"/>
  <c r="BBU142" i="4"/>
  <c r="BBU141" i="4"/>
  <c r="BBU140" i="4"/>
  <c r="BBU139" i="4"/>
  <c r="BBU138" i="4"/>
  <c r="BBU137" i="4"/>
  <c r="BBU136" i="4"/>
  <c r="BBU135" i="4"/>
  <c r="BBU134" i="4"/>
  <c r="BBU133" i="4"/>
  <c r="BBU132" i="4"/>
  <c r="BBU131" i="4"/>
  <c r="BBU130" i="4"/>
  <c r="BBU129" i="4"/>
  <c r="BBU128" i="4"/>
  <c r="BBU127" i="4"/>
  <c r="BBU126" i="4"/>
  <c r="BBU125" i="4"/>
  <c r="BBU124" i="4"/>
  <c r="BBU123" i="4"/>
  <c r="BBU122" i="4"/>
  <c r="BBU121" i="4"/>
  <c r="BBU120" i="4"/>
  <c r="BBU119" i="4"/>
  <c r="BBU118" i="4"/>
  <c r="BBU117" i="4"/>
  <c r="BBU116" i="4"/>
  <c r="BBU115" i="4"/>
  <c r="BBU114" i="4"/>
  <c r="BBU113" i="4"/>
  <c r="BBU112" i="4"/>
  <c r="BBU111" i="4"/>
  <c r="BBU110" i="4"/>
  <c r="BBU109" i="4"/>
  <c r="BBU108" i="4"/>
  <c r="BBU107" i="4"/>
  <c r="BBU106" i="4"/>
  <c r="BBU105" i="4"/>
  <c r="BBU104" i="4"/>
  <c r="BBU103" i="4"/>
  <c r="BBU102" i="4"/>
  <c r="BBU101" i="4"/>
  <c r="BBU100" i="4"/>
  <c r="BBU99" i="4"/>
  <c r="BBU98" i="4"/>
  <c r="BBU97" i="4"/>
  <c r="BBU96" i="4"/>
  <c r="BBU95" i="4"/>
  <c r="BBU94" i="4"/>
  <c r="BBU93" i="4"/>
  <c r="BBU92" i="4"/>
  <c r="BBU91" i="4"/>
  <c r="BBU90" i="4"/>
  <c r="BBU89" i="4"/>
  <c r="BBU88" i="4"/>
  <c r="BBU87" i="4"/>
  <c r="BBU86" i="4"/>
  <c r="BBU85" i="4"/>
  <c r="BBU84" i="4"/>
  <c r="BBU83" i="4"/>
  <c r="BBU82" i="4"/>
  <c r="BBU81" i="4"/>
  <c r="BBU80" i="4"/>
  <c r="BBU79" i="4"/>
  <c r="BBU78" i="4"/>
  <c r="BBU77" i="4"/>
  <c r="BBU76" i="4"/>
  <c r="BBU75" i="4"/>
  <c r="BBU74" i="4"/>
  <c r="BBU73" i="4"/>
  <c r="BBU72" i="4"/>
  <c r="BBU71" i="4"/>
  <c r="BBU70" i="4"/>
  <c r="BBU69" i="4"/>
  <c r="BBU68" i="4"/>
  <c r="BBU67" i="4"/>
  <c r="BBU66" i="4"/>
  <c r="BBU65" i="4"/>
  <c r="BBU64" i="4"/>
  <c r="BBU63" i="4"/>
  <c r="BBU62" i="4"/>
  <c r="BBU61" i="4"/>
  <c r="BBU60" i="4"/>
  <c r="BBU59" i="4"/>
  <c r="BBU58" i="4"/>
  <c r="BBU57" i="4"/>
  <c r="BBU56" i="4"/>
  <c r="BBU55" i="4"/>
  <c r="BBU54" i="4"/>
  <c r="BBU53" i="4"/>
  <c r="BBU52" i="4"/>
  <c r="BBU51" i="4"/>
  <c r="BBU50" i="4"/>
  <c r="BBU49" i="4"/>
  <c r="BBU48" i="4"/>
  <c r="BBU47" i="4"/>
  <c r="BBU46" i="4"/>
  <c r="BBU45" i="4"/>
  <c r="BBU44" i="4"/>
  <c r="BBU43" i="4"/>
  <c r="BBU42" i="4"/>
  <c r="BBU41" i="4"/>
  <c r="BBU40" i="4"/>
  <c r="BBU39" i="4"/>
  <c r="BBU38" i="4"/>
  <c r="BBU37" i="4"/>
  <c r="BBU36" i="4"/>
  <c r="BBU35" i="4"/>
  <c r="BBU34" i="4"/>
  <c r="BBU33" i="4"/>
  <c r="BBU32" i="4"/>
  <c r="BBU31" i="4"/>
  <c r="BBU30" i="4"/>
  <c r="BBU29" i="4"/>
  <c r="BBU28" i="4"/>
  <c r="BBU27" i="4"/>
  <c r="BBU26" i="4"/>
  <c r="BBU25" i="4"/>
  <c r="BBU24" i="4"/>
  <c r="BBU23" i="4"/>
  <c r="BBU22" i="4"/>
  <c r="BBU21" i="4"/>
  <c r="BBU20" i="4"/>
  <c r="BBU19" i="4"/>
  <c r="BBU18" i="4"/>
  <c r="BBU17" i="4"/>
  <c r="BBU16" i="4"/>
  <c r="BBU15" i="4"/>
  <c r="BBU14" i="4"/>
  <c r="BBU13" i="4"/>
  <c r="BBU12" i="4"/>
  <c r="BBU11" i="4"/>
  <c r="BBU10" i="4"/>
  <c r="BBU9" i="4"/>
  <c r="BBU8" i="4"/>
  <c r="BBZ156" i="4"/>
  <c r="BBZ155" i="4"/>
  <c r="BBZ154" i="4"/>
  <c r="BBZ153" i="4"/>
  <c r="BBZ152" i="4"/>
  <c r="BBZ151" i="4"/>
  <c r="BBZ150" i="4"/>
  <c r="BBZ149" i="4"/>
  <c r="BBZ148" i="4"/>
  <c r="BBZ147" i="4"/>
  <c r="BBZ146" i="4"/>
  <c r="BBZ145" i="4"/>
  <c r="BBZ144" i="4"/>
  <c r="BBZ143" i="4"/>
  <c r="BBZ142" i="4"/>
  <c r="BBZ141" i="4"/>
  <c r="BBZ140" i="4"/>
  <c r="BBZ139" i="4"/>
  <c r="BBZ138" i="4"/>
  <c r="BBZ137" i="4"/>
  <c r="BBZ136" i="4"/>
  <c r="BBZ135" i="4"/>
  <c r="BBZ134" i="4"/>
  <c r="BBZ133" i="4"/>
  <c r="BBZ132" i="4"/>
  <c r="BBZ131" i="4"/>
  <c r="BBZ130" i="4"/>
  <c r="BBZ129" i="4"/>
  <c r="BBZ128" i="4"/>
  <c r="BBZ127" i="4"/>
  <c r="BBZ126" i="4"/>
  <c r="BBZ125" i="4"/>
  <c r="BBZ124" i="4"/>
  <c r="BBZ123" i="4"/>
  <c r="BBZ122" i="4"/>
  <c r="BBZ121" i="4"/>
  <c r="BBZ120" i="4"/>
  <c r="BBZ119" i="4"/>
  <c r="BBZ118" i="4"/>
  <c r="BBZ117" i="4"/>
  <c r="BBZ116" i="4"/>
  <c r="BBZ115" i="4"/>
  <c r="BBZ114" i="4"/>
  <c r="BBZ113" i="4"/>
  <c r="BBZ112" i="4"/>
  <c r="BBZ111" i="4"/>
  <c r="BBZ110" i="4"/>
  <c r="BBZ109" i="4"/>
  <c r="BBZ108" i="4"/>
  <c r="BBZ107" i="4"/>
  <c r="BBZ106" i="4"/>
  <c r="BBZ105" i="4"/>
  <c r="BBZ104" i="4"/>
  <c r="BBZ103" i="4"/>
  <c r="BBZ102" i="4"/>
  <c r="BBZ101" i="4"/>
  <c r="BBZ100" i="4"/>
  <c r="BBZ99" i="4"/>
  <c r="BBZ98" i="4"/>
  <c r="BBZ97" i="4"/>
  <c r="BBZ96" i="4"/>
  <c r="BBZ95" i="4"/>
  <c r="BBZ94" i="4"/>
  <c r="BBZ93" i="4"/>
  <c r="BBZ92" i="4"/>
  <c r="BBZ91" i="4"/>
  <c r="BBZ90" i="4"/>
  <c r="BBZ89" i="4"/>
  <c r="BBZ88" i="4"/>
  <c r="BBZ87" i="4"/>
  <c r="BBZ86" i="4"/>
  <c r="BBZ85" i="4"/>
  <c r="BBZ84" i="4"/>
  <c r="BBZ83" i="4"/>
  <c r="BBZ82" i="4"/>
  <c r="BBZ81" i="4"/>
  <c r="BBZ80" i="4"/>
  <c r="BBZ79" i="4"/>
  <c r="BBZ78" i="4"/>
  <c r="BBZ77" i="4"/>
  <c r="BBZ76" i="4"/>
  <c r="BBZ75" i="4"/>
  <c r="BBZ74" i="4"/>
  <c r="BBZ73" i="4"/>
  <c r="BBZ72" i="4"/>
  <c r="BBZ71" i="4"/>
  <c r="BBZ70" i="4"/>
  <c r="BBZ69" i="4"/>
  <c r="BBZ68" i="4"/>
  <c r="BBZ67" i="4"/>
  <c r="BBZ66" i="4"/>
  <c r="BBZ65" i="4"/>
  <c r="BBZ64" i="4"/>
  <c r="BBZ63" i="4"/>
  <c r="BBZ62" i="4"/>
  <c r="BBZ61" i="4"/>
  <c r="BBZ60" i="4"/>
  <c r="BBZ59" i="4"/>
  <c r="BBZ58" i="4"/>
  <c r="BBZ57" i="4"/>
  <c r="BBZ56" i="4"/>
  <c r="BBZ55" i="4"/>
  <c r="BBZ54" i="4"/>
  <c r="BBZ53" i="4"/>
  <c r="BBZ52" i="4"/>
  <c r="BBZ51" i="4"/>
  <c r="BBZ50" i="4"/>
  <c r="BBZ49" i="4"/>
  <c r="BBZ48" i="4"/>
  <c r="BBZ47" i="4"/>
  <c r="BBZ46" i="4"/>
  <c r="BBZ45" i="4"/>
  <c r="BBZ44" i="4"/>
  <c r="BBZ43" i="4"/>
  <c r="BBZ42" i="4"/>
  <c r="BBZ41" i="4"/>
  <c r="BBZ40" i="4"/>
  <c r="BBZ39" i="4"/>
  <c r="BBZ38" i="4"/>
  <c r="BBZ37" i="4"/>
  <c r="BBZ36" i="4"/>
  <c r="BBZ35" i="4"/>
  <c r="BBZ34" i="4"/>
  <c r="BBZ33" i="4"/>
  <c r="BBZ32" i="4"/>
  <c r="BBZ31" i="4"/>
  <c r="BBZ30" i="4"/>
  <c r="BBZ29" i="4"/>
  <c r="BBZ28" i="4"/>
  <c r="BBZ27" i="4"/>
  <c r="BBZ26" i="4"/>
  <c r="BBZ25" i="4"/>
  <c r="BBZ24" i="4"/>
  <c r="BBZ23" i="4"/>
  <c r="BBZ22" i="4"/>
  <c r="BBZ21" i="4"/>
  <c r="BBZ20" i="4"/>
  <c r="BBZ19" i="4"/>
  <c r="BBZ18" i="4"/>
  <c r="BBZ17" i="4"/>
  <c r="BBZ16" i="4"/>
  <c r="BBZ15" i="4"/>
  <c r="BBZ14" i="4"/>
  <c r="BBZ13" i="4"/>
  <c r="BBZ12" i="4"/>
  <c r="BBZ11" i="4"/>
  <c r="BBZ10" i="4"/>
  <c r="BBZ9" i="4"/>
  <c r="BBZ8" i="4"/>
  <c r="BCE156" i="4"/>
  <c r="BCE155" i="4"/>
  <c r="BCE154" i="4"/>
  <c r="BCE153" i="4"/>
  <c r="BCE152" i="4"/>
  <c r="BCE151" i="4"/>
  <c r="BCE150" i="4"/>
  <c r="BCE149" i="4"/>
  <c r="BCE148" i="4"/>
  <c r="BCE147" i="4"/>
  <c r="BCE146" i="4"/>
  <c r="BCE145" i="4"/>
  <c r="BCE144" i="4"/>
  <c r="BCE143" i="4"/>
  <c r="BCE142" i="4"/>
  <c r="BCE141" i="4"/>
  <c r="BCE140" i="4"/>
  <c r="BCE139" i="4"/>
  <c r="BCE138" i="4"/>
  <c r="BCE137" i="4"/>
  <c r="BCE136" i="4"/>
  <c r="BCE135" i="4"/>
  <c r="BCE134" i="4"/>
  <c r="BCE133" i="4"/>
  <c r="BCE132" i="4"/>
  <c r="BCE131" i="4"/>
  <c r="BCE130" i="4"/>
  <c r="BCE129" i="4"/>
  <c r="BCE128" i="4"/>
  <c r="BCE127" i="4"/>
  <c r="BCE126" i="4"/>
  <c r="BCE125" i="4"/>
  <c r="BCE124" i="4"/>
  <c r="BCE123" i="4"/>
  <c r="BCE122" i="4"/>
  <c r="BCE121" i="4"/>
  <c r="BCE120" i="4"/>
  <c r="BCE119" i="4"/>
  <c r="BCE118" i="4"/>
  <c r="BCE117" i="4"/>
  <c r="BCE116" i="4"/>
  <c r="BCE115" i="4"/>
  <c r="BCE114" i="4"/>
  <c r="BCE113" i="4"/>
  <c r="BCE112" i="4"/>
  <c r="BCE111" i="4"/>
  <c r="BCE110" i="4"/>
  <c r="BCE109" i="4"/>
  <c r="BCE108" i="4"/>
  <c r="BCE107" i="4"/>
  <c r="BCE106" i="4"/>
  <c r="BCE105" i="4"/>
  <c r="BCE104" i="4"/>
  <c r="BCE103" i="4"/>
  <c r="BCE102" i="4"/>
  <c r="BCE101" i="4"/>
  <c r="BCE100" i="4"/>
  <c r="BCE99" i="4"/>
  <c r="BCE98" i="4"/>
  <c r="BCE97" i="4"/>
  <c r="BCE96" i="4"/>
  <c r="BCE95" i="4"/>
  <c r="BCE94" i="4"/>
  <c r="BCE93" i="4"/>
  <c r="BCE92" i="4"/>
  <c r="BCE91" i="4"/>
  <c r="BCE90" i="4"/>
  <c r="BCE89" i="4"/>
  <c r="BCE88" i="4"/>
  <c r="BCE87" i="4"/>
  <c r="BCE86" i="4"/>
  <c r="BCE85" i="4"/>
  <c r="BCE84" i="4"/>
  <c r="BCE83" i="4"/>
  <c r="BCE82" i="4"/>
  <c r="BCE81" i="4"/>
  <c r="BCE80" i="4"/>
  <c r="BCE79" i="4"/>
  <c r="BCE78" i="4"/>
  <c r="BCE77" i="4"/>
  <c r="BCE76" i="4"/>
  <c r="BCE75" i="4"/>
  <c r="BCE74" i="4"/>
  <c r="BCE73" i="4"/>
  <c r="BCE72" i="4"/>
  <c r="BCE71" i="4"/>
  <c r="BCE70" i="4"/>
  <c r="BCE69" i="4"/>
  <c r="BCE68" i="4"/>
  <c r="BCE67" i="4"/>
  <c r="BCE66" i="4"/>
  <c r="BCE65" i="4"/>
  <c r="BCE64" i="4"/>
  <c r="BCE63" i="4"/>
  <c r="BCE62" i="4"/>
  <c r="BCE61" i="4"/>
  <c r="BCE60" i="4"/>
  <c r="BCE59" i="4"/>
  <c r="BCE58" i="4"/>
  <c r="BCE57" i="4"/>
  <c r="BCE56" i="4"/>
  <c r="BCE55" i="4"/>
  <c r="BCE54" i="4"/>
  <c r="BCE53" i="4"/>
  <c r="BCE52" i="4"/>
  <c r="BCE51" i="4"/>
  <c r="BCE50" i="4"/>
  <c r="BCE49" i="4"/>
  <c r="BCE48" i="4"/>
  <c r="BCE47" i="4"/>
  <c r="BCE46" i="4"/>
  <c r="BCE45" i="4"/>
  <c r="BCE44" i="4"/>
  <c r="BCE43" i="4"/>
  <c r="BCE42" i="4"/>
  <c r="BCE41" i="4"/>
  <c r="BCE40" i="4"/>
  <c r="BCE39" i="4"/>
  <c r="BCE38" i="4"/>
  <c r="BCE37" i="4"/>
  <c r="BCE36" i="4"/>
  <c r="BCE35" i="4"/>
  <c r="BCE34" i="4"/>
  <c r="BCE33" i="4"/>
  <c r="BCE32" i="4"/>
  <c r="BCE31" i="4"/>
  <c r="BCE30" i="4"/>
  <c r="BCE29" i="4"/>
  <c r="BCE28" i="4"/>
  <c r="BCE27" i="4"/>
  <c r="BCE26" i="4"/>
  <c r="BCE25" i="4"/>
  <c r="BCE24" i="4"/>
  <c r="BCE23" i="4"/>
  <c r="BCE22" i="4"/>
  <c r="BCE21" i="4"/>
  <c r="BCE20" i="4"/>
  <c r="BCE19" i="4"/>
  <c r="BCE18" i="4"/>
  <c r="BCE17" i="4"/>
  <c r="BCE16" i="4"/>
  <c r="BCE15" i="4"/>
  <c r="BCE14" i="4"/>
  <c r="BCE13" i="4"/>
  <c r="BCE12" i="4"/>
  <c r="BCE11" i="4"/>
  <c r="BCE10" i="4"/>
  <c r="BCE9" i="4"/>
  <c r="BCE8" i="4"/>
  <c r="BCJ156" i="4"/>
  <c r="BCJ155" i="4"/>
  <c r="BCJ154" i="4"/>
  <c r="BCJ153" i="4"/>
  <c r="BCJ152" i="4"/>
  <c r="BCJ151" i="4"/>
  <c r="BCJ150" i="4"/>
  <c r="BCJ149" i="4"/>
  <c r="BCJ148" i="4"/>
  <c r="BCJ147" i="4"/>
  <c r="BCJ146" i="4"/>
  <c r="BCJ145" i="4"/>
  <c r="BCJ144" i="4"/>
  <c r="BCJ143" i="4"/>
  <c r="BCJ142" i="4"/>
  <c r="BCJ141" i="4"/>
  <c r="BCJ140" i="4"/>
  <c r="BCJ139" i="4"/>
  <c r="BCJ138" i="4"/>
  <c r="BCJ137" i="4"/>
  <c r="BCJ136" i="4"/>
  <c r="BCJ135" i="4"/>
  <c r="BCJ134" i="4"/>
  <c r="BCJ133" i="4"/>
  <c r="BCJ132" i="4"/>
  <c r="BCJ131" i="4"/>
  <c r="BCJ130" i="4"/>
  <c r="BCJ129" i="4"/>
  <c r="BCJ128" i="4"/>
  <c r="BCJ127" i="4"/>
  <c r="BCJ126" i="4"/>
  <c r="BCJ125" i="4"/>
  <c r="BCJ124" i="4"/>
  <c r="BCJ123" i="4"/>
  <c r="BCJ122" i="4"/>
  <c r="BCJ121" i="4"/>
  <c r="BCJ120" i="4"/>
  <c r="BCJ119" i="4"/>
  <c r="BCJ118" i="4"/>
  <c r="BCJ117" i="4"/>
  <c r="BCJ116" i="4"/>
  <c r="BCJ115" i="4"/>
  <c r="BCJ114" i="4"/>
  <c r="BCJ113" i="4"/>
  <c r="BCJ112" i="4"/>
  <c r="BCJ111" i="4"/>
  <c r="BCJ110" i="4"/>
  <c r="BCJ109" i="4"/>
  <c r="BCJ108" i="4"/>
  <c r="BCJ107" i="4"/>
  <c r="BCJ106" i="4"/>
  <c r="BCJ105" i="4"/>
  <c r="BCJ104" i="4"/>
  <c r="BCJ103" i="4"/>
  <c r="BCJ102" i="4"/>
  <c r="BCJ101" i="4"/>
  <c r="BCJ100" i="4"/>
  <c r="BCJ99" i="4"/>
  <c r="BCJ98" i="4"/>
  <c r="BCJ97" i="4"/>
  <c r="BCJ96" i="4"/>
  <c r="BCJ95" i="4"/>
  <c r="BCJ94" i="4"/>
  <c r="BCJ93" i="4"/>
  <c r="BCJ92" i="4"/>
  <c r="BCJ91" i="4"/>
  <c r="BCJ90" i="4"/>
  <c r="BCJ89" i="4"/>
  <c r="BCJ88" i="4"/>
  <c r="BCJ87" i="4"/>
  <c r="BCJ86" i="4"/>
  <c r="BCJ85" i="4"/>
  <c r="BCJ84" i="4"/>
  <c r="BCJ83" i="4"/>
  <c r="BCJ82" i="4"/>
  <c r="BCJ81" i="4"/>
  <c r="BCJ80" i="4"/>
  <c r="BCJ79" i="4"/>
  <c r="BCJ78" i="4"/>
  <c r="BCJ77" i="4"/>
  <c r="BCJ76" i="4"/>
  <c r="BCJ75" i="4"/>
  <c r="BCJ74" i="4"/>
  <c r="BCJ73" i="4"/>
  <c r="BCJ72" i="4"/>
  <c r="BCJ71" i="4"/>
  <c r="BCJ70" i="4"/>
  <c r="BCJ69" i="4"/>
  <c r="BCJ68" i="4"/>
  <c r="BCJ67" i="4"/>
  <c r="BCJ66" i="4"/>
  <c r="BCJ65" i="4"/>
  <c r="BCJ64" i="4"/>
  <c r="BCJ63" i="4"/>
  <c r="BCJ62" i="4"/>
  <c r="BCJ61" i="4"/>
  <c r="BCJ60" i="4"/>
  <c r="BCJ59" i="4"/>
  <c r="BCJ58" i="4"/>
  <c r="BCJ57" i="4"/>
  <c r="BCJ56" i="4"/>
  <c r="BCJ55" i="4"/>
  <c r="BCJ54" i="4"/>
  <c r="BCJ53" i="4"/>
  <c r="BCJ52" i="4"/>
  <c r="BCJ51" i="4"/>
  <c r="BCJ50" i="4"/>
  <c r="BCJ49" i="4"/>
  <c r="BCJ48" i="4"/>
  <c r="BCJ47" i="4"/>
  <c r="BCJ46" i="4"/>
  <c r="BCJ45" i="4"/>
  <c r="BCJ44" i="4"/>
  <c r="BCJ43" i="4"/>
  <c r="BCJ42" i="4"/>
  <c r="BCJ41" i="4"/>
  <c r="BCJ40" i="4"/>
  <c r="BCJ39" i="4"/>
  <c r="BCJ38" i="4"/>
  <c r="BCJ37" i="4"/>
  <c r="BCJ36" i="4"/>
  <c r="BCJ35" i="4"/>
  <c r="BCJ34" i="4"/>
  <c r="BCJ33" i="4"/>
  <c r="BCJ32" i="4"/>
  <c r="BCJ31" i="4"/>
  <c r="BCJ30" i="4"/>
  <c r="BCJ29" i="4"/>
  <c r="BCJ28" i="4"/>
  <c r="BCJ27" i="4"/>
  <c r="BCJ26" i="4"/>
  <c r="BCJ25" i="4"/>
  <c r="BCJ24" i="4"/>
  <c r="BCJ23" i="4"/>
  <c r="BCJ22" i="4"/>
  <c r="BCJ21" i="4"/>
  <c r="BCJ20" i="4"/>
  <c r="BCJ19" i="4"/>
  <c r="BCJ18" i="4"/>
  <c r="BCJ17" i="4"/>
  <c r="BCJ16" i="4"/>
  <c r="BCJ15" i="4"/>
  <c r="BCJ14" i="4"/>
  <c r="BCJ13" i="4"/>
  <c r="BCJ12" i="4"/>
  <c r="BCJ11" i="4"/>
  <c r="BCJ10" i="4"/>
  <c r="BCJ9" i="4"/>
  <c r="BCJ8" i="4"/>
  <c r="BCO156" i="4"/>
  <c r="BCO155" i="4"/>
  <c r="BCO154" i="4"/>
  <c r="BCO153" i="4"/>
  <c r="BCO152" i="4"/>
  <c r="BCO151" i="4"/>
  <c r="BCO150" i="4"/>
  <c r="BCO149" i="4"/>
  <c r="BCO148" i="4"/>
  <c r="BCO147" i="4"/>
  <c r="BCO146" i="4"/>
  <c r="BCO145" i="4"/>
  <c r="BCO144" i="4"/>
  <c r="BCO143" i="4"/>
  <c r="BCO142" i="4"/>
  <c r="BCO141" i="4"/>
  <c r="BCO140" i="4"/>
  <c r="BCO139" i="4"/>
  <c r="BCO138" i="4"/>
  <c r="BCO137" i="4"/>
  <c r="BCO136" i="4"/>
  <c r="BCO135" i="4"/>
  <c r="BCO134" i="4"/>
  <c r="BCO133" i="4"/>
  <c r="BCO132" i="4"/>
  <c r="BCO131" i="4"/>
  <c r="BCO130" i="4"/>
  <c r="BCO129" i="4"/>
  <c r="BCO128" i="4"/>
  <c r="BCO127" i="4"/>
  <c r="BCO126" i="4"/>
  <c r="BCO125" i="4"/>
  <c r="BCO124" i="4"/>
  <c r="BCO123" i="4"/>
  <c r="BCO122" i="4"/>
  <c r="BCO121" i="4"/>
  <c r="BCO120" i="4"/>
  <c r="BCO119" i="4"/>
  <c r="BCO118" i="4"/>
  <c r="BCO117" i="4"/>
  <c r="BCO116" i="4"/>
  <c r="BCO115" i="4"/>
  <c r="BCO114" i="4"/>
  <c r="BCO113" i="4"/>
  <c r="BCO112" i="4"/>
  <c r="BCO111" i="4"/>
  <c r="BCO110" i="4"/>
  <c r="BCO109" i="4"/>
  <c r="BCO108" i="4"/>
  <c r="BCO107" i="4"/>
  <c r="BCO106" i="4"/>
  <c r="BCO105" i="4"/>
  <c r="BCO104" i="4"/>
  <c r="BCO103" i="4"/>
  <c r="BCO102" i="4"/>
  <c r="BCO101" i="4"/>
  <c r="BCO100" i="4"/>
  <c r="BCO99" i="4"/>
  <c r="BCO98" i="4"/>
  <c r="BCO97" i="4"/>
  <c r="BCO96" i="4"/>
  <c r="BCO95" i="4"/>
  <c r="BCO94" i="4"/>
  <c r="BCO93" i="4"/>
  <c r="BCO92" i="4"/>
  <c r="BCO91" i="4"/>
  <c r="BCO90" i="4"/>
  <c r="BCO89" i="4"/>
  <c r="BCO88" i="4"/>
  <c r="BCO87" i="4"/>
  <c r="BCO86" i="4"/>
  <c r="BCO85" i="4"/>
  <c r="BCO84" i="4"/>
  <c r="BCO83" i="4"/>
  <c r="BCO82" i="4"/>
  <c r="BCO81" i="4"/>
  <c r="BCO80" i="4"/>
  <c r="BCO79" i="4"/>
  <c r="BCO78" i="4"/>
  <c r="BCO77" i="4"/>
  <c r="BCO76" i="4"/>
  <c r="BCO75" i="4"/>
  <c r="BCO74" i="4"/>
  <c r="BCO73" i="4"/>
  <c r="BCO72" i="4"/>
  <c r="BCO71" i="4"/>
  <c r="BCO70" i="4"/>
  <c r="BCO69" i="4"/>
  <c r="BCO68" i="4"/>
  <c r="BCO67" i="4"/>
  <c r="BCO66" i="4"/>
  <c r="BCO65" i="4"/>
  <c r="BCO64" i="4"/>
  <c r="BCO63" i="4"/>
  <c r="BCO62" i="4"/>
  <c r="BCO61" i="4"/>
  <c r="BCO60" i="4"/>
  <c r="BCO59" i="4"/>
  <c r="BCO58" i="4"/>
  <c r="BCO57" i="4"/>
  <c r="BCO56" i="4"/>
  <c r="BCO55" i="4"/>
  <c r="BCO54" i="4"/>
  <c r="BCO53" i="4"/>
  <c r="BCO52" i="4"/>
  <c r="BCO51" i="4"/>
  <c r="BCO50" i="4"/>
  <c r="BCO49" i="4"/>
  <c r="BCO48" i="4"/>
  <c r="BCO47" i="4"/>
  <c r="BCO46" i="4"/>
  <c r="BCO45" i="4"/>
  <c r="BCO44" i="4"/>
  <c r="BCO43" i="4"/>
  <c r="BCO42" i="4"/>
  <c r="BCO41" i="4"/>
  <c r="BCO40" i="4"/>
  <c r="BCO39" i="4"/>
  <c r="BCO38" i="4"/>
  <c r="BCO37" i="4"/>
  <c r="BCO36" i="4"/>
  <c r="BCO35" i="4"/>
  <c r="BCO34" i="4"/>
  <c r="BCO33" i="4"/>
  <c r="BCO32" i="4"/>
  <c r="BCO31" i="4"/>
  <c r="BCO30" i="4"/>
  <c r="BCO29" i="4"/>
  <c r="BCO28" i="4"/>
  <c r="BCO27" i="4"/>
  <c r="BCO26" i="4"/>
  <c r="BCO25" i="4"/>
  <c r="BCO24" i="4"/>
  <c r="BCO23" i="4"/>
  <c r="BCO22" i="4"/>
  <c r="BCO21" i="4"/>
  <c r="BCO20" i="4"/>
  <c r="BCO19" i="4"/>
  <c r="BCO18" i="4"/>
  <c r="BCO17" i="4"/>
  <c r="BCO16" i="4"/>
  <c r="BCO15" i="4"/>
  <c r="BCO14" i="4"/>
  <c r="BCO13" i="4"/>
  <c r="BCO12" i="4"/>
  <c r="BCO11" i="4"/>
  <c r="BCO10" i="4"/>
  <c r="BCO9" i="4"/>
  <c r="BCO8" i="4"/>
  <c r="BCT156" i="4"/>
  <c r="BCT155" i="4"/>
  <c r="BCT154" i="4"/>
  <c r="BCT153" i="4"/>
  <c r="BCT152" i="4"/>
  <c r="BCT151" i="4"/>
  <c r="BCT150" i="4"/>
  <c r="BCT149" i="4"/>
  <c r="BCT148" i="4"/>
  <c r="BCT147" i="4"/>
  <c r="BCT146" i="4"/>
  <c r="BCT145" i="4"/>
  <c r="BCT144" i="4"/>
  <c r="BCT143" i="4"/>
  <c r="BCT142" i="4"/>
  <c r="BCT141" i="4"/>
  <c r="BCT140" i="4"/>
  <c r="BCT139" i="4"/>
  <c r="BCT138" i="4"/>
  <c r="BCT137" i="4"/>
  <c r="BCT136" i="4"/>
  <c r="BCT135" i="4"/>
  <c r="BCT134" i="4"/>
  <c r="BCT133" i="4"/>
  <c r="BCT132" i="4"/>
  <c r="BCT131" i="4"/>
  <c r="BCT130" i="4"/>
  <c r="BCT129" i="4"/>
  <c r="BCT128" i="4"/>
  <c r="BCT127" i="4"/>
  <c r="BCT126" i="4"/>
  <c r="BCT125" i="4"/>
  <c r="BCT124" i="4"/>
  <c r="BCT123" i="4"/>
  <c r="BCT122" i="4"/>
  <c r="BCT121" i="4"/>
  <c r="BCT120" i="4"/>
  <c r="BCT119" i="4"/>
  <c r="BCT118" i="4"/>
  <c r="BCT117" i="4"/>
  <c r="BCT116" i="4"/>
  <c r="BCT115" i="4"/>
  <c r="BCT114" i="4"/>
  <c r="BCT113" i="4"/>
  <c r="BCT112" i="4"/>
  <c r="BCT111" i="4"/>
  <c r="BCT110" i="4"/>
  <c r="BCT109" i="4"/>
  <c r="BCT108" i="4"/>
  <c r="BCT107" i="4"/>
  <c r="BCT106" i="4"/>
  <c r="BCT105" i="4"/>
  <c r="BCT104" i="4"/>
  <c r="BCT103" i="4"/>
  <c r="BCT102" i="4"/>
  <c r="BCT101" i="4"/>
  <c r="BCT100" i="4"/>
  <c r="BCT99" i="4"/>
  <c r="BCT98" i="4"/>
  <c r="BCT97" i="4"/>
  <c r="BCT96" i="4"/>
  <c r="BCT95" i="4"/>
  <c r="BCT94" i="4"/>
  <c r="BCT93" i="4"/>
  <c r="BCT92" i="4"/>
  <c r="BCT91" i="4"/>
  <c r="BCT90" i="4"/>
  <c r="BCT89" i="4"/>
  <c r="BCT88" i="4"/>
  <c r="BCT87" i="4"/>
  <c r="BCT86" i="4"/>
  <c r="BCT85" i="4"/>
  <c r="BCT84" i="4"/>
  <c r="BCT83" i="4"/>
  <c r="BCT82" i="4"/>
  <c r="BCT81" i="4"/>
  <c r="BCT80" i="4"/>
  <c r="BCT79" i="4"/>
  <c r="BCT78" i="4"/>
  <c r="BCT77" i="4"/>
  <c r="BCT76" i="4"/>
  <c r="BCT75" i="4"/>
  <c r="BCT74" i="4"/>
  <c r="BCT73" i="4"/>
  <c r="BCT72" i="4"/>
  <c r="BCT71" i="4"/>
  <c r="BCT70" i="4"/>
  <c r="BCT69" i="4"/>
  <c r="BCT68" i="4"/>
  <c r="BCT67" i="4"/>
  <c r="BCT66" i="4"/>
  <c r="BCT65" i="4"/>
  <c r="BCT64" i="4"/>
  <c r="BCT63" i="4"/>
  <c r="BCT62" i="4"/>
  <c r="BCT61" i="4"/>
  <c r="BCT60" i="4"/>
  <c r="BCT59" i="4"/>
  <c r="BCT58" i="4"/>
  <c r="BCT57" i="4"/>
  <c r="BCT56" i="4"/>
  <c r="BCT55" i="4"/>
  <c r="BCT54" i="4"/>
  <c r="BCT53" i="4"/>
  <c r="BCT52" i="4"/>
  <c r="BCT51" i="4"/>
  <c r="BCT50" i="4"/>
  <c r="BCT49" i="4"/>
  <c r="BCT48" i="4"/>
  <c r="BCT47" i="4"/>
  <c r="BCT46" i="4"/>
  <c r="BCT45" i="4"/>
  <c r="BCT44" i="4"/>
  <c r="BCT43" i="4"/>
  <c r="BCT42" i="4"/>
  <c r="BCT41" i="4"/>
  <c r="BCT40" i="4"/>
  <c r="BCT39" i="4"/>
  <c r="BCT38" i="4"/>
  <c r="BCT37" i="4"/>
  <c r="BCT36" i="4"/>
  <c r="BCT35" i="4"/>
  <c r="BCT34" i="4"/>
  <c r="BCT33" i="4"/>
  <c r="BCT32" i="4"/>
  <c r="BCT31" i="4"/>
  <c r="BCT30" i="4"/>
  <c r="BCT29" i="4"/>
  <c r="BCT28" i="4"/>
  <c r="BCT27" i="4"/>
  <c r="BCT26" i="4"/>
  <c r="BCT25" i="4"/>
  <c r="BCT24" i="4"/>
  <c r="BCT23" i="4"/>
  <c r="BCT22" i="4"/>
  <c r="BCT21" i="4"/>
  <c r="BCT20" i="4"/>
  <c r="BCT19" i="4"/>
  <c r="BCT18" i="4"/>
  <c r="BCT17" i="4"/>
  <c r="BCT16" i="4"/>
  <c r="BCT15" i="4"/>
  <c r="BCT14" i="4"/>
  <c r="BCT13" i="4"/>
  <c r="BCT12" i="4"/>
  <c r="BCT11" i="4"/>
  <c r="BCT10" i="4"/>
  <c r="BCT9" i="4"/>
  <c r="BCT8" i="4"/>
  <c r="BCY156" i="4"/>
  <c r="BCY155" i="4"/>
  <c r="BCY154" i="4"/>
  <c r="BCY153" i="4"/>
  <c r="BCY152" i="4"/>
  <c r="BCY151" i="4"/>
  <c r="BCY150" i="4"/>
  <c r="BCY149" i="4"/>
  <c r="BCY148" i="4"/>
  <c r="BCY147" i="4"/>
  <c r="BCY146" i="4"/>
  <c r="BCY145" i="4"/>
  <c r="BCY144" i="4"/>
  <c r="BCY143" i="4"/>
  <c r="BCY142" i="4"/>
  <c r="BCY141" i="4"/>
  <c r="BCY140" i="4"/>
  <c r="BCY139" i="4"/>
  <c r="BCY138" i="4"/>
  <c r="BCY137" i="4"/>
  <c r="BCY136" i="4"/>
  <c r="BCY135" i="4"/>
  <c r="BCY134" i="4"/>
  <c r="BCY133" i="4"/>
  <c r="BCY132" i="4"/>
  <c r="BCY131" i="4"/>
  <c r="BCY130" i="4"/>
  <c r="BCY129" i="4"/>
  <c r="BCY128" i="4"/>
  <c r="BCY127" i="4"/>
  <c r="BCY126" i="4"/>
  <c r="BCY125" i="4"/>
  <c r="BCY124" i="4"/>
  <c r="BCY123" i="4"/>
  <c r="BCY122" i="4"/>
  <c r="BCY121" i="4"/>
  <c r="BCY120" i="4"/>
  <c r="BCY119" i="4"/>
  <c r="BCY118" i="4"/>
  <c r="BCY117" i="4"/>
  <c r="BCY116" i="4"/>
  <c r="BCY115" i="4"/>
  <c r="BCY114" i="4"/>
  <c r="BCY113" i="4"/>
  <c r="BCY112" i="4"/>
  <c r="BCY111" i="4"/>
  <c r="BCY110" i="4"/>
  <c r="BCY109" i="4"/>
  <c r="BCY108" i="4"/>
  <c r="BCY107" i="4"/>
  <c r="BCY106" i="4"/>
  <c r="BCY105" i="4"/>
  <c r="BCY104" i="4"/>
  <c r="BCY103" i="4"/>
  <c r="BCY102" i="4"/>
  <c r="BCY101" i="4"/>
  <c r="BCY100" i="4"/>
  <c r="BCY99" i="4"/>
  <c r="BCY98" i="4"/>
  <c r="BCY97" i="4"/>
  <c r="BCY96" i="4"/>
  <c r="BCY95" i="4"/>
  <c r="BCY94" i="4"/>
  <c r="BCY93" i="4"/>
  <c r="BCY92" i="4"/>
  <c r="BCY91" i="4"/>
  <c r="BCY90" i="4"/>
  <c r="BCY89" i="4"/>
  <c r="BCY88" i="4"/>
  <c r="BCY87" i="4"/>
  <c r="BCY86" i="4"/>
  <c r="BCY85" i="4"/>
  <c r="BCY84" i="4"/>
  <c r="BCY83" i="4"/>
  <c r="BCY82" i="4"/>
  <c r="BCY81" i="4"/>
  <c r="BCY80" i="4"/>
  <c r="BCY79" i="4"/>
  <c r="BCY78" i="4"/>
  <c r="BCY77" i="4"/>
  <c r="BCY76" i="4"/>
  <c r="BCY75" i="4"/>
  <c r="BCY74" i="4"/>
  <c r="BCY73" i="4"/>
  <c r="BCY72" i="4"/>
  <c r="BCY71" i="4"/>
  <c r="BCY70" i="4"/>
  <c r="BCY69" i="4"/>
  <c r="BCY68" i="4"/>
  <c r="BCY67" i="4"/>
  <c r="BCY66" i="4"/>
  <c r="BCY65" i="4"/>
  <c r="BCY64" i="4"/>
  <c r="BCY63" i="4"/>
  <c r="BCY62" i="4"/>
  <c r="BCY61" i="4"/>
  <c r="BCY60" i="4"/>
  <c r="BCY59" i="4"/>
  <c r="BCY58" i="4"/>
  <c r="BCY57" i="4"/>
  <c r="BCY56" i="4"/>
  <c r="BCY55" i="4"/>
  <c r="BCY54" i="4"/>
  <c r="BCY53" i="4"/>
  <c r="BCY52" i="4"/>
  <c r="BCY51" i="4"/>
  <c r="BCY50" i="4"/>
  <c r="BCY49" i="4"/>
  <c r="BCY48" i="4"/>
  <c r="BCY47" i="4"/>
  <c r="BCY46" i="4"/>
  <c r="BCY45" i="4"/>
  <c r="BCY44" i="4"/>
  <c r="BCY43" i="4"/>
  <c r="BCY42" i="4"/>
  <c r="BCY41" i="4"/>
  <c r="BCY40" i="4"/>
  <c r="BCY39" i="4"/>
  <c r="BCY38" i="4"/>
  <c r="BCY37" i="4"/>
  <c r="BCY36" i="4"/>
  <c r="BCY35" i="4"/>
  <c r="BCY34" i="4"/>
  <c r="BCY33" i="4"/>
  <c r="BCY32" i="4"/>
  <c r="BCY31" i="4"/>
  <c r="BCY30" i="4"/>
  <c r="BCY29" i="4"/>
  <c r="BCY28" i="4"/>
  <c r="BCY27" i="4"/>
  <c r="BCY26" i="4"/>
  <c r="BCY25" i="4"/>
  <c r="BCY24" i="4"/>
  <c r="BCY23" i="4"/>
  <c r="BCY22" i="4"/>
  <c r="BCY21" i="4"/>
  <c r="BCY20" i="4"/>
  <c r="BCY19" i="4"/>
  <c r="BCY18" i="4"/>
  <c r="BCY17" i="4"/>
  <c r="BCY16" i="4"/>
  <c r="BCY15" i="4"/>
  <c r="BCY14" i="4"/>
  <c r="BCY13" i="4"/>
  <c r="BCY12" i="4"/>
  <c r="BCY11" i="4"/>
  <c r="BCY10" i="4"/>
  <c r="BCY9" i="4"/>
  <c r="BCY8" i="4"/>
  <c r="BDD156" i="4"/>
  <c r="BDD155" i="4"/>
  <c r="BDD154" i="4"/>
  <c r="BDD153" i="4"/>
  <c r="BDD152" i="4"/>
  <c r="BDD151" i="4"/>
  <c r="BDD150" i="4"/>
  <c r="BDD149" i="4"/>
  <c r="BDD148" i="4"/>
  <c r="BDD147" i="4"/>
  <c r="BDD146" i="4"/>
  <c r="BDD145" i="4"/>
  <c r="BDD144" i="4"/>
  <c r="BDD143" i="4"/>
  <c r="BDD142" i="4"/>
  <c r="BDD141" i="4"/>
  <c r="BDD140" i="4"/>
  <c r="BDD139" i="4"/>
  <c r="BDD138" i="4"/>
  <c r="BDD137" i="4"/>
  <c r="BDD136" i="4"/>
  <c r="BDD135" i="4"/>
  <c r="BDD134" i="4"/>
  <c r="BDD133" i="4"/>
  <c r="BDD132" i="4"/>
  <c r="BDD131" i="4"/>
  <c r="BDD130" i="4"/>
  <c r="BDD129" i="4"/>
  <c r="BDD128" i="4"/>
  <c r="BDD127" i="4"/>
  <c r="BDD126" i="4"/>
  <c r="BDD125" i="4"/>
  <c r="BDD124" i="4"/>
  <c r="BDD123" i="4"/>
  <c r="BDD122" i="4"/>
  <c r="BDD121" i="4"/>
  <c r="BDD120" i="4"/>
  <c r="BDD119" i="4"/>
  <c r="BDD118" i="4"/>
  <c r="BDD117" i="4"/>
  <c r="BDD116" i="4"/>
  <c r="BDD115" i="4"/>
  <c r="BDD114" i="4"/>
  <c r="BDD113" i="4"/>
  <c r="BDD112" i="4"/>
  <c r="BDD111" i="4"/>
  <c r="BDD110" i="4"/>
  <c r="BDD109" i="4"/>
  <c r="BDD108" i="4"/>
  <c r="BDD107" i="4"/>
  <c r="BDD106" i="4"/>
  <c r="BDD105" i="4"/>
  <c r="BDD104" i="4"/>
  <c r="BDD103" i="4"/>
  <c r="BDD102" i="4"/>
  <c r="BDD101" i="4"/>
  <c r="BDD100" i="4"/>
  <c r="BDD99" i="4"/>
  <c r="BDD98" i="4"/>
  <c r="BDD97" i="4"/>
  <c r="BDD96" i="4"/>
  <c r="BDD95" i="4"/>
  <c r="BDD94" i="4"/>
  <c r="BDD93" i="4"/>
  <c r="BDD92" i="4"/>
  <c r="BDD91" i="4"/>
  <c r="BDD90" i="4"/>
  <c r="BDD89" i="4"/>
  <c r="BDD88" i="4"/>
  <c r="BDD87" i="4"/>
  <c r="BDD86" i="4"/>
  <c r="BDD85" i="4"/>
  <c r="BDD84" i="4"/>
  <c r="BDD83" i="4"/>
  <c r="BDD82" i="4"/>
  <c r="BDD81" i="4"/>
  <c r="BDD80" i="4"/>
  <c r="BDD79" i="4"/>
  <c r="BDD78" i="4"/>
  <c r="BDD77" i="4"/>
  <c r="BDD76" i="4"/>
  <c r="BDD75" i="4"/>
  <c r="BDD74" i="4"/>
  <c r="BDD73" i="4"/>
  <c r="BDD72" i="4"/>
  <c r="BDD71" i="4"/>
  <c r="BDD70" i="4"/>
  <c r="BDD69" i="4"/>
  <c r="BDD68" i="4"/>
  <c r="BDD67" i="4"/>
  <c r="BDD66" i="4"/>
  <c r="BDD65" i="4"/>
  <c r="BDD64" i="4"/>
  <c r="BDD63" i="4"/>
  <c r="BDD62" i="4"/>
  <c r="BDD61" i="4"/>
  <c r="BDD60" i="4"/>
  <c r="BDD59" i="4"/>
  <c r="BDD58" i="4"/>
  <c r="BDD57" i="4"/>
  <c r="BDD56" i="4"/>
  <c r="BDD55" i="4"/>
  <c r="BDD54" i="4"/>
  <c r="BDD53" i="4"/>
  <c r="BDD52" i="4"/>
  <c r="BDD51" i="4"/>
  <c r="BDD50" i="4"/>
  <c r="BDD49" i="4"/>
  <c r="BDD48" i="4"/>
  <c r="BDD47" i="4"/>
  <c r="BDD46" i="4"/>
  <c r="BDD45" i="4"/>
  <c r="BDD44" i="4"/>
  <c r="BDD43" i="4"/>
  <c r="BDD42" i="4"/>
  <c r="BDD41" i="4"/>
  <c r="BDD40" i="4"/>
  <c r="BDD39" i="4"/>
  <c r="BDD38" i="4"/>
  <c r="BDD37" i="4"/>
  <c r="BDD36" i="4"/>
  <c r="BDD35" i="4"/>
  <c r="BDD34" i="4"/>
  <c r="BDD33" i="4"/>
  <c r="BDD32" i="4"/>
  <c r="BDD31" i="4"/>
  <c r="BDD30" i="4"/>
  <c r="BDD29" i="4"/>
  <c r="BDD28" i="4"/>
  <c r="BDD27" i="4"/>
  <c r="BDD26" i="4"/>
  <c r="BDD25" i="4"/>
  <c r="BDD24" i="4"/>
  <c r="BDD23" i="4"/>
  <c r="BDD22" i="4"/>
  <c r="BDD21" i="4"/>
  <c r="BDD20" i="4"/>
  <c r="BDD19" i="4"/>
  <c r="BDD18" i="4"/>
  <c r="BDD17" i="4"/>
  <c r="BDD16" i="4"/>
  <c r="BDD15" i="4"/>
  <c r="BDD14" i="4"/>
  <c r="BDD13" i="4"/>
  <c r="BDD12" i="4"/>
  <c r="BDD11" i="4"/>
  <c r="BDD10" i="4"/>
  <c r="BDD9" i="4"/>
  <c r="BDD8" i="4"/>
  <c r="BDI156" i="4"/>
  <c r="BDI155" i="4"/>
  <c r="BDI154" i="4"/>
  <c r="BDI153" i="4"/>
  <c r="BDI152" i="4"/>
  <c r="BDI151" i="4"/>
  <c r="BDI150" i="4"/>
  <c r="BDI149" i="4"/>
  <c r="BDI148" i="4"/>
  <c r="BDI147" i="4"/>
  <c r="BDI146" i="4"/>
  <c r="BDI145" i="4"/>
  <c r="BDI144" i="4"/>
  <c r="BDI143" i="4"/>
  <c r="BDI142" i="4"/>
  <c r="BDI141" i="4"/>
  <c r="BDI140" i="4"/>
  <c r="BDI139" i="4"/>
  <c r="BDI138" i="4"/>
  <c r="BDI137" i="4"/>
  <c r="BDI136" i="4"/>
  <c r="BDI135" i="4"/>
  <c r="BDI134" i="4"/>
  <c r="BDI133" i="4"/>
  <c r="BDI132" i="4"/>
  <c r="BDI131" i="4"/>
  <c r="BDI130" i="4"/>
  <c r="BDI129" i="4"/>
  <c r="BDI128" i="4"/>
  <c r="BDI127" i="4"/>
  <c r="BDI126" i="4"/>
  <c r="BDI125" i="4"/>
  <c r="BDI124" i="4"/>
  <c r="BDI123" i="4"/>
  <c r="BDI122" i="4"/>
  <c r="BDI121" i="4"/>
  <c r="BDI120" i="4"/>
  <c r="BDI119" i="4"/>
  <c r="BDI118" i="4"/>
  <c r="BDI117" i="4"/>
  <c r="BDI116" i="4"/>
  <c r="BDI115" i="4"/>
  <c r="BDI114" i="4"/>
  <c r="BDI113" i="4"/>
  <c r="BDI112" i="4"/>
  <c r="BDI111" i="4"/>
  <c r="BDI110" i="4"/>
  <c r="BDI109" i="4"/>
  <c r="BDI108" i="4"/>
  <c r="BDI107" i="4"/>
  <c r="BDI106" i="4"/>
  <c r="BDI105" i="4"/>
  <c r="BDI104" i="4"/>
  <c r="BDI103" i="4"/>
  <c r="BDI102" i="4"/>
  <c r="BDI101" i="4"/>
  <c r="BDI100" i="4"/>
  <c r="BDI99" i="4"/>
  <c r="BDI98" i="4"/>
  <c r="BDI97" i="4"/>
  <c r="BDI96" i="4"/>
  <c r="BDI95" i="4"/>
  <c r="BDI94" i="4"/>
  <c r="BDI93" i="4"/>
  <c r="BDI92" i="4"/>
  <c r="BDI91" i="4"/>
  <c r="BDI90" i="4"/>
  <c r="BDI89" i="4"/>
  <c r="BDI88" i="4"/>
  <c r="BDI87" i="4"/>
  <c r="BDI86" i="4"/>
  <c r="BDI85" i="4"/>
  <c r="BDI84" i="4"/>
  <c r="BDI83" i="4"/>
  <c r="BDI82" i="4"/>
  <c r="BDI81" i="4"/>
  <c r="BDI80" i="4"/>
  <c r="BDI79" i="4"/>
  <c r="BDI78" i="4"/>
  <c r="BDI77" i="4"/>
  <c r="BDI76" i="4"/>
  <c r="BDI75" i="4"/>
  <c r="BDI74" i="4"/>
  <c r="BDI73" i="4"/>
  <c r="BDI72" i="4"/>
  <c r="BDI71" i="4"/>
  <c r="BDI70" i="4"/>
  <c r="BDI69" i="4"/>
  <c r="BDI68" i="4"/>
  <c r="BDI67" i="4"/>
  <c r="BDI66" i="4"/>
  <c r="BDI65" i="4"/>
  <c r="BDI64" i="4"/>
  <c r="BDI63" i="4"/>
  <c r="BDI62" i="4"/>
  <c r="BDI61" i="4"/>
  <c r="BDI60" i="4"/>
  <c r="BDI59" i="4"/>
  <c r="BDI58" i="4"/>
  <c r="BDI57" i="4"/>
  <c r="BDI56" i="4"/>
  <c r="BDI55" i="4"/>
  <c r="BDI54" i="4"/>
  <c r="BDI53" i="4"/>
  <c r="BDI52" i="4"/>
  <c r="BDI51" i="4"/>
  <c r="BDI50" i="4"/>
  <c r="BDI49" i="4"/>
  <c r="BDI48" i="4"/>
  <c r="BDI47" i="4"/>
  <c r="BDI46" i="4"/>
  <c r="BDI45" i="4"/>
  <c r="BDI44" i="4"/>
  <c r="BDI43" i="4"/>
  <c r="BDI42" i="4"/>
  <c r="BDI41" i="4"/>
  <c r="BDI40" i="4"/>
  <c r="BDI39" i="4"/>
  <c r="BDI38" i="4"/>
  <c r="BDI37" i="4"/>
  <c r="BDI36" i="4"/>
  <c r="BDI35" i="4"/>
  <c r="BDI34" i="4"/>
  <c r="BDI33" i="4"/>
  <c r="BDI32" i="4"/>
  <c r="BDI31" i="4"/>
  <c r="BDI30" i="4"/>
  <c r="BDI29" i="4"/>
  <c r="BDI28" i="4"/>
  <c r="BDI27" i="4"/>
  <c r="BDI26" i="4"/>
  <c r="BDI25" i="4"/>
  <c r="BDI24" i="4"/>
  <c r="BDI23" i="4"/>
  <c r="BDI22" i="4"/>
  <c r="BDI21" i="4"/>
  <c r="BDI20" i="4"/>
  <c r="BDI19" i="4"/>
  <c r="BDI18" i="4"/>
  <c r="BDI17" i="4"/>
  <c r="BDI16" i="4"/>
  <c r="BDI15" i="4"/>
  <c r="BDI14" i="4"/>
  <c r="BDI13" i="4"/>
  <c r="BDI12" i="4"/>
  <c r="BDI11" i="4"/>
  <c r="BDI10" i="4"/>
  <c r="BDI9" i="4"/>
  <c r="BDI8" i="4"/>
  <c r="BDN156" i="4"/>
  <c r="BDN155" i="4"/>
  <c r="BDN154" i="4"/>
  <c r="BDN153" i="4"/>
  <c r="BDN152" i="4"/>
  <c r="BDN151" i="4"/>
  <c r="BDN150" i="4"/>
  <c r="BDN149" i="4"/>
  <c r="BDN148" i="4"/>
  <c r="BDN147" i="4"/>
  <c r="BDN146" i="4"/>
  <c r="BDN145" i="4"/>
  <c r="BDN144" i="4"/>
  <c r="BDN143" i="4"/>
  <c r="BDN142" i="4"/>
  <c r="BDN141" i="4"/>
  <c r="BDN140" i="4"/>
  <c r="BDN139" i="4"/>
  <c r="BDN138" i="4"/>
  <c r="BDN137" i="4"/>
  <c r="BDN136" i="4"/>
  <c r="BDN135" i="4"/>
  <c r="BDN134" i="4"/>
  <c r="BDN133" i="4"/>
  <c r="BDN132" i="4"/>
  <c r="BDN131" i="4"/>
  <c r="BDN130" i="4"/>
  <c r="BDN129" i="4"/>
  <c r="BDN128" i="4"/>
  <c r="BDN127" i="4"/>
  <c r="BDN126" i="4"/>
  <c r="BDN125" i="4"/>
  <c r="BDN124" i="4"/>
  <c r="BDN123" i="4"/>
  <c r="BDN122" i="4"/>
  <c r="BDN121" i="4"/>
  <c r="BDN120" i="4"/>
  <c r="BDN119" i="4"/>
  <c r="BDN118" i="4"/>
  <c r="BDN117" i="4"/>
  <c r="BDN116" i="4"/>
  <c r="BDN115" i="4"/>
  <c r="BDN114" i="4"/>
  <c r="BDN113" i="4"/>
  <c r="BDN112" i="4"/>
  <c r="BDN111" i="4"/>
  <c r="BDN110" i="4"/>
  <c r="BDN109" i="4"/>
  <c r="BDN108" i="4"/>
  <c r="BDN107" i="4"/>
  <c r="BDN106" i="4"/>
  <c r="BDN105" i="4"/>
  <c r="BDN104" i="4"/>
  <c r="BDN103" i="4"/>
  <c r="BDN102" i="4"/>
  <c r="BDN101" i="4"/>
  <c r="BDN100" i="4"/>
  <c r="BDN99" i="4"/>
  <c r="BDN98" i="4"/>
  <c r="BDN97" i="4"/>
  <c r="BDN96" i="4"/>
  <c r="BDN95" i="4"/>
  <c r="BDN94" i="4"/>
  <c r="BDN93" i="4"/>
  <c r="BDN92" i="4"/>
  <c r="BDN91" i="4"/>
  <c r="BDN90" i="4"/>
  <c r="BDN89" i="4"/>
  <c r="BDN88" i="4"/>
  <c r="BDN87" i="4"/>
  <c r="BDN86" i="4"/>
  <c r="BDN85" i="4"/>
  <c r="BDN84" i="4"/>
  <c r="BDN83" i="4"/>
  <c r="BDN82" i="4"/>
  <c r="BDN81" i="4"/>
  <c r="BDN80" i="4"/>
  <c r="BDN79" i="4"/>
  <c r="BDN78" i="4"/>
  <c r="BDN77" i="4"/>
  <c r="BDN76" i="4"/>
  <c r="BDN75" i="4"/>
  <c r="BDN74" i="4"/>
  <c r="BDN73" i="4"/>
  <c r="BDN72" i="4"/>
  <c r="BDN71" i="4"/>
  <c r="BDN70" i="4"/>
  <c r="BDN69" i="4"/>
  <c r="BDN68" i="4"/>
  <c r="BDN67" i="4"/>
  <c r="BDN66" i="4"/>
  <c r="BDN65" i="4"/>
  <c r="BDN64" i="4"/>
  <c r="BDN63" i="4"/>
  <c r="BDN62" i="4"/>
  <c r="BDN61" i="4"/>
  <c r="BDN60" i="4"/>
  <c r="BDN59" i="4"/>
  <c r="BDN58" i="4"/>
  <c r="BDN57" i="4"/>
  <c r="BDN56" i="4"/>
  <c r="BDN55" i="4"/>
  <c r="BDN54" i="4"/>
  <c r="BDN53" i="4"/>
  <c r="BDN52" i="4"/>
  <c r="BDN51" i="4"/>
  <c r="BDN50" i="4"/>
  <c r="BDN49" i="4"/>
  <c r="BDN48" i="4"/>
  <c r="BDN47" i="4"/>
  <c r="BDN46" i="4"/>
  <c r="BDN45" i="4"/>
  <c r="BDN44" i="4"/>
  <c r="BDN43" i="4"/>
  <c r="BDN42" i="4"/>
  <c r="BDN41" i="4"/>
  <c r="BDN40" i="4"/>
  <c r="BDN39" i="4"/>
  <c r="BDN38" i="4"/>
  <c r="BDN37" i="4"/>
  <c r="BDN36" i="4"/>
  <c r="BDN35" i="4"/>
  <c r="BDN34" i="4"/>
  <c r="BDN33" i="4"/>
  <c r="BDN32" i="4"/>
  <c r="BDN31" i="4"/>
  <c r="BDN30" i="4"/>
  <c r="BDN29" i="4"/>
  <c r="BDN28" i="4"/>
  <c r="BDN27" i="4"/>
  <c r="BDN26" i="4"/>
  <c r="BDN25" i="4"/>
  <c r="BDN24" i="4"/>
  <c r="BDN23" i="4"/>
  <c r="BDN22" i="4"/>
  <c r="BDN21" i="4"/>
  <c r="BDN20" i="4"/>
  <c r="BDN19" i="4"/>
  <c r="BDN18" i="4"/>
  <c r="BDN17" i="4"/>
  <c r="BDN16" i="4"/>
  <c r="BDN15" i="4"/>
  <c r="BDN14" i="4"/>
  <c r="BDN13" i="4"/>
  <c r="BDN12" i="4"/>
  <c r="BDN11" i="4"/>
  <c r="BDN10" i="4"/>
  <c r="BDN9" i="4"/>
  <c r="BDN8" i="4"/>
  <c r="BDS156" i="4"/>
  <c r="BDS155" i="4"/>
  <c r="BDS154" i="4"/>
  <c r="BDS153" i="4"/>
  <c r="BDS152" i="4"/>
  <c r="BDS151" i="4"/>
  <c r="BDS150" i="4"/>
  <c r="BDS149" i="4"/>
  <c r="BDS148" i="4"/>
  <c r="BDS147" i="4"/>
  <c r="BDS146" i="4"/>
  <c r="BDS145" i="4"/>
  <c r="BDS144" i="4"/>
  <c r="BDS143" i="4"/>
  <c r="BDS142" i="4"/>
  <c r="BDS141" i="4"/>
  <c r="BDS140" i="4"/>
  <c r="BDS139" i="4"/>
  <c r="BDS138" i="4"/>
  <c r="BDS137" i="4"/>
  <c r="BDS136" i="4"/>
  <c r="BDS135" i="4"/>
  <c r="BDS134" i="4"/>
  <c r="BDS133" i="4"/>
  <c r="BDS132" i="4"/>
  <c r="BDS131" i="4"/>
  <c r="BDS130" i="4"/>
  <c r="BDS129" i="4"/>
  <c r="BDS128" i="4"/>
  <c r="BDS127" i="4"/>
  <c r="BDS126" i="4"/>
  <c r="BDS125" i="4"/>
  <c r="BDS124" i="4"/>
  <c r="BDS123" i="4"/>
  <c r="BDS122" i="4"/>
  <c r="BDS121" i="4"/>
  <c r="BDS120" i="4"/>
  <c r="BDS119" i="4"/>
  <c r="BDS118" i="4"/>
  <c r="BDS117" i="4"/>
  <c r="BDS116" i="4"/>
  <c r="BDS115" i="4"/>
  <c r="BDS114" i="4"/>
  <c r="BDS113" i="4"/>
  <c r="BDS112" i="4"/>
  <c r="BDS111" i="4"/>
  <c r="BDS110" i="4"/>
  <c r="BDS109" i="4"/>
  <c r="BDS108" i="4"/>
  <c r="BDS107" i="4"/>
  <c r="BDS106" i="4"/>
  <c r="BDS105" i="4"/>
  <c r="BDS104" i="4"/>
  <c r="BDS103" i="4"/>
  <c r="BDS102" i="4"/>
  <c r="BDS101" i="4"/>
  <c r="BDS100" i="4"/>
  <c r="BDS99" i="4"/>
  <c r="BDS98" i="4"/>
  <c r="BDS97" i="4"/>
  <c r="BDS96" i="4"/>
  <c r="BDS95" i="4"/>
  <c r="BDS94" i="4"/>
  <c r="BDS93" i="4"/>
  <c r="BDS92" i="4"/>
  <c r="BDS91" i="4"/>
  <c r="BDS90" i="4"/>
  <c r="BDS89" i="4"/>
  <c r="BDS88" i="4"/>
  <c r="BDS87" i="4"/>
  <c r="BDS86" i="4"/>
  <c r="BDS85" i="4"/>
  <c r="BDS84" i="4"/>
  <c r="BDS83" i="4"/>
  <c r="BDS82" i="4"/>
  <c r="BDS81" i="4"/>
  <c r="BDS80" i="4"/>
  <c r="BDS79" i="4"/>
  <c r="BDS78" i="4"/>
  <c r="BDS77" i="4"/>
  <c r="BDS76" i="4"/>
  <c r="BDS75" i="4"/>
  <c r="BDS74" i="4"/>
  <c r="BDS73" i="4"/>
  <c r="BDS72" i="4"/>
  <c r="BDS71" i="4"/>
  <c r="BDS70" i="4"/>
  <c r="BDS69" i="4"/>
  <c r="BDS68" i="4"/>
  <c r="BDS67" i="4"/>
  <c r="BDS66" i="4"/>
  <c r="BDS65" i="4"/>
  <c r="BDS64" i="4"/>
  <c r="BDS63" i="4"/>
  <c r="BDS62" i="4"/>
  <c r="BDS61" i="4"/>
  <c r="BDS60" i="4"/>
  <c r="BDS59" i="4"/>
  <c r="BDS58" i="4"/>
  <c r="BDS57" i="4"/>
  <c r="BDS56" i="4"/>
  <c r="BDS55" i="4"/>
  <c r="BDS54" i="4"/>
  <c r="BDS53" i="4"/>
  <c r="BDS52" i="4"/>
  <c r="BDS51" i="4"/>
  <c r="BDS50" i="4"/>
  <c r="BDS49" i="4"/>
  <c r="BDS48" i="4"/>
  <c r="BDS47" i="4"/>
  <c r="BDS46" i="4"/>
  <c r="BDS45" i="4"/>
  <c r="BDS44" i="4"/>
  <c r="BDS43" i="4"/>
  <c r="BDS42" i="4"/>
  <c r="BDS41" i="4"/>
  <c r="BDS40" i="4"/>
  <c r="BDS39" i="4"/>
  <c r="BDS38" i="4"/>
  <c r="BDS37" i="4"/>
  <c r="BDS36" i="4"/>
  <c r="BDS35" i="4"/>
  <c r="BDS34" i="4"/>
  <c r="BDS33" i="4"/>
  <c r="BDS32" i="4"/>
  <c r="BDS31" i="4"/>
  <c r="BDS30" i="4"/>
  <c r="BDS29" i="4"/>
  <c r="BDS28" i="4"/>
  <c r="BDS27" i="4"/>
  <c r="BDS26" i="4"/>
  <c r="BDS25" i="4"/>
  <c r="BDS24" i="4"/>
  <c r="BDS23" i="4"/>
  <c r="BDS22" i="4"/>
  <c r="BDS21" i="4"/>
  <c r="BDS20" i="4"/>
  <c r="BDS19" i="4"/>
  <c r="BDS18" i="4"/>
  <c r="BDS17" i="4"/>
  <c r="BDS16" i="4"/>
  <c r="BDS15" i="4"/>
  <c r="BDS14" i="4"/>
  <c r="BDS13" i="4"/>
  <c r="BDS12" i="4"/>
  <c r="BDS11" i="4"/>
  <c r="BDS10" i="4"/>
  <c r="BDS9" i="4"/>
  <c r="BDS8" i="4"/>
  <c r="BDX156" i="4"/>
  <c r="BDX155" i="4"/>
  <c r="BDX154" i="4"/>
  <c r="BDX153" i="4"/>
  <c r="BDX152" i="4"/>
  <c r="BDX151" i="4"/>
  <c r="BDX150" i="4"/>
  <c r="BDX149" i="4"/>
  <c r="BDX148" i="4"/>
  <c r="BDX147" i="4"/>
  <c r="BDX146" i="4"/>
  <c r="BDX145" i="4"/>
  <c r="BDX144" i="4"/>
  <c r="BDX143" i="4"/>
  <c r="BDX142" i="4"/>
  <c r="BDX141" i="4"/>
  <c r="BDX140" i="4"/>
  <c r="BDX139" i="4"/>
  <c r="BDX138" i="4"/>
  <c r="BDX137" i="4"/>
  <c r="BDX136" i="4"/>
  <c r="BDX135" i="4"/>
  <c r="BDX134" i="4"/>
  <c r="BDX133" i="4"/>
  <c r="BDX132" i="4"/>
  <c r="BDX131" i="4"/>
  <c r="BDX130" i="4"/>
  <c r="BDX129" i="4"/>
  <c r="BDX128" i="4"/>
  <c r="BDX127" i="4"/>
  <c r="BDX126" i="4"/>
  <c r="BDX125" i="4"/>
  <c r="BDX124" i="4"/>
  <c r="BDX123" i="4"/>
  <c r="BDX122" i="4"/>
  <c r="BDX121" i="4"/>
  <c r="BDX120" i="4"/>
  <c r="BDX119" i="4"/>
  <c r="BDX118" i="4"/>
  <c r="BDX117" i="4"/>
  <c r="BDX116" i="4"/>
  <c r="BDX115" i="4"/>
  <c r="BDX114" i="4"/>
  <c r="BDX113" i="4"/>
  <c r="BDX112" i="4"/>
  <c r="BDX111" i="4"/>
  <c r="BDX110" i="4"/>
  <c r="BDX109" i="4"/>
  <c r="BDX108" i="4"/>
  <c r="BDX107" i="4"/>
  <c r="BDX106" i="4"/>
  <c r="BDX105" i="4"/>
  <c r="BDX104" i="4"/>
  <c r="BDX103" i="4"/>
  <c r="BDX102" i="4"/>
  <c r="BDX101" i="4"/>
  <c r="BDX100" i="4"/>
  <c r="BDX99" i="4"/>
  <c r="BDX98" i="4"/>
  <c r="BDX97" i="4"/>
  <c r="BDX96" i="4"/>
  <c r="BDX95" i="4"/>
  <c r="BDX94" i="4"/>
  <c r="BDX93" i="4"/>
  <c r="BDX92" i="4"/>
  <c r="BDX91" i="4"/>
  <c r="BDX90" i="4"/>
  <c r="BDX89" i="4"/>
  <c r="BDX88" i="4"/>
  <c r="BDX87" i="4"/>
  <c r="BDX86" i="4"/>
  <c r="BDX85" i="4"/>
  <c r="BDX84" i="4"/>
  <c r="BDX83" i="4"/>
  <c r="BDX82" i="4"/>
  <c r="BDX81" i="4"/>
  <c r="BDX80" i="4"/>
  <c r="BDX79" i="4"/>
  <c r="BDX78" i="4"/>
  <c r="BDX77" i="4"/>
  <c r="BDX76" i="4"/>
  <c r="BDX75" i="4"/>
  <c r="BDX74" i="4"/>
  <c r="BDX73" i="4"/>
  <c r="BDX72" i="4"/>
  <c r="BDX71" i="4"/>
  <c r="BDX70" i="4"/>
  <c r="BDX69" i="4"/>
  <c r="BDX68" i="4"/>
  <c r="BDX67" i="4"/>
  <c r="BDX66" i="4"/>
  <c r="BDX65" i="4"/>
  <c r="BDX64" i="4"/>
  <c r="BDX63" i="4"/>
  <c r="BDX62" i="4"/>
  <c r="BDX61" i="4"/>
  <c r="BDX60" i="4"/>
  <c r="BDX59" i="4"/>
  <c r="BDX58" i="4"/>
  <c r="BDX57" i="4"/>
  <c r="BDX56" i="4"/>
  <c r="BDX55" i="4"/>
  <c r="BDX54" i="4"/>
  <c r="BDX53" i="4"/>
  <c r="BDX52" i="4"/>
  <c r="BDX51" i="4"/>
  <c r="BDX50" i="4"/>
  <c r="BDX49" i="4"/>
  <c r="BDX48" i="4"/>
  <c r="BDX47" i="4"/>
  <c r="BDX46" i="4"/>
  <c r="BDX45" i="4"/>
  <c r="BDX44" i="4"/>
  <c r="BDX43" i="4"/>
  <c r="BDX42" i="4"/>
  <c r="BDX41" i="4"/>
  <c r="BDX40" i="4"/>
  <c r="BDX39" i="4"/>
  <c r="BDX38" i="4"/>
  <c r="BDX37" i="4"/>
  <c r="BDX36" i="4"/>
  <c r="BDX35" i="4"/>
  <c r="BDX34" i="4"/>
  <c r="BDX33" i="4"/>
  <c r="BDX32" i="4"/>
  <c r="BDX31" i="4"/>
  <c r="BDX30" i="4"/>
  <c r="BDX29" i="4"/>
  <c r="BDX28" i="4"/>
  <c r="BDX27" i="4"/>
  <c r="BDX26" i="4"/>
  <c r="BDX25" i="4"/>
  <c r="BDX24" i="4"/>
  <c r="BDX23" i="4"/>
  <c r="BDX22" i="4"/>
  <c r="BDX21" i="4"/>
  <c r="BDX20" i="4"/>
  <c r="BDX19" i="4"/>
  <c r="BDX18" i="4"/>
  <c r="BDX17" i="4"/>
  <c r="BDX16" i="4"/>
  <c r="BDX15" i="4"/>
  <c r="BDX14" i="4"/>
  <c r="BDX13" i="4"/>
  <c r="BDX12" i="4"/>
  <c r="BDX11" i="4"/>
  <c r="BDX10" i="4"/>
  <c r="BDX9" i="4"/>
  <c r="BDX8" i="4"/>
  <c r="BEC156" i="4"/>
  <c r="BEC155" i="4"/>
  <c r="BEC154" i="4"/>
  <c r="BEC153" i="4"/>
  <c r="BEC152" i="4"/>
  <c r="BEC151" i="4"/>
  <c r="BEC150" i="4"/>
  <c r="BEC149" i="4"/>
  <c r="BEC148" i="4"/>
  <c r="BEC147" i="4"/>
  <c r="BEC146" i="4"/>
  <c r="BEC145" i="4"/>
  <c r="BEC144" i="4"/>
  <c r="BEC143" i="4"/>
  <c r="BEC142" i="4"/>
  <c r="BEC141" i="4"/>
  <c r="BEC140" i="4"/>
  <c r="BEC139" i="4"/>
  <c r="BEC138" i="4"/>
  <c r="BEC137" i="4"/>
  <c r="BEC136" i="4"/>
  <c r="BEC135" i="4"/>
  <c r="BEC134" i="4"/>
  <c r="BEC133" i="4"/>
  <c r="BEC132" i="4"/>
  <c r="BEC131" i="4"/>
  <c r="BEC130" i="4"/>
  <c r="BEC129" i="4"/>
  <c r="BEC128" i="4"/>
  <c r="BEC127" i="4"/>
  <c r="BEC126" i="4"/>
  <c r="BEC125" i="4"/>
  <c r="BEC124" i="4"/>
  <c r="BEC123" i="4"/>
  <c r="BEC122" i="4"/>
  <c r="BEC121" i="4"/>
  <c r="BEC120" i="4"/>
  <c r="BEC119" i="4"/>
  <c r="BEC118" i="4"/>
  <c r="BEC117" i="4"/>
  <c r="BEC116" i="4"/>
  <c r="BEC115" i="4"/>
  <c r="BEC114" i="4"/>
  <c r="BEC113" i="4"/>
  <c r="BEC112" i="4"/>
  <c r="BEC111" i="4"/>
  <c r="BEC110" i="4"/>
  <c r="BEC109" i="4"/>
  <c r="BEC108" i="4"/>
  <c r="BEC107" i="4"/>
  <c r="BEC106" i="4"/>
  <c r="BEC105" i="4"/>
  <c r="BEC104" i="4"/>
  <c r="BEC103" i="4"/>
  <c r="BEC102" i="4"/>
  <c r="BEC101" i="4"/>
  <c r="BEC100" i="4"/>
  <c r="BEC99" i="4"/>
  <c r="BEC98" i="4"/>
  <c r="BEC97" i="4"/>
  <c r="BEC96" i="4"/>
  <c r="BEC95" i="4"/>
  <c r="BEC94" i="4"/>
  <c r="BEC93" i="4"/>
  <c r="BEC92" i="4"/>
  <c r="BEC91" i="4"/>
  <c r="BEC90" i="4"/>
  <c r="BEC89" i="4"/>
  <c r="BEC88" i="4"/>
  <c r="BEC87" i="4"/>
  <c r="BEC86" i="4"/>
  <c r="BEC85" i="4"/>
  <c r="BEC84" i="4"/>
  <c r="BEC83" i="4"/>
  <c r="BEC82" i="4"/>
  <c r="BEC81" i="4"/>
  <c r="BEC80" i="4"/>
  <c r="BEC79" i="4"/>
  <c r="BEC78" i="4"/>
  <c r="BEC77" i="4"/>
  <c r="BEC76" i="4"/>
  <c r="BEC75" i="4"/>
  <c r="BEC74" i="4"/>
  <c r="BEC73" i="4"/>
  <c r="BEC72" i="4"/>
  <c r="BEC71" i="4"/>
  <c r="BEC70" i="4"/>
  <c r="BEC69" i="4"/>
  <c r="BEC68" i="4"/>
  <c r="BEC67" i="4"/>
  <c r="BEC66" i="4"/>
  <c r="BEC65" i="4"/>
  <c r="BEC64" i="4"/>
  <c r="BEC63" i="4"/>
  <c r="BEC62" i="4"/>
  <c r="BEC61" i="4"/>
  <c r="BEC60" i="4"/>
  <c r="BEC59" i="4"/>
  <c r="BEC58" i="4"/>
  <c r="BEC57" i="4"/>
  <c r="BEC56" i="4"/>
  <c r="BEC55" i="4"/>
  <c r="BEC54" i="4"/>
  <c r="BEC53" i="4"/>
  <c r="BEC52" i="4"/>
  <c r="BEC51" i="4"/>
  <c r="BEC50" i="4"/>
  <c r="BEC49" i="4"/>
  <c r="BEC48" i="4"/>
  <c r="BEC47" i="4"/>
  <c r="BEC46" i="4"/>
  <c r="BEC45" i="4"/>
  <c r="BEC44" i="4"/>
  <c r="BEC43" i="4"/>
  <c r="BEC42" i="4"/>
  <c r="BEC41" i="4"/>
  <c r="BEC40" i="4"/>
  <c r="BEC39" i="4"/>
  <c r="BEC38" i="4"/>
  <c r="BEC37" i="4"/>
  <c r="BEC36" i="4"/>
  <c r="BEC35" i="4"/>
  <c r="BEC34" i="4"/>
  <c r="BEC33" i="4"/>
  <c r="BEC32" i="4"/>
  <c r="BEC31" i="4"/>
  <c r="BEC30" i="4"/>
  <c r="BEC29" i="4"/>
  <c r="BEC28" i="4"/>
  <c r="BEC27" i="4"/>
  <c r="BEC26" i="4"/>
  <c r="BEC25" i="4"/>
  <c r="BEC24" i="4"/>
  <c r="BEC23" i="4"/>
  <c r="BEC22" i="4"/>
  <c r="BEC21" i="4"/>
  <c r="BEC20" i="4"/>
  <c r="BEC19" i="4"/>
  <c r="BEC18" i="4"/>
  <c r="BEC17" i="4"/>
  <c r="BEC16" i="4"/>
  <c r="BEC15" i="4"/>
  <c r="BEC14" i="4"/>
  <c r="BEC13" i="4"/>
  <c r="BEC12" i="4"/>
  <c r="BEC11" i="4"/>
  <c r="BEC10" i="4"/>
  <c r="BEC9" i="4"/>
  <c r="BEC8" i="4"/>
  <c r="BEH156" i="4"/>
  <c r="BEH155" i="4"/>
  <c r="BEH154" i="4"/>
  <c r="BEH153" i="4"/>
  <c r="BEH152" i="4"/>
  <c r="BEH151" i="4"/>
  <c r="BEH150" i="4"/>
  <c r="BEH149" i="4"/>
  <c r="BEH148" i="4"/>
  <c r="BEH147" i="4"/>
  <c r="BEH146" i="4"/>
  <c r="BEH145" i="4"/>
  <c r="BEH144" i="4"/>
  <c r="BEH143" i="4"/>
  <c r="BEH142" i="4"/>
  <c r="BEH141" i="4"/>
  <c r="BEH140" i="4"/>
  <c r="BEH139" i="4"/>
  <c r="BEH138" i="4"/>
  <c r="BEH137" i="4"/>
  <c r="BEH136" i="4"/>
  <c r="BEH135" i="4"/>
  <c r="BEH134" i="4"/>
  <c r="BEH133" i="4"/>
  <c r="BEH132" i="4"/>
  <c r="BEH131" i="4"/>
  <c r="BEH130" i="4"/>
  <c r="BEH129" i="4"/>
  <c r="BEH128" i="4"/>
  <c r="BEH127" i="4"/>
  <c r="BEH126" i="4"/>
  <c r="BEH125" i="4"/>
  <c r="BEH124" i="4"/>
  <c r="BEH123" i="4"/>
  <c r="BEH122" i="4"/>
  <c r="BEH121" i="4"/>
  <c r="BEH120" i="4"/>
  <c r="BEH119" i="4"/>
  <c r="BEH118" i="4"/>
  <c r="BEH117" i="4"/>
  <c r="BEH116" i="4"/>
  <c r="BEH115" i="4"/>
  <c r="BEH114" i="4"/>
  <c r="BEH113" i="4"/>
  <c r="BEH112" i="4"/>
  <c r="BEH111" i="4"/>
  <c r="BEH110" i="4"/>
  <c r="BEH109" i="4"/>
  <c r="BEH108" i="4"/>
  <c r="BEH107" i="4"/>
  <c r="BEH106" i="4"/>
  <c r="BEH105" i="4"/>
  <c r="BEH104" i="4"/>
  <c r="BEH103" i="4"/>
  <c r="BEH102" i="4"/>
  <c r="BEH101" i="4"/>
  <c r="BEH100" i="4"/>
  <c r="BEH99" i="4"/>
  <c r="BEH98" i="4"/>
  <c r="BEH97" i="4"/>
  <c r="BEH96" i="4"/>
  <c r="BEH95" i="4"/>
  <c r="BEH94" i="4"/>
  <c r="BEH93" i="4"/>
  <c r="BEH92" i="4"/>
  <c r="BEH91" i="4"/>
  <c r="BEH90" i="4"/>
  <c r="BEH89" i="4"/>
  <c r="BEH88" i="4"/>
  <c r="BEH87" i="4"/>
  <c r="BEH86" i="4"/>
  <c r="BEH85" i="4"/>
  <c r="BEH84" i="4"/>
  <c r="BEH83" i="4"/>
  <c r="BEH82" i="4"/>
  <c r="BEH81" i="4"/>
  <c r="BEH80" i="4"/>
  <c r="BEH79" i="4"/>
  <c r="BEH78" i="4"/>
  <c r="BEH77" i="4"/>
  <c r="BEH76" i="4"/>
  <c r="BEH75" i="4"/>
  <c r="BEH74" i="4"/>
  <c r="BEH73" i="4"/>
  <c r="BEH72" i="4"/>
  <c r="BEH71" i="4"/>
  <c r="BEH70" i="4"/>
  <c r="BEH69" i="4"/>
  <c r="BEH68" i="4"/>
  <c r="BEH67" i="4"/>
  <c r="BEH66" i="4"/>
  <c r="BEH65" i="4"/>
  <c r="BEH64" i="4"/>
  <c r="BEH63" i="4"/>
  <c r="BEH62" i="4"/>
  <c r="BEH61" i="4"/>
  <c r="BEH60" i="4"/>
  <c r="BEH59" i="4"/>
  <c r="BEH58" i="4"/>
  <c r="BEH57" i="4"/>
  <c r="BEH56" i="4"/>
  <c r="BEH55" i="4"/>
  <c r="BEH54" i="4"/>
  <c r="BEH53" i="4"/>
  <c r="BEH52" i="4"/>
  <c r="BEH51" i="4"/>
  <c r="BEH50" i="4"/>
  <c r="BEH49" i="4"/>
  <c r="BEH48" i="4"/>
  <c r="BEH47" i="4"/>
  <c r="BEH46" i="4"/>
  <c r="BEH45" i="4"/>
  <c r="BEH44" i="4"/>
  <c r="BEH43" i="4"/>
  <c r="BEH42" i="4"/>
  <c r="BEH41" i="4"/>
  <c r="BEH40" i="4"/>
  <c r="BEH39" i="4"/>
  <c r="BEH38" i="4"/>
  <c r="BEH37" i="4"/>
  <c r="BEH36" i="4"/>
  <c r="BEH35" i="4"/>
  <c r="BEH34" i="4"/>
  <c r="BEH33" i="4"/>
  <c r="BEH32" i="4"/>
  <c r="BEH31" i="4"/>
  <c r="BEH30" i="4"/>
  <c r="BEH29" i="4"/>
  <c r="BEH28" i="4"/>
  <c r="BEH27" i="4"/>
  <c r="BEH26" i="4"/>
  <c r="BEH25" i="4"/>
  <c r="BEH24" i="4"/>
  <c r="BEH23" i="4"/>
  <c r="BEH22" i="4"/>
  <c r="BEH21" i="4"/>
  <c r="BEH20" i="4"/>
  <c r="BEH19" i="4"/>
  <c r="BEH18" i="4"/>
  <c r="BEH17" i="4"/>
  <c r="BEH16" i="4"/>
  <c r="BEH15" i="4"/>
  <c r="BEH14" i="4"/>
  <c r="BEH13" i="4"/>
  <c r="BEH12" i="4"/>
  <c r="BEH11" i="4"/>
  <c r="BEH10" i="4"/>
  <c r="BEH9" i="4"/>
  <c r="BEH8" i="4"/>
  <c r="BEM156" i="4"/>
  <c r="BEM155" i="4"/>
  <c r="BEM154" i="4"/>
  <c r="BEM153" i="4"/>
  <c r="BEM152" i="4"/>
  <c r="BEM151" i="4"/>
  <c r="BEM150" i="4"/>
  <c r="BEM149" i="4"/>
  <c r="BEM148" i="4"/>
  <c r="BEM147" i="4"/>
  <c r="BEM146" i="4"/>
  <c r="BEM145" i="4"/>
  <c r="BEM144" i="4"/>
  <c r="BEM143" i="4"/>
  <c r="BEM142" i="4"/>
  <c r="BEM141" i="4"/>
  <c r="BEM140" i="4"/>
  <c r="BEM139" i="4"/>
  <c r="BEM138" i="4"/>
  <c r="BEM137" i="4"/>
  <c r="BEM136" i="4"/>
  <c r="BEM135" i="4"/>
  <c r="BEM134" i="4"/>
  <c r="BEM133" i="4"/>
  <c r="BEM132" i="4"/>
  <c r="BEM131" i="4"/>
  <c r="BEM130" i="4"/>
  <c r="BEM129" i="4"/>
  <c r="BEM128" i="4"/>
  <c r="BEM127" i="4"/>
  <c r="BEM126" i="4"/>
  <c r="BEM125" i="4"/>
  <c r="BEM124" i="4"/>
  <c r="BEM123" i="4"/>
  <c r="BEM122" i="4"/>
  <c r="BEM121" i="4"/>
  <c r="BEM120" i="4"/>
  <c r="BEM119" i="4"/>
  <c r="BEM118" i="4"/>
  <c r="BEM117" i="4"/>
  <c r="BEM116" i="4"/>
  <c r="BEM115" i="4"/>
  <c r="BEM114" i="4"/>
  <c r="BEM113" i="4"/>
  <c r="BEM112" i="4"/>
  <c r="BEM111" i="4"/>
  <c r="BEM110" i="4"/>
  <c r="BEM109" i="4"/>
  <c r="BEM108" i="4"/>
  <c r="BEM107" i="4"/>
  <c r="BEM106" i="4"/>
  <c r="BEM105" i="4"/>
  <c r="BEM104" i="4"/>
  <c r="BEM103" i="4"/>
  <c r="BEM102" i="4"/>
  <c r="BEM101" i="4"/>
  <c r="BEM100" i="4"/>
  <c r="BEM99" i="4"/>
  <c r="BEM98" i="4"/>
  <c r="BEM97" i="4"/>
  <c r="BEM96" i="4"/>
  <c r="BEM95" i="4"/>
  <c r="BEM94" i="4"/>
  <c r="BEM93" i="4"/>
  <c r="BEM92" i="4"/>
  <c r="BEM91" i="4"/>
  <c r="BEM90" i="4"/>
  <c r="BEM89" i="4"/>
  <c r="BEM88" i="4"/>
  <c r="BEM87" i="4"/>
  <c r="BEM86" i="4"/>
  <c r="BEM85" i="4"/>
  <c r="BEM84" i="4"/>
  <c r="BEM83" i="4"/>
  <c r="BEM82" i="4"/>
  <c r="BEM81" i="4"/>
  <c r="BEM80" i="4"/>
  <c r="BEM79" i="4"/>
  <c r="BEM78" i="4"/>
  <c r="BEM77" i="4"/>
  <c r="BEM76" i="4"/>
  <c r="BEM75" i="4"/>
  <c r="BEM74" i="4"/>
  <c r="BEM73" i="4"/>
  <c r="BEM72" i="4"/>
  <c r="BEM71" i="4"/>
  <c r="BEM70" i="4"/>
  <c r="BEM69" i="4"/>
  <c r="BEM68" i="4"/>
  <c r="BEM67" i="4"/>
  <c r="BEM66" i="4"/>
  <c r="BEM65" i="4"/>
  <c r="BEM64" i="4"/>
  <c r="BEM63" i="4"/>
  <c r="BEM62" i="4"/>
  <c r="BEM61" i="4"/>
  <c r="BEM60" i="4"/>
  <c r="BEM59" i="4"/>
  <c r="BEM58" i="4"/>
  <c r="BEM57" i="4"/>
  <c r="BEM56" i="4"/>
  <c r="BEM55" i="4"/>
  <c r="BEM54" i="4"/>
  <c r="BEM53" i="4"/>
  <c r="BEM52" i="4"/>
  <c r="BEM51" i="4"/>
  <c r="BEM50" i="4"/>
  <c r="BEM49" i="4"/>
  <c r="BEM48" i="4"/>
  <c r="BEM47" i="4"/>
  <c r="BEM46" i="4"/>
  <c r="BEM45" i="4"/>
  <c r="BEM44" i="4"/>
  <c r="BEM43" i="4"/>
  <c r="BEM42" i="4"/>
  <c r="BEM41" i="4"/>
  <c r="BEM40" i="4"/>
  <c r="BEM39" i="4"/>
  <c r="BEM38" i="4"/>
  <c r="BEM37" i="4"/>
  <c r="BEM36" i="4"/>
  <c r="BEM35" i="4"/>
  <c r="BEM34" i="4"/>
  <c r="BEM33" i="4"/>
  <c r="BEM32" i="4"/>
  <c r="BEM31" i="4"/>
  <c r="BEM30" i="4"/>
  <c r="BEM29" i="4"/>
  <c r="BEM28" i="4"/>
  <c r="BEM27" i="4"/>
  <c r="BEM26" i="4"/>
  <c r="BEM25" i="4"/>
  <c r="BEM24" i="4"/>
  <c r="BEM23" i="4"/>
  <c r="BEM22" i="4"/>
  <c r="BEM21" i="4"/>
  <c r="BEM20" i="4"/>
  <c r="BEM19" i="4"/>
  <c r="BEM18" i="4"/>
  <c r="BEM17" i="4"/>
  <c r="BEM16" i="4"/>
  <c r="BEM15" i="4"/>
  <c r="BEM14" i="4"/>
  <c r="BEM13" i="4"/>
  <c r="BEM12" i="4"/>
  <c r="BEM11" i="4"/>
  <c r="BEM10" i="4"/>
  <c r="BEM9" i="4"/>
  <c r="BEM8" i="4"/>
  <c r="BER156" i="4"/>
  <c r="BER155" i="4"/>
  <c r="BER154" i="4"/>
  <c r="BER153" i="4"/>
  <c r="BER152" i="4"/>
  <c r="BER151" i="4"/>
  <c r="BER150" i="4"/>
  <c r="BER149" i="4"/>
  <c r="BER148" i="4"/>
  <c r="BER147" i="4"/>
  <c r="BER146" i="4"/>
  <c r="BER145" i="4"/>
  <c r="BER144" i="4"/>
  <c r="BER143" i="4"/>
  <c r="BER142" i="4"/>
  <c r="BER141" i="4"/>
  <c r="BER140" i="4"/>
  <c r="BER139" i="4"/>
  <c r="BER138" i="4"/>
  <c r="BER137" i="4"/>
  <c r="BER136" i="4"/>
  <c r="BER135" i="4"/>
  <c r="BER134" i="4"/>
  <c r="BER133" i="4"/>
  <c r="BER132" i="4"/>
  <c r="BER131" i="4"/>
  <c r="BER130" i="4"/>
  <c r="BER129" i="4"/>
  <c r="BER128" i="4"/>
  <c r="BER127" i="4"/>
  <c r="BER126" i="4"/>
  <c r="BER125" i="4"/>
  <c r="BER124" i="4"/>
  <c r="BER123" i="4"/>
  <c r="BER122" i="4"/>
  <c r="BER121" i="4"/>
  <c r="BER120" i="4"/>
  <c r="BER119" i="4"/>
  <c r="BER118" i="4"/>
  <c r="BER117" i="4"/>
  <c r="BER116" i="4"/>
  <c r="BER115" i="4"/>
  <c r="BER114" i="4"/>
  <c r="BER113" i="4"/>
  <c r="BER112" i="4"/>
  <c r="BER111" i="4"/>
  <c r="BER110" i="4"/>
  <c r="BER109" i="4"/>
  <c r="BER108" i="4"/>
  <c r="BER107" i="4"/>
  <c r="BER106" i="4"/>
  <c r="BER105" i="4"/>
  <c r="BER104" i="4"/>
  <c r="BER103" i="4"/>
  <c r="BER102" i="4"/>
  <c r="BER101" i="4"/>
  <c r="BER100" i="4"/>
  <c r="BER99" i="4"/>
  <c r="BER98" i="4"/>
  <c r="BER97" i="4"/>
  <c r="BER96" i="4"/>
  <c r="BER95" i="4"/>
  <c r="BER94" i="4"/>
  <c r="BER93" i="4"/>
  <c r="BER92" i="4"/>
  <c r="BER91" i="4"/>
  <c r="BER90" i="4"/>
  <c r="BER89" i="4"/>
  <c r="BER88" i="4"/>
  <c r="BER87" i="4"/>
  <c r="BER86" i="4"/>
  <c r="BER85" i="4"/>
  <c r="BER84" i="4"/>
  <c r="BER83" i="4"/>
  <c r="BER82" i="4"/>
  <c r="BER81" i="4"/>
  <c r="BER80" i="4"/>
  <c r="BER79" i="4"/>
  <c r="BER78" i="4"/>
  <c r="BER77" i="4"/>
  <c r="BER76" i="4"/>
  <c r="BER75" i="4"/>
  <c r="BER74" i="4"/>
  <c r="BER73" i="4"/>
  <c r="BER72" i="4"/>
  <c r="BER71" i="4"/>
  <c r="BER70" i="4"/>
  <c r="BER69" i="4"/>
  <c r="BER68" i="4"/>
  <c r="BER67" i="4"/>
  <c r="BER66" i="4"/>
  <c r="BER65" i="4"/>
  <c r="BER64" i="4"/>
  <c r="BER63" i="4"/>
  <c r="BER62" i="4"/>
  <c r="BER61" i="4"/>
  <c r="BER60" i="4"/>
  <c r="BER59" i="4"/>
  <c r="BER58" i="4"/>
  <c r="BER57" i="4"/>
  <c r="BER56" i="4"/>
  <c r="BER55" i="4"/>
  <c r="BER54" i="4"/>
  <c r="BER53" i="4"/>
  <c r="BER52" i="4"/>
  <c r="BER51" i="4"/>
  <c r="BER50" i="4"/>
  <c r="BER49" i="4"/>
  <c r="BER48" i="4"/>
  <c r="BER47" i="4"/>
  <c r="BER46" i="4"/>
  <c r="BER45" i="4"/>
  <c r="BER44" i="4"/>
  <c r="BER43" i="4"/>
  <c r="BER42" i="4"/>
  <c r="BER41" i="4"/>
  <c r="BER40" i="4"/>
  <c r="BER39" i="4"/>
  <c r="BER38" i="4"/>
  <c r="BER37" i="4"/>
  <c r="BER36" i="4"/>
  <c r="BER35" i="4"/>
  <c r="BER34" i="4"/>
  <c r="BER33" i="4"/>
  <c r="BER32" i="4"/>
  <c r="BER31" i="4"/>
  <c r="BER30" i="4"/>
  <c r="BER29" i="4"/>
  <c r="BER28" i="4"/>
  <c r="BER27" i="4"/>
  <c r="BER26" i="4"/>
  <c r="BER25" i="4"/>
  <c r="BER24" i="4"/>
  <c r="BER23" i="4"/>
  <c r="BER22" i="4"/>
  <c r="BER21" i="4"/>
  <c r="BER20" i="4"/>
  <c r="BER19" i="4"/>
  <c r="BER18" i="4"/>
  <c r="BER17" i="4"/>
  <c r="BER16" i="4"/>
  <c r="BER15" i="4"/>
  <c r="BER14" i="4"/>
  <c r="BER13" i="4"/>
  <c r="BER12" i="4"/>
  <c r="BER11" i="4"/>
  <c r="BER10" i="4"/>
  <c r="BER9" i="4"/>
  <c r="BER8" i="4"/>
  <c r="BEW156" i="4"/>
  <c r="BEW155" i="4"/>
  <c r="BEW154" i="4"/>
  <c r="BEW153" i="4"/>
  <c r="BEW152" i="4"/>
  <c r="BEW151" i="4"/>
  <c r="BEW150" i="4"/>
  <c r="BEW149" i="4"/>
  <c r="BEW148" i="4"/>
  <c r="BEW147" i="4"/>
  <c r="BEW146" i="4"/>
  <c r="BEW145" i="4"/>
  <c r="BEW144" i="4"/>
  <c r="BEW143" i="4"/>
  <c r="BEW142" i="4"/>
  <c r="BEW141" i="4"/>
  <c r="BEW140" i="4"/>
  <c r="BEW139" i="4"/>
  <c r="BEW138" i="4"/>
  <c r="BEW137" i="4"/>
  <c r="BEW136" i="4"/>
  <c r="BEW135" i="4"/>
  <c r="BEW134" i="4"/>
  <c r="BEW133" i="4"/>
  <c r="BEW132" i="4"/>
  <c r="BEW131" i="4"/>
  <c r="BEW130" i="4"/>
  <c r="BEW129" i="4"/>
  <c r="BEW128" i="4"/>
  <c r="BEW127" i="4"/>
  <c r="BEW126" i="4"/>
  <c r="BEW125" i="4"/>
  <c r="BEW124" i="4"/>
  <c r="BEW123" i="4"/>
  <c r="BEW122" i="4"/>
  <c r="BEW121" i="4"/>
  <c r="BEW120" i="4"/>
  <c r="BEW119" i="4"/>
  <c r="BEW118" i="4"/>
  <c r="BEW117" i="4"/>
  <c r="BEW116" i="4"/>
  <c r="BEW115" i="4"/>
  <c r="BEW114" i="4"/>
  <c r="BEW113" i="4"/>
  <c r="BEW112" i="4"/>
  <c r="BEW111" i="4"/>
  <c r="BEW110" i="4"/>
  <c r="BEW109" i="4"/>
  <c r="BEW108" i="4"/>
  <c r="BEW107" i="4"/>
  <c r="BEW106" i="4"/>
  <c r="BEW105" i="4"/>
  <c r="BEW104" i="4"/>
  <c r="BEW103" i="4"/>
  <c r="BEW102" i="4"/>
  <c r="BEW101" i="4"/>
  <c r="BEW100" i="4"/>
  <c r="BEW99" i="4"/>
  <c r="BEW98" i="4"/>
  <c r="BEW97" i="4"/>
  <c r="BEW96" i="4"/>
  <c r="BEW95" i="4"/>
  <c r="BEW94" i="4"/>
  <c r="BEW93" i="4"/>
  <c r="BEW92" i="4"/>
  <c r="BEW91" i="4"/>
  <c r="BEW90" i="4"/>
  <c r="BEW89" i="4"/>
  <c r="BEW88" i="4"/>
  <c r="BEW87" i="4"/>
  <c r="BEW86" i="4"/>
  <c r="BEW85" i="4"/>
  <c r="BEW84" i="4"/>
  <c r="BEW83" i="4"/>
  <c r="BEW82" i="4"/>
  <c r="BEW81" i="4"/>
  <c r="BEW80" i="4"/>
  <c r="BEW79" i="4"/>
  <c r="BEW78" i="4"/>
  <c r="BEW77" i="4"/>
  <c r="BEW76" i="4"/>
  <c r="BEW75" i="4"/>
  <c r="BEW74" i="4"/>
  <c r="BEW73" i="4"/>
  <c r="BEW72" i="4"/>
  <c r="BEW71" i="4"/>
  <c r="BEW70" i="4"/>
  <c r="BEW69" i="4"/>
  <c r="BEW68" i="4"/>
  <c r="BEW67" i="4"/>
  <c r="BEW66" i="4"/>
  <c r="BEW65" i="4"/>
  <c r="BEW64" i="4"/>
  <c r="BEW63" i="4"/>
  <c r="BEW62" i="4"/>
  <c r="BEW61" i="4"/>
  <c r="BEW60" i="4"/>
  <c r="BEW59" i="4"/>
  <c r="BEW58" i="4"/>
  <c r="BEW57" i="4"/>
  <c r="BEW56" i="4"/>
  <c r="BEW55" i="4"/>
  <c r="BEW54" i="4"/>
  <c r="BEW53" i="4"/>
  <c r="BEW52" i="4"/>
  <c r="BEW51" i="4"/>
  <c r="BEW50" i="4"/>
  <c r="BEW49" i="4"/>
  <c r="BEW48" i="4"/>
  <c r="BEW47" i="4"/>
  <c r="BEW46" i="4"/>
  <c r="BEW45" i="4"/>
  <c r="BEW44" i="4"/>
  <c r="BEW43" i="4"/>
  <c r="BEW42" i="4"/>
  <c r="BEW41" i="4"/>
  <c r="BEW40" i="4"/>
  <c r="BEW39" i="4"/>
  <c r="BEW38" i="4"/>
  <c r="BEW37" i="4"/>
  <c r="BEW36" i="4"/>
  <c r="BEW35" i="4"/>
  <c r="BEW34" i="4"/>
  <c r="BEW33" i="4"/>
  <c r="BEW32" i="4"/>
  <c r="BEW31" i="4"/>
  <c r="BEW30" i="4"/>
  <c r="BEW29" i="4"/>
  <c r="BEW28" i="4"/>
  <c r="BEW27" i="4"/>
  <c r="BEW26" i="4"/>
  <c r="BEW25" i="4"/>
  <c r="BEW24" i="4"/>
  <c r="BEW23" i="4"/>
  <c r="BEW22" i="4"/>
  <c r="BEW21" i="4"/>
  <c r="BEW20" i="4"/>
  <c r="BEW19" i="4"/>
  <c r="BEW18" i="4"/>
  <c r="BEW17" i="4"/>
  <c r="BEW16" i="4"/>
  <c r="BEW15" i="4"/>
  <c r="BEW14" i="4"/>
  <c r="BEW13" i="4"/>
  <c r="BEW12" i="4"/>
  <c r="BEW11" i="4"/>
  <c r="BEW10" i="4"/>
  <c r="BEW9" i="4"/>
  <c r="BEW8" i="4"/>
  <c r="BFB156" i="4"/>
  <c r="BFB155" i="4"/>
  <c r="BFB154" i="4"/>
  <c r="BFB153" i="4"/>
  <c r="BFB152" i="4"/>
  <c r="BFB151" i="4"/>
  <c r="BFB150" i="4"/>
  <c r="BFB149" i="4"/>
  <c r="BFB148" i="4"/>
  <c r="BFB147" i="4"/>
  <c r="BFB146" i="4"/>
  <c r="BFB145" i="4"/>
  <c r="BFB144" i="4"/>
  <c r="BFB143" i="4"/>
  <c r="BFB142" i="4"/>
  <c r="BFB141" i="4"/>
  <c r="BFB140" i="4"/>
  <c r="BFB139" i="4"/>
  <c r="BFB138" i="4"/>
  <c r="BFB137" i="4"/>
  <c r="BFB136" i="4"/>
  <c r="BFB135" i="4"/>
  <c r="BFB134" i="4"/>
  <c r="BFB133" i="4"/>
  <c r="BFB132" i="4"/>
  <c r="BFB131" i="4"/>
  <c r="BFB130" i="4"/>
  <c r="BFB129" i="4"/>
  <c r="BFB128" i="4"/>
  <c r="BFB127" i="4"/>
  <c r="BFB126" i="4"/>
  <c r="BFB125" i="4"/>
  <c r="BFB124" i="4"/>
  <c r="BFB123" i="4"/>
  <c r="BFB122" i="4"/>
  <c r="BFB121" i="4"/>
  <c r="BFB120" i="4"/>
  <c r="BFB119" i="4"/>
  <c r="BFB118" i="4"/>
  <c r="BFB117" i="4"/>
  <c r="BFB116" i="4"/>
  <c r="BFB115" i="4"/>
  <c r="BFB114" i="4"/>
  <c r="BFB113" i="4"/>
  <c r="BFB112" i="4"/>
  <c r="BFB111" i="4"/>
  <c r="BFB110" i="4"/>
  <c r="BFB109" i="4"/>
  <c r="BFB108" i="4"/>
  <c r="BFB107" i="4"/>
  <c r="BFB106" i="4"/>
  <c r="BFB105" i="4"/>
  <c r="BFB104" i="4"/>
  <c r="BFB103" i="4"/>
  <c r="BFB102" i="4"/>
  <c r="BFB101" i="4"/>
  <c r="BFB100" i="4"/>
  <c r="BFB99" i="4"/>
  <c r="BFB98" i="4"/>
  <c r="BFB97" i="4"/>
  <c r="BFB96" i="4"/>
  <c r="BFB95" i="4"/>
  <c r="BFB94" i="4"/>
  <c r="BFB93" i="4"/>
  <c r="BFB92" i="4"/>
  <c r="BFB91" i="4"/>
  <c r="BFB90" i="4"/>
  <c r="BFB89" i="4"/>
  <c r="BFB88" i="4"/>
  <c r="BFB87" i="4"/>
  <c r="BFB86" i="4"/>
  <c r="BFB85" i="4"/>
  <c r="BFB84" i="4"/>
  <c r="BFB83" i="4"/>
  <c r="BFB82" i="4"/>
  <c r="BFB81" i="4"/>
  <c r="BFB80" i="4"/>
  <c r="BFB79" i="4"/>
  <c r="BFB78" i="4"/>
  <c r="BFB77" i="4"/>
  <c r="BFB76" i="4"/>
  <c r="BFB75" i="4"/>
  <c r="BFB74" i="4"/>
  <c r="BFB73" i="4"/>
  <c r="BFB72" i="4"/>
  <c r="BFB71" i="4"/>
  <c r="BFB70" i="4"/>
  <c r="BFB69" i="4"/>
  <c r="BFB68" i="4"/>
  <c r="BFB67" i="4"/>
  <c r="BFB66" i="4"/>
  <c r="BFB65" i="4"/>
  <c r="BFB64" i="4"/>
  <c r="BFB63" i="4"/>
  <c r="BFB62" i="4"/>
  <c r="BFB61" i="4"/>
  <c r="BFB60" i="4"/>
  <c r="BFB59" i="4"/>
  <c r="BFB58" i="4"/>
  <c r="BFB57" i="4"/>
  <c r="BFB56" i="4"/>
  <c r="BFB55" i="4"/>
  <c r="BFB54" i="4"/>
  <c r="BFB53" i="4"/>
  <c r="BFB52" i="4"/>
  <c r="BFB51" i="4"/>
  <c r="BFB50" i="4"/>
  <c r="BFB49" i="4"/>
  <c r="BFB48" i="4"/>
  <c r="BFB47" i="4"/>
  <c r="BFB46" i="4"/>
  <c r="BFB45" i="4"/>
  <c r="BFB44" i="4"/>
  <c r="BFB43" i="4"/>
  <c r="BFB42" i="4"/>
  <c r="BFB41" i="4"/>
  <c r="BFB40" i="4"/>
  <c r="BFB39" i="4"/>
  <c r="BFB38" i="4"/>
  <c r="BFB37" i="4"/>
  <c r="BFB36" i="4"/>
  <c r="BFB35" i="4"/>
  <c r="BFB34" i="4"/>
  <c r="BFB33" i="4"/>
  <c r="BFB32" i="4"/>
  <c r="BFB31" i="4"/>
  <c r="BFB30" i="4"/>
  <c r="BFB29" i="4"/>
  <c r="BFB28" i="4"/>
  <c r="BFB27" i="4"/>
  <c r="BFB26" i="4"/>
  <c r="BFB25" i="4"/>
  <c r="BFB24" i="4"/>
  <c r="BFB23" i="4"/>
  <c r="BFB22" i="4"/>
  <c r="BFB21" i="4"/>
  <c r="BFB20" i="4"/>
  <c r="BFB19" i="4"/>
  <c r="BFB18" i="4"/>
  <c r="BFB17" i="4"/>
  <c r="BFB16" i="4"/>
  <c r="BFB15" i="4"/>
  <c r="BFB14" i="4"/>
  <c r="BFB13" i="4"/>
  <c r="BFB12" i="4"/>
  <c r="BFB11" i="4"/>
  <c r="BFB10" i="4"/>
  <c r="BFB9" i="4"/>
  <c r="BFB8" i="4"/>
  <c r="BFG156" i="4"/>
  <c r="BFG155" i="4"/>
  <c r="BFG154" i="4"/>
  <c r="BFG153" i="4"/>
  <c r="BFG152" i="4"/>
  <c r="BFG151" i="4"/>
  <c r="BFG150" i="4"/>
  <c r="BFG149" i="4"/>
  <c r="BFG148" i="4"/>
  <c r="BFG147" i="4"/>
  <c r="BFG146" i="4"/>
  <c r="BFG145" i="4"/>
  <c r="BFG144" i="4"/>
  <c r="BFG143" i="4"/>
  <c r="BFG142" i="4"/>
  <c r="BFG141" i="4"/>
  <c r="BFG140" i="4"/>
  <c r="BFG139" i="4"/>
  <c r="BFG138" i="4"/>
  <c r="BFG137" i="4"/>
  <c r="BFG136" i="4"/>
  <c r="BFG135" i="4"/>
  <c r="BFG134" i="4"/>
  <c r="BFG133" i="4"/>
  <c r="BFG132" i="4"/>
  <c r="BFG131" i="4"/>
  <c r="BFG130" i="4"/>
  <c r="BFG129" i="4"/>
  <c r="BFG128" i="4"/>
  <c r="BFG127" i="4"/>
  <c r="BFG126" i="4"/>
  <c r="BFG125" i="4"/>
  <c r="BFG124" i="4"/>
  <c r="BFG123" i="4"/>
  <c r="BFG122" i="4"/>
  <c r="BFG121" i="4"/>
  <c r="BFG120" i="4"/>
  <c r="BFG119" i="4"/>
  <c r="BFG118" i="4"/>
  <c r="BFG117" i="4"/>
  <c r="BFG116" i="4"/>
  <c r="BFG115" i="4"/>
  <c r="BFG114" i="4"/>
  <c r="BFG113" i="4"/>
  <c r="BFG112" i="4"/>
  <c r="BFG111" i="4"/>
  <c r="BFG110" i="4"/>
  <c r="BFG109" i="4"/>
  <c r="BFG108" i="4"/>
  <c r="BFG107" i="4"/>
  <c r="BFG106" i="4"/>
  <c r="BFG105" i="4"/>
  <c r="BFG104" i="4"/>
  <c r="BFG103" i="4"/>
  <c r="BFG102" i="4"/>
  <c r="BFG101" i="4"/>
  <c r="BFG100" i="4"/>
  <c r="BFG99" i="4"/>
  <c r="BFG98" i="4"/>
  <c r="BFG97" i="4"/>
  <c r="BFG96" i="4"/>
  <c r="BFG95" i="4"/>
  <c r="BFG94" i="4"/>
  <c r="BFG93" i="4"/>
  <c r="BFG92" i="4"/>
  <c r="BFG91" i="4"/>
  <c r="BFG90" i="4"/>
  <c r="BFG89" i="4"/>
  <c r="BFG88" i="4"/>
  <c r="BFG87" i="4"/>
  <c r="BFG86" i="4"/>
  <c r="BFG85" i="4"/>
  <c r="BFG84" i="4"/>
  <c r="BFG83" i="4"/>
  <c r="BFG82" i="4"/>
  <c r="BFG81" i="4"/>
  <c r="BFG80" i="4"/>
  <c r="BFG79" i="4"/>
  <c r="BFG78" i="4"/>
  <c r="BFG77" i="4"/>
  <c r="BFG76" i="4"/>
  <c r="BFG75" i="4"/>
  <c r="BFG74" i="4"/>
  <c r="BFG73" i="4"/>
  <c r="BFG72" i="4"/>
  <c r="BFG71" i="4"/>
  <c r="BFG70" i="4"/>
  <c r="BFG69" i="4"/>
  <c r="BFG68" i="4"/>
  <c r="BFG67" i="4"/>
  <c r="BFG66" i="4"/>
  <c r="BFG65" i="4"/>
  <c r="BFG64" i="4"/>
  <c r="BFG63" i="4"/>
  <c r="BFG62" i="4"/>
  <c r="BFG61" i="4"/>
  <c r="BFG60" i="4"/>
  <c r="BFG59" i="4"/>
  <c r="BFG58" i="4"/>
  <c r="BFG57" i="4"/>
  <c r="BFG56" i="4"/>
  <c r="BFG55" i="4"/>
  <c r="BFG54" i="4"/>
  <c r="BFG53" i="4"/>
  <c r="BFG52" i="4"/>
  <c r="BFG51" i="4"/>
  <c r="BFG50" i="4"/>
  <c r="BFG49" i="4"/>
  <c r="BFG48" i="4"/>
  <c r="BFG47" i="4"/>
  <c r="BFG46" i="4"/>
  <c r="BFG45" i="4"/>
  <c r="BFG44" i="4"/>
  <c r="BFG43" i="4"/>
  <c r="BFG42" i="4"/>
  <c r="BFG41" i="4"/>
  <c r="BFG40" i="4"/>
  <c r="BFG39" i="4"/>
  <c r="BFG38" i="4"/>
  <c r="BFG37" i="4"/>
  <c r="BFG36" i="4"/>
  <c r="BFG35" i="4"/>
  <c r="BFG34" i="4"/>
  <c r="BFG33" i="4"/>
  <c r="BFG32" i="4"/>
  <c r="BFG31" i="4"/>
  <c r="BFG30" i="4"/>
  <c r="BFG29" i="4"/>
  <c r="BFG28" i="4"/>
  <c r="BFG27" i="4"/>
  <c r="BFG26" i="4"/>
  <c r="BFG25" i="4"/>
  <c r="BFG24" i="4"/>
  <c r="BFG23" i="4"/>
  <c r="BFG22" i="4"/>
  <c r="BFG21" i="4"/>
  <c r="BFG20" i="4"/>
  <c r="BFG19" i="4"/>
  <c r="BFG18" i="4"/>
  <c r="BFG17" i="4"/>
  <c r="BFG16" i="4"/>
  <c r="BFG15" i="4"/>
  <c r="BFG14" i="4"/>
  <c r="BFG13" i="4"/>
  <c r="BFG12" i="4"/>
  <c r="BFG11" i="4"/>
  <c r="BFG10" i="4"/>
  <c r="BFG9" i="4"/>
  <c r="BFG8" i="4"/>
  <c r="BFL156" i="4"/>
  <c r="BFL155" i="4"/>
  <c r="BFL154" i="4"/>
  <c r="BFL153" i="4"/>
  <c r="BFL152" i="4"/>
  <c r="BFL151" i="4"/>
  <c r="BFL150" i="4"/>
  <c r="BFL149" i="4"/>
  <c r="BFL148" i="4"/>
  <c r="BFL147" i="4"/>
  <c r="BFL146" i="4"/>
  <c r="BFL145" i="4"/>
  <c r="BFL144" i="4"/>
  <c r="BFL143" i="4"/>
  <c r="BFL142" i="4"/>
  <c r="BFL141" i="4"/>
  <c r="BFL140" i="4"/>
  <c r="BFL139" i="4"/>
  <c r="BFL138" i="4"/>
  <c r="BFL137" i="4"/>
  <c r="BFL136" i="4"/>
  <c r="BFL135" i="4"/>
  <c r="BFL134" i="4"/>
  <c r="BFL133" i="4"/>
  <c r="BFL132" i="4"/>
  <c r="BFL131" i="4"/>
  <c r="BFL130" i="4"/>
  <c r="BFL129" i="4"/>
  <c r="BFL128" i="4"/>
  <c r="BFL127" i="4"/>
  <c r="BFL126" i="4"/>
  <c r="BFL125" i="4"/>
  <c r="BFL124" i="4"/>
  <c r="BFL123" i="4"/>
  <c r="BFL122" i="4"/>
  <c r="BFL121" i="4"/>
  <c r="BFL120" i="4"/>
  <c r="BFL119" i="4"/>
  <c r="BFL118" i="4"/>
  <c r="BFL117" i="4"/>
  <c r="BFL116" i="4"/>
  <c r="BFL115" i="4"/>
  <c r="BFL114" i="4"/>
  <c r="BFL113" i="4"/>
  <c r="BFL112" i="4"/>
  <c r="BFL111" i="4"/>
  <c r="BFL110" i="4"/>
  <c r="BFL109" i="4"/>
  <c r="BFL108" i="4"/>
  <c r="BFL107" i="4"/>
  <c r="BFL106" i="4"/>
  <c r="BFL105" i="4"/>
  <c r="BFL104" i="4"/>
  <c r="BFL103" i="4"/>
  <c r="BFL102" i="4"/>
  <c r="BFL101" i="4"/>
  <c r="BFL100" i="4"/>
  <c r="BFL99" i="4"/>
  <c r="BFL98" i="4"/>
  <c r="BFL97" i="4"/>
  <c r="BFL96" i="4"/>
  <c r="BFL95" i="4"/>
  <c r="BFL94" i="4"/>
  <c r="BFL93" i="4"/>
  <c r="BFL92" i="4"/>
  <c r="BFL91" i="4"/>
  <c r="BFL90" i="4"/>
  <c r="BFL89" i="4"/>
  <c r="BFL88" i="4"/>
  <c r="BFL87" i="4"/>
  <c r="BFL86" i="4"/>
  <c r="BFL85" i="4"/>
  <c r="BFL84" i="4"/>
  <c r="BFL83" i="4"/>
  <c r="BFL82" i="4"/>
  <c r="BFL81" i="4"/>
  <c r="BFL80" i="4"/>
  <c r="BFL79" i="4"/>
  <c r="BFL78" i="4"/>
  <c r="BFL77" i="4"/>
  <c r="BFL76" i="4"/>
  <c r="BFL75" i="4"/>
  <c r="BFL74" i="4"/>
  <c r="BFL73" i="4"/>
  <c r="BFL72" i="4"/>
  <c r="BFL71" i="4"/>
  <c r="BFL70" i="4"/>
  <c r="BFL69" i="4"/>
  <c r="BFL68" i="4"/>
  <c r="BFL67" i="4"/>
  <c r="BFL66" i="4"/>
  <c r="BFL65" i="4"/>
  <c r="BFL64" i="4"/>
  <c r="BFL63" i="4"/>
  <c r="BFL62" i="4"/>
  <c r="BFL61" i="4"/>
  <c r="BFL60" i="4"/>
  <c r="BFL59" i="4"/>
  <c r="BFL58" i="4"/>
  <c r="BFL57" i="4"/>
  <c r="BFL56" i="4"/>
  <c r="BFL55" i="4"/>
  <c r="BFL54" i="4"/>
  <c r="BFL53" i="4"/>
  <c r="BFL52" i="4"/>
  <c r="BFL51" i="4"/>
  <c r="BFL50" i="4"/>
  <c r="BFL49" i="4"/>
  <c r="BFL48" i="4"/>
  <c r="BFL47" i="4"/>
  <c r="BFL46" i="4"/>
  <c r="BFL45" i="4"/>
  <c r="BFL44" i="4"/>
  <c r="BFL43" i="4"/>
  <c r="BFL42" i="4"/>
  <c r="BFL41" i="4"/>
  <c r="BFL40" i="4"/>
  <c r="BFL39" i="4"/>
  <c r="BFL38" i="4"/>
  <c r="BFL37" i="4"/>
  <c r="BFL36" i="4"/>
  <c r="BFL35" i="4"/>
  <c r="BFL34" i="4"/>
  <c r="BFL33" i="4"/>
  <c r="BFL32" i="4"/>
  <c r="BFL31" i="4"/>
  <c r="BFL30" i="4"/>
  <c r="BFL29" i="4"/>
  <c r="BFL28" i="4"/>
  <c r="BFL27" i="4"/>
  <c r="BFL26" i="4"/>
  <c r="BFL25" i="4"/>
  <c r="BFL24" i="4"/>
  <c r="BFL23" i="4"/>
  <c r="BFL22" i="4"/>
  <c r="BFL21" i="4"/>
  <c r="BFL20" i="4"/>
  <c r="BFL19" i="4"/>
  <c r="BFL18" i="4"/>
  <c r="BFL17" i="4"/>
  <c r="BFL16" i="4"/>
  <c r="BFL15" i="4"/>
  <c r="BFL14" i="4"/>
  <c r="BFL13" i="4"/>
  <c r="BFL12" i="4"/>
  <c r="BFL11" i="4"/>
  <c r="BFL10" i="4"/>
  <c r="BFL9" i="4"/>
  <c r="BFL8" i="4"/>
  <c r="BFQ156" i="4"/>
  <c r="BFQ155" i="4"/>
  <c r="BFQ154" i="4"/>
  <c r="BFQ153" i="4"/>
  <c r="BFQ152" i="4"/>
  <c r="BFQ151" i="4"/>
  <c r="BFQ150" i="4"/>
  <c r="BFQ149" i="4"/>
  <c r="BFQ148" i="4"/>
  <c r="BFQ147" i="4"/>
  <c r="BFQ146" i="4"/>
  <c r="BFQ145" i="4"/>
  <c r="BFQ144" i="4"/>
  <c r="BFQ143" i="4"/>
  <c r="BFQ142" i="4"/>
  <c r="BFQ141" i="4"/>
  <c r="BFQ140" i="4"/>
  <c r="BFQ139" i="4"/>
  <c r="BFQ138" i="4"/>
  <c r="BFQ137" i="4"/>
  <c r="BFQ136" i="4"/>
  <c r="BFQ135" i="4"/>
  <c r="BFQ134" i="4"/>
  <c r="BFQ133" i="4"/>
  <c r="BFQ132" i="4"/>
  <c r="BFQ131" i="4"/>
  <c r="BFQ130" i="4"/>
  <c r="BFQ129" i="4"/>
  <c r="BFQ128" i="4"/>
  <c r="BFQ127" i="4"/>
  <c r="BFQ126" i="4"/>
  <c r="BFQ125" i="4"/>
  <c r="BFQ124" i="4"/>
  <c r="BFQ123" i="4"/>
  <c r="BFQ122" i="4"/>
  <c r="BFQ121" i="4"/>
  <c r="BFQ120" i="4"/>
  <c r="BFQ119" i="4"/>
  <c r="BFQ118" i="4"/>
  <c r="BFQ117" i="4"/>
  <c r="BFQ116" i="4"/>
  <c r="BFQ115" i="4"/>
  <c r="BFQ114" i="4"/>
  <c r="BFQ113" i="4"/>
  <c r="BFQ112" i="4"/>
  <c r="BFQ111" i="4"/>
  <c r="BFQ110" i="4"/>
  <c r="BFQ109" i="4"/>
  <c r="BFQ108" i="4"/>
  <c r="BFQ107" i="4"/>
  <c r="BFQ106" i="4"/>
  <c r="BFQ105" i="4"/>
  <c r="BFQ104" i="4"/>
  <c r="BFQ103" i="4"/>
  <c r="BFQ102" i="4"/>
  <c r="BFQ101" i="4"/>
  <c r="BFQ100" i="4"/>
  <c r="BFQ99" i="4"/>
  <c r="BFQ98" i="4"/>
  <c r="BFQ97" i="4"/>
  <c r="BFQ96" i="4"/>
  <c r="BFQ95" i="4"/>
  <c r="BFQ94" i="4"/>
  <c r="BFQ93" i="4"/>
  <c r="BFQ92" i="4"/>
  <c r="BFQ91" i="4"/>
  <c r="BFQ90" i="4"/>
  <c r="BFQ89" i="4"/>
  <c r="BFQ88" i="4"/>
  <c r="BFQ87" i="4"/>
  <c r="BFQ86" i="4"/>
  <c r="BFQ85" i="4"/>
  <c r="BFQ84" i="4"/>
  <c r="BFQ83" i="4"/>
  <c r="BFQ82" i="4"/>
  <c r="BFQ81" i="4"/>
  <c r="BFQ80" i="4"/>
  <c r="BFQ79" i="4"/>
  <c r="BFQ78" i="4"/>
  <c r="BFQ77" i="4"/>
  <c r="BFQ76" i="4"/>
  <c r="BFQ75" i="4"/>
  <c r="BFQ74" i="4"/>
  <c r="BFQ73" i="4"/>
  <c r="BFQ72" i="4"/>
  <c r="BFQ71" i="4"/>
  <c r="BFQ70" i="4"/>
  <c r="BFQ69" i="4"/>
  <c r="BFQ68" i="4"/>
  <c r="BFQ67" i="4"/>
  <c r="BFQ66" i="4"/>
  <c r="BFQ65" i="4"/>
  <c r="BFQ64" i="4"/>
  <c r="BFQ63" i="4"/>
  <c r="BFQ62" i="4"/>
  <c r="BFQ61" i="4"/>
  <c r="BFQ60" i="4"/>
  <c r="BFQ59" i="4"/>
  <c r="BFQ58" i="4"/>
  <c r="BFQ57" i="4"/>
  <c r="BFQ56" i="4"/>
  <c r="BFQ55" i="4"/>
  <c r="BFQ54" i="4"/>
  <c r="BFQ53" i="4"/>
  <c r="BFQ52" i="4"/>
  <c r="BFQ51" i="4"/>
  <c r="BFQ50" i="4"/>
  <c r="BFQ49" i="4"/>
  <c r="BFQ48" i="4"/>
  <c r="BFQ47" i="4"/>
  <c r="BFQ46" i="4"/>
  <c r="BFQ45" i="4"/>
  <c r="BFQ44" i="4"/>
  <c r="BFQ43" i="4"/>
  <c r="BFQ42" i="4"/>
  <c r="BFQ41" i="4"/>
  <c r="BFQ40" i="4"/>
  <c r="BFQ39" i="4"/>
  <c r="BFQ38" i="4"/>
  <c r="BFQ37" i="4"/>
  <c r="BFQ36" i="4"/>
  <c r="BFQ35" i="4"/>
  <c r="BFQ34" i="4"/>
  <c r="BFQ33" i="4"/>
  <c r="BFQ32" i="4"/>
  <c r="BFQ31" i="4"/>
  <c r="BFQ30" i="4"/>
  <c r="BFQ29" i="4"/>
  <c r="BFQ28" i="4"/>
  <c r="BFQ27" i="4"/>
  <c r="BFQ26" i="4"/>
  <c r="BFQ25" i="4"/>
  <c r="BFQ24" i="4"/>
  <c r="BFQ23" i="4"/>
  <c r="BFQ22" i="4"/>
  <c r="BFQ21" i="4"/>
  <c r="BFQ20" i="4"/>
  <c r="BFQ19" i="4"/>
  <c r="BFQ18" i="4"/>
  <c r="BFQ17" i="4"/>
  <c r="BFQ16" i="4"/>
  <c r="BFQ15" i="4"/>
  <c r="BFQ14" i="4"/>
  <c r="BFQ13" i="4"/>
  <c r="BFQ12" i="4"/>
  <c r="BFQ11" i="4"/>
  <c r="BFQ10" i="4"/>
  <c r="BFQ9" i="4"/>
  <c r="BFQ8" i="4"/>
  <c r="BFV156" i="4"/>
  <c r="BFV155" i="4"/>
  <c r="BFV154" i="4"/>
  <c r="BFV153" i="4"/>
  <c r="BFV152" i="4"/>
  <c r="BFV151" i="4"/>
  <c r="BFV150" i="4"/>
  <c r="BFV149" i="4"/>
  <c r="BFV148" i="4"/>
  <c r="BFV147" i="4"/>
  <c r="BFV146" i="4"/>
  <c r="BFV145" i="4"/>
  <c r="BFV144" i="4"/>
  <c r="BFV143" i="4"/>
  <c r="BFV142" i="4"/>
  <c r="BFV141" i="4"/>
  <c r="BFV140" i="4"/>
  <c r="BFV139" i="4"/>
  <c r="BFV138" i="4"/>
  <c r="BFV137" i="4"/>
  <c r="BFV136" i="4"/>
  <c r="BFV135" i="4"/>
  <c r="BFV134" i="4"/>
  <c r="BFV133" i="4"/>
  <c r="BFV132" i="4"/>
  <c r="BFV131" i="4"/>
  <c r="BFV130" i="4"/>
  <c r="BFV129" i="4"/>
  <c r="BFV128" i="4"/>
  <c r="BFV127" i="4"/>
  <c r="BFV126" i="4"/>
  <c r="BFV125" i="4"/>
  <c r="BFV124" i="4"/>
  <c r="BFV123" i="4"/>
  <c r="BFV122" i="4"/>
  <c r="BFV121" i="4"/>
  <c r="BFV120" i="4"/>
  <c r="BFV119" i="4"/>
  <c r="BFV118" i="4"/>
  <c r="BFV117" i="4"/>
  <c r="BFV116" i="4"/>
  <c r="BFV115" i="4"/>
  <c r="BFV114" i="4"/>
  <c r="BFV113" i="4"/>
  <c r="BFV112" i="4"/>
  <c r="BFV111" i="4"/>
  <c r="BFV110" i="4"/>
  <c r="BFV109" i="4"/>
  <c r="BFV108" i="4"/>
  <c r="BFV107" i="4"/>
  <c r="BFV106" i="4"/>
  <c r="BFV105" i="4"/>
  <c r="BFV104" i="4"/>
  <c r="BFV103" i="4"/>
  <c r="BFV102" i="4"/>
  <c r="BFV101" i="4"/>
  <c r="BFV100" i="4"/>
  <c r="BFV99" i="4"/>
  <c r="BFV98" i="4"/>
  <c r="BFV97" i="4"/>
  <c r="BFV96" i="4"/>
  <c r="BFV95" i="4"/>
  <c r="BFV94" i="4"/>
  <c r="BFV93" i="4"/>
  <c r="BFV92" i="4"/>
  <c r="BFV91" i="4"/>
  <c r="BFV90" i="4"/>
  <c r="BFV89" i="4"/>
  <c r="BFV88" i="4"/>
  <c r="BFV87" i="4"/>
  <c r="BFV86" i="4"/>
  <c r="BFV85" i="4"/>
  <c r="BFV84" i="4"/>
  <c r="BFV83" i="4"/>
  <c r="BFV82" i="4"/>
  <c r="BFV81" i="4"/>
  <c r="BFV80" i="4"/>
  <c r="BFV79" i="4"/>
  <c r="BFV78" i="4"/>
  <c r="BFV77" i="4"/>
  <c r="BFV76" i="4"/>
  <c r="BFV75" i="4"/>
  <c r="BFV74" i="4"/>
  <c r="BFV73" i="4"/>
  <c r="BFV72" i="4"/>
  <c r="BFV71" i="4"/>
  <c r="BFV70" i="4"/>
  <c r="BFV69" i="4"/>
  <c r="BFV68" i="4"/>
  <c r="BFV67" i="4"/>
  <c r="BFV66" i="4"/>
  <c r="BFV65" i="4"/>
  <c r="BFV64" i="4"/>
  <c r="BFV63" i="4"/>
  <c r="BFV62" i="4"/>
  <c r="BFV61" i="4"/>
  <c r="BFV60" i="4"/>
  <c r="BFV59" i="4"/>
  <c r="BFV58" i="4"/>
  <c r="BFV57" i="4"/>
  <c r="BFV56" i="4"/>
  <c r="BFV55" i="4"/>
  <c r="BFV54" i="4"/>
  <c r="BFV53" i="4"/>
  <c r="BFV52" i="4"/>
  <c r="BFV51" i="4"/>
  <c r="BFV50" i="4"/>
  <c r="BFV49" i="4"/>
  <c r="BFV48" i="4"/>
  <c r="BFV47" i="4"/>
  <c r="BFV46" i="4"/>
  <c r="BFV45" i="4"/>
  <c r="BFV44" i="4"/>
  <c r="BFV43" i="4"/>
  <c r="BFV42" i="4"/>
  <c r="BFV41" i="4"/>
  <c r="BFV40" i="4"/>
  <c r="BFV39" i="4"/>
  <c r="BFV38" i="4"/>
  <c r="BFV37" i="4"/>
  <c r="BFV36" i="4"/>
  <c r="BFV35" i="4"/>
  <c r="BFV34" i="4"/>
  <c r="BFV33" i="4"/>
  <c r="BFV32" i="4"/>
  <c r="BFV31" i="4"/>
  <c r="BFV30" i="4"/>
  <c r="BFV29" i="4"/>
  <c r="BFV28" i="4"/>
  <c r="BFV27" i="4"/>
  <c r="BFV26" i="4"/>
  <c r="BFV25" i="4"/>
  <c r="BFV24" i="4"/>
  <c r="BFV23" i="4"/>
  <c r="BFV22" i="4"/>
  <c r="BFV21" i="4"/>
  <c r="BFV20" i="4"/>
  <c r="BFV19" i="4"/>
  <c r="BFV18" i="4"/>
  <c r="BFV17" i="4"/>
  <c r="BFV16" i="4"/>
  <c r="BFV15" i="4"/>
  <c r="BFV14" i="4"/>
  <c r="BFV13" i="4"/>
  <c r="BFV12" i="4"/>
  <c r="BFV11" i="4"/>
  <c r="BFV10" i="4"/>
  <c r="BFV9" i="4"/>
  <c r="BFV8" i="4"/>
  <c r="BGA156" i="4"/>
  <c r="BGA155" i="4"/>
  <c r="BGA154" i="4"/>
  <c r="BGA153" i="4"/>
  <c r="BGA152" i="4"/>
  <c r="BGA151" i="4"/>
  <c r="BGA150" i="4"/>
  <c r="BGA149" i="4"/>
  <c r="BGA148" i="4"/>
  <c r="BGA147" i="4"/>
  <c r="BGA146" i="4"/>
  <c r="BGA145" i="4"/>
  <c r="BGA144" i="4"/>
  <c r="BGA143" i="4"/>
  <c r="BGA142" i="4"/>
  <c r="BGA141" i="4"/>
  <c r="BGA140" i="4"/>
  <c r="BGA139" i="4"/>
  <c r="BGA138" i="4"/>
  <c r="BGA137" i="4"/>
  <c r="BGA136" i="4"/>
  <c r="BGA135" i="4"/>
  <c r="BGA134" i="4"/>
  <c r="BGA133" i="4"/>
  <c r="BGA132" i="4"/>
  <c r="BGA131" i="4"/>
  <c r="BGA130" i="4"/>
  <c r="BGA129" i="4"/>
  <c r="BGA128" i="4"/>
  <c r="BGA127" i="4"/>
  <c r="BGA126" i="4"/>
  <c r="BGA125" i="4"/>
  <c r="BGA124" i="4"/>
  <c r="BGA123" i="4"/>
  <c r="BGA122" i="4"/>
  <c r="BGA121" i="4"/>
  <c r="BGA120" i="4"/>
  <c r="BGA119" i="4"/>
  <c r="BGA118" i="4"/>
  <c r="BGA117" i="4"/>
  <c r="BGA116" i="4"/>
  <c r="BGA115" i="4"/>
  <c r="BGA114" i="4"/>
  <c r="BGA113" i="4"/>
  <c r="BGA112" i="4"/>
  <c r="BGA111" i="4"/>
  <c r="BGA110" i="4"/>
  <c r="BGA109" i="4"/>
  <c r="BGA108" i="4"/>
  <c r="BGA107" i="4"/>
  <c r="BGA106" i="4"/>
  <c r="BGA105" i="4"/>
  <c r="BGA104" i="4"/>
  <c r="BGA103" i="4"/>
  <c r="BGA102" i="4"/>
  <c r="BGA101" i="4"/>
  <c r="BGA100" i="4"/>
  <c r="BGA99" i="4"/>
  <c r="BGA98" i="4"/>
  <c r="BGA97" i="4"/>
  <c r="BGA96" i="4"/>
  <c r="BGA95" i="4"/>
  <c r="BGA94" i="4"/>
  <c r="BGA93" i="4"/>
  <c r="BGA92" i="4"/>
  <c r="BGA91" i="4"/>
  <c r="BGA90" i="4"/>
  <c r="BGA89" i="4"/>
  <c r="BGA88" i="4"/>
  <c r="BGA87" i="4"/>
  <c r="BGA86" i="4"/>
  <c r="BGA85" i="4"/>
  <c r="BGA84" i="4"/>
  <c r="BGA83" i="4"/>
  <c r="BGA82" i="4"/>
  <c r="BGA81" i="4"/>
  <c r="BGA80" i="4"/>
  <c r="BGA79" i="4"/>
  <c r="BGA78" i="4"/>
  <c r="BGA77" i="4"/>
  <c r="BGA76" i="4"/>
  <c r="BGA75" i="4"/>
  <c r="BGA74" i="4"/>
  <c r="BGA73" i="4"/>
  <c r="BGA72" i="4"/>
  <c r="BGA71" i="4"/>
  <c r="BGA70" i="4"/>
  <c r="BGA69" i="4"/>
  <c r="BGA68" i="4"/>
  <c r="BGA67" i="4"/>
  <c r="BGA66" i="4"/>
  <c r="BGA65" i="4"/>
  <c r="BGA64" i="4"/>
  <c r="BGA63" i="4"/>
  <c r="BGA62" i="4"/>
  <c r="BGA61" i="4"/>
  <c r="BGA60" i="4"/>
  <c r="BGA59" i="4"/>
  <c r="BGA58" i="4"/>
  <c r="BGA57" i="4"/>
  <c r="BGA56" i="4"/>
  <c r="BGA55" i="4"/>
  <c r="BGA54" i="4"/>
  <c r="BGA53" i="4"/>
  <c r="BGA52" i="4"/>
  <c r="BGA51" i="4"/>
  <c r="BGA50" i="4"/>
  <c r="BGA49" i="4"/>
  <c r="BGA48" i="4"/>
  <c r="BGA47" i="4"/>
  <c r="BGA46" i="4"/>
  <c r="BGA45" i="4"/>
  <c r="BGA44" i="4"/>
  <c r="BGA43" i="4"/>
  <c r="BGA42" i="4"/>
  <c r="BGA41" i="4"/>
  <c r="BGA40" i="4"/>
  <c r="BGA39" i="4"/>
  <c r="BGA38" i="4"/>
  <c r="BGA37" i="4"/>
  <c r="BGA36" i="4"/>
  <c r="BGA35" i="4"/>
  <c r="BGA34" i="4"/>
  <c r="BGA33" i="4"/>
  <c r="BGA32" i="4"/>
  <c r="BGA31" i="4"/>
  <c r="BGA30" i="4"/>
  <c r="BGA29" i="4"/>
  <c r="BGA28" i="4"/>
  <c r="BGA27" i="4"/>
  <c r="BGA26" i="4"/>
  <c r="BGA25" i="4"/>
  <c r="BGA24" i="4"/>
  <c r="BGA23" i="4"/>
  <c r="BGA22" i="4"/>
  <c r="BGA21" i="4"/>
  <c r="BGA20" i="4"/>
  <c r="BGA19" i="4"/>
  <c r="BGA18" i="4"/>
  <c r="BGA17" i="4"/>
  <c r="BGA16" i="4"/>
  <c r="BGA15" i="4"/>
  <c r="BGA14" i="4"/>
  <c r="BGA13" i="4"/>
  <c r="BGA12" i="4"/>
  <c r="BGA11" i="4"/>
  <c r="BGA10" i="4"/>
  <c r="BGA9" i="4"/>
  <c r="BGA8" i="4"/>
  <c r="BGF156" i="4"/>
  <c r="BGF155" i="4"/>
  <c r="BGF154" i="4"/>
  <c r="BGF153" i="4"/>
  <c r="BGF152" i="4"/>
  <c r="BGF151" i="4"/>
  <c r="BGF150" i="4"/>
  <c r="BGF149" i="4"/>
  <c r="BGF148" i="4"/>
  <c r="BGF147" i="4"/>
  <c r="BGF146" i="4"/>
  <c r="BGF145" i="4"/>
  <c r="BGF144" i="4"/>
  <c r="BGF143" i="4"/>
  <c r="BGF142" i="4"/>
  <c r="BGF141" i="4"/>
  <c r="BGF140" i="4"/>
  <c r="BGF139" i="4"/>
  <c r="BGF138" i="4"/>
  <c r="BGF137" i="4"/>
  <c r="BGF136" i="4"/>
  <c r="BGF135" i="4"/>
  <c r="BGF134" i="4"/>
  <c r="BGF133" i="4"/>
  <c r="BGF132" i="4"/>
  <c r="BGF131" i="4"/>
  <c r="BGF130" i="4"/>
  <c r="BGF129" i="4"/>
  <c r="BGF128" i="4"/>
  <c r="BGF127" i="4"/>
  <c r="BGF126" i="4"/>
  <c r="BGF125" i="4"/>
  <c r="BGF124" i="4"/>
  <c r="BGF123" i="4"/>
  <c r="BGF122" i="4"/>
  <c r="BGF121" i="4"/>
  <c r="BGF120" i="4"/>
  <c r="BGF119" i="4"/>
  <c r="BGF118" i="4"/>
  <c r="BGF117" i="4"/>
  <c r="BGF116" i="4"/>
  <c r="BGF115" i="4"/>
  <c r="BGF114" i="4"/>
  <c r="BGF113" i="4"/>
  <c r="BGF112" i="4"/>
  <c r="BGF111" i="4"/>
  <c r="BGF110" i="4"/>
  <c r="BGF109" i="4"/>
  <c r="BGF108" i="4"/>
  <c r="BGF107" i="4"/>
  <c r="BGF106" i="4"/>
  <c r="BGF105" i="4"/>
  <c r="BGF104" i="4"/>
  <c r="BGF103" i="4"/>
  <c r="BGF102" i="4"/>
  <c r="BGF101" i="4"/>
  <c r="BGF100" i="4"/>
  <c r="BGF99" i="4"/>
  <c r="BGF98" i="4"/>
  <c r="BGF97" i="4"/>
  <c r="BGF96" i="4"/>
  <c r="BGF95" i="4"/>
  <c r="BGF94" i="4"/>
  <c r="BGF93" i="4"/>
  <c r="BGF92" i="4"/>
  <c r="BGF91" i="4"/>
  <c r="BGF90" i="4"/>
  <c r="BGF89" i="4"/>
  <c r="BGF88" i="4"/>
  <c r="BGF87" i="4"/>
  <c r="BGF86" i="4"/>
  <c r="BGF85" i="4"/>
  <c r="BGF84" i="4"/>
  <c r="BGF83" i="4"/>
  <c r="BGF82" i="4"/>
  <c r="BGF81" i="4"/>
  <c r="BGF80" i="4"/>
  <c r="BGF79" i="4"/>
  <c r="BGF78" i="4"/>
  <c r="BGF77" i="4"/>
  <c r="BGF76" i="4"/>
  <c r="BGF75" i="4"/>
  <c r="BGF74" i="4"/>
  <c r="BGF73" i="4"/>
  <c r="BGF72" i="4"/>
  <c r="BGF71" i="4"/>
  <c r="BGF70" i="4"/>
  <c r="BGF69" i="4"/>
  <c r="BGF68" i="4"/>
  <c r="BGF67" i="4"/>
  <c r="BGF66" i="4"/>
  <c r="BGF65" i="4"/>
  <c r="BGF64" i="4"/>
  <c r="BGF63" i="4"/>
  <c r="BGF62" i="4"/>
  <c r="BGF61" i="4"/>
  <c r="BGF60" i="4"/>
  <c r="BGF59" i="4"/>
  <c r="BGF58" i="4"/>
  <c r="BGF57" i="4"/>
  <c r="BGF56" i="4"/>
  <c r="BGF55" i="4"/>
  <c r="BGF54" i="4"/>
  <c r="BGF53" i="4"/>
  <c r="BGF52" i="4"/>
  <c r="BGF51" i="4"/>
  <c r="BGF50" i="4"/>
  <c r="BGF49" i="4"/>
  <c r="BGF48" i="4"/>
  <c r="BGF47" i="4"/>
  <c r="BGF46" i="4"/>
  <c r="BGF45" i="4"/>
  <c r="BGF44" i="4"/>
  <c r="BGF43" i="4"/>
  <c r="BGF42" i="4"/>
  <c r="BGF41" i="4"/>
  <c r="BGF40" i="4"/>
  <c r="BGF39" i="4"/>
  <c r="BGF38" i="4"/>
  <c r="BGF37" i="4"/>
  <c r="BGF36" i="4"/>
  <c r="BGF35" i="4"/>
  <c r="BGF34" i="4"/>
  <c r="BGF33" i="4"/>
  <c r="BGF32" i="4"/>
  <c r="BGF31" i="4"/>
  <c r="BGF30" i="4"/>
  <c r="BGF29" i="4"/>
  <c r="BGF28" i="4"/>
  <c r="BGF27" i="4"/>
  <c r="BGF26" i="4"/>
  <c r="BGF25" i="4"/>
  <c r="BGF24" i="4"/>
  <c r="BGF23" i="4"/>
  <c r="BGF22" i="4"/>
  <c r="BGF21" i="4"/>
  <c r="BGF20" i="4"/>
  <c r="BGF19" i="4"/>
  <c r="BGF18" i="4"/>
  <c r="BGF17" i="4"/>
  <c r="BGF16" i="4"/>
  <c r="BGF15" i="4"/>
  <c r="BGF14" i="4"/>
  <c r="BGF13" i="4"/>
  <c r="BGF12" i="4"/>
  <c r="BGF11" i="4"/>
  <c r="BGF10" i="4"/>
  <c r="BGF9" i="4"/>
  <c r="BGF8" i="4"/>
  <c r="BGK156" i="4"/>
  <c r="BGK155" i="4"/>
  <c r="BGK154" i="4"/>
  <c r="BGK153" i="4"/>
  <c r="BGK152" i="4"/>
  <c r="BGK151" i="4"/>
  <c r="BGK150" i="4"/>
  <c r="BGK149" i="4"/>
  <c r="BGK148" i="4"/>
  <c r="BGK147" i="4"/>
  <c r="BGK146" i="4"/>
  <c r="BGK145" i="4"/>
  <c r="BGK144" i="4"/>
  <c r="BGK143" i="4"/>
  <c r="BGK142" i="4"/>
  <c r="BGK141" i="4"/>
  <c r="BGK140" i="4"/>
  <c r="BGK139" i="4"/>
  <c r="BGK138" i="4"/>
  <c r="BGK137" i="4"/>
  <c r="BGK136" i="4"/>
  <c r="BGK135" i="4"/>
  <c r="BGK134" i="4"/>
  <c r="BGK133" i="4"/>
  <c r="BGK132" i="4"/>
  <c r="BGK131" i="4"/>
  <c r="BGK130" i="4"/>
  <c r="BGK129" i="4"/>
  <c r="BGK128" i="4"/>
  <c r="BGK127" i="4"/>
  <c r="BGK126" i="4"/>
  <c r="BGK125" i="4"/>
  <c r="BGK124" i="4"/>
  <c r="BGK123" i="4"/>
  <c r="BGK122" i="4"/>
  <c r="BGK121" i="4"/>
  <c r="BGK120" i="4"/>
  <c r="BGK119" i="4"/>
  <c r="BGK118" i="4"/>
  <c r="BGK117" i="4"/>
  <c r="BGK116" i="4"/>
  <c r="BGK115" i="4"/>
  <c r="BGK114" i="4"/>
  <c r="BGK113" i="4"/>
  <c r="BGK112" i="4"/>
  <c r="BGK111" i="4"/>
  <c r="BGK110" i="4"/>
  <c r="BGK109" i="4"/>
  <c r="BGK108" i="4"/>
  <c r="BGK107" i="4"/>
  <c r="BGK106" i="4"/>
  <c r="BGK105" i="4"/>
  <c r="BGK104" i="4"/>
  <c r="BGK103" i="4"/>
  <c r="BGK102" i="4"/>
  <c r="BGK101" i="4"/>
  <c r="BGK100" i="4"/>
  <c r="BGK99" i="4"/>
  <c r="BGK98" i="4"/>
  <c r="BGK97" i="4"/>
  <c r="BGK96" i="4"/>
  <c r="BGK95" i="4"/>
  <c r="BGK94" i="4"/>
  <c r="BGK93" i="4"/>
  <c r="BGK92" i="4"/>
  <c r="BGK91" i="4"/>
  <c r="BGK90" i="4"/>
  <c r="BGK89" i="4"/>
  <c r="BGK88" i="4"/>
  <c r="BGK87" i="4"/>
  <c r="BGK86" i="4"/>
  <c r="BGK85" i="4"/>
  <c r="BGK84" i="4"/>
  <c r="BGK83" i="4"/>
  <c r="BGK82" i="4"/>
  <c r="BGK81" i="4"/>
  <c r="BGK80" i="4"/>
  <c r="BGK79" i="4"/>
  <c r="BGK78" i="4"/>
  <c r="BGK77" i="4"/>
  <c r="BGK76" i="4"/>
  <c r="BGK75" i="4"/>
  <c r="BGK74" i="4"/>
  <c r="BGK73" i="4"/>
  <c r="BGK72" i="4"/>
  <c r="BGK71" i="4"/>
  <c r="BGK70" i="4"/>
  <c r="BGK69" i="4"/>
  <c r="BGK68" i="4"/>
  <c r="BGK67" i="4"/>
  <c r="BGK66" i="4"/>
  <c r="BGK65" i="4"/>
  <c r="BGK64" i="4"/>
  <c r="BGK63" i="4"/>
  <c r="BGK62" i="4"/>
  <c r="BGK61" i="4"/>
  <c r="BGK60" i="4"/>
  <c r="BGK59" i="4"/>
  <c r="BGK58" i="4"/>
  <c r="BGK57" i="4"/>
  <c r="BGK56" i="4"/>
  <c r="BGK55" i="4"/>
  <c r="BGK54" i="4"/>
  <c r="BGK53" i="4"/>
  <c r="BGK52" i="4"/>
  <c r="BGK51" i="4"/>
  <c r="BGK50" i="4"/>
  <c r="BGK49" i="4"/>
  <c r="BGK48" i="4"/>
  <c r="BGK47" i="4"/>
  <c r="BGK46" i="4"/>
  <c r="BGK45" i="4"/>
  <c r="BGK44" i="4"/>
  <c r="BGK43" i="4"/>
  <c r="BGK42" i="4"/>
  <c r="BGK41" i="4"/>
  <c r="BGK40" i="4"/>
  <c r="BGK39" i="4"/>
  <c r="BGK38" i="4"/>
  <c r="BGK37" i="4"/>
  <c r="BGK36" i="4"/>
  <c r="BGK35" i="4"/>
  <c r="BGK34" i="4"/>
  <c r="BGK33" i="4"/>
  <c r="BGK32" i="4"/>
  <c r="BGK31" i="4"/>
  <c r="BGK30" i="4"/>
  <c r="BGK29" i="4"/>
  <c r="BGK28" i="4"/>
  <c r="BGK27" i="4"/>
  <c r="BGK26" i="4"/>
  <c r="BGK25" i="4"/>
  <c r="BGK24" i="4"/>
  <c r="BGK23" i="4"/>
  <c r="BGK22" i="4"/>
  <c r="BGK21" i="4"/>
  <c r="BGK20" i="4"/>
  <c r="BGK19" i="4"/>
  <c r="BGK18" i="4"/>
  <c r="BGK17" i="4"/>
  <c r="BGK16" i="4"/>
  <c r="BGK15" i="4"/>
  <c r="BGK14" i="4"/>
  <c r="BGK13" i="4"/>
  <c r="BGK12" i="4"/>
  <c r="BGK11" i="4"/>
  <c r="BGK10" i="4"/>
  <c r="BGK9" i="4"/>
  <c r="BGK8" i="4"/>
  <c r="BGP156" i="4"/>
  <c r="BGP155" i="4"/>
  <c r="BGP154" i="4"/>
  <c r="BGP153" i="4"/>
  <c r="BGP152" i="4"/>
  <c r="BGP151" i="4"/>
  <c r="BGP150" i="4"/>
  <c r="BGP149" i="4"/>
  <c r="BGP148" i="4"/>
  <c r="BGP147" i="4"/>
  <c r="BGP146" i="4"/>
  <c r="BGP145" i="4"/>
  <c r="BGP144" i="4"/>
  <c r="BGP143" i="4"/>
  <c r="BGP142" i="4"/>
  <c r="BGP141" i="4"/>
  <c r="BGP140" i="4"/>
  <c r="BGP139" i="4"/>
  <c r="BGP138" i="4"/>
  <c r="BGP137" i="4"/>
  <c r="BGP136" i="4"/>
  <c r="BGP135" i="4"/>
  <c r="BGP134" i="4"/>
  <c r="BGP133" i="4"/>
  <c r="BGP132" i="4"/>
  <c r="BGP131" i="4"/>
  <c r="BGP130" i="4"/>
  <c r="BGP129" i="4"/>
  <c r="BGP128" i="4"/>
  <c r="BGP127" i="4"/>
  <c r="BGP126" i="4"/>
  <c r="BGP125" i="4"/>
  <c r="BGP124" i="4"/>
  <c r="BGP123" i="4"/>
  <c r="BGP122" i="4"/>
  <c r="BGP121" i="4"/>
  <c r="BGP120" i="4"/>
  <c r="BGP119" i="4"/>
  <c r="BGP118" i="4"/>
  <c r="BGP117" i="4"/>
  <c r="BGP116" i="4"/>
  <c r="BGP115" i="4"/>
  <c r="BGP114" i="4"/>
  <c r="BGP113" i="4"/>
  <c r="BGP112" i="4"/>
  <c r="BGP111" i="4"/>
  <c r="BGP110" i="4"/>
  <c r="BGP109" i="4"/>
  <c r="BGP108" i="4"/>
  <c r="BGP107" i="4"/>
  <c r="BGP106" i="4"/>
  <c r="BGP105" i="4"/>
  <c r="BGP104" i="4"/>
  <c r="BGP103" i="4"/>
  <c r="BGP102" i="4"/>
  <c r="BGP101" i="4"/>
  <c r="BGP100" i="4"/>
  <c r="BGP99" i="4"/>
  <c r="BGP98" i="4"/>
  <c r="BGP97" i="4"/>
  <c r="BGP96" i="4"/>
  <c r="BGP95" i="4"/>
  <c r="BGP94" i="4"/>
  <c r="BGP93" i="4"/>
  <c r="BGP92" i="4"/>
  <c r="BGP91" i="4"/>
  <c r="BGP90" i="4"/>
  <c r="BGP89" i="4"/>
  <c r="BGP88" i="4"/>
  <c r="BGP87" i="4"/>
  <c r="BGP86" i="4"/>
  <c r="BGP85" i="4"/>
  <c r="BGP84" i="4"/>
  <c r="BGP83" i="4"/>
  <c r="BGP82" i="4"/>
  <c r="BGP81" i="4"/>
  <c r="BGP80" i="4"/>
  <c r="BGP79" i="4"/>
  <c r="BGP78" i="4"/>
  <c r="BGP77" i="4"/>
  <c r="BGP76" i="4"/>
  <c r="BGP75" i="4"/>
  <c r="BGP74" i="4"/>
  <c r="BGP73" i="4"/>
  <c r="BGP72" i="4"/>
  <c r="BGP71" i="4"/>
  <c r="BGP70" i="4"/>
  <c r="BGP69" i="4"/>
  <c r="BGP68" i="4"/>
  <c r="BGP67" i="4"/>
  <c r="BGP66" i="4"/>
  <c r="BGP65" i="4"/>
  <c r="BGP64" i="4"/>
  <c r="BGP63" i="4"/>
  <c r="BGP62" i="4"/>
  <c r="BGP61" i="4"/>
  <c r="BGP60" i="4"/>
  <c r="BGP59" i="4"/>
  <c r="BGP58" i="4"/>
  <c r="BGP57" i="4"/>
  <c r="BGP56" i="4"/>
  <c r="BGP55" i="4"/>
  <c r="BGP54" i="4"/>
  <c r="BGP53" i="4"/>
  <c r="BGP52" i="4"/>
  <c r="BGP51" i="4"/>
  <c r="BGP50" i="4"/>
  <c r="BGP49" i="4"/>
  <c r="BGP48" i="4"/>
  <c r="BGP47" i="4"/>
  <c r="BGP46" i="4"/>
  <c r="BGP45" i="4"/>
  <c r="BGP44" i="4"/>
  <c r="BGP43" i="4"/>
  <c r="BGP42" i="4"/>
  <c r="BGP41" i="4"/>
  <c r="BGP40" i="4"/>
  <c r="BGP39" i="4"/>
  <c r="BGP38" i="4"/>
  <c r="BGP37" i="4"/>
  <c r="BGP36" i="4"/>
  <c r="BGP35" i="4"/>
  <c r="BGP34" i="4"/>
  <c r="BGP33" i="4"/>
  <c r="BGP32" i="4"/>
  <c r="BGP31" i="4"/>
  <c r="BGP30" i="4"/>
  <c r="BGP29" i="4"/>
  <c r="BGP28" i="4"/>
  <c r="BGP27" i="4"/>
  <c r="BGP26" i="4"/>
  <c r="BGP25" i="4"/>
  <c r="BGP24" i="4"/>
  <c r="BGP23" i="4"/>
  <c r="BGP22" i="4"/>
  <c r="BGP21" i="4"/>
  <c r="BGP20" i="4"/>
  <c r="BGP19" i="4"/>
  <c r="BGP18" i="4"/>
  <c r="BGP17" i="4"/>
  <c r="BGP16" i="4"/>
  <c r="BGP15" i="4"/>
  <c r="BGP14" i="4"/>
  <c r="BGP13" i="4"/>
  <c r="BGP12" i="4"/>
  <c r="BGP11" i="4"/>
  <c r="BGP10" i="4"/>
  <c r="BGP9" i="4"/>
  <c r="BGP8" i="4"/>
  <c r="BGU156" i="4"/>
  <c r="BGU155" i="4"/>
  <c r="BGU154" i="4"/>
  <c r="BGU153" i="4"/>
  <c r="BGU152" i="4"/>
  <c r="BGU151" i="4"/>
  <c r="BGU150" i="4"/>
  <c r="BGU149" i="4"/>
  <c r="BGU148" i="4"/>
  <c r="BGU147" i="4"/>
  <c r="BGU146" i="4"/>
  <c r="BGU145" i="4"/>
  <c r="BGU144" i="4"/>
  <c r="BGU143" i="4"/>
  <c r="BGU142" i="4"/>
  <c r="BGU141" i="4"/>
  <c r="BGU140" i="4"/>
  <c r="BGU139" i="4"/>
  <c r="BGU138" i="4"/>
  <c r="BGU137" i="4"/>
  <c r="BGU136" i="4"/>
  <c r="BGU135" i="4"/>
  <c r="BGU134" i="4"/>
  <c r="BGU133" i="4"/>
  <c r="BGU132" i="4"/>
  <c r="BGU131" i="4"/>
  <c r="BGU130" i="4"/>
  <c r="BGU129" i="4"/>
  <c r="BGU128" i="4"/>
  <c r="BGU127" i="4"/>
  <c r="BGU126" i="4"/>
  <c r="BGU125" i="4"/>
  <c r="BGU124" i="4"/>
  <c r="BGU123" i="4"/>
  <c r="BGU122" i="4"/>
  <c r="BGU121" i="4"/>
  <c r="BGU120" i="4"/>
  <c r="BGU119" i="4"/>
  <c r="BGU118" i="4"/>
  <c r="BGU117" i="4"/>
  <c r="BGU116" i="4"/>
  <c r="BGU115" i="4"/>
  <c r="BGU114" i="4"/>
  <c r="BGU113" i="4"/>
  <c r="BGU112" i="4"/>
  <c r="BGU111" i="4"/>
  <c r="BGU110" i="4"/>
  <c r="BGU109" i="4"/>
  <c r="BGU108" i="4"/>
  <c r="BGU107" i="4"/>
  <c r="BGU106" i="4"/>
  <c r="BGU105" i="4"/>
  <c r="BGU104" i="4"/>
  <c r="BGU103" i="4"/>
  <c r="BGU102" i="4"/>
  <c r="BGU101" i="4"/>
  <c r="BGU100" i="4"/>
  <c r="BGU99" i="4"/>
  <c r="BGU98" i="4"/>
  <c r="BGU97" i="4"/>
  <c r="BGU96" i="4"/>
  <c r="BGU95" i="4"/>
  <c r="BGU94" i="4"/>
  <c r="BGU93" i="4"/>
  <c r="BGU92" i="4"/>
  <c r="BGU91" i="4"/>
  <c r="BGU90" i="4"/>
  <c r="BGU89" i="4"/>
  <c r="BGU88" i="4"/>
  <c r="BGU87" i="4"/>
  <c r="BGU86" i="4"/>
  <c r="BGU85" i="4"/>
  <c r="BGU84" i="4"/>
  <c r="BGU83" i="4"/>
  <c r="BGU82" i="4"/>
  <c r="BGU81" i="4"/>
  <c r="BGU80" i="4"/>
  <c r="BGU79" i="4"/>
  <c r="BGU78" i="4"/>
  <c r="BGU77" i="4"/>
  <c r="BGU76" i="4"/>
  <c r="BGU75" i="4"/>
  <c r="BGU74" i="4"/>
  <c r="BGU73" i="4"/>
  <c r="BGU72" i="4"/>
  <c r="BGU71" i="4"/>
  <c r="BGU70" i="4"/>
  <c r="BGU69" i="4"/>
  <c r="BGU68" i="4"/>
  <c r="BGU67" i="4"/>
  <c r="BGU66" i="4"/>
  <c r="BGU65" i="4"/>
  <c r="BGU64" i="4"/>
  <c r="BGU63" i="4"/>
  <c r="BGU62" i="4"/>
  <c r="BGU61" i="4"/>
  <c r="BGU60" i="4"/>
  <c r="BGU59" i="4"/>
  <c r="BGU58" i="4"/>
  <c r="BGU57" i="4"/>
  <c r="BGU56" i="4"/>
  <c r="BGU55" i="4"/>
  <c r="BGU54" i="4"/>
  <c r="BGU53" i="4"/>
  <c r="BGU52" i="4"/>
  <c r="BGU51" i="4"/>
  <c r="BGU50" i="4"/>
  <c r="BGU49" i="4"/>
  <c r="BGU48" i="4"/>
  <c r="BGU47" i="4"/>
  <c r="BGU46" i="4"/>
  <c r="BGU45" i="4"/>
  <c r="BGU44" i="4"/>
  <c r="BGU43" i="4"/>
  <c r="BGU42" i="4"/>
  <c r="BGU41" i="4"/>
  <c r="BGU40" i="4"/>
  <c r="BGU39" i="4"/>
  <c r="BGU38" i="4"/>
  <c r="BGU37" i="4"/>
  <c r="BGU36" i="4"/>
  <c r="BGU35" i="4"/>
  <c r="BGU34" i="4"/>
  <c r="BGU33" i="4"/>
  <c r="BGU32" i="4"/>
  <c r="BGU31" i="4"/>
  <c r="BGU30" i="4"/>
  <c r="BGU29" i="4"/>
  <c r="BGU28" i="4"/>
  <c r="BGU27" i="4"/>
  <c r="BGU26" i="4"/>
  <c r="BGU25" i="4"/>
  <c r="BGU24" i="4"/>
  <c r="BGU23" i="4"/>
  <c r="BGU22" i="4"/>
  <c r="BGU21" i="4"/>
  <c r="BGU20" i="4"/>
  <c r="BGU19" i="4"/>
  <c r="BGU18" i="4"/>
  <c r="BGU17" i="4"/>
  <c r="BGU16" i="4"/>
  <c r="BGU15" i="4"/>
  <c r="BGU14" i="4"/>
  <c r="BGU13" i="4"/>
  <c r="BGU12" i="4"/>
  <c r="BGU11" i="4"/>
  <c r="BGU10" i="4"/>
  <c r="BGU9" i="4"/>
  <c r="BGU8" i="4"/>
  <c r="BGZ156" i="4"/>
  <c r="BGZ155" i="4"/>
  <c r="BGZ154" i="4"/>
  <c r="BGZ153" i="4"/>
  <c r="BGZ152" i="4"/>
  <c r="BGZ151" i="4"/>
  <c r="BGZ150" i="4"/>
  <c r="BGZ149" i="4"/>
  <c r="BGZ148" i="4"/>
  <c r="BGZ147" i="4"/>
  <c r="BGZ146" i="4"/>
  <c r="BGZ145" i="4"/>
  <c r="BGZ144" i="4"/>
  <c r="BGZ143" i="4"/>
  <c r="BGZ142" i="4"/>
  <c r="BGZ141" i="4"/>
  <c r="BGZ140" i="4"/>
  <c r="BGZ139" i="4"/>
  <c r="BGZ138" i="4"/>
  <c r="BGZ137" i="4"/>
  <c r="BGZ136" i="4"/>
  <c r="BGZ135" i="4"/>
  <c r="BGZ134" i="4"/>
  <c r="BGZ133" i="4"/>
  <c r="BGZ132" i="4"/>
  <c r="BGZ131" i="4"/>
  <c r="BGZ130" i="4"/>
  <c r="BGZ129" i="4"/>
  <c r="BGZ128" i="4"/>
  <c r="BGZ127" i="4"/>
  <c r="BGZ126" i="4"/>
  <c r="BGZ125" i="4"/>
  <c r="BGZ124" i="4"/>
  <c r="BGZ123" i="4"/>
  <c r="BGZ122" i="4"/>
  <c r="BGZ121" i="4"/>
  <c r="BGZ120" i="4"/>
  <c r="BGZ119" i="4"/>
  <c r="BGZ118" i="4"/>
  <c r="BGZ117" i="4"/>
  <c r="BGZ116" i="4"/>
  <c r="BGZ115" i="4"/>
  <c r="BGZ114" i="4"/>
  <c r="BGZ113" i="4"/>
  <c r="BGZ112" i="4"/>
  <c r="BGZ111" i="4"/>
  <c r="BGZ110" i="4"/>
  <c r="BGZ109" i="4"/>
  <c r="BGZ108" i="4"/>
  <c r="BGZ107" i="4"/>
  <c r="BGZ106" i="4"/>
  <c r="BGZ105" i="4"/>
  <c r="BGZ104" i="4"/>
  <c r="BGZ103" i="4"/>
  <c r="BGZ102" i="4"/>
  <c r="BGZ101" i="4"/>
  <c r="BGZ100" i="4"/>
  <c r="BGZ99" i="4"/>
  <c r="BGZ98" i="4"/>
  <c r="BGZ97" i="4"/>
  <c r="BGZ96" i="4"/>
  <c r="BGZ95" i="4"/>
  <c r="BGZ94" i="4"/>
  <c r="BGZ93" i="4"/>
  <c r="BGZ92" i="4"/>
  <c r="BGZ91" i="4"/>
  <c r="BGZ90" i="4"/>
  <c r="BGZ89" i="4"/>
  <c r="BGZ88" i="4"/>
  <c r="BGZ87" i="4"/>
  <c r="BGZ86" i="4"/>
  <c r="BGZ85" i="4"/>
  <c r="BGZ84" i="4"/>
  <c r="BGZ83" i="4"/>
  <c r="BGZ82" i="4"/>
  <c r="BGZ81" i="4"/>
  <c r="BGZ80" i="4"/>
  <c r="BGZ79" i="4"/>
  <c r="BGZ78" i="4"/>
  <c r="BGZ77" i="4"/>
  <c r="BGZ76" i="4"/>
  <c r="BGZ75" i="4"/>
  <c r="BGZ74" i="4"/>
  <c r="BGZ73" i="4"/>
  <c r="BGZ72" i="4"/>
  <c r="BGZ71" i="4"/>
  <c r="BGZ70" i="4"/>
  <c r="BGZ69" i="4"/>
  <c r="BGZ68" i="4"/>
  <c r="BGZ67" i="4"/>
  <c r="BGZ66" i="4"/>
  <c r="BGZ65" i="4"/>
  <c r="BGZ64" i="4"/>
  <c r="BGZ63" i="4"/>
  <c r="BGZ62" i="4"/>
  <c r="BGZ61" i="4"/>
  <c r="BGZ60" i="4"/>
  <c r="BGZ59" i="4"/>
  <c r="BGZ58" i="4"/>
  <c r="BGZ57" i="4"/>
  <c r="BGZ56" i="4"/>
  <c r="BGZ55" i="4"/>
  <c r="BGZ54" i="4"/>
  <c r="BGZ53" i="4"/>
  <c r="BGZ52" i="4"/>
  <c r="BGZ51" i="4"/>
  <c r="BGZ50" i="4"/>
  <c r="BGZ49" i="4"/>
  <c r="BGZ48" i="4"/>
  <c r="BGZ47" i="4"/>
  <c r="BGZ46" i="4"/>
  <c r="BGZ45" i="4"/>
  <c r="BGZ44" i="4"/>
  <c r="BGZ43" i="4"/>
  <c r="BGZ42" i="4"/>
  <c r="BGZ41" i="4"/>
  <c r="BGZ40" i="4"/>
  <c r="BGZ39" i="4"/>
  <c r="BGZ38" i="4"/>
  <c r="BGZ37" i="4"/>
  <c r="BGZ36" i="4"/>
  <c r="BGZ35" i="4"/>
  <c r="BGZ34" i="4"/>
  <c r="BGZ33" i="4"/>
  <c r="BGZ32" i="4"/>
  <c r="BGZ31" i="4"/>
  <c r="BGZ30" i="4"/>
  <c r="BGZ29" i="4"/>
  <c r="BGZ28" i="4"/>
  <c r="BGZ27" i="4"/>
  <c r="BGZ26" i="4"/>
  <c r="BGZ25" i="4"/>
  <c r="BGZ24" i="4"/>
  <c r="BGZ23" i="4"/>
  <c r="BGZ22" i="4"/>
  <c r="BGZ21" i="4"/>
  <c r="BGZ20" i="4"/>
  <c r="BGZ19" i="4"/>
  <c r="BGZ18" i="4"/>
  <c r="BGZ17" i="4"/>
  <c r="BGZ16" i="4"/>
  <c r="BGZ15" i="4"/>
  <c r="BGZ14" i="4"/>
  <c r="BGZ13" i="4"/>
  <c r="BGZ12" i="4"/>
  <c r="BGZ11" i="4"/>
  <c r="BGZ10" i="4"/>
  <c r="BGZ9" i="4"/>
  <c r="BGZ8" i="4"/>
  <c r="BHE156" i="4"/>
  <c r="BHE155" i="4"/>
  <c r="BHE154" i="4"/>
  <c r="BHE153" i="4"/>
  <c r="BHE152" i="4"/>
  <c r="BHE151" i="4"/>
  <c r="BHE150" i="4"/>
  <c r="BHE149" i="4"/>
  <c r="BHE148" i="4"/>
  <c r="BHE147" i="4"/>
  <c r="BHE146" i="4"/>
  <c r="BHE145" i="4"/>
  <c r="BHE144" i="4"/>
  <c r="BHE143" i="4"/>
  <c r="BHE142" i="4"/>
  <c r="BHE141" i="4"/>
  <c r="BHE140" i="4"/>
  <c r="BHE139" i="4"/>
  <c r="BHE138" i="4"/>
  <c r="BHE137" i="4"/>
  <c r="BHE136" i="4"/>
  <c r="BHE135" i="4"/>
  <c r="BHE134" i="4"/>
  <c r="BHE133" i="4"/>
  <c r="BHE132" i="4"/>
  <c r="BHE131" i="4"/>
  <c r="BHE130" i="4"/>
  <c r="BHE129" i="4"/>
  <c r="BHE128" i="4"/>
  <c r="BHE127" i="4"/>
  <c r="BHE126" i="4"/>
  <c r="BHE125" i="4"/>
  <c r="BHE124" i="4"/>
  <c r="BHE123" i="4"/>
  <c r="BHE122" i="4"/>
  <c r="BHE121" i="4"/>
  <c r="BHE120" i="4"/>
  <c r="BHE119" i="4"/>
  <c r="BHE118" i="4"/>
  <c r="BHE117" i="4"/>
  <c r="BHE116" i="4"/>
  <c r="BHE115" i="4"/>
  <c r="BHE114" i="4"/>
  <c r="BHE113" i="4"/>
  <c r="BHE112" i="4"/>
  <c r="BHE111" i="4"/>
  <c r="BHE110" i="4"/>
  <c r="BHE109" i="4"/>
  <c r="BHE108" i="4"/>
  <c r="BHE107" i="4"/>
  <c r="BHE106" i="4"/>
  <c r="BHE105" i="4"/>
  <c r="BHE104" i="4"/>
  <c r="BHE103" i="4"/>
  <c r="BHE102" i="4"/>
  <c r="BHE101" i="4"/>
  <c r="BHE100" i="4"/>
  <c r="BHE99" i="4"/>
  <c r="BHE98" i="4"/>
  <c r="BHE97" i="4"/>
  <c r="BHE96" i="4"/>
  <c r="BHE95" i="4"/>
  <c r="BHE94" i="4"/>
  <c r="BHE93" i="4"/>
  <c r="BHE92" i="4"/>
  <c r="BHE91" i="4"/>
  <c r="BHE90" i="4"/>
  <c r="BHE89" i="4"/>
  <c r="BHE88" i="4"/>
  <c r="BHE87" i="4"/>
  <c r="BHE86" i="4"/>
  <c r="BHE85" i="4"/>
  <c r="BHE84" i="4"/>
  <c r="BHE83" i="4"/>
  <c r="BHE82" i="4"/>
  <c r="BHE81" i="4"/>
  <c r="BHE80" i="4"/>
  <c r="BHE79" i="4"/>
  <c r="BHE78" i="4"/>
  <c r="BHE77" i="4"/>
  <c r="BHE76" i="4"/>
  <c r="BHE75" i="4"/>
  <c r="BHE74" i="4"/>
  <c r="BHE73" i="4"/>
  <c r="BHE72" i="4"/>
  <c r="BHE71" i="4"/>
  <c r="BHE70" i="4"/>
  <c r="BHE69" i="4"/>
  <c r="BHE68" i="4"/>
  <c r="BHE67" i="4"/>
  <c r="BHE66" i="4"/>
  <c r="BHE65" i="4"/>
  <c r="BHE64" i="4"/>
  <c r="BHE63" i="4"/>
  <c r="BHE62" i="4"/>
  <c r="BHE61" i="4"/>
  <c r="BHE60" i="4"/>
  <c r="BHE59" i="4"/>
  <c r="BHE58" i="4"/>
  <c r="BHE57" i="4"/>
  <c r="BHE56" i="4"/>
  <c r="BHE55" i="4"/>
  <c r="BHE54" i="4"/>
  <c r="BHE53" i="4"/>
  <c r="BHE52" i="4"/>
  <c r="BHE51" i="4"/>
  <c r="BHE50" i="4"/>
  <c r="BHE49" i="4"/>
  <c r="BHE48" i="4"/>
  <c r="BHE47" i="4"/>
  <c r="BHE46" i="4"/>
  <c r="BHE45" i="4"/>
  <c r="BHE44" i="4"/>
  <c r="BHE43" i="4"/>
  <c r="BHE42" i="4"/>
  <c r="BHE41" i="4"/>
  <c r="BHE40" i="4"/>
  <c r="BHE39" i="4"/>
  <c r="BHE38" i="4"/>
  <c r="BHE37" i="4"/>
  <c r="BHE36" i="4"/>
  <c r="BHE35" i="4"/>
  <c r="BHE34" i="4"/>
  <c r="BHE33" i="4"/>
  <c r="BHE32" i="4"/>
  <c r="BHE31" i="4"/>
  <c r="BHE30" i="4"/>
  <c r="BHE29" i="4"/>
  <c r="BHE28" i="4"/>
  <c r="BHE27" i="4"/>
  <c r="BHE26" i="4"/>
  <c r="BHE25" i="4"/>
  <c r="BHE24" i="4"/>
  <c r="BHE23" i="4"/>
  <c r="BHE22" i="4"/>
  <c r="BHE21" i="4"/>
  <c r="BHE20" i="4"/>
  <c r="BHE19" i="4"/>
  <c r="BHE18" i="4"/>
  <c r="BHE17" i="4"/>
  <c r="BHE16" i="4"/>
  <c r="BHE15" i="4"/>
  <c r="BHE14" i="4"/>
  <c r="BHE13" i="4"/>
  <c r="BHE12" i="4"/>
  <c r="BHE11" i="4"/>
  <c r="BHE10" i="4"/>
  <c r="BHE9" i="4"/>
  <c r="BHE8" i="4"/>
  <c r="BHJ156" i="4"/>
  <c r="BHJ155" i="4"/>
  <c r="BHJ154" i="4"/>
  <c r="BHJ153" i="4"/>
  <c r="BHJ152" i="4"/>
  <c r="BHJ151" i="4"/>
  <c r="BHJ150" i="4"/>
  <c r="BHJ149" i="4"/>
  <c r="BHJ148" i="4"/>
  <c r="BHJ147" i="4"/>
  <c r="BHJ146" i="4"/>
  <c r="BHJ145" i="4"/>
  <c r="BHJ144" i="4"/>
  <c r="BHJ143" i="4"/>
  <c r="BHJ142" i="4"/>
  <c r="BHJ141" i="4"/>
  <c r="BHJ140" i="4"/>
  <c r="BHJ139" i="4"/>
  <c r="BHJ138" i="4"/>
  <c r="BHJ137" i="4"/>
  <c r="BHJ136" i="4"/>
  <c r="BHJ135" i="4"/>
  <c r="BHJ134" i="4"/>
  <c r="BHJ133" i="4"/>
  <c r="BHJ132" i="4"/>
  <c r="BHJ131" i="4"/>
  <c r="BHJ130" i="4"/>
  <c r="BHJ129" i="4"/>
  <c r="BHJ128" i="4"/>
  <c r="BHJ127" i="4"/>
  <c r="BHJ126" i="4"/>
  <c r="BHJ125" i="4"/>
  <c r="BHJ124" i="4"/>
  <c r="BHJ123" i="4"/>
  <c r="BHJ122" i="4"/>
  <c r="BHJ121" i="4"/>
  <c r="BHJ120" i="4"/>
  <c r="BHJ119" i="4"/>
  <c r="BHJ118" i="4"/>
  <c r="BHJ117" i="4"/>
  <c r="BHJ116" i="4"/>
  <c r="BHJ115" i="4"/>
  <c r="BHJ114" i="4"/>
  <c r="BHJ113" i="4"/>
  <c r="BHJ112" i="4"/>
  <c r="BHJ111" i="4"/>
  <c r="BHJ110" i="4"/>
  <c r="BHJ109" i="4"/>
  <c r="BHJ108" i="4"/>
  <c r="BHJ107" i="4"/>
  <c r="BHJ106" i="4"/>
  <c r="BHJ105" i="4"/>
  <c r="BHJ104" i="4"/>
  <c r="BHJ103" i="4"/>
  <c r="BHJ102" i="4"/>
  <c r="BHJ101" i="4"/>
  <c r="BHJ100" i="4"/>
  <c r="BHJ99" i="4"/>
  <c r="BHJ98" i="4"/>
  <c r="BHJ97" i="4"/>
  <c r="BHJ96" i="4"/>
  <c r="BHJ95" i="4"/>
  <c r="BHJ94" i="4"/>
  <c r="BHJ93" i="4"/>
  <c r="BHJ92" i="4"/>
  <c r="BHJ91" i="4"/>
  <c r="BHJ90" i="4"/>
  <c r="BHJ89" i="4"/>
  <c r="BHJ88" i="4"/>
  <c r="BHJ87" i="4"/>
  <c r="BHJ86" i="4"/>
  <c r="BHJ85" i="4"/>
  <c r="BHJ84" i="4"/>
  <c r="BHJ83" i="4"/>
  <c r="BHJ82" i="4"/>
  <c r="BHJ81" i="4"/>
  <c r="BHJ80" i="4"/>
  <c r="BHJ79" i="4"/>
  <c r="BHJ78" i="4"/>
  <c r="BHJ77" i="4"/>
  <c r="BHJ76" i="4"/>
  <c r="BHJ75" i="4"/>
  <c r="BHJ74" i="4"/>
  <c r="BHJ73" i="4"/>
  <c r="BHJ72" i="4"/>
  <c r="BHJ71" i="4"/>
  <c r="BHJ70" i="4"/>
  <c r="BHJ69" i="4"/>
  <c r="BHJ68" i="4"/>
  <c r="BHJ67" i="4"/>
  <c r="BHJ66" i="4"/>
  <c r="BHJ65" i="4"/>
  <c r="BHJ64" i="4"/>
  <c r="BHJ63" i="4"/>
  <c r="BHJ62" i="4"/>
  <c r="BHJ61" i="4"/>
  <c r="BHJ60" i="4"/>
  <c r="BHJ59" i="4"/>
  <c r="BHJ58" i="4"/>
  <c r="BHJ57" i="4"/>
  <c r="BHJ56" i="4"/>
  <c r="BHJ55" i="4"/>
  <c r="BHJ54" i="4"/>
  <c r="BHJ53" i="4"/>
  <c r="BHJ52" i="4"/>
  <c r="BHJ51" i="4"/>
  <c r="BHJ50" i="4"/>
  <c r="BHJ49" i="4"/>
  <c r="BHJ48" i="4"/>
  <c r="BHJ47" i="4"/>
  <c r="BHJ46" i="4"/>
  <c r="BHJ45" i="4"/>
  <c r="BHJ44" i="4"/>
  <c r="BHJ43" i="4"/>
  <c r="BHJ42" i="4"/>
  <c r="BHJ41" i="4"/>
  <c r="BHJ40" i="4"/>
  <c r="BHJ39" i="4"/>
  <c r="BHJ38" i="4"/>
  <c r="BHJ37" i="4"/>
  <c r="BHJ36" i="4"/>
  <c r="BHJ35" i="4"/>
  <c r="BHJ34" i="4"/>
  <c r="BHJ33" i="4"/>
  <c r="BHJ32" i="4"/>
  <c r="BHJ31" i="4"/>
  <c r="BHJ30" i="4"/>
  <c r="BHJ29" i="4"/>
  <c r="BHJ28" i="4"/>
  <c r="BHJ27" i="4"/>
  <c r="BHJ26" i="4"/>
  <c r="BHJ25" i="4"/>
  <c r="BHJ24" i="4"/>
  <c r="BHJ23" i="4"/>
  <c r="BHJ22" i="4"/>
  <c r="BHJ21" i="4"/>
  <c r="BHJ20" i="4"/>
  <c r="BHJ19" i="4"/>
  <c r="BHJ18" i="4"/>
  <c r="BHJ17" i="4"/>
  <c r="BHJ16" i="4"/>
  <c r="BHJ15" i="4"/>
  <c r="BHJ14" i="4"/>
  <c r="BHJ13" i="4"/>
  <c r="BHJ12" i="4"/>
  <c r="BHJ11" i="4"/>
  <c r="BHJ10" i="4"/>
  <c r="BHJ9" i="4"/>
  <c r="BHJ8" i="4"/>
  <c r="BHO156" i="4"/>
  <c r="BHO155" i="4"/>
  <c r="BHO154" i="4"/>
  <c r="BHO153" i="4"/>
  <c r="BHO152" i="4"/>
  <c r="BHO151" i="4"/>
  <c r="BHO150" i="4"/>
  <c r="BHO149" i="4"/>
  <c r="BHO148" i="4"/>
  <c r="BHO147" i="4"/>
  <c r="BHO146" i="4"/>
  <c r="BHO145" i="4"/>
  <c r="BHO144" i="4"/>
  <c r="BHO143" i="4"/>
  <c r="BHO142" i="4"/>
  <c r="BHO141" i="4"/>
  <c r="BHO140" i="4"/>
  <c r="BHO139" i="4"/>
  <c r="BHO138" i="4"/>
  <c r="BHO137" i="4"/>
  <c r="BHO136" i="4"/>
  <c r="BHO135" i="4"/>
  <c r="BHO134" i="4"/>
  <c r="BHO133" i="4"/>
  <c r="BHO132" i="4"/>
  <c r="BHO131" i="4"/>
  <c r="BHO130" i="4"/>
  <c r="BHO129" i="4"/>
  <c r="BHO128" i="4"/>
  <c r="BHO127" i="4"/>
  <c r="BHO126" i="4"/>
  <c r="BHO125" i="4"/>
  <c r="BHO124" i="4"/>
  <c r="BHO123" i="4"/>
  <c r="BHO122" i="4"/>
  <c r="BHO121" i="4"/>
  <c r="BHO120" i="4"/>
  <c r="BHO119" i="4"/>
  <c r="BHO118" i="4"/>
  <c r="BHO117" i="4"/>
  <c r="BHO116" i="4"/>
  <c r="BHO115" i="4"/>
  <c r="BHO114" i="4"/>
  <c r="BHO113" i="4"/>
  <c r="BHO112" i="4"/>
  <c r="BHO111" i="4"/>
  <c r="BHO110" i="4"/>
  <c r="BHO109" i="4"/>
  <c r="BHO108" i="4"/>
  <c r="BHO107" i="4"/>
  <c r="BHO106" i="4"/>
  <c r="BHO105" i="4"/>
  <c r="BHO104" i="4"/>
  <c r="BHO103" i="4"/>
  <c r="BHO102" i="4"/>
  <c r="BHO101" i="4"/>
  <c r="BHO100" i="4"/>
  <c r="BHO99" i="4"/>
  <c r="BHO98" i="4"/>
  <c r="BHO97" i="4"/>
  <c r="BHO96" i="4"/>
  <c r="BHO95" i="4"/>
  <c r="BHO94" i="4"/>
  <c r="BHO93" i="4"/>
  <c r="BHO92" i="4"/>
  <c r="BHO91" i="4"/>
  <c r="BHO90" i="4"/>
  <c r="BHO89" i="4"/>
  <c r="BHO88" i="4"/>
  <c r="BHO87" i="4"/>
  <c r="BHO86" i="4"/>
  <c r="BHO85" i="4"/>
  <c r="BHO84" i="4"/>
  <c r="BHO83" i="4"/>
  <c r="BHO82" i="4"/>
  <c r="BHO81" i="4"/>
  <c r="BHO80" i="4"/>
  <c r="BHO79" i="4"/>
  <c r="BHO78" i="4"/>
  <c r="BHO77" i="4"/>
  <c r="BHO76" i="4"/>
  <c r="BHO75" i="4"/>
  <c r="BHO74" i="4"/>
  <c r="BHO73" i="4"/>
  <c r="BHO72" i="4"/>
  <c r="BHO71" i="4"/>
  <c r="BHO70" i="4"/>
  <c r="BHO69" i="4"/>
  <c r="BHO68" i="4"/>
  <c r="BHO67" i="4"/>
  <c r="BHO66" i="4"/>
  <c r="BHO65" i="4"/>
  <c r="BHO64" i="4"/>
  <c r="BHO63" i="4"/>
  <c r="BHO62" i="4"/>
  <c r="BHO61" i="4"/>
  <c r="BHO60" i="4"/>
  <c r="BHO59" i="4"/>
  <c r="BHO58" i="4"/>
  <c r="BHO57" i="4"/>
  <c r="BHO56" i="4"/>
  <c r="BHO55" i="4"/>
  <c r="BHO54" i="4"/>
  <c r="BHO53" i="4"/>
  <c r="BHO52" i="4"/>
  <c r="BHO51" i="4"/>
  <c r="BHO50" i="4"/>
  <c r="BHO49" i="4"/>
  <c r="BHO48" i="4"/>
  <c r="BHO47" i="4"/>
  <c r="BHO46" i="4"/>
  <c r="BHO45" i="4"/>
  <c r="BHO44" i="4"/>
  <c r="BHO43" i="4"/>
  <c r="BHO42" i="4"/>
  <c r="BHO41" i="4"/>
  <c r="BHO40" i="4"/>
  <c r="BHO39" i="4"/>
  <c r="BHO38" i="4"/>
  <c r="BHO37" i="4"/>
  <c r="BHO36" i="4"/>
  <c r="BHO35" i="4"/>
  <c r="BHO34" i="4"/>
  <c r="BHO33" i="4"/>
  <c r="BHO32" i="4"/>
  <c r="BHO31" i="4"/>
  <c r="BHO30" i="4"/>
  <c r="BHO29" i="4"/>
  <c r="BHO28" i="4"/>
  <c r="BHO27" i="4"/>
  <c r="BHO26" i="4"/>
  <c r="BHO25" i="4"/>
  <c r="BHO24" i="4"/>
  <c r="BHO23" i="4"/>
  <c r="BHO22" i="4"/>
  <c r="BHO21" i="4"/>
  <c r="BHO20" i="4"/>
  <c r="BHO19" i="4"/>
  <c r="BHO18" i="4"/>
  <c r="BHO17" i="4"/>
  <c r="BHO16" i="4"/>
  <c r="BHO15" i="4"/>
  <c r="BHO14" i="4"/>
  <c r="BHO13" i="4"/>
  <c r="BHO12" i="4"/>
  <c r="BHO11" i="4"/>
  <c r="BHO10" i="4"/>
  <c r="BHO9" i="4"/>
  <c r="BHO8" i="4"/>
  <c r="BHT156" i="4"/>
  <c r="BHT155" i="4"/>
  <c r="BHT154" i="4"/>
  <c r="BHT153" i="4"/>
  <c r="BHT152" i="4"/>
  <c r="BHT151" i="4"/>
  <c r="BHT150" i="4"/>
  <c r="BHT149" i="4"/>
  <c r="BHT148" i="4"/>
  <c r="BHT147" i="4"/>
  <c r="BHT146" i="4"/>
  <c r="BHT145" i="4"/>
  <c r="BHT144" i="4"/>
  <c r="BHT143" i="4"/>
  <c r="BHT142" i="4"/>
  <c r="BHT141" i="4"/>
  <c r="BHT140" i="4"/>
  <c r="BHT139" i="4"/>
  <c r="BHT138" i="4"/>
  <c r="BHT137" i="4"/>
  <c r="BHT136" i="4"/>
  <c r="BHT135" i="4"/>
  <c r="BHT134" i="4"/>
  <c r="BHT133" i="4"/>
  <c r="BHT132" i="4"/>
  <c r="BHT131" i="4"/>
  <c r="BHT130" i="4"/>
  <c r="BHT129" i="4"/>
  <c r="BHT128" i="4"/>
  <c r="BHT127" i="4"/>
  <c r="BHT126" i="4"/>
  <c r="BHT125" i="4"/>
  <c r="BHT124" i="4"/>
  <c r="BHT123" i="4"/>
  <c r="BHT122" i="4"/>
  <c r="BHT121" i="4"/>
  <c r="BHT120" i="4"/>
  <c r="BHT119" i="4"/>
  <c r="BHT118" i="4"/>
  <c r="BHT117" i="4"/>
  <c r="BHT116" i="4"/>
  <c r="BHT115" i="4"/>
  <c r="BHT114" i="4"/>
  <c r="BHT113" i="4"/>
  <c r="BHT112" i="4"/>
  <c r="BHT111" i="4"/>
  <c r="BHT110" i="4"/>
  <c r="BHT109" i="4"/>
  <c r="BHT108" i="4"/>
  <c r="BHT107" i="4"/>
  <c r="BHT106" i="4"/>
  <c r="BHT105" i="4"/>
  <c r="BHT104" i="4"/>
  <c r="BHT103" i="4"/>
  <c r="BHT102" i="4"/>
  <c r="BHT101" i="4"/>
  <c r="BHT100" i="4"/>
  <c r="BHT99" i="4"/>
  <c r="BHT98" i="4"/>
  <c r="BHT97" i="4"/>
  <c r="BHT96" i="4"/>
  <c r="BHT95" i="4"/>
  <c r="BHT94" i="4"/>
  <c r="BHT93" i="4"/>
  <c r="BHT92" i="4"/>
  <c r="BHT91" i="4"/>
  <c r="BHT90" i="4"/>
  <c r="BHT89" i="4"/>
  <c r="BHT88" i="4"/>
  <c r="BHT87" i="4"/>
  <c r="BHT86" i="4"/>
  <c r="BHT85" i="4"/>
  <c r="BHT84" i="4"/>
  <c r="BHT83" i="4"/>
  <c r="BHT82" i="4"/>
  <c r="BHT81" i="4"/>
  <c r="BHT80" i="4"/>
  <c r="BHT79" i="4"/>
  <c r="BHT78" i="4"/>
  <c r="BHT77" i="4"/>
  <c r="BHT76" i="4"/>
  <c r="BHT75" i="4"/>
  <c r="BHT74" i="4"/>
  <c r="BHT73" i="4"/>
  <c r="BHT72" i="4"/>
  <c r="BHT71" i="4"/>
  <c r="BHT70" i="4"/>
  <c r="BHT69" i="4"/>
  <c r="BHT68" i="4"/>
  <c r="BHT67" i="4"/>
  <c r="BHT66" i="4"/>
  <c r="BHT65" i="4"/>
  <c r="BHT64" i="4"/>
  <c r="BHT63" i="4"/>
  <c r="BHT62" i="4"/>
  <c r="BHT61" i="4"/>
  <c r="BHT60" i="4"/>
  <c r="BHT59" i="4"/>
  <c r="BHT58" i="4"/>
  <c r="BHT57" i="4"/>
  <c r="BHT56" i="4"/>
  <c r="BHT55" i="4"/>
  <c r="BHT54" i="4"/>
  <c r="BHT53" i="4"/>
  <c r="BHT52" i="4"/>
  <c r="BHT51" i="4"/>
  <c r="BHT50" i="4"/>
  <c r="BHT49" i="4"/>
  <c r="BHT48" i="4"/>
  <c r="BHT47" i="4"/>
  <c r="BHT46" i="4"/>
  <c r="BHT45" i="4"/>
  <c r="BHT44" i="4"/>
  <c r="BHT43" i="4"/>
  <c r="BHT42" i="4"/>
  <c r="BHT41" i="4"/>
  <c r="BHT40" i="4"/>
  <c r="BHT39" i="4"/>
  <c r="BHT38" i="4"/>
  <c r="BHT37" i="4"/>
  <c r="BHT36" i="4"/>
  <c r="BHT35" i="4"/>
  <c r="BHT34" i="4"/>
  <c r="BHT33" i="4"/>
  <c r="BHT32" i="4"/>
  <c r="BHT31" i="4"/>
  <c r="BHT30" i="4"/>
  <c r="BHT29" i="4"/>
  <c r="BHT28" i="4"/>
  <c r="BHT27" i="4"/>
  <c r="BHT26" i="4"/>
  <c r="BHT25" i="4"/>
  <c r="BHT24" i="4"/>
  <c r="BHT23" i="4"/>
  <c r="BHT22" i="4"/>
  <c r="BHT21" i="4"/>
  <c r="BHT20" i="4"/>
  <c r="BHT19" i="4"/>
  <c r="BHT18" i="4"/>
  <c r="BHT17" i="4"/>
  <c r="BHT16" i="4"/>
  <c r="BHT15" i="4"/>
  <c r="BHT14" i="4"/>
  <c r="BHT13" i="4"/>
  <c r="BHT12" i="4"/>
  <c r="BHT11" i="4"/>
  <c r="BHT10" i="4"/>
  <c r="BHT9" i="4"/>
  <c r="BHT8" i="4"/>
  <c r="BHY156" i="4"/>
  <c r="BHY155" i="4"/>
  <c r="BHY154" i="4"/>
  <c r="BHY153" i="4"/>
  <c r="BHY152" i="4"/>
  <c r="BHY151" i="4"/>
  <c r="BHY150" i="4"/>
  <c r="BHY149" i="4"/>
  <c r="BHY148" i="4"/>
  <c r="BHY147" i="4"/>
  <c r="BHY146" i="4"/>
  <c r="BHY145" i="4"/>
  <c r="BHY144" i="4"/>
  <c r="BHY143" i="4"/>
  <c r="BHY142" i="4"/>
  <c r="BHY141" i="4"/>
  <c r="BHY140" i="4"/>
  <c r="BHY139" i="4"/>
  <c r="BHY138" i="4"/>
  <c r="BHY137" i="4"/>
  <c r="BHY136" i="4"/>
  <c r="BHY135" i="4"/>
  <c r="BHY134" i="4"/>
  <c r="BHY133" i="4"/>
  <c r="BHY132" i="4"/>
  <c r="BHY131" i="4"/>
  <c r="BHY130" i="4"/>
  <c r="BHY129" i="4"/>
  <c r="BHY128" i="4"/>
  <c r="BHY127" i="4"/>
  <c r="BHY126" i="4"/>
  <c r="BHY125" i="4"/>
  <c r="BHY124" i="4"/>
  <c r="BHY123" i="4"/>
  <c r="BHY122" i="4"/>
  <c r="BHY121" i="4"/>
  <c r="BHY120" i="4"/>
  <c r="BHY119" i="4"/>
  <c r="BHY118" i="4"/>
  <c r="BHY117" i="4"/>
  <c r="BHY116" i="4"/>
  <c r="BHY115" i="4"/>
  <c r="BHY114" i="4"/>
  <c r="BHY113" i="4"/>
  <c r="BHY112" i="4"/>
  <c r="BHY111" i="4"/>
  <c r="BHY110" i="4"/>
  <c r="BHY109" i="4"/>
  <c r="BHY108" i="4"/>
  <c r="BHY107" i="4"/>
  <c r="BHY106" i="4"/>
  <c r="BHY105" i="4"/>
  <c r="BHY104" i="4"/>
  <c r="BHY103" i="4"/>
  <c r="BHY102" i="4"/>
  <c r="BHY101" i="4"/>
  <c r="BHY100" i="4"/>
  <c r="BHY99" i="4"/>
  <c r="BHY98" i="4"/>
  <c r="BHY97" i="4"/>
  <c r="BHY96" i="4"/>
  <c r="BHY95" i="4"/>
  <c r="BHY94" i="4"/>
  <c r="BHY93" i="4"/>
  <c r="BHY92" i="4"/>
  <c r="BHY91" i="4"/>
  <c r="BHY90" i="4"/>
  <c r="BHY89" i="4"/>
  <c r="BHY88" i="4"/>
  <c r="BHY87" i="4"/>
  <c r="BHY86" i="4"/>
  <c r="BHY85" i="4"/>
  <c r="BHY84" i="4"/>
  <c r="BHY83" i="4"/>
  <c r="BHY82" i="4"/>
  <c r="BHY81" i="4"/>
  <c r="BHY80" i="4"/>
  <c r="BHY79" i="4"/>
  <c r="BHY78" i="4"/>
  <c r="BHY77" i="4"/>
  <c r="BHY76" i="4"/>
  <c r="BHY75" i="4"/>
  <c r="BHY74" i="4"/>
  <c r="BHY73" i="4"/>
  <c r="BHY72" i="4"/>
  <c r="BHY71" i="4"/>
  <c r="BHY70" i="4"/>
  <c r="BHY69" i="4"/>
  <c r="BHY68" i="4"/>
  <c r="BHY67" i="4"/>
  <c r="BHY66" i="4"/>
  <c r="BHY65" i="4"/>
  <c r="BHY64" i="4"/>
  <c r="BHY63" i="4"/>
  <c r="BHY62" i="4"/>
  <c r="BHY61" i="4"/>
  <c r="BHY60" i="4"/>
  <c r="BHY59" i="4"/>
  <c r="BHY58" i="4"/>
  <c r="BHY57" i="4"/>
  <c r="BHY56" i="4"/>
  <c r="BHY55" i="4"/>
  <c r="BHY54" i="4"/>
  <c r="BHY53" i="4"/>
  <c r="BHY52" i="4"/>
  <c r="BHY51" i="4"/>
  <c r="BHY50" i="4"/>
  <c r="BHY49" i="4"/>
  <c r="BHY48" i="4"/>
  <c r="BHY47" i="4"/>
  <c r="BHY46" i="4"/>
  <c r="BHY45" i="4"/>
  <c r="BHY44" i="4"/>
  <c r="BHY43" i="4"/>
  <c r="BHY42" i="4"/>
  <c r="BHY41" i="4"/>
  <c r="BHY40" i="4"/>
  <c r="BHY39" i="4"/>
  <c r="BHY38" i="4"/>
  <c r="BHY37" i="4"/>
  <c r="BHY36" i="4"/>
  <c r="BHY35" i="4"/>
  <c r="BHY34" i="4"/>
  <c r="BHY33" i="4"/>
  <c r="BHY32" i="4"/>
  <c r="BHY31" i="4"/>
  <c r="BHY30" i="4"/>
  <c r="BHY29" i="4"/>
  <c r="BHY28" i="4"/>
  <c r="BHY27" i="4"/>
  <c r="BHY26" i="4"/>
  <c r="BHY25" i="4"/>
  <c r="BHY24" i="4"/>
  <c r="BHY23" i="4"/>
  <c r="BHY22" i="4"/>
  <c r="BHY21" i="4"/>
  <c r="BHY20" i="4"/>
  <c r="BHY19" i="4"/>
  <c r="BHY18" i="4"/>
  <c r="BHY17" i="4"/>
  <c r="BHY16" i="4"/>
  <c r="BHY15" i="4"/>
  <c r="BHY14" i="4"/>
  <c r="BHY13" i="4"/>
  <c r="BHY12" i="4"/>
  <c r="BHY11" i="4"/>
  <c r="BHY10" i="4"/>
  <c r="BHY9" i="4"/>
  <c r="BHY8" i="4"/>
  <c r="BID156" i="4"/>
  <c r="BID155" i="4"/>
  <c r="BID154" i="4"/>
  <c r="BID153" i="4"/>
  <c r="BID152" i="4"/>
  <c r="BID151" i="4"/>
  <c r="BID150" i="4"/>
  <c r="BID149" i="4"/>
  <c r="BID148" i="4"/>
  <c r="BID147" i="4"/>
  <c r="BID146" i="4"/>
  <c r="BID145" i="4"/>
  <c r="BID144" i="4"/>
  <c r="BID143" i="4"/>
  <c r="BID142" i="4"/>
  <c r="BID141" i="4"/>
  <c r="BID140" i="4"/>
  <c r="BID139" i="4"/>
  <c r="BID138" i="4"/>
  <c r="BID137" i="4"/>
  <c r="BID136" i="4"/>
  <c r="BID135" i="4"/>
  <c r="BID134" i="4"/>
  <c r="BID133" i="4"/>
  <c r="BID132" i="4"/>
  <c r="BID131" i="4"/>
  <c r="BID130" i="4"/>
  <c r="BID129" i="4"/>
  <c r="BID128" i="4"/>
  <c r="BID127" i="4"/>
  <c r="BID126" i="4"/>
  <c r="BID125" i="4"/>
  <c r="BID124" i="4"/>
  <c r="BID123" i="4"/>
  <c r="BID122" i="4"/>
  <c r="BID121" i="4"/>
  <c r="BID120" i="4"/>
  <c r="BID119" i="4"/>
  <c r="BID118" i="4"/>
  <c r="BID117" i="4"/>
  <c r="BID116" i="4"/>
  <c r="BID115" i="4"/>
  <c r="BID114" i="4"/>
  <c r="BID113" i="4"/>
  <c r="BID112" i="4"/>
  <c r="BID111" i="4"/>
  <c r="BID110" i="4"/>
  <c r="BID109" i="4"/>
  <c r="BID108" i="4"/>
  <c r="BID107" i="4"/>
  <c r="BID106" i="4"/>
  <c r="BID105" i="4"/>
  <c r="BID104" i="4"/>
  <c r="BID103" i="4"/>
  <c r="BID102" i="4"/>
  <c r="BID101" i="4"/>
  <c r="BID100" i="4"/>
  <c r="BID99" i="4"/>
  <c r="BID98" i="4"/>
  <c r="BID97" i="4"/>
  <c r="BID96" i="4"/>
  <c r="BID95" i="4"/>
  <c r="BID94" i="4"/>
  <c r="BID93" i="4"/>
  <c r="BID92" i="4"/>
  <c r="BID91" i="4"/>
  <c r="BID90" i="4"/>
  <c r="BID89" i="4"/>
  <c r="BID88" i="4"/>
  <c r="BID87" i="4"/>
  <c r="BID86" i="4"/>
  <c r="BID85" i="4"/>
  <c r="BID84" i="4"/>
  <c r="BID83" i="4"/>
  <c r="BID82" i="4"/>
  <c r="BID81" i="4"/>
  <c r="BID80" i="4"/>
  <c r="BID79" i="4"/>
  <c r="BID78" i="4"/>
  <c r="BID77" i="4"/>
  <c r="BID76" i="4"/>
  <c r="BID75" i="4"/>
  <c r="BID74" i="4"/>
  <c r="BID73" i="4"/>
  <c r="BID72" i="4"/>
  <c r="BID71" i="4"/>
  <c r="BID70" i="4"/>
  <c r="BID69" i="4"/>
  <c r="BID68" i="4"/>
  <c r="BID67" i="4"/>
  <c r="BID66" i="4"/>
  <c r="BID65" i="4"/>
  <c r="BID64" i="4"/>
  <c r="BID63" i="4"/>
  <c r="BID62" i="4"/>
  <c r="BID61" i="4"/>
  <c r="BID60" i="4"/>
  <c r="BID59" i="4"/>
  <c r="BID58" i="4"/>
  <c r="BID57" i="4"/>
  <c r="BID56" i="4"/>
  <c r="BID55" i="4"/>
  <c r="BID54" i="4"/>
  <c r="BID53" i="4"/>
  <c r="BID52" i="4"/>
  <c r="BID51" i="4"/>
  <c r="BID50" i="4"/>
  <c r="BID49" i="4"/>
  <c r="BID48" i="4"/>
  <c r="BID47" i="4"/>
  <c r="BID46" i="4"/>
  <c r="BID45" i="4"/>
  <c r="BID44" i="4"/>
  <c r="BID43" i="4"/>
  <c r="BID42" i="4"/>
  <c r="BID41" i="4"/>
  <c r="BID40" i="4"/>
  <c r="BID39" i="4"/>
  <c r="BID38" i="4"/>
  <c r="BID37" i="4"/>
  <c r="BID36" i="4"/>
  <c r="BID35" i="4"/>
  <c r="BID34" i="4"/>
  <c r="BID33" i="4"/>
  <c r="BID32" i="4"/>
  <c r="BID31" i="4"/>
  <c r="BID30" i="4"/>
  <c r="BID29" i="4"/>
  <c r="BID28" i="4"/>
  <c r="BID27" i="4"/>
  <c r="BID26" i="4"/>
  <c r="BID25" i="4"/>
  <c r="BID24" i="4"/>
  <c r="BID23" i="4"/>
  <c r="BID22" i="4"/>
  <c r="BID21" i="4"/>
  <c r="BID20" i="4"/>
  <c r="BID19" i="4"/>
  <c r="BID18" i="4"/>
  <c r="BID17" i="4"/>
  <c r="BID16" i="4"/>
  <c r="BID15" i="4"/>
  <c r="BID14" i="4"/>
  <c r="BID13" i="4"/>
  <c r="BID12" i="4"/>
  <c r="BID11" i="4"/>
  <c r="BID10" i="4"/>
  <c r="BID9" i="4"/>
  <c r="BID8" i="4"/>
  <c r="BII156" i="4"/>
  <c r="BII155" i="4"/>
  <c r="BII154" i="4"/>
  <c r="BII153" i="4"/>
  <c r="BII152" i="4"/>
  <c r="BII151" i="4"/>
  <c r="BII150" i="4"/>
  <c r="BII149" i="4"/>
  <c r="BII148" i="4"/>
  <c r="BII147" i="4"/>
  <c r="BII146" i="4"/>
  <c r="BII145" i="4"/>
  <c r="BII144" i="4"/>
  <c r="BII143" i="4"/>
  <c r="BII142" i="4"/>
  <c r="BII141" i="4"/>
  <c r="BII140" i="4"/>
  <c r="BII139" i="4"/>
  <c r="BII138" i="4"/>
  <c r="BII137" i="4"/>
  <c r="BII136" i="4"/>
  <c r="BII135" i="4"/>
  <c r="BII134" i="4"/>
  <c r="BII133" i="4"/>
  <c r="BII132" i="4"/>
  <c r="BII131" i="4"/>
  <c r="BII130" i="4"/>
  <c r="BII129" i="4"/>
  <c r="BII128" i="4"/>
  <c r="BII127" i="4"/>
  <c r="BII126" i="4"/>
  <c r="BII125" i="4"/>
  <c r="BII124" i="4"/>
  <c r="BII123" i="4"/>
  <c r="BII122" i="4"/>
  <c r="BII121" i="4"/>
  <c r="BII120" i="4"/>
  <c r="BII119" i="4"/>
  <c r="BII118" i="4"/>
  <c r="BII117" i="4"/>
  <c r="BII116" i="4"/>
  <c r="BII115" i="4"/>
  <c r="BII114" i="4"/>
  <c r="BII113" i="4"/>
  <c r="BII112" i="4"/>
  <c r="BII111" i="4"/>
  <c r="BII110" i="4"/>
  <c r="BII109" i="4"/>
  <c r="BII108" i="4"/>
  <c r="BII107" i="4"/>
  <c r="BII106" i="4"/>
  <c r="BII105" i="4"/>
  <c r="BII104" i="4"/>
  <c r="BII103" i="4"/>
  <c r="BII102" i="4"/>
  <c r="BII101" i="4"/>
  <c r="BII100" i="4"/>
  <c r="BII99" i="4"/>
  <c r="BII98" i="4"/>
  <c r="BII97" i="4"/>
  <c r="BII96" i="4"/>
  <c r="BII95" i="4"/>
  <c r="BII94" i="4"/>
  <c r="BII93" i="4"/>
  <c r="BII92" i="4"/>
  <c r="BII91" i="4"/>
  <c r="BII90" i="4"/>
  <c r="BII89" i="4"/>
  <c r="BII88" i="4"/>
  <c r="BII87" i="4"/>
  <c r="BII86" i="4"/>
  <c r="BII85" i="4"/>
  <c r="BII84" i="4"/>
  <c r="BII83" i="4"/>
  <c r="BII82" i="4"/>
  <c r="BII81" i="4"/>
  <c r="BII80" i="4"/>
  <c r="BII79" i="4"/>
  <c r="BII78" i="4"/>
  <c r="BII77" i="4"/>
  <c r="BII76" i="4"/>
  <c r="BII75" i="4"/>
  <c r="BII74" i="4"/>
  <c r="BII73" i="4"/>
  <c r="BII72" i="4"/>
  <c r="BII71" i="4"/>
  <c r="BII70" i="4"/>
  <c r="BII69" i="4"/>
  <c r="BII68" i="4"/>
  <c r="BII67" i="4"/>
  <c r="BII66" i="4"/>
  <c r="BII65" i="4"/>
  <c r="BII64" i="4"/>
  <c r="BII63" i="4"/>
  <c r="BII62" i="4"/>
  <c r="BII61" i="4"/>
  <c r="BII60" i="4"/>
  <c r="BII59" i="4"/>
  <c r="BII58" i="4"/>
  <c r="BII57" i="4"/>
  <c r="BII56" i="4"/>
  <c r="BII55" i="4"/>
  <c r="BII54" i="4"/>
  <c r="BII53" i="4"/>
  <c r="BII52" i="4"/>
  <c r="BII51" i="4"/>
  <c r="BII50" i="4"/>
  <c r="BII49" i="4"/>
  <c r="BII48" i="4"/>
  <c r="BII47" i="4"/>
  <c r="BII46" i="4"/>
  <c r="BII45" i="4"/>
  <c r="BII44" i="4"/>
  <c r="BII43" i="4"/>
  <c r="BII42" i="4"/>
  <c r="BII41" i="4"/>
  <c r="BII40" i="4"/>
  <c r="BII39" i="4"/>
  <c r="BII38" i="4"/>
  <c r="BII37" i="4"/>
  <c r="BII36" i="4"/>
  <c r="BII35" i="4"/>
  <c r="BII34" i="4"/>
  <c r="BII33" i="4"/>
  <c r="BII32" i="4"/>
  <c r="BII31" i="4"/>
  <c r="BII30" i="4"/>
  <c r="BII29" i="4"/>
  <c r="BII28" i="4"/>
  <c r="BII27" i="4"/>
  <c r="BII26" i="4"/>
  <c r="BII25" i="4"/>
  <c r="BII24" i="4"/>
  <c r="BII23" i="4"/>
  <c r="BII22" i="4"/>
  <c r="BII21" i="4"/>
  <c r="BII20" i="4"/>
  <c r="BII19" i="4"/>
  <c r="BII18" i="4"/>
  <c r="BII17" i="4"/>
  <c r="BII16" i="4"/>
  <c r="BII15" i="4"/>
  <c r="BII14" i="4"/>
  <c r="BII13" i="4"/>
  <c r="BII12" i="4"/>
  <c r="BII11" i="4"/>
  <c r="BII10" i="4"/>
  <c r="BII9" i="4"/>
  <c r="BII8" i="4"/>
  <c r="BIN156" i="4"/>
  <c r="BIN155" i="4"/>
  <c r="BIN154" i="4"/>
  <c r="BIN153" i="4"/>
  <c r="BIN152" i="4"/>
  <c r="BIN151" i="4"/>
  <c r="BIN150" i="4"/>
  <c r="BIN149" i="4"/>
  <c r="BIN148" i="4"/>
  <c r="BIN147" i="4"/>
  <c r="BIN146" i="4"/>
  <c r="BIN145" i="4"/>
  <c r="BIN144" i="4"/>
  <c r="BIN143" i="4"/>
  <c r="BIN142" i="4"/>
  <c r="BIN141" i="4"/>
  <c r="BIN140" i="4"/>
  <c r="BIN139" i="4"/>
  <c r="BIN138" i="4"/>
  <c r="BIN137" i="4"/>
  <c r="BIN136" i="4"/>
  <c r="BIN135" i="4"/>
  <c r="BIN134" i="4"/>
  <c r="BIN133" i="4"/>
  <c r="BIN132" i="4"/>
  <c r="BIN131" i="4"/>
  <c r="BIN130" i="4"/>
  <c r="BIN129" i="4"/>
  <c r="BIN128" i="4"/>
  <c r="BIN127" i="4"/>
  <c r="BIN126" i="4"/>
  <c r="BIN125" i="4"/>
  <c r="BIN124" i="4"/>
  <c r="BIN123" i="4"/>
  <c r="BIN122" i="4"/>
  <c r="BIN121" i="4"/>
  <c r="BIN120" i="4"/>
  <c r="BIN119" i="4"/>
  <c r="BIN118" i="4"/>
  <c r="BIN117" i="4"/>
  <c r="BIN116" i="4"/>
  <c r="BIN115" i="4"/>
  <c r="BIN114" i="4"/>
  <c r="BIN113" i="4"/>
  <c r="BIN112" i="4"/>
  <c r="BIN111" i="4"/>
  <c r="BIN110" i="4"/>
  <c r="BIN109" i="4"/>
  <c r="BIN108" i="4"/>
  <c r="BIN107" i="4"/>
  <c r="BIN106" i="4"/>
  <c r="BIN105" i="4"/>
  <c r="BIN104" i="4"/>
  <c r="BIN103" i="4"/>
  <c r="BIN102" i="4"/>
  <c r="BIN101" i="4"/>
  <c r="BIN100" i="4"/>
  <c r="BIN99" i="4"/>
  <c r="BIN98" i="4"/>
  <c r="BIN97" i="4"/>
  <c r="BIN96" i="4"/>
  <c r="BIN95" i="4"/>
  <c r="BIN94" i="4"/>
  <c r="BIN93" i="4"/>
  <c r="BIN92" i="4"/>
  <c r="BIN91" i="4"/>
  <c r="BIN90" i="4"/>
  <c r="BIN89" i="4"/>
  <c r="BIN88" i="4"/>
  <c r="BIN87" i="4"/>
  <c r="BIN86" i="4"/>
  <c r="BIN85" i="4"/>
  <c r="BIN84" i="4"/>
  <c r="BIN83" i="4"/>
  <c r="BIN82" i="4"/>
  <c r="BIN81" i="4"/>
  <c r="BIN80" i="4"/>
  <c r="BIN79" i="4"/>
  <c r="BIN78" i="4"/>
  <c r="BIN77" i="4"/>
  <c r="BIN76" i="4"/>
  <c r="BIN75" i="4"/>
  <c r="BIN74" i="4"/>
  <c r="BIN73" i="4"/>
  <c r="BIN72" i="4"/>
  <c r="BIN71" i="4"/>
  <c r="BIN70" i="4"/>
  <c r="BIN69" i="4"/>
  <c r="BIN68" i="4"/>
  <c r="BIN67" i="4"/>
  <c r="BIN66" i="4"/>
  <c r="BIN65" i="4"/>
  <c r="BIN64" i="4"/>
  <c r="BIN63" i="4"/>
  <c r="BIN62" i="4"/>
  <c r="BIN61" i="4"/>
  <c r="BIN60" i="4"/>
  <c r="BIN59" i="4"/>
  <c r="BIN58" i="4"/>
  <c r="BIN57" i="4"/>
  <c r="BIN56" i="4"/>
  <c r="BIN55" i="4"/>
  <c r="BIN54" i="4"/>
  <c r="BIN53" i="4"/>
  <c r="BIN52" i="4"/>
  <c r="BIN51" i="4"/>
  <c r="BIN50" i="4"/>
  <c r="BIN49" i="4"/>
  <c r="BIN48" i="4"/>
  <c r="BIN47" i="4"/>
  <c r="BIN46" i="4"/>
  <c r="BIN45" i="4"/>
  <c r="BIN44" i="4"/>
  <c r="BIN43" i="4"/>
  <c r="BIN42" i="4"/>
  <c r="BIN41" i="4"/>
  <c r="BIN40" i="4"/>
  <c r="BIN39" i="4"/>
  <c r="BIN38" i="4"/>
  <c r="BIN37" i="4"/>
  <c r="BIN36" i="4"/>
  <c r="BIN35" i="4"/>
  <c r="BIN34" i="4"/>
  <c r="BIN33" i="4"/>
  <c r="BIN32" i="4"/>
  <c r="BIN31" i="4"/>
  <c r="BIN30" i="4"/>
  <c r="BIN29" i="4"/>
  <c r="BIN28" i="4"/>
  <c r="BIN27" i="4"/>
  <c r="BIN26" i="4"/>
  <c r="BIN25" i="4"/>
  <c r="BIN24" i="4"/>
  <c r="BIN23" i="4"/>
  <c r="BIN22" i="4"/>
  <c r="BIN21" i="4"/>
  <c r="BIN20" i="4"/>
  <c r="BIN19" i="4"/>
  <c r="BIN18" i="4"/>
  <c r="BIN17" i="4"/>
  <c r="BIN16" i="4"/>
  <c r="BIN15" i="4"/>
  <c r="BIN14" i="4"/>
  <c r="BIN13" i="4"/>
  <c r="BIN12" i="4"/>
  <c r="BIN11" i="4"/>
  <c r="BIN10" i="4"/>
  <c r="BIN9" i="4"/>
  <c r="BIN8" i="4"/>
  <c r="BIS156" i="4"/>
  <c r="BIS155" i="4"/>
  <c r="BIS154" i="4"/>
  <c r="BIS153" i="4"/>
  <c r="BIS152" i="4"/>
  <c r="BIS151" i="4"/>
  <c r="BIS150" i="4"/>
  <c r="BIS149" i="4"/>
  <c r="BIS148" i="4"/>
  <c r="BIS147" i="4"/>
  <c r="BIS146" i="4"/>
  <c r="BIS145" i="4"/>
  <c r="BIS144" i="4"/>
  <c r="BIS143" i="4"/>
  <c r="BIS142" i="4"/>
  <c r="BIS141" i="4"/>
  <c r="BIS140" i="4"/>
  <c r="BIS139" i="4"/>
  <c r="BIS138" i="4"/>
  <c r="BIS137" i="4"/>
  <c r="BIS136" i="4"/>
  <c r="BIS135" i="4"/>
  <c r="BIS134" i="4"/>
  <c r="BIS133" i="4"/>
  <c r="BIS132" i="4"/>
  <c r="BIS131" i="4"/>
  <c r="BIS130" i="4"/>
  <c r="BIS129" i="4"/>
  <c r="BIS128" i="4"/>
  <c r="BIS127" i="4"/>
  <c r="BIS126" i="4"/>
  <c r="BIS125" i="4"/>
  <c r="BIS124" i="4"/>
  <c r="BIS123" i="4"/>
  <c r="BIS122" i="4"/>
  <c r="BIS121" i="4"/>
  <c r="BIS120" i="4"/>
  <c r="BIS119" i="4"/>
  <c r="BIS118" i="4"/>
  <c r="BIS117" i="4"/>
  <c r="BIS116" i="4"/>
  <c r="BIS115" i="4"/>
  <c r="BIS114" i="4"/>
  <c r="BIS113" i="4"/>
  <c r="BIS112" i="4"/>
  <c r="BIS111" i="4"/>
  <c r="BIS110" i="4"/>
  <c r="BIS109" i="4"/>
  <c r="BIS108" i="4"/>
  <c r="BIS107" i="4"/>
  <c r="BIS106" i="4"/>
  <c r="BIS105" i="4"/>
  <c r="BIS104" i="4"/>
  <c r="BIS103" i="4"/>
  <c r="BIS102" i="4"/>
  <c r="BIS101" i="4"/>
  <c r="BIS100" i="4"/>
  <c r="BIS99" i="4"/>
  <c r="BIS98" i="4"/>
  <c r="BIS97" i="4"/>
  <c r="BIS96" i="4"/>
  <c r="BIS95" i="4"/>
  <c r="BIS94" i="4"/>
  <c r="BIS93" i="4"/>
  <c r="BIS92" i="4"/>
  <c r="BIS91" i="4"/>
  <c r="BIS90" i="4"/>
  <c r="BIS89" i="4"/>
  <c r="BIS88" i="4"/>
  <c r="BIS87" i="4"/>
  <c r="BIS86" i="4"/>
  <c r="BIS85" i="4"/>
  <c r="BIS84" i="4"/>
  <c r="BIS83" i="4"/>
  <c r="BIS82" i="4"/>
  <c r="BIS81" i="4"/>
  <c r="BIS80" i="4"/>
  <c r="BIS79" i="4"/>
  <c r="BIS78" i="4"/>
  <c r="BIS77" i="4"/>
  <c r="BIS76" i="4"/>
  <c r="BIS75" i="4"/>
  <c r="BIS74" i="4"/>
  <c r="BIS73" i="4"/>
  <c r="BIS72" i="4"/>
  <c r="BIS71" i="4"/>
  <c r="BIS70" i="4"/>
  <c r="BIS69" i="4"/>
  <c r="BIS68" i="4"/>
  <c r="BIS67" i="4"/>
  <c r="BIS66" i="4"/>
  <c r="BIS65" i="4"/>
  <c r="BIS64" i="4"/>
  <c r="BIS63" i="4"/>
  <c r="BIS62" i="4"/>
  <c r="BIS61" i="4"/>
  <c r="BIS60" i="4"/>
  <c r="BIS59" i="4"/>
  <c r="BIS58" i="4"/>
  <c r="BIS57" i="4"/>
  <c r="BIS56" i="4"/>
  <c r="BIS55" i="4"/>
  <c r="BIS54" i="4"/>
  <c r="BIS53" i="4"/>
  <c r="BIS52" i="4"/>
  <c r="BIS51" i="4"/>
  <c r="BIS50" i="4"/>
  <c r="BIS49" i="4"/>
  <c r="BIS48" i="4"/>
  <c r="BIS47" i="4"/>
  <c r="BIS46" i="4"/>
  <c r="BIS45" i="4"/>
  <c r="BIS44" i="4"/>
  <c r="BIS43" i="4"/>
  <c r="BIS42" i="4"/>
  <c r="BIS41" i="4"/>
  <c r="BIS40" i="4"/>
  <c r="BIS39" i="4"/>
  <c r="BIS38" i="4"/>
  <c r="BIS37" i="4"/>
  <c r="BIS36" i="4"/>
  <c r="BIS35" i="4"/>
  <c r="BIS34" i="4"/>
  <c r="BIS33" i="4"/>
  <c r="BIS32" i="4"/>
  <c r="BIS31" i="4"/>
  <c r="BIS30" i="4"/>
  <c r="BIS29" i="4"/>
  <c r="BIS28" i="4"/>
  <c r="BIS27" i="4"/>
  <c r="BIS26" i="4"/>
  <c r="BIS25" i="4"/>
  <c r="BIS24" i="4"/>
  <c r="BIS23" i="4"/>
  <c r="BIS22" i="4"/>
  <c r="BIS21" i="4"/>
  <c r="BIS20" i="4"/>
  <c r="BIS19" i="4"/>
  <c r="BIS18" i="4"/>
  <c r="BIS17" i="4"/>
  <c r="BIS16" i="4"/>
  <c r="BIS15" i="4"/>
  <c r="BIS14" i="4"/>
  <c r="BIS13" i="4"/>
  <c r="BIS12" i="4"/>
  <c r="BIS11" i="4"/>
  <c r="BIS10" i="4"/>
  <c r="BIS9" i="4"/>
  <c r="BIS8" i="4"/>
  <c r="BIX156" i="4"/>
  <c r="BIX155" i="4"/>
  <c r="BIX154" i="4"/>
  <c r="BIX153" i="4"/>
  <c r="BIX152" i="4"/>
  <c r="BIX151" i="4"/>
  <c r="BIX150" i="4"/>
  <c r="BIX149" i="4"/>
  <c r="BIX148" i="4"/>
  <c r="BIX147" i="4"/>
  <c r="BIX146" i="4"/>
  <c r="BIX145" i="4"/>
  <c r="BIX144" i="4"/>
  <c r="BIX143" i="4"/>
  <c r="BIX142" i="4"/>
  <c r="BIX141" i="4"/>
  <c r="BIX140" i="4"/>
  <c r="BIX139" i="4"/>
  <c r="BIX138" i="4"/>
  <c r="BIX137" i="4"/>
  <c r="BIX136" i="4"/>
  <c r="BIX135" i="4"/>
  <c r="BIX134" i="4"/>
  <c r="BIX133" i="4"/>
  <c r="BIX132" i="4"/>
  <c r="BIX131" i="4"/>
  <c r="BIX130" i="4"/>
  <c r="BIX129" i="4"/>
  <c r="BIX128" i="4"/>
  <c r="BIX127" i="4"/>
  <c r="BIX126" i="4"/>
  <c r="BIX125" i="4"/>
  <c r="BIX124" i="4"/>
  <c r="BIX123" i="4"/>
  <c r="BIX122" i="4"/>
  <c r="BIX121" i="4"/>
  <c r="BIX120" i="4"/>
  <c r="BIX119" i="4"/>
  <c r="BIX118" i="4"/>
  <c r="BIX117" i="4"/>
  <c r="BIX116" i="4"/>
  <c r="BIX115" i="4"/>
  <c r="BIX114" i="4"/>
  <c r="BIX113" i="4"/>
  <c r="BIX112" i="4"/>
  <c r="BIX111" i="4"/>
  <c r="BIX110" i="4"/>
  <c r="BIX109" i="4"/>
  <c r="BIX108" i="4"/>
  <c r="BIX107" i="4"/>
  <c r="BIX106" i="4"/>
  <c r="BIX105" i="4"/>
  <c r="BIX104" i="4"/>
  <c r="BIX103" i="4"/>
  <c r="BIX102" i="4"/>
  <c r="BIX101" i="4"/>
  <c r="BIX100" i="4"/>
  <c r="BIX99" i="4"/>
  <c r="BIX98" i="4"/>
  <c r="BIX97" i="4"/>
  <c r="BIX96" i="4"/>
  <c r="BIX95" i="4"/>
  <c r="BIX94" i="4"/>
  <c r="BIX93" i="4"/>
  <c r="BIX92" i="4"/>
  <c r="BIX91" i="4"/>
  <c r="BIX90" i="4"/>
  <c r="BIX89" i="4"/>
  <c r="BIX88" i="4"/>
  <c r="BIX87" i="4"/>
  <c r="BIX86" i="4"/>
  <c r="BIX85" i="4"/>
  <c r="BIX84" i="4"/>
  <c r="BIX83" i="4"/>
  <c r="BIX82" i="4"/>
  <c r="BIX81" i="4"/>
  <c r="BIX80" i="4"/>
  <c r="BIX79" i="4"/>
  <c r="BIX78" i="4"/>
  <c r="BIX77" i="4"/>
  <c r="BIX76" i="4"/>
  <c r="BIX75" i="4"/>
  <c r="BIX74" i="4"/>
  <c r="BIX73" i="4"/>
  <c r="BIX72" i="4"/>
  <c r="BIX71" i="4"/>
  <c r="BIX70" i="4"/>
  <c r="BIX69" i="4"/>
  <c r="BIX68" i="4"/>
  <c r="BIX67" i="4"/>
  <c r="BIX66" i="4"/>
  <c r="BIX65" i="4"/>
  <c r="BIX64" i="4"/>
  <c r="BIX63" i="4"/>
  <c r="BIX62" i="4"/>
  <c r="BIX61" i="4"/>
  <c r="BIX60" i="4"/>
  <c r="BIX59" i="4"/>
  <c r="BIX58" i="4"/>
  <c r="BIX57" i="4"/>
  <c r="BIX56" i="4"/>
  <c r="BIX55" i="4"/>
  <c r="BIX54" i="4"/>
  <c r="BIX53" i="4"/>
  <c r="BIX52" i="4"/>
  <c r="BIX51" i="4"/>
  <c r="BIX50" i="4"/>
  <c r="BIX49" i="4"/>
  <c r="BIX48" i="4"/>
  <c r="BIX47" i="4"/>
  <c r="BIX46" i="4"/>
  <c r="BIX45" i="4"/>
  <c r="BIX44" i="4"/>
  <c r="BIX43" i="4"/>
  <c r="BIX42" i="4"/>
  <c r="BIX41" i="4"/>
  <c r="BIX40" i="4"/>
  <c r="BIX39" i="4"/>
  <c r="BIX38" i="4"/>
  <c r="BIX37" i="4"/>
  <c r="BIX36" i="4"/>
  <c r="BIX35" i="4"/>
  <c r="BIX34" i="4"/>
  <c r="BIX33" i="4"/>
  <c r="BIX32" i="4"/>
  <c r="BIX31" i="4"/>
  <c r="BIX30" i="4"/>
  <c r="BIX29" i="4"/>
  <c r="BIX28" i="4"/>
  <c r="BIX27" i="4"/>
  <c r="BIX26" i="4"/>
  <c r="BIX25" i="4"/>
  <c r="BIX24" i="4"/>
  <c r="BIX23" i="4"/>
  <c r="BIX22" i="4"/>
  <c r="BIX21" i="4"/>
  <c r="BIX20" i="4"/>
  <c r="BIX19" i="4"/>
  <c r="BIX18" i="4"/>
  <c r="BIX17" i="4"/>
  <c r="BIX16" i="4"/>
  <c r="BIX15" i="4"/>
  <c r="BIX14" i="4"/>
  <c r="BIX13" i="4"/>
  <c r="BIX12" i="4"/>
  <c r="BIX11" i="4"/>
  <c r="BIX10" i="4"/>
  <c r="BIX9" i="4"/>
  <c r="BIX8" i="4"/>
  <c r="BJC156" i="4"/>
  <c r="BJC155" i="4"/>
  <c r="BJC154" i="4"/>
  <c r="BJC153" i="4"/>
  <c r="BJC152" i="4"/>
  <c r="BJC151" i="4"/>
  <c r="BJC150" i="4"/>
  <c r="BJC149" i="4"/>
  <c r="BJC148" i="4"/>
  <c r="BJC147" i="4"/>
  <c r="BJC146" i="4"/>
  <c r="BJC145" i="4"/>
  <c r="BJC144" i="4"/>
  <c r="BJC143" i="4"/>
  <c r="BJC142" i="4"/>
  <c r="BJC141" i="4"/>
  <c r="BJC140" i="4"/>
  <c r="BJC139" i="4"/>
  <c r="BJC138" i="4"/>
  <c r="BJC137" i="4"/>
  <c r="BJC136" i="4"/>
  <c r="BJC135" i="4"/>
  <c r="BJC134" i="4"/>
  <c r="BJC133" i="4"/>
  <c r="BJC132" i="4"/>
  <c r="BJC131" i="4"/>
  <c r="BJC130" i="4"/>
  <c r="BJC129" i="4"/>
  <c r="BJC128" i="4"/>
  <c r="BJC127" i="4"/>
  <c r="BJC126" i="4"/>
  <c r="BJC125" i="4"/>
  <c r="BJC124" i="4"/>
  <c r="BJC123" i="4"/>
  <c r="BJC122" i="4"/>
  <c r="BJC121" i="4"/>
  <c r="BJC120" i="4"/>
  <c r="BJC119" i="4"/>
  <c r="BJC118" i="4"/>
  <c r="BJC117" i="4"/>
  <c r="BJC116" i="4"/>
  <c r="BJC115" i="4"/>
  <c r="BJC114" i="4"/>
  <c r="BJC113" i="4"/>
  <c r="BJC112" i="4"/>
  <c r="BJC111" i="4"/>
  <c r="BJC110" i="4"/>
  <c r="BJC109" i="4"/>
  <c r="BJC108" i="4"/>
  <c r="BJC107" i="4"/>
  <c r="BJC106" i="4"/>
  <c r="BJC105" i="4"/>
  <c r="BJC104" i="4"/>
  <c r="BJC103" i="4"/>
  <c r="BJC102" i="4"/>
  <c r="BJC101" i="4"/>
  <c r="BJC100" i="4"/>
  <c r="BJC99" i="4"/>
  <c r="BJC98" i="4"/>
  <c r="BJC97" i="4"/>
  <c r="BJC96" i="4"/>
  <c r="BJC95" i="4"/>
  <c r="BJC94" i="4"/>
  <c r="BJC93" i="4"/>
  <c r="BJC92" i="4"/>
  <c r="BJC91" i="4"/>
  <c r="BJC90" i="4"/>
  <c r="BJC89" i="4"/>
  <c r="BJC88" i="4"/>
  <c r="BJC87" i="4"/>
  <c r="BJC86" i="4"/>
  <c r="BJC85" i="4"/>
  <c r="BJC84" i="4"/>
  <c r="BJC83" i="4"/>
  <c r="BJC82" i="4"/>
  <c r="BJC81" i="4"/>
  <c r="BJC80" i="4"/>
  <c r="BJC79" i="4"/>
  <c r="BJC78" i="4"/>
  <c r="BJC77" i="4"/>
  <c r="BJC76" i="4"/>
  <c r="BJC75" i="4"/>
  <c r="BJC74" i="4"/>
  <c r="BJC73" i="4"/>
  <c r="BJC72" i="4"/>
  <c r="BJC71" i="4"/>
  <c r="BJC70" i="4"/>
  <c r="BJC69" i="4"/>
  <c r="BJC68" i="4"/>
  <c r="BJC67" i="4"/>
  <c r="BJC66" i="4"/>
  <c r="BJC65" i="4"/>
  <c r="BJC64" i="4"/>
  <c r="BJC63" i="4"/>
  <c r="BJC62" i="4"/>
  <c r="BJC61" i="4"/>
  <c r="BJC60" i="4"/>
  <c r="BJC59" i="4"/>
  <c r="BJC58" i="4"/>
  <c r="BJC57" i="4"/>
  <c r="BJC56" i="4"/>
  <c r="BJC55" i="4"/>
  <c r="BJC54" i="4"/>
  <c r="BJC53" i="4"/>
  <c r="BJC52" i="4"/>
  <c r="BJC51" i="4"/>
  <c r="BJC50" i="4"/>
  <c r="BJC49" i="4"/>
  <c r="BJC48" i="4"/>
  <c r="BJC47" i="4"/>
  <c r="BJC46" i="4"/>
  <c r="BJC45" i="4"/>
  <c r="BJC44" i="4"/>
  <c r="BJC43" i="4"/>
  <c r="BJC42" i="4"/>
  <c r="BJC41" i="4"/>
  <c r="BJC40" i="4"/>
  <c r="BJC39" i="4"/>
  <c r="BJC38" i="4"/>
  <c r="BJC37" i="4"/>
  <c r="BJC36" i="4"/>
  <c r="BJC35" i="4"/>
  <c r="BJC34" i="4"/>
  <c r="BJC33" i="4"/>
  <c r="BJC32" i="4"/>
  <c r="BJC31" i="4"/>
  <c r="BJC30" i="4"/>
  <c r="BJC29" i="4"/>
  <c r="BJC28" i="4"/>
  <c r="BJC27" i="4"/>
  <c r="BJC26" i="4"/>
  <c r="BJC25" i="4"/>
  <c r="BJC24" i="4"/>
  <c r="BJC23" i="4"/>
  <c r="BJC22" i="4"/>
  <c r="BJC21" i="4"/>
  <c r="BJC20" i="4"/>
  <c r="BJC19" i="4"/>
  <c r="BJC18" i="4"/>
  <c r="BJC17" i="4"/>
  <c r="BJC16" i="4"/>
  <c r="BJC15" i="4"/>
  <c r="BJC14" i="4"/>
  <c r="BJC13" i="4"/>
  <c r="BJC12" i="4"/>
  <c r="BJC11" i="4"/>
  <c r="BJC10" i="4"/>
  <c r="BJC9" i="4"/>
  <c r="BJC8" i="4"/>
  <c r="BJH156" i="4"/>
  <c r="BJH155" i="4"/>
  <c r="BJH154" i="4"/>
  <c r="BJH153" i="4"/>
  <c r="BJH152" i="4"/>
  <c r="BJH151" i="4"/>
  <c r="BJH150" i="4"/>
  <c r="BJH149" i="4"/>
  <c r="BJH148" i="4"/>
  <c r="BJH147" i="4"/>
  <c r="BJH146" i="4"/>
  <c r="BJH145" i="4"/>
  <c r="BJH144" i="4"/>
  <c r="BJH143" i="4"/>
  <c r="BJH142" i="4"/>
  <c r="BJH141" i="4"/>
  <c r="BJH140" i="4"/>
  <c r="BJH139" i="4"/>
  <c r="BJH138" i="4"/>
  <c r="BJH137" i="4"/>
  <c r="BJH136" i="4"/>
  <c r="BJH135" i="4"/>
  <c r="BJH134" i="4"/>
  <c r="BJH133" i="4"/>
  <c r="BJH132" i="4"/>
  <c r="BJH131" i="4"/>
  <c r="BJH130" i="4"/>
  <c r="BJH129" i="4"/>
  <c r="BJH128" i="4"/>
  <c r="BJH127" i="4"/>
  <c r="BJH126" i="4"/>
  <c r="BJH125" i="4"/>
  <c r="BJH124" i="4"/>
  <c r="BJH123" i="4"/>
  <c r="BJH122" i="4"/>
  <c r="BJH121" i="4"/>
  <c r="BJH120" i="4"/>
  <c r="BJH119" i="4"/>
  <c r="BJH118" i="4"/>
  <c r="BJH117" i="4"/>
  <c r="BJH116" i="4"/>
  <c r="BJH115" i="4"/>
  <c r="BJH114" i="4"/>
  <c r="BJH113" i="4"/>
  <c r="BJH112" i="4"/>
  <c r="BJH111" i="4"/>
  <c r="BJH110" i="4"/>
  <c r="BJH109" i="4"/>
  <c r="BJH108" i="4"/>
  <c r="BJH107" i="4"/>
  <c r="BJH106" i="4"/>
  <c r="BJH105" i="4"/>
  <c r="BJH104" i="4"/>
  <c r="BJH103" i="4"/>
  <c r="BJH102" i="4"/>
  <c r="BJH101" i="4"/>
  <c r="BJH100" i="4"/>
  <c r="BJH99" i="4"/>
  <c r="BJH98" i="4"/>
  <c r="BJH97" i="4"/>
  <c r="BJH96" i="4"/>
  <c r="BJH95" i="4"/>
  <c r="BJH94" i="4"/>
  <c r="BJH93" i="4"/>
  <c r="BJH92" i="4"/>
  <c r="BJH91" i="4"/>
  <c r="BJH90" i="4"/>
  <c r="BJH89" i="4"/>
  <c r="BJH88" i="4"/>
  <c r="BJH87" i="4"/>
  <c r="BJH86" i="4"/>
  <c r="BJH85" i="4"/>
  <c r="BJH84" i="4"/>
  <c r="BJH83" i="4"/>
  <c r="BJH82" i="4"/>
  <c r="BJH81" i="4"/>
  <c r="BJH80" i="4"/>
  <c r="BJH79" i="4"/>
  <c r="BJH78" i="4"/>
  <c r="BJH77" i="4"/>
  <c r="BJH76" i="4"/>
  <c r="BJH75" i="4"/>
  <c r="BJH74" i="4"/>
  <c r="BJH73" i="4"/>
  <c r="BJH72" i="4"/>
  <c r="BJH71" i="4"/>
  <c r="BJH70" i="4"/>
  <c r="BJH69" i="4"/>
  <c r="BJH68" i="4"/>
  <c r="BJH67" i="4"/>
  <c r="BJH66" i="4"/>
  <c r="BJH65" i="4"/>
  <c r="BJH64" i="4"/>
  <c r="BJH63" i="4"/>
  <c r="BJH62" i="4"/>
  <c r="BJH61" i="4"/>
  <c r="BJH60" i="4"/>
  <c r="BJH59" i="4"/>
  <c r="BJH58" i="4"/>
  <c r="BJH57" i="4"/>
  <c r="BJH56" i="4"/>
  <c r="BJH55" i="4"/>
  <c r="BJH54" i="4"/>
  <c r="BJH53" i="4"/>
  <c r="BJH52" i="4"/>
  <c r="BJH51" i="4"/>
  <c r="BJH50" i="4"/>
  <c r="BJH49" i="4"/>
  <c r="BJH48" i="4"/>
  <c r="BJH47" i="4"/>
  <c r="BJH46" i="4"/>
  <c r="BJH45" i="4"/>
  <c r="BJH44" i="4"/>
  <c r="BJH43" i="4"/>
  <c r="BJH42" i="4"/>
  <c r="BJH41" i="4"/>
  <c r="BJH40" i="4"/>
  <c r="BJH39" i="4"/>
  <c r="BJH38" i="4"/>
  <c r="BJH37" i="4"/>
  <c r="BJH36" i="4"/>
  <c r="BJH35" i="4"/>
  <c r="BJH34" i="4"/>
  <c r="BJH33" i="4"/>
  <c r="BJH32" i="4"/>
  <c r="BJH31" i="4"/>
  <c r="BJH30" i="4"/>
  <c r="BJH29" i="4"/>
  <c r="BJH28" i="4"/>
  <c r="BJH27" i="4"/>
  <c r="BJH26" i="4"/>
  <c r="BJH25" i="4"/>
  <c r="BJH24" i="4"/>
  <c r="BJH23" i="4"/>
  <c r="BJH22" i="4"/>
  <c r="BJH21" i="4"/>
  <c r="BJH20" i="4"/>
  <c r="BJH19" i="4"/>
  <c r="BJH18" i="4"/>
  <c r="BJH17" i="4"/>
  <c r="BJH16" i="4"/>
  <c r="BJH15" i="4"/>
  <c r="BJH14" i="4"/>
  <c r="BJH13" i="4"/>
  <c r="BJH12" i="4"/>
  <c r="BJH11" i="4"/>
  <c r="BJH10" i="4"/>
  <c r="BJH9" i="4"/>
  <c r="BJH8" i="4"/>
  <c r="BJM156" i="4"/>
  <c r="BJM155" i="4"/>
  <c r="BJM154" i="4"/>
  <c r="BJM153" i="4"/>
  <c r="BJM152" i="4"/>
  <c r="BJM151" i="4"/>
  <c r="BJM150" i="4"/>
  <c r="BJM149" i="4"/>
  <c r="BJM148" i="4"/>
  <c r="BJM147" i="4"/>
  <c r="BJM146" i="4"/>
  <c r="BJM145" i="4"/>
  <c r="BJM144" i="4"/>
  <c r="BJM143" i="4"/>
  <c r="BJM142" i="4"/>
  <c r="BJM141" i="4"/>
  <c r="BJM140" i="4"/>
  <c r="BJM139" i="4"/>
  <c r="BJM138" i="4"/>
  <c r="BJM137" i="4"/>
  <c r="BJM136" i="4"/>
  <c r="BJM135" i="4"/>
  <c r="BJM134" i="4"/>
  <c r="BJM133" i="4"/>
  <c r="BJM132" i="4"/>
  <c r="BJM131" i="4"/>
  <c r="BJM130" i="4"/>
  <c r="BJM129" i="4"/>
  <c r="BJM128" i="4"/>
  <c r="BJM127" i="4"/>
  <c r="BJM126" i="4"/>
  <c r="BJM125" i="4"/>
  <c r="BJM124" i="4"/>
  <c r="BJM123" i="4"/>
  <c r="BJM122" i="4"/>
  <c r="BJM121" i="4"/>
  <c r="BJM120" i="4"/>
  <c r="BJM119" i="4"/>
  <c r="BJM118" i="4"/>
  <c r="BJM117" i="4"/>
  <c r="BJM116" i="4"/>
  <c r="BJM115" i="4"/>
  <c r="BJM114" i="4"/>
  <c r="BJM113" i="4"/>
  <c r="BJM112" i="4"/>
  <c r="BJM111" i="4"/>
  <c r="BJM110" i="4"/>
  <c r="BJM109" i="4"/>
  <c r="BJM108" i="4"/>
  <c r="BJM107" i="4"/>
  <c r="BJM106" i="4"/>
  <c r="BJM105" i="4"/>
  <c r="BJM104" i="4"/>
  <c r="BJM103" i="4"/>
  <c r="BJM102" i="4"/>
  <c r="BJM101" i="4"/>
  <c r="BJM100" i="4"/>
  <c r="BJM99" i="4"/>
  <c r="BJM98" i="4"/>
  <c r="BJM97" i="4"/>
  <c r="BJM96" i="4"/>
  <c r="BJM95" i="4"/>
  <c r="BJM94" i="4"/>
  <c r="BJM93" i="4"/>
  <c r="BJM92" i="4"/>
  <c r="BJM91" i="4"/>
  <c r="BJM90" i="4"/>
  <c r="BJM89" i="4"/>
  <c r="BJM88" i="4"/>
  <c r="BJM87" i="4"/>
  <c r="BJM86" i="4"/>
  <c r="BJM85" i="4"/>
  <c r="BJM84" i="4"/>
  <c r="BJM83" i="4"/>
  <c r="BJM82" i="4"/>
  <c r="BJM81" i="4"/>
  <c r="BJM80" i="4"/>
  <c r="BJM79" i="4"/>
  <c r="BJM78" i="4"/>
  <c r="BJM77" i="4"/>
  <c r="BJM76" i="4"/>
  <c r="BJM75" i="4"/>
  <c r="BJM74" i="4"/>
  <c r="BJM73" i="4"/>
  <c r="BJM72" i="4"/>
  <c r="BJM71" i="4"/>
  <c r="BJM70" i="4"/>
  <c r="BJM69" i="4"/>
  <c r="BJM68" i="4"/>
  <c r="BJM67" i="4"/>
  <c r="BJM66" i="4"/>
  <c r="BJM65" i="4"/>
  <c r="BJM64" i="4"/>
  <c r="BJM63" i="4"/>
  <c r="BJM62" i="4"/>
  <c r="BJM61" i="4"/>
  <c r="BJM60" i="4"/>
  <c r="BJM59" i="4"/>
  <c r="BJM58" i="4"/>
  <c r="BJM57" i="4"/>
  <c r="BJM56" i="4"/>
  <c r="BJM55" i="4"/>
  <c r="BJM54" i="4"/>
  <c r="BJM53" i="4"/>
  <c r="BJM52" i="4"/>
  <c r="BJM51" i="4"/>
  <c r="BJM50" i="4"/>
  <c r="BJM49" i="4"/>
  <c r="BJM48" i="4"/>
  <c r="BJM47" i="4"/>
  <c r="BJM46" i="4"/>
  <c r="BJM45" i="4"/>
  <c r="BJM44" i="4"/>
  <c r="BJM43" i="4"/>
  <c r="BJM42" i="4"/>
  <c r="BJM41" i="4"/>
  <c r="BJM40" i="4"/>
  <c r="BJM39" i="4"/>
  <c r="BJM38" i="4"/>
  <c r="BJM37" i="4"/>
  <c r="BJM36" i="4"/>
  <c r="BJM35" i="4"/>
  <c r="BJM34" i="4"/>
  <c r="BJM33" i="4"/>
  <c r="BJM32" i="4"/>
  <c r="BJM31" i="4"/>
  <c r="BJM30" i="4"/>
  <c r="BJM29" i="4"/>
  <c r="BJM28" i="4"/>
  <c r="BJM27" i="4"/>
  <c r="BJM26" i="4"/>
  <c r="BJM25" i="4"/>
  <c r="BJM24" i="4"/>
  <c r="BJM23" i="4"/>
  <c r="BJM22" i="4"/>
  <c r="BJM21" i="4"/>
  <c r="BJM20" i="4"/>
  <c r="BJM19" i="4"/>
  <c r="BJM18" i="4"/>
  <c r="BJM17" i="4"/>
  <c r="BJM16" i="4"/>
  <c r="BJM15" i="4"/>
  <c r="BJM14" i="4"/>
  <c r="BJM13" i="4"/>
  <c r="BJM12" i="4"/>
  <c r="BJM11" i="4"/>
  <c r="BJM10" i="4"/>
  <c r="BJM9" i="4"/>
  <c r="BJM8" i="4"/>
  <c r="BJR156" i="4"/>
  <c r="BJR155" i="4"/>
  <c r="BJR154" i="4"/>
  <c r="BJR153" i="4"/>
  <c r="BJR152" i="4"/>
  <c r="BJR151" i="4"/>
  <c r="BJR150" i="4"/>
  <c r="BJR149" i="4"/>
  <c r="BJR148" i="4"/>
  <c r="BJR147" i="4"/>
  <c r="BJR146" i="4"/>
  <c r="BJR145" i="4"/>
  <c r="BJR144" i="4"/>
  <c r="BJR143" i="4"/>
  <c r="BJR142" i="4"/>
  <c r="BJR141" i="4"/>
  <c r="BJR140" i="4"/>
  <c r="BJR139" i="4"/>
  <c r="BJR138" i="4"/>
  <c r="BJR137" i="4"/>
  <c r="BJR136" i="4"/>
  <c r="BJR135" i="4"/>
  <c r="BJR134" i="4"/>
  <c r="BJR133" i="4"/>
  <c r="BJR132" i="4"/>
  <c r="BJR131" i="4"/>
  <c r="BJR130" i="4"/>
  <c r="BJR129" i="4"/>
  <c r="BJR128" i="4"/>
  <c r="BJR127" i="4"/>
  <c r="BJR126" i="4"/>
  <c r="BJR125" i="4"/>
  <c r="BJR124" i="4"/>
  <c r="BJR123" i="4"/>
  <c r="BJR122" i="4"/>
  <c r="BJR121" i="4"/>
  <c r="BJR120" i="4"/>
  <c r="BJR119" i="4"/>
  <c r="BJR118" i="4"/>
  <c r="BJR117" i="4"/>
  <c r="BJR116" i="4"/>
  <c r="BJR115" i="4"/>
  <c r="BJR114" i="4"/>
  <c r="BJR113" i="4"/>
  <c r="BJR112" i="4"/>
  <c r="BJR111" i="4"/>
  <c r="BJR110" i="4"/>
  <c r="BJR109" i="4"/>
  <c r="BJR108" i="4"/>
  <c r="BJR107" i="4"/>
  <c r="BJR106" i="4"/>
  <c r="BJR105" i="4"/>
  <c r="BJR104" i="4"/>
  <c r="BJR103" i="4"/>
  <c r="BJR102" i="4"/>
  <c r="BJR101" i="4"/>
  <c r="BJR100" i="4"/>
  <c r="BJR99" i="4"/>
  <c r="BJR98" i="4"/>
  <c r="BJR97" i="4"/>
  <c r="BJR96" i="4"/>
  <c r="BJR95" i="4"/>
  <c r="BJR94" i="4"/>
  <c r="BJR93" i="4"/>
  <c r="BJR92" i="4"/>
  <c r="BJR91" i="4"/>
  <c r="BJR90" i="4"/>
  <c r="BJR89" i="4"/>
  <c r="BJR88" i="4"/>
  <c r="BJR87" i="4"/>
  <c r="BJR86" i="4"/>
  <c r="BJR85" i="4"/>
  <c r="BJR84" i="4"/>
  <c r="BJR83" i="4"/>
  <c r="BJR82" i="4"/>
  <c r="BJR81" i="4"/>
  <c r="BJR80" i="4"/>
  <c r="BJR79" i="4"/>
  <c r="BJR78" i="4"/>
  <c r="BJR77" i="4"/>
  <c r="BJR76" i="4"/>
  <c r="BJR75" i="4"/>
  <c r="BJR74" i="4"/>
  <c r="BJR73" i="4"/>
  <c r="BJR72" i="4"/>
  <c r="BJR71" i="4"/>
  <c r="BJR70" i="4"/>
  <c r="BJR69" i="4"/>
  <c r="BJR68" i="4"/>
  <c r="BJR67" i="4"/>
  <c r="BJR66" i="4"/>
  <c r="BJR65" i="4"/>
  <c r="BJR64" i="4"/>
  <c r="BJR63" i="4"/>
  <c r="BJR62" i="4"/>
  <c r="BJR61" i="4"/>
  <c r="BJR60" i="4"/>
  <c r="BJR59" i="4"/>
  <c r="BJR58" i="4"/>
  <c r="BJR57" i="4"/>
  <c r="BJR56" i="4"/>
  <c r="BJR55" i="4"/>
  <c r="BJR54" i="4"/>
  <c r="BJR53" i="4"/>
  <c r="BJR52" i="4"/>
  <c r="BJR51" i="4"/>
  <c r="BJR50" i="4"/>
  <c r="BJR49" i="4"/>
  <c r="BJR48" i="4"/>
  <c r="BJR47" i="4"/>
  <c r="BJR46" i="4"/>
  <c r="BJR45" i="4"/>
  <c r="BJR44" i="4"/>
  <c r="BJR43" i="4"/>
  <c r="BJR42" i="4"/>
  <c r="BJR41" i="4"/>
  <c r="BJR40" i="4"/>
  <c r="BJR39" i="4"/>
  <c r="BJR38" i="4"/>
  <c r="BJR37" i="4"/>
  <c r="BJR36" i="4"/>
  <c r="BJR35" i="4"/>
  <c r="BJR34" i="4"/>
  <c r="BJR33" i="4"/>
  <c r="BJR32" i="4"/>
  <c r="BJR31" i="4"/>
  <c r="BJR30" i="4"/>
  <c r="BJR29" i="4"/>
  <c r="BJR28" i="4"/>
  <c r="BJR27" i="4"/>
  <c r="BJR26" i="4"/>
  <c r="BJR25" i="4"/>
  <c r="BJR24" i="4"/>
  <c r="BJR23" i="4"/>
  <c r="BJR22" i="4"/>
  <c r="BJR21" i="4"/>
  <c r="BJR20" i="4"/>
  <c r="BJR19" i="4"/>
  <c r="BJR18" i="4"/>
  <c r="BJR17" i="4"/>
  <c r="BJR16" i="4"/>
  <c r="BJR15" i="4"/>
  <c r="BJR14" i="4"/>
  <c r="BJR13" i="4"/>
  <c r="BJR12" i="4"/>
  <c r="BJR11" i="4"/>
  <c r="BJR10" i="4"/>
  <c r="BJR9" i="4"/>
  <c r="BJR8" i="4"/>
  <c r="BJW156" i="4"/>
  <c r="BJW155" i="4"/>
  <c r="BJW154" i="4"/>
  <c r="BJW153" i="4"/>
  <c r="BJW152" i="4"/>
  <c r="BJW151" i="4"/>
  <c r="BJW150" i="4"/>
  <c r="BJW149" i="4"/>
  <c r="BJW148" i="4"/>
  <c r="BJW147" i="4"/>
  <c r="BJW146" i="4"/>
  <c r="BJW145" i="4"/>
  <c r="BJW144" i="4"/>
  <c r="BJW143" i="4"/>
  <c r="BJW142" i="4"/>
  <c r="BJW141" i="4"/>
  <c r="BJW140" i="4"/>
  <c r="BJW139" i="4"/>
  <c r="BJW138" i="4"/>
  <c r="BJW137" i="4"/>
  <c r="BJW136" i="4"/>
  <c r="BJW135" i="4"/>
  <c r="BJW134" i="4"/>
  <c r="BJW133" i="4"/>
  <c r="BJW132" i="4"/>
  <c r="BJW131" i="4"/>
  <c r="BJW130" i="4"/>
  <c r="BJW129" i="4"/>
  <c r="BJW128" i="4"/>
  <c r="BJW127" i="4"/>
  <c r="BJW126" i="4"/>
  <c r="BJW125" i="4"/>
  <c r="BJW124" i="4"/>
  <c r="BJW123" i="4"/>
  <c r="BJW122" i="4"/>
  <c r="BJW121" i="4"/>
  <c r="BJW120" i="4"/>
  <c r="BJW119" i="4"/>
  <c r="BJW118" i="4"/>
  <c r="BJW117" i="4"/>
  <c r="BJW116" i="4"/>
  <c r="BJW115" i="4"/>
  <c r="BJW114" i="4"/>
  <c r="BJW113" i="4"/>
  <c r="BJW112" i="4"/>
  <c r="BJW111" i="4"/>
  <c r="BJW110" i="4"/>
  <c r="BJW109" i="4"/>
  <c r="BJW108" i="4"/>
  <c r="BJW107" i="4"/>
  <c r="BJW106" i="4"/>
  <c r="BJW105" i="4"/>
  <c r="BJW104" i="4"/>
  <c r="BJW103" i="4"/>
  <c r="BJW102" i="4"/>
  <c r="BJW101" i="4"/>
  <c r="BJW100" i="4"/>
  <c r="BJW99" i="4"/>
  <c r="BJW98" i="4"/>
  <c r="BJW97" i="4"/>
  <c r="BJW96" i="4"/>
  <c r="BJW95" i="4"/>
  <c r="BJW94" i="4"/>
  <c r="BJW93" i="4"/>
  <c r="BJW92" i="4"/>
  <c r="BJW91" i="4"/>
  <c r="BJW90" i="4"/>
  <c r="BJW89" i="4"/>
  <c r="BJW88" i="4"/>
  <c r="BJW87" i="4"/>
  <c r="BJW86" i="4"/>
  <c r="BJW85" i="4"/>
  <c r="BJW84" i="4"/>
  <c r="BJW83" i="4"/>
  <c r="BJW82" i="4"/>
  <c r="BJW81" i="4"/>
  <c r="BJW80" i="4"/>
  <c r="BJW79" i="4"/>
  <c r="BJW78" i="4"/>
  <c r="BJW77" i="4"/>
  <c r="BJW76" i="4"/>
  <c r="BJW75" i="4"/>
  <c r="BJW74" i="4"/>
  <c r="BJW73" i="4"/>
  <c r="BJW72" i="4"/>
  <c r="BJW71" i="4"/>
  <c r="BJW70" i="4"/>
  <c r="BJW69" i="4"/>
  <c r="BJW68" i="4"/>
  <c r="BJW67" i="4"/>
  <c r="BJW66" i="4"/>
  <c r="BJW65" i="4"/>
  <c r="BJW64" i="4"/>
  <c r="BJW63" i="4"/>
  <c r="BJW62" i="4"/>
  <c r="BJW61" i="4"/>
  <c r="BJW60" i="4"/>
  <c r="BJW59" i="4"/>
  <c r="BJW58" i="4"/>
  <c r="BJW57" i="4"/>
  <c r="BJW56" i="4"/>
  <c r="BJW55" i="4"/>
  <c r="BJW54" i="4"/>
  <c r="BJW53" i="4"/>
  <c r="BJW52" i="4"/>
  <c r="BJW51" i="4"/>
  <c r="BJW50" i="4"/>
  <c r="BJW49" i="4"/>
  <c r="BJW48" i="4"/>
  <c r="BJW47" i="4"/>
  <c r="BJW46" i="4"/>
  <c r="BJW45" i="4"/>
  <c r="BJW44" i="4"/>
  <c r="BJW43" i="4"/>
  <c r="BJW42" i="4"/>
  <c r="BJW41" i="4"/>
  <c r="BJW40" i="4"/>
  <c r="BJW39" i="4"/>
  <c r="BJW38" i="4"/>
  <c r="BJW37" i="4"/>
  <c r="BJW36" i="4"/>
  <c r="BJW35" i="4"/>
  <c r="BJW34" i="4"/>
  <c r="BJW33" i="4"/>
  <c r="BJW32" i="4"/>
  <c r="BJW31" i="4"/>
  <c r="BJW30" i="4"/>
  <c r="BJW29" i="4"/>
  <c r="BJW28" i="4"/>
  <c r="BJW27" i="4"/>
  <c r="BJW26" i="4"/>
  <c r="BJW25" i="4"/>
  <c r="BJW24" i="4"/>
  <c r="BJW23" i="4"/>
  <c r="BJW22" i="4"/>
  <c r="BJW21" i="4"/>
  <c r="BJW20" i="4"/>
  <c r="BJW19" i="4"/>
  <c r="BJW18" i="4"/>
  <c r="BJW17" i="4"/>
  <c r="BJW16" i="4"/>
  <c r="BJW15" i="4"/>
  <c r="BJW14" i="4"/>
  <c r="BJW13" i="4"/>
  <c r="BJW12" i="4"/>
  <c r="BJW11" i="4"/>
  <c r="BJW10" i="4"/>
  <c r="BJW9" i="4"/>
  <c r="BJW8" i="4"/>
  <c r="BKB156" i="4"/>
  <c r="BKB155" i="4"/>
  <c r="BKB154" i="4"/>
  <c r="BKB153" i="4"/>
  <c r="BKB152" i="4"/>
  <c r="BKB151" i="4"/>
  <c r="BKB150" i="4"/>
  <c r="BKB149" i="4"/>
  <c r="BKB148" i="4"/>
  <c r="BKB147" i="4"/>
  <c r="BKB146" i="4"/>
  <c r="BKB145" i="4"/>
  <c r="BKB144" i="4"/>
  <c r="BKB143" i="4"/>
  <c r="BKB142" i="4"/>
  <c r="BKB141" i="4"/>
  <c r="BKB140" i="4"/>
  <c r="BKB139" i="4"/>
  <c r="BKB138" i="4"/>
  <c r="BKB137" i="4"/>
  <c r="BKB136" i="4"/>
  <c r="BKB135" i="4"/>
  <c r="BKB134" i="4"/>
  <c r="BKB133" i="4"/>
  <c r="BKB132" i="4"/>
  <c r="BKB131" i="4"/>
  <c r="BKB130" i="4"/>
  <c r="BKB129" i="4"/>
  <c r="BKB128" i="4"/>
  <c r="BKB127" i="4"/>
  <c r="BKB126" i="4"/>
  <c r="BKB125" i="4"/>
  <c r="BKB124" i="4"/>
  <c r="BKB123" i="4"/>
  <c r="BKB122" i="4"/>
  <c r="BKB121" i="4"/>
  <c r="BKB120" i="4"/>
  <c r="BKB119" i="4"/>
  <c r="BKB118" i="4"/>
  <c r="BKB117" i="4"/>
  <c r="BKB116" i="4"/>
  <c r="BKB115" i="4"/>
  <c r="BKB114" i="4"/>
  <c r="BKB113" i="4"/>
  <c r="BKB112" i="4"/>
  <c r="BKB111" i="4"/>
  <c r="BKB110" i="4"/>
  <c r="BKB109" i="4"/>
  <c r="BKB108" i="4"/>
  <c r="BKB107" i="4"/>
  <c r="BKB106" i="4"/>
  <c r="BKB105" i="4"/>
  <c r="BKB104" i="4"/>
  <c r="BKB103" i="4"/>
  <c r="BKB102" i="4"/>
  <c r="BKB101" i="4"/>
  <c r="BKB100" i="4"/>
  <c r="BKB99" i="4"/>
  <c r="BKB98" i="4"/>
  <c r="BKB97" i="4"/>
  <c r="BKB96" i="4"/>
  <c r="BKB95" i="4"/>
  <c r="BKB94" i="4"/>
  <c r="BKB93" i="4"/>
  <c r="BKB92" i="4"/>
  <c r="BKB91" i="4"/>
  <c r="BKB90" i="4"/>
  <c r="BKB89" i="4"/>
  <c r="BKB88" i="4"/>
  <c r="BKB87" i="4"/>
  <c r="BKB86" i="4"/>
  <c r="BKB85" i="4"/>
  <c r="BKB84" i="4"/>
  <c r="BKB83" i="4"/>
  <c r="BKB82" i="4"/>
  <c r="BKB81" i="4"/>
  <c r="BKB80" i="4"/>
  <c r="BKB79" i="4"/>
  <c r="BKB78" i="4"/>
  <c r="BKB77" i="4"/>
  <c r="BKB76" i="4"/>
  <c r="BKB75" i="4"/>
  <c r="BKB74" i="4"/>
  <c r="BKB73" i="4"/>
  <c r="BKB72" i="4"/>
  <c r="BKB71" i="4"/>
  <c r="BKB70" i="4"/>
  <c r="BKB69" i="4"/>
  <c r="BKB68" i="4"/>
  <c r="BKB67" i="4"/>
  <c r="BKB66" i="4"/>
  <c r="BKB65" i="4"/>
  <c r="BKB64" i="4"/>
  <c r="BKB63" i="4"/>
  <c r="BKB62" i="4"/>
  <c r="BKB61" i="4"/>
  <c r="BKB60" i="4"/>
  <c r="BKB59" i="4"/>
  <c r="BKB58" i="4"/>
  <c r="BKB57" i="4"/>
  <c r="BKB56" i="4"/>
  <c r="BKB55" i="4"/>
  <c r="BKB54" i="4"/>
  <c r="BKB53" i="4"/>
  <c r="BKB52" i="4"/>
  <c r="BKB51" i="4"/>
  <c r="BKB50" i="4"/>
  <c r="BKB49" i="4"/>
  <c r="BKB48" i="4"/>
  <c r="BKB47" i="4"/>
  <c r="BKB46" i="4"/>
  <c r="BKB45" i="4"/>
  <c r="BKB44" i="4"/>
  <c r="BKB43" i="4"/>
  <c r="BKB42" i="4"/>
  <c r="BKB41" i="4"/>
  <c r="BKB40" i="4"/>
  <c r="BKB39" i="4"/>
  <c r="BKB38" i="4"/>
  <c r="BKB37" i="4"/>
  <c r="BKB36" i="4"/>
  <c r="BKB35" i="4"/>
  <c r="BKB34" i="4"/>
  <c r="BKB33" i="4"/>
  <c r="BKB32" i="4"/>
  <c r="BKB31" i="4"/>
  <c r="BKB30" i="4"/>
  <c r="BKB29" i="4"/>
  <c r="BKB28" i="4"/>
  <c r="BKB27" i="4"/>
  <c r="BKB26" i="4"/>
  <c r="BKB25" i="4"/>
  <c r="BKB24" i="4"/>
  <c r="BKB23" i="4"/>
  <c r="BKB22" i="4"/>
  <c r="BKB21" i="4"/>
  <c r="BKB20" i="4"/>
  <c r="BKB19" i="4"/>
  <c r="BKB18" i="4"/>
  <c r="BKB17" i="4"/>
  <c r="BKB16" i="4"/>
  <c r="BKB15" i="4"/>
  <c r="BKB14" i="4"/>
  <c r="BKB13" i="4"/>
  <c r="BKB12" i="4"/>
  <c r="BKB11" i="4"/>
  <c r="BKB10" i="4"/>
  <c r="BKB9" i="4"/>
  <c r="BKB8" i="4"/>
  <c r="BKG156" i="4"/>
  <c r="BKG155" i="4"/>
  <c r="BKG154" i="4"/>
  <c r="BKG153" i="4"/>
  <c r="BKG152" i="4"/>
  <c r="BKG151" i="4"/>
  <c r="BKG150" i="4"/>
  <c r="BKG149" i="4"/>
  <c r="BKG148" i="4"/>
  <c r="BKG147" i="4"/>
  <c r="BKG146" i="4"/>
  <c r="BKG145" i="4"/>
  <c r="BKG144" i="4"/>
  <c r="BKG143" i="4"/>
  <c r="BKG142" i="4"/>
  <c r="BKG141" i="4"/>
  <c r="BKG140" i="4"/>
  <c r="BKG139" i="4"/>
  <c r="BKG138" i="4"/>
  <c r="BKG137" i="4"/>
  <c r="BKG136" i="4"/>
  <c r="BKG135" i="4"/>
  <c r="BKG134" i="4"/>
  <c r="BKG133" i="4"/>
  <c r="BKG132" i="4"/>
  <c r="BKG131" i="4"/>
  <c r="BKG130" i="4"/>
  <c r="BKG129" i="4"/>
  <c r="BKG128" i="4"/>
  <c r="BKG127" i="4"/>
  <c r="BKG126" i="4"/>
  <c r="BKG125" i="4"/>
  <c r="BKG124" i="4"/>
  <c r="BKG123" i="4"/>
  <c r="BKG122" i="4"/>
  <c r="BKG121" i="4"/>
  <c r="BKG120" i="4"/>
  <c r="BKG119" i="4"/>
  <c r="BKG118" i="4"/>
  <c r="BKG117" i="4"/>
  <c r="BKG116" i="4"/>
  <c r="BKG115" i="4"/>
  <c r="BKG114" i="4"/>
  <c r="BKG113" i="4"/>
  <c r="BKG112" i="4"/>
  <c r="BKG111" i="4"/>
  <c r="BKG110" i="4"/>
  <c r="BKG109" i="4"/>
  <c r="BKG108" i="4"/>
  <c r="BKG107" i="4"/>
  <c r="BKG106" i="4"/>
  <c r="BKG105" i="4"/>
  <c r="BKG104" i="4"/>
  <c r="BKG103" i="4"/>
  <c r="BKG102" i="4"/>
  <c r="BKG101" i="4"/>
  <c r="BKG100" i="4"/>
  <c r="BKG99" i="4"/>
  <c r="BKG98" i="4"/>
  <c r="BKG97" i="4"/>
  <c r="BKG96" i="4"/>
  <c r="BKG95" i="4"/>
  <c r="BKG94" i="4"/>
  <c r="BKG93" i="4"/>
  <c r="BKG92" i="4"/>
  <c r="BKG91" i="4"/>
  <c r="BKG90" i="4"/>
  <c r="BKG89" i="4"/>
  <c r="BKG88" i="4"/>
  <c r="BKG87" i="4"/>
  <c r="BKG86" i="4"/>
  <c r="BKG85" i="4"/>
  <c r="BKG84" i="4"/>
  <c r="BKG83" i="4"/>
  <c r="BKG82" i="4"/>
  <c r="BKG81" i="4"/>
  <c r="BKG80" i="4"/>
  <c r="BKG79" i="4"/>
  <c r="BKG78" i="4"/>
  <c r="BKG77" i="4"/>
  <c r="BKG76" i="4"/>
  <c r="BKG75" i="4"/>
  <c r="BKG74" i="4"/>
  <c r="BKG73" i="4"/>
  <c r="BKG72" i="4"/>
  <c r="BKG71" i="4"/>
  <c r="BKG70" i="4"/>
  <c r="BKG69" i="4"/>
  <c r="BKG68" i="4"/>
  <c r="BKG67" i="4"/>
  <c r="BKG66" i="4"/>
  <c r="BKG65" i="4"/>
  <c r="BKG64" i="4"/>
  <c r="BKG63" i="4"/>
  <c r="BKG62" i="4"/>
  <c r="BKG61" i="4"/>
  <c r="BKG60" i="4"/>
  <c r="BKG59" i="4"/>
  <c r="BKG58" i="4"/>
  <c r="BKG57" i="4"/>
  <c r="BKG56" i="4"/>
  <c r="BKG55" i="4"/>
  <c r="BKG54" i="4"/>
  <c r="BKG53" i="4"/>
  <c r="BKG52" i="4"/>
  <c r="BKG51" i="4"/>
  <c r="BKG50" i="4"/>
  <c r="BKG49" i="4"/>
  <c r="BKG48" i="4"/>
  <c r="BKG47" i="4"/>
  <c r="BKG46" i="4"/>
  <c r="BKG45" i="4"/>
  <c r="BKG44" i="4"/>
  <c r="BKG43" i="4"/>
  <c r="BKG42" i="4"/>
  <c r="BKG41" i="4"/>
  <c r="BKG40" i="4"/>
  <c r="BKG39" i="4"/>
  <c r="BKG38" i="4"/>
  <c r="BKG37" i="4"/>
  <c r="BKG36" i="4"/>
  <c r="BKG35" i="4"/>
  <c r="BKG34" i="4"/>
  <c r="BKG33" i="4"/>
  <c r="BKG32" i="4"/>
  <c r="BKG31" i="4"/>
  <c r="BKG30" i="4"/>
  <c r="BKG29" i="4"/>
  <c r="BKG28" i="4"/>
  <c r="BKG27" i="4"/>
  <c r="BKG26" i="4"/>
  <c r="BKG25" i="4"/>
  <c r="BKG24" i="4"/>
  <c r="BKG23" i="4"/>
  <c r="BKG22" i="4"/>
  <c r="BKG21" i="4"/>
  <c r="BKG20" i="4"/>
  <c r="BKG19" i="4"/>
  <c r="BKG18" i="4"/>
  <c r="BKG17" i="4"/>
  <c r="BKG16" i="4"/>
  <c r="BKG15" i="4"/>
  <c r="BKG14" i="4"/>
  <c r="BKG13" i="4"/>
  <c r="BKG12" i="4"/>
  <c r="BKG11" i="4"/>
  <c r="BKG10" i="4"/>
  <c r="BKG9" i="4"/>
  <c r="BKG8" i="4"/>
  <c r="BKL156" i="4"/>
  <c r="BKL155" i="4"/>
  <c r="BKL154" i="4"/>
  <c r="BKL153" i="4"/>
  <c r="BKL152" i="4"/>
  <c r="BKL151" i="4"/>
  <c r="BKL150" i="4"/>
  <c r="BKL149" i="4"/>
  <c r="BKL148" i="4"/>
  <c r="BKL147" i="4"/>
  <c r="BKL146" i="4"/>
  <c r="BKL145" i="4"/>
  <c r="BKL144" i="4"/>
  <c r="BKL143" i="4"/>
  <c r="BKL142" i="4"/>
  <c r="BKL141" i="4"/>
  <c r="BKL140" i="4"/>
  <c r="BKL139" i="4"/>
  <c r="BKL138" i="4"/>
  <c r="BKL137" i="4"/>
  <c r="BKL136" i="4"/>
  <c r="BKL135" i="4"/>
  <c r="BKL134" i="4"/>
  <c r="BKL133" i="4"/>
  <c r="BKL132" i="4"/>
  <c r="BKL131" i="4"/>
  <c r="BKL130" i="4"/>
  <c r="BKL129" i="4"/>
  <c r="BKL128" i="4"/>
  <c r="BKL127" i="4"/>
  <c r="BKL126" i="4"/>
  <c r="BKL125" i="4"/>
  <c r="BKL124" i="4"/>
  <c r="BKL123" i="4"/>
  <c r="BKL122" i="4"/>
  <c r="BKL121" i="4"/>
  <c r="BKL120" i="4"/>
  <c r="BKL119" i="4"/>
  <c r="BKL118" i="4"/>
  <c r="BKL117" i="4"/>
  <c r="BKL116" i="4"/>
  <c r="BKL115" i="4"/>
  <c r="BKL114" i="4"/>
  <c r="BKL113" i="4"/>
  <c r="BKL112" i="4"/>
  <c r="BKL111" i="4"/>
  <c r="BKL110" i="4"/>
  <c r="BKL109" i="4"/>
  <c r="BKL108" i="4"/>
  <c r="BKL107" i="4"/>
  <c r="BKL106" i="4"/>
  <c r="BKL105" i="4"/>
  <c r="BKL104" i="4"/>
  <c r="BKL103" i="4"/>
  <c r="BKL102" i="4"/>
  <c r="BKL101" i="4"/>
  <c r="BKL100" i="4"/>
  <c r="BKL99" i="4"/>
  <c r="BKL98" i="4"/>
  <c r="BKL97" i="4"/>
  <c r="BKL96" i="4"/>
  <c r="BKL95" i="4"/>
  <c r="BKL94" i="4"/>
  <c r="BKL93" i="4"/>
  <c r="BKL92" i="4"/>
  <c r="BKL91" i="4"/>
  <c r="BKL90" i="4"/>
  <c r="BKL89" i="4"/>
  <c r="BKL88" i="4"/>
  <c r="BKL87" i="4"/>
  <c r="BKL86" i="4"/>
  <c r="BKL85" i="4"/>
  <c r="BKL84" i="4"/>
  <c r="BKL83" i="4"/>
  <c r="BKL82" i="4"/>
  <c r="BKL81" i="4"/>
  <c r="BKL80" i="4"/>
  <c r="BKL79" i="4"/>
  <c r="BKL78" i="4"/>
  <c r="BKL77" i="4"/>
  <c r="BKL76" i="4"/>
  <c r="BKL75" i="4"/>
  <c r="BKL74" i="4"/>
  <c r="BKL73" i="4"/>
  <c r="BKL72" i="4"/>
  <c r="BKL71" i="4"/>
  <c r="BKL70" i="4"/>
  <c r="BKL69" i="4"/>
  <c r="BKL68" i="4"/>
  <c r="BKL67" i="4"/>
  <c r="BKL66" i="4"/>
  <c r="BKL65" i="4"/>
  <c r="BKL64" i="4"/>
  <c r="BKL63" i="4"/>
  <c r="BKL62" i="4"/>
  <c r="BKL61" i="4"/>
  <c r="BKL60" i="4"/>
  <c r="BKL59" i="4"/>
  <c r="BKL58" i="4"/>
  <c r="BKL57" i="4"/>
  <c r="BKL56" i="4"/>
  <c r="BKL55" i="4"/>
  <c r="BKL54" i="4"/>
  <c r="BKL53" i="4"/>
  <c r="BKL52" i="4"/>
  <c r="BKL51" i="4"/>
  <c r="BKL50" i="4"/>
  <c r="BKL49" i="4"/>
  <c r="BKL48" i="4"/>
  <c r="BKL47" i="4"/>
  <c r="BKL46" i="4"/>
  <c r="BKL45" i="4"/>
  <c r="BKL44" i="4"/>
  <c r="BKL43" i="4"/>
  <c r="BKL42" i="4"/>
  <c r="BKL41" i="4"/>
  <c r="BKL40" i="4"/>
  <c r="BKL39" i="4"/>
  <c r="BKL38" i="4"/>
  <c r="BKL37" i="4"/>
  <c r="BKL36" i="4"/>
  <c r="BKL35" i="4"/>
  <c r="BKL34" i="4"/>
  <c r="BKL33" i="4"/>
  <c r="BKL32" i="4"/>
  <c r="BKL31" i="4"/>
  <c r="BKL30" i="4"/>
  <c r="BKL29" i="4"/>
  <c r="BKL28" i="4"/>
  <c r="BKL27" i="4"/>
  <c r="BKL26" i="4"/>
  <c r="BKL25" i="4"/>
  <c r="BKL24" i="4"/>
  <c r="BKL23" i="4"/>
  <c r="BKL22" i="4"/>
  <c r="BKL21" i="4"/>
  <c r="BKL20" i="4"/>
  <c r="BKL19" i="4"/>
  <c r="BKL18" i="4"/>
  <c r="BKL17" i="4"/>
  <c r="BKL16" i="4"/>
  <c r="BKL15" i="4"/>
  <c r="BKL14" i="4"/>
  <c r="BKL13" i="4"/>
  <c r="BKL12" i="4"/>
  <c r="BKL11" i="4"/>
  <c r="BKL10" i="4"/>
  <c r="BKL9" i="4"/>
  <c r="BKL8" i="4"/>
  <c r="BKQ156" i="4"/>
  <c r="BKQ155" i="4"/>
  <c r="BKQ154" i="4"/>
  <c r="BKQ153" i="4"/>
  <c r="BKQ152" i="4"/>
  <c r="BKQ151" i="4"/>
  <c r="BKQ150" i="4"/>
  <c r="BKQ149" i="4"/>
  <c r="BKQ148" i="4"/>
  <c r="BKQ147" i="4"/>
  <c r="BKQ146" i="4"/>
  <c r="BKQ145" i="4"/>
  <c r="BKQ144" i="4"/>
  <c r="BKQ143" i="4"/>
  <c r="BKQ142" i="4"/>
  <c r="BKQ141" i="4"/>
  <c r="BKQ140" i="4"/>
  <c r="BKQ139" i="4"/>
  <c r="BKQ138" i="4"/>
  <c r="BKQ137" i="4"/>
  <c r="BKQ136" i="4"/>
  <c r="BKQ135" i="4"/>
  <c r="BKQ134" i="4"/>
  <c r="BKQ133" i="4"/>
  <c r="BKQ132" i="4"/>
  <c r="BKQ131" i="4"/>
  <c r="BKQ130" i="4"/>
  <c r="BKQ129" i="4"/>
  <c r="BKQ128" i="4"/>
  <c r="BKQ127" i="4"/>
  <c r="BKQ126" i="4"/>
  <c r="BKQ125" i="4"/>
  <c r="BKQ124" i="4"/>
  <c r="BKQ123" i="4"/>
  <c r="BKQ122" i="4"/>
  <c r="BKQ121" i="4"/>
  <c r="BKQ120" i="4"/>
  <c r="BKQ119" i="4"/>
  <c r="BKQ118" i="4"/>
  <c r="BKQ117" i="4"/>
  <c r="BKQ116" i="4"/>
  <c r="BKQ115" i="4"/>
  <c r="BKQ114" i="4"/>
  <c r="BKQ113" i="4"/>
  <c r="BKQ112" i="4"/>
  <c r="BKQ111" i="4"/>
  <c r="BKQ110" i="4"/>
  <c r="BKQ109" i="4"/>
  <c r="BKQ108" i="4"/>
  <c r="BKQ107" i="4"/>
  <c r="BKQ106" i="4"/>
  <c r="BKQ105" i="4"/>
  <c r="BKQ104" i="4"/>
  <c r="BKQ103" i="4"/>
  <c r="BKQ102" i="4"/>
  <c r="BKQ101" i="4"/>
  <c r="BKQ100" i="4"/>
  <c r="BKQ99" i="4"/>
  <c r="BKQ98" i="4"/>
  <c r="BKQ97" i="4"/>
  <c r="BKQ96" i="4"/>
  <c r="BKQ95" i="4"/>
  <c r="BKQ94" i="4"/>
  <c r="BKQ93" i="4"/>
  <c r="BKQ92" i="4"/>
  <c r="BKQ91" i="4"/>
  <c r="BKQ90" i="4"/>
  <c r="BKQ89" i="4"/>
  <c r="BKQ88" i="4"/>
  <c r="BKQ87" i="4"/>
  <c r="BKQ86" i="4"/>
  <c r="BKQ85" i="4"/>
  <c r="BKQ84" i="4"/>
  <c r="BKQ83" i="4"/>
  <c r="BKQ82" i="4"/>
  <c r="BKQ81" i="4"/>
  <c r="BKQ80" i="4"/>
  <c r="BKQ79" i="4"/>
  <c r="BKQ78" i="4"/>
  <c r="BKQ77" i="4"/>
  <c r="BKQ76" i="4"/>
  <c r="BKQ75" i="4"/>
  <c r="BKQ74" i="4"/>
  <c r="BKQ73" i="4"/>
  <c r="BKQ72" i="4"/>
  <c r="BKQ71" i="4"/>
  <c r="BKQ70" i="4"/>
  <c r="BKQ69" i="4"/>
  <c r="BKQ68" i="4"/>
  <c r="BKQ67" i="4"/>
  <c r="BKQ66" i="4"/>
  <c r="BKQ65" i="4"/>
  <c r="BKQ64" i="4"/>
  <c r="BKQ63" i="4"/>
  <c r="BKQ62" i="4"/>
  <c r="BKQ61" i="4"/>
  <c r="BKQ60" i="4"/>
  <c r="BKQ59" i="4"/>
  <c r="BKQ58" i="4"/>
  <c r="BKQ57" i="4"/>
  <c r="BKQ56" i="4"/>
  <c r="BKQ55" i="4"/>
  <c r="BKQ54" i="4"/>
  <c r="BKQ53" i="4"/>
  <c r="BKQ52" i="4"/>
  <c r="BKQ51" i="4"/>
  <c r="BKQ50" i="4"/>
  <c r="BKQ49" i="4"/>
  <c r="BKQ48" i="4"/>
  <c r="BKQ47" i="4"/>
  <c r="BKQ46" i="4"/>
  <c r="BKQ45" i="4"/>
  <c r="BKQ44" i="4"/>
  <c r="BKQ43" i="4"/>
  <c r="BKQ42" i="4"/>
  <c r="BKQ41" i="4"/>
  <c r="BKQ40" i="4"/>
  <c r="BKQ39" i="4"/>
  <c r="BKQ38" i="4"/>
  <c r="BKQ37" i="4"/>
  <c r="BKQ36" i="4"/>
  <c r="BKQ35" i="4"/>
  <c r="BKQ34" i="4"/>
  <c r="BKQ33" i="4"/>
  <c r="BKQ32" i="4"/>
  <c r="BKQ31" i="4"/>
  <c r="BKQ30" i="4"/>
  <c r="BKQ29" i="4"/>
  <c r="BKQ28" i="4"/>
  <c r="BKQ27" i="4"/>
  <c r="BKQ26" i="4"/>
  <c r="BKQ25" i="4"/>
  <c r="BKQ24" i="4"/>
  <c r="BKQ23" i="4"/>
  <c r="BKQ22" i="4"/>
  <c r="BKQ21" i="4"/>
  <c r="BKQ20" i="4"/>
  <c r="BKQ19" i="4"/>
  <c r="BKQ18" i="4"/>
  <c r="BKQ17" i="4"/>
  <c r="BKQ16" i="4"/>
  <c r="BKQ15" i="4"/>
  <c r="BKQ14" i="4"/>
  <c r="BKQ13" i="4"/>
  <c r="BKQ12" i="4"/>
  <c r="BKQ11" i="4"/>
  <c r="BKQ10" i="4"/>
  <c r="BKQ9" i="4"/>
  <c r="BKQ8" i="4"/>
  <c r="BKV156" i="4"/>
  <c r="BKV155" i="4"/>
  <c r="BKV154" i="4"/>
  <c r="BKV153" i="4"/>
  <c r="BKV152" i="4"/>
  <c r="BKV151" i="4"/>
  <c r="BKV150" i="4"/>
  <c r="BKV149" i="4"/>
  <c r="BKV148" i="4"/>
  <c r="BKV147" i="4"/>
  <c r="BKV146" i="4"/>
  <c r="BKV145" i="4"/>
  <c r="BKV144" i="4"/>
  <c r="BKV143" i="4"/>
  <c r="BKV142" i="4"/>
  <c r="BKV141" i="4"/>
  <c r="BKV140" i="4"/>
  <c r="BKV139" i="4"/>
  <c r="BKV138" i="4"/>
  <c r="BKV137" i="4"/>
  <c r="BKV136" i="4"/>
  <c r="BKV135" i="4"/>
  <c r="BKV134" i="4"/>
  <c r="BKV133" i="4"/>
  <c r="BKV132" i="4"/>
  <c r="BKV131" i="4"/>
  <c r="BKV130" i="4"/>
  <c r="BKV129" i="4"/>
  <c r="BKV128" i="4"/>
  <c r="BKV127" i="4"/>
  <c r="BKV126" i="4"/>
  <c r="BKV125" i="4"/>
  <c r="BKV124" i="4"/>
  <c r="BKV123" i="4"/>
  <c r="BKV122" i="4"/>
  <c r="BKV121" i="4"/>
  <c r="BKV120" i="4"/>
  <c r="BKV119" i="4"/>
  <c r="BKV118" i="4"/>
  <c r="BKV117" i="4"/>
  <c r="BKV116" i="4"/>
  <c r="BKV115" i="4"/>
  <c r="BKV114" i="4"/>
  <c r="BKV113" i="4"/>
  <c r="BKV112" i="4"/>
  <c r="BKV111" i="4"/>
  <c r="BKV110" i="4"/>
  <c r="BKV109" i="4"/>
  <c r="BKV108" i="4"/>
  <c r="BKV107" i="4"/>
  <c r="BKV106" i="4"/>
  <c r="BKV105" i="4"/>
  <c r="BKV104" i="4"/>
  <c r="BKV103" i="4"/>
  <c r="BKV102" i="4"/>
  <c r="BKV101" i="4"/>
  <c r="BKV100" i="4"/>
  <c r="BKV99" i="4"/>
  <c r="BKV98" i="4"/>
  <c r="BKV97" i="4"/>
  <c r="BKV96" i="4"/>
  <c r="BKV95" i="4"/>
  <c r="BKV94" i="4"/>
  <c r="BKV93" i="4"/>
  <c r="BKV92" i="4"/>
  <c r="BKV91" i="4"/>
  <c r="BKV90" i="4"/>
  <c r="BKV89" i="4"/>
  <c r="BKV88" i="4"/>
  <c r="BKV87" i="4"/>
  <c r="BKV86" i="4"/>
  <c r="BKV85" i="4"/>
  <c r="BKV84" i="4"/>
  <c r="BKV83" i="4"/>
  <c r="BKV82" i="4"/>
  <c r="BKV81" i="4"/>
  <c r="BKV80" i="4"/>
  <c r="BKV79" i="4"/>
  <c r="BKV78" i="4"/>
  <c r="BKV77" i="4"/>
  <c r="BKV76" i="4"/>
  <c r="BKV75" i="4"/>
  <c r="BKV74" i="4"/>
  <c r="BKV73" i="4"/>
  <c r="BKV72" i="4"/>
  <c r="BKV71" i="4"/>
  <c r="BKV70" i="4"/>
  <c r="BKV69" i="4"/>
  <c r="BKV68" i="4"/>
  <c r="BKV67" i="4"/>
  <c r="BKV66" i="4"/>
  <c r="BKV65" i="4"/>
  <c r="BKV64" i="4"/>
  <c r="BKV63" i="4"/>
  <c r="BKV62" i="4"/>
  <c r="BKV61" i="4"/>
  <c r="BKV60" i="4"/>
  <c r="BKV59" i="4"/>
  <c r="BKV58" i="4"/>
  <c r="BKV57" i="4"/>
  <c r="BKV56" i="4"/>
  <c r="BKV55" i="4"/>
  <c r="BKV54" i="4"/>
  <c r="BKV53" i="4"/>
  <c r="BKV52" i="4"/>
  <c r="BKV51" i="4"/>
  <c r="BKV50" i="4"/>
  <c r="BKV49" i="4"/>
  <c r="BKV48" i="4"/>
  <c r="BKV47" i="4"/>
  <c r="BKV46" i="4"/>
  <c r="BKV45" i="4"/>
  <c r="BKV44" i="4"/>
  <c r="BKV43" i="4"/>
  <c r="BKV42" i="4"/>
  <c r="BKV41" i="4"/>
  <c r="BKV40" i="4"/>
  <c r="BKV39" i="4"/>
  <c r="BKV38" i="4"/>
  <c r="BKV37" i="4"/>
  <c r="BKV36" i="4"/>
  <c r="BKV35" i="4"/>
  <c r="BKV34" i="4"/>
  <c r="BKV33" i="4"/>
  <c r="BKV32" i="4"/>
  <c r="BKV31" i="4"/>
  <c r="BKV30" i="4"/>
  <c r="BKV29" i="4"/>
  <c r="BKV28" i="4"/>
  <c r="BKV27" i="4"/>
  <c r="BKV26" i="4"/>
  <c r="BKV25" i="4"/>
  <c r="BKV24" i="4"/>
  <c r="BKV23" i="4"/>
  <c r="BKV22" i="4"/>
  <c r="BKV21" i="4"/>
  <c r="BKV20" i="4"/>
  <c r="BKV19" i="4"/>
  <c r="BKV18" i="4"/>
  <c r="BKV17" i="4"/>
  <c r="BKV16" i="4"/>
  <c r="BKV15" i="4"/>
  <c r="BKV14" i="4"/>
  <c r="BKV13" i="4"/>
  <c r="BKV12" i="4"/>
  <c r="BKV11" i="4"/>
  <c r="BKV10" i="4"/>
  <c r="BKV9" i="4"/>
  <c r="BKV8" i="4"/>
  <c r="BLA156" i="4"/>
  <c r="BLA155" i="4"/>
  <c r="BLA154" i="4"/>
  <c r="BLA153" i="4"/>
  <c r="BLA152" i="4"/>
  <c r="BLA151" i="4"/>
  <c r="BLA150" i="4"/>
  <c r="BLA149" i="4"/>
  <c r="BLA148" i="4"/>
  <c r="BLA147" i="4"/>
  <c r="BLA146" i="4"/>
  <c r="BLA145" i="4"/>
  <c r="BLA144" i="4"/>
  <c r="BLA143" i="4"/>
  <c r="BLA142" i="4"/>
  <c r="BLA141" i="4"/>
  <c r="BLA140" i="4"/>
  <c r="BLA139" i="4"/>
  <c r="BLA138" i="4"/>
  <c r="BLA137" i="4"/>
  <c r="BLA136" i="4"/>
  <c r="BLA135" i="4"/>
  <c r="BLA134" i="4"/>
  <c r="BLA133" i="4"/>
  <c r="BLA132" i="4"/>
  <c r="BLA131" i="4"/>
  <c r="BLA130" i="4"/>
  <c r="BLA129" i="4"/>
  <c r="BLA128" i="4"/>
  <c r="BLA127" i="4"/>
  <c r="BLA126" i="4"/>
  <c r="BLA125" i="4"/>
  <c r="BLA124" i="4"/>
  <c r="BLA123" i="4"/>
  <c r="BLA122" i="4"/>
  <c r="BLA121" i="4"/>
  <c r="BLA120" i="4"/>
  <c r="BLA119" i="4"/>
  <c r="BLA118" i="4"/>
  <c r="BLA117" i="4"/>
  <c r="BLA116" i="4"/>
  <c r="BLA115" i="4"/>
  <c r="BLA114" i="4"/>
  <c r="BLA113" i="4"/>
  <c r="BLA112" i="4"/>
  <c r="BLA111" i="4"/>
  <c r="BLA110" i="4"/>
  <c r="BLA109" i="4"/>
  <c r="BLA108" i="4"/>
  <c r="BLA107" i="4"/>
  <c r="BLA106" i="4"/>
  <c r="BLA105" i="4"/>
  <c r="BLA104" i="4"/>
  <c r="BLA103" i="4"/>
  <c r="BLA102" i="4"/>
  <c r="BLA101" i="4"/>
  <c r="BLA100" i="4"/>
  <c r="BLA99" i="4"/>
  <c r="BLA98" i="4"/>
  <c r="BLA97" i="4"/>
  <c r="BLA96" i="4"/>
  <c r="BLA95" i="4"/>
  <c r="BLA94" i="4"/>
  <c r="BLA93" i="4"/>
  <c r="BLA92" i="4"/>
  <c r="BLA91" i="4"/>
  <c r="BLA90" i="4"/>
  <c r="BLA89" i="4"/>
  <c r="BLA88" i="4"/>
  <c r="BLA87" i="4"/>
  <c r="BLA86" i="4"/>
  <c r="BLA85" i="4"/>
  <c r="BLA84" i="4"/>
  <c r="BLA83" i="4"/>
  <c r="BLA82" i="4"/>
  <c r="BLA81" i="4"/>
  <c r="BLA80" i="4"/>
  <c r="BLA79" i="4"/>
  <c r="BLA78" i="4"/>
  <c r="BLA77" i="4"/>
  <c r="BLA76" i="4"/>
  <c r="BLA75" i="4"/>
  <c r="BLA74" i="4"/>
  <c r="BLA73" i="4"/>
  <c r="BLA72" i="4"/>
  <c r="BLA71" i="4"/>
  <c r="BLA70" i="4"/>
  <c r="BLA69" i="4"/>
  <c r="BLA68" i="4"/>
  <c r="BLA67" i="4"/>
  <c r="BLA66" i="4"/>
  <c r="BLA65" i="4"/>
  <c r="BLA64" i="4"/>
  <c r="BLA63" i="4"/>
  <c r="BLA62" i="4"/>
  <c r="BLA61" i="4"/>
  <c r="BLA60" i="4"/>
  <c r="BLA59" i="4"/>
  <c r="BLA58" i="4"/>
  <c r="BLA57" i="4"/>
  <c r="BLA56" i="4"/>
  <c r="BLA55" i="4"/>
  <c r="BLA54" i="4"/>
  <c r="BLA53" i="4"/>
  <c r="BLA52" i="4"/>
  <c r="BLA51" i="4"/>
  <c r="BLA50" i="4"/>
  <c r="BLA49" i="4"/>
  <c r="BLA48" i="4"/>
  <c r="BLA47" i="4"/>
  <c r="BLA46" i="4"/>
  <c r="BLA45" i="4"/>
  <c r="BLA44" i="4"/>
  <c r="BLA43" i="4"/>
  <c r="BLA42" i="4"/>
  <c r="BLA41" i="4"/>
  <c r="BLA40" i="4"/>
  <c r="BLA39" i="4"/>
  <c r="BLA38" i="4"/>
  <c r="BLA37" i="4"/>
  <c r="BLA36" i="4"/>
  <c r="BLA35" i="4"/>
  <c r="BLA34" i="4"/>
  <c r="BLA33" i="4"/>
  <c r="BLA32" i="4"/>
  <c r="BLA31" i="4"/>
  <c r="BLA30" i="4"/>
  <c r="BLA29" i="4"/>
  <c r="BLA28" i="4"/>
  <c r="BLA27" i="4"/>
  <c r="BLA26" i="4"/>
  <c r="BLA25" i="4"/>
  <c r="BLA24" i="4"/>
  <c r="BLA23" i="4"/>
  <c r="BLA22" i="4"/>
  <c r="BLA21" i="4"/>
  <c r="BLA20" i="4"/>
  <c r="BLA19" i="4"/>
  <c r="BLA18" i="4"/>
  <c r="BLA17" i="4"/>
  <c r="BLA16" i="4"/>
  <c r="BLA15" i="4"/>
  <c r="BLA14" i="4"/>
  <c r="BLA13" i="4"/>
  <c r="BLA12" i="4"/>
  <c r="BLA11" i="4"/>
  <c r="BLA10" i="4"/>
  <c r="BLA9" i="4"/>
  <c r="BLA8" i="4"/>
  <c r="BLF156" i="4"/>
  <c r="BLF155" i="4"/>
  <c r="BLF154" i="4"/>
  <c r="BLF153" i="4"/>
  <c r="BLF152" i="4"/>
  <c r="BLF151" i="4"/>
  <c r="BLF150" i="4"/>
  <c r="BLF149" i="4"/>
  <c r="BLF148" i="4"/>
  <c r="BLF147" i="4"/>
  <c r="BLF146" i="4"/>
  <c r="BLF145" i="4"/>
  <c r="BLF144" i="4"/>
  <c r="BLF143" i="4"/>
  <c r="BLF142" i="4"/>
  <c r="BLF141" i="4"/>
  <c r="BLF140" i="4"/>
  <c r="BLF139" i="4"/>
  <c r="BLF138" i="4"/>
  <c r="BLF137" i="4"/>
  <c r="BLF136" i="4"/>
  <c r="BLF135" i="4"/>
  <c r="BLF134" i="4"/>
  <c r="BLF133" i="4"/>
  <c r="BLF132" i="4"/>
  <c r="BLF131" i="4"/>
  <c r="BLF130" i="4"/>
  <c r="BLF129" i="4"/>
  <c r="BLF128" i="4"/>
  <c r="BLF127" i="4"/>
  <c r="BLF126" i="4"/>
  <c r="BLF125" i="4"/>
  <c r="BLF124" i="4"/>
  <c r="BLF123" i="4"/>
  <c r="BLF122" i="4"/>
  <c r="BLF121" i="4"/>
  <c r="BLF120" i="4"/>
  <c r="BLF119" i="4"/>
  <c r="BLF118" i="4"/>
  <c r="BLF117" i="4"/>
  <c r="BLF116" i="4"/>
  <c r="BLF115" i="4"/>
  <c r="BLF114" i="4"/>
  <c r="BLF113" i="4"/>
  <c r="BLF112" i="4"/>
  <c r="BLF111" i="4"/>
  <c r="BLF110" i="4"/>
  <c r="BLF109" i="4"/>
  <c r="BLF108" i="4"/>
  <c r="BLF107" i="4"/>
  <c r="BLF106" i="4"/>
  <c r="BLF105" i="4"/>
  <c r="BLF104" i="4"/>
  <c r="BLF103" i="4"/>
  <c r="BLF102" i="4"/>
  <c r="BLF101" i="4"/>
  <c r="BLF100" i="4"/>
  <c r="BLF99" i="4"/>
  <c r="BLF98" i="4"/>
  <c r="BLF97" i="4"/>
  <c r="BLF96" i="4"/>
  <c r="BLF95" i="4"/>
  <c r="BLF94" i="4"/>
  <c r="BLF93" i="4"/>
  <c r="BLF92" i="4"/>
  <c r="BLF91" i="4"/>
  <c r="BLF90" i="4"/>
  <c r="BLF89" i="4"/>
  <c r="BLF88" i="4"/>
  <c r="BLF87" i="4"/>
  <c r="BLF86" i="4"/>
  <c r="BLF85" i="4"/>
  <c r="BLF84" i="4"/>
  <c r="BLF83" i="4"/>
  <c r="BLF82" i="4"/>
  <c r="BLF81" i="4"/>
  <c r="BLF80" i="4"/>
  <c r="BLF79" i="4"/>
  <c r="BLF78" i="4"/>
  <c r="BLF77" i="4"/>
  <c r="BLF76" i="4"/>
  <c r="BLF75" i="4"/>
  <c r="BLF74" i="4"/>
  <c r="BLF73" i="4"/>
  <c r="BLF72" i="4"/>
  <c r="BLF71" i="4"/>
  <c r="BLF70" i="4"/>
  <c r="BLF69" i="4"/>
  <c r="BLF68" i="4"/>
  <c r="BLF67" i="4"/>
  <c r="BLF66" i="4"/>
  <c r="BLF65" i="4"/>
  <c r="BLF64" i="4"/>
  <c r="BLF63" i="4"/>
  <c r="BLF62" i="4"/>
  <c r="BLF61" i="4"/>
  <c r="BLF60" i="4"/>
  <c r="BLF59" i="4"/>
  <c r="BLF58" i="4"/>
  <c r="BLF57" i="4"/>
  <c r="BLF56" i="4"/>
  <c r="BLF55" i="4"/>
  <c r="BLF54" i="4"/>
  <c r="BLF53" i="4"/>
  <c r="BLF52" i="4"/>
  <c r="BLF51" i="4"/>
  <c r="BLF50" i="4"/>
  <c r="BLF49" i="4"/>
  <c r="BLF48" i="4"/>
  <c r="BLF47" i="4"/>
  <c r="BLF46" i="4"/>
  <c r="BLF45" i="4"/>
  <c r="BLF44" i="4"/>
  <c r="BLF43" i="4"/>
  <c r="BLF42" i="4"/>
  <c r="BLF41" i="4"/>
  <c r="BLF40" i="4"/>
  <c r="BLF39" i="4"/>
  <c r="BLF38" i="4"/>
  <c r="BLF37" i="4"/>
  <c r="BLF36" i="4"/>
  <c r="BLF35" i="4"/>
  <c r="BLF34" i="4"/>
  <c r="BLF33" i="4"/>
  <c r="BLF32" i="4"/>
  <c r="BLF31" i="4"/>
  <c r="BLF30" i="4"/>
  <c r="BLF29" i="4"/>
  <c r="BLF28" i="4"/>
  <c r="BLF27" i="4"/>
  <c r="BLF26" i="4"/>
  <c r="BLF25" i="4"/>
  <c r="BLF24" i="4"/>
  <c r="BLF23" i="4"/>
  <c r="BLF22" i="4"/>
  <c r="BLF21" i="4"/>
  <c r="BLF20" i="4"/>
  <c r="BLF19" i="4"/>
  <c r="BLF18" i="4"/>
  <c r="BLF17" i="4"/>
  <c r="BLF16" i="4"/>
  <c r="BLF15" i="4"/>
  <c r="BLF14" i="4"/>
  <c r="BLF13" i="4"/>
  <c r="BLF12" i="4"/>
  <c r="BLF11" i="4"/>
  <c r="BLF10" i="4"/>
  <c r="BLF9" i="4"/>
  <c r="BLF8" i="4"/>
  <c r="BLK156" i="4"/>
  <c r="BLK155" i="4"/>
  <c r="BLK154" i="4"/>
  <c r="BLK153" i="4"/>
  <c r="BLK152" i="4"/>
  <c r="BLK151" i="4"/>
  <c r="BLK150" i="4"/>
  <c r="BLK149" i="4"/>
  <c r="BLK148" i="4"/>
  <c r="BLK147" i="4"/>
  <c r="BLK146" i="4"/>
  <c r="BLK145" i="4"/>
  <c r="BLK144" i="4"/>
  <c r="BLK143" i="4"/>
  <c r="BLK142" i="4"/>
  <c r="BLK141" i="4"/>
  <c r="BLK140" i="4"/>
  <c r="BLK139" i="4"/>
  <c r="BLK138" i="4"/>
  <c r="BLK137" i="4"/>
  <c r="BLK136" i="4"/>
  <c r="BLK135" i="4"/>
  <c r="BLK134" i="4"/>
  <c r="BLK133" i="4"/>
  <c r="BLK132" i="4"/>
  <c r="BLK131" i="4"/>
  <c r="BLK130" i="4"/>
  <c r="BLK129" i="4"/>
  <c r="BLK128" i="4"/>
  <c r="BLK127" i="4"/>
  <c r="BLK126" i="4"/>
  <c r="BLK125" i="4"/>
  <c r="BLK124" i="4"/>
  <c r="BLK123" i="4"/>
  <c r="BLK122" i="4"/>
  <c r="BLK121" i="4"/>
  <c r="BLK120" i="4"/>
  <c r="BLK119" i="4"/>
  <c r="BLK118" i="4"/>
  <c r="BLK117" i="4"/>
  <c r="BLK116" i="4"/>
  <c r="BLK115" i="4"/>
  <c r="BLK114" i="4"/>
  <c r="BLK113" i="4"/>
  <c r="BLK112" i="4"/>
  <c r="BLK111" i="4"/>
  <c r="BLK110" i="4"/>
  <c r="BLK109" i="4"/>
  <c r="BLK108" i="4"/>
  <c r="BLK107" i="4"/>
  <c r="BLK106" i="4"/>
  <c r="BLK105" i="4"/>
  <c r="BLK104" i="4"/>
  <c r="BLK103" i="4"/>
  <c r="BLK102" i="4"/>
  <c r="BLK101" i="4"/>
  <c r="BLK100" i="4"/>
  <c r="BLK99" i="4"/>
  <c r="BLK98" i="4"/>
  <c r="BLK97" i="4"/>
  <c r="BLK96" i="4"/>
  <c r="BLK95" i="4"/>
  <c r="BLK94" i="4"/>
  <c r="BLK93" i="4"/>
  <c r="BLK92" i="4"/>
  <c r="BLK91" i="4"/>
  <c r="BLK90" i="4"/>
  <c r="BLK89" i="4"/>
  <c r="BLK88" i="4"/>
  <c r="BLK87" i="4"/>
  <c r="BLK86" i="4"/>
  <c r="BLK85" i="4"/>
  <c r="BLK84" i="4"/>
  <c r="BLK83" i="4"/>
  <c r="BLK82" i="4"/>
  <c r="BLK81" i="4"/>
  <c r="BLK80" i="4"/>
  <c r="BLK79" i="4"/>
  <c r="BLK78" i="4"/>
  <c r="BLK77" i="4"/>
  <c r="BLK76" i="4"/>
  <c r="BLK75" i="4"/>
  <c r="BLK74" i="4"/>
  <c r="BLK73" i="4"/>
  <c r="BLK72" i="4"/>
  <c r="BLK71" i="4"/>
  <c r="BLK70" i="4"/>
  <c r="BLK69" i="4"/>
  <c r="BLK68" i="4"/>
  <c r="BLK67" i="4"/>
  <c r="BLK66" i="4"/>
  <c r="BLK65" i="4"/>
  <c r="BLK64" i="4"/>
  <c r="BLK63" i="4"/>
  <c r="BLK62" i="4"/>
  <c r="BLK61" i="4"/>
  <c r="BLK60" i="4"/>
  <c r="BLK59" i="4"/>
  <c r="BLK58" i="4"/>
  <c r="BLK57" i="4"/>
  <c r="BLK56" i="4"/>
  <c r="BLK55" i="4"/>
  <c r="BLK54" i="4"/>
  <c r="BLK53" i="4"/>
  <c r="BLK52" i="4"/>
  <c r="BLK51" i="4"/>
  <c r="BLK50" i="4"/>
  <c r="BLK49" i="4"/>
  <c r="BLK48" i="4"/>
  <c r="BLK47" i="4"/>
  <c r="BLK46" i="4"/>
  <c r="BLK45" i="4"/>
  <c r="BLK44" i="4"/>
  <c r="BLK43" i="4"/>
  <c r="BLK42" i="4"/>
  <c r="BLK41" i="4"/>
  <c r="BLK40" i="4"/>
  <c r="BLK39" i="4"/>
  <c r="BLK38" i="4"/>
  <c r="BLK37" i="4"/>
  <c r="BLK36" i="4"/>
  <c r="BLK35" i="4"/>
  <c r="BLK34" i="4"/>
  <c r="BLK33" i="4"/>
  <c r="BLK32" i="4"/>
  <c r="BLK31" i="4"/>
  <c r="BLK30" i="4"/>
  <c r="BLK29" i="4"/>
  <c r="BLK28" i="4"/>
  <c r="BLK27" i="4"/>
  <c r="BLK26" i="4"/>
  <c r="BLK25" i="4"/>
  <c r="BLK24" i="4"/>
  <c r="BLK23" i="4"/>
  <c r="BLK22" i="4"/>
  <c r="BLK21" i="4"/>
  <c r="BLK20" i="4"/>
  <c r="BLK19" i="4"/>
  <c r="BLK18" i="4"/>
  <c r="BLK17" i="4"/>
  <c r="BLK16" i="4"/>
  <c r="BLK15" i="4"/>
  <c r="BLK14" i="4"/>
  <c r="BLK13" i="4"/>
  <c r="BLK12" i="4"/>
  <c r="BLK11" i="4"/>
  <c r="BLK10" i="4"/>
  <c r="BLK9" i="4"/>
  <c r="BLK8" i="4"/>
  <c r="BLP156" i="4"/>
  <c r="BLP155" i="4"/>
  <c r="BLP154" i="4"/>
  <c r="BLP153" i="4"/>
  <c r="BLP152" i="4"/>
  <c r="BLP151" i="4"/>
  <c r="BLP150" i="4"/>
  <c r="BLP149" i="4"/>
  <c r="BLP148" i="4"/>
  <c r="BLP147" i="4"/>
  <c r="BLP146" i="4"/>
  <c r="BLP145" i="4"/>
  <c r="BLP144" i="4"/>
  <c r="BLP143" i="4"/>
  <c r="BLP142" i="4"/>
  <c r="BLP141" i="4"/>
  <c r="BLP140" i="4"/>
  <c r="BLP139" i="4"/>
  <c r="BLP138" i="4"/>
  <c r="BLP137" i="4"/>
  <c r="BLP136" i="4"/>
  <c r="BLP135" i="4"/>
  <c r="BLP134" i="4"/>
  <c r="BLP133" i="4"/>
  <c r="BLP132" i="4"/>
  <c r="BLP131" i="4"/>
  <c r="BLP130" i="4"/>
  <c r="BLP129" i="4"/>
  <c r="BLP128" i="4"/>
  <c r="BLP127" i="4"/>
  <c r="BLP126" i="4"/>
  <c r="BLP125" i="4"/>
  <c r="BLP124" i="4"/>
  <c r="BLP123" i="4"/>
  <c r="BLP122" i="4"/>
  <c r="BLP121" i="4"/>
  <c r="BLP120" i="4"/>
  <c r="BLP119" i="4"/>
  <c r="BLP118" i="4"/>
  <c r="BLP117" i="4"/>
  <c r="BLP116" i="4"/>
  <c r="BLP115" i="4"/>
  <c r="BLP114" i="4"/>
  <c r="BLP113" i="4"/>
  <c r="BLP112" i="4"/>
  <c r="BLP111" i="4"/>
  <c r="BLP110" i="4"/>
  <c r="BLP109" i="4"/>
  <c r="BLP108" i="4"/>
  <c r="BLP107" i="4"/>
  <c r="BLP106" i="4"/>
  <c r="BLP105" i="4"/>
  <c r="BLP104" i="4"/>
  <c r="BLP103" i="4"/>
  <c r="BLP102" i="4"/>
  <c r="BLP101" i="4"/>
  <c r="BLP100" i="4"/>
  <c r="BLP99" i="4"/>
  <c r="BLP98" i="4"/>
  <c r="BLP97" i="4"/>
  <c r="BLP96" i="4"/>
  <c r="BLP95" i="4"/>
  <c r="BLP94" i="4"/>
  <c r="BLP93" i="4"/>
  <c r="BLP92" i="4"/>
  <c r="BLP91" i="4"/>
  <c r="BLP90" i="4"/>
  <c r="BLP89" i="4"/>
  <c r="BLP88" i="4"/>
  <c r="BLP87" i="4"/>
  <c r="BLP86" i="4"/>
  <c r="BLP85" i="4"/>
  <c r="BLP84" i="4"/>
  <c r="BLP83" i="4"/>
  <c r="BLP82" i="4"/>
  <c r="BLP81" i="4"/>
  <c r="BLP80" i="4"/>
  <c r="BLP79" i="4"/>
  <c r="BLP78" i="4"/>
  <c r="BLP77" i="4"/>
  <c r="BLP76" i="4"/>
  <c r="BLP75" i="4"/>
  <c r="BLP74" i="4"/>
  <c r="BLP73" i="4"/>
  <c r="BLP72" i="4"/>
  <c r="BLP71" i="4"/>
  <c r="BLP70" i="4"/>
  <c r="BLP69" i="4"/>
  <c r="BLP68" i="4"/>
  <c r="BLP67" i="4"/>
  <c r="BLP66" i="4"/>
  <c r="BLP65" i="4"/>
  <c r="BLP64" i="4"/>
  <c r="BLP63" i="4"/>
  <c r="BLP62" i="4"/>
  <c r="BLP61" i="4"/>
  <c r="BLP60" i="4"/>
  <c r="BLP59" i="4"/>
  <c r="BLP58" i="4"/>
  <c r="BLP57" i="4"/>
  <c r="BLP56" i="4"/>
  <c r="BLP55" i="4"/>
  <c r="BLP54" i="4"/>
  <c r="BLP53" i="4"/>
  <c r="BLP52" i="4"/>
  <c r="BLP51" i="4"/>
  <c r="BLP50" i="4"/>
  <c r="BLP49" i="4"/>
  <c r="BLP48" i="4"/>
  <c r="BLP47" i="4"/>
  <c r="BLP46" i="4"/>
  <c r="BLP45" i="4"/>
  <c r="BLP44" i="4"/>
  <c r="BLP43" i="4"/>
  <c r="BLP42" i="4"/>
  <c r="BLP41" i="4"/>
  <c r="BLP40" i="4"/>
  <c r="BLP39" i="4"/>
  <c r="BLP38" i="4"/>
  <c r="BLP37" i="4"/>
  <c r="BLP36" i="4"/>
  <c r="BLP35" i="4"/>
  <c r="BLP34" i="4"/>
  <c r="BLP33" i="4"/>
  <c r="BLP32" i="4"/>
  <c r="BLP31" i="4"/>
  <c r="BLP30" i="4"/>
  <c r="BLP29" i="4"/>
  <c r="BLP28" i="4"/>
  <c r="BLP27" i="4"/>
  <c r="BLP26" i="4"/>
  <c r="BLP25" i="4"/>
  <c r="BLP24" i="4"/>
  <c r="BLP23" i="4"/>
  <c r="BLP22" i="4"/>
  <c r="BLP21" i="4"/>
  <c r="BLP20" i="4"/>
  <c r="BLP19" i="4"/>
  <c r="BLP18" i="4"/>
  <c r="BLP17" i="4"/>
  <c r="BLP16" i="4"/>
  <c r="BLP15" i="4"/>
  <c r="BLP14" i="4"/>
  <c r="BLP13" i="4"/>
  <c r="BLP12" i="4"/>
  <c r="BLP11" i="4"/>
  <c r="BLP10" i="4"/>
  <c r="BLP9" i="4"/>
  <c r="BLP8" i="4"/>
  <c r="BLU156" i="4"/>
  <c r="BLU155" i="4"/>
  <c r="BLU154" i="4"/>
  <c r="BLU153" i="4"/>
  <c r="BLU152" i="4"/>
  <c r="BLU151" i="4"/>
  <c r="BLU150" i="4"/>
  <c r="BLU149" i="4"/>
  <c r="BLU148" i="4"/>
  <c r="BLU147" i="4"/>
  <c r="BLU146" i="4"/>
  <c r="BLU145" i="4"/>
  <c r="BLU144" i="4"/>
  <c r="BLU143" i="4"/>
  <c r="BLU142" i="4"/>
  <c r="BLU141" i="4"/>
  <c r="BLU140" i="4"/>
  <c r="BLU139" i="4"/>
  <c r="BLU138" i="4"/>
  <c r="BLU137" i="4"/>
  <c r="BLU136" i="4"/>
  <c r="BLU135" i="4"/>
  <c r="BLU134" i="4"/>
  <c r="BLU133" i="4"/>
  <c r="BLU132" i="4"/>
  <c r="BLU131" i="4"/>
  <c r="BLU130" i="4"/>
  <c r="BLU129" i="4"/>
  <c r="BLU128" i="4"/>
  <c r="BLU127" i="4"/>
  <c r="BLU126" i="4"/>
  <c r="BLU125" i="4"/>
  <c r="BLU124" i="4"/>
  <c r="BLU123" i="4"/>
  <c r="BLU122" i="4"/>
  <c r="BLU121" i="4"/>
  <c r="BLU120" i="4"/>
  <c r="BLU119" i="4"/>
  <c r="BLU118" i="4"/>
  <c r="BLU117" i="4"/>
  <c r="BLU116" i="4"/>
  <c r="BLU115" i="4"/>
  <c r="BLU114" i="4"/>
  <c r="BLU113" i="4"/>
  <c r="BLU112" i="4"/>
  <c r="BLU111" i="4"/>
  <c r="BLU110" i="4"/>
  <c r="BLU109" i="4"/>
  <c r="BLU108" i="4"/>
  <c r="BLU107" i="4"/>
  <c r="BLU106" i="4"/>
  <c r="BLU105" i="4"/>
  <c r="BLU104" i="4"/>
  <c r="BLU103" i="4"/>
  <c r="BLU102" i="4"/>
  <c r="BLU101" i="4"/>
  <c r="BLU100" i="4"/>
  <c r="BLU99" i="4"/>
  <c r="BLU98" i="4"/>
  <c r="BLU97" i="4"/>
  <c r="BLU96" i="4"/>
  <c r="BLU95" i="4"/>
  <c r="BLU94" i="4"/>
  <c r="BLU93" i="4"/>
  <c r="BLU92" i="4"/>
  <c r="BLU91" i="4"/>
  <c r="BLU90" i="4"/>
  <c r="BLU89" i="4"/>
  <c r="BLU88" i="4"/>
  <c r="BLU87" i="4"/>
  <c r="BLU86" i="4"/>
  <c r="BLU85" i="4"/>
  <c r="BLU84" i="4"/>
  <c r="BLU83" i="4"/>
  <c r="BLU82" i="4"/>
  <c r="BLU81" i="4"/>
  <c r="BLU80" i="4"/>
  <c r="BLU79" i="4"/>
  <c r="BLU78" i="4"/>
  <c r="BLU77" i="4"/>
  <c r="BLU76" i="4"/>
  <c r="BLU75" i="4"/>
  <c r="BLU74" i="4"/>
  <c r="BLU73" i="4"/>
  <c r="BLU72" i="4"/>
  <c r="BLU71" i="4"/>
  <c r="BLU70" i="4"/>
  <c r="BLU69" i="4"/>
  <c r="BLU68" i="4"/>
  <c r="BLU67" i="4"/>
  <c r="BLU66" i="4"/>
  <c r="BLU65" i="4"/>
  <c r="BLU64" i="4"/>
  <c r="BLU63" i="4"/>
  <c r="BLU62" i="4"/>
  <c r="BLU61" i="4"/>
  <c r="BLU60" i="4"/>
  <c r="BLU59" i="4"/>
  <c r="BLU58" i="4"/>
  <c r="BLU57" i="4"/>
  <c r="BLU56" i="4"/>
  <c r="BLU55" i="4"/>
  <c r="BLU54" i="4"/>
  <c r="BLU53" i="4"/>
  <c r="BLU52" i="4"/>
  <c r="BLU51" i="4"/>
  <c r="BLU50" i="4"/>
  <c r="BLU49" i="4"/>
  <c r="BLU48" i="4"/>
  <c r="BLU47" i="4"/>
  <c r="BLU46" i="4"/>
  <c r="BLU45" i="4"/>
  <c r="BLU44" i="4"/>
  <c r="BLU43" i="4"/>
  <c r="BLU42" i="4"/>
  <c r="BLU41" i="4"/>
  <c r="BLU40" i="4"/>
  <c r="BLU39" i="4"/>
  <c r="BLU38" i="4"/>
  <c r="BLU37" i="4"/>
  <c r="BLU36" i="4"/>
  <c r="BLU35" i="4"/>
  <c r="BLU34" i="4"/>
  <c r="BLU33" i="4"/>
  <c r="BLU32" i="4"/>
  <c r="BLU31" i="4"/>
  <c r="BLU30" i="4"/>
  <c r="BLU29" i="4"/>
  <c r="BLU28" i="4"/>
  <c r="BLU27" i="4"/>
  <c r="BLU26" i="4"/>
  <c r="BLU25" i="4"/>
  <c r="BLU24" i="4"/>
  <c r="BLU23" i="4"/>
  <c r="BLU22" i="4"/>
  <c r="BLU21" i="4"/>
  <c r="BLU20" i="4"/>
  <c r="BLU19" i="4"/>
  <c r="BLU18" i="4"/>
  <c r="BLU17" i="4"/>
  <c r="BLU16" i="4"/>
  <c r="BLU15" i="4"/>
  <c r="BLU14" i="4"/>
  <c r="BLU13" i="4"/>
  <c r="BLU12" i="4"/>
  <c r="BLU11" i="4"/>
  <c r="BLU10" i="4"/>
  <c r="BLU9" i="4"/>
  <c r="BLU8" i="4"/>
  <c r="BLZ156" i="4"/>
  <c r="BLZ155" i="4"/>
  <c r="BLZ154" i="4"/>
  <c r="BLZ153" i="4"/>
  <c r="BLZ152" i="4"/>
  <c r="BLZ151" i="4"/>
  <c r="BLZ150" i="4"/>
  <c r="BLZ149" i="4"/>
  <c r="BLZ148" i="4"/>
  <c r="BLZ147" i="4"/>
  <c r="BLZ146" i="4"/>
  <c r="BLZ145" i="4"/>
  <c r="BLZ144" i="4"/>
  <c r="BLZ143" i="4"/>
  <c r="BLZ142" i="4"/>
  <c r="BLZ141" i="4"/>
  <c r="BLZ140" i="4"/>
  <c r="BLZ139" i="4"/>
  <c r="BLZ138" i="4"/>
  <c r="BLZ137" i="4"/>
  <c r="BLZ136" i="4"/>
  <c r="BLZ135" i="4"/>
  <c r="BLZ134" i="4"/>
  <c r="BLZ133" i="4"/>
  <c r="BLZ132" i="4"/>
  <c r="BLZ131" i="4"/>
  <c r="BLZ130" i="4"/>
  <c r="BLZ129" i="4"/>
  <c r="BLZ128" i="4"/>
  <c r="BLZ127" i="4"/>
  <c r="BLZ126" i="4"/>
  <c r="BLZ125" i="4"/>
  <c r="BLZ124" i="4"/>
  <c r="BLZ123" i="4"/>
  <c r="BLZ122" i="4"/>
  <c r="BLZ121" i="4"/>
  <c r="BLZ120" i="4"/>
  <c r="BLZ119" i="4"/>
  <c r="BLZ118" i="4"/>
  <c r="BLZ117" i="4"/>
  <c r="BLZ116" i="4"/>
  <c r="BLZ115" i="4"/>
  <c r="BLZ114" i="4"/>
  <c r="BLZ113" i="4"/>
  <c r="BLZ112" i="4"/>
  <c r="BLZ111" i="4"/>
  <c r="BLZ110" i="4"/>
  <c r="BLZ109" i="4"/>
  <c r="BLZ108" i="4"/>
  <c r="BLZ107" i="4"/>
  <c r="BLZ106" i="4"/>
  <c r="BLZ105" i="4"/>
  <c r="BLZ104" i="4"/>
  <c r="BLZ103" i="4"/>
  <c r="BLZ102" i="4"/>
  <c r="BLZ101" i="4"/>
  <c r="BLZ100" i="4"/>
  <c r="BLZ99" i="4"/>
  <c r="BLZ98" i="4"/>
  <c r="BLZ97" i="4"/>
  <c r="BLZ96" i="4"/>
  <c r="BLZ95" i="4"/>
  <c r="BLZ94" i="4"/>
  <c r="BLZ93" i="4"/>
  <c r="BLZ92" i="4"/>
  <c r="BLZ91" i="4"/>
  <c r="BLZ90" i="4"/>
  <c r="BLZ89" i="4"/>
  <c r="BLZ88" i="4"/>
  <c r="BLZ87" i="4"/>
  <c r="BLZ86" i="4"/>
  <c r="BLZ85" i="4"/>
  <c r="BLZ84" i="4"/>
  <c r="BLZ83" i="4"/>
  <c r="BLZ82" i="4"/>
  <c r="BLZ81" i="4"/>
  <c r="BLZ80" i="4"/>
  <c r="BLZ79" i="4"/>
  <c r="BLZ78" i="4"/>
  <c r="BLZ77" i="4"/>
  <c r="BLZ76" i="4"/>
  <c r="BLZ75" i="4"/>
  <c r="BLZ74" i="4"/>
  <c r="BLZ73" i="4"/>
  <c r="BLZ72" i="4"/>
  <c r="BLZ71" i="4"/>
  <c r="BLZ70" i="4"/>
  <c r="BLZ69" i="4"/>
  <c r="BLZ68" i="4"/>
  <c r="BLZ67" i="4"/>
  <c r="BLZ66" i="4"/>
  <c r="BLZ65" i="4"/>
  <c r="BLZ64" i="4"/>
  <c r="BLZ63" i="4"/>
  <c r="BLZ62" i="4"/>
  <c r="BLZ61" i="4"/>
  <c r="BLZ60" i="4"/>
  <c r="BLZ59" i="4"/>
  <c r="BLZ58" i="4"/>
  <c r="BLZ57" i="4"/>
  <c r="BLZ56" i="4"/>
  <c r="BLZ55" i="4"/>
  <c r="BLZ54" i="4"/>
  <c r="BLZ53" i="4"/>
  <c r="BLZ52" i="4"/>
  <c r="BLZ51" i="4"/>
  <c r="BLZ50" i="4"/>
  <c r="BLZ49" i="4"/>
  <c r="BLZ48" i="4"/>
  <c r="BLZ47" i="4"/>
  <c r="BLZ46" i="4"/>
  <c r="BLZ45" i="4"/>
  <c r="BLZ44" i="4"/>
  <c r="BLZ43" i="4"/>
  <c r="BLZ42" i="4"/>
  <c r="BLZ41" i="4"/>
  <c r="BLZ40" i="4"/>
  <c r="BLZ39" i="4"/>
  <c r="BLZ38" i="4"/>
  <c r="BLZ37" i="4"/>
  <c r="BLZ36" i="4"/>
  <c r="BLZ35" i="4"/>
  <c r="BLZ34" i="4"/>
  <c r="BLZ33" i="4"/>
  <c r="BLZ32" i="4"/>
  <c r="BLZ31" i="4"/>
  <c r="BLZ30" i="4"/>
  <c r="BLZ29" i="4"/>
  <c r="BLZ28" i="4"/>
  <c r="BLZ27" i="4"/>
  <c r="BLZ26" i="4"/>
  <c r="BLZ25" i="4"/>
  <c r="BLZ24" i="4"/>
  <c r="BLZ23" i="4"/>
  <c r="BLZ22" i="4"/>
  <c r="BLZ21" i="4"/>
  <c r="BLZ20" i="4"/>
  <c r="BLZ19" i="4"/>
  <c r="BLZ18" i="4"/>
  <c r="BLZ17" i="4"/>
  <c r="BLZ16" i="4"/>
  <c r="BLZ15" i="4"/>
  <c r="BLZ14" i="4"/>
  <c r="BLZ13" i="4"/>
  <c r="BLZ12" i="4"/>
  <c r="BLZ11" i="4"/>
  <c r="BLZ10" i="4"/>
  <c r="BLZ9" i="4"/>
  <c r="BLZ8" i="4"/>
  <c r="BME156" i="4"/>
  <c r="BME155" i="4"/>
  <c r="BME154" i="4"/>
  <c r="BME153" i="4"/>
  <c r="BME152" i="4"/>
  <c r="BME151" i="4"/>
  <c r="BME150" i="4"/>
  <c r="BME149" i="4"/>
  <c r="BME148" i="4"/>
  <c r="BME147" i="4"/>
  <c r="BME146" i="4"/>
  <c r="BME145" i="4"/>
  <c r="BME144" i="4"/>
  <c r="BME143" i="4"/>
  <c r="BME142" i="4"/>
  <c r="BME141" i="4"/>
  <c r="BME140" i="4"/>
  <c r="BME139" i="4"/>
  <c r="BME138" i="4"/>
  <c r="BME137" i="4"/>
  <c r="BME136" i="4"/>
  <c r="BME135" i="4"/>
  <c r="BME134" i="4"/>
  <c r="BME133" i="4"/>
  <c r="BME132" i="4"/>
  <c r="BME131" i="4"/>
  <c r="BME130" i="4"/>
  <c r="BME129" i="4"/>
  <c r="BME128" i="4"/>
  <c r="BME127" i="4"/>
  <c r="BME126" i="4"/>
  <c r="BME125" i="4"/>
  <c r="BME124" i="4"/>
  <c r="BME123" i="4"/>
  <c r="BME122" i="4"/>
  <c r="BME121" i="4"/>
  <c r="BME120" i="4"/>
  <c r="BME119" i="4"/>
  <c r="BME118" i="4"/>
  <c r="BME117" i="4"/>
  <c r="BME116" i="4"/>
  <c r="BME115" i="4"/>
  <c r="BME114" i="4"/>
  <c r="BME113" i="4"/>
  <c r="BME112" i="4"/>
  <c r="BME111" i="4"/>
  <c r="BME110" i="4"/>
  <c r="BME109" i="4"/>
  <c r="BME108" i="4"/>
  <c r="BME107" i="4"/>
  <c r="BME106" i="4"/>
  <c r="BME105" i="4"/>
  <c r="BME104" i="4"/>
  <c r="BME103" i="4"/>
  <c r="BME102" i="4"/>
  <c r="BME101" i="4"/>
  <c r="BME100" i="4"/>
  <c r="BME99" i="4"/>
  <c r="BME98" i="4"/>
  <c r="BME97" i="4"/>
  <c r="BME96" i="4"/>
  <c r="BME95" i="4"/>
  <c r="BME94" i="4"/>
  <c r="BME93" i="4"/>
  <c r="BME92" i="4"/>
  <c r="BME91" i="4"/>
  <c r="BME90" i="4"/>
  <c r="BME89" i="4"/>
  <c r="BME88" i="4"/>
  <c r="BME87" i="4"/>
  <c r="BME86" i="4"/>
  <c r="BME85" i="4"/>
  <c r="BME84" i="4"/>
  <c r="BME83" i="4"/>
  <c r="BME82" i="4"/>
  <c r="BME81" i="4"/>
  <c r="BME80" i="4"/>
  <c r="BME79" i="4"/>
  <c r="BME78" i="4"/>
  <c r="BME77" i="4"/>
  <c r="BME76" i="4"/>
  <c r="BME75" i="4"/>
  <c r="BME74" i="4"/>
  <c r="BME73" i="4"/>
  <c r="BME72" i="4"/>
  <c r="BME71" i="4"/>
  <c r="BME70" i="4"/>
  <c r="BME69" i="4"/>
  <c r="BME68" i="4"/>
  <c r="BME67" i="4"/>
  <c r="BME66" i="4"/>
  <c r="BME65" i="4"/>
  <c r="BME64" i="4"/>
  <c r="BME63" i="4"/>
  <c r="BME62" i="4"/>
  <c r="BME61" i="4"/>
  <c r="BME60" i="4"/>
  <c r="BME59" i="4"/>
  <c r="BME58" i="4"/>
  <c r="BME57" i="4"/>
  <c r="BME56" i="4"/>
  <c r="BME55" i="4"/>
  <c r="BME54" i="4"/>
  <c r="BME53" i="4"/>
  <c r="BME52" i="4"/>
  <c r="BME51" i="4"/>
  <c r="BME50" i="4"/>
  <c r="BME49" i="4"/>
  <c r="BME48" i="4"/>
  <c r="BME47" i="4"/>
  <c r="BME46" i="4"/>
  <c r="BME45" i="4"/>
  <c r="BME44" i="4"/>
  <c r="BME43" i="4"/>
  <c r="BME42" i="4"/>
  <c r="BME41" i="4"/>
  <c r="BME40" i="4"/>
  <c r="BME39" i="4"/>
  <c r="BME38" i="4"/>
  <c r="BME37" i="4"/>
  <c r="BME36" i="4"/>
  <c r="BME35" i="4"/>
  <c r="BME34" i="4"/>
  <c r="BME33" i="4"/>
  <c r="BME32" i="4"/>
  <c r="BME31" i="4"/>
  <c r="BME30" i="4"/>
  <c r="BME29" i="4"/>
  <c r="BME28" i="4"/>
  <c r="BME27" i="4"/>
  <c r="BME26" i="4"/>
  <c r="BME25" i="4"/>
  <c r="BME24" i="4"/>
  <c r="BME23" i="4"/>
  <c r="BME22" i="4"/>
  <c r="BME21" i="4"/>
  <c r="BME20" i="4"/>
  <c r="BME19" i="4"/>
  <c r="BME18" i="4"/>
  <c r="BME17" i="4"/>
  <c r="BME16" i="4"/>
  <c r="BME15" i="4"/>
  <c r="BME14" i="4"/>
  <c r="BME13" i="4"/>
  <c r="BME12" i="4"/>
  <c r="BME11" i="4"/>
  <c r="BME10" i="4"/>
  <c r="BME9" i="4"/>
  <c r="BME8" i="4"/>
  <c r="BMJ156" i="4"/>
  <c r="BMJ155" i="4"/>
  <c r="BMJ154" i="4"/>
  <c r="BMJ153" i="4"/>
  <c r="BMJ152" i="4"/>
  <c r="BMJ151" i="4"/>
  <c r="BMJ150" i="4"/>
  <c r="BMJ149" i="4"/>
  <c r="BMJ148" i="4"/>
  <c r="BMJ147" i="4"/>
  <c r="BMJ146" i="4"/>
  <c r="BMJ145" i="4"/>
  <c r="BMJ144" i="4"/>
  <c r="BMJ143" i="4"/>
  <c r="BMJ142" i="4"/>
  <c r="BMJ141" i="4"/>
  <c r="BMJ140" i="4"/>
  <c r="BMJ139" i="4"/>
  <c r="BMJ138" i="4"/>
  <c r="BMJ137" i="4"/>
  <c r="BMJ136" i="4"/>
  <c r="BMJ135" i="4"/>
  <c r="BMJ134" i="4"/>
  <c r="BMJ133" i="4"/>
  <c r="BMJ132" i="4"/>
  <c r="BMJ131" i="4"/>
  <c r="BMJ130" i="4"/>
  <c r="BMJ129" i="4"/>
  <c r="BMJ128" i="4"/>
  <c r="BMJ127" i="4"/>
  <c r="BMJ126" i="4"/>
  <c r="BMJ125" i="4"/>
  <c r="BMJ124" i="4"/>
  <c r="BMJ123" i="4"/>
  <c r="BMJ122" i="4"/>
  <c r="BMJ121" i="4"/>
  <c r="BMJ120" i="4"/>
  <c r="BMJ119" i="4"/>
  <c r="BMJ118" i="4"/>
  <c r="BMJ117" i="4"/>
  <c r="BMJ116" i="4"/>
  <c r="BMJ115" i="4"/>
  <c r="BMJ114" i="4"/>
  <c r="BMJ113" i="4"/>
  <c r="BMJ112" i="4"/>
  <c r="BMJ111" i="4"/>
  <c r="BMJ110" i="4"/>
  <c r="BMJ109" i="4"/>
  <c r="BMJ108" i="4"/>
  <c r="BMJ107" i="4"/>
  <c r="BMJ106" i="4"/>
  <c r="BMJ105" i="4"/>
  <c r="BMJ104" i="4"/>
  <c r="BMJ103" i="4"/>
  <c r="BMJ102" i="4"/>
  <c r="BMJ101" i="4"/>
  <c r="BMJ100" i="4"/>
  <c r="BMJ99" i="4"/>
  <c r="BMJ98" i="4"/>
  <c r="BMJ97" i="4"/>
  <c r="BMJ96" i="4"/>
  <c r="BMJ95" i="4"/>
  <c r="BMJ94" i="4"/>
  <c r="BMJ93" i="4"/>
  <c r="BMJ92" i="4"/>
  <c r="BMJ91" i="4"/>
  <c r="BMJ90" i="4"/>
  <c r="BMJ89" i="4"/>
  <c r="BMJ88" i="4"/>
  <c r="BMJ87" i="4"/>
  <c r="BMJ86" i="4"/>
  <c r="BMJ85" i="4"/>
  <c r="BMJ84" i="4"/>
  <c r="BMJ83" i="4"/>
  <c r="BMJ82" i="4"/>
  <c r="BMJ81" i="4"/>
  <c r="BMJ80" i="4"/>
  <c r="BMJ79" i="4"/>
  <c r="BMJ78" i="4"/>
  <c r="BMJ77" i="4"/>
  <c r="BMJ76" i="4"/>
  <c r="BMJ75" i="4"/>
  <c r="BMJ74" i="4"/>
  <c r="BMJ73" i="4"/>
  <c r="BMJ72" i="4"/>
  <c r="BMJ71" i="4"/>
  <c r="BMJ70" i="4"/>
  <c r="BMJ69" i="4"/>
  <c r="BMJ68" i="4"/>
  <c r="BMJ67" i="4"/>
  <c r="BMJ66" i="4"/>
  <c r="BMJ65" i="4"/>
  <c r="BMJ64" i="4"/>
  <c r="BMJ63" i="4"/>
  <c r="BMJ62" i="4"/>
  <c r="BMJ61" i="4"/>
  <c r="BMJ60" i="4"/>
  <c r="BMJ59" i="4"/>
  <c r="BMJ58" i="4"/>
  <c r="BMJ57" i="4"/>
  <c r="BMJ56" i="4"/>
  <c r="BMJ55" i="4"/>
  <c r="BMJ54" i="4"/>
  <c r="BMJ53" i="4"/>
  <c r="BMJ52" i="4"/>
  <c r="BMJ51" i="4"/>
  <c r="BMJ50" i="4"/>
  <c r="BMJ49" i="4"/>
  <c r="BMJ48" i="4"/>
  <c r="BMJ47" i="4"/>
  <c r="BMJ46" i="4"/>
  <c r="BMJ45" i="4"/>
  <c r="BMJ44" i="4"/>
  <c r="BMJ43" i="4"/>
  <c r="BMJ42" i="4"/>
  <c r="BMJ41" i="4"/>
  <c r="BMJ40" i="4"/>
  <c r="BMJ39" i="4"/>
  <c r="BMJ38" i="4"/>
  <c r="BMJ37" i="4"/>
  <c r="BMJ36" i="4"/>
  <c r="BMJ35" i="4"/>
  <c r="BMJ34" i="4"/>
  <c r="BMJ33" i="4"/>
  <c r="BMJ32" i="4"/>
  <c r="BMJ31" i="4"/>
  <c r="BMJ30" i="4"/>
  <c r="BMJ29" i="4"/>
  <c r="BMJ28" i="4"/>
  <c r="BMJ27" i="4"/>
  <c r="BMJ26" i="4"/>
  <c r="BMJ25" i="4"/>
  <c r="BMJ24" i="4"/>
  <c r="BMJ23" i="4"/>
  <c r="BMJ22" i="4"/>
  <c r="BMJ21" i="4"/>
  <c r="BMJ20" i="4"/>
  <c r="BMJ19" i="4"/>
  <c r="BMJ18" i="4"/>
  <c r="BMJ17" i="4"/>
  <c r="BMJ16" i="4"/>
  <c r="BMJ15" i="4"/>
  <c r="BMJ14" i="4"/>
  <c r="BMJ13" i="4"/>
  <c r="BMJ12" i="4"/>
  <c r="BMJ11" i="4"/>
  <c r="BMJ10" i="4"/>
  <c r="BMJ9" i="4"/>
  <c r="BMJ8" i="4"/>
  <c r="BMO156" i="4"/>
  <c r="BMO155" i="4"/>
  <c r="BMO154" i="4"/>
  <c r="BMO153" i="4"/>
  <c r="BMO152" i="4"/>
  <c r="BMO151" i="4"/>
  <c r="BMO150" i="4"/>
  <c r="BMO149" i="4"/>
  <c r="BMO148" i="4"/>
  <c r="BMO147" i="4"/>
  <c r="BMO146" i="4"/>
  <c r="BMO145" i="4"/>
  <c r="BMO144" i="4"/>
  <c r="BMO143" i="4"/>
  <c r="BMO142" i="4"/>
  <c r="BMO141" i="4"/>
  <c r="BMO140" i="4"/>
  <c r="BMO139" i="4"/>
  <c r="BMO138" i="4"/>
  <c r="BMO137" i="4"/>
  <c r="BMO136" i="4"/>
  <c r="BMO135" i="4"/>
  <c r="BMO134" i="4"/>
  <c r="BMO133" i="4"/>
  <c r="BMO132" i="4"/>
  <c r="BMO131" i="4"/>
  <c r="BMO130" i="4"/>
  <c r="BMO129" i="4"/>
  <c r="BMO128" i="4"/>
  <c r="BMO127" i="4"/>
  <c r="BMO126" i="4"/>
  <c r="BMO125" i="4"/>
  <c r="BMO124" i="4"/>
  <c r="BMO123" i="4"/>
  <c r="BMO122" i="4"/>
  <c r="BMO121" i="4"/>
  <c r="BMO120" i="4"/>
  <c r="BMO119" i="4"/>
  <c r="BMO118" i="4"/>
  <c r="BMO117" i="4"/>
  <c r="BMO116" i="4"/>
  <c r="BMO115" i="4"/>
  <c r="BMO114" i="4"/>
  <c r="BMO113" i="4"/>
  <c r="BMO112" i="4"/>
  <c r="BMO111" i="4"/>
  <c r="BMO110" i="4"/>
  <c r="BMO109" i="4"/>
  <c r="BMO108" i="4"/>
  <c r="BMO107" i="4"/>
  <c r="BMO106" i="4"/>
  <c r="BMO105" i="4"/>
  <c r="BMO104" i="4"/>
  <c r="BMO103" i="4"/>
  <c r="BMO102" i="4"/>
  <c r="BMO101" i="4"/>
  <c r="BMO100" i="4"/>
  <c r="BMO99" i="4"/>
  <c r="BMO98" i="4"/>
  <c r="BMO97" i="4"/>
  <c r="BMO96" i="4"/>
  <c r="BMO95" i="4"/>
  <c r="BMO94" i="4"/>
  <c r="BMO93" i="4"/>
  <c r="BMO92" i="4"/>
  <c r="BMO91" i="4"/>
  <c r="BMO90" i="4"/>
  <c r="BMO89" i="4"/>
  <c r="BMO88" i="4"/>
  <c r="BMO87" i="4"/>
  <c r="BMO86" i="4"/>
  <c r="BMO85" i="4"/>
  <c r="BMO84" i="4"/>
  <c r="BMO83" i="4"/>
  <c r="BMO82" i="4"/>
  <c r="BMO81" i="4"/>
  <c r="BMO80" i="4"/>
  <c r="BMO79" i="4"/>
  <c r="BMO78" i="4"/>
  <c r="BMO77" i="4"/>
  <c r="BMO76" i="4"/>
  <c r="BMO75" i="4"/>
  <c r="BMO74" i="4"/>
  <c r="BMO73" i="4"/>
  <c r="BMO72" i="4"/>
  <c r="BMO71" i="4"/>
  <c r="BMO70" i="4"/>
  <c r="BMO69" i="4"/>
  <c r="BMO68" i="4"/>
  <c r="BMO67" i="4"/>
  <c r="BMO66" i="4"/>
  <c r="BMO65" i="4"/>
  <c r="BMO64" i="4"/>
  <c r="BMO63" i="4"/>
  <c r="BMO62" i="4"/>
  <c r="BMO61" i="4"/>
  <c r="BMO60" i="4"/>
  <c r="BMO59" i="4"/>
  <c r="BMO58" i="4"/>
  <c r="BMO57" i="4"/>
  <c r="BMO56" i="4"/>
  <c r="BMO55" i="4"/>
  <c r="BMO54" i="4"/>
  <c r="BMO53" i="4"/>
  <c r="BMO52" i="4"/>
  <c r="BMO51" i="4"/>
  <c r="BMO50" i="4"/>
  <c r="BMO49" i="4"/>
  <c r="BMO48" i="4"/>
  <c r="BMO47" i="4"/>
  <c r="BMO46" i="4"/>
  <c r="BMO45" i="4"/>
  <c r="BMO44" i="4"/>
  <c r="BMO43" i="4"/>
  <c r="BMO42" i="4"/>
  <c r="BMO41" i="4"/>
  <c r="BMO40" i="4"/>
  <c r="BMO39" i="4"/>
  <c r="BMO38" i="4"/>
  <c r="BMO37" i="4"/>
  <c r="BMO36" i="4"/>
  <c r="BMO35" i="4"/>
  <c r="BMO34" i="4"/>
  <c r="BMO33" i="4"/>
  <c r="BMO32" i="4"/>
  <c r="BMO31" i="4"/>
  <c r="BMO30" i="4"/>
  <c r="BMO29" i="4"/>
  <c r="BMO28" i="4"/>
  <c r="BMO27" i="4"/>
  <c r="BMO26" i="4"/>
  <c r="BMO25" i="4"/>
  <c r="BMO24" i="4"/>
  <c r="BMO23" i="4"/>
  <c r="BMO22" i="4"/>
  <c r="BMO21" i="4"/>
  <c r="BMO20" i="4"/>
  <c r="BMO19" i="4"/>
  <c r="BMO18" i="4"/>
  <c r="BMO17" i="4"/>
  <c r="BMO16" i="4"/>
  <c r="BMO15" i="4"/>
  <c r="BMO14" i="4"/>
  <c r="BMO13" i="4"/>
  <c r="BMO12" i="4"/>
  <c r="BMO11" i="4"/>
  <c r="BMO10" i="4"/>
  <c r="BMO9" i="4"/>
  <c r="BMO8" i="4"/>
  <c r="BMT156" i="4"/>
  <c r="BMT155" i="4"/>
  <c r="BMT154" i="4"/>
  <c r="BMT153" i="4"/>
  <c r="BMT152" i="4"/>
  <c r="BMT151" i="4"/>
  <c r="BMT150" i="4"/>
  <c r="BMT149" i="4"/>
  <c r="BMT148" i="4"/>
  <c r="BMT147" i="4"/>
  <c r="BMT146" i="4"/>
  <c r="BMT145" i="4"/>
  <c r="BMT144" i="4"/>
  <c r="BMT143" i="4"/>
  <c r="BMT142" i="4"/>
  <c r="BMT141" i="4"/>
  <c r="BMT140" i="4"/>
  <c r="BMT139" i="4"/>
  <c r="BMT138" i="4"/>
  <c r="BMT137" i="4"/>
  <c r="BMT136" i="4"/>
  <c r="BMT135" i="4"/>
  <c r="BMT134" i="4"/>
  <c r="BMT133" i="4"/>
  <c r="BMT132" i="4"/>
  <c r="BMT131" i="4"/>
  <c r="BMT130" i="4"/>
  <c r="BMT129" i="4"/>
  <c r="BMT128" i="4"/>
  <c r="BMT127" i="4"/>
  <c r="BMT126" i="4"/>
  <c r="BMT125" i="4"/>
  <c r="BMT124" i="4"/>
  <c r="BMT123" i="4"/>
  <c r="BMT122" i="4"/>
  <c r="BMT121" i="4"/>
  <c r="BMT120" i="4"/>
  <c r="BMT119" i="4"/>
  <c r="BMT118" i="4"/>
  <c r="BMT117" i="4"/>
  <c r="BMT116" i="4"/>
  <c r="BMT115" i="4"/>
  <c r="BMT114" i="4"/>
  <c r="BMT113" i="4"/>
  <c r="BMT112" i="4"/>
  <c r="BMT111" i="4"/>
  <c r="BMT110" i="4"/>
  <c r="BMT109" i="4"/>
  <c r="BMT108" i="4"/>
  <c r="BMT107" i="4"/>
  <c r="BMT106" i="4"/>
  <c r="BMT105" i="4"/>
  <c r="BMT104" i="4"/>
  <c r="BMT103" i="4"/>
  <c r="BMT102" i="4"/>
  <c r="BMT101" i="4"/>
  <c r="BMT100" i="4"/>
  <c r="BMT99" i="4"/>
  <c r="BMT98" i="4"/>
  <c r="BMT97" i="4"/>
  <c r="BMT96" i="4"/>
  <c r="BMT95" i="4"/>
  <c r="BMT94" i="4"/>
  <c r="BMT93" i="4"/>
  <c r="BMT92" i="4"/>
  <c r="BMT91" i="4"/>
  <c r="BMT90" i="4"/>
  <c r="BMT89" i="4"/>
  <c r="BMT88" i="4"/>
  <c r="BMT87" i="4"/>
  <c r="BMT86" i="4"/>
  <c r="BMT85" i="4"/>
  <c r="BMT84" i="4"/>
  <c r="BMT83" i="4"/>
  <c r="BMT82" i="4"/>
  <c r="BMT81" i="4"/>
  <c r="BMT80" i="4"/>
  <c r="BMT79" i="4"/>
  <c r="BMT78" i="4"/>
  <c r="BMT77" i="4"/>
  <c r="BMT76" i="4"/>
  <c r="BMT75" i="4"/>
  <c r="BMT74" i="4"/>
  <c r="BMT73" i="4"/>
  <c r="BMT72" i="4"/>
  <c r="BMT71" i="4"/>
  <c r="BMT70" i="4"/>
  <c r="BMT69" i="4"/>
  <c r="BMT68" i="4"/>
  <c r="BMT67" i="4"/>
  <c r="BMT66" i="4"/>
  <c r="BMT65" i="4"/>
  <c r="BMT64" i="4"/>
  <c r="BMT63" i="4"/>
  <c r="BMT62" i="4"/>
  <c r="BMT61" i="4"/>
  <c r="BMT60" i="4"/>
  <c r="BMT59" i="4"/>
  <c r="BMT58" i="4"/>
  <c r="BMT57" i="4"/>
  <c r="BMT56" i="4"/>
  <c r="BMT55" i="4"/>
  <c r="BMT54" i="4"/>
  <c r="BMT53" i="4"/>
  <c r="BMT52" i="4"/>
  <c r="BMT51" i="4"/>
  <c r="BMT50" i="4"/>
  <c r="BMT49" i="4"/>
  <c r="BMT48" i="4"/>
  <c r="BMT47" i="4"/>
  <c r="BMT46" i="4"/>
  <c r="BMT45" i="4"/>
  <c r="BMT44" i="4"/>
  <c r="BMT43" i="4"/>
  <c r="BMT42" i="4"/>
  <c r="BMT41" i="4"/>
  <c r="BMT40" i="4"/>
  <c r="BMT39" i="4"/>
  <c r="BMT38" i="4"/>
  <c r="BMT37" i="4"/>
  <c r="BMT36" i="4"/>
  <c r="BMT35" i="4"/>
  <c r="BMT34" i="4"/>
  <c r="BMT33" i="4"/>
  <c r="BMT32" i="4"/>
  <c r="BMT31" i="4"/>
  <c r="BMT30" i="4"/>
  <c r="BMT29" i="4"/>
  <c r="BMT28" i="4"/>
  <c r="BMT27" i="4"/>
  <c r="BMT26" i="4"/>
  <c r="BMT25" i="4"/>
  <c r="BMT24" i="4"/>
  <c r="BMT23" i="4"/>
  <c r="BMT22" i="4"/>
  <c r="BMT21" i="4"/>
  <c r="BMT20" i="4"/>
  <c r="BMT19" i="4"/>
  <c r="BMT18" i="4"/>
  <c r="BMT17" i="4"/>
  <c r="BMT16" i="4"/>
  <c r="BMT15" i="4"/>
  <c r="BMT14" i="4"/>
  <c r="BMT13" i="4"/>
  <c r="BMT12" i="4"/>
  <c r="BMT11" i="4"/>
  <c r="BMT10" i="4"/>
  <c r="BMT9" i="4"/>
  <c r="BMT8" i="4"/>
  <c r="BMY156" i="4"/>
  <c r="BMY155" i="4"/>
  <c r="BMY154" i="4"/>
  <c r="BMY153" i="4"/>
  <c r="BMY152" i="4"/>
  <c r="BMY151" i="4"/>
  <c r="BMY150" i="4"/>
  <c r="BMY149" i="4"/>
  <c r="BMY148" i="4"/>
  <c r="BMY147" i="4"/>
  <c r="BMY146" i="4"/>
  <c r="BMY145" i="4"/>
  <c r="BMY144" i="4"/>
  <c r="BMY143" i="4"/>
  <c r="BMY142" i="4"/>
  <c r="BMY141" i="4"/>
  <c r="BMY140" i="4"/>
  <c r="BMY139" i="4"/>
  <c r="BMY138" i="4"/>
  <c r="BMY137" i="4"/>
  <c r="BMY136" i="4"/>
  <c r="BMY135" i="4"/>
  <c r="BMY134" i="4"/>
  <c r="BMY133" i="4"/>
  <c r="BMY132" i="4"/>
  <c r="BMY131" i="4"/>
  <c r="BMY130" i="4"/>
  <c r="BMY129" i="4"/>
  <c r="BMY128" i="4"/>
  <c r="BMY127" i="4"/>
  <c r="BMY126" i="4"/>
  <c r="BMY125" i="4"/>
  <c r="BMY124" i="4"/>
  <c r="BMY123" i="4"/>
  <c r="BMY122" i="4"/>
  <c r="BMY121" i="4"/>
  <c r="BMY120" i="4"/>
  <c r="BMY119" i="4"/>
  <c r="BMY118" i="4"/>
  <c r="BMY117" i="4"/>
  <c r="BMY116" i="4"/>
  <c r="BMY115" i="4"/>
  <c r="BMY114" i="4"/>
  <c r="BMY113" i="4"/>
  <c r="BMY112" i="4"/>
  <c r="BMY111" i="4"/>
  <c r="BMY110" i="4"/>
  <c r="BMY109" i="4"/>
  <c r="BMY108" i="4"/>
  <c r="BMY107" i="4"/>
  <c r="BMY106" i="4"/>
  <c r="BMY105" i="4"/>
  <c r="BMY104" i="4"/>
  <c r="BMY103" i="4"/>
  <c r="BMY102" i="4"/>
  <c r="BMY101" i="4"/>
  <c r="BMY100" i="4"/>
  <c r="BMY99" i="4"/>
  <c r="BMY98" i="4"/>
  <c r="BMY97" i="4"/>
  <c r="BMY96" i="4"/>
  <c r="BMY95" i="4"/>
  <c r="BMY94" i="4"/>
  <c r="BMY93" i="4"/>
  <c r="BMY92" i="4"/>
  <c r="BMY91" i="4"/>
  <c r="BMY90" i="4"/>
  <c r="BMY89" i="4"/>
  <c r="BMY88" i="4"/>
  <c r="BMY87" i="4"/>
  <c r="BMY86" i="4"/>
  <c r="BMY85" i="4"/>
  <c r="BMY84" i="4"/>
  <c r="BMY83" i="4"/>
  <c r="BMY82" i="4"/>
  <c r="BMY81" i="4"/>
  <c r="BMY80" i="4"/>
  <c r="BMY79" i="4"/>
  <c r="BMY78" i="4"/>
  <c r="BMY77" i="4"/>
  <c r="BMY76" i="4"/>
  <c r="BMY75" i="4"/>
  <c r="BMY74" i="4"/>
  <c r="BMY73" i="4"/>
  <c r="BMY72" i="4"/>
  <c r="BMY71" i="4"/>
  <c r="BMY70" i="4"/>
  <c r="BMY69" i="4"/>
  <c r="BMY68" i="4"/>
  <c r="BMY67" i="4"/>
  <c r="BMY66" i="4"/>
  <c r="BMY65" i="4"/>
  <c r="BMY64" i="4"/>
  <c r="BMY63" i="4"/>
  <c r="BMY62" i="4"/>
  <c r="BMY61" i="4"/>
  <c r="BMY60" i="4"/>
  <c r="BMY59" i="4"/>
  <c r="BMY58" i="4"/>
  <c r="BMY57" i="4"/>
  <c r="BMY56" i="4"/>
  <c r="BMY55" i="4"/>
  <c r="BMY54" i="4"/>
  <c r="BMY53" i="4"/>
  <c r="BMY52" i="4"/>
  <c r="BMY51" i="4"/>
  <c r="BMY50" i="4"/>
  <c r="BMY49" i="4"/>
  <c r="BMY48" i="4"/>
  <c r="BMY47" i="4"/>
  <c r="BMY46" i="4"/>
  <c r="BMY45" i="4"/>
  <c r="BMY44" i="4"/>
  <c r="BMY43" i="4"/>
  <c r="BMY42" i="4"/>
  <c r="BMY41" i="4"/>
  <c r="BMY40" i="4"/>
  <c r="BMY39" i="4"/>
  <c r="BMY38" i="4"/>
  <c r="BMY37" i="4"/>
  <c r="BMY36" i="4"/>
  <c r="BMY35" i="4"/>
  <c r="BMY34" i="4"/>
  <c r="BMY33" i="4"/>
  <c r="BMY32" i="4"/>
  <c r="BMY31" i="4"/>
  <c r="BMY30" i="4"/>
  <c r="BMY29" i="4"/>
  <c r="BMY28" i="4"/>
  <c r="BMY27" i="4"/>
  <c r="BMY26" i="4"/>
  <c r="BMY25" i="4"/>
  <c r="BMY24" i="4"/>
  <c r="BMY23" i="4"/>
  <c r="BMY22" i="4"/>
  <c r="BMY21" i="4"/>
  <c r="BMY20" i="4"/>
  <c r="BMY19" i="4"/>
  <c r="BMY18" i="4"/>
  <c r="BMY17" i="4"/>
  <c r="BMY16" i="4"/>
  <c r="BMY15" i="4"/>
  <c r="BMY14" i="4"/>
  <c r="BMY13" i="4"/>
  <c r="BMY12" i="4"/>
  <c r="BMY11" i="4"/>
  <c r="BMY10" i="4"/>
  <c r="BMY9" i="4"/>
  <c r="BMY8" i="4"/>
  <c r="BND156" i="4"/>
  <c r="BND155" i="4"/>
  <c r="BND154" i="4"/>
  <c r="BND153" i="4"/>
  <c r="BND152" i="4"/>
  <c r="BND151" i="4"/>
  <c r="BND150" i="4"/>
  <c r="BND149" i="4"/>
  <c r="BND148" i="4"/>
  <c r="BND147" i="4"/>
  <c r="BND146" i="4"/>
  <c r="BND145" i="4"/>
  <c r="BND144" i="4"/>
  <c r="BND143" i="4"/>
  <c r="BND142" i="4"/>
  <c r="BND141" i="4"/>
  <c r="BND140" i="4"/>
  <c r="BND139" i="4"/>
  <c r="BND138" i="4"/>
  <c r="BND137" i="4"/>
  <c r="BND136" i="4"/>
  <c r="BND135" i="4"/>
  <c r="BND134" i="4"/>
  <c r="BND133" i="4"/>
  <c r="BND132" i="4"/>
  <c r="BND131" i="4"/>
  <c r="BND130" i="4"/>
  <c r="BND129" i="4"/>
  <c r="BND128" i="4"/>
  <c r="BND127" i="4"/>
  <c r="BND126" i="4"/>
  <c r="BND125" i="4"/>
  <c r="BND124" i="4"/>
  <c r="BND123" i="4"/>
  <c r="BND122" i="4"/>
  <c r="BND121" i="4"/>
  <c r="BND120" i="4"/>
  <c r="BND119" i="4"/>
  <c r="BND118" i="4"/>
  <c r="BND117" i="4"/>
  <c r="BND116" i="4"/>
  <c r="BND115" i="4"/>
  <c r="BND114" i="4"/>
  <c r="BND113" i="4"/>
  <c r="BND112" i="4"/>
  <c r="BND111" i="4"/>
  <c r="BND110" i="4"/>
  <c r="BND109" i="4"/>
  <c r="BND108" i="4"/>
  <c r="BND107" i="4"/>
  <c r="BND106" i="4"/>
  <c r="BND105" i="4"/>
  <c r="BND104" i="4"/>
  <c r="BND103" i="4"/>
  <c r="BND102" i="4"/>
  <c r="BND101" i="4"/>
  <c r="BND100" i="4"/>
  <c r="BND99" i="4"/>
  <c r="BND98" i="4"/>
  <c r="BND97" i="4"/>
  <c r="BND96" i="4"/>
  <c r="BND95" i="4"/>
  <c r="BND94" i="4"/>
  <c r="BND93" i="4"/>
  <c r="BND92" i="4"/>
  <c r="BND91" i="4"/>
  <c r="BND90" i="4"/>
  <c r="BND89" i="4"/>
  <c r="BND88" i="4"/>
  <c r="BND87" i="4"/>
  <c r="BND86" i="4"/>
  <c r="BND85" i="4"/>
  <c r="BND84" i="4"/>
  <c r="BND83" i="4"/>
  <c r="BND82" i="4"/>
  <c r="BND81" i="4"/>
  <c r="BND80" i="4"/>
  <c r="BND79" i="4"/>
  <c r="BND78" i="4"/>
  <c r="BND77" i="4"/>
  <c r="BND76" i="4"/>
  <c r="BND75" i="4"/>
  <c r="BND74" i="4"/>
  <c r="BND73" i="4"/>
  <c r="BND72" i="4"/>
  <c r="BND71" i="4"/>
  <c r="BND70" i="4"/>
  <c r="BND69" i="4"/>
  <c r="BND68" i="4"/>
  <c r="BND67" i="4"/>
  <c r="BND66" i="4"/>
  <c r="BND65" i="4"/>
  <c r="BND64" i="4"/>
  <c r="BND63" i="4"/>
  <c r="BND62" i="4"/>
  <c r="BND61" i="4"/>
  <c r="BND60" i="4"/>
  <c r="BND59" i="4"/>
  <c r="BND58" i="4"/>
  <c r="BND57" i="4"/>
  <c r="BND56" i="4"/>
  <c r="BND55" i="4"/>
  <c r="BND54" i="4"/>
  <c r="BND53" i="4"/>
  <c r="BND52" i="4"/>
  <c r="BND51" i="4"/>
  <c r="BND50" i="4"/>
  <c r="BND49" i="4"/>
  <c r="BND48" i="4"/>
  <c r="BND47" i="4"/>
  <c r="BND46" i="4"/>
  <c r="BND45" i="4"/>
  <c r="BND44" i="4"/>
  <c r="BND43" i="4"/>
  <c r="BND42" i="4"/>
  <c r="BND41" i="4"/>
  <c r="BND40" i="4"/>
  <c r="BND39" i="4"/>
  <c r="BND38" i="4"/>
  <c r="BND37" i="4"/>
  <c r="BND36" i="4"/>
  <c r="BND35" i="4"/>
  <c r="BND34" i="4"/>
  <c r="BND33" i="4"/>
  <c r="BND32" i="4"/>
  <c r="BND31" i="4"/>
  <c r="BND30" i="4"/>
  <c r="BND29" i="4"/>
  <c r="BND28" i="4"/>
  <c r="BND27" i="4"/>
  <c r="BND26" i="4"/>
  <c r="BND25" i="4"/>
  <c r="BND24" i="4"/>
  <c r="BND23" i="4"/>
  <c r="BND22" i="4"/>
  <c r="BND21" i="4"/>
  <c r="BND20" i="4"/>
  <c r="BND19" i="4"/>
  <c r="BND18" i="4"/>
  <c r="BND17" i="4"/>
  <c r="BND16" i="4"/>
  <c r="BND15" i="4"/>
  <c r="BND14" i="4"/>
  <c r="BND13" i="4"/>
  <c r="BND12" i="4"/>
  <c r="BND11" i="4"/>
  <c r="BND10" i="4"/>
  <c r="BND9" i="4"/>
  <c r="BND8" i="4"/>
  <c r="BNI156" i="4"/>
  <c r="BNI155" i="4"/>
  <c r="BNI154" i="4"/>
  <c r="BNI153" i="4"/>
  <c r="BNI152" i="4"/>
  <c r="BNI151" i="4"/>
  <c r="BNI150" i="4"/>
  <c r="BNI149" i="4"/>
  <c r="BNI148" i="4"/>
  <c r="BNI147" i="4"/>
  <c r="BNI146" i="4"/>
  <c r="BNI145" i="4"/>
  <c r="BNI144" i="4"/>
  <c r="BNI143" i="4"/>
  <c r="BNI142" i="4"/>
  <c r="BNI141" i="4"/>
  <c r="BNI140" i="4"/>
  <c r="BNI139" i="4"/>
  <c r="BNI138" i="4"/>
  <c r="BNI137" i="4"/>
  <c r="BNI136" i="4"/>
  <c r="BNI135" i="4"/>
  <c r="BNI134" i="4"/>
  <c r="BNI133" i="4"/>
  <c r="BNI132" i="4"/>
  <c r="BNI131" i="4"/>
  <c r="BNI130" i="4"/>
  <c r="BNI129" i="4"/>
  <c r="BNI128" i="4"/>
  <c r="BNI127" i="4"/>
  <c r="BNI126" i="4"/>
  <c r="BNI125" i="4"/>
  <c r="BNI124" i="4"/>
  <c r="BNI123" i="4"/>
  <c r="BNI122" i="4"/>
  <c r="BNI121" i="4"/>
  <c r="BNI120" i="4"/>
  <c r="BNI119" i="4"/>
  <c r="BNI118" i="4"/>
  <c r="BNI117" i="4"/>
  <c r="BNI116" i="4"/>
  <c r="BNI115" i="4"/>
  <c r="BNI114" i="4"/>
  <c r="BNI113" i="4"/>
  <c r="BNI112" i="4"/>
  <c r="BNI111" i="4"/>
  <c r="BNI110" i="4"/>
  <c r="BNI109" i="4"/>
  <c r="BNI108" i="4"/>
  <c r="BNI107" i="4"/>
  <c r="BNI106" i="4"/>
  <c r="BNI105" i="4"/>
  <c r="BNI104" i="4"/>
  <c r="BNI103" i="4"/>
  <c r="BNI102" i="4"/>
  <c r="BNI101" i="4"/>
  <c r="BNI100" i="4"/>
  <c r="BNI99" i="4"/>
  <c r="BNI98" i="4"/>
  <c r="BNI97" i="4"/>
  <c r="BNI96" i="4"/>
  <c r="BNI95" i="4"/>
  <c r="BNI94" i="4"/>
  <c r="BNI93" i="4"/>
  <c r="BNI92" i="4"/>
  <c r="BNI91" i="4"/>
  <c r="BNI90" i="4"/>
  <c r="BNI89" i="4"/>
  <c r="BNI88" i="4"/>
  <c r="BNI87" i="4"/>
  <c r="BNI86" i="4"/>
  <c r="BNI85" i="4"/>
  <c r="BNI84" i="4"/>
  <c r="BNI83" i="4"/>
  <c r="BNI82" i="4"/>
  <c r="BNI81" i="4"/>
  <c r="BNI80" i="4"/>
  <c r="BNI79" i="4"/>
  <c r="BNI78" i="4"/>
  <c r="BNI77" i="4"/>
  <c r="BNI76" i="4"/>
  <c r="BNI75" i="4"/>
  <c r="BNI74" i="4"/>
  <c r="BNI73" i="4"/>
  <c r="BNI72" i="4"/>
  <c r="BNI71" i="4"/>
  <c r="BNI70" i="4"/>
  <c r="BNI69" i="4"/>
  <c r="BNI68" i="4"/>
  <c r="BNI67" i="4"/>
  <c r="BNI66" i="4"/>
  <c r="BNI65" i="4"/>
  <c r="BNI64" i="4"/>
  <c r="BNI63" i="4"/>
  <c r="BNI62" i="4"/>
  <c r="BNI61" i="4"/>
  <c r="BNI60" i="4"/>
  <c r="BNI59" i="4"/>
  <c r="BNI58" i="4"/>
  <c r="BNI57" i="4"/>
  <c r="BNI56" i="4"/>
  <c r="BNI55" i="4"/>
  <c r="BNI54" i="4"/>
  <c r="BNI53" i="4"/>
  <c r="BNI52" i="4"/>
  <c r="BNI51" i="4"/>
  <c r="BNI50" i="4"/>
  <c r="BNI49" i="4"/>
  <c r="BNI48" i="4"/>
  <c r="BNI47" i="4"/>
  <c r="BNI46" i="4"/>
  <c r="BNI45" i="4"/>
  <c r="BNI44" i="4"/>
  <c r="BNI43" i="4"/>
  <c r="BNI42" i="4"/>
  <c r="BNI41" i="4"/>
  <c r="BNI40" i="4"/>
  <c r="BNI39" i="4"/>
  <c r="BNI38" i="4"/>
  <c r="BNI37" i="4"/>
  <c r="BNI36" i="4"/>
  <c r="BNI35" i="4"/>
  <c r="BNI34" i="4"/>
  <c r="BNI33" i="4"/>
  <c r="BNI32" i="4"/>
  <c r="BNI31" i="4"/>
  <c r="BNI30" i="4"/>
  <c r="BNI29" i="4"/>
  <c r="BNI28" i="4"/>
  <c r="BNI27" i="4"/>
  <c r="BNI26" i="4"/>
  <c r="BNI25" i="4"/>
  <c r="BNI24" i="4"/>
  <c r="BNI23" i="4"/>
  <c r="BNI22" i="4"/>
  <c r="BNI21" i="4"/>
  <c r="BNI20" i="4"/>
  <c r="BNI19" i="4"/>
  <c r="BNI18" i="4"/>
  <c r="BNI17" i="4"/>
  <c r="BNI16" i="4"/>
  <c r="BNI15" i="4"/>
  <c r="BNI14" i="4"/>
  <c r="BNI13" i="4"/>
  <c r="BNI12" i="4"/>
  <c r="BNI11" i="4"/>
  <c r="BNI10" i="4"/>
  <c r="BNI9" i="4"/>
  <c r="BNI8" i="4"/>
  <c r="BNN156" i="4"/>
  <c r="BNN155" i="4"/>
  <c r="BNN154" i="4"/>
  <c r="BNN153" i="4"/>
  <c r="BNN152" i="4"/>
  <c r="BNN151" i="4"/>
  <c r="BNN150" i="4"/>
  <c r="BNN149" i="4"/>
  <c r="BNN148" i="4"/>
  <c r="BNN147" i="4"/>
  <c r="BNN146" i="4"/>
  <c r="BNN145" i="4"/>
  <c r="BNN144" i="4"/>
  <c r="BNN143" i="4"/>
  <c r="BNN142" i="4"/>
  <c r="BNN141" i="4"/>
  <c r="BNN140" i="4"/>
  <c r="BNN139" i="4"/>
  <c r="BNN138" i="4"/>
  <c r="BNN137" i="4"/>
  <c r="BNN136" i="4"/>
  <c r="BNN135" i="4"/>
  <c r="BNN134" i="4"/>
  <c r="BNN133" i="4"/>
  <c r="BNN132" i="4"/>
  <c r="BNN131" i="4"/>
  <c r="BNN130" i="4"/>
  <c r="BNN129" i="4"/>
  <c r="BNN128" i="4"/>
  <c r="BNN127" i="4"/>
  <c r="BNN126" i="4"/>
  <c r="BNN125" i="4"/>
  <c r="BNN124" i="4"/>
  <c r="BNN123" i="4"/>
  <c r="BNN122" i="4"/>
  <c r="BNN121" i="4"/>
  <c r="BNN120" i="4"/>
  <c r="BNN119" i="4"/>
  <c r="BNN118" i="4"/>
  <c r="BNN117" i="4"/>
  <c r="BNN116" i="4"/>
  <c r="BNN115" i="4"/>
  <c r="BNN114" i="4"/>
  <c r="BNN113" i="4"/>
  <c r="BNN112" i="4"/>
  <c r="BNN111" i="4"/>
  <c r="BNN110" i="4"/>
  <c r="BNN109" i="4"/>
  <c r="BNN108" i="4"/>
  <c r="BNN107" i="4"/>
  <c r="BNN106" i="4"/>
  <c r="BNN105" i="4"/>
  <c r="BNN104" i="4"/>
  <c r="BNN103" i="4"/>
  <c r="BNN102" i="4"/>
  <c r="BNN101" i="4"/>
  <c r="BNN100" i="4"/>
  <c r="BNN99" i="4"/>
  <c r="BNN98" i="4"/>
  <c r="BNN97" i="4"/>
  <c r="BNN96" i="4"/>
  <c r="BNN95" i="4"/>
  <c r="BNN94" i="4"/>
  <c r="BNN93" i="4"/>
  <c r="BNN92" i="4"/>
  <c r="BNN91" i="4"/>
  <c r="BNN90" i="4"/>
  <c r="BNN89" i="4"/>
  <c r="BNN88" i="4"/>
  <c r="BNN87" i="4"/>
  <c r="BNN86" i="4"/>
  <c r="BNN85" i="4"/>
  <c r="BNN84" i="4"/>
  <c r="BNN83" i="4"/>
  <c r="BNN82" i="4"/>
  <c r="BNN81" i="4"/>
  <c r="BNN80" i="4"/>
  <c r="BNN79" i="4"/>
  <c r="BNN78" i="4"/>
  <c r="BNN77" i="4"/>
  <c r="BNN76" i="4"/>
  <c r="BNN75" i="4"/>
  <c r="BNN74" i="4"/>
  <c r="BNN73" i="4"/>
  <c r="BNN72" i="4"/>
  <c r="BNN71" i="4"/>
  <c r="BNN70" i="4"/>
  <c r="BNN69" i="4"/>
  <c r="BNN68" i="4"/>
  <c r="BNN67" i="4"/>
  <c r="BNN66" i="4"/>
  <c r="BNN65" i="4"/>
  <c r="BNN64" i="4"/>
  <c r="BNN63" i="4"/>
  <c r="BNN62" i="4"/>
  <c r="BNN61" i="4"/>
  <c r="BNN60" i="4"/>
  <c r="BNN59" i="4"/>
  <c r="BNN58" i="4"/>
  <c r="BNN57" i="4"/>
  <c r="BNN56" i="4"/>
  <c r="BNN55" i="4"/>
  <c r="BNN54" i="4"/>
  <c r="BNN53" i="4"/>
  <c r="BNN52" i="4"/>
  <c r="BNN51" i="4"/>
  <c r="BNN50" i="4"/>
  <c r="BNN49" i="4"/>
  <c r="BNN48" i="4"/>
  <c r="BNN47" i="4"/>
  <c r="BNN46" i="4"/>
  <c r="BNN45" i="4"/>
  <c r="BNN44" i="4"/>
  <c r="BNN43" i="4"/>
  <c r="BNN42" i="4"/>
  <c r="BNN41" i="4"/>
  <c r="BNN40" i="4"/>
  <c r="BNN39" i="4"/>
  <c r="BNN38" i="4"/>
  <c r="BNN37" i="4"/>
  <c r="BNN36" i="4"/>
  <c r="BNN35" i="4"/>
  <c r="BNN34" i="4"/>
  <c r="BNN33" i="4"/>
  <c r="BNN32" i="4"/>
  <c r="BNN31" i="4"/>
  <c r="BNN30" i="4"/>
  <c r="BNN29" i="4"/>
  <c r="BNN28" i="4"/>
  <c r="BNN27" i="4"/>
  <c r="BNN26" i="4"/>
  <c r="BNN25" i="4"/>
  <c r="BNN24" i="4"/>
  <c r="BNN23" i="4"/>
  <c r="BNN22" i="4"/>
  <c r="BNN21" i="4"/>
  <c r="BNN20" i="4"/>
  <c r="BNN19" i="4"/>
  <c r="BNN18" i="4"/>
  <c r="BNN17" i="4"/>
  <c r="BNN16" i="4"/>
  <c r="BNN15" i="4"/>
  <c r="BNN14" i="4"/>
  <c r="BNN13" i="4"/>
  <c r="BNN12" i="4"/>
  <c r="BNN11" i="4"/>
  <c r="BNN10" i="4"/>
  <c r="BNN9" i="4"/>
  <c r="BNN8" i="4"/>
  <c r="BNS156" i="4"/>
  <c r="BNS155" i="4"/>
  <c r="BNS154" i="4"/>
  <c r="BNS153" i="4"/>
  <c r="BNS152" i="4"/>
  <c r="BNS151" i="4"/>
  <c r="BNS150" i="4"/>
  <c r="BNS149" i="4"/>
  <c r="BNS148" i="4"/>
  <c r="BNS147" i="4"/>
  <c r="BNS146" i="4"/>
  <c r="BNS145" i="4"/>
  <c r="BNS144" i="4"/>
  <c r="BNS143" i="4"/>
  <c r="BNS142" i="4"/>
  <c r="BNS141" i="4"/>
  <c r="BNS140" i="4"/>
  <c r="BNS139" i="4"/>
  <c r="BNS138" i="4"/>
  <c r="BNS137" i="4"/>
  <c r="BNS136" i="4"/>
  <c r="BNS135" i="4"/>
  <c r="BNS134" i="4"/>
  <c r="BNS133" i="4"/>
  <c r="BNS132" i="4"/>
  <c r="BNS131" i="4"/>
  <c r="BNS130" i="4"/>
  <c r="BNS129" i="4"/>
  <c r="BNS128" i="4"/>
  <c r="BNS127" i="4"/>
  <c r="BNS126" i="4"/>
  <c r="BNS125" i="4"/>
  <c r="BNS124" i="4"/>
  <c r="BNS123" i="4"/>
  <c r="BNS122" i="4"/>
  <c r="BNS121" i="4"/>
  <c r="BNS120" i="4"/>
  <c r="BNS119" i="4"/>
  <c r="BNS118" i="4"/>
  <c r="BNS117" i="4"/>
  <c r="BNS116" i="4"/>
  <c r="BNS115" i="4"/>
  <c r="BNS114" i="4"/>
  <c r="BNS113" i="4"/>
  <c r="BNS112" i="4"/>
  <c r="BNS111" i="4"/>
  <c r="BNS110" i="4"/>
  <c r="BNS109" i="4"/>
  <c r="BNS108" i="4"/>
  <c r="BNS107" i="4"/>
  <c r="BNS106" i="4"/>
  <c r="BNS105" i="4"/>
  <c r="BNS104" i="4"/>
  <c r="BNS103" i="4"/>
  <c r="BNS102" i="4"/>
  <c r="BNS101" i="4"/>
  <c r="BNS100" i="4"/>
  <c r="BNS99" i="4"/>
  <c r="BNS98" i="4"/>
  <c r="BNS97" i="4"/>
  <c r="BNS96" i="4"/>
  <c r="BNS95" i="4"/>
  <c r="BNS94" i="4"/>
  <c r="BNS93" i="4"/>
  <c r="BNS92" i="4"/>
  <c r="BNS91" i="4"/>
  <c r="BNS90" i="4"/>
  <c r="BNS89" i="4"/>
  <c r="BNS88" i="4"/>
  <c r="BNS87" i="4"/>
  <c r="BNS86" i="4"/>
  <c r="BNS85" i="4"/>
  <c r="BNS84" i="4"/>
  <c r="BNS83" i="4"/>
  <c r="BNS82" i="4"/>
  <c r="BNS81" i="4"/>
  <c r="BNS80" i="4"/>
  <c r="BNS79" i="4"/>
  <c r="BNS78" i="4"/>
  <c r="BNS77" i="4"/>
  <c r="BNS76" i="4"/>
  <c r="BNS75" i="4"/>
  <c r="BNS74" i="4"/>
  <c r="BNS73" i="4"/>
  <c r="BNS72" i="4"/>
  <c r="BNS71" i="4"/>
  <c r="BNS70" i="4"/>
  <c r="BNS69" i="4"/>
  <c r="BNS68" i="4"/>
  <c r="BNS67" i="4"/>
  <c r="BNS66" i="4"/>
  <c r="BNS65" i="4"/>
  <c r="BNS64" i="4"/>
  <c r="BNS63" i="4"/>
  <c r="BNS62" i="4"/>
  <c r="BNS61" i="4"/>
  <c r="BNS60" i="4"/>
  <c r="BNS59" i="4"/>
  <c r="BNS58" i="4"/>
  <c r="BNS57" i="4"/>
  <c r="BNS56" i="4"/>
  <c r="BNS55" i="4"/>
  <c r="BNS54" i="4"/>
  <c r="BNS53" i="4"/>
  <c r="BNS52" i="4"/>
  <c r="BNS51" i="4"/>
  <c r="BNS50" i="4"/>
  <c r="BNS49" i="4"/>
  <c r="BNS48" i="4"/>
  <c r="BNS47" i="4"/>
  <c r="BNS46" i="4"/>
  <c r="BNS45" i="4"/>
  <c r="BNS44" i="4"/>
  <c r="BNS43" i="4"/>
  <c r="BNS42" i="4"/>
  <c r="BNS41" i="4"/>
  <c r="BNS40" i="4"/>
  <c r="BNS39" i="4"/>
  <c r="BNS38" i="4"/>
  <c r="BNS37" i="4"/>
  <c r="BNS36" i="4"/>
  <c r="BNS35" i="4"/>
  <c r="BNS34" i="4"/>
  <c r="BNS33" i="4"/>
  <c r="BNS32" i="4"/>
  <c r="BNS31" i="4"/>
  <c r="BNS30" i="4"/>
  <c r="BNS29" i="4"/>
  <c r="BNS28" i="4"/>
  <c r="BNS27" i="4"/>
  <c r="BNS26" i="4"/>
  <c r="BNS25" i="4"/>
  <c r="BNS24" i="4"/>
  <c r="BNS23" i="4"/>
  <c r="BNS22" i="4"/>
  <c r="BNS21" i="4"/>
  <c r="BNS20" i="4"/>
  <c r="BNS19" i="4"/>
  <c r="BNS18" i="4"/>
  <c r="BNS17" i="4"/>
  <c r="BNS16" i="4"/>
  <c r="BNS15" i="4"/>
  <c r="BNS14" i="4"/>
  <c r="BNS13" i="4"/>
  <c r="BNS12" i="4"/>
  <c r="BNS11" i="4"/>
  <c r="BNS10" i="4"/>
  <c r="BNS9" i="4"/>
  <c r="BNS8" i="4"/>
  <c r="BNX156" i="4"/>
  <c r="BNX155" i="4"/>
  <c r="BNX154" i="4"/>
  <c r="BNX153" i="4"/>
  <c r="BNX152" i="4"/>
  <c r="BNX151" i="4"/>
  <c r="BNX150" i="4"/>
  <c r="BNX149" i="4"/>
  <c r="BNX148" i="4"/>
  <c r="BNX147" i="4"/>
  <c r="BNX146" i="4"/>
  <c r="BNX145" i="4"/>
  <c r="BNX144" i="4"/>
  <c r="BNX143" i="4"/>
  <c r="BNX142" i="4"/>
  <c r="BNX141" i="4"/>
  <c r="BNX140" i="4"/>
  <c r="BNX139" i="4"/>
  <c r="BNX138" i="4"/>
  <c r="BNX137" i="4"/>
  <c r="BNX136" i="4"/>
  <c r="BNX135" i="4"/>
  <c r="BNX134" i="4"/>
  <c r="BNX133" i="4"/>
  <c r="BNX132" i="4"/>
  <c r="BNX131" i="4"/>
  <c r="BNX130" i="4"/>
  <c r="BNX129" i="4"/>
  <c r="BNX128" i="4"/>
  <c r="BNX127" i="4"/>
  <c r="BNX126" i="4"/>
  <c r="BNX125" i="4"/>
  <c r="BNX124" i="4"/>
  <c r="BNX123" i="4"/>
  <c r="BNX122" i="4"/>
  <c r="BNX121" i="4"/>
  <c r="BNX120" i="4"/>
  <c r="BNX119" i="4"/>
  <c r="BNX118" i="4"/>
  <c r="BNX117" i="4"/>
  <c r="BNX116" i="4"/>
  <c r="BNX115" i="4"/>
  <c r="BNX114" i="4"/>
  <c r="BNX113" i="4"/>
  <c r="BNX112" i="4"/>
  <c r="BNX111" i="4"/>
  <c r="BNX110" i="4"/>
  <c r="BNX109" i="4"/>
  <c r="BNX108" i="4"/>
  <c r="BNX107" i="4"/>
  <c r="BNX106" i="4"/>
  <c r="BNX105" i="4"/>
  <c r="BNX104" i="4"/>
  <c r="BNX103" i="4"/>
  <c r="BNX102" i="4"/>
  <c r="BNX101" i="4"/>
  <c r="BNX100" i="4"/>
  <c r="BNX99" i="4"/>
  <c r="BNX98" i="4"/>
  <c r="BNX97" i="4"/>
  <c r="BNX96" i="4"/>
  <c r="BNX95" i="4"/>
  <c r="BNX94" i="4"/>
  <c r="BNX93" i="4"/>
  <c r="BNX92" i="4"/>
  <c r="BNX91" i="4"/>
  <c r="BNX90" i="4"/>
  <c r="BNX89" i="4"/>
  <c r="BNX88" i="4"/>
  <c r="BNX87" i="4"/>
  <c r="BNX86" i="4"/>
  <c r="BNX85" i="4"/>
  <c r="BNX84" i="4"/>
  <c r="BNX83" i="4"/>
  <c r="BNX82" i="4"/>
  <c r="BNX81" i="4"/>
  <c r="BNX80" i="4"/>
  <c r="BNX79" i="4"/>
  <c r="BNX78" i="4"/>
  <c r="BNX77" i="4"/>
  <c r="BNX76" i="4"/>
  <c r="BNX75" i="4"/>
  <c r="BNX74" i="4"/>
  <c r="BNX73" i="4"/>
  <c r="BNX72" i="4"/>
  <c r="BNX71" i="4"/>
  <c r="BNX70" i="4"/>
  <c r="BNX69" i="4"/>
  <c r="BNX68" i="4"/>
  <c r="BNX67" i="4"/>
  <c r="BNX66" i="4"/>
  <c r="BNX65" i="4"/>
  <c r="BNX64" i="4"/>
  <c r="BNX63" i="4"/>
  <c r="BNX62" i="4"/>
  <c r="BNX61" i="4"/>
  <c r="BNX60" i="4"/>
  <c r="BNX59" i="4"/>
  <c r="BNX58" i="4"/>
  <c r="BNX57" i="4"/>
  <c r="BNX56" i="4"/>
  <c r="BNX55" i="4"/>
  <c r="BNX54" i="4"/>
  <c r="BNX53" i="4"/>
  <c r="BNX52" i="4"/>
  <c r="BNX51" i="4"/>
  <c r="BNX50" i="4"/>
  <c r="BNX49" i="4"/>
  <c r="BNX48" i="4"/>
  <c r="BNX47" i="4"/>
  <c r="BNX46" i="4"/>
  <c r="BNX45" i="4"/>
  <c r="BNX44" i="4"/>
  <c r="BNX43" i="4"/>
  <c r="BNX42" i="4"/>
  <c r="BNX41" i="4"/>
  <c r="BNX40" i="4"/>
  <c r="BNX39" i="4"/>
  <c r="BNX38" i="4"/>
  <c r="BNX37" i="4"/>
  <c r="BNX36" i="4"/>
  <c r="BNX35" i="4"/>
  <c r="BNX34" i="4"/>
  <c r="BNX33" i="4"/>
  <c r="BNX32" i="4"/>
  <c r="BNX31" i="4"/>
  <c r="BNX30" i="4"/>
  <c r="BNX29" i="4"/>
  <c r="BNX28" i="4"/>
  <c r="BNX27" i="4"/>
  <c r="BNX26" i="4"/>
  <c r="BNX25" i="4"/>
  <c r="BNX24" i="4"/>
  <c r="BNX23" i="4"/>
  <c r="BNX22" i="4"/>
  <c r="BNX21" i="4"/>
  <c r="BNX20" i="4"/>
  <c r="BNX19" i="4"/>
  <c r="BNX18" i="4"/>
  <c r="BNX17" i="4"/>
  <c r="BNX16" i="4"/>
  <c r="BNX15" i="4"/>
  <c r="BNX14" i="4"/>
  <c r="BNX13" i="4"/>
  <c r="BNX12" i="4"/>
  <c r="BNX11" i="4"/>
  <c r="BNX10" i="4"/>
  <c r="BNX9" i="4"/>
  <c r="BNX8" i="4"/>
  <c r="BOC156" i="4"/>
  <c r="BOC155" i="4"/>
  <c r="BOC154" i="4"/>
  <c r="BOC153" i="4"/>
  <c r="BOC152" i="4"/>
  <c r="BOC151" i="4"/>
  <c r="BOC150" i="4"/>
  <c r="BOC149" i="4"/>
  <c r="BOC148" i="4"/>
  <c r="BOC147" i="4"/>
  <c r="BOC146" i="4"/>
  <c r="BOC145" i="4"/>
  <c r="BOC144" i="4"/>
  <c r="BOC143" i="4"/>
  <c r="BOC142" i="4"/>
  <c r="BOC141" i="4"/>
  <c r="BOC140" i="4"/>
  <c r="BOC139" i="4"/>
  <c r="BOC138" i="4"/>
  <c r="BOC137" i="4"/>
  <c r="BOC136" i="4"/>
  <c r="BOC135" i="4"/>
  <c r="BOC134" i="4"/>
  <c r="BOC133" i="4"/>
  <c r="BOC132" i="4"/>
  <c r="BOC131" i="4"/>
  <c r="BOC130" i="4"/>
  <c r="BOC129" i="4"/>
  <c r="BOC128" i="4"/>
  <c r="BOC127" i="4"/>
  <c r="BOC126" i="4"/>
  <c r="BOC125" i="4"/>
  <c r="BOC124" i="4"/>
  <c r="BOC123" i="4"/>
  <c r="BOC122" i="4"/>
  <c r="BOC121" i="4"/>
  <c r="BOC120" i="4"/>
  <c r="BOC119" i="4"/>
  <c r="BOC118" i="4"/>
  <c r="BOC117" i="4"/>
  <c r="BOC116" i="4"/>
  <c r="BOC115" i="4"/>
  <c r="BOC114" i="4"/>
  <c r="BOC113" i="4"/>
  <c r="BOC112" i="4"/>
  <c r="BOC111" i="4"/>
  <c r="BOC110" i="4"/>
  <c r="BOC109" i="4"/>
  <c r="BOC108" i="4"/>
  <c r="BOC107" i="4"/>
  <c r="BOC106" i="4"/>
  <c r="BOC105" i="4"/>
  <c r="BOC104" i="4"/>
  <c r="BOC103" i="4"/>
  <c r="BOC102" i="4"/>
  <c r="BOC101" i="4"/>
  <c r="BOC100" i="4"/>
  <c r="BOC99" i="4"/>
  <c r="BOC98" i="4"/>
  <c r="BOC97" i="4"/>
  <c r="BOC96" i="4"/>
  <c r="BOC95" i="4"/>
  <c r="BOC94" i="4"/>
  <c r="BOC93" i="4"/>
  <c r="BOC92" i="4"/>
  <c r="BOC91" i="4"/>
  <c r="BOC90" i="4"/>
  <c r="BOC89" i="4"/>
  <c r="BOC88" i="4"/>
  <c r="BOC87" i="4"/>
  <c r="BOC86" i="4"/>
  <c r="BOC85" i="4"/>
  <c r="BOC84" i="4"/>
  <c r="BOC83" i="4"/>
  <c r="BOC82" i="4"/>
  <c r="BOC81" i="4"/>
  <c r="BOC80" i="4"/>
  <c r="BOC79" i="4"/>
  <c r="BOC78" i="4"/>
  <c r="BOC77" i="4"/>
  <c r="BOC76" i="4"/>
  <c r="BOC75" i="4"/>
  <c r="BOC74" i="4"/>
  <c r="BOC73" i="4"/>
  <c r="BOC72" i="4"/>
  <c r="BOC71" i="4"/>
  <c r="BOC70" i="4"/>
  <c r="BOC69" i="4"/>
  <c r="BOC68" i="4"/>
  <c r="BOC67" i="4"/>
  <c r="BOC66" i="4"/>
  <c r="BOC65" i="4"/>
  <c r="BOC64" i="4"/>
  <c r="BOC63" i="4"/>
  <c r="BOC62" i="4"/>
  <c r="BOC61" i="4"/>
  <c r="BOC60" i="4"/>
  <c r="BOC59" i="4"/>
  <c r="BOC58" i="4"/>
  <c r="BOC57" i="4"/>
  <c r="BOC56" i="4"/>
  <c r="BOC55" i="4"/>
  <c r="BOC54" i="4"/>
  <c r="BOC53" i="4"/>
  <c r="BOC52" i="4"/>
  <c r="BOC51" i="4"/>
  <c r="BOC50" i="4"/>
  <c r="BOC49" i="4"/>
  <c r="BOC48" i="4"/>
  <c r="BOC47" i="4"/>
  <c r="BOC46" i="4"/>
  <c r="BOC45" i="4"/>
  <c r="BOC44" i="4"/>
  <c r="BOC43" i="4"/>
  <c r="BOC42" i="4"/>
  <c r="BOC41" i="4"/>
  <c r="BOC40" i="4"/>
  <c r="BOC39" i="4"/>
  <c r="BOC38" i="4"/>
  <c r="BOC37" i="4"/>
  <c r="BOC36" i="4"/>
  <c r="BOC35" i="4"/>
  <c r="BOC34" i="4"/>
  <c r="BOC33" i="4"/>
  <c r="BOC32" i="4"/>
  <c r="BOC31" i="4"/>
  <c r="BOC30" i="4"/>
  <c r="BOC29" i="4"/>
  <c r="BOC28" i="4"/>
  <c r="BOC27" i="4"/>
  <c r="BOC26" i="4"/>
  <c r="BOC25" i="4"/>
  <c r="BOC24" i="4"/>
  <c r="BOC23" i="4"/>
  <c r="BOC22" i="4"/>
  <c r="BOC21" i="4"/>
  <c r="BOC20" i="4"/>
  <c r="BOC19" i="4"/>
  <c r="BOC18" i="4"/>
  <c r="BOC17" i="4"/>
  <c r="BOC16" i="4"/>
  <c r="BOC15" i="4"/>
  <c r="BOC14" i="4"/>
  <c r="BOC13" i="4"/>
  <c r="BOC12" i="4"/>
  <c r="BOC11" i="4"/>
  <c r="BOC10" i="4"/>
  <c r="BOC9" i="4"/>
  <c r="BOC8" i="4"/>
  <c r="BOH156" i="4"/>
  <c r="BOH155" i="4"/>
  <c r="BOH154" i="4"/>
  <c r="BOH153" i="4"/>
  <c r="BOH152" i="4"/>
  <c r="BOH151" i="4"/>
  <c r="BOH150" i="4"/>
  <c r="BOH149" i="4"/>
  <c r="BOH148" i="4"/>
  <c r="BOH147" i="4"/>
  <c r="BOH146" i="4"/>
  <c r="BOH145" i="4"/>
  <c r="BOH144" i="4"/>
  <c r="BOH143" i="4"/>
  <c r="BOH142" i="4"/>
  <c r="BOH141" i="4"/>
  <c r="BOH140" i="4"/>
  <c r="BOH139" i="4"/>
  <c r="BOH138" i="4"/>
  <c r="BOH137" i="4"/>
  <c r="BOH136" i="4"/>
  <c r="BOH135" i="4"/>
  <c r="BOH134" i="4"/>
  <c r="BOH133" i="4"/>
  <c r="BOH132" i="4"/>
  <c r="BOH131" i="4"/>
  <c r="BOH130" i="4"/>
  <c r="BOH129" i="4"/>
  <c r="BOH128" i="4"/>
  <c r="BOH127" i="4"/>
  <c r="BOH126" i="4"/>
  <c r="BOH125" i="4"/>
  <c r="BOH124" i="4"/>
  <c r="BOH123" i="4"/>
  <c r="BOH122" i="4"/>
  <c r="BOH121" i="4"/>
  <c r="BOH120" i="4"/>
  <c r="BOH119" i="4"/>
  <c r="BOH118" i="4"/>
  <c r="BOH117" i="4"/>
  <c r="BOH116" i="4"/>
  <c r="BOH115" i="4"/>
  <c r="BOH114" i="4"/>
  <c r="BOH113" i="4"/>
  <c r="BOH112" i="4"/>
  <c r="BOH111" i="4"/>
  <c r="BOH110" i="4"/>
  <c r="BOH109" i="4"/>
  <c r="BOH108" i="4"/>
  <c r="BOH107" i="4"/>
  <c r="BOH106" i="4"/>
  <c r="BOH105" i="4"/>
  <c r="BOH104" i="4"/>
  <c r="BOH103" i="4"/>
  <c r="BOH102" i="4"/>
  <c r="BOH101" i="4"/>
  <c r="BOH100" i="4"/>
  <c r="BOH99" i="4"/>
  <c r="BOH98" i="4"/>
  <c r="BOH97" i="4"/>
  <c r="BOH96" i="4"/>
  <c r="BOH95" i="4"/>
  <c r="BOH94" i="4"/>
  <c r="BOH93" i="4"/>
  <c r="BOH92" i="4"/>
  <c r="BOH91" i="4"/>
  <c r="BOH90" i="4"/>
  <c r="BOH89" i="4"/>
  <c r="BOH88" i="4"/>
  <c r="BOH87" i="4"/>
  <c r="BOH86" i="4"/>
  <c r="BOH85" i="4"/>
  <c r="BOH84" i="4"/>
  <c r="BOH83" i="4"/>
  <c r="BOH82" i="4"/>
  <c r="BOH81" i="4"/>
  <c r="BOH80" i="4"/>
  <c r="BOH79" i="4"/>
  <c r="BOH78" i="4"/>
  <c r="BOH77" i="4"/>
  <c r="BOH76" i="4"/>
  <c r="BOH75" i="4"/>
  <c r="BOH74" i="4"/>
  <c r="BOH73" i="4"/>
  <c r="BOH72" i="4"/>
  <c r="BOH71" i="4"/>
  <c r="BOH70" i="4"/>
  <c r="BOH69" i="4"/>
  <c r="BOH68" i="4"/>
  <c r="BOH67" i="4"/>
  <c r="BOH66" i="4"/>
  <c r="BOH65" i="4"/>
  <c r="BOH64" i="4"/>
  <c r="BOH63" i="4"/>
  <c r="BOH62" i="4"/>
  <c r="BOH61" i="4"/>
  <c r="BOH60" i="4"/>
  <c r="BOH59" i="4"/>
  <c r="BOH58" i="4"/>
  <c r="BOH57" i="4"/>
  <c r="BOH56" i="4"/>
  <c r="BOH55" i="4"/>
  <c r="BOH54" i="4"/>
  <c r="BOH53" i="4"/>
  <c r="BOH52" i="4"/>
  <c r="BOH51" i="4"/>
  <c r="BOH50" i="4"/>
  <c r="BOH49" i="4"/>
  <c r="BOH48" i="4"/>
  <c r="BOH47" i="4"/>
  <c r="BOH46" i="4"/>
  <c r="BOH45" i="4"/>
  <c r="BOH44" i="4"/>
  <c r="BOH43" i="4"/>
  <c r="BOH42" i="4"/>
  <c r="BOH41" i="4"/>
  <c r="BOH40" i="4"/>
  <c r="BOH39" i="4"/>
  <c r="BOH38" i="4"/>
  <c r="BOH37" i="4"/>
  <c r="BOH36" i="4"/>
  <c r="BOH35" i="4"/>
  <c r="BOH34" i="4"/>
  <c r="BOH33" i="4"/>
  <c r="BOH32" i="4"/>
  <c r="BOH31" i="4"/>
  <c r="BOH30" i="4"/>
  <c r="BOH29" i="4"/>
  <c r="BOH28" i="4"/>
  <c r="BOH27" i="4"/>
  <c r="BOH26" i="4"/>
  <c r="BOH25" i="4"/>
  <c r="BOH24" i="4"/>
  <c r="BOH23" i="4"/>
  <c r="BOH22" i="4"/>
  <c r="BOH21" i="4"/>
  <c r="BOH20" i="4"/>
  <c r="BOH19" i="4"/>
  <c r="BOH18" i="4"/>
  <c r="BOH17" i="4"/>
  <c r="BOH16" i="4"/>
  <c r="BOH15" i="4"/>
  <c r="BOH14" i="4"/>
  <c r="BOH13" i="4"/>
  <c r="BOH12" i="4"/>
  <c r="BOH11" i="4"/>
  <c r="BOH10" i="4"/>
  <c r="BOH9" i="4"/>
  <c r="BOH8" i="4"/>
  <c r="BOM156" i="4"/>
  <c r="BOM155" i="4"/>
  <c r="BOM154" i="4"/>
  <c r="BOM153" i="4"/>
  <c r="BOM152" i="4"/>
  <c r="BOM151" i="4"/>
  <c r="BOM150" i="4"/>
  <c r="BOM149" i="4"/>
  <c r="BOM148" i="4"/>
  <c r="BOM147" i="4"/>
  <c r="BOM146" i="4"/>
  <c r="BOM145" i="4"/>
  <c r="BOM144" i="4"/>
  <c r="BOM143" i="4"/>
  <c r="BOM142" i="4"/>
  <c r="BOM141" i="4"/>
  <c r="BOM140" i="4"/>
  <c r="BOM139" i="4"/>
  <c r="BOM138" i="4"/>
  <c r="BOM137" i="4"/>
  <c r="BOM136" i="4"/>
  <c r="BOM135" i="4"/>
  <c r="BOM134" i="4"/>
  <c r="BOM133" i="4"/>
  <c r="BOM132" i="4"/>
  <c r="BOM131" i="4"/>
  <c r="BOM130" i="4"/>
  <c r="BOM129" i="4"/>
  <c r="BOM128" i="4"/>
  <c r="BOM127" i="4"/>
  <c r="BOM126" i="4"/>
  <c r="BOM125" i="4"/>
  <c r="BOM124" i="4"/>
  <c r="BOM123" i="4"/>
  <c r="BOM122" i="4"/>
  <c r="BOM121" i="4"/>
  <c r="BOM120" i="4"/>
  <c r="BOM119" i="4"/>
  <c r="BOM118" i="4"/>
  <c r="BOM117" i="4"/>
  <c r="BOM116" i="4"/>
  <c r="BOM115" i="4"/>
  <c r="BOM114" i="4"/>
  <c r="BOM113" i="4"/>
  <c r="BOM112" i="4"/>
  <c r="BOM111" i="4"/>
  <c r="BOM110" i="4"/>
  <c r="BOM109" i="4"/>
  <c r="BOM108" i="4"/>
  <c r="BOM107" i="4"/>
  <c r="BOM106" i="4"/>
  <c r="BOM105" i="4"/>
  <c r="BOM104" i="4"/>
  <c r="BOM103" i="4"/>
  <c r="BOM102" i="4"/>
  <c r="BOM101" i="4"/>
  <c r="BOM100" i="4"/>
  <c r="BOM99" i="4"/>
  <c r="BOM98" i="4"/>
  <c r="BOM97" i="4"/>
  <c r="BOM96" i="4"/>
  <c r="BOM95" i="4"/>
  <c r="BOM94" i="4"/>
  <c r="BOM93" i="4"/>
  <c r="BOM92" i="4"/>
  <c r="BOM91" i="4"/>
  <c r="BOM90" i="4"/>
  <c r="BOM89" i="4"/>
  <c r="BOM88" i="4"/>
  <c r="BOM87" i="4"/>
  <c r="BOM86" i="4"/>
  <c r="BOM85" i="4"/>
  <c r="BOM84" i="4"/>
  <c r="BOM83" i="4"/>
  <c r="BOM82" i="4"/>
  <c r="BOM81" i="4"/>
  <c r="BOM80" i="4"/>
  <c r="BOM79" i="4"/>
  <c r="BOM78" i="4"/>
  <c r="BOM77" i="4"/>
  <c r="BOM76" i="4"/>
  <c r="BOM75" i="4"/>
  <c r="BOM74" i="4"/>
  <c r="BOM73" i="4"/>
  <c r="BOM72" i="4"/>
  <c r="BOM71" i="4"/>
  <c r="BOM70" i="4"/>
  <c r="BOM69" i="4"/>
  <c r="BOM68" i="4"/>
  <c r="BOM67" i="4"/>
  <c r="BOM66" i="4"/>
  <c r="BOM65" i="4"/>
  <c r="BOM64" i="4"/>
  <c r="BOM63" i="4"/>
  <c r="BOM62" i="4"/>
  <c r="BOM61" i="4"/>
  <c r="BOM60" i="4"/>
  <c r="BOM59" i="4"/>
  <c r="BOM58" i="4"/>
  <c r="BOM57" i="4"/>
  <c r="BOM56" i="4"/>
  <c r="BOM55" i="4"/>
  <c r="BOM54" i="4"/>
  <c r="BOM53" i="4"/>
  <c r="BOM52" i="4"/>
  <c r="BOM51" i="4"/>
  <c r="BOM50" i="4"/>
  <c r="BOM49" i="4"/>
  <c r="BOM48" i="4"/>
  <c r="BOM47" i="4"/>
  <c r="BOM46" i="4"/>
  <c r="BOM45" i="4"/>
  <c r="BOM44" i="4"/>
  <c r="BOM43" i="4"/>
  <c r="BOM42" i="4"/>
  <c r="BOM41" i="4"/>
  <c r="BOM40" i="4"/>
  <c r="BOM39" i="4"/>
  <c r="BOM38" i="4"/>
  <c r="BOM37" i="4"/>
  <c r="BOM36" i="4"/>
  <c r="BOM35" i="4"/>
  <c r="BOM34" i="4"/>
  <c r="BOM33" i="4"/>
  <c r="BOM32" i="4"/>
  <c r="BOM31" i="4"/>
  <c r="BOM30" i="4"/>
  <c r="BOM29" i="4"/>
  <c r="BOM28" i="4"/>
  <c r="BOM27" i="4"/>
  <c r="BOM26" i="4"/>
  <c r="BOM25" i="4"/>
  <c r="BOM24" i="4"/>
  <c r="BOM23" i="4"/>
  <c r="BOM22" i="4"/>
  <c r="BOM21" i="4"/>
  <c r="BOM20" i="4"/>
  <c r="BOM19" i="4"/>
  <c r="BOM18" i="4"/>
  <c r="BOM17" i="4"/>
  <c r="BOM16" i="4"/>
  <c r="BOM15" i="4"/>
  <c r="BOM14" i="4"/>
  <c r="BOM13" i="4"/>
  <c r="BOM12" i="4"/>
  <c r="BOM11" i="4"/>
  <c r="BOM10" i="4"/>
  <c r="BOM9" i="4"/>
  <c r="BOM8" i="4"/>
  <c r="BOR156" i="4"/>
  <c r="BOR155" i="4"/>
  <c r="BOR154" i="4"/>
  <c r="BOR153" i="4"/>
  <c r="BOR152" i="4"/>
  <c r="BOR151" i="4"/>
  <c r="BOR150" i="4"/>
  <c r="BOR149" i="4"/>
  <c r="BOR148" i="4"/>
  <c r="BOR147" i="4"/>
  <c r="BOR146" i="4"/>
  <c r="BOR145" i="4"/>
  <c r="BOR144" i="4"/>
  <c r="BOR143" i="4"/>
  <c r="BOR142" i="4"/>
  <c r="BOR141" i="4"/>
  <c r="BOR140" i="4"/>
  <c r="BOR139" i="4"/>
  <c r="BOR138" i="4"/>
  <c r="BOR137" i="4"/>
  <c r="BOR136" i="4"/>
  <c r="BOR135" i="4"/>
  <c r="BOR134" i="4"/>
  <c r="BOR133" i="4"/>
  <c r="BOR132" i="4"/>
  <c r="BOR131" i="4"/>
  <c r="BOR130" i="4"/>
  <c r="BOR129" i="4"/>
  <c r="BOR128" i="4"/>
  <c r="BOR127" i="4"/>
  <c r="BOR126" i="4"/>
  <c r="BOR125" i="4"/>
  <c r="BOR124" i="4"/>
  <c r="BOR123" i="4"/>
  <c r="BOR122" i="4"/>
  <c r="BOR121" i="4"/>
  <c r="BOR120" i="4"/>
  <c r="BOR119" i="4"/>
  <c r="BOR118" i="4"/>
  <c r="BOR117" i="4"/>
  <c r="BOR116" i="4"/>
  <c r="BOR115" i="4"/>
  <c r="BOR114" i="4"/>
  <c r="BOR113" i="4"/>
  <c r="BOR112" i="4"/>
  <c r="BOR111" i="4"/>
  <c r="BOR110" i="4"/>
  <c r="BOR109" i="4"/>
  <c r="BOR108" i="4"/>
  <c r="BOR107" i="4"/>
  <c r="BOR106" i="4"/>
  <c r="BOR105" i="4"/>
  <c r="BOR104" i="4"/>
  <c r="BOR103" i="4"/>
  <c r="BOR102" i="4"/>
  <c r="BOR101" i="4"/>
  <c r="BOR100" i="4"/>
  <c r="BOR99" i="4"/>
  <c r="BOR98" i="4"/>
  <c r="BOR97" i="4"/>
  <c r="BOR96" i="4"/>
  <c r="BOR95" i="4"/>
  <c r="BOR94" i="4"/>
  <c r="BOR93" i="4"/>
  <c r="BOR92" i="4"/>
  <c r="BOR91" i="4"/>
  <c r="BOR90" i="4"/>
  <c r="BOR89" i="4"/>
  <c r="BOR88" i="4"/>
  <c r="BOR87" i="4"/>
  <c r="BOR86" i="4"/>
  <c r="BOR85" i="4"/>
  <c r="BOR84" i="4"/>
  <c r="BOR83" i="4"/>
  <c r="BOR82" i="4"/>
  <c r="BOR81" i="4"/>
  <c r="BOR80" i="4"/>
  <c r="BOR79" i="4"/>
  <c r="BOR78" i="4"/>
  <c r="BOR77" i="4"/>
  <c r="BOR76" i="4"/>
  <c r="BOR75" i="4"/>
  <c r="BOR74" i="4"/>
  <c r="BOR73" i="4"/>
  <c r="BOR72" i="4"/>
  <c r="BOR71" i="4"/>
  <c r="BOR70" i="4"/>
  <c r="BOR69" i="4"/>
  <c r="BOR68" i="4"/>
  <c r="BOR67" i="4"/>
  <c r="BOR66" i="4"/>
  <c r="BOR65" i="4"/>
  <c r="BOR64" i="4"/>
  <c r="BOR63" i="4"/>
  <c r="BOR62" i="4"/>
  <c r="BOR61" i="4"/>
  <c r="BOR60" i="4"/>
  <c r="BOR59" i="4"/>
  <c r="BOR58" i="4"/>
  <c r="BOR57" i="4"/>
  <c r="BOR56" i="4"/>
  <c r="BOR55" i="4"/>
  <c r="BOR54" i="4"/>
  <c r="BOR53" i="4"/>
  <c r="BOR52" i="4"/>
  <c r="BOR51" i="4"/>
  <c r="BOR50" i="4"/>
  <c r="BOR49" i="4"/>
  <c r="BOR48" i="4"/>
  <c r="BOR47" i="4"/>
  <c r="BOR46" i="4"/>
  <c r="BOR45" i="4"/>
  <c r="BOR44" i="4"/>
  <c r="BOR43" i="4"/>
  <c r="BOR42" i="4"/>
  <c r="BOR41" i="4"/>
  <c r="BOR40" i="4"/>
  <c r="BOR39" i="4"/>
  <c r="BOR38" i="4"/>
  <c r="BOR37" i="4"/>
  <c r="BOR36" i="4"/>
  <c r="BOR35" i="4"/>
  <c r="BOR34" i="4"/>
  <c r="BOR33" i="4"/>
  <c r="BOR32" i="4"/>
  <c r="BOR31" i="4"/>
  <c r="BOR30" i="4"/>
  <c r="BOR29" i="4"/>
  <c r="BOR28" i="4"/>
  <c r="BOR27" i="4"/>
  <c r="BOR26" i="4"/>
  <c r="BOR25" i="4"/>
  <c r="BOR24" i="4"/>
  <c r="BOR23" i="4"/>
  <c r="BOR22" i="4"/>
  <c r="BOR21" i="4"/>
  <c r="BOR20" i="4"/>
  <c r="BOR19" i="4"/>
  <c r="BOR18" i="4"/>
  <c r="BOR17" i="4"/>
  <c r="BOR16" i="4"/>
  <c r="BOR15" i="4"/>
  <c r="BOR14" i="4"/>
  <c r="BOR13" i="4"/>
  <c r="BOR12" i="4"/>
  <c r="BOR11" i="4"/>
  <c r="BOR10" i="4"/>
  <c r="BOR9" i="4"/>
  <c r="BOR8" i="4"/>
  <c r="BOW156" i="4"/>
  <c r="BOW155" i="4"/>
  <c r="BOW154" i="4"/>
  <c r="BOW153" i="4"/>
  <c r="BOW152" i="4"/>
  <c r="BOW151" i="4"/>
  <c r="BOW150" i="4"/>
  <c r="BOW149" i="4"/>
  <c r="BOW148" i="4"/>
  <c r="BOW147" i="4"/>
  <c r="BOW146" i="4"/>
  <c r="BOW145" i="4"/>
  <c r="BOW144" i="4"/>
  <c r="BOW143" i="4"/>
  <c r="BOW142" i="4"/>
  <c r="BOW141" i="4"/>
  <c r="BOW140" i="4"/>
  <c r="BOW139" i="4"/>
  <c r="BOW138" i="4"/>
  <c r="BOW137" i="4"/>
  <c r="BOW136" i="4"/>
  <c r="BOW135" i="4"/>
  <c r="BOW134" i="4"/>
  <c r="BOW133" i="4"/>
  <c r="BOW132" i="4"/>
  <c r="BOW131" i="4"/>
  <c r="BOW130" i="4"/>
  <c r="BOW129" i="4"/>
  <c r="BOW128" i="4"/>
  <c r="BOW127" i="4"/>
  <c r="BOW126" i="4"/>
  <c r="BOW125" i="4"/>
  <c r="BOW124" i="4"/>
  <c r="BOW123" i="4"/>
  <c r="BOW122" i="4"/>
  <c r="BOW121" i="4"/>
  <c r="BOW120" i="4"/>
  <c r="BOW119" i="4"/>
  <c r="BOW118" i="4"/>
  <c r="BOW117" i="4"/>
  <c r="BOW116" i="4"/>
  <c r="BOW115" i="4"/>
  <c r="BOW114" i="4"/>
  <c r="BOW113" i="4"/>
  <c r="BOW112" i="4"/>
  <c r="BOW111" i="4"/>
  <c r="BOW110" i="4"/>
  <c r="BOW109" i="4"/>
  <c r="BOW108" i="4"/>
  <c r="BOW107" i="4"/>
  <c r="BOW106" i="4"/>
  <c r="BOW105" i="4"/>
  <c r="BOW104" i="4"/>
  <c r="BOW103" i="4"/>
  <c r="BOW102" i="4"/>
  <c r="BOW101" i="4"/>
  <c r="BOW100" i="4"/>
  <c r="BOW99" i="4"/>
  <c r="BOW98" i="4"/>
  <c r="BOW97" i="4"/>
  <c r="BOW96" i="4"/>
  <c r="BOW95" i="4"/>
  <c r="BOW94" i="4"/>
  <c r="BOW93" i="4"/>
  <c r="BOW92" i="4"/>
  <c r="BOW91" i="4"/>
  <c r="BOW90" i="4"/>
  <c r="BOW89" i="4"/>
  <c r="BOW88" i="4"/>
  <c r="BOW87" i="4"/>
  <c r="BOW86" i="4"/>
  <c r="BOW85" i="4"/>
  <c r="BOW84" i="4"/>
  <c r="BOW83" i="4"/>
  <c r="BOW82" i="4"/>
  <c r="BOW81" i="4"/>
  <c r="BOW80" i="4"/>
  <c r="BOW79" i="4"/>
  <c r="BOW78" i="4"/>
  <c r="BOW77" i="4"/>
  <c r="BOW76" i="4"/>
  <c r="BOW75" i="4"/>
  <c r="BOW74" i="4"/>
  <c r="BOW73" i="4"/>
  <c r="BOW72" i="4"/>
  <c r="BOW71" i="4"/>
  <c r="BOW70" i="4"/>
  <c r="BOW69" i="4"/>
  <c r="BOW68" i="4"/>
  <c r="BOW67" i="4"/>
  <c r="BOW66" i="4"/>
  <c r="BOW65" i="4"/>
  <c r="BOW64" i="4"/>
  <c r="BOW63" i="4"/>
  <c r="BOW62" i="4"/>
  <c r="BOW61" i="4"/>
  <c r="BOW60" i="4"/>
  <c r="BOW59" i="4"/>
  <c r="BOW58" i="4"/>
  <c r="BOW57" i="4"/>
  <c r="BOW56" i="4"/>
  <c r="BOW55" i="4"/>
  <c r="BOW54" i="4"/>
  <c r="BOW53" i="4"/>
  <c r="BOW52" i="4"/>
  <c r="BOW51" i="4"/>
  <c r="BOW50" i="4"/>
  <c r="BOW49" i="4"/>
  <c r="BOW48" i="4"/>
  <c r="BOW47" i="4"/>
  <c r="BOW46" i="4"/>
  <c r="BOW45" i="4"/>
  <c r="BOW44" i="4"/>
  <c r="BOW43" i="4"/>
  <c r="BOW42" i="4"/>
  <c r="BOW41" i="4"/>
  <c r="BOW40" i="4"/>
  <c r="BOW39" i="4"/>
  <c r="BOW38" i="4"/>
  <c r="BOW37" i="4"/>
  <c r="BOW36" i="4"/>
  <c r="BOW35" i="4"/>
  <c r="BOW34" i="4"/>
  <c r="BOW33" i="4"/>
  <c r="BOW32" i="4"/>
  <c r="BOW31" i="4"/>
  <c r="BOW30" i="4"/>
  <c r="BOW29" i="4"/>
  <c r="BOW28" i="4"/>
  <c r="BOW27" i="4"/>
  <c r="BOW26" i="4"/>
  <c r="BOW25" i="4"/>
  <c r="BOW24" i="4"/>
  <c r="BOW23" i="4"/>
  <c r="BOW22" i="4"/>
  <c r="BOW21" i="4"/>
  <c r="BOW20" i="4"/>
  <c r="BOW19" i="4"/>
  <c r="BOW18" i="4"/>
  <c r="BOW17" i="4"/>
  <c r="BOW16" i="4"/>
  <c r="BOW15" i="4"/>
  <c r="BOW14" i="4"/>
  <c r="BOW13" i="4"/>
  <c r="BOW12" i="4"/>
  <c r="BOW11" i="4"/>
  <c r="BOW10" i="4"/>
  <c r="BOW9" i="4"/>
  <c r="BOW8" i="4"/>
  <c r="BPB156" i="4"/>
  <c r="BPB155" i="4"/>
  <c r="BPB154" i="4"/>
  <c r="BPB153" i="4"/>
  <c r="BPB152" i="4"/>
  <c r="BPB151" i="4"/>
  <c r="BPB150" i="4"/>
  <c r="BPB149" i="4"/>
  <c r="BPB148" i="4"/>
  <c r="BPB147" i="4"/>
  <c r="BPB146" i="4"/>
  <c r="BPB145" i="4"/>
  <c r="BPB144" i="4"/>
  <c r="BPB143" i="4"/>
  <c r="BPB142" i="4"/>
  <c r="BPB141" i="4"/>
  <c r="BPB140" i="4"/>
  <c r="BPB139" i="4"/>
  <c r="BPB138" i="4"/>
  <c r="BPB137" i="4"/>
  <c r="BPB136" i="4"/>
  <c r="BPB135" i="4"/>
  <c r="BPB134" i="4"/>
  <c r="BPB133" i="4"/>
  <c r="BPB132" i="4"/>
  <c r="BPB131" i="4"/>
  <c r="BPB130" i="4"/>
  <c r="BPB129" i="4"/>
  <c r="BPB128" i="4"/>
  <c r="BPB127" i="4"/>
  <c r="BPB126" i="4"/>
  <c r="BPB125" i="4"/>
  <c r="BPB124" i="4"/>
  <c r="BPB123" i="4"/>
  <c r="BPB122" i="4"/>
  <c r="BPB121" i="4"/>
  <c r="BPB120" i="4"/>
  <c r="BPB119" i="4"/>
  <c r="BPB118" i="4"/>
  <c r="BPB117" i="4"/>
  <c r="BPB116" i="4"/>
  <c r="BPB115" i="4"/>
  <c r="BPB114" i="4"/>
  <c r="BPB113" i="4"/>
  <c r="BPB112" i="4"/>
  <c r="BPB111" i="4"/>
  <c r="BPB110" i="4"/>
  <c r="BPB109" i="4"/>
  <c r="BPB108" i="4"/>
  <c r="BPB107" i="4"/>
  <c r="BPB106" i="4"/>
  <c r="BPB105" i="4"/>
  <c r="BPB104" i="4"/>
  <c r="BPB103" i="4"/>
  <c r="BPB102" i="4"/>
  <c r="BPB101" i="4"/>
  <c r="BPB100" i="4"/>
  <c r="BPB99" i="4"/>
  <c r="BPB98" i="4"/>
  <c r="BPB97" i="4"/>
  <c r="BPB96" i="4"/>
  <c r="BPB95" i="4"/>
  <c r="BPB94" i="4"/>
  <c r="BPB93" i="4"/>
  <c r="BPB92" i="4"/>
  <c r="BPB91" i="4"/>
  <c r="BPB90" i="4"/>
  <c r="BPB89" i="4"/>
  <c r="BPB88" i="4"/>
  <c r="BPB87" i="4"/>
  <c r="BPB86" i="4"/>
  <c r="BPB85" i="4"/>
  <c r="BPB84" i="4"/>
  <c r="BPB83" i="4"/>
  <c r="BPB82" i="4"/>
  <c r="BPB81" i="4"/>
  <c r="BPB80" i="4"/>
  <c r="BPB79" i="4"/>
  <c r="BPB78" i="4"/>
  <c r="BPB77" i="4"/>
  <c r="BPB76" i="4"/>
  <c r="BPB75" i="4"/>
  <c r="BPB74" i="4"/>
  <c r="BPB73" i="4"/>
  <c r="BPB72" i="4"/>
  <c r="BPB71" i="4"/>
  <c r="BPB70" i="4"/>
  <c r="BPB69" i="4"/>
  <c r="BPB68" i="4"/>
  <c r="BPB67" i="4"/>
  <c r="BPB66" i="4"/>
  <c r="BPB65" i="4"/>
  <c r="BPB64" i="4"/>
  <c r="BPB63" i="4"/>
  <c r="BPB62" i="4"/>
  <c r="BPB61" i="4"/>
  <c r="BPB60" i="4"/>
  <c r="BPB59" i="4"/>
  <c r="BPB58" i="4"/>
  <c r="BPB57" i="4"/>
  <c r="BPB56" i="4"/>
  <c r="BPB55" i="4"/>
  <c r="BPB54" i="4"/>
  <c r="BPB53" i="4"/>
  <c r="BPB52" i="4"/>
  <c r="BPB51" i="4"/>
  <c r="BPB50" i="4"/>
  <c r="BPB49" i="4"/>
  <c r="BPB48" i="4"/>
  <c r="BPB47" i="4"/>
  <c r="BPB46" i="4"/>
  <c r="BPB45" i="4"/>
  <c r="BPB44" i="4"/>
  <c r="BPB43" i="4"/>
  <c r="BPB42" i="4"/>
  <c r="BPB41" i="4"/>
  <c r="BPB40" i="4"/>
  <c r="BPB39" i="4"/>
  <c r="BPB38" i="4"/>
  <c r="BPB37" i="4"/>
  <c r="BPB36" i="4"/>
  <c r="BPB35" i="4"/>
  <c r="BPB34" i="4"/>
  <c r="BPB33" i="4"/>
  <c r="BPB32" i="4"/>
  <c r="BPB31" i="4"/>
  <c r="BPB30" i="4"/>
  <c r="BPB29" i="4"/>
  <c r="BPB28" i="4"/>
  <c r="BPB27" i="4"/>
  <c r="BPB26" i="4"/>
  <c r="BPB25" i="4"/>
  <c r="BPB24" i="4"/>
  <c r="BPB23" i="4"/>
  <c r="BPB22" i="4"/>
  <c r="BPB21" i="4"/>
  <c r="BPB20" i="4"/>
  <c r="BPB19" i="4"/>
  <c r="BPB18" i="4"/>
  <c r="BPB17" i="4"/>
  <c r="BPB16" i="4"/>
  <c r="BPB15" i="4"/>
  <c r="BPB14" i="4"/>
  <c r="BPB13" i="4"/>
  <c r="BPB12" i="4"/>
  <c r="BPB11" i="4"/>
  <c r="BPB10" i="4"/>
  <c r="BPB9" i="4"/>
  <c r="BPB8" i="4"/>
  <c r="BPG156" i="4"/>
  <c r="BPG155" i="4"/>
  <c r="BPG154" i="4"/>
  <c r="BPG153" i="4"/>
  <c r="BPG152" i="4"/>
  <c r="BPG151" i="4"/>
  <c r="BPG150" i="4"/>
  <c r="BPG149" i="4"/>
  <c r="BPG148" i="4"/>
  <c r="BPG147" i="4"/>
  <c r="BPG146" i="4"/>
  <c r="BPG145" i="4"/>
  <c r="BPG144" i="4"/>
  <c r="BPG143" i="4"/>
  <c r="BPG142" i="4"/>
  <c r="BPG141" i="4"/>
  <c r="BPG140" i="4"/>
  <c r="BPG139" i="4"/>
  <c r="BPG138" i="4"/>
  <c r="BPG137" i="4"/>
  <c r="BPG136" i="4"/>
  <c r="BPG135" i="4"/>
  <c r="BPG134" i="4"/>
  <c r="BPG133" i="4"/>
  <c r="BPG132" i="4"/>
  <c r="BPG131" i="4"/>
  <c r="BPG130" i="4"/>
  <c r="BPG129" i="4"/>
  <c r="BPG128" i="4"/>
  <c r="BPG127" i="4"/>
  <c r="BPG126" i="4"/>
  <c r="BPG125" i="4"/>
  <c r="BPG124" i="4"/>
  <c r="BPG123" i="4"/>
  <c r="BPG122" i="4"/>
  <c r="BPG121" i="4"/>
  <c r="BPG120" i="4"/>
  <c r="BPG119" i="4"/>
  <c r="BPG118" i="4"/>
  <c r="BPG117" i="4"/>
  <c r="BPG116" i="4"/>
  <c r="BPG115" i="4"/>
  <c r="BPG114" i="4"/>
  <c r="BPG113" i="4"/>
  <c r="BPG112" i="4"/>
  <c r="BPG111" i="4"/>
  <c r="BPG110" i="4"/>
  <c r="BPG109" i="4"/>
  <c r="BPG108" i="4"/>
  <c r="BPG107" i="4"/>
  <c r="BPG106" i="4"/>
  <c r="BPG105" i="4"/>
  <c r="BPG104" i="4"/>
  <c r="BPG103" i="4"/>
  <c r="BPG102" i="4"/>
  <c r="BPG101" i="4"/>
  <c r="BPG100" i="4"/>
  <c r="BPG99" i="4"/>
  <c r="BPG98" i="4"/>
  <c r="BPG97" i="4"/>
  <c r="BPG96" i="4"/>
  <c r="BPG95" i="4"/>
  <c r="BPG94" i="4"/>
  <c r="BPG93" i="4"/>
  <c r="BPG92" i="4"/>
  <c r="BPG91" i="4"/>
  <c r="BPG90" i="4"/>
  <c r="BPG89" i="4"/>
  <c r="BPG88" i="4"/>
  <c r="BPG87" i="4"/>
  <c r="BPG86" i="4"/>
  <c r="BPG85" i="4"/>
  <c r="BPG84" i="4"/>
  <c r="BPG83" i="4"/>
  <c r="BPG82" i="4"/>
  <c r="BPG81" i="4"/>
  <c r="BPG80" i="4"/>
  <c r="BPG79" i="4"/>
  <c r="BPG78" i="4"/>
  <c r="BPG77" i="4"/>
  <c r="BPG76" i="4"/>
  <c r="BPG75" i="4"/>
  <c r="BPG74" i="4"/>
  <c r="BPG73" i="4"/>
  <c r="BPG72" i="4"/>
  <c r="BPG71" i="4"/>
  <c r="BPG70" i="4"/>
  <c r="BPG69" i="4"/>
  <c r="BPG68" i="4"/>
  <c r="BPG67" i="4"/>
  <c r="BPG66" i="4"/>
  <c r="BPG65" i="4"/>
  <c r="BPG64" i="4"/>
  <c r="BPG63" i="4"/>
  <c r="BPG62" i="4"/>
  <c r="BPG61" i="4"/>
  <c r="BPG60" i="4"/>
  <c r="BPG59" i="4"/>
  <c r="BPG58" i="4"/>
  <c r="BPG57" i="4"/>
  <c r="BPG56" i="4"/>
  <c r="BPG55" i="4"/>
  <c r="BPG54" i="4"/>
  <c r="BPG53" i="4"/>
  <c r="BPG52" i="4"/>
  <c r="BPG51" i="4"/>
  <c r="BPG50" i="4"/>
  <c r="BPG49" i="4"/>
  <c r="BPG48" i="4"/>
  <c r="BPG47" i="4"/>
  <c r="BPG46" i="4"/>
  <c r="BPG45" i="4"/>
  <c r="BPG44" i="4"/>
  <c r="BPG43" i="4"/>
  <c r="BPG42" i="4"/>
  <c r="BPG41" i="4"/>
  <c r="BPG40" i="4"/>
  <c r="BPG39" i="4"/>
  <c r="BPG38" i="4"/>
  <c r="BPG37" i="4"/>
  <c r="BPG36" i="4"/>
  <c r="BPG35" i="4"/>
  <c r="BPG34" i="4"/>
  <c r="BPG33" i="4"/>
  <c r="BPG32" i="4"/>
  <c r="BPG31" i="4"/>
  <c r="BPG30" i="4"/>
  <c r="BPG29" i="4"/>
  <c r="BPG28" i="4"/>
  <c r="BPG27" i="4"/>
  <c r="BPG26" i="4"/>
  <c r="BPG25" i="4"/>
  <c r="BPG24" i="4"/>
  <c r="BPG23" i="4"/>
  <c r="BPG22" i="4"/>
  <c r="BPG21" i="4"/>
  <c r="BPG20" i="4"/>
  <c r="BPG19" i="4"/>
  <c r="BPG18" i="4"/>
  <c r="BPG17" i="4"/>
  <c r="BPG16" i="4"/>
  <c r="BPG15" i="4"/>
  <c r="BPG14" i="4"/>
  <c r="BPG13" i="4"/>
  <c r="BPG12" i="4"/>
  <c r="BPG11" i="4"/>
  <c r="BPG10" i="4"/>
  <c r="BPG9" i="4"/>
  <c r="BPG8" i="4"/>
  <c r="BPL156" i="4"/>
  <c r="BPL155" i="4"/>
  <c r="BPL154" i="4"/>
  <c r="BPL153" i="4"/>
  <c r="BPL152" i="4"/>
  <c r="BPL151" i="4"/>
  <c r="BPL150" i="4"/>
  <c r="BPL149" i="4"/>
  <c r="BPL148" i="4"/>
  <c r="BPL147" i="4"/>
  <c r="BPL146" i="4"/>
  <c r="BPL145" i="4"/>
  <c r="BPL144" i="4"/>
  <c r="BPL143" i="4"/>
  <c r="BPL142" i="4"/>
  <c r="BPL141" i="4"/>
  <c r="BPL140" i="4"/>
  <c r="BPL139" i="4"/>
  <c r="BPL138" i="4"/>
  <c r="BPL137" i="4"/>
  <c r="BPL136" i="4"/>
  <c r="BPL135" i="4"/>
  <c r="BPL134" i="4"/>
  <c r="BPL133" i="4"/>
  <c r="BPL132" i="4"/>
  <c r="BPL131" i="4"/>
  <c r="BPL130" i="4"/>
  <c r="BPL129" i="4"/>
  <c r="BPL128" i="4"/>
  <c r="BPL127" i="4"/>
  <c r="BPL126" i="4"/>
  <c r="BPL125" i="4"/>
  <c r="BPL124" i="4"/>
  <c r="BPL123" i="4"/>
  <c r="BPL122" i="4"/>
  <c r="BPL121" i="4"/>
  <c r="BPL120" i="4"/>
  <c r="BPL119" i="4"/>
  <c r="BPL118" i="4"/>
  <c r="BPL117" i="4"/>
  <c r="BPL116" i="4"/>
  <c r="BPL115" i="4"/>
  <c r="BPL114" i="4"/>
  <c r="BPL113" i="4"/>
  <c r="BPL112" i="4"/>
  <c r="BPL111" i="4"/>
  <c r="BPL110" i="4"/>
  <c r="BPL109" i="4"/>
  <c r="BPL108" i="4"/>
  <c r="BPL107" i="4"/>
  <c r="BPL106" i="4"/>
  <c r="BPL105" i="4"/>
  <c r="BPL104" i="4"/>
  <c r="BPL103" i="4"/>
  <c r="BPL102" i="4"/>
  <c r="BPL101" i="4"/>
  <c r="BPL100" i="4"/>
  <c r="BPL99" i="4"/>
  <c r="BPL98" i="4"/>
  <c r="BPL97" i="4"/>
  <c r="BPL96" i="4"/>
  <c r="BPL95" i="4"/>
  <c r="BPL94" i="4"/>
  <c r="BPL93" i="4"/>
  <c r="BPL92" i="4"/>
  <c r="BPL91" i="4"/>
  <c r="BPL90" i="4"/>
  <c r="BPL89" i="4"/>
  <c r="BPL88" i="4"/>
  <c r="BPL87" i="4"/>
  <c r="BPL86" i="4"/>
  <c r="BPL85" i="4"/>
  <c r="BPL84" i="4"/>
  <c r="BPL83" i="4"/>
  <c r="BPL82" i="4"/>
  <c r="BPL81" i="4"/>
  <c r="BPL80" i="4"/>
  <c r="BPL79" i="4"/>
  <c r="BPL78" i="4"/>
  <c r="BPL77" i="4"/>
  <c r="BPL76" i="4"/>
  <c r="BPL75" i="4"/>
  <c r="BPL74" i="4"/>
  <c r="BPL73" i="4"/>
  <c r="BPL72" i="4"/>
  <c r="BPL71" i="4"/>
  <c r="BPL70" i="4"/>
  <c r="BPL69" i="4"/>
  <c r="BPL68" i="4"/>
  <c r="BPL67" i="4"/>
  <c r="BPL66" i="4"/>
  <c r="BPL65" i="4"/>
  <c r="BPL64" i="4"/>
  <c r="BPL63" i="4"/>
  <c r="BPL62" i="4"/>
  <c r="BPL61" i="4"/>
  <c r="BPL60" i="4"/>
  <c r="BPL59" i="4"/>
  <c r="BPL58" i="4"/>
  <c r="BPL57" i="4"/>
  <c r="BPL56" i="4"/>
  <c r="BPL55" i="4"/>
  <c r="BPL54" i="4"/>
  <c r="BPL53" i="4"/>
  <c r="BPL52" i="4"/>
  <c r="BPL51" i="4"/>
  <c r="BPL50" i="4"/>
  <c r="BPL49" i="4"/>
  <c r="BPL48" i="4"/>
  <c r="BPL47" i="4"/>
  <c r="BPL46" i="4"/>
  <c r="BPL45" i="4"/>
  <c r="BPL44" i="4"/>
  <c r="BPL43" i="4"/>
  <c r="BPL42" i="4"/>
  <c r="BPL41" i="4"/>
  <c r="BPL40" i="4"/>
  <c r="BPL39" i="4"/>
  <c r="BPL38" i="4"/>
  <c r="BPL37" i="4"/>
  <c r="BPL36" i="4"/>
  <c r="BPL35" i="4"/>
  <c r="BPL34" i="4"/>
  <c r="BPL33" i="4"/>
  <c r="BPL32" i="4"/>
  <c r="BPL31" i="4"/>
  <c r="BPL30" i="4"/>
  <c r="BPL29" i="4"/>
  <c r="BPL28" i="4"/>
  <c r="BPL27" i="4"/>
  <c r="BPL26" i="4"/>
  <c r="BPL25" i="4"/>
  <c r="BPL24" i="4"/>
  <c r="BPL23" i="4"/>
  <c r="BPL22" i="4"/>
  <c r="BPL21" i="4"/>
  <c r="BPL20" i="4"/>
  <c r="BPL19" i="4"/>
  <c r="BPL18" i="4"/>
  <c r="BPL17" i="4"/>
  <c r="BPL16" i="4"/>
  <c r="BPL15" i="4"/>
  <c r="BPL14" i="4"/>
  <c r="BPL13" i="4"/>
  <c r="BPL12" i="4"/>
  <c r="BPL11" i="4"/>
  <c r="BPL10" i="4"/>
  <c r="BPL9" i="4"/>
  <c r="BPL8" i="4"/>
  <c r="BPQ156" i="4"/>
  <c r="BPQ155" i="4"/>
  <c r="BPQ154" i="4"/>
  <c r="BPQ153" i="4"/>
  <c r="BPQ152" i="4"/>
  <c r="BPQ151" i="4"/>
  <c r="BPQ150" i="4"/>
  <c r="BPQ149" i="4"/>
  <c r="BPQ148" i="4"/>
  <c r="BPQ147" i="4"/>
  <c r="BPQ146" i="4"/>
  <c r="BPQ145" i="4"/>
  <c r="BPQ144" i="4"/>
  <c r="BPQ143" i="4"/>
  <c r="BPQ142" i="4"/>
  <c r="BPQ141" i="4"/>
  <c r="BPQ140" i="4"/>
  <c r="BPQ139" i="4"/>
  <c r="BPQ138" i="4"/>
  <c r="BPQ137" i="4"/>
  <c r="BPQ136" i="4"/>
  <c r="BPQ135" i="4"/>
  <c r="BPQ134" i="4"/>
  <c r="BPQ133" i="4"/>
  <c r="BPQ132" i="4"/>
  <c r="BPQ131" i="4"/>
  <c r="BPQ130" i="4"/>
  <c r="BPQ129" i="4"/>
  <c r="BPQ128" i="4"/>
  <c r="BPQ127" i="4"/>
  <c r="BPQ126" i="4"/>
  <c r="BPQ125" i="4"/>
  <c r="BPQ124" i="4"/>
  <c r="BPQ123" i="4"/>
  <c r="BPQ122" i="4"/>
  <c r="BPQ121" i="4"/>
  <c r="BPQ120" i="4"/>
  <c r="BPQ119" i="4"/>
  <c r="BPQ118" i="4"/>
  <c r="BPQ117" i="4"/>
  <c r="BPQ116" i="4"/>
  <c r="BPQ115" i="4"/>
  <c r="BPQ114" i="4"/>
  <c r="BPQ113" i="4"/>
  <c r="BPQ112" i="4"/>
  <c r="BPQ111" i="4"/>
  <c r="BPQ110" i="4"/>
  <c r="BPQ109" i="4"/>
  <c r="BPQ108" i="4"/>
  <c r="BPQ107" i="4"/>
  <c r="BPQ106" i="4"/>
  <c r="BPQ105" i="4"/>
  <c r="BPQ104" i="4"/>
  <c r="BPQ103" i="4"/>
  <c r="BPQ102" i="4"/>
  <c r="BPQ101" i="4"/>
  <c r="BPQ100" i="4"/>
  <c r="BPQ99" i="4"/>
  <c r="BPQ98" i="4"/>
  <c r="BPQ97" i="4"/>
  <c r="BPQ96" i="4"/>
  <c r="BPQ95" i="4"/>
  <c r="BPQ94" i="4"/>
  <c r="BPQ93" i="4"/>
  <c r="BPQ92" i="4"/>
  <c r="BPQ91" i="4"/>
  <c r="BPQ90" i="4"/>
  <c r="BPQ89" i="4"/>
  <c r="BPQ88" i="4"/>
  <c r="BPQ87" i="4"/>
  <c r="BPQ86" i="4"/>
  <c r="BPQ85" i="4"/>
  <c r="BPQ84" i="4"/>
  <c r="BPQ83" i="4"/>
  <c r="BPQ82" i="4"/>
  <c r="BPQ81" i="4"/>
  <c r="BPQ80" i="4"/>
  <c r="BPQ79" i="4"/>
  <c r="BPQ78" i="4"/>
  <c r="BPQ77" i="4"/>
  <c r="BPQ76" i="4"/>
  <c r="BPQ75" i="4"/>
  <c r="BPQ74" i="4"/>
  <c r="BPQ73" i="4"/>
  <c r="BPQ72" i="4"/>
  <c r="BPQ71" i="4"/>
  <c r="BPQ70" i="4"/>
  <c r="BPQ69" i="4"/>
  <c r="BPQ68" i="4"/>
  <c r="BPQ67" i="4"/>
  <c r="BPQ66" i="4"/>
  <c r="BPQ65" i="4"/>
  <c r="BPQ64" i="4"/>
  <c r="BPQ63" i="4"/>
  <c r="BPQ62" i="4"/>
  <c r="BPQ61" i="4"/>
  <c r="BPQ60" i="4"/>
  <c r="BPQ59" i="4"/>
  <c r="BPQ58" i="4"/>
  <c r="BPQ57" i="4"/>
  <c r="BPQ56" i="4"/>
  <c r="BPQ55" i="4"/>
  <c r="BPQ54" i="4"/>
  <c r="BPQ53" i="4"/>
  <c r="BPQ52" i="4"/>
  <c r="BPQ51" i="4"/>
  <c r="BPQ50" i="4"/>
  <c r="BPQ49" i="4"/>
  <c r="BPQ48" i="4"/>
  <c r="BPQ47" i="4"/>
  <c r="BPQ46" i="4"/>
  <c r="BPQ45" i="4"/>
  <c r="BPQ44" i="4"/>
  <c r="BPQ43" i="4"/>
  <c r="BPQ42" i="4"/>
  <c r="BPQ41" i="4"/>
  <c r="BPQ40" i="4"/>
  <c r="BPQ39" i="4"/>
  <c r="BPQ38" i="4"/>
  <c r="BPQ37" i="4"/>
  <c r="BPQ36" i="4"/>
  <c r="BPQ35" i="4"/>
  <c r="BPQ34" i="4"/>
  <c r="BPQ33" i="4"/>
  <c r="BPQ32" i="4"/>
  <c r="BPQ31" i="4"/>
  <c r="BPQ30" i="4"/>
  <c r="BPQ29" i="4"/>
  <c r="BPQ28" i="4"/>
  <c r="BPQ27" i="4"/>
  <c r="BPQ26" i="4"/>
  <c r="BPQ25" i="4"/>
  <c r="BPQ24" i="4"/>
  <c r="BPQ23" i="4"/>
  <c r="BPQ22" i="4"/>
  <c r="BPQ21" i="4"/>
  <c r="BPQ20" i="4"/>
  <c r="BPQ19" i="4"/>
  <c r="BPQ18" i="4"/>
  <c r="BPQ17" i="4"/>
  <c r="BPQ16" i="4"/>
  <c r="BPQ15" i="4"/>
  <c r="BPQ14" i="4"/>
  <c r="BPQ13" i="4"/>
  <c r="BPQ12" i="4"/>
  <c r="BPQ11" i="4"/>
  <c r="BPQ10" i="4"/>
  <c r="BPQ9" i="4"/>
  <c r="BPQ8" i="4"/>
  <c r="BPV156" i="4"/>
  <c r="BPV155" i="4"/>
  <c r="BPV154" i="4"/>
  <c r="BPV153" i="4"/>
  <c r="BPV152" i="4"/>
  <c r="BPV151" i="4"/>
  <c r="BPV150" i="4"/>
  <c r="BPV149" i="4"/>
  <c r="BPV148" i="4"/>
  <c r="BPV147" i="4"/>
  <c r="BPV146" i="4"/>
  <c r="BPV145" i="4"/>
  <c r="BPV144" i="4"/>
  <c r="BPV143" i="4"/>
  <c r="BPV142" i="4"/>
  <c r="BPV141" i="4"/>
  <c r="BPV140" i="4"/>
  <c r="BPV139" i="4"/>
  <c r="BPV138" i="4"/>
  <c r="BPV137" i="4"/>
  <c r="BPV136" i="4"/>
  <c r="BPV135" i="4"/>
  <c r="BPV134" i="4"/>
  <c r="BPV133" i="4"/>
  <c r="BPV132" i="4"/>
  <c r="BPV131" i="4"/>
  <c r="BPV130" i="4"/>
  <c r="BPV129" i="4"/>
  <c r="BPV128" i="4"/>
  <c r="BPV127" i="4"/>
  <c r="BPV126" i="4"/>
  <c r="BPV125" i="4"/>
  <c r="BPV124" i="4"/>
  <c r="BPV123" i="4"/>
  <c r="BPV122" i="4"/>
  <c r="BPV121" i="4"/>
  <c r="BPV120" i="4"/>
  <c r="BPV119" i="4"/>
  <c r="BPV118" i="4"/>
  <c r="BPV117" i="4"/>
  <c r="BPV116" i="4"/>
  <c r="BPV115" i="4"/>
  <c r="BPV114" i="4"/>
  <c r="BPV113" i="4"/>
  <c r="BPV112" i="4"/>
  <c r="BPV111" i="4"/>
  <c r="BPV110" i="4"/>
  <c r="BPV109" i="4"/>
  <c r="BPV108" i="4"/>
  <c r="BPV107" i="4"/>
  <c r="BPV106" i="4"/>
  <c r="BPV105" i="4"/>
  <c r="BPV104" i="4"/>
  <c r="BPV103" i="4"/>
  <c r="BPV102" i="4"/>
  <c r="BPV101" i="4"/>
  <c r="BPV100" i="4"/>
  <c r="BPV99" i="4"/>
  <c r="BPV98" i="4"/>
  <c r="BPV97" i="4"/>
  <c r="BPV96" i="4"/>
  <c r="BPV95" i="4"/>
  <c r="BPV94" i="4"/>
  <c r="BPV93" i="4"/>
  <c r="BPV92" i="4"/>
  <c r="BPV91" i="4"/>
  <c r="BPV90" i="4"/>
  <c r="BPV89" i="4"/>
  <c r="BPV88" i="4"/>
  <c r="BPV87" i="4"/>
  <c r="BPV86" i="4"/>
  <c r="BPV85" i="4"/>
  <c r="BPV84" i="4"/>
  <c r="BPV83" i="4"/>
  <c r="BPV82" i="4"/>
  <c r="BPV81" i="4"/>
  <c r="BPV80" i="4"/>
  <c r="BPV79" i="4"/>
  <c r="BPV78" i="4"/>
  <c r="BPV77" i="4"/>
  <c r="BPV76" i="4"/>
  <c r="BPV75" i="4"/>
  <c r="BPV74" i="4"/>
  <c r="BPV73" i="4"/>
  <c r="BPV72" i="4"/>
  <c r="BPV71" i="4"/>
  <c r="BPV70" i="4"/>
  <c r="BPV69" i="4"/>
  <c r="BPV68" i="4"/>
  <c r="BPV67" i="4"/>
  <c r="BPV66" i="4"/>
  <c r="BPV65" i="4"/>
  <c r="BPV64" i="4"/>
  <c r="BPV63" i="4"/>
  <c r="BPV62" i="4"/>
  <c r="BPV61" i="4"/>
  <c r="BPV60" i="4"/>
  <c r="BPV59" i="4"/>
  <c r="BPV58" i="4"/>
  <c r="BPV57" i="4"/>
  <c r="BPV56" i="4"/>
  <c r="BPV55" i="4"/>
  <c r="BPV54" i="4"/>
  <c r="BPV53" i="4"/>
  <c r="BPV52" i="4"/>
  <c r="BPV51" i="4"/>
  <c r="BPV50" i="4"/>
  <c r="BPV49" i="4"/>
  <c r="BPV48" i="4"/>
  <c r="BPV47" i="4"/>
  <c r="BPV46" i="4"/>
  <c r="BPV45" i="4"/>
  <c r="BPV44" i="4"/>
  <c r="BPV43" i="4"/>
  <c r="BPV42" i="4"/>
  <c r="BPV41" i="4"/>
  <c r="BPV40" i="4"/>
  <c r="BPV39" i="4"/>
  <c r="BPV38" i="4"/>
  <c r="BPV37" i="4"/>
  <c r="BPV36" i="4"/>
  <c r="BPV35" i="4"/>
  <c r="BPV34" i="4"/>
  <c r="BPV33" i="4"/>
  <c r="BPV32" i="4"/>
  <c r="BPV31" i="4"/>
  <c r="BPV30" i="4"/>
  <c r="BPV29" i="4"/>
  <c r="BPV28" i="4"/>
  <c r="BPV27" i="4"/>
  <c r="BPV26" i="4"/>
  <c r="BPV25" i="4"/>
  <c r="BPV24" i="4"/>
  <c r="BPV23" i="4"/>
  <c r="BPV22" i="4"/>
  <c r="BPV21" i="4"/>
  <c r="BPV20" i="4"/>
  <c r="BPV19" i="4"/>
  <c r="BPV18" i="4"/>
  <c r="BPV17" i="4"/>
  <c r="BPV16" i="4"/>
  <c r="BPV15" i="4"/>
  <c r="BPV14" i="4"/>
  <c r="BPV13" i="4"/>
  <c r="BPV12" i="4"/>
  <c r="BPV11" i="4"/>
  <c r="BPV10" i="4"/>
  <c r="BPV9" i="4"/>
  <c r="BPV8" i="4"/>
  <c r="BQA156" i="4"/>
  <c r="BQA155" i="4"/>
  <c r="BQA154" i="4"/>
  <c r="BQA153" i="4"/>
  <c r="BQA152" i="4"/>
  <c r="BQA151" i="4"/>
  <c r="BQA150" i="4"/>
  <c r="BQA149" i="4"/>
  <c r="BQA148" i="4"/>
  <c r="BQA147" i="4"/>
  <c r="BQA146" i="4"/>
  <c r="BQA145" i="4"/>
  <c r="BQA144" i="4"/>
  <c r="BQA143" i="4"/>
  <c r="BQA142" i="4"/>
  <c r="BQA141" i="4"/>
  <c r="BQA140" i="4"/>
  <c r="BQA139" i="4"/>
  <c r="BQA138" i="4"/>
  <c r="BQA137" i="4"/>
  <c r="BQA136" i="4"/>
  <c r="BQA135" i="4"/>
  <c r="BQA134" i="4"/>
  <c r="BQA133" i="4"/>
  <c r="BQA132" i="4"/>
  <c r="BQA131" i="4"/>
  <c r="BQA130" i="4"/>
  <c r="BQA129" i="4"/>
  <c r="BQA128" i="4"/>
  <c r="BQA127" i="4"/>
  <c r="BQA126" i="4"/>
  <c r="BQA125" i="4"/>
  <c r="BQA124" i="4"/>
  <c r="BQA123" i="4"/>
  <c r="BQA122" i="4"/>
  <c r="BQA121" i="4"/>
  <c r="BQA120" i="4"/>
  <c r="BQA119" i="4"/>
  <c r="BQA118" i="4"/>
  <c r="BQA117" i="4"/>
  <c r="BQA116" i="4"/>
  <c r="BQA115" i="4"/>
  <c r="BQA114" i="4"/>
  <c r="BQA113" i="4"/>
  <c r="BQA112" i="4"/>
  <c r="BQA111" i="4"/>
  <c r="BQA110" i="4"/>
  <c r="BQA109" i="4"/>
  <c r="BQA108" i="4"/>
  <c r="BQA107" i="4"/>
  <c r="BQA106" i="4"/>
  <c r="BQA105" i="4"/>
  <c r="BQA104" i="4"/>
  <c r="BQA103" i="4"/>
  <c r="BQA102" i="4"/>
  <c r="BQA101" i="4"/>
  <c r="BQA100" i="4"/>
  <c r="BQA99" i="4"/>
  <c r="BQA98" i="4"/>
  <c r="BQA97" i="4"/>
  <c r="BQA96" i="4"/>
  <c r="BQA95" i="4"/>
  <c r="BQA94" i="4"/>
  <c r="BQA93" i="4"/>
  <c r="BQA92" i="4"/>
  <c r="BQA91" i="4"/>
  <c r="BQA90" i="4"/>
  <c r="BQA89" i="4"/>
  <c r="BQA88" i="4"/>
  <c r="BQA87" i="4"/>
  <c r="BQA86" i="4"/>
  <c r="BQA85" i="4"/>
  <c r="BQA84" i="4"/>
  <c r="BQA83" i="4"/>
  <c r="BQA82" i="4"/>
  <c r="BQA81" i="4"/>
  <c r="BQA80" i="4"/>
  <c r="BQA79" i="4"/>
  <c r="BQA78" i="4"/>
  <c r="BQA77" i="4"/>
  <c r="BQA76" i="4"/>
  <c r="BQA75" i="4"/>
  <c r="BQA74" i="4"/>
  <c r="BQA73" i="4"/>
  <c r="BQA72" i="4"/>
  <c r="BQA71" i="4"/>
  <c r="BQA70" i="4"/>
  <c r="BQA69" i="4"/>
  <c r="BQA68" i="4"/>
  <c r="BQA67" i="4"/>
  <c r="BQA66" i="4"/>
  <c r="BQA65" i="4"/>
  <c r="BQA64" i="4"/>
  <c r="BQA63" i="4"/>
  <c r="BQA62" i="4"/>
  <c r="BQA61" i="4"/>
  <c r="BQA60" i="4"/>
  <c r="BQA59" i="4"/>
  <c r="BQA58" i="4"/>
  <c r="BQA57" i="4"/>
  <c r="BQA56" i="4"/>
  <c r="BQA55" i="4"/>
  <c r="BQA54" i="4"/>
  <c r="BQA53" i="4"/>
  <c r="BQA52" i="4"/>
  <c r="BQA51" i="4"/>
  <c r="BQA50" i="4"/>
  <c r="BQA49" i="4"/>
  <c r="BQA48" i="4"/>
  <c r="BQA47" i="4"/>
  <c r="BQA46" i="4"/>
  <c r="BQA45" i="4"/>
  <c r="BQA44" i="4"/>
  <c r="BQA43" i="4"/>
  <c r="BQA42" i="4"/>
  <c r="BQA41" i="4"/>
  <c r="BQA40" i="4"/>
  <c r="BQA39" i="4"/>
  <c r="BQA38" i="4"/>
  <c r="BQA37" i="4"/>
  <c r="BQA36" i="4"/>
  <c r="BQA35" i="4"/>
  <c r="BQA34" i="4"/>
  <c r="BQA33" i="4"/>
  <c r="BQA32" i="4"/>
  <c r="BQA31" i="4"/>
  <c r="BQA30" i="4"/>
  <c r="BQA29" i="4"/>
  <c r="BQA28" i="4"/>
  <c r="BQA27" i="4"/>
  <c r="BQA26" i="4"/>
  <c r="BQA25" i="4"/>
  <c r="BQA24" i="4"/>
  <c r="BQA23" i="4"/>
  <c r="BQA22" i="4"/>
  <c r="BQA21" i="4"/>
  <c r="BQA20" i="4"/>
  <c r="BQA19" i="4"/>
  <c r="BQA18" i="4"/>
  <c r="BQA17" i="4"/>
  <c r="BQA16" i="4"/>
  <c r="BQA15" i="4"/>
  <c r="BQA14" i="4"/>
  <c r="BQA13" i="4"/>
  <c r="BQA12" i="4"/>
  <c r="BQA11" i="4"/>
  <c r="BQA10" i="4"/>
  <c r="BQA9" i="4"/>
  <c r="BQA8" i="4"/>
  <c r="BQF156" i="4"/>
  <c r="BQF155" i="4"/>
  <c r="BQF154" i="4"/>
  <c r="BQF153" i="4"/>
  <c r="BQF152" i="4"/>
  <c r="BQF151" i="4"/>
  <c r="BQF150" i="4"/>
  <c r="BQF149" i="4"/>
  <c r="BQF148" i="4"/>
  <c r="BQF147" i="4"/>
  <c r="BQF146" i="4"/>
  <c r="BQF145" i="4"/>
  <c r="BQF144" i="4"/>
  <c r="BQF143" i="4"/>
  <c r="BQF142" i="4"/>
  <c r="BQF141" i="4"/>
  <c r="BQF140" i="4"/>
  <c r="BQF139" i="4"/>
  <c r="BQF138" i="4"/>
  <c r="BQF137" i="4"/>
  <c r="BQF136" i="4"/>
  <c r="BQF135" i="4"/>
  <c r="BQF134" i="4"/>
  <c r="BQF133" i="4"/>
  <c r="BQF132" i="4"/>
  <c r="BQF131" i="4"/>
  <c r="BQF130" i="4"/>
  <c r="BQF129" i="4"/>
  <c r="BQF128" i="4"/>
  <c r="BQF127" i="4"/>
  <c r="BQF126" i="4"/>
  <c r="BQF125" i="4"/>
  <c r="BQF124" i="4"/>
  <c r="BQF123" i="4"/>
  <c r="BQF122" i="4"/>
  <c r="BQF121" i="4"/>
  <c r="BQF120" i="4"/>
  <c r="BQF119" i="4"/>
  <c r="BQF118" i="4"/>
  <c r="BQF117" i="4"/>
  <c r="BQF116" i="4"/>
  <c r="BQF115" i="4"/>
  <c r="BQF114" i="4"/>
  <c r="BQF113" i="4"/>
  <c r="BQF112" i="4"/>
  <c r="BQF111" i="4"/>
  <c r="BQF110" i="4"/>
  <c r="BQF109" i="4"/>
  <c r="BQF108" i="4"/>
  <c r="BQF107" i="4"/>
  <c r="BQF106" i="4"/>
  <c r="BQF105" i="4"/>
  <c r="BQF104" i="4"/>
  <c r="BQF103" i="4"/>
  <c r="BQF102" i="4"/>
  <c r="BQF101" i="4"/>
  <c r="BQF100" i="4"/>
  <c r="BQF99" i="4"/>
  <c r="BQF98" i="4"/>
  <c r="BQF97" i="4"/>
  <c r="BQF96" i="4"/>
  <c r="BQF95" i="4"/>
  <c r="BQF94" i="4"/>
  <c r="BQF93" i="4"/>
  <c r="BQF92" i="4"/>
  <c r="BQF91" i="4"/>
  <c r="BQF90" i="4"/>
  <c r="BQF89" i="4"/>
  <c r="BQF88" i="4"/>
  <c r="BQF87" i="4"/>
  <c r="BQF86" i="4"/>
  <c r="BQF85" i="4"/>
  <c r="BQF84" i="4"/>
  <c r="BQF83" i="4"/>
  <c r="BQF82" i="4"/>
  <c r="BQF81" i="4"/>
  <c r="BQF80" i="4"/>
  <c r="BQF79" i="4"/>
  <c r="BQF78" i="4"/>
  <c r="BQF77" i="4"/>
  <c r="BQF76" i="4"/>
  <c r="BQF75" i="4"/>
  <c r="BQF74" i="4"/>
  <c r="BQF73" i="4"/>
  <c r="BQF72" i="4"/>
  <c r="BQF71" i="4"/>
  <c r="BQF70" i="4"/>
  <c r="BQF69" i="4"/>
  <c r="BQF68" i="4"/>
  <c r="BQF67" i="4"/>
  <c r="BQF66" i="4"/>
  <c r="BQF65" i="4"/>
  <c r="BQF64" i="4"/>
  <c r="BQF63" i="4"/>
  <c r="BQF62" i="4"/>
  <c r="BQF61" i="4"/>
  <c r="BQF60" i="4"/>
  <c r="BQF59" i="4"/>
  <c r="BQF58" i="4"/>
  <c r="BQF57" i="4"/>
  <c r="BQF56" i="4"/>
  <c r="BQF55" i="4"/>
  <c r="BQF54" i="4"/>
  <c r="BQF53" i="4"/>
  <c r="BQF52" i="4"/>
  <c r="BQF51" i="4"/>
  <c r="BQF50" i="4"/>
  <c r="BQF49" i="4"/>
  <c r="BQF48" i="4"/>
  <c r="BQF47" i="4"/>
  <c r="BQF46" i="4"/>
  <c r="BQF45" i="4"/>
  <c r="BQF44" i="4"/>
  <c r="BQF43" i="4"/>
  <c r="BQF42" i="4"/>
  <c r="BQF41" i="4"/>
  <c r="BQF40" i="4"/>
  <c r="BQF39" i="4"/>
  <c r="BQF38" i="4"/>
  <c r="BQF37" i="4"/>
  <c r="BQF36" i="4"/>
  <c r="BQF35" i="4"/>
  <c r="BQF34" i="4"/>
  <c r="BQF33" i="4"/>
  <c r="BQF32" i="4"/>
  <c r="BQF31" i="4"/>
  <c r="BQF30" i="4"/>
  <c r="BQF29" i="4"/>
  <c r="BQF28" i="4"/>
  <c r="BQF27" i="4"/>
  <c r="BQF26" i="4"/>
  <c r="BQF25" i="4"/>
  <c r="BQF24" i="4"/>
  <c r="BQF23" i="4"/>
  <c r="BQF22" i="4"/>
  <c r="BQF21" i="4"/>
  <c r="BQF20" i="4"/>
  <c r="BQF19" i="4"/>
  <c r="BQF18" i="4"/>
  <c r="BQF17" i="4"/>
  <c r="BQF16" i="4"/>
  <c r="BQF15" i="4"/>
  <c r="BQF14" i="4"/>
  <c r="BQF13" i="4"/>
  <c r="BQF12" i="4"/>
  <c r="BQF11" i="4"/>
  <c r="BQF10" i="4"/>
  <c r="BQF9" i="4"/>
  <c r="BQF8" i="4"/>
  <c r="BQK156" i="4"/>
  <c r="BQK155" i="4"/>
  <c r="BQK154" i="4"/>
  <c r="BQK153" i="4"/>
  <c r="BQK152" i="4"/>
  <c r="BQK151" i="4"/>
  <c r="BQK150" i="4"/>
  <c r="BQK149" i="4"/>
  <c r="BQK148" i="4"/>
  <c r="BQK147" i="4"/>
  <c r="BQK146" i="4"/>
  <c r="BQK145" i="4"/>
  <c r="BQK144" i="4"/>
  <c r="BQK143" i="4"/>
  <c r="BQK142" i="4"/>
  <c r="BQK141" i="4"/>
  <c r="BQK140" i="4"/>
  <c r="BQK139" i="4"/>
  <c r="BQK138" i="4"/>
  <c r="BQK137" i="4"/>
  <c r="BQK136" i="4"/>
  <c r="BQK135" i="4"/>
  <c r="BQK134" i="4"/>
  <c r="BQK133" i="4"/>
  <c r="BQK132" i="4"/>
  <c r="BQK131" i="4"/>
  <c r="BQK130" i="4"/>
  <c r="BQK129" i="4"/>
  <c r="BQK128" i="4"/>
  <c r="BQK127" i="4"/>
  <c r="BQK126" i="4"/>
  <c r="BQK125" i="4"/>
  <c r="BQK124" i="4"/>
  <c r="BQK123" i="4"/>
  <c r="BQK122" i="4"/>
  <c r="BQK121" i="4"/>
  <c r="BQK120" i="4"/>
  <c r="BQK119" i="4"/>
  <c r="BQK118" i="4"/>
  <c r="BQK117" i="4"/>
  <c r="BQK116" i="4"/>
  <c r="BQK115" i="4"/>
  <c r="BQK114" i="4"/>
  <c r="BQK113" i="4"/>
  <c r="BQK112" i="4"/>
  <c r="BQK111" i="4"/>
  <c r="BQK110" i="4"/>
  <c r="BQK109" i="4"/>
  <c r="BQK108" i="4"/>
  <c r="BQK107" i="4"/>
  <c r="BQK106" i="4"/>
  <c r="BQK105" i="4"/>
  <c r="BQK104" i="4"/>
  <c r="BQK103" i="4"/>
  <c r="BQK102" i="4"/>
  <c r="BQK101" i="4"/>
  <c r="BQK100" i="4"/>
  <c r="BQK99" i="4"/>
  <c r="BQK98" i="4"/>
  <c r="BQK97" i="4"/>
  <c r="BQK96" i="4"/>
  <c r="BQK95" i="4"/>
  <c r="BQK94" i="4"/>
  <c r="BQK93" i="4"/>
  <c r="BQK92" i="4"/>
  <c r="BQK91" i="4"/>
  <c r="BQK90" i="4"/>
  <c r="BQK89" i="4"/>
  <c r="BQK88" i="4"/>
  <c r="BQK87" i="4"/>
  <c r="BQK86" i="4"/>
  <c r="BQK85" i="4"/>
  <c r="BQK84" i="4"/>
  <c r="BQK83" i="4"/>
  <c r="BQK82" i="4"/>
  <c r="BQK81" i="4"/>
  <c r="BQK80" i="4"/>
  <c r="BQK79" i="4"/>
  <c r="BQK78" i="4"/>
  <c r="BQK77" i="4"/>
  <c r="BQK76" i="4"/>
  <c r="BQK75" i="4"/>
  <c r="BQK74" i="4"/>
  <c r="BQK73" i="4"/>
  <c r="BQK72" i="4"/>
  <c r="BQK71" i="4"/>
  <c r="BQK70" i="4"/>
  <c r="BQK69" i="4"/>
  <c r="BQK68" i="4"/>
  <c r="BQK67" i="4"/>
  <c r="BQK66" i="4"/>
  <c r="BQK65" i="4"/>
  <c r="BQK64" i="4"/>
  <c r="BQK63" i="4"/>
  <c r="BQK62" i="4"/>
  <c r="BQK61" i="4"/>
  <c r="BQK60" i="4"/>
  <c r="BQK59" i="4"/>
  <c r="BQK58" i="4"/>
  <c r="BQK57" i="4"/>
  <c r="BQK56" i="4"/>
  <c r="BQK55" i="4"/>
  <c r="BQK54" i="4"/>
  <c r="BQK53" i="4"/>
  <c r="BQK52" i="4"/>
  <c r="BQK51" i="4"/>
  <c r="BQK50" i="4"/>
  <c r="BQK49" i="4"/>
  <c r="BQK48" i="4"/>
  <c r="BQK47" i="4"/>
  <c r="BQK46" i="4"/>
  <c r="BQK45" i="4"/>
  <c r="BQK44" i="4"/>
  <c r="BQK43" i="4"/>
  <c r="BQK42" i="4"/>
  <c r="BQK41" i="4"/>
  <c r="BQK40" i="4"/>
  <c r="BQK39" i="4"/>
  <c r="BQK38" i="4"/>
  <c r="BQK37" i="4"/>
  <c r="BQK36" i="4"/>
  <c r="BQK35" i="4"/>
  <c r="BQK34" i="4"/>
  <c r="BQK33" i="4"/>
  <c r="BQK32" i="4"/>
  <c r="BQK31" i="4"/>
  <c r="BQK30" i="4"/>
  <c r="BQK29" i="4"/>
  <c r="BQK28" i="4"/>
  <c r="BQK27" i="4"/>
  <c r="BQK26" i="4"/>
  <c r="BQK25" i="4"/>
  <c r="BQK24" i="4"/>
  <c r="BQK23" i="4"/>
  <c r="BQK22" i="4"/>
  <c r="BQK21" i="4"/>
  <c r="BQK20" i="4"/>
  <c r="BQK19" i="4"/>
  <c r="BQK18" i="4"/>
  <c r="BQK17" i="4"/>
  <c r="BQK16" i="4"/>
  <c r="BQK15" i="4"/>
  <c r="BQK14" i="4"/>
  <c r="BQK13" i="4"/>
  <c r="BQK12" i="4"/>
  <c r="BQK11" i="4"/>
  <c r="BQK10" i="4"/>
  <c r="BQK9" i="4"/>
  <c r="BQK8" i="4"/>
  <c r="BQP156" i="4"/>
  <c r="BQP155" i="4"/>
  <c r="BQP154" i="4"/>
  <c r="BQP153" i="4"/>
  <c r="BQP152" i="4"/>
  <c r="BQP151" i="4"/>
  <c r="BQP150" i="4"/>
  <c r="BQP149" i="4"/>
  <c r="BQP148" i="4"/>
  <c r="BQP147" i="4"/>
  <c r="BQP146" i="4"/>
  <c r="BQP145" i="4"/>
  <c r="BQP144" i="4"/>
  <c r="BQP143" i="4"/>
  <c r="BQP142" i="4"/>
  <c r="BQP141" i="4"/>
  <c r="BQP140" i="4"/>
  <c r="BQP139" i="4"/>
  <c r="BQP138" i="4"/>
  <c r="BQP137" i="4"/>
  <c r="BQP136" i="4"/>
  <c r="BQP135" i="4"/>
  <c r="BQP134" i="4"/>
  <c r="BQP133" i="4"/>
  <c r="BQP132" i="4"/>
  <c r="BQP131" i="4"/>
  <c r="BQP130" i="4"/>
  <c r="BQP129" i="4"/>
  <c r="BQP128" i="4"/>
  <c r="BQP127" i="4"/>
  <c r="BQP126" i="4"/>
  <c r="BQP125" i="4"/>
  <c r="BQP124" i="4"/>
  <c r="BQP123" i="4"/>
  <c r="BQP122" i="4"/>
  <c r="BQP121" i="4"/>
  <c r="BQP120" i="4"/>
  <c r="BQP119" i="4"/>
  <c r="BQP118" i="4"/>
  <c r="BQP117" i="4"/>
  <c r="BQP116" i="4"/>
  <c r="BQP115" i="4"/>
  <c r="BQP114" i="4"/>
  <c r="BQP113" i="4"/>
  <c r="BQP112" i="4"/>
  <c r="BQP111" i="4"/>
  <c r="BQP110" i="4"/>
  <c r="BQP109" i="4"/>
  <c r="BQP108" i="4"/>
  <c r="BQP107" i="4"/>
  <c r="BQP106" i="4"/>
  <c r="BQP105" i="4"/>
  <c r="BQP104" i="4"/>
  <c r="BQP103" i="4"/>
  <c r="BQP102" i="4"/>
  <c r="BQP101" i="4"/>
  <c r="BQP100" i="4"/>
  <c r="BQP99" i="4"/>
  <c r="BQP98" i="4"/>
  <c r="BQP97" i="4"/>
  <c r="BQP96" i="4"/>
  <c r="BQP95" i="4"/>
  <c r="BQP94" i="4"/>
  <c r="BQP93" i="4"/>
  <c r="BQP92" i="4"/>
  <c r="BQP91" i="4"/>
  <c r="BQP90" i="4"/>
  <c r="BQP89" i="4"/>
  <c r="BQP88" i="4"/>
  <c r="BQP87" i="4"/>
  <c r="BQP86" i="4"/>
  <c r="BQP85" i="4"/>
  <c r="BQP84" i="4"/>
  <c r="BQP83" i="4"/>
  <c r="BQP82" i="4"/>
  <c r="BQP81" i="4"/>
  <c r="BQP80" i="4"/>
  <c r="BQP79" i="4"/>
  <c r="BQP78" i="4"/>
  <c r="BQP77" i="4"/>
  <c r="BQP76" i="4"/>
  <c r="BQP75" i="4"/>
  <c r="BQP74" i="4"/>
  <c r="BQP73" i="4"/>
  <c r="BQP72" i="4"/>
  <c r="BQP71" i="4"/>
  <c r="BQP70" i="4"/>
  <c r="BQP69" i="4"/>
  <c r="BQP68" i="4"/>
  <c r="BQP67" i="4"/>
  <c r="BQP66" i="4"/>
  <c r="BQP65" i="4"/>
  <c r="BQP64" i="4"/>
  <c r="BQP63" i="4"/>
  <c r="BQP62" i="4"/>
  <c r="BQP61" i="4"/>
  <c r="BQP60" i="4"/>
  <c r="BQP59" i="4"/>
  <c r="BQP58" i="4"/>
  <c r="BQP57" i="4"/>
  <c r="BQP56" i="4"/>
  <c r="BQP55" i="4"/>
  <c r="BQP54" i="4"/>
  <c r="BQP53" i="4"/>
  <c r="BQP52" i="4"/>
  <c r="BQP51" i="4"/>
  <c r="BQP50" i="4"/>
  <c r="BQP49" i="4"/>
  <c r="BQP48" i="4"/>
  <c r="BQP47" i="4"/>
  <c r="BQP46" i="4"/>
  <c r="BQP45" i="4"/>
  <c r="BQP44" i="4"/>
  <c r="BQP43" i="4"/>
  <c r="BQP42" i="4"/>
  <c r="BQP41" i="4"/>
  <c r="BQP40" i="4"/>
  <c r="BQP39" i="4"/>
  <c r="BQP38" i="4"/>
  <c r="BQP37" i="4"/>
  <c r="BQP36" i="4"/>
  <c r="BQP35" i="4"/>
  <c r="BQP34" i="4"/>
  <c r="BQP33" i="4"/>
  <c r="BQP32" i="4"/>
  <c r="BQP31" i="4"/>
  <c r="BQP30" i="4"/>
  <c r="BQP29" i="4"/>
  <c r="BQP28" i="4"/>
  <c r="BQP27" i="4"/>
  <c r="BQP26" i="4"/>
  <c r="BQP25" i="4"/>
  <c r="BQP24" i="4"/>
  <c r="BQP23" i="4"/>
  <c r="BQP22" i="4"/>
  <c r="BQP21" i="4"/>
  <c r="BQP20" i="4"/>
  <c r="BQP19" i="4"/>
  <c r="BQP18" i="4"/>
  <c r="BQP17" i="4"/>
  <c r="BQP16" i="4"/>
  <c r="BQP15" i="4"/>
  <c r="BQP14" i="4"/>
  <c r="BQP13" i="4"/>
  <c r="BQP12" i="4"/>
  <c r="BQP11" i="4"/>
  <c r="BQP10" i="4"/>
  <c r="BQP9" i="4"/>
  <c r="BQP8" i="4"/>
  <c r="BQU156" i="4"/>
  <c r="BQU155" i="4"/>
  <c r="BQU154" i="4"/>
  <c r="BQU153" i="4"/>
  <c r="BQU152" i="4"/>
  <c r="BQU151" i="4"/>
  <c r="BQU150" i="4"/>
  <c r="BQU149" i="4"/>
  <c r="BQU148" i="4"/>
  <c r="BQU147" i="4"/>
  <c r="BQU146" i="4"/>
  <c r="BQU145" i="4"/>
  <c r="BQU144" i="4"/>
  <c r="BQU143" i="4"/>
  <c r="BQU142" i="4"/>
  <c r="BQU141" i="4"/>
  <c r="BQU140" i="4"/>
  <c r="BQU139" i="4"/>
  <c r="BQU138" i="4"/>
  <c r="BQU137" i="4"/>
  <c r="BQU136" i="4"/>
  <c r="BQU135" i="4"/>
  <c r="BQU134" i="4"/>
  <c r="BQU133" i="4"/>
  <c r="BQU132" i="4"/>
  <c r="BQU131" i="4"/>
  <c r="BQU130" i="4"/>
  <c r="BQU129" i="4"/>
  <c r="BQU128" i="4"/>
  <c r="BQU127" i="4"/>
  <c r="BQU126" i="4"/>
  <c r="BQU125" i="4"/>
  <c r="BQU124" i="4"/>
  <c r="BQU123" i="4"/>
  <c r="BQU122" i="4"/>
  <c r="BQU121" i="4"/>
  <c r="BQU120" i="4"/>
  <c r="BQU119" i="4"/>
  <c r="BQU118" i="4"/>
  <c r="BQU117" i="4"/>
  <c r="BQU116" i="4"/>
  <c r="BQU115" i="4"/>
  <c r="BQU114" i="4"/>
  <c r="BQU113" i="4"/>
  <c r="BQU112" i="4"/>
  <c r="BQU111" i="4"/>
  <c r="BQU110" i="4"/>
  <c r="BQU109" i="4"/>
  <c r="BQU108" i="4"/>
  <c r="BQU107" i="4"/>
  <c r="BQU106" i="4"/>
  <c r="BQU105" i="4"/>
  <c r="BQU104" i="4"/>
  <c r="BQU103" i="4"/>
  <c r="BQU102" i="4"/>
  <c r="BQU101" i="4"/>
  <c r="BQU100" i="4"/>
  <c r="BQU99" i="4"/>
  <c r="BQU98" i="4"/>
  <c r="BQU97" i="4"/>
  <c r="BQU96" i="4"/>
  <c r="BQU95" i="4"/>
  <c r="BQU94" i="4"/>
  <c r="BQU93" i="4"/>
  <c r="BQU92" i="4"/>
  <c r="BQU91" i="4"/>
  <c r="BQU90" i="4"/>
  <c r="BQU89" i="4"/>
  <c r="BQU88" i="4"/>
  <c r="BQU87" i="4"/>
  <c r="BQU86" i="4"/>
  <c r="BQU85" i="4"/>
  <c r="BQU84" i="4"/>
  <c r="BQU83" i="4"/>
  <c r="BQU82" i="4"/>
  <c r="BQU81" i="4"/>
  <c r="BQU80" i="4"/>
  <c r="BQU79" i="4"/>
  <c r="BQU78" i="4"/>
  <c r="BQU77" i="4"/>
  <c r="BQU76" i="4"/>
  <c r="BQU75" i="4"/>
  <c r="BQU74" i="4"/>
  <c r="BQU73" i="4"/>
  <c r="BQU72" i="4"/>
  <c r="BQU71" i="4"/>
  <c r="BQU70" i="4"/>
  <c r="BQU69" i="4"/>
  <c r="BQU68" i="4"/>
  <c r="BQU67" i="4"/>
  <c r="BQU66" i="4"/>
  <c r="BQU65" i="4"/>
  <c r="BQU64" i="4"/>
  <c r="BQU63" i="4"/>
  <c r="BQU62" i="4"/>
  <c r="BQU61" i="4"/>
  <c r="BQU60" i="4"/>
  <c r="BQU59" i="4"/>
  <c r="BQU58" i="4"/>
  <c r="BQU57" i="4"/>
  <c r="BQU56" i="4"/>
  <c r="BQU55" i="4"/>
  <c r="BQU54" i="4"/>
  <c r="BQU53" i="4"/>
  <c r="BQU52" i="4"/>
  <c r="BQU51" i="4"/>
  <c r="BQU50" i="4"/>
  <c r="BQU49" i="4"/>
  <c r="BQU48" i="4"/>
  <c r="BQU47" i="4"/>
  <c r="BQU46" i="4"/>
  <c r="BQU45" i="4"/>
  <c r="BQU44" i="4"/>
  <c r="BQU43" i="4"/>
  <c r="BQU42" i="4"/>
  <c r="BQU41" i="4"/>
  <c r="BQU40" i="4"/>
  <c r="BQU39" i="4"/>
  <c r="BQU38" i="4"/>
  <c r="BQU37" i="4"/>
  <c r="BQU36" i="4"/>
  <c r="BQU35" i="4"/>
  <c r="BQU34" i="4"/>
  <c r="BQU33" i="4"/>
  <c r="BQU32" i="4"/>
  <c r="BQU31" i="4"/>
  <c r="BQU30" i="4"/>
  <c r="BQU29" i="4"/>
  <c r="BQU28" i="4"/>
  <c r="BQU27" i="4"/>
  <c r="BQU26" i="4"/>
  <c r="BQU25" i="4"/>
  <c r="BQU24" i="4"/>
  <c r="BQU23" i="4"/>
  <c r="BQU22" i="4"/>
  <c r="BQU21" i="4"/>
  <c r="BQU20" i="4"/>
  <c r="BQU19" i="4"/>
  <c r="BQU18" i="4"/>
  <c r="BQU17" i="4"/>
  <c r="BQU16" i="4"/>
  <c r="BQU15" i="4"/>
  <c r="BQU14" i="4"/>
  <c r="BQU13" i="4"/>
  <c r="BQU12" i="4"/>
  <c r="BQU11" i="4"/>
  <c r="BQU10" i="4"/>
  <c r="BQU9" i="4"/>
  <c r="BQU8" i="4"/>
  <c r="BQZ156" i="4"/>
  <c r="BQZ155" i="4"/>
  <c r="BQZ154" i="4"/>
  <c r="BQZ153" i="4"/>
  <c r="BQZ152" i="4"/>
  <c r="BQZ151" i="4"/>
  <c r="BQZ150" i="4"/>
  <c r="BQZ149" i="4"/>
  <c r="BQZ148" i="4"/>
  <c r="BQZ147" i="4"/>
  <c r="BQZ146" i="4"/>
  <c r="BQZ145" i="4"/>
  <c r="BQZ144" i="4"/>
  <c r="BQZ143" i="4"/>
  <c r="BQZ142" i="4"/>
  <c r="BQZ141" i="4"/>
  <c r="BQZ140" i="4"/>
  <c r="BQZ139" i="4"/>
  <c r="BQZ138" i="4"/>
  <c r="BQZ137" i="4"/>
  <c r="BQZ136" i="4"/>
  <c r="BQZ135" i="4"/>
  <c r="BQZ134" i="4"/>
  <c r="BQZ133" i="4"/>
  <c r="BQZ132" i="4"/>
  <c r="BQZ131" i="4"/>
  <c r="BQZ130" i="4"/>
  <c r="BQZ129" i="4"/>
  <c r="BQZ128" i="4"/>
  <c r="BQZ127" i="4"/>
  <c r="BQZ126" i="4"/>
  <c r="BQZ125" i="4"/>
  <c r="BQZ124" i="4"/>
  <c r="BQZ123" i="4"/>
  <c r="BQZ122" i="4"/>
  <c r="BQZ121" i="4"/>
  <c r="BQZ120" i="4"/>
  <c r="BQZ119" i="4"/>
  <c r="BQZ118" i="4"/>
  <c r="BQZ117" i="4"/>
  <c r="BQZ116" i="4"/>
  <c r="BQZ115" i="4"/>
  <c r="BQZ114" i="4"/>
  <c r="BQZ113" i="4"/>
  <c r="BQZ112" i="4"/>
  <c r="BQZ111" i="4"/>
  <c r="BQZ110" i="4"/>
  <c r="BQZ109" i="4"/>
  <c r="BQZ108" i="4"/>
  <c r="BQZ107" i="4"/>
  <c r="BQZ106" i="4"/>
  <c r="BQZ105" i="4"/>
  <c r="BQZ104" i="4"/>
  <c r="BQZ103" i="4"/>
  <c r="BQZ102" i="4"/>
  <c r="BQZ101" i="4"/>
  <c r="BQZ100" i="4"/>
  <c r="BQZ99" i="4"/>
  <c r="BQZ98" i="4"/>
  <c r="BQZ97" i="4"/>
  <c r="BQZ96" i="4"/>
  <c r="BQZ95" i="4"/>
  <c r="BQZ94" i="4"/>
  <c r="BQZ93" i="4"/>
  <c r="BQZ92" i="4"/>
  <c r="BQZ91" i="4"/>
  <c r="BQZ90" i="4"/>
  <c r="BQZ89" i="4"/>
  <c r="BQZ88" i="4"/>
  <c r="BQZ87" i="4"/>
  <c r="BQZ86" i="4"/>
  <c r="BQZ85" i="4"/>
  <c r="BQZ84" i="4"/>
  <c r="BQZ83" i="4"/>
  <c r="BQZ82" i="4"/>
  <c r="BQZ81" i="4"/>
  <c r="BQZ80" i="4"/>
  <c r="BQZ79" i="4"/>
  <c r="BQZ78" i="4"/>
  <c r="BQZ77" i="4"/>
  <c r="BQZ76" i="4"/>
  <c r="BQZ75" i="4"/>
  <c r="BQZ74" i="4"/>
  <c r="BQZ73" i="4"/>
  <c r="BQZ72" i="4"/>
  <c r="BQZ71" i="4"/>
  <c r="BQZ70" i="4"/>
  <c r="BQZ69" i="4"/>
  <c r="BQZ68" i="4"/>
  <c r="BQZ67" i="4"/>
  <c r="BQZ66" i="4"/>
  <c r="BQZ65" i="4"/>
  <c r="BQZ64" i="4"/>
  <c r="BQZ63" i="4"/>
  <c r="BQZ62" i="4"/>
  <c r="BQZ61" i="4"/>
  <c r="BQZ60" i="4"/>
  <c r="BQZ59" i="4"/>
  <c r="BQZ58" i="4"/>
  <c r="BQZ57" i="4"/>
  <c r="BQZ56" i="4"/>
  <c r="BQZ55" i="4"/>
  <c r="BQZ54" i="4"/>
  <c r="BQZ53" i="4"/>
  <c r="BQZ52" i="4"/>
  <c r="BQZ51" i="4"/>
  <c r="BQZ50" i="4"/>
  <c r="BQZ49" i="4"/>
  <c r="BQZ48" i="4"/>
  <c r="BQZ47" i="4"/>
  <c r="BQZ46" i="4"/>
  <c r="BQZ45" i="4"/>
  <c r="BQZ44" i="4"/>
  <c r="BQZ43" i="4"/>
  <c r="BQZ42" i="4"/>
  <c r="BQZ41" i="4"/>
  <c r="BQZ40" i="4"/>
  <c r="BQZ39" i="4"/>
  <c r="BQZ38" i="4"/>
  <c r="BQZ37" i="4"/>
  <c r="BQZ36" i="4"/>
  <c r="BQZ35" i="4"/>
  <c r="BQZ34" i="4"/>
  <c r="BQZ33" i="4"/>
  <c r="BQZ32" i="4"/>
  <c r="BQZ31" i="4"/>
  <c r="BQZ30" i="4"/>
  <c r="BQZ29" i="4"/>
  <c r="BQZ28" i="4"/>
  <c r="BQZ27" i="4"/>
  <c r="BQZ26" i="4"/>
  <c r="BQZ25" i="4"/>
  <c r="BQZ24" i="4"/>
  <c r="BQZ23" i="4"/>
  <c r="BQZ22" i="4"/>
  <c r="BQZ21" i="4"/>
  <c r="BQZ20" i="4"/>
  <c r="BQZ19" i="4"/>
  <c r="BQZ18" i="4"/>
  <c r="BQZ17" i="4"/>
  <c r="BQZ16" i="4"/>
  <c r="BQZ15" i="4"/>
  <c r="BQZ14" i="4"/>
  <c r="BQZ13" i="4"/>
  <c r="BQZ12" i="4"/>
  <c r="BQZ11" i="4"/>
  <c r="BQZ10" i="4"/>
  <c r="BQZ9" i="4"/>
  <c r="BQZ8" i="4"/>
  <c r="BRE156" i="4"/>
  <c r="BRE155" i="4"/>
  <c r="BRE154" i="4"/>
  <c r="BRE153" i="4"/>
  <c r="BRE152" i="4"/>
  <c r="BRE151" i="4"/>
  <c r="BRE150" i="4"/>
  <c r="BRE149" i="4"/>
  <c r="BRE148" i="4"/>
  <c r="BRE147" i="4"/>
  <c r="BRE146" i="4"/>
  <c r="BRE145" i="4"/>
  <c r="BRE144" i="4"/>
  <c r="BRE143" i="4"/>
  <c r="BRE142" i="4"/>
  <c r="BRE141" i="4"/>
  <c r="BRE140" i="4"/>
  <c r="BRE139" i="4"/>
  <c r="BRE138" i="4"/>
  <c r="BRE137" i="4"/>
  <c r="BRE136" i="4"/>
  <c r="BRE135" i="4"/>
  <c r="BRE134" i="4"/>
  <c r="BRE133" i="4"/>
  <c r="BRE132" i="4"/>
  <c r="BRE131" i="4"/>
  <c r="BRE130" i="4"/>
  <c r="BRE129" i="4"/>
  <c r="BRE128" i="4"/>
  <c r="BRE127" i="4"/>
  <c r="BRE126" i="4"/>
  <c r="BRE125" i="4"/>
  <c r="BRE124" i="4"/>
  <c r="BRE123" i="4"/>
  <c r="BRE122" i="4"/>
  <c r="BRE121" i="4"/>
  <c r="BRE120" i="4"/>
  <c r="BRE119" i="4"/>
  <c r="BRE118" i="4"/>
  <c r="BRE117" i="4"/>
  <c r="BRE116" i="4"/>
  <c r="BRE115" i="4"/>
  <c r="BRE114" i="4"/>
  <c r="BRE113" i="4"/>
  <c r="BRE112" i="4"/>
  <c r="BRE111" i="4"/>
  <c r="BRE110" i="4"/>
  <c r="BRE109" i="4"/>
  <c r="BRE108" i="4"/>
  <c r="BRE107" i="4"/>
  <c r="BRE106" i="4"/>
  <c r="BRE105" i="4"/>
  <c r="BRE104" i="4"/>
  <c r="BRE103" i="4"/>
  <c r="BRE102" i="4"/>
  <c r="BRE101" i="4"/>
  <c r="BRE100" i="4"/>
  <c r="BRE99" i="4"/>
  <c r="BRE98" i="4"/>
  <c r="BRE97" i="4"/>
  <c r="BRE96" i="4"/>
  <c r="BRE95" i="4"/>
  <c r="BRE94" i="4"/>
  <c r="BRE93" i="4"/>
  <c r="BRE92" i="4"/>
  <c r="BRE91" i="4"/>
  <c r="BRE90" i="4"/>
  <c r="BRE89" i="4"/>
  <c r="BRE88" i="4"/>
  <c r="BRE87" i="4"/>
  <c r="BRE86" i="4"/>
  <c r="BRE85" i="4"/>
  <c r="BRE84" i="4"/>
  <c r="BRE83" i="4"/>
  <c r="BRE82" i="4"/>
  <c r="BRE81" i="4"/>
  <c r="BRE80" i="4"/>
  <c r="BRE79" i="4"/>
  <c r="BRE78" i="4"/>
  <c r="BRE77" i="4"/>
  <c r="BRE76" i="4"/>
  <c r="BRE75" i="4"/>
  <c r="BRE74" i="4"/>
  <c r="BRE73" i="4"/>
  <c r="BRE72" i="4"/>
  <c r="BRE71" i="4"/>
  <c r="BRE70" i="4"/>
  <c r="BRE69" i="4"/>
  <c r="BRE68" i="4"/>
  <c r="BRE67" i="4"/>
  <c r="BRE66" i="4"/>
  <c r="BRE65" i="4"/>
  <c r="BRE64" i="4"/>
  <c r="BRE63" i="4"/>
  <c r="BRE62" i="4"/>
  <c r="BRE61" i="4"/>
  <c r="BRE60" i="4"/>
  <c r="BRE59" i="4"/>
  <c r="BRE58" i="4"/>
  <c r="BRE57" i="4"/>
  <c r="BRE56" i="4"/>
  <c r="BRE55" i="4"/>
  <c r="BRE54" i="4"/>
  <c r="BRE53" i="4"/>
  <c r="BRE52" i="4"/>
  <c r="BRE51" i="4"/>
  <c r="BRE50" i="4"/>
  <c r="BRE49" i="4"/>
  <c r="BRE48" i="4"/>
  <c r="BRE47" i="4"/>
  <c r="BRE46" i="4"/>
  <c r="BRE45" i="4"/>
  <c r="BRE44" i="4"/>
  <c r="BRE43" i="4"/>
  <c r="BRE42" i="4"/>
  <c r="BRE41" i="4"/>
  <c r="BRE40" i="4"/>
  <c r="BRE39" i="4"/>
  <c r="BRE38" i="4"/>
  <c r="BRE37" i="4"/>
  <c r="BRE36" i="4"/>
  <c r="BRE35" i="4"/>
  <c r="BRE34" i="4"/>
  <c r="BRE33" i="4"/>
  <c r="BRE32" i="4"/>
  <c r="BRE31" i="4"/>
  <c r="BRE30" i="4"/>
  <c r="BRE29" i="4"/>
  <c r="BRE28" i="4"/>
  <c r="BRE27" i="4"/>
  <c r="BRE26" i="4"/>
  <c r="BRE25" i="4"/>
  <c r="BRE24" i="4"/>
  <c r="BRE23" i="4"/>
  <c r="BRE22" i="4"/>
  <c r="BRE21" i="4"/>
  <c r="BRE20" i="4"/>
  <c r="BRE19" i="4"/>
  <c r="BRE18" i="4"/>
  <c r="BRE17" i="4"/>
  <c r="BRE16" i="4"/>
  <c r="BRE15" i="4"/>
  <c r="BRE14" i="4"/>
  <c r="BRE13" i="4"/>
  <c r="BRE12" i="4"/>
  <c r="BRE11" i="4"/>
  <c r="BRE10" i="4"/>
  <c r="BRE9" i="4"/>
  <c r="BRE8" i="4"/>
  <c r="BRJ156" i="4"/>
  <c r="BRJ155" i="4"/>
  <c r="BRJ154" i="4"/>
  <c r="BRJ153" i="4"/>
  <c r="BRJ152" i="4"/>
  <c r="BRJ151" i="4"/>
  <c r="BRJ150" i="4"/>
  <c r="BRJ149" i="4"/>
  <c r="BRJ148" i="4"/>
  <c r="BRJ147" i="4"/>
  <c r="BRJ146" i="4"/>
  <c r="BRJ145" i="4"/>
  <c r="BRJ144" i="4"/>
  <c r="BRJ143" i="4"/>
  <c r="BRJ142" i="4"/>
  <c r="BRJ141" i="4"/>
  <c r="BRJ140" i="4"/>
  <c r="BRJ139" i="4"/>
  <c r="BRJ138" i="4"/>
  <c r="BRJ137" i="4"/>
  <c r="BRJ136" i="4"/>
  <c r="BRJ135" i="4"/>
  <c r="BRJ134" i="4"/>
  <c r="BRJ133" i="4"/>
  <c r="BRJ132" i="4"/>
  <c r="BRJ131" i="4"/>
  <c r="BRJ130" i="4"/>
  <c r="BRJ129" i="4"/>
  <c r="BRJ128" i="4"/>
  <c r="BRJ127" i="4"/>
  <c r="BRJ126" i="4"/>
  <c r="BRJ125" i="4"/>
  <c r="BRJ124" i="4"/>
  <c r="BRJ123" i="4"/>
  <c r="BRJ122" i="4"/>
  <c r="BRJ121" i="4"/>
  <c r="BRJ120" i="4"/>
  <c r="BRJ119" i="4"/>
  <c r="BRJ118" i="4"/>
  <c r="BRJ117" i="4"/>
  <c r="BRJ116" i="4"/>
  <c r="BRJ115" i="4"/>
  <c r="BRJ114" i="4"/>
  <c r="BRJ113" i="4"/>
  <c r="BRJ112" i="4"/>
  <c r="BRJ111" i="4"/>
  <c r="BRJ110" i="4"/>
  <c r="BRJ109" i="4"/>
  <c r="BRJ108" i="4"/>
  <c r="BRJ107" i="4"/>
  <c r="BRJ106" i="4"/>
  <c r="BRJ105" i="4"/>
  <c r="BRJ104" i="4"/>
  <c r="BRJ103" i="4"/>
  <c r="BRJ102" i="4"/>
  <c r="BRJ101" i="4"/>
  <c r="BRJ100" i="4"/>
  <c r="BRJ99" i="4"/>
  <c r="BRJ98" i="4"/>
  <c r="BRJ97" i="4"/>
  <c r="BRJ96" i="4"/>
  <c r="BRJ95" i="4"/>
  <c r="BRJ94" i="4"/>
  <c r="BRJ93" i="4"/>
  <c r="BRJ92" i="4"/>
  <c r="BRJ91" i="4"/>
  <c r="BRJ90" i="4"/>
  <c r="BRJ89" i="4"/>
  <c r="BRJ88" i="4"/>
  <c r="BRJ87" i="4"/>
  <c r="BRJ86" i="4"/>
  <c r="BRJ85" i="4"/>
  <c r="BRJ84" i="4"/>
  <c r="BRJ83" i="4"/>
  <c r="BRJ82" i="4"/>
  <c r="BRJ81" i="4"/>
  <c r="BRJ80" i="4"/>
  <c r="BRJ79" i="4"/>
  <c r="BRJ78" i="4"/>
  <c r="BRJ77" i="4"/>
  <c r="BRJ76" i="4"/>
  <c r="BRJ75" i="4"/>
  <c r="BRJ74" i="4"/>
  <c r="BRJ73" i="4"/>
  <c r="BRJ72" i="4"/>
  <c r="BRJ71" i="4"/>
  <c r="BRJ70" i="4"/>
  <c r="BRJ69" i="4"/>
  <c r="BRJ68" i="4"/>
  <c r="BRJ67" i="4"/>
  <c r="BRJ66" i="4"/>
  <c r="BRJ65" i="4"/>
  <c r="BRJ64" i="4"/>
  <c r="BRJ63" i="4"/>
  <c r="BRJ62" i="4"/>
  <c r="BRJ61" i="4"/>
  <c r="BRJ60" i="4"/>
  <c r="BRJ59" i="4"/>
  <c r="BRJ58" i="4"/>
  <c r="BRJ57" i="4"/>
  <c r="BRJ56" i="4"/>
  <c r="BRJ55" i="4"/>
  <c r="BRJ54" i="4"/>
  <c r="BRJ53" i="4"/>
  <c r="BRJ52" i="4"/>
  <c r="BRJ51" i="4"/>
  <c r="BRJ50" i="4"/>
  <c r="BRJ49" i="4"/>
  <c r="BRJ48" i="4"/>
  <c r="BRJ47" i="4"/>
  <c r="BRJ46" i="4"/>
  <c r="BRJ45" i="4"/>
  <c r="BRJ44" i="4"/>
  <c r="BRJ43" i="4"/>
  <c r="BRJ42" i="4"/>
  <c r="BRJ41" i="4"/>
  <c r="BRJ40" i="4"/>
  <c r="BRJ39" i="4"/>
  <c r="BRJ38" i="4"/>
  <c r="BRJ37" i="4"/>
  <c r="BRJ36" i="4"/>
  <c r="BRJ35" i="4"/>
  <c r="BRJ34" i="4"/>
  <c r="BRJ33" i="4"/>
  <c r="BRJ32" i="4"/>
  <c r="BRJ31" i="4"/>
  <c r="BRJ30" i="4"/>
  <c r="BRJ29" i="4"/>
  <c r="BRJ28" i="4"/>
  <c r="BRJ27" i="4"/>
  <c r="BRJ26" i="4"/>
  <c r="BRJ25" i="4"/>
  <c r="BRJ24" i="4"/>
  <c r="BRJ23" i="4"/>
  <c r="BRJ22" i="4"/>
  <c r="BRJ21" i="4"/>
  <c r="BRJ20" i="4"/>
  <c r="BRJ19" i="4"/>
  <c r="BRJ18" i="4"/>
  <c r="BRJ17" i="4"/>
  <c r="BRJ16" i="4"/>
  <c r="BRJ15" i="4"/>
  <c r="BRJ14" i="4"/>
  <c r="BRJ13" i="4"/>
  <c r="BRJ12" i="4"/>
  <c r="BRJ11" i="4"/>
  <c r="BRJ10" i="4"/>
  <c r="BRJ9" i="4"/>
  <c r="BRJ8" i="4"/>
  <c r="BRO156" i="4"/>
  <c r="BRO155" i="4"/>
  <c r="BRO154" i="4"/>
  <c r="BRO153" i="4"/>
  <c r="BRO152" i="4"/>
  <c r="BRO151" i="4"/>
  <c r="BRO150" i="4"/>
  <c r="BRO149" i="4"/>
  <c r="BRO148" i="4"/>
  <c r="BRO147" i="4"/>
  <c r="BRO146" i="4"/>
  <c r="BRO145" i="4"/>
  <c r="BRO144" i="4"/>
  <c r="BRO143" i="4"/>
  <c r="BRO142" i="4"/>
  <c r="BRO141" i="4"/>
  <c r="BRO140" i="4"/>
  <c r="BRO139" i="4"/>
  <c r="BRO138" i="4"/>
  <c r="BRO137" i="4"/>
  <c r="BRO136" i="4"/>
  <c r="BRO135" i="4"/>
  <c r="BRO134" i="4"/>
  <c r="BRO133" i="4"/>
  <c r="BRO132" i="4"/>
  <c r="BRO131" i="4"/>
  <c r="BRO130" i="4"/>
  <c r="BRO129" i="4"/>
  <c r="BRO128" i="4"/>
  <c r="BRO127" i="4"/>
  <c r="BRO126" i="4"/>
  <c r="BRO125" i="4"/>
  <c r="BRO124" i="4"/>
  <c r="BRO123" i="4"/>
  <c r="BRO122" i="4"/>
  <c r="BRO121" i="4"/>
  <c r="BRO120" i="4"/>
  <c r="BRO119" i="4"/>
  <c r="BRO118" i="4"/>
  <c r="BRO117" i="4"/>
  <c r="BRO116" i="4"/>
  <c r="BRO115" i="4"/>
  <c r="BRO114" i="4"/>
  <c r="BRO113" i="4"/>
  <c r="BRO112" i="4"/>
  <c r="BRO111" i="4"/>
  <c r="BRO110" i="4"/>
  <c r="BRO109" i="4"/>
  <c r="BRO108" i="4"/>
  <c r="BRO107" i="4"/>
  <c r="BRO106" i="4"/>
  <c r="BRO105" i="4"/>
  <c r="BRO104" i="4"/>
  <c r="BRO103" i="4"/>
  <c r="BRO102" i="4"/>
  <c r="BRO101" i="4"/>
  <c r="BRO100" i="4"/>
  <c r="BRO99" i="4"/>
  <c r="BRO98" i="4"/>
  <c r="BRO97" i="4"/>
  <c r="BRO96" i="4"/>
  <c r="BRO95" i="4"/>
  <c r="BRO94" i="4"/>
  <c r="BRO93" i="4"/>
  <c r="BRO92" i="4"/>
  <c r="BRO91" i="4"/>
  <c r="BRO90" i="4"/>
  <c r="BRO89" i="4"/>
  <c r="BRO88" i="4"/>
  <c r="BRO87" i="4"/>
  <c r="BRO86" i="4"/>
  <c r="BRO85" i="4"/>
  <c r="BRO84" i="4"/>
  <c r="BRO83" i="4"/>
  <c r="BRO82" i="4"/>
  <c r="BRO81" i="4"/>
  <c r="BRO80" i="4"/>
  <c r="BRO79" i="4"/>
  <c r="BRO78" i="4"/>
  <c r="BRO77" i="4"/>
  <c r="BRO76" i="4"/>
  <c r="BRO75" i="4"/>
  <c r="BRO74" i="4"/>
  <c r="BRO73" i="4"/>
  <c r="BRO72" i="4"/>
  <c r="BRO71" i="4"/>
  <c r="BRO70" i="4"/>
  <c r="BRO69" i="4"/>
  <c r="BRO68" i="4"/>
  <c r="BRO67" i="4"/>
  <c r="BRO66" i="4"/>
  <c r="BRO65" i="4"/>
  <c r="BRO64" i="4"/>
  <c r="BRO63" i="4"/>
  <c r="BRO62" i="4"/>
  <c r="BRO61" i="4"/>
  <c r="BRO60" i="4"/>
  <c r="BRO59" i="4"/>
  <c r="BRO58" i="4"/>
  <c r="BRO57" i="4"/>
  <c r="BRO56" i="4"/>
  <c r="BRO55" i="4"/>
  <c r="BRO54" i="4"/>
  <c r="BRO53" i="4"/>
  <c r="BRO52" i="4"/>
  <c r="BRO51" i="4"/>
  <c r="BRO50" i="4"/>
  <c r="BRO49" i="4"/>
  <c r="BRO48" i="4"/>
  <c r="BRO47" i="4"/>
  <c r="BRO46" i="4"/>
  <c r="BRO45" i="4"/>
  <c r="BRO44" i="4"/>
  <c r="BRO43" i="4"/>
  <c r="BRO42" i="4"/>
  <c r="BRO41" i="4"/>
  <c r="BRO40" i="4"/>
  <c r="BRO39" i="4"/>
  <c r="BRO38" i="4"/>
  <c r="BRO37" i="4"/>
  <c r="BRO36" i="4"/>
  <c r="BRO35" i="4"/>
  <c r="BRO34" i="4"/>
  <c r="BRO33" i="4"/>
  <c r="BRO32" i="4"/>
  <c r="BRO31" i="4"/>
  <c r="BRO30" i="4"/>
  <c r="BRO29" i="4"/>
  <c r="BRO28" i="4"/>
  <c r="BRO27" i="4"/>
  <c r="BRO26" i="4"/>
  <c r="BRO25" i="4"/>
  <c r="BRO24" i="4"/>
  <c r="BRO23" i="4"/>
  <c r="BRO22" i="4"/>
  <c r="BRO21" i="4"/>
  <c r="BRO20" i="4"/>
  <c r="BRO19" i="4"/>
  <c r="BRO18" i="4"/>
  <c r="BRO17" i="4"/>
  <c r="BRO16" i="4"/>
  <c r="BRO15" i="4"/>
  <c r="BRO14" i="4"/>
  <c r="BRO13" i="4"/>
  <c r="BRO12" i="4"/>
  <c r="BRO11" i="4"/>
  <c r="BRO10" i="4"/>
  <c r="BRO9" i="4"/>
  <c r="BRO8" i="4"/>
  <c r="BRT156" i="4"/>
  <c r="BRT155" i="4"/>
  <c r="BRT154" i="4"/>
  <c r="BRT153" i="4"/>
  <c r="BRT152" i="4"/>
  <c r="BRT151" i="4"/>
  <c r="BRT150" i="4"/>
  <c r="BRT149" i="4"/>
  <c r="BRT148" i="4"/>
  <c r="BRT147" i="4"/>
  <c r="BRT146" i="4"/>
  <c r="BRT145" i="4"/>
  <c r="BRT144" i="4"/>
  <c r="BRT143" i="4"/>
  <c r="BRT142" i="4"/>
  <c r="BRT141" i="4"/>
  <c r="BRT140" i="4"/>
  <c r="BRT139" i="4"/>
  <c r="BRT138" i="4"/>
  <c r="BRT137" i="4"/>
  <c r="BRT136" i="4"/>
  <c r="BRT135" i="4"/>
  <c r="BRT134" i="4"/>
  <c r="BRT133" i="4"/>
  <c r="BRT132" i="4"/>
  <c r="BRT131" i="4"/>
  <c r="BRT130" i="4"/>
  <c r="BRT129" i="4"/>
  <c r="BRT128" i="4"/>
  <c r="BRT127" i="4"/>
  <c r="BRT126" i="4"/>
  <c r="BRT125" i="4"/>
  <c r="BRT124" i="4"/>
  <c r="BRT123" i="4"/>
  <c r="BRT122" i="4"/>
  <c r="BRT121" i="4"/>
  <c r="BRT120" i="4"/>
  <c r="BRT119" i="4"/>
  <c r="BRT118" i="4"/>
  <c r="BRT117" i="4"/>
  <c r="BRT116" i="4"/>
  <c r="BRT115" i="4"/>
  <c r="BRT114" i="4"/>
  <c r="BRT113" i="4"/>
  <c r="BRT112" i="4"/>
  <c r="BRT111" i="4"/>
  <c r="BRT110" i="4"/>
  <c r="BRT109" i="4"/>
  <c r="BRT108" i="4"/>
  <c r="BRT107" i="4"/>
  <c r="BRT106" i="4"/>
  <c r="BRT105" i="4"/>
  <c r="BRT104" i="4"/>
  <c r="BRT103" i="4"/>
  <c r="BRT102" i="4"/>
  <c r="BRT101" i="4"/>
  <c r="BRT100" i="4"/>
  <c r="BRT99" i="4"/>
  <c r="BRT98" i="4"/>
  <c r="BRT97" i="4"/>
  <c r="BRT96" i="4"/>
  <c r="BRT95" i="4"/>
  <c r="BRT94" i="4"/>
  <c r="BRT93" i="4"/>
  <c r="BRT92" i="4"/>
  <c r="BRT91" i="4"/>
  <c r="BRT90" i="4"/>
  <c r="BRT89" i="4"/>
  <c r="BRT88" i="4"/>
  <c r="BRT87" i="4"/>
  <c r="BRT86" i="4"/>
  <c r="BRT85" i="4"/>
  <c r="BRT84" i="4"/>
  <c r="BRT83" i="4"/>
  <c r="BRT82" i="4"/>
  <c r="BRT81" i="4"/>
  <c r="BRT80" i="4"/>
  <c r="BRT79" i="4"/>
  <c r="BRT78" i="4"/>
  <c r="BRT77" i="4"/>
  <c r="BRT76" i="4"/>
  <c r="BRT75" i="4"/>
  <c r="BRT74" i="4"/>
  <c r="BRT73" i="4"/>
  <c r="BRT72" i="4"/>
  <c r="BRT71" i="4"/>
  <c r="BRT70" i="4"/>
  <c r="BRT69" i="4"/>
  <c r="BRT68" i="4"/>
  <c r="BRT67" i="4"/>
  <c r="BRT66" i="4"/>
  <c r="BRT65" i="4"/>
  <c r="BRT64" i="4"/>
  <c r="BRT63" i="4"/>
  <c r="BRT62" i="4"/>
  <c r="BRT61" i="4"/>
  <c r="BRT60" i="4"/>
  <c r="BRT59" i="4"/>
  <c r="BRT58" i="4"/>
  <c r="BRT57" i="4"/>
  <c r="BRT56" i="4"/>
  <c r="BRT55" i="4"/>
  <c r="BRT54" i="4"/>
  <c r="BRT53" i="4"/>
  <c r="BRT52" i="4"/>
  <c r="BRT51" i="4"/>
  <c r="BRT50" i="4"/>
  <c r="BRT49" i="4"/>
  <c r="BRT48" i="4"/>
  <c r="BRT47" i="4"/>
  <c r="BRT46" i="4"/>
  <c r="BRT45" i="4"/>
  <c r="BRT44" i="4"/>
  <c r="BRT43" i="4"/>
  <c r="BRT42" i="4"/>
  <c r="BRT41" i="4"/>
  <c r="BRT40" i="4"/>
  <c r="BRT39" i="4"/>
  <c r="BRT38" i="4"/>
  <c r="BRT37" i="4"/>
  <c r="BRT36" i="4"/>
  <c r="BRT35" i="4"/>
  <c r="BRT34" i="4"/>
  <c r="BRT33" i="4"/>
  <c r="BRT32" i="4"/>
  <c r="BRT31" i="4"/>
  <c r="BRT30" i="4"/>
  <c r="BRT29" i="4"/>
  <c r="BRT28" i="4"/>
  <c r="BRT27" i="4"/>
  <c r="BRT26" i="4"/>
  <c r="BRT25" i="4"/>
  <c r="BRT24" i="4"/>
  <c r="BRT23" i="4"/>
  <c r="BRT22" i="4"/>
  <c r="BRT21" i="4"/>
  <c r="BRT20" i="4"/>
  <c r="BRT19" i="4"/>
  <c r="BRT18" i="4"/>
  <c r="BRT17" i="4"/>
  <c r="BRT16" i="4"/>
  <c r="BRT15" i="4"/>
  <c r="BRT14" i="4"/>
  <c r="BRT13" i="4"/>
  <c r="BRT12" i="4"/>
  <c r="BRT11" i="4"/>
  <c r="BRT10" i="4"/>
  <c r="BRT9" i="4"/>
  <c r="BRT8" i="4"/>
  <c r="BSX156" i="4"/>
  <c r="BSX155" i="4"/>
  <c r="BSX154" i="4"/>
  <c r="BSX153" i="4"/>
  <c r="BSX152" i="4"/>
  <c r="BSX151" i="4"/>
  <c r="BSX150" i="4"/>
  <c r="BSX149" i="4"/>
  <c r="BSX148" i="4"/>
  <c r="BSX147" i="4"/>
  <c r="BSX146" i="4"/>
  <c r="BSX145" i="4"/>
  <c r="BSX144" i="4"/>
  <c r="BSX143" i="4"/>
  <c r="BSX142" i="4"/>
  <c r="BSX141" i="4"/>
  <c r="BSX140" i="4"/>
  <c r="BSX139" i="4"/>
  <c r="BSX138" i="4"/>
  <c r="BSX137" i="4"/>
  <c r="BSX136" i="4"/>
  <c r="BSX135" i="4"/>
  <c r="BSX134" i="4"/>
  <c r="BSX133" i="4"/>
  <c r="BSX132" i="4"/>
  <c r="BSX131" i="4"/>
  <c r="BSX130" i="4"/>
  <c r="BSX129" i="4"/>
  <c r="BSX128" i="4"/>
  <c r="BSX127" i="4"/>
  <c r="BSX126" i="4"/>
  <c r="BSX125" i="4"/>
  <c r="BSX124" i="4"/>
  <c r="BSX123" i="4"/>
  <c r="BSX122" i="4"/>
  <c r="BSX121" i="4"/>
  <c r="BSX120" i="4"/>
  <c r="BSX119" i="4"/>
  <c r="BSX118" i="4"/>
  <c r="BSX117" i="4"/>
  <c r="BSX116" i="4"/>
  <c r="BSX115" i="4"/>
  <c r="BSX114" i="4"/>
  <c r="BSX113" i="4"/>
  <c r="BSX112" i="4"/>
  <c r="BSX111" i="4"/>
  <c r="BSX110" i="4"/>
  <c r="BSX109" i="4"/>
  <c r="BSX108" i="4"/>
  <c r="BSX107" i="4"/>
  <c r="BSX106" i="4"/>
  <c r="BSX105" i="4"/>
  <c r="BSX104" i="4"/>
  <c r="BSX103" i="4"/>
  <c r="BSX102" i="4"/>
  <c r="BSX101" i="4"/>
  <c r="BSX100" i="4"/>
  <c r="BSX99" i="4"/>
  <c r="BSX98" i="4"/>
  <c r="BSX97" i="4"/>
  <c r="BSX96" i="4"/>
  <c r="BSX95" i="4"/>
  <c r="BSX94" i="4"/>
  <c r="BSX93" i="4"/>
  <c r="BSX92" i="4"/>
  <c r="BSX91" i="4"/>
  <c r="BSX90" i="4"/>
  <c r="BSX89" i="4"/>
  <c r="BSX88" i="4"/>
  <c r="BSX87" i="4"/>
  <c r="BSX86" i="4"/>
  <c r="BSX85" i="4"/>
  <c r="BSX84" i="4"/>
  <c r="BSX83" i="4"/>
  <c r="BSX82" i="4"/>
  <c r="BSX81" i="4"/>
  <c r="BSX80" i="4"/>
  <c r="BSX79" i="4"/>
  <c r="BSX78" i="4"/>
  <c r="BSX77" i="4"/>
  <c r="BSX76" i="4"/>
  <c r="BSX75" i="4"/>
  <c r="BSX74" i="4"/>
  <c r="BSX73" i="4"/>
  <c r="BSX72" i="4"/>
  <c r="BSX71" i="4"/>
  <c r="BSX70" i="4"/>
  <c r="BSX69" i="4"/>
  <c r="BSX68" i="4"/>
  <c r="BSX67" i="4"/>
  <c r="BSX66" i="4"/>
  <c r="BSX65" i="4"/>
  <c r="BSX64" i="4"/>
  <c r="BSX63" i="4"/>
  <c r="BSX62" i="4"/>
  <c r="BSX61" i="4"/>
  <c r="BSX60" i="4"/>
  <c r="BSX59" i="4"/>
  <c r="BSX58" i="4"/>
  <c r="BSX57" i="4"/>
  <c r="BSX56" i="4"/>
  <c r="BSX55" i="4"/>
  <c r="BSX54" i="4"/>
  <c r="BSX53" i="4"/>
  <c r="BSX52" i="4"/>
  <c r="BSX51" i="4"/>
  <c r="BSX50" i="4"/>
  <c r="BSX49" i="4"/>
  <c r="BSX48" i="4"/>
  <c r="BSX47" i="4"/>
  <c r="BSX46" i="4"/>
  <c r="BSX45" i="4"/>
  <c r="BSX44" i="4"/>
  <c r="BSX43" i="4"/>
  <c r="BSX42" i="4"/>
  <c r="BSX41" i="4"/>
  <c r="BSX40" i="4"/>
  <c r="BSX39" i="4"/>
  <c r="BSX38" i="4"/>
  <c r="BSX37" i="4"/>
  <c r="BSX36" i="4"/>
  <c r="BSX35" i="4"/>
  <c r="BSX34" i="4"/>
  <c r="BSX33" i="4"/>
  <c r="BSX32" i="4"/>
  <c r="BSX31" i="4"/>
  <c r="BSX30" i="4"/>
  <c r="BSX29" i="4"/>
  <c r="BSX28" i="4"/>
  <c r="BSX27" i="4"/>
  <c r="BSX26" i="4"/>
  <c r="BSX25" i="4"/>
  <c r="BSX24" i="4"/>
  <c r="BSX23" i="4"/>
  <c r="BSX22" i="4"/>
  <c r="BSX21" i="4"/>
  <c r="BSX20" i="4"/>
  <c r="BSX19" i="4"/>
  <c r="BSX18" i="4"/>
  <c r="BSX17" i="4"/>
  <c r="BSX16" i="4"/>
  <c r="BSX15" i="4"/>
  <c r="BSX14" i="4"/>
  <c r="BSX13" i="4"/>
  <c r="BSX12" i="4"/>
  <c r="BSX11" i="4"/>
  <c r="BSX10" i="4"/>
  <c r="BSX9" i="4"/>
  <c r="BSX8" i="4"/>
  <c r="BSS156" i="4"/>
  <c r="BSS155" i="4"/>
  <c r="BSS154" i="4"/>
  <c r="BSS153" i="4"/>
  <c r="BSS152" i="4"/>
  <c r="BSS151" i="4"/>
  <c r="BSS150" i="4"/>
  <c r="BSS149" i="4"/>
  <c r="BSS148" i="4"/>
  <c r="BSS147" i="4"/>
  <c r="BSS146" i="4"/>
  <c r="BSS145" i="4"/>
  <c r="BSS144" i="4"/>
  <c r="BSS143" i="4"/>
  <c r="BSS142" i="4"/>
  <c r="BSS141" i="4"/>
  <c r="BSS140" i="4"/>
  <c r="BSS139" i="4"/>
  <c r="BSS138" i="4"/>
  <c r="BSS137" i="4"/>
  <c r="BSS136" i="4"/>
  <c r="BSS135" i="4"/>
  <c r="BSS134" i="4"/>
  <c r="BSS133" i="4"/>
  <c r="BSS132" i="4"/>
  <c r="BSS131" i="4"/>
  <c r="BSS130" i="4"/>
  <c r="BSS129" i="4"/>
  <c r="BSS128" i="4"/>
  <c r="BSS127" i="4"/>
  <c r="BSS126" i="4"/>
  <c r="BSS125" i="4"/>
  <c r="BSS124" i="4"/>
  <c r="BSS123" i="4"/>
  <c r="BSS122" i="4"/>
  <c r="BSS121" i="4"/>
  <c r="BSS120" i="4"/>
  <c r="BSS119" i="4"/>
  <c r="BSS118" i="4"/>
  <c r="BSS117" i="4"/>
  <c r="BSS116" i="4"/>
  <c r="BSS115" i="4"/>
  <c r="BSS114" i="4"/>
  <c r="BSS113" i="4"/>
  <c r="BSS112" i="4"/>
  <c r="BSS111" i="4"/>
  <c r="BSS110" i="4"/>
  <c r="BSS109" i="4"/>
  <c r="BSS108" i="4"/>
  <c r="BSS107" i="4"/>
  <c r="BSS106" i="4"/>
  <c r="BSS105" i="4"/>
  <c r="BSS104" i="4"/>
  <c r="BSS103" i="4"/>
  <c r="BSS102" i="4"/>
  <c r="BSS101" i="4"/>
  <c r="BSS100" i="4"/>
  <c r="BSS99" i="4"/>
  <c r="BSS98" i="4"/>
  <c r="BSS97" i="4"/>
  <c r="BSS96" i="4"/>
  <c r="BSS95" i="4"/>
  <c r="BSS94" i="4"/>
  <c r="BSS93" i="4"/>
  <c r="BSS92" i="4"/>
  <c r="BSS91" i="4"/>
  <c r="BSS90" i="4"/>
  <c r="BSS89" i="4"/>
  <c r="BSS88" i="4"/>
  <c r="BSS87" i="4"/>
  <c r="BSS86" i="4"/>
  <c r="BSS85" i="4"/>
  <c r="BSS84" i="4"/>
  <c r="BSS83" i="4"/>
  <c r="BSS82" i="4"/>
  <c r="BSS81" i="4"/>
  <c r="BSS80" i="4"/>
  <c r="BSS79" i="4"/>
  <c r="BSS78" i="4"/>
  <c r="BSS77" i="4"/>
  <c r="BSS76" i="4"/>
  <c r="BSS75" i="4"/>
  <c r="BSS74" i="4"/>
  <c r="BSS73" i="4"/>
  <c r="BSS72" i="4"/>
  <c r="BSS71" i="4"/>
  <c r="BSS70" i="4"/>
  <c r="BSS69" i="4"/>
  <c r="BSS68" i="4"/>
  <c r="BSS67" i="4"/>
  <c r="BSS66" i="4"/>
  <c r="BSS65" i="4"/>
  <c r="BSS64" i="4"/>
  <c r="BSS63" i="4"/>
  <c r="BSS62" i="4"/>
  <c r="BSS61" i="4"/>
  <c r="BSS60" i="4"/>
  <c r="BSS59" i="4"/>
  <c r="BSS58" i="4"/>
  <c r="BSS57" i="4"/>
  <c r="BSS56" i="4"/>
  <c r="BSS55" i="4"/>
  <c r="BSS54" i="4"/>
  <c r="BSS53" i="4"/>
  <c r="BSS52" i="4"/>
  <c r="BSS51" i="4"/>
  <c r="BSS50" i="4"/>
  <c r="BSS49" i="4"/>
  <c r="BSS48" i="4"/>
  <c r="BSS47" i="4"/>
  <c r="BSS46" i="4"/>
  <c r="BSS45" i="4"/>
  <c r="BSS44" i="4"/>
  <c r="BSS43" i="4"/>
  <c r="BSS42" i="4"/>
  <c r="BSS41" i="4"/>
  <c r="BSS40" i="4"/>
  <c r="BSS39" i="4"/>
  <c r="BSS38" i="4"/>
  <c r="BSS37" i="4"/>
  <c r="BSS36" i="4"/>
  <c r="BSS35" i="4"/>
  <c r="BSS34" i="4"/>
  <c r="BSS33" i="4"/>
  <c r="BSS32" i="4"/>
  <c r="BSS31" i="4"/>
  <c r="BSS30" i="4"/>
  <c r="BSS29" i="4"/>
  <c r="BSS28" i="4"/>
  <c r="BSS27" i="4"/>
  <c r="BSS26" i="4"/>
  <c r="BSS25" i="4"/>
  <c r="BSS24" i="4"/>
  <c r="BSS23" i="4"/>
  <c r="BSS22" i="4"/>
  <c r="BSS21" i="4"/>
  <c r="BSS20" i="4"/>
  <c r="BSS19" i="4"/>
  <c r="BSS18" i="4"/>
  <c r="BSS17" i="4"/>
  <c r="BSS16" i="4"/>
  <c r="BSS15" i="4"/>
  <c r="BSS14" i="4"/>
  <c r="BSS13" i="4"/>
  <c r="BSS12" i="4"/>
  <c r="BSS11" i="4"/>
  <c r="BSS10" i="4"/>
  <c r="BSS9" i="4"/>
  <c r="BSS8" i="4"/>
  <c r="BSN156" i="4"/>
  <c r="BSN155" i="4"/>
  <c r="BSN154" i="4"/>
  <c r="BSN153" i="4"/>
  <c r="BSN152" i="4"/>
  <c r="BSN151" i="4"/>
  <c r="BSN150" i="4"/>
  <c r="BSN149" i="4"/>
  <c r="BSN148" i="4"/>
  <c r="BSN147" i="4"/>
  <c r="BSN146" i="4"/>
  <c r="BSN145" i="4"/>
  <c r="BSN144" i="4"/>
  <c r="BSN143" i="4"/>
  <c r="BSN142" i="4"/>
  <c r="BSN141" i="4"/>
  <c r="BSN140" i="4"/>
  <c r="BSN139" i="4"/>
  <c r="BSN138" i="4"/>
  <c r="BSN137" i="4"/>
  <c r="BSN136" i="4"/>
  <c r="BSN135" i="4"/>
  <c r="BSN134" i="4"/>
  <c r="BSN133" i="4"/>
  <c r="BSN132" i="4"/>
  <c r="BSN131" i="4"/>
  <c r="BSN130" i="4"/>
  <c r="BSN129" i="4"/>
  <c r="BSN128" i="4"/>
  <c r="BSN127" i="4"/>
  <c r="BSN126" i="4"/>
  <c r="BSN125" i="4"/>
  <c r="BSN124" i="4"/>
  <c r="BSN123" i="4"/>
  <c r="BSN122" i="4"/>
  <c r="BSN121" i="4"/>
  <c r="BSN120" i="4"/>
  <c r="BSN119" i="4"/>
  <c r="BSN118" i="4"/>
  <c r="BSN117" i="4"/>
  <c r="BSN116" i="4"/>
  <c r="BSN115" i="4"/>
  <c r="BSN114" i="4"/>
  <c r="BSN113" i="4"/>
  <c r="BSN112" i="4"/>
  <c r="BSN111" i="4"/>
  <c r="BSN110" i="4"/>
  <c r="BSN109" i="4"/>
  <c r="BSN108" i="4"/>
  <c r="BSN107" i="4"/>
  <c r="BSN106" i="4"/>
  <c r="BSN105" i="4"/>
  <c r="BSN104" i="4"/>
  <c r="BSN103" i="4"/>
  <c r="BSN102" i="4"/>
  <c r="BSN101" i="4"/>
  <c r="BSN100" i="4"/>
  <c r="BSN99" i="4"/>
  <c r="BSN98" i="4"/>
  <c r="BSN97" i="4"/>
  <c r="BSN96" i="4"/>
  <c r="BSN95" i="4"/>
  <c r="BSN94" i="4"/>
  <c r="BSN93" i="4"/>
  <c r="BSN92" i="4"/>
  <c r="BSN91" i="4"/>
  <c r="BSN90" i="4"/>
  <c r="BSN89" i="4"/>
  <c r="BSN88" i="4"/>
  <c r="BSN87" i="4"/>
  <c r="BSN86" i="4"/>
  <c r="BSN85" i="4"/>
  <c r="BSN84" i="4"/>
  <c r="BSN83" i="4"/>
  <c r="BSN82" i="4"/>
  <c r="BSN81" i="4"/>
  <c r="BSN80" i="4"/>
  <c r="BSN79" i="4"/>
  <c r="BSN78" i="4"/>
  <c r="BSN77" i="4"/>
  <c r="BSN76" i="4"/>
  <c r="BSN75" i="4"/>
  <c r="BSN74" i="4"/>
  <c r="BSN73" i="4"/>
  <c r="BSN72" i="4"/>
  <c r="BSN71" i="4"/>
  <c r="BSN70" i="4"/>
  <c r="BSN69" i="4"/>
  <c r="BSN68" i="4"/>
  <c r="BSN67" i="4"/>
  <c r="BSN66" i="4"/>
  <c r="BSN65" i="4"/>
  <c r="BSN64" i="4"/>
  <c r="BSN63" i="4"/>
  <c r="BSN62" i="4"/>
  <c r="BSN61" i="4"/>
  <c r="BSN60" i="4"/>
  <c r="BSN59" i="4"/>
  <c r="BSN58" i="4"/>
  <c r="BSN57" i="4"/>
  <c r="BSN56" i="4"/>
  <c r="BSN55" i="4"/>
  <c r="BSN54" i="4"/>
  <c r="BSN53" i="4"/>
  <c r="BSN52" i="4"/>
  <c r="BSN51" i="4"/>
  <c r="BSN50" i="4"/>
  <c r="BSN49" i="4"/>
  <c r="BSN48" i="4"/>
  <c r="BSN47" i="4"/>
  <c r="BSN46" i="4"/>
  <c r="BSN45" i="4"/>
  <c r="BSN44" i="4"/>
  <c r="BSN43" i="4"/>
  <c r="BSN42" i="4"/>
  <c r="BSN41" i="4"/>
  <c r="BSN40" i="4"/>
  <c r="BSN39" i="4"/>
  <c r="BSN38" i="4"/>
  <c r="BSN37" i="4"/>
  <c r="BSN36" i="4"/>
  <c r="BSN35" i="4"/>
  <c r="BSN34" i="4"/>
  <c r="BSN33" i="4"/>
  <c r="BSN32" i="4"/>
  <c r="BSN31" i="4"/>
  <c r="BSN30" i="4"/>
  <c r="BSN29" i="4"/>
  <c r="BSN28" i="4"/>
  <c r="BSN27" i="4"/>
  <c r="BSN26" i="4"/>
  <c r="BSN25" i="4"/>
  <c r="BSN24" i="4"/>
  <c r="BSN23" i="4"/>
  <c r="BSN22" i="4"/>
  <c r="BSN21" i="4"/>
  <c r="BSN20" i="4"/>
  <c r="BSN19" i="4"/>
  <c r="BSN18" i="4"/>
  <c r="BSN17" i="4"/>
  <c r="BSN16" i="4"/>
  <c r="BSN15" i="4"/>
  <c r="BSN14" i="4"/>
  <c r="BSN13" i="4"/>
  <c r="BSN12" i="4"/>
  <c r="BSN11" i="4"/>
  <c r="BSN10" i="4"/>
  <c r="BSN9" i="4"/>
  <c r="BSN8" i="4"/>
  <c r="BSI156" i="4"/>
  <c r="BSI155" i="4"/>
  <c r="BSI154" i="4"/>
  <c r="BSI153" i="4"/>
  <c r="BSI152" i="4"/>
  <c r="BSI151" i="4"/>
  <c r="BSI150" i="4"/>
  <c r="BSI149" i="4"/>
  <c r="BSI148" i="4"/>
  <c r="BSI147" i="4"/>
  <c r="BSI146" i="4"/>
  <c r="BSI145" i="4"/>
  <c r="BSI144" i="4"/>
  <c r="BSI143" i="4"/>
  <c r="BSI142" i="4"/>
  <c r="BSI141" i="4"/>
  <c r="BSI140" i="4"/>
  <c r="BSI139" i="4"/>
  <c r="BSI138" i="4"/>
  <c r="BSI137" i="4"/>
  <c r="BSI136" i="4"/>
  <c r="BSI135" i="4"/>
  <c r="BSI134" i="4"/>
  <c r="BSI133" i="4"/>
  <c r="BSI132" i="4"/>
  <c r="BSI131" i="4"/>
  <c r="BSI130" i="4"/>
  <c r="BSI129" i="4"/>
  <c r="BSI128" i="4"/>
  <c r="BSI127" i="4"/>
  <c r="BSI126" i="4"/>
  <c r="BSI125" i="4"/>
  <c r="BSI124" i="4"/>
  <c r="BSI123" i="4"/>
  <c r="BSI122" i="4"/>
  <c r="BSI121" i="4"/>
  <c r="BSI120" i="4"/>
  <c r="BSI119" i="4"/>
  <c r="BSI118" i="4"/>
  <c r="BSI117" i="4"/>
  <c r="BSI116" i="4"/>
  <c r="BSI115" i="4"/>
  <c r="BSI114" i="4"/>
  <c r="BSI113" i="4"/>
  <c r="BSI112" i="4"/>
  <c r="BSI111" i="4"/>
  <c r="BSI110" i="4"/>
  <c r="BSI109" i="4"/>
  <c r="BSI108" i="4"/>
  <c r="BSI107" i="4"/>
  <c r="BSI106" i="4"/>
  <c r="BSI105" i="4"/>
  <c r="BSI104" i="4"/>
  <c r="BSI103" i="4"/>
  <c r="BSI102" i="4"/>
  <c r="BSI101" i="4"/>
  <c r="BSI100" i="4"/>
  <c r="BSI99" i="4"/>
  <c r="BSI98" i="4"/>
  <c r="BSI97" i="4"/>
  <c r="BSI96" i="4"/>
  <c r="BSI95" i="4"/>
  <c r="BSI94" i="4"/>
  <c r="BSI93" i="4"/>
  <c r="BSI92" i="4"/>
  <c r="BSI91" i="4"/>
  <c r="BSI90" i="4"/>
  <c r="BSI89" i="4"/>
  <c r="BSI88" i="4"/>
  <c r="BSI87" i="4"/>
  <c r="BSI86" i="4"/>
  <c r="BSI85" i="4"/>
  <c r="BSI84" i="4"/>
  <c r="BSI83" i="4"/>
  <c r="BSI82" i="4"/>
  <c r="BSI81" i="4"/>
  <c r="BSI80" i="4"/>
  <c r="BSI79" i="4"/>
  <c r="BSI78" i="4"/>
  <c r="BSI77" i="4"/>
  <c r="BSI76" i="4"/>
  <c r="BSI75" i="4"/>
  <c r="BSI74" i="4"/>
  <c r="BSI73" i="4"/>
  <c r="BSI72" i="4"/>
  <c r="BSI71" i="4"/>
  <c r="BSI70" i="4"/>
  <c r="BSI69" i="4"/>
  <c r="BSI68" i="4"/>
  <c r="BSI67" i="4"/>
  <c r="BSI66" i="4"/>
  <c r="BSI65" i="4"/>
  <c r="BSI64" i="4"/>
  <c r="BSI63" i="4"/>
  <c r="BSI62" i="4"/>
  <c r="BSI61" i="4"/>
  <c r="BSI60" i="4"/>
  <c r="BSI59" i="4"/>
  <c r="BSI58" i="4"/>
  <c r="BSI57" i="4"/>
  <c r="BSI56" i="4"/>
  <c r="BSI55" i="4"/>
  <c r="BSI54" i="4"/>
  <c r="BSI53" i="4"/>
  <c r="BSI52" i="4"/>
  <c r="BSI51" i="4"/>
  <c r="BSI50" i="4"/>
  <c r="BSI49" i="4"/>
  <c r="BSI48" i="4"/>
  <c r="BSI47" i="4"/>
  <c r="BSI46" i="4"/>
  <c r="BSI45" i="4"/>
  <c r="BSI44" i="4"/>
  <c r="BSI43" i="4"/>
  <c r="BSI42" i="4"/>
  <c r="BSI41" i="4"/>
  <c r="BSI40" i="4"/>
  <c r="BSI39" i="4"/>
  <c r="BSI38" i="4"/>
  <c r="BSI37" i="4"/>
  <c r="BSI36" i="4"/>
  <c r="BSI35" i="4"/>
  <c r="BSI34" i="4"/>
  <c r="BSI33" i="4"/>
  <c r="BSI32" i="4"/>
  <c r="BSI31" i="4"/>
  <c r="BSI30" i="4"/>
  <c r="BSI29" i="4"/>
  <c r="BSI28" i="4"/>
  <c r="BSI27" i="4"/>
  <c r="BSI26" i="4"/>
  <c r="BSI25" i="4"/>
  <c r="BSI24" i="4"/>
  <c r="BSI23" i="4"/>
  <c r="BSI22" i="4"/>
  <c r="BSI21" i="4"/>
  <c r="BSI20" i="4"/>
  <c r="BSI19" i="4"/>
  <c r="BSI18" i="4"/>
  <c r="BSI17" i="4"/>
  <c r="BSI16" i="4"/>
  <c r="BSI15" i="4"/>
  <c r="BSI14" i="4"/>
  <c r="BSI13" i="4"/>
  <c r="BSI12" i="4"/>
  <c r="BSI11" i="4"/>
  <c r="BSI10" i="4"/>
  <c r="BSI9" i="4"/>
  <c r="BSI8" i="4"/>
  <c r="BSD156" i="4"/>
  <c r="BSD155" i="4"/>
  <c r="BSD154" i="4"/>
  <c r="BSD153" i="4"/>
  <c r="BSD152" i="4"/>
  <c r="BSD151" i="4"/>
  <c r="BSD150" i="4"/>
  <c r="BSD149" i="4"/>
  <c r="BSD148" i="4"/>
  <c r="BSD147" i="4"/>
  <c r="BSD146" i="4"/>
  <c r="BSD145" i="4"/>
  <c r="BSD144" i="4"/>
  <c r="BSD143" i="4"/>
  <c r="BSD142" i="4"/>
  <c r="BSD141" i="4"/>
  <c r="BSD140" i="4"/>
  <c r="BSD139" i="4"/>
  <c r="BSD138" i="4"/>
  <c r="BSD137" i="4"/>
  <c r="BSD136" i="4"/>
  <c r="BSD135" i="4"/>
  <c r="BSD134" i="4"/>
  <c r="BSD133" i="4"/>
  <c r="BSD132" i="4"/>
  <c r="BSD131" i="4"/>
  <c r="BSD130" i="4"/>
  <c r="BSD129" i="4"/>
  <c r="BSD128" i="4"/>
  <c r="BSD127" i="4"/>
  <c r="BSD126" i="4"/>
  <c r="BSD125" i="4"/>
  <c r="BSD124" i="4"/>
  <c r="BSD123" i="4"/>
  <c r="BSD122" i="4"/>
  <c r="BSD121" i="4"/>
  <c r="BSD120" i="4"/>
  <c r="BSD119" i="4"/>
  <c r="BSD118" i="4"/>
  <c r="BSD117" i="4"/>
  <c r="BSD116" i="4"/>
  <c r="BSD115" i="4"/>
  <c r="BSD114" i="4"/>
  <c r="BSD113" i="4"/>
  <c r="BSD112" i="4"/>
  <c r="BSD111" i="4"/>
  <c r="BSD110" i="4"/>
  <c r="BSD109" i="4"/>
  <c r="BSD108" i="4"/>
  <c r="BSD107" i="4"/>
  <c r="BSD106" i="4"/>
  <c r="BSD105" i="4"/>
  <c r="BSD104" i="4"/>
  <c r="BSD103" i="4"/>
  <c r="BSD102" i="4"/>
  <c r="BSD101" i="4"/>
  <c r="BSD100" i="4"/>
  <c r="BSD99" i="4"/>
  <c r="BSD98" i="4"/>
  <c r="BSD97" i="4"/>
  <c r="BSD96" i="4"/>
  <c r="BSD95" i="4"/>
  <c r="BSD94" i="4"/>
  <c r="BSD93" i="4"/>
  <c r="BSD92" i="4"/>
  <c r="BSD91" i="4"/>
  <c r="BSD90" i="4"/>
  <c r="BSD89" i="4"/>
  <c r="BSD88" i="4"/>
  <c r="BSD87" i="4"/>
  <c r="BSD86" i="4"/>
  <c r="BSD85" i="4"/>
  <c r="BSD84" i="4"/>
  <c r="BSD83" i="4"/>
  <c r="BSD82" i="4"/>
  <c r="BSD81" i="4"/>
  <c r="BSD80" i="4"/>
  <c r="BSD79" i="4"/>
  <c r="BSD78" i="4"/>
  <c r="BSD77" i="4"/>
  <c r="BSD76" i="4"/>
  <c r="BSD75" i="4"/>
  <c r="BSD74" i="4"/>
  <c r="BSD73" i="4"/>
  <c r="BSD72" i="4"/>
  <c r="BSD71" i="4"/>
  <c r="BSD70" i="4"/>
  <c r="BSD69" i="4"/>
  <c r="BSD68" i="4"/>
  <c r="BSD67" i="4"/>
  <c r="BSD66" i="4"/>
  <c r="BSD65" i="4"/>
  <c r="BSD64" i="4"/>
  <c r="BSD63" i="4"/>
  <c r="BSD62" i="4"/>
  <c r="BSD61" i="4"/>
  <c r="BSD60" i="4"/>
  <c r="BSD59" i="4"/>
  <c r="BSD58" i="4"/>
  <c r="BSD57" i="4"/>
  <c r="BSD56" i="4"/>
  <c r="BSD55" i="4"/>
  <c r="BSD54" i="4"/>
  <c r="BSD53" i="4"/>
  <c r="BSD52" i="4"/>
  <c r="BSD51" i="4"/>
  <c r="BSD50" i="4"/>
  <c r="BSD49" i="4"/>
  <c r="BSD48" i="4"/>
  <c r="BSD47" i="4"/>
  <c r="BSD46" i="4"/>
  <c r="BSD45" i="4"/>
  <c r="BSD44" i="4"/>
  <c r="BSD43" i="4"/>
  <c r="BSD42" i="4"/>
  <c r="BSD41" i="4"/>
  <c r="BSD40" i="4"/>
  <c r="BSD39" i="4"/>
  <c r="BSD38" i="4"/>
  <c r="BSD37" i="4"/>
  <c r="BSD36" i="4"/>
  <c r="BSD35" i="4"/>
  <c r="BSD34" i="4"/>
  <c r="BSD33" i="4"/>
  <c r="BSD32" i="4"/>
  <c r="BSD31" i="4"/>
  <c r="BSD30" i="4"/>
  <c r="BSD29" i="4"/>
  <c r="BSD28" i="4"/>
  <c r="BSD27" i="4"/>
  <c r="BSD26" i="4"/>
  <c r="BSD25" i="4"/>
  <c r="BSD24" i="4"/>
  <c r="BSD23" i="4"/>
  <c r="BSD22" i="4"/>
  <c r="BSD21" i="4"/>
  <c r="BSD20" i="4"/>
  <c r="BSD19" i="4"/>
  <c r="BSD18" i="4"/>
  <c r="BSD17" i="4"/>
  <c r="BSD16" i="4"/>
  <c r="BSD15" i="4"/>
  <c r="BSD14" i="4"/>
  <c r="BSD13" i="4"/>
  <c r="BSD12" i="4"/>
  <c r="BSD11" i="4"/>
  <c r="BSD10" i="4"/>
  <c r="BSD9" i="4"/>
  <c r="BSD8" i="4"/>
  <c r="BRY155" i="4"/>
  <c r="BRY154" i="4"/>
  <c r="BRY153" i="4"/>
  <c r="BRY152" i="4"/>
  <c r="BRY151" i="4"/>
  <c r="BRY150" i="4"/>
  <c r="BRY149" i="4"/>
  <c r="BRY148" i="4"/>
  <c r="BRY147" i="4"/>
  <c r="BRY146" i="4"/>
  <c r="BRY145" i="4"/>
  <c r="BRY144" i="4"/>
  <c r="BRY143" i="4"/>
  <c r="BRY142" i="4"/>
  <c r="BRY141" i="4"/>
  <c r="BRY140" i="4"/>
  <c r="BRY139" i="4"/>
  <c r="BRY138" i="4"/>
  <c r="BRY137" i="4"/>
  <c r="BRY136" i="4"/>
  <c r="BRY135" i="4"/>
  <c r="BRY134" i="4"/>
  <c r="BRY133" i="4"/>
  <c r="BRY132" i="4"/>
  <c r="BRY131" i="4"/>
  <c r="BRY130" i="4"/>
  <c r="BRY129" i="4"/>
  <c r="BRY128" i="4"/>
  <c r="BRY127" i="4"/>
  <c r="BRY126" i="4"/>
  <c r="BRY125" i="4"/>
  <c r="BRY124" i="4"/>
  <c r="BRY123" i="4"/>
  <c r="BRY122" i="4"/>
  <c r="BRY121" i="4"/>
  <c r="BRY120" i="4"/>
  <c r="BRY119" i="4"/>
  <c r="BRY118" i="4"/>
  <c r="BRY117" i="4"/>
  <c r="BRY116" i="4"/>
  <c r="BRY115" i="4"/>
  <c r="BRY114" i="4"/>
  <c r="BRY113" i="4"/>
  <c r="BRY112" i="4"/>
  <c r="BRY111" i="4"/>
  <c r="BRY110" i="4"/>
  <c r="BRY109" i="4"/>
  <c r="BRY108" i="4"/>
  <c r="BRY107" i="4"/>
  <c r="BRY106" i="4"/>
  <c r="BRY105" i="4"/>
  <c r="BRY104" i="4"/>
  <c r="BRY103" i="4"/>
  <c r="BRY102" i="4"/>
  <c r="BRY101" i="4"/>
  <c r="BRY100" i="4"/>
  <c r="BRY99" i="4"/>
  <c r="BRY98" i="4"/>
  <c r="BRY97" i="4"/>
  <c r="BRY96" i="4"/>
  <c r="BRY95" i="4"/>
  <c r="BRY94" i="4"/>
  <c r="BRY93" i="4"/>
  <c r="BRY92" i="4"/>
  <c r="BRY91" i="4"/>
  <c r="BRY90" i="4"/>
  <c r="BRY89" i="4"/>
  <c r="BRY88" i="4"/>
  <c r="BRY87" i="4"/>
  <c r="BRY86" i="4"/>
  <c r="BRY85" i="4"/>
  <c r="BRY84" i="4"/>
  <c r="BRY83" i="4"/>
  <c r="BRY82" i="4"/>
  <c r="BRY81" i="4"/>
  <c r="BRY80" i="4"/>
  <c r="BRY79" i="4"/>
  <c r="BRY78" i="4"/>
  <c r="BRY77" i="4"/>
  <c r="BRY76" i="4"/>
  <c r="BRY75" i="4"/>
  <c r="BRY74" i="4"/>
  <c r="BRY73" i="4"/>
  <c r="BRY72" i="4"/>
  <c r="BRY71" i="4"/>
  <c r="BRY70" i="4"/>
  <c r="BRY69" i="4"/>
  <c r="BRY68" i="4"/>
  <c r="BRY67" i="4"/>
  <c r="BRY66" i="4"/>
  <c r="BRY65" i="4"/>
  <c r="BRY64" i="4"/>
  <c r="BRY63" i="4"/>
  <c r="BRY62" i="4"/>
  <c r="BRY61" i="4"/>
  <c r="BRY60" i="4"/>
  <c r="BRY59" i="4"/>
  <c r="BRY58" i="4"/>
  <c r="BRY57" i="4"/>
  <c r="BRY56" i="4"/>
  <c r="BRY55" i="4"/>
  <c r="BRY54" i="4"/>
  <c r="BRY53" i="4"/>
  <c r="BRY52" i="4"/>
  <c r="BRY51" i="4"/>
  <c r="BRY50" i="4"/>
  <c r="BRY49" i="4"/>
  <c r="BRY48" i="4"/>
  <c r="BRY47" i="4"/>
  <c r="BRY46" i="4"/>
  <c r="BRY45" i="4"/>
  <c r="BRY44" i="4"/>
  <c r="BRY43" i="4"/>
  <c r="BRY42" i="4"/>
  <c r="BRY41" i="4"/>
  <c r="BRY40" i="4"/>
  <c r="BRY39" i="4"/>
  <c r="BRY38" i="4"/>
  <c r="BRY37" i="4"/>
  <c r="BRY36" i="4"/>
  <c r="BRY35" i="4"/>
  <c r="BRY34" i="4"/>
  <c r="BRY33" i="4"/>
  <c r="BRY32" i="4"/>
  <c r="BRY31" i="4"/>
  <c r="BRY30" i="4"/>
  <c r="BRY29" i="4"/>
  <c r="BRY28" i="4"/>
  <c r="BRY27" i="4"/>
  <c r="BRY26" i="4"/>
  <c r="BRY25" i="4"/>
  <c r="BRY24" i="4"/>
  <c r="BRY23" i="4"/>
  <c r="BRY22" i="4"/>
  <c r="BRY21" i="4"/>
  <c r="BRY20" i="4"/>
  <c r="BRY19" i="4"/>
  <c r="BRY18" i="4"/>
  <c r="BRY17" i="4"/>
  <c r="BRY16" i="4"/>
  <c r="BRY15" i="4"/>
  <c r="BRY14" i="4"/>
  <c r="BRY13" i="4"/>
  <c r="BRY12" i="4"/>
  <c r="BRY11" i="4"/>
  <c r="BRY10" i="4"/>
  <c r="BRY9" i="4"/>
  <c r="BRY8" i="4"/>
  <c r="BRY156" i="4"/>
  <c r="B8" i="4"/>
  <c r="G8" i="4"/>
  <c r="L8" i="4"/>
  <c r="Q8" i="4"/>
  <c r="V8" i="4"/>
  <c r="AA8" i="4"/>
  <c r="AF8" i="4"/>
  <c r="AK8" i="4"/>
  <c r="AP8" i="4"/>
  <c r="AU8" i="4"/>
  <c r="AZ8" i="4"/>
  <c r="BE8" i="4"/>
  <c r="BJ8" i="4"/>
  <c r="BO8" i="4"/>
  <c r="BT8" i="4"/>
  <c r="BY8" i="4"/>
  <c r="CD8" i="4"/>
  <c r="CI8" i="4"/>
  <c r="CN8" i="4"/>
  <c r="CS8" i="4"/>
  <c r="CX8" i="4"/>
  <c r="DC8" i="4"/>
  <c r="DH8" i="4"/>
  <c r="DM8" i="4"/>
  <c r="DR8" i="4"/>
  <c r="DW8" i="4"/>
  <c r="EB8" i="4"/>
  <c r="EG8" i="4"/>
  <c r="EL8" i="4"/>
  <c r="EQ8" i="4"/>
  <c r="EV8" i="4"/>
  <c r="FA8" i="4"/>
  <c r="FF8" i="4"/>
  <c r="FK8" i="4"/>
  <c r="FP8" i="4"/>
  <c r="FU8" i="4"/>
  <c r="FZ8" i="4"/>
  <c r="GE8" i="4"/>
  <c r="GJ8" i="4"/>
  <c r="GO8" i="4"/>
  <c r="GT8" i="4"/>
  <c r="GY8" i="4"/>
  <c r="HD8" i="4"/>
  <c r="HI8" i="4"/>
  <c r="HN8" i="4"/>
  <c r="HS8" i="4"/>
  <c r="HX8" i="4"/>
  <c r="IC8" i="4"/>
  <c r="IH8" i="4"/>
  <c r="IM8" i="4"/>
  <c r="IR8" i="4"/>
  <c r="IW8" i="4"/>
  <c r="JB8" i="4"/>
  <c r="JG8" i="4"/>
  <c r="JL8" i="4"/>
  <c r="JQ8" i="4"/>
  <c r="JV8" i="4"/>
  <c r="KA8" i="4"/>
  <c r="KF8" i="4"/>
  <c r="KK8" i="4"/>
  <c r="KP8" i="4"/>
  <c r="KU8" i="4"/>
  <c r="KZ8" i="4"/>
  <c r="LE8" i="4"/>
  <c r="LJ8" i="4"/>
  <c r="LO8" i="4"/>
  <c r="LT8" i="4"/>
  <c r="LY8" i="4"/>
  <c r="MD8" i="4"/>
  <c r="MI8" i="4"/>
  <c r="MN8" i="4"/>
  <c r="MS8" i="4"/>
  <c r="MX8" i="4"/>
  <c r="NC8" i="4"/>
  <c r="NH8" i="4"/>
  <c r="NM8" i="4"/>
  <c r="NR8" i="4"/>
  <c r="NW8" i="4"/>
  <c r="OB8" i="4"/>
  <c r="OG8" i="4"/>
  <c r="OL8" i="4"/>
  <c r="OQ8" i="4"/>
  <c r="OV8" i="4"/>
  <c r="PA8" i="4"/>
  <c r="PF8" i="4"/>
  <c r="PK8" i="4"/>
  <c r="PP8" i="4"/>
  <c r="PU8" i="4"/>
  <c r="PZ8" i="4"/>
  <c r="QE8" i="4"/>
  <c r="QJ8" i="4"/>
  <c r="QO8" i="4"/>
  <c r="QT8" i="4"/>
  <c r="QY8" i="4"/>
  <c r="RD8" i="4"/>
  <c r="RI8" i="4"/>
  <c r="RN8" i="4"/>
  <c r="RS8" i="4"/>
  <c r="RX8" i="4"/>
  <c r="SC8" i="4"/>
  <c r="SH8" i="4"/>
  <c r="SM8" i="4"/>
  <c r="SR8" i="4"/>
  <c r="SW8" i="4"/>
  <c r="TB8" i="4"/>
  <c r="TG8" i="4"/>
  <c r="TL8" i="4"/>
  <c r="TQ8" i="4"/>
  <c r="TV8" i="4"/>
  <c r="UA8" i="4"/>
  <c r="UF8" i="4"/>
  <c r="UK8" i="4"/>
  <c r="UP8" i="4"/>
  <c r="UU8" i="4"/>
  <c r="UZ8" i="4"/>
  <c r="VE8" i="4"/>
  <c r="VJ8" i="4"/>
  <c r="VO8" i="4"/>
  <c r="VT8" i="4"/>
  <c r="VY8" i="4"/>
  <c r="WD8" i="4"/>
  <c r="WI8" i="4"/>
  <c r="WN8" i="4"/>
  <c r="WS8" i="4"/>
  <c r="WX8" i="4"/>
  <c r="XC8" i="4"/>
  <c r="XH8" i="4"/>
  <c r="XM8" i="4"/>
  <c r="XR8" i="4"/>
  <c r="XW8" i="4"/>
  <c r="YB8" i="4"/>
  <c r="YG8" i="4"/>
  <c r="YL8" i="4"/>
  <c r="YQ8" i="4"/>
  <c r="YV8" i="4"/>
  <c r="ZA8" i="4"/>
  <c r="ZF8" i="4"/>
  <c r="ZK8" i="4"/>
  <c r="ZP8" i="4"/>
  <c r="ZU8" i="4"/>
  <c r="ZZ8" i="4"/>
  <c r="AAE8" i="4"/>
  <c r="AAJ8" i="4"/>
  <c r="AAO8" i="4"/>
  <c r="AAT8" i="4"/>
  <c r="AAY8" i="4"/>
  <c r="ABD8" i="4"/>
  <c r="ABI8" i="4"/>
  <c r="ABN8" i="4"/>
  <c r="ABS8" i="4"/>
  <c r="ABX8" i="4"/>
  <c r="ACC8" i="4"/>
  <c r="ACH8" i="4"/>
  <c r="ACM8" i="4"/>
  <c r="ACR8" i="4"/>
  <c r="ACW8" i="4"/>
  <c r="ADB8" i="4"/>
  <c r="ADG8" i="4"/>
  <c r="ADL8" i="4"/>
  <c r="ADQ8" i="4"/>
  <c r="ADV8" i="4"/>
  <c r="AEA8" i="4"/>
  <c r="AEF8" i="4"/>
  <c r="AEK8" i="4"/>
  <c r="AEP8" i="4"/>
  <c r="AEU8" i="4"/>
  <c r="AEZ8" i="4"/>
  <c r="AFE8" i="4"/>
  <c r="AFJ8" i="4"/>
  <c r="AFO8" i="4"/>
  <c r="AFT8" i="4"/>
  <c r="AFY8" i="4"/>
  <c r="AGD8" i="4"/>
  <c r="AGI8" i="4"/>
  <c r="AGN8" i="4"/>
  <c r="AGS8" i="4"/>
  <c r="AGX8" i="4"/>
  <c r="AHC8" i="4"/>
  <c r="AHH8" i="4"/>
  <c r="AHM8" i="4"/>
  <c r="AHR8" i="4"/>
  <c r="AHW8" i="4"/>
  <c r="AIB8" i="4"/>
  <c r="AIG8" i="4"/>
  <c r="AIL8" i="4"/>
  <c r="AIQ8" i="4"/>
  <c r="AIV8" i="4"/>
  <c r="AJA8" i="4"/>
  <c r="AJF8" i="4"/>
  <c r="AJK8" i="4"/>
  <c r="AJP8" i="4"/>
  <c r="AJU8" i="4"/>
  <c r="AJZ8" i="4"/>
  <c r="AKE8" i="4"/>
  <c r="AKJ8" i="4"/>
  <c r="AKO8" i="4"/>
  <c r="AKT8" i="4"/>
  <c r="AKY8" i="4"/>
  <c r="ALD8" i="4"/>
  <c r="ALI8" i="4"/>
  <c r="ALN8" i="4"/>
  <c r="ALS8" i="4"/>
  <c r="ALX8" i="4"/>
  <c r="AMC8" i="4"/>
  <c r="AMH8" i="4"/>
  <c r="AMM8" i="4"/>
  <c r="AMR8" i="4"/>
  <c r="AMW8" i="4"/>
  <c r="ANB8" i="4"/>
  <c r="ANG8" i="4"/>
  <c r="ANL8" i="4"/>
  <c r="ANQ8" i="4"/>
  <c r="ANV8" i="4"/>
  <c r="AOA8" i="4"/>
  <c r="AOF8" i="4"/>
  <c r="AOK8" i="4"/>
  <c r="AOP8" i="4"/>
  <c r="AOU8" i="4"/>
  <c r="AOZ8" i="4"/>
  <c r="APE8" i="4"/>
  <c r="APJ8" i="4"/>
  <c r="APO8" i="4"/>
  <c r="APT8" i="4"/>
  <c r="APY8" i="4"/>
  <c r="AQD8" i="4"/>
  <c r="AQI8" i="4"/>
  <c r="AQN8" i="4"/>
  <c r="AQS8" i="4"/>
  <c r="AQX8" i="4"/>
  <c r="ARC8" i="4"/>
  <c r="ARH8" i="4"/>
  <c r="ARM8" i="4"/>
  <c r="ARR8" i="4"/>
  <c r="ARW8" i="4"/>
  <c r="ASB8" i="4"/>
  <c r="ASG8" i="4"/>
  <c r="ASL8" i="4"/>
  <c r="ASQ8" i="4"/>
  <c r="ASV8" i="4"/>
  <c r="ATA8" i="4"/>
  <c r="ATF8" i="4"/>
  <c r="ATK8" i="4"/>
  <c r="ATP8" i="4"/>
  <c r="ATU8" i="4"/>
  <c r="ATZ8" i="4"/>
  <c r="AUE8" i="4"/>
  <c r="AUJ8" i="4"/>
  <c r="AUO8" i="4"/>
  <c r="AUT8" i="4"/>
  <c r="AUY8" i="4"/>
  <c r="AVD8" i="4"/>
  <c r="AVI8" i="4"/>
  <c r="AVN8" i="4"/>
  <c r="AVS8" i="4"/>
  <c r="AVX8" i="4"/>
  <c r="AWC8" i="4"/>
  <c r="AWH8" i="4"/>
  <c r="AWM8" i="4"/>
  <c r="AWR8" i="4"/>
  <c r="AWW8" i="4"/>
  <c r="AXB8" i="4"/>
  <c r="AXG8" i="4"/>
  <c r="AXL8" i="4"/>
  <c r="AXQ8" i="4"/>
  <c r="AXV8" i="4"/>
  <c r="AYA8" i="4"/>
  <c r="AYF8" i="4"/>
  <c r="AYK8" i="4"/>
  <c r="AYP8" i="4"/>
  <c r="AYU8" i="4"/>
  <c r="AYZ8" i="4"/>
  <c r="AZE8" i="4"/>
  <c r="AZJ8" i="4"/>
  <c r="AZO8" i="4"/>
  <c r="AZT8" i="4"/>
  <c r="AZY8" i="4"/>
  <c r="BAD8" i="4"/>
  <c r="BAI8" i="4"/>
  <c r="BAN8" i="4"/>
  <c r="BAS8" i="4"/>
  <c r="BAX8" i="4"/>
  <c r="BBC8" i="4"/>
  <c r="BBH8" i="4"/>
  <c r="BBM8" i="4"/>
  <c r="BBR8" i="4"/>
  <c r="BBW8" i="4"/>
  <c r="BCB8" i="4"/>
  <c r="BCG8" i="4"/>
  <c r="BCL8" i="4"/>
  <c r="BCQ8" i="4"/>
  <c r="BCV8" i="4"/>
  <c r="BDA8" i="4"/>
  <c r="BDF8" i="4"/>
  <c r="BDK8" i="4"/>
  <c r="BDP8" i="4"/>
  <c r="BDU8" i="4"/>
  <c r="BDZ8" i="4"/>
  <c r="BEE8" i="4"/>
  <c r="BEJ8" i="4"/>
  <c r="BEO8" i="4"/>
  <c r="BET8" i="4"/>
  <c r="BEY8" i="4"/>
  <c r="BFD8" i="4"/>
  <c r="BFI8" i="4"/>
  <c r="BFN8" i="4"/>
  <c r="BFS8" i="4"/>
  <c r="BFX8" i="4"/>
  <c r="BGC8" i="4"/>
  <c r="BGH8" i="4"/>
  <c r="BGM8" i="4"/>
  <c r="BGR8" i="4"/>
  <c r="BGW8" i="4"/>
  <c r="BHB8" i="4"/>
  <c r="BHG8" i="4"/>
  <c r="BHL8" i="4"/>
  <c r="BHQ8" i="4"/>
  <c r="BHV8" i="4"/>
  <c r="BIA8" i="4"/>
  <c r="BIF8" i="4"/>
  <c r="BIK8" i="4"/>
  <c r="BIP8" i="4"/>
  <c r="BIU8" i="4"/>
  <c r="BIZ8" i="4"/>
  <c r="BJE8" i="4"/>
  <c r="BJJ8" i="4"/>
  <c r="BJO8" i="4"/>
  <c r="BJT8" i="4"/>
  <c r="BJY8" i="4"/>
  <c r="BKD8" i="4"/>
  <c r="BKI8" i="4"/>
  <c r="BKN8" i="4"/>
  <c r="BKS8" i="4"/>
  <c r="BKX8" i="4"/>
  <c r="BLC8" i="4"/>
  <c r="BLH8" i="4"/>
  <c r="BLM8" i="4"/>
  <c r="BLR8" i="4"/>
  <c r="BLW8" i="4"/>
  <c r="BMB8" i="4"/>
  <c r="BMG8" i="4"/>
  <c r="BML8" i="4"/>
  <c r="BMQ8" i="4"/>
  <c r="BMV8" i="4"/>
  <c r="BNA8" i="4"/>
  <c r="BNF8" i="4"/>
  <c r="BNK8" i="4"/>
  <c r="BNP8" i="4"/>
  <c r="BNU8" i="4"/>
  <c r="BNZ8" i="4"/>
  <c r="BOE8" i="4"/>
  <c r="BOJ8" i="4"/>
  <c r="BOO8" i="4"/>
  <c r="BOT8" i="4"/>
  <c r="BOY8" i="4"/>
  <c r="BPD8" i="4"/>
  <c r="BPI8" i="4"/>
  <c r="BPN8" i="4"/>
  <c r="BPS8" i="4"/>
  <c r="BPX8" i="4"/>
  <c r="BQC8" i="4"/>
  <c r="BQH8" i="4"/>
  <c r="BQM8" i="4"/>
  <c r="BQR8" i="4"/>
  <c r="BQW8" i="4"/>
  <c r="BRB8" i="4"/>
  <c r="BRG8" i="4"/>
  <c r="BRL8" i="4"/>
  <c r="BRQ8" i="4"/>
  <c r="BRV8" i="4"/>
  <c r="BSA8" i="4"/>
  <c r="BSF8" i="4"/>
  <c r="BSK8" i="4"/>
  <c r="BSP8" i="4"/>
  <c r="BSU8" i="4"/>
</calcChain>
</file>

<file path=xl/sharedStrings.xml><?xml version="1.0" encoding="utf-8"?>
<sst xmlns="http://schemas.openxmlformats.org/spreadsheetml/2006/main" count="23846" uniqueCount="4943">
  <si>
    <t>Market Cap</t>
  </si>
  <si>
    <t>Ticker</t>
  </si>
  <si>
    <t>Name</t>
  </si>
  <si>
    <t>City of Domicile</t>
  </si>
  <si>
    <t>Revenue T12M</t>
  </si>
  <si>
    <t>IPO Dt</t>
  </si>
  <si>
    <t>Bnkrpty File Dt</t>
  </si>
  <si>
    <t>Number of Employees:Y</t>
  </si>
  <si>
    <t>GICS Sector</t>
  </si>
  <si>
    <t>CEO Comp</t>
  </si>
  <si>
    <t>CEO Tenure</t>
  </si>
  <si>
    <t>Board Tenure</t>
  </si>
  <si>
    <t xml:space="preserve"> </t>
  </si>
  <si>
    <t>Investable Universe (1843)</t>
  </si>
  <si>
    <t>10/11/2017</t>
  </si>
  <si>
    <t>08/02/2017</t>
  </si>
  <si>
    <t>3701327Z US Equity</t>
  </si>
  <si>
    <t>MCCRARY CONSTRUCTION CO</t>
  </si>
  <si>
    <t>Belmont</t>
  </si>
  <si>
    <t>RYBH US Equity</t>
  </si>
  <si>
    <t>ROYAL BAKERY HOLDINGS INC</t>
  </si>
  <si>
    <t>12/29/2014</t>
  </si>
  <si>
    <t>2798Q US Equity</t>
  </si>
  <si>
    <t>VIVRA INC</t>
  </si>
  <si>
    <t>Burlingame</t>
  </si>
  <si>
    <t>02/01/1991</t>
  </si>
  <si>
    <t>BRGM US Equity</t>
  </si>
  <si>
    <t>BURLINGAME BANCORP</t>
  </si>
  <si>
    <t>DPPY US Equity</t>
  </si>
  <si>
    <t>DIAMOND PROPERTIES INC</t>
  </si>
  <si>
    <t>ACY US Equity</t>
  </si>
  <si>
    <t>AEROCENTURY CORP</t>
  </si>
  <si>
    <t>17721Z US Equity</t>
  </si>
  <si>
    <t>DITTO.COM</t>
  </si>
  <si>
    <t>CWLD US Equity</t>
  </si>
  <si>
    <t>CROSSWORLDS SOFTWARE INC</t>
  </si>
  <si>
    <t>05/31/2000</t>
  </si>
  <si>
    <t>CLIC US Equity</t>
  </si>
  <si>
    <t>CALICO COMMERCE INC</t>
  </si>
  <si>
    <t>10/06/1999</t>
  </si>
  <si>
    <t>12/14/2001</t>
  </si>
  <si>
    <t>PGEXQ US Equity</t>
  </si>
  <si>
    <t>PACIFIC GATEWAY EXCHANGE INC</t>
  </si>
  <si>
    <t>07/18/1996</t>
  </si>
  <si>
    <t>12/29/2000</t>
  </si>
  <si>
    <t>WEMU US Equity</t>
  </si>
  <si>
    <t>WORLDWIDE ENERGY &amp; MANUFACTU</t>
  </si>
  <si>
    <t>07/05/2013</t>
  </si>
  <si>
    <t>PMCA US Equity</t>
  </si>
  <si>
    <t>PROVIDENT MORTGAGE CAPITAL A</t>
  </si>
  <si>
    <t>4137805Z US Equity</t>
  </si>
  <si>
    <t>ARES CORP</t>
  </si>
  <si>
    <t>VA US Equity</t>
  </si>
  <si>
    <t>VIRGIN AMERICA INC</t>
  </si>
  <si>
    <t>11/13/2014</t>
  </si>
  <si>
    <t>KIN US Equity</t>
  </si>
  <si>
    <t>KINDRED BIOSCIENCES INC</t>
  </si>
  <si>
    <t>12/11/2013</t>
  </si>
  <si>
    <t>PLSE US Equity</t>
  </si>
  <si>
    <t>PULSE BIOSCIENCES INC</t>
  </si>
  <si>
    <t>05/17/2016</t>
  </si>
  <si>
    <t>CRVS US Equity</t>
  </si>
  <si>
    <t>CORVUS PHARMACEUTICALS INC</t>
  </si>
  <si>
    <t>03/22/2016</t>
  </si>
  <si>
    <t>19474Z US Equity</t>
  </si>
  <si>
    <t>IVALUEHUB</t>
  </si>
  <si>
    <t>Campbell</t>
  </si>
  <si>
    <t>ECNG US Equity</t>
  </si>
  <si>
    <t>ENERGYCONNECT GROUP INC</t>
  </si>
  <si>
    <t>06/22/1995</t>
  </si>
  <si>
    <t>MESW US Equity</t>
  </si>
  <si>
    <t>META-SOFTWARE INC</t>
  </si>
  <si>
    <t>11/07/1995</t>
  </si>
  <si>
    <t>MTCK US Equity</t>
  </si>
  <si>
    <t>MTECH INC/US</t>
  </si>
  <si>
    <t>HMDR US Equity</t>
  </si>
  <si>
    <t>HOME DIRECTOR INC-OLD</t>
  </si>
  <si>
    <t>WEST US Equity</t>
  </si>
  <si>
    <t>ANDALAY SOLAR INC</t>
  </si>
  <si>
    <t>INVT US Equity</t>
  </si>
  <si>
    <t>INVENTERGY GLOBAL INC</t>
  </si>
  <si>
    <t>02/03/2000</t>
  </si>
  <si>
    <t>LBKC US Equity</t>
  </si>
  <si>
    <t>LEGACY BANK NA/CAMPBELL CA</t>
  </si>
  <si>
    <t>26987Z US Equity</t>
  </si>
  <si>
    <t>ANTARA.NET</t>
  </si>
  <si>
    <t>VCTL US Equity</t>
  </si>
  <si>
    <t>RAINMAKER SYSTEMS INC</t>
  </si>
  <si>
    <t>11/16/1999</t>
  </si>
  <si>
    <t>SVTG US Equity</t>
  </si>
  <si>
    <t>SAVOIR TECHNOLOGY GROUP INC</t>
  </si>
  <si>
    <t>VDNX US Equity</t>
  </si>
  <si>
    <t>VIDEONICS INC</t>
  </si>
  <si>
    <t>12/15/1994</t>
  </si>
  <si>
    <t>PTEC US Equity</t>
  </si>
  <si>
    <t>PHOENIX TECHNOLOGIES LTD</t>
  </si>
  <si>
    <t>IOTG US Equity</t>
  </si>
  <si>
    <t>ION TECHNOLOGY INCORPORATED</t>
  </si>
  <si>
    <t>FDBL US Equity</t>
  </si>
  <si>
    <t>FRIENDABLE INC</t>
  </si>
  <si>
    <t>3638 TT Equity</t>
  </si>
  <si>
    <t>INTEGRATED MEMORY LOGIC LTD</t>
  </si>
  <si>
    <t>05/18/2010</t>
  </si>
  <si>
    <t>HMDO US Equity</t>
  </si>
  <si>
    <t>HOME DIRECTOR INC</t>
  </si>
  <si>
    <t>13841Z US Equity</t>
  </si>
  <si>
    <t>MOHLER, NIXON &amp; WILLIAMS</t>
  </si>
  <si>
    <t>FCSEQ US Equity</t>
  </si>
  <si>
    <t>FOCUS ENHANCEMENTS INC</t>
  </si>
  <si>
    <t>05/25/1993</t>
  </si>
  <si>
    <t>09/16/2008</t>
  </si>
  <si>
    <t>3937140Z US Equity</t>
  </si>
  <si>
    <t>RAILWAY DISTRIBUTING INC</t>
  </si>
  <si>
    <t>IWAT US Equity</t>
  </si>
  <si>
    <t>DIALOG SEMICONDUCTOR INC</t>
  </si>
  <si>
    <t>3945292Z US Equity</t>
  </si>
  <si>
    <t>SWENSON &amp; ASSOCIATES</t>
  </si>
  <si>
    <t>3781212Z US Equity</t>
  </si>
  <si>
    <t>MICHAEL ROBERTS CONSTRUCTION</t>
  </si>
  <si>
    <t>3771696Z US Equity</t>
  </si>
  <si>
    <t>WEST VALLEY CONSTRUCTION CO</t>
  </si>
  <si>
    <t>3712983Z US Equity</t>
  </si>
  <si>
    <t>DALEY'S DRYWALL &amp; TAPING INC</t>
  </si>
  <si>
    <t>3938356Z US Equity</t>
  </si>
  <si>
    <t>SIERRA PACIFIC TURF SUPPLY I</t>
  </si>
  <si>
    <t>CUDA US Equity</t>
  </si>
  <si>
    <t>BARRACUDA NETWORKS INC</t>
  </si>
  <si>
    <t>11/05/2013</t>
  </si>
  <si>
    <t>ADFC US Equity</t>
  </si>
  <si>
    <t>ADFORCE INC</t>
  </si>
  <si>
    <t>Cupertino</t>
  </si>
  <si>
    <t>05/07/1999</t>
  </si>
  <si>
    <t>NEVE US Equity</t>
  </si>
  <si>
    <t>NEVO ENERGY INC</t>
  </si>
  <si>
    <t>2268458Q US Equity</t>
  </si>
  <si>
    <t>GENERAL SURGICAL INNOVATIONS</t>
  </si>
  <si>
    <t>05/09/1996</t>
  </si>
  <si>
    <t>AHWYQ US Equity</t>
  </si>
  <si>
    <t>AUDIOHIGHWAY.COM</t>
  </si>
  <si>
    <t>12/16/1998</t>
  </si>
  <si>
    <t>01/10/2001</t>
  </si>
  <si>
    <t>NETM US Equity</t>
  </si>
  <si>
    <t>NETMANAGE INC</t>
  </si>
  <si>
    <t>09/20/1993</t>
  </si>
  <si>
    <t>KNVS US Equity</t>
  </si>
  <si>
    <t>KNOVA SOFTWARE INC</t>
  </si>
  <si>
    <t>08/24/2000</t>
  </si>
  <si>
    <t>2592Q US Equity</t>
  </si>
  <si>
    <t>MEASUREX CORP</t>
  </si>
  <si>
    <t>TDM US Equity</t>
  </si>
  <si>
    <t>TANDEM COMPUTERS INC</t>
  </si>
  <si>
    <t>12/01/1977</t>
  </si>
  <si>
    <t>ITXIQ US Equity</t>
  </si>
  <si>
    <t>INTEGRATED TELECOM EXPRESS</t>
  </si>
  <si>
    <t>08/17/2000</t>
  </si>
  <si>
    <t>10/08/2002</t>
  </si>
  <si>
    <t>2994Q US Equity</t>
  </si>
  <si>
    <t>COOPER &amp; CHYAN TECHNOOGY</t>
  </si>
  <si>
    <t>10/30/1995</t>
  </si>
  <si>
    <t>CNCX US Equity</t>
  </si>
  <si>
    <t>CONCENTRIC NETWORK CORP</t>
  </si>
  <si>
    <t>08/01/1997</t>
  </si>
  <si>
    <t>MSWP US Equity</t>
  </si>
  <si>
    <t>MISSION WEST PROPERTIES INC</t>
  </si>
  <si>
    <t>11/01/1969</t>
  </si>
  <si>
    <t>RATL US Equity</t>
  </si>
  <si>
    <t>RATIONAL SOFTWARE CORP</t>
  </si>
  <si>
    <t>07/01/1983</t>
  </si>
  <si>
    <t>CHRD US Equity</t>
  </si>
  <si>
    <t>CHORDIANT SOFTWARE INC</t>
  </si>
  <si>
    <t>02/14/2000</t>
  </si>
  <si>
    <t>DRRX US Equity</t>
  </si>
  <si>
    <t>DURECT CORPORATION</t>
  </si>
  <si>
    <t>09/27/2000</t>
  </si>
  <si>
    <t>AAPL US Equity</t>
  </si>
  <si>
    <t>APPLE INC</t>
  </si>
  <si>
    <t>12/12/1980</t>
  </si>
  <si>
    <t>FFOX US Equity</t>
  </si>
  <si>
    <t>FIREFOX COMMUNICATIONS INC</t>
  </si>
  <si>
    <t>05/04/1995</t>
  </si>
  <si>
    <t>CCHZ US Equity</t>
  </si>
  <si>
    <t>CAREER COLLEGE HOLDING CO IN</t>
  </si>
  <si>
    <t>05/22/2001</t>
  </si>
  <si>
    <t>CKSG US Equity</t>
  </si>
  <si>
    <t>CKS GROUP INC</t>
  </si>
  <si>
    <t>12/14/1995</t>
  </si>
  <si>
    <t>SEGU US Equity</t>
  </si>
  <si>
    <t>SEGUE SOFTWARE INC</t>
  </si>
  <si>
    <t>03/27/1996</t>
  </si>
  <si>
    <t>BRML US Equity</t>
  </si>
  <si>
    <t>BRIGHTMAIL INC</t>
  </si>
  <si>
    <t>14525Z US Equity</t>
  </si>
  <si>
    <t>AURIGIN SYSTEMS INC</t>
  </si>
  <si>
    <t>02/01/2002</t>
  </si>
  <si>
    <t>STX US Equity</t>
  </si>
  <si>
    <t>SEAGATE TECHNOLOGY</t>
  </si>
  <si>
    <t>12/10/2002</t>
  </si>
  <si>
    <t>TLCT US Equity</t>
  </si>
  <si>
    <t>DIRECTV BROADBAND INC</t>
  </si>
  <si>
    <t>03/28/2000</t>
  </si>
  <si>
    <t>CBMG US Equity</t>
  </si>
  <si>
    <t>CELLULAR BIOMEDICINE GROUP I</t>
  </si>
  <si>
    <t>69549Q US Equity</t>
  </si>
  <si>
    <t>CARDIOTHORACIC SYSTEMS INC</t>
  </si>
  <si>
    <t>04/17/1996</t>
  </si>
  <si>
    <t>13342Z US Equity</t>
  </si>
  <si>
    <t>SECURIFY INC</t>
  </si>
  <si>
    <t>ALSM US Equity</t>
  </si>
  <si>
    <t>ALPHASMART INC</t>
  </si>
  <si>
    <t>02/06/2004</t>
  </si>
  <si>
    <t>20124Z US Equity</t>
  </si>
  <si>
    <t>ACS APPLICATION MGMT SVCS</t>
  </si>
  <si>
    <t>AMTX US Equity</t>
  </si>
  <si>
    <t>AEMETIS INC</t>
  </si>
  <si>
    <t>21262Z US Equity</t>
  </si>
  <si>
    <t>COMMUNITIES.COM</t>
  </si>
  <si>
    <t>179938Z US Equity</t>
  </si>
  <si>
    <t>CRC HEALTH LLC</t>
  </si>
  <si>
    <t>51069Z US Equity</t>
  </si>
  <si>
    <t>CUPERTINO NATIONAL BANK</t>
  </si>
  <si>
    <t>3934060Z US Equity</t>
  </si>
  <si>
    <t>HANTRONIX INC</t>
  </si>
  <si>
    <t>GBBK US Equity</t>
  </si>
  <si>
    <t>GREATER BAY BANCORP</t>
  </si>
  <si>
    <t>East Palo Alto</t>
  </si>
  <si>
    <t>AGNT US Equity</t>
  </si>
  <si>
    <t>ARGONAUT TECHNOLOGIES INC</t>
  </si>
  <si>
    <t>07/18/2000</t>
  </si>
  <si>
    <t>CTUS US Equity</t>
  </si>
  <si>
    <t>CETUS CORP</t>
  </si>
  <si>
    <t>Emeryville</t>
  </si>
  <si>
    <t>1308Q CN Equity</t>
  </si>
  <si>
    <t>SANCTUARY WOODS MULTIMEDIA</t>
  </si>
  <si>
    <t>EVLVQ US Equity</t>
  </si>
  <si>
    <t>EVOLVE SOFTWARE INC</t>
  </si>
  <si>
    <t>08/09/2000</t>
  </si>
  <si>
    <t>03/20/2003</t>
  </si>
  <si>
    <t>HCENQ US Equity</t>
  </si>
  <si>
    <t>HEALTHCENTRAL.COM</t>
  </si>
  <si>
    <t>12/06/1999</t>
  </si>
  <si>
    <t>10/09/2001</t>
  </si>
  <si>
    <t>ALYS US Equity</t>
  </si>
  <si>
    <t>ALYSIS TECHNOLOGIES</t>
  </si>
  <si>
    <t>11/07/1996</t>
  </si>
  <si>
    <t>NBY US Equity</t>
  </si>
  <si>
    <t>NOVABAY PHARMACEUTICALS INC</t>
  </si>
  <si>
    <t>10/25/2007</t>
  </si>
  <si>
    <t>XPRT US Equity</t>
  </si>
  <si>
    <t>LECG CORP</t>
  </si>
  <si>
    <t>11/13/2003</t>
  </si>
  <si>
    <t>REEL US Equity</t>
  </si>
  <si>
    <t>REEL.COM INC</t>
  </si>
  <si>
    <t>14203Z US Equity</t>
  </si>
  <si>
    <t>JAMBA JUICE CO</t>
  </si>
  <si>
    <t>96911Q US Equity</t>
  </si>
  <si>
    <t>NEW ERA OF NETWORKS INC</t>
  </si>
  <si>
    <t>06/18/1997</t>
  </si>
  <si>
    <t>BNVIQ US Equity</t>
  </si>
  <si>
    <t>BIONOVO INC</t>
  </si>
  <si>
    <t>10/26/2012</t>
  </si>
  <si>
    <t>BAIS US Equity</t>
  </si>
  <si>
    <t>BASIS INC</t>
  </si>
  <si>
    <t>02/02/2004</t>
  </si>
  <si>
    <t>29135Z US Equity</t>
  </si>
  <si>
    <t>EATEC CORP</t>
  </si>
  <si>
    <t>ZGNX US Equity</t>
  </si>
  <si>
    <t>ZOGENIX INC</t>
  </si>
  <si>
    <t>11/22/2010</t>
  </si>
  <si>
    <t>ZIPR US Equity</t>
  </si>
  <si>
    <t>ZIPREALTY INC</t>
  </si>
  <si>
    <t>11/10/2004</t>
  </si>
  <si>
    <t>AMRS US Equity</t>
  </si>
  <si>
    <t>AMYRIS INC</t>
  </si>
  <si>
    <t>09/28/2010</t>
  </si>
  <si>
    <t>PEET US Equity</t>
  </si>
  <si>
    <t>PEETS COFFEE &amp; TEA INC</t>
  </si>
  <si>
    <t>01/24/2001</t>
  </si>
  <si>
    <t>LF US Equity</t>
  </si>
  <si>
    <t>LEAPFROG ENTERPRISES INC</t>
  </si>
  <si>
    <t>07/24/2002</t>
  </si>
  <si>
    <t>XPT US Equity</t>
  </si>
  <si>
    <t>LECG INC</t>
  </si>
  <si>
    <t>12/17/1997</t>
  </si>
  <si>
    <t>PIXR US Equity</t>
  </si>
  <si>
    <t>PIXAR</t>
  </si>
  <si>
    <t>11/28/1995</t>
  </si>
  <si>
    <t>2418Q US Equity</t>
  </si>
  <si>
    <t>SCOPUS TECHNOLOGY INC</t>
  </si>
  <si>
    <t>11/17/1995</t>
  </si>
  <si>
    <t>NTII US Equity</t>
  </si>
  <si>
    <t>NEUROBIOLOGICAL TECHNOLOGIES</t>
  </si>
  <si>
    <t>02/16/1994</t>
  </si>
  <si>
    <t>LYRI US Equity</t>
  </si>
  <si>
    <t>LYRIS INC</t>
  </si>
  <si>
    <t>ALBR US Equity</t>
  </si>
  <si>
    <t>ALIBRIS INC</t>
  </si>
  <si>
    <t>15806Z US Equity</t>
  </si>
  <si>
    <t>PETSTORE.COM</t>
  </si>
  <si>
    <t>PLIN US Equity</t>
  </si>
  <si>
    <t>PEPLIN INC</t>
  </si>
  <si>
    <t>JMBA US Equity</t>
  </si>
  <si>
    <t>JAMBA INC</t>
  </si>
  <si>
    <t>10790Z US Equity</t>
  </si>
  <si>
    <t>CALIFORNIA STATE AUTO ASSN</t>
  </si>
  <si>
    <t>EXPN US Equity</t>
  </si>
  <si>
    <t>EXPONENTIAL INTERACTIVE INC</t>
  </si>
  <si>
    <t>MBTV US Equity</t>
  </si>
  <si>
    <t>MOBITV INC</t>
  </si>
  <si>
    <t>UPEK US Equity</t>
  </si>
  <si>
    <t>UPEK INC</t>
  </si>
  <si>
    <t>3787968Z US Equity</t>
  </si>
  <si>
    <t>ERNEST GALLO CLINIC &amp; RESEAR</t>
  </si>
  <si>
    <t>NMIH US Equity</t>
  </si>
  <si>
    <t>NMI HOLDINGS INC-CLASS A</t>
  </si>
  <si>
    <t>KNMD US Equity</t>
  </si>
  <si>
    <t>KINEMED INC</t>
  </si>
  <si>
    <t>05/04/2016</t>
  </si>
  <si>
    <t>ADMS US Equity</t>
  </si>
  <si>
    <t>ADAMAS PHARMACEUTICALS INC</t>
  </si>
  <si>
    <t>04/09/2014</t>
  </si>
  <si>
    <t>TUBE US Equity</t>
  </si>
  <si>
    <t>TUBEMOGUL INC</t>
  </si>
  <si>
    <t>07/17/2014</t>
  </si>
  <si>
    <t>20715Z US Equity</t>
  </si>
  <si>
    <t>WIRE STONE LLC</t>
  </si>
  <si>
    <t>1065933D US Equity</t>
  </si>
  <si>
    <t>PENEDERM INC</t>
  </si>
  <si>
    <t>Foster City</t>
  </si>
  <si>
    <t>11/02/1993</t>
  </si>
  <si>
    <t>6616Z US Equity</t>
  </si>
  <si>
    <t>NCUBE</t>
  </si>
  <si>
    <t>SPLH US Equity</t>
  </si>
  <si>
    <t>SPLASH TECHNOLOGY HOLDINGS I</t>
  </si>
  <si>
    <t>10/08/1996</t>
  </si>
  <si>
    <t>GILD US Equity</t>
  </si>
  <si>
    <t>GILEAD SCIENCES INC</t>
  </si>
  <si>
    <t>01/22/1992</t>
  </si>
  <si>
    <t>WBVNQ US Equity</t>
  </si>
  <si>
    <t>WEBVAN GROUP INC</t>
  </si>
  <si>
    <t>11/04/1999</t>
  </si>
  <si>
    <t>07/13/2001</t>
  </si>
  <si>
    <t>QNST US Equity</t>
  </si>
  <si>
    <t>QUINSTREET INC</t>
  </si>
  <si>
    <t>02/10/2010</t>
  </si>
  <si>
    <t>POXA GR Equity</t>
  </si>
  <si>
    <t>POET HOLDINGS INC</t>
  </si>
  <si>
    <t>SCLN US Equity</t>
  </si>
  <si>
    <t>SCICLONE PHARMACEUTICALS INC</t>
  </si>
  <si>
    <t>03/17/1992</t>
  </si>
  <si>
    <t>1139Q US Equity</t>
  </si>
  <si>
    <t>APPLIED BIOSYSTEMS INC</t>
  </si>
  <si>
    <t>06/01/1983</t>
  </si>
  <si>
    <t>GWRE US Equity</t>
  </si>
  <si>
    <t>GUIDEWIRE SOFTWARE INC</t>
  </si>
  <si>
    <t>01/24/2012</t>
  </si>
  <si>
    <t>MKJI US Equity</t>
  </si>
  <si>
    <t>MIKOJO INC</t>
  </si>
  <si>
    <t>3939700Z US Equity</t>
  </si>
  <si>
    <t>VOCOM INTERNATIONAL TELECOMM</t>
  </si>
  <si>
    <t>27279Z US Equity</t>
  </si>
  <si>
    <t>FOX PAINE &amp; CO LLC</t>
  </si>
  <si>
    <t>BIQ AU Equity</t>
  </si>
  <si>
    <t>BUILDINGIQ INC-CDI</t>
  </si>
  <si>
    <t>12/17/2015</t>
  </si>
  <si>
    <t>LGYH US Equity</t>
  </si>
  <si>
    <t>LEGACY HOLDING INC</t>
  </si>
  <si>
    <t>Fremont</t>
  </si>
  <si>
    <t>1320Q US Equity</t>
  </si>
  <si>
    <t>CORDIS CORP</t>
  </si>
  <si>
    <t>0613843D US Equity</t>
  </si>
  <si>
    <t>FREMONT BANCORPORATION</t>
  </si>
  <si>
    <t>AXTI US Equity</t>
  </si>
  <si>
    <t>AXT INC</t>
  </si>
  <si>
    <t>05/20/1998</t>
  </si>
  <si>
    <t>OTCL US Equity</t>
  </si>
  <si>
    <t>OTC WIRELESS INC</t>
  </si>
  <si>
    <t>DPW US Equity</t>
  </si>
  <si>
    <t>DIGITAL POWER CORP</t>
  </si>
  <si>
    <t>12/16/1996</t>
  </si>
  <si>
    <t>AEHR US Equity</t>
  </si>
  <si>
    <t>AEHR TEST SYSTEMS</t>
  </si>
  <si>
    <t>08/14/1997</t>
  </si>
  <si>
    <t>GSLO US Equity</t>
  </si>
  <si>
    <t>GO SOLAR USA INC</t>
  </si>
  <si>
    <t>3665 TT Equity</t>
  </si>
  <si>
    <t>BIZLINK HOLDING INC</t>
  </si>
  <si>
    <t>04/21/2011</t>
  </si>
  <si>
    <t>ACTI ES Equity</t>
  </si>
  <si>
    <t>ACTIVCARD CORP</t>
  </si>
  <si>
    <t>12/20/1996</t>
  </si>
  <si>
    <t>EVXS US Equity</t>
  </si>
  <si>
    <t>EVEREX SYSTEMS INC</t>
  </si>
  <si>
    <t>12/29/2006</t>
  </si>
  <si>
    <t>MTSN US Equity</t>
  </si>
  <si>
    <t>MATTSON TECHNOLOGY INC</t>
  </si>
  <si>
    <t>09/27/1994</t>
  </si>
  <si>
    <t>GDNT US Equity</t>
  </si>
  <si>
    <t>GODIGITAL NETWORKS CORP</t>
  </si>
  <si>
    <t>ASTN US Equity</t>
  </si>
  <si>
    <t>ASANTE NETWORKS INC</t>
  </si>
  <si>
    <t>08/11/1995</t>
  </si>
  <si>
    <t>ACRUQ US Equity</t>
  </si>
  <si>
    <t>ACCRUE SOFTWARE INC</t>
  </si>
  <si>
    <t>07/29/1999</t>
  </si>
  <si>
    <t>08/15/2003</t>
  </si>
  <si>
    <t>PPFC US Equity</t>
  </si>
  <si>
    <t>PAN PACIFIC BANK</t>
  </si>
  <si>
    <t>EXAR US Equity</t>
  </si>
  <si>
    <t>EXAR CORP</t>
  </si>
  <si>
    <t>08/01/1985</t>
  </si>
  <si>
    <t>OPSL US Equity</t>
  </si>
  <si>
    <t>OPTICAL SPECIALTIES INC</t>
  </si>
  <si>
    <t>0176352D US Equity</t>
  </si>
  <si>
    <t>ARCSOFT INC</t>
  </si>
  <si>
    <t>ARYX US Equity</t>
  </si>
  <si>
    <t>ARYX THERAPEUTICS INC</t>
  </si>
  <si>
    <t>11/07/2007</t>
  </si>
  <si>
    <t>CTLM US Equity</t>
  </si>
  <si>
    <t>CENTILLIUM COMMUNICATIONS IN</t>
  </si>
  <si>
    <t>05/23/2000</t>
  </si>
  <si>
    <t>RDRTQ US Equity</t>
  </si>
  <si>
    <t>READ-RITE CORP</t>
  </si>
  <si>
    <t>10/18/1991</t>
  </si>
  <si>
    <t>06/18/2003</t>
  </si>
  <si>
    <t>CRNM US Equity</t>
  </si>
  <si>
    <t>CURON MEDICAL INC</t>
  </si>
  <si>
    <t>09/21/2000</t>
  </si>
  <si>
    <t>11/17/2006</t>
  </si>
  <si>
    <t>20746Z US Equity</t>
  </si>
  <si>
    <t>BANDWIDTH9 INC</t>
  </si>
  <si>
    <t>ARDI US Equity</t>
  </si>
  <si>
    <t>@ROAD INC</t>
  </si>
  <si>
    <t>09/28/2000</t>
  </si>
  <si>
    <t>VLTA US Equity</t>
  </si>
  <si>
    <t>VIALTA INC</t>
  </si>
  <si>
    <t>VRMLQ US Equity</t>
  </si>
  <si>
    <t>VERMILLION INC-OLD</t>
  </si>
  <si>
    <t>03/30/2009</t>
  </si>
  <si>
    <t>DNAS US Equity</t>
  </si>
  <si>
    <t>DNA SCIENCES INC</t>
  </si>
  <si>
    <t>03/31/2003</t>
  </si>
  <si>
    <t>EFII US Equity</t>
  </si>
  <si>
    <t>ELECTRONICS FOR IMAGING</t>
  </si>
  <si>
    <t>10/02/1992</t>
  </si>
  <si>
    <t>575923Q US Equity</t>
  </si>
  <si>
    <t>AVANT! CORP/US</t>
  </si>
  <si>
    <t>06/06/1995</t>
  </si>
  <si>
    <t>2979130Q US Equity</t>
  </si>
  <si>
    <t>INTERVIDEO INC</t>
  </si>
  <si>
    <t>07/16/2003</t>
  </si>
  <si>
    <t>616510Q US Equity</t>
  </si>
  <si>
    <t>PCS INC</t>
  </si>
  <si>
    <t>VLTR US Equity</t>
  </si>
  <si>
    <t>VOLTERRA SEMICONDUCTOR CORP</t>
  </si>
  <si>
    <t>07/28/2004</t>
  </si>
  <si>
    <t>CADMQ US Equity</t>
  </si>
  <si>
    <t>CARDIMA INC</t>
  </si>
  <si>
    <t>06/05/1997</t>
  </si>
  <si>
    <t>12/17/2010</t>
  </si>
  <si>
    <t>PKT US Equity</t>
  </si>
  <si>
    <t>PROCERA NETWORKS INC</t>
  </si>
  <si>
    <t>QNTSQ US Equity</t>
  </si>
  <si>
    <t>QUINTUS CORPORATION</t>
  </si>
  <si>
    <t>11/15/1999</t>
  </si>
  <si>
    <t>02/22/2001</t>
  </si>
  <si>
    <t>KERA US Equity</t>
  </si>
  <si>
    <t>KERAVISION INC</t>
  </si>
  <si>
    <t>07/27/1995</t>
  </si>
  <si>
    <t>03/23/2001</t>
  </si>
  <si>
    <t>WGBS US Equity</t>
  </si>
  <si>
    <t>WAFERGEN BIO-SYSTEMS INC</t>
  </si>
  <si>
    <t>3595140Q US Equity</t>
  </si>
  <si>
    <t>MEDTRONIC VIDAMED INC</t>
  </si>
  <si>
    <t>06/21/1995</t>
  </si>
  <si>
    <t>INLK US Equity</t>
  </si>
  <si>
    <t>INTERLINK COMPUTER SCIENCES</t>
  </si>
  <si>
    <t>08/14/1996</t>
  </si>
  <si>
    <t>PPRX US Equity</t>
  </si>
  <si>
    <t>PENINSULA PHARMACEUTICALS IN</t>
  </si>
  <si>
    <t>OCPI US Equity</t>
  </si>
  <si>
    <t>OPTICAL COMMUNICATION PROD</t>
  </si>
  <si>
    <t>11/02/2000</t>
  </si>
  <si>
    <t>RITA US Equity</t>
  </si>
  <si>
    <t>RITA MEDICAL SYSTEMS INC</t>
  </si>
  <si>
    <t>07/26/2000</t>
  </si>
  <si>
    <t>SEEQ US Equity</t>
  </si>
  <si>
    <t>SEEQ TECHNOLOGY INC</t>
  </si>
  <si>
    <t>ABGX US Equity</t>
  </si>
  <si>
    <t>ABGENIX INC</t>
  </si>
  <si>
    <t>07/02/1998</t>
  </si>
  <si>
    <t>GTOPQ US Equity</t>
  </si>
  <si>
    <t>GENITOPE CORP</t>
  </si>
  <si>
    <t>10/30/2003</t>
  </si>
  <si>
    <t>SIGM US Equity</t>
  </si>
  <si>
    <t>SIGMA DESIGNS INC</t>
  </si>
  <si>
    <t>05/15/1986</t>
  </si>
  <si>
    <t>831656Q US Equity</t>
  </si>
  <si>
    <t>SUNRISE TECHNOLOGIES INTL</t>
  </si>
  <si>
    <t>09/23/2002</t>
  </si>
  <si>
    <t>1255280D US Equity</t>
  </si>
  <si>
    <t>MICRONICS COMPUTERS INC</t>
  </si>
  <si>
    <t>07/17/1991</t>
  </si>
  <si>
    <t>STIZ US Equity</t>
  </si>
  <si>
    <t>SCIENTIFIC TECHNOLOGIES INC</t>
  </si>
  <si>
    <t>0895245D US Equity</t>
  </si>
  <si>
    <t>SSE TELECOM INC</t>
  </si>
  <si>
    <t>02/01/1987</t>
  </si>
  <si>
    <t>05/17/2001</t>
  </si>
  <si>
    <t>ASYTQ US Equity</t>
  </si>
  <si>
    <t>ASYST TECHNOLOGIES INC</t>
  </si>
  <si>
    <t>09/22/1993</t>
  </si>
  <si>
    <t>04/20/2009</t>
  </si>
  <si>
    <t>3666811Q US Equity</t>
  </si>
  <si>
    <t>PREMISYS COMMUNICATIONS INC</t>
  </si>
  <si>
    <t>04/05/1995</t>
  </si>
  <si>
    <t>954407Q US Equity</t>
  </si>
  <si>
    <t>FUSION MEDICAL TECHNOLOGIES</t>
  </si>
  <si>
    <t>06/06/1996</t>
  </si>
  <si>
    <t>SYQTQ US Equity</t>
  </si>
  <si>
    <t>SYQUEST TECHNOLOGY INC</t>
  </si>
  <si>
    <t>12/18/1991</t>
  </si>
  <si>
    <t>11/17/1998</t>
  </si>
  <si>
    <t>DSPT US Equity</t>
  </si>
  <si>
    <t>DSP TECHNOLOGY INC</t>
  </si>
  <si>
    <t>12/01/1985</t>
  </si>
  <si>
    <t>CMOS US Equity</t>
  </si>
  <si>
    <t>CREDENCE SYSTEMS CORP</t>
  </si>
  <si>
    <t>10/27/1993</t>
  </si>
  <si>
    <t>LRCX US Equity</t>
  </si>
  <si>
    <t>LAM RESEARCH CORP</t>
  </si>
  <si>
    <t>05/01/1984</t>
  </si>
  <si>
    <t>LRNG US Equity</t>
  </si>
  <si>
    <t>LEARNING COMPANY (THE)</t>
  </si>
  <si>
    <t>04/29/1992</t>
  </si>
  <si>
    <t>ISET US Equity</t>
  </si>
  <si>
    <t>ISE LABS INC</t>
  </si>
  <si>
    <t>IKAN US Equity</t>
  </si>
  <si>
    <t>IKANOS COMMUNICATIONS INC</t>
  </si>
  <si>
    <t>09/21/2005</t>
  </si>
  <si>
    <t>2679945Q US Equity</t>
  </si>
  <si>
    <t>THERMA-WAVE INC</t>
  </si>
  <si>
    <t>3042466Q US Equity</t>
  </si>
  <si>
    <t>CHIPPAC INC-A</t>
  </si>
  <si>
    <t>08/08/2000</t>
  </si>
  <si>
    <t>WVSP US Equity</t>
  </si>
  <si>
    <t>WAVESPLITTER TECHNOLOGIES</t>
  </si>
  <si>
    <t>HIFN US Equity</t>
  </si>
  <si>
    <t>HI/FN INC</t>
  </si>
  <si>
    <t>NTSA US Equity</t>
  </si>
  <si>
    <t>NETUSA INC</t>
  </si>
  <si>
    <t>AURLQ US Equity</t>
  </si>
  <si>
    <t>AUREAL INC</t>
  </si>
  <si>
    <t>11/11/1992</t>
  </si>
  <si>
    <t>04/05/2000</t>
  </si>
  <si>
    <t>MYLX US Equity</t>
  </si>
  <si>
    <t>MYLEX CORP</t>
  </si>
  <si>
    <t>09/01/1984</t>
  </si>
  <si>
    <t>18402Z US Equity</t>
  </si>
  <si>
    <t>CLICKMARKS.COM</t>
  </si>
  <si>
    <t>20539Z US Equity</t>
  </si>
  <si>
    <t>ASAT LTD</t>
  </si>
  <si>
    <t>85025Q US Equity</t>
  </si>
  <si>
    <t>PROXIM INC</t>
  </si>
  <si>
    <t>12/15/1993</t>
  </si>
  <si>
    <t>SNX US Equity</t>
  </si>
  <si>
    <t>SYNNEX CORP</t>
  </si>
  <si>
    <t>11/25/2003</t>
  </si>
  <si>
    <t>PXSY US Equity</t>
  </si>
  <si>
    <t>PHOENIX LASER SYSTEMS INC</t>
  </si>
  <si>
    <t>NTPA US Equity</t>
  </si>
  <si>
    <t>NETOPIA INC</t>
  </si>
  <si>
    <t>06/13/1996</t>
  </si>
  <si>
    <t>OPLK US Equity</t>
  </si>
  <si>
    <t>OPLINK COMMUNICATIONS INC</t>
  </si>
  <si>
    <t>10/03/2000</t>
  </si>
  <si>
    <t>1280712D US Equity</t>
  </si>
  <si>
    <t>NOVELLUS SYSTEMS INC</t>
  </si>
  <si>
    <t>08/01/1988</t>
  </si>
  <si>
    <t>TGET US Equity</t>
  </si>
  <si>
    <t>TARGET THERAPEUTICS INC</t>
  </si>
  <si>
    <t>01/01/1992</t>
  </si>
  <si>
    <t>GATE US Equity</t>
  </si>
  <si>
    <t>GATEFIELD CORP</t>
  </si>
  <si>
    <t>06/01/1984</t>
  </si>
  <si>
    <t>8234041Z IT Equity</t>
  </si>
  <si>
    <t>QUARK PHARMACEUTICALS INC</t>
  </si>
  <si>
    <t>2971Q US Equity</t>
  </si>
  <si>
    <t>STARSIGHT TELECAST INC</t>
  </si>
  <si>
    <t>07/29/1993</t>
  </si>
  <si>
    <t>0542356D US Equity</t>
  </si>
  <si>
    <t>MATRIX PHARMACEUTICAL INC</t>
  </si>
  <si>
    <t>01/28/1992</t>
  </si>
  <si>
    <t>7415Z US Equity</t>
  </si>
  <si>
    <t>FREMONT BANK</t>
  </si>
  <si>
    <t>CRSR US Equity</t>
  </si>
  <si>
    <t>CORSAIR COMPONENTS INC</t>
  </si>
  <si>
    <t>3925876Z US Equity</t>
  </si>
  <si>
    <t>MICROFLUIDIC SYSTEMS</t>
  </si>
  <si>
    <t>TCII US Equity</t>
  </si>
  <si>
    <t>TCI INTERNATIONAL INC</t>
  </si>
  <si>
    <t>02/01/1982</t>
  </si>
  <si>
    <t>3936148Z US Equity</t>
  </si>
  <si>
    <t>KOSITCH ENTERPRISES INC</t>
  </si>
  <si>
    <t>3928644Z US Equity</t>
  </si>
  <si>
    <t>KIDANGO INC</t>
  </si>
  <si>
    <t>668630Z US Equity</t>
  </si>
  <si>
    <t>AMAX ENGINEERING CORP</t>
  </si>
  <si>
    <t>3644679Z US Equity</t>
  </si>
  <si>
    <t>AMERICAN PORTWELL TECHNOLOGY</t>
  </si>
  <si>
    <t>4138461Z US Equity</t>
  </si>
  <si>
    <t>BLOCKA CONSTRUCTION INC</t>
  </si>
  <si>
    <t>3714159Z US Equity</t>
  </si>
  <si>
    <t>QUALITY TRANSPORT INC</t>
  </si>
  <si>
    <t>3710243Z US Equity</t>
  </si>
  <si>
    <t>WESTERN PRECOOLING SYSTEMS</t>
  </si>
  <si>
    <t>4137885Z US Equity</t>
  </si>
  <si>
    <t>PROVISTA SOFTWARE INTERNATIO</t>
  </si>
  <si>
    <t>3758600Z US Equity</t>
  </si>
  <si>
    <t>ELMA ELECTRONIC INC</t>
  </si>
  <si>
    <t>4138837Z US Equity</t>
  </si>
  <si>
    <t>DECORATIVE PLUMBING DISTRIBU</t>
  </si>
  <si>
    <t>2944992Z US Equity</t>
  </si>
  <si>
    <t>VACONICS LIGHTING INC</t>
  </si>
  <si>
    <t>3779936Z US Equity</t>
  </si>
  <si>
    <t>RK ELECTRIC INC</t>
  </si>
  <si>
    <t>4483419Z US Equity</t>
  </si>
  <si>
    <t>FIRST ASSEMBLY OF GOD OF FRE</t>
  </si>
  <si>
    <t>594439Z US Equity</t>
  </si>
  <si>
    <t>DET LOGISTICS USA CORP</t>
  </si>
  <si>
    <t>4484499Z US Equity</t>
  </si>
  <si>
    <t>NITTO DENKO AMERICA INC</t>
  </si>
  <si>
    <t>3753192Z US Equity</t>
  </si>
  <si>
    <t>OPTOVUE INC</t>
  </si>
  <si>
    <t>SOLY US Equity</t>
  </si>
  <si>
    <t>SOLYNDRA LLC</t>
  </si>
  <si>
    <t>09/06/2011</t>
  </si>
  <si>
    <t>4108149Q US Equity</t>
  </si>
  <si>
    <t>UNITEK INCORPORATED</t>
  </si>
  <si>
    <t>AKOM US Equity</t>
  </si>
  <si>
    <t>AERKOMM INC</t>
  </si>
  <si>
    <t>06/18/2015</t>
  </si>
  <si>
    <t>ARDX US Equity</t>
  </si>
  <si>
    <t>ARDELYX INC</t>
  </si>
  <si>
    <t>06/18/2014</t>
  </si>
  <si>
    <t>AST US Equity</t>
  </si>
  <si>
    <t>ASTERIAS BIOTHERAPEUTICS</t>
  </si>
  <si>
    <t>ZSAN US Equity</t>
  </si>
  <si>
    <t>ZOSANO PHARMA CORP</t>
  </si>
  <si>
    <t>01/27/2015</t>
  </si>
  <si>
    <t>VSN LN Equity</t>
  </si>
  <si>
    <t>VERSEON CORP</t>
  </si>
  <si>
    <t>05/07/2015</t>
  </si>
  <si>
    <t>QTNA US Equity</t>
  </si>
  <si>
    <t>QUANTENNA COMMUNICATIONS INC</t>
  </si>
  <si>
    <t>10/28/2016</t>
  </si>
  <si>
    <t>ICHR US Equity</t>
  </si>
  <si>
    <t>ICHOR HOLDINGS LTD</t>
  </si>
  <si>
    <t>12/08/2016</t>
  </si>
  <si>
    <t>13839Z US Equity</t>
  </si>
  <si>
    <t>PENSARE INC</t>
  </si>
  <si>
    <t>Los Altos</t>
  </si>
  <si>
    <t>FSYI US Equity</t>
  </si>
  <si>
    <t>FREEHAND SYSTEMS INTERNATION</t>
  </si>
  <si>
    <t>862395Q GR Equity</t>
  </si>
  <si>
    <t>ASPECT DEVELOPMENT INC</t>
  </si>
  <si>
    <t>EWSI US Equity</t>
  </si>
  <si>
    <t>E-WASTE SYSTEMS INC</t>
  </si>
  <si>
    <t>IICU US Equity</t>
  </si>
  <si>
    <t>I-INCUBATOR.COM INC</t>
  </si>
  <si>
    <t>RTWO US Equity</t>
  </si>
  <si>
    <t>R2 TECHNOLOGY INC</t>
  </si>
  <si>
    <t>DSPG US Equity</t>
  </si>
  <si>
    <t>DSP GROUP INC</t>
  </si>
  <si>
    <t>02/11/1994</t>
  </si>
  <si>
    <t>PCLE US Equity</t>
  </si>
  <si>
    <t>PINNACLE SYSTEMS INC</t>
  </si>
  <si>
    <t>11/07/1994</t>
  </si>
  <si>
    <t>IMDC US Equity</t>
  </si>
  <si>
    <t>IN MEDIA CORP</t>
  </si>
  <si>
    <t>ARUGA US Equity</t>
  </si>
  <si>
    <t>AMERICAN RESTAURANT GROUP-A</t>
  </si>
  <si>
    <t>09/28/2004</t>
  </si>
  <si>
    <t>0967096D US Equity</t>
  </si>
  <si>
    <t>BLACK ANGUS SYSTEMS INC</t>
  </si>
  <si>
    <t>184538Q US Equity</t>
  </si>
  <si>
    <t>IMPACT SYSTEMS INC</t>
  </si>
  <si>
    <t>Los Gatos</t>
  </si>
  <si>
    <t>PRDL US Equity</t>
  </si>
  <si>
    <t>PROFITABLE DEVELOPMENTS INC</t>
  </si>
  <si>
    <t>CAER US Equity</t>
  </si>
  <si>
    <t>CAERE CORP</t>
  </si>
  <si>
    <t>10/01/1989</t>
  </si>
  <si>
    <t>NFLX US Equity</t>
  </si>
  <si>
    <t>NETFLIX INC</t>
  </si>
  <si>
    <t>05/22/2002</t>
  </si>
  <si>
    <t>28018Z US Equity</t>
  </si>
  <si>
    <t>NAMEZERO.COM INC</t>
  </si>
  <si>
    <t>CSRH US Equity</t>
  </si>
  <si>
    <t>CONSORTEUM HOLDINGS INC</t>
  </si>
  <si>
    <t>COSN US Equity</t>
  </si>
  <si>
    <t>COSINE COMMUNICATIONS INC</t>
  </si>
  <si>
    <t>09/25/2000</t>
  </si>
  <si>
    <t>REDB US Equity</t>
  </si>
  <si>
    <t>RED BRICK SYSTEMS INC</t>
  </si>
  <si>
    <t>01/22/1996</t>
  </si>
  <si>
    <t>22154Z US Equity</t>
  </si>
  <si>
    <t>SCHEDULING.COM</t>
  </si>
  <si>
    <t>146521Z US Equity</t>
  </si>
  <si>
    <t>INFOGAIN CORP</t>
  </si>
  <si>
    <t>ATOM US Equity</t>
  </si>
  <si>
    <t>ATOMERA INC</t>
  </si>
  <si>
    <t>08/05/2016</t>
  </si>
  <si>
    <t>ROKU US Equity</t>
  </si>
  <si>
    <t>ROKU INC</t>
  </si>
  <si>
    <t>09/27/2017</t>
  </si>
  <si>
    <t>PERC US Equity</t>
  </si>
  <si>
    <t>PERCLOSE INC</t>
  </si>
  <si>
    <t>Menlo Park</t>
  </si>
  <si>
    <t>11/06/1995</t>
  </si>
  <si>
    <t>652404Q US Equity</t>
  </si>
  <si>
    <t>NUANCE COMMUNICATIONS-OLD</t>
  </si>
  <si>
    <t>04/12/2000</t>
  </si>
  <si>
    <t>2483998Q US Equity</t>
  </si>
  <si>
    <t>SOLA INTERNATIONAL INC</t>
  </si>
  <si>
    <t>02/23/1995</t>
  </si>
  <si>
    <t>ACMM US Equity</t>
  </si>
  <si>
    <t>ACCOM INC</t>
  </si>
  <si>
    <t>09/26/1995</t>
  </si>
  <si>
    <t>08/19/2005</t>
  </si>
  <si>
    <t>9742Z US Equity</t>
  </si>
  <si>
    <t>CHEYENNE PARTNERS I LTD</t>
  </si>
  <si>
    <t>HAND US Equity</t>
  </si>
  <si>
    <t>HANDSPRING INC</t>
  </si>
  <si>
    <t>06/20/2000</t>
  </si>
  <si>
    <t>DGDN US Equity</t>
  </si>
  <si>
    <t>DIGIDESIGN INC</t>
  </si>
  <si>
    <t>12/10/1993</t>
  </si>
  <si>
    <t>LNDC US Equity</t>
  </si>
  <si>
    <t>LANDEC CORP</t>
  </si>
  <si>
    <t>02/14/1996</t>
  </si>
  <si>
    <t>BBSW US Equity</t>
  </si>
  <si>
    <t>BROADBASE SOFTWARE INC</t>
  </si>
  <si>
    <t>09/21/1999</t>
  </si>
  <si>
    <t>SANG US Equity</t>
  </si>
  <si>
    <t>SANGSTAT MEDICAL CORP</t>
  </si>
  <si>
    <t>12/08/1993</t>
  </si>
  <si>
    <t>RHI US Equity</t>
  </si>
  <si>
    <t>ROBERT HALF INTL INC</t>
  </si>
  <si>
    <t>19317Z US Equity</t>
  </si>
  <si>
    <t>BRENTWOOD VENTURE CAPITAL</t>
  </si>
  <si>
    <t>PFSY US Equity</t>
  </si>
  <si>
    <t>PACIFIC SYSTEMS CONTROL TECH</t>
  </si>
  <si>
    <t>07/30/1997</t>
  </si>
  <si>
    <t>18468Z US Equity</t>
  </si>
  <si>
    <t>BARKSDALE GROUP</t>
  </si>
  <si>
    <t>DASI US Equity</t>
  </si>
  <si>
    <t>DRUGABUSE SCIENCES INC</t>
  </si>
  <si>
    <t>7007Z US Equity</t>
  </si>
  <si>
    <t>NETDYNAMICS INC</t>
  </si>
  <si>
    <t>1334197D US Equity</t>
  </si>
  <si>
    <t>XTENT INC</t>
  </si>
  <si>
    <t>02/01/2007</t>
  </si>
  <si>
    <t>CONR US Equity</t>
  </si>
  <si>
    <t>CONOR MEDSYSTEMS INC</t>
  </si>
  <si>
    <t>12/13/2004</t>
  </si>
  <si>
    <t>22869Z US Equity</t>
  </si>
  <si>
    <t>STRATEGIC DECISION GROUP</t>
  </si>
  <si>
    <t>PGEN US Equity</t>
  </si>
  <si>
    <t>PROGENITOR INC</t>
  </si>
  <si>
    <t>08/07/1997</t>
  </si>
  <si>
    <t>PACB US Equity</t>
  </si>
  <si>
    <t>PACIFIC BIOSCIENCES OF CALIF</t>
  </si>
  <si>
    <t>10/26/2010</t>
  </si>
  <si>
    <t>EGHDQ US Equity</t>
  </si>
  <si>
    <t>EGGHEAD.COM INC</t>
  </si>
  <si>
    <t>04/17/1997</t>
  </si>
  <si>
    <t>08/15/2001</t>
  </si>
  <si>
    <t>EXPO US Equity</t>
  </si>
  <si>
    <t>EXPONENT INC</t>
  </si>
  <si>
    <t>08/01/1990</t>
  </si>
  <si>
    <t>2777388Q US Equity</t>
  </si>
  <si>
    <t>NEUREX CORP</t>
  </si>
  <si>
    <t>RYC US Equity</t>
  </si>
  <si>
    <t>RAYCHEM CORP</t>
  </si>
  <si>
    <t>0746210D US Equity</t>
  </si>
  <si>
    <t>ENDOVASCULAR TECHNOLOGIES IN</t>
  </si>
  <si>
    <t>02/06/1996</t>
  </si>
  <si>
    <t>17884Z US Equity</t>
  </si>
  <si>
    <t>I-O DISPLAY SYSTEMS LLC</t>
  </si>
  <si>
    <t>CARJQ US Equity</t>
  </si>
  <si>
    <t>CARCO ELECTRONICS -CL A</t>
  </si>
  <si>
    <t>10/31/2003</t>
  </si>
  <si>
    <t>FB US Equity</t>
  </si>
  <si>
    <t>FACEBOOK INC-A</t>
  </si>
  <si>
    <t>05/17/2012</t>
  </si>
  <si>
    <t>26203Z US Equity</t>
  </si>
  <si>
    <t>INFORMIX SOFTWARE INC</t>
  </si>
  <si>
    <t>16931Z US Equity</t>
  </si>
  <si>
    <t>SPIEKER PROPERTIES LP</t>
  </si>
  <si>
    <t>5490Z US Equity</t>
  </si>
  <si>
    <t>CRYSTAL DYNAMICS INC</t>
  </si>
  <si>
    <t>16797Z US Equity</t>
  </si>
  <si>
    <t>KNOWLEDGE UNIVERSE INC</t>
  </si>
  <si>
    <t>19318Z US Equity</t>
  </si>
  <si>
    <t>REDPOINT MANAGEMENT LLC</t>
  </si>
  <si>
    <t>31841Z US Equity</t>
  </si>
  <si>
    <t>VENTURE LAW GROUP</t>
  </si>
  <si>
    <t>12154Z US Equity</t>
  </si>
  <si>
    <t>PACIFIC SPECIALTY INSURANCE</t>
  </si>
  <si>
    <t>18044Z US Equity</t>
  </si>
  <si>
    <t>GENETRACE SYSTEMS INC</t>
  </si>
  <si>
    <t>OTEC US Equity</t>
  </si>
  <si>
    <t>ORATEC INTERVENTIONS INC</t>
  </si>
  <si>
    <t>04/04/2000</t>
  </si>
  <si>
    <t>CORT US Equity</t>
  </si>
  <si>
    <t>CORCEPT THERAPEUTICS INC</t>
  </si>
  <si>
    <t>04/13/2004</t>
  </si>
  <si>
    <t>186651Q US Equity</t>
  </si>
  <si>
    <t>SEQUUS PHARMACEUTICALS INC</t>
  </si>
  <si>
    <t>BPMX US Equity</t>
  </si>
  <si>
    <t>BIOPHARMX CORP</t>
  </si>
  <si>
    <t>06/25/2015</t>
  </si>
  <si>
    <t>GERN US Equity</t>
  </si>
  <si>
    <t>GERON CORP</t>
  </si>
  <si>
    <t>07/30/1996</t>
  </si>
  <si>
    <t>21316Z US Equity</t>
  </si>
  <si>
    <t>MONGOMUSIC INC</t>
  </si>
  <si>
    <t>693409Q US Equity</t>
  </si>
  <si>
    <t>BETA PHASE INC</t>
  </si>
  <si>
    <t>05/01/1986</t>
  </si>
  <si>
    <t>MPQI US Equity</t>
  </si>
  <si>
    <t>MEREDITH ENTERPRISES INC</t>
  </si>
  <si>
    <t>GYNE US Equity</t>
  </si>
  <si>
    <t>GYNECARE INC</t>
  </si>
  <si>
    <t>11/21/1995</t>
  </si>
  <si>
    <t>10201Z US Equity</t>
  </si>
  <si>
    <t>SRI INTERNATIONAL</t>
  </si>
  <si>
    <t>TLG US Equity</t>
  </si>
  <si>
    <t>TELEGENT SYSTEMS INC</t>
  </si>
  <si>
    <t>17940Z US Equity</t>
  </si>
  <si>
    <t>BENCHMARK CAPITAL HOLDINGS C</t>
  </si>
  <si>
    <t>3923112Z US Equity</t>
  </si>
  <si>
    <t>FLEGEL'S HOME FURNISHINGS IN</t>
  </si>
  <si>
    <t>3930892Z US Equity</t>
  </si>
  <si>
    <t>INTERWEST VENTURE MANAGEMENT</t>
  </si>
  <si>
    <t>1255263Z US Equity</t>
  </si>
  <si>
    <t>STRATEGIC BUSINESS INSIGHTS</t>
  </si>
  <si>
    <t>3649119Z US Equity</t>
  </si>
  <si>
    <t>HENRY J KAISER FAMILY FOUNDA</t>
  </si>
  <si>
    <t>3700751Z US Equity</t>
  </si>
  <si>
    <t>NOVO CONSTRUCTION INC</t>
  </si>
  <si>
    <t>4137461Z US Equity</t>
  </si>
  <si>
    <t>MEMBRANE TECHNOLOGY &amp; RESEAR</t>
  </si>
  <si>
    <t>TPVG US Equity</t>
  </si>
  <si>
    <t>TRIPLEPOINT VENTURE GROWTH B</t>
  </si>
  <si>
    <t>03/06/2014</t>
  </si>
  <si>
    <t>CORI US Equity</t>
  </si>
  <si>
    <t>CORIUM INTERNATIONAL INC</t>
  </si>
  <si>
    <t>04/03/2014</t>
  </si>
  <si>
    <t>VSAR US Equity</t>
  </si>
  <si>
    <t>VERSARTIS INC</t>
  </si>
  <si>
    <t>03/20/2014</t>
  </si>
  <si>
    <t>ADVM US Equity</t>
  </si>
  <si>
    <t>ADVERUM BIOTECHNOLOGIES INC</t>
  </si>
  <si>
    <t>07/31/2014</t>
  </si>
  <si>
    <t>XENT US Equity</t>
  </si>
  <si>
    <t>INTERSECT ENT INC</t>
  </si>
  <si>
    <t>07/23/2014</t>
  </si>
  <si>
    <t>DERM US Equity</t>
  </si>
  <si>
    <t>DERMIRA INC</t>
  </si>
  <si>
    <t>10/02/2014</t>
  </si>
  <si>
    <t>VBAY US Equity</t>
  </si>
  <si>
    <t>VIROBAY INC</t>
  </si>
  <si>
    <t>18308Z US Equity</t>
  </si>
  <si>
    <t>SEQUOIA CAPITAL OPERATIONS</t>
  </si>
  <si>
    <t>ZZISK US Equity</t>
  </si>
  <si>
    <t>KLEINER PERKINS CAUFIELD &amp; B</t>
  </si>
  <si>
    <t>17539Z US Equity</t>
  </si>
  <si>
    <t>DRAPER FISHER JURVETSON INTE</t>
  </si>
  <si>
    <t>19336Z US Equity</t>
  </si>
  <si>
    <t>NEW ENTERPRISE ASSOCIATES</t>
  </si>
  <si>
    <t>1050663Q US Equity</t>
  </si>
  <si>
    <t>PENINSULA BANK OF COMMERCE</t>
  </si>
  <si>
    <t>Millbrae</t>
  </si>
  <si>
    <t>LFGH US Equity</t>
  </si>
  <si>
    <t>LF GEORGE HOLDINGS INC</t>
  </si>
  <si>
    <t>04/08/2015</t>
  </si>
  <si>
    <t>XICO US Equity</t>
  </si>
  <si>
    <t>XICOR INC</t>
  </si>
  <si>
    <t>Milpitas</t>
  </si>
  <si>
    <t>03/01/1988</t>
  </si>
  <si>
    <t>SNDK US Equity</t>
  </si>
  <si>
    <t>SANDISK CORP</t>
  </si>
  <si>
    <t>2641504Q US Equity</t>
  </si>
  <si>
    <t>SOLECTRON CORP</t>
  </si>
  <si>
    <t>11/01/1989</t>
  </si>
  <si>
    <t>ELNT US Equity</t>
  </si>
  <si>
    <t>INTERSIL COMMUNICATIONS LLC</t>
  </si>
  <si>
    <t>10/10/1995</t>
  </si>
  <si>
    <t>LARS US Equity</t>
  </si>
  <si>
    <t>LARSCOM INC</t>
  </si>
  <si>
    <t>12/18/1996</t>
  </si>
  <si>
    <t>LLTC US Equity</t>
  </si>
  <si>
    <t>LINEAR TECHNOLOGY CORP</t>
  </si>
  <si>
    <t>113317Q US Equity</t>
  </si>
  <si>
    <t>PARADIGM TECHNOLOGY INC</t>
  </si>
  <si>
    <t>06/29/1995</t>
  </si>
  <si>
    <t>KLAC US Equity</t>
  </si>
  <si>
    <t>KLA-TENCOR CORP</t>
  </si>
  <si>
    <t>10/31/1980</t>
  </si>
  <si>
    <t>CRMK US Equity</t>
  </si>
  <si>
    <t>CERMETEK MICROELECTRNICS INC</t>
  </si>
  <si>
    <t>DIAU US Equity</t>
  </si>
  <si>
    <t>DIASONICS ULTRASOUND INC</t>
  </si>
  <si>
    <t>ZILG US Equity</t>
  </si>
  <si>
    <t>ZILOG INC</t>
  </si>
  <si>
    <t>NANO US Equity</t>
  </si>
  <si>
    <t>NANOMETRICS INC</t>
  </si>
  <si>
    <t>SAGI US Equity</t>
  </si>
  <si>
    <t>SAGE INC</t>
  </si>
  <si>
    <t>11/10/1999</t>
  </si>
  <si>
    <t>SIPX US Equity</t>
  </si>
  <si>
    <t>SIPEX CORP</t>
  </si>
  <si>
    <t>04/01/1996</t>
  </si>
  <si>
    <t>PRXM US Equity</t>
  </si>
  <si>
    <t>PROXIM WIRELESS CORP</t>
  </si>
  <si>
    <t>02/01/2000</t>
  </si>
  <si>
    <t>LEXR US Equity</t>
  </si>
  <si>
    <t>LEXAR MEDIA INC</t>
  </si>
  <si>
    <t>08/14/2000</t>
  </si>
  <si>
    <t>545252Q US Equity</t>
  </si>
  <si>
    <t>CELERITY GROUP INC</t>
  </si>
  <si>
    <t>SGI US Equity</t>
  </si>
  <si>
    <t>SILICON GRAPHICS INTERNATION</t>
  </si>
  <si>
    <t>06/09/2005</t>
  </si>
  <si>
    <t>PSEM US Equity</t>
  </si>
  <si>
    <t>PERICOM SEMICONDUCTOR CORP</t>
  </si>
  <si>
    <t>10/30/1997</t>
  </si>
  <si>
    <t>ISSI US Equity</t>
  </si>
  <si>
    <t>INTEGRATED SILICON SOLUTION</t>
  </si>
  <si>
    <t>02/02/1995</t>
  </si>
  <si>
    <t>ISIL US Equity</t>
  </si>
  <si>
    <t>INTERSIL CORP-A</t>
  </si>
  <si>
    <t>02/24/2000</t>
  </si>
  <si>
    <t>TNCR US Equity</t>
  </si>
  <si>
    <t>TENCOR INSTRUMENTS</t>
  </si>
  <si>
    <t>03/08/1993</t>
  </si>
  <si>
    <t>NNSY US Equity</t>
  </si>
  <si>
    <t>NANOSYS INC</t>
  </si>
  <si>
    <t>18448Z US Equity</t>
  </si>
  <si>
    <t>AXCELERANT INC</t>
  </si>
  <si>
    <t>SUNTC US Equity</t>
  </si>
  <si>
    <t>SUNWARD TECHNOLOGIES INC</t>
  </si>
  <si>
    <t>TKGL US Equity</t>
  </si>
  <si>
    <t>TEKEGLDMPIRE INC</t>
  </si>
  <si>
    <t>CAMD US Equity</t>
  </si>
  <si>
    <t>CALIFORNIA MICRO DEVICES COR</t>
  </si>
  <si>
    <t>10/01/1986</t>
  </si>
  <si>
    <t>VMXI US Equity</t>
  </si>
  <si>
    <t>VMX INC</t>
  </si>
  <si>
    <t>787365Q US Equity</t>
  </si>
  <si>
    <t>OCTEL COMMUNICATIONS CORP</t>
  </si>
  <si>
    <t>VIAV US Equity</t>
  </si>
  <si>
    <t>VIAVI SOLUTIONS INC</t>
  </si>
  <si>
    <t>11/17/1993</t>
  </si>
  <si>
    <t>CMTOQ US Equity</t>
  </si>
  <si>
    <t>COM21 INC</t>
  </si>
  <si>
    <t>05/21/1998</t>
  </si>
  <si>
    <t>07/15/2003</t>
  </si>
  <si>
    <t>IXYS US Equity</t>
  </si>
  <si>
    <t>IXYS CORPORATION</t>
  </si>
  <si>
    <t>NETF US Equity</t>
  </si>
  <si>
    <t>NETFRAME SYSTEMS INC</t>
  </si>
  <si>
    <t>06/04/1992</t>
  </si>
  <si>
    <t>SRMC US Equity</t>
  </si>
  <si>
    <t>SIERRA MONITOR CORP</t>
  </si>
  <si>
    <t>ESST US Equity</t>
  </si>
  <si>
    <t>ESS TECHNOLOGY INC</t>
  </si>
  <si>
    <t>10/05/1995</t>
  </si>
  <si>
    <t>DSTI US Equity</t>
  </si>
  <si>
    <t>DAYSTAR TECHNOLOGIES INC</t>
  </si>
  <si>
    <t>GRIC US Equity</t>
  </si>
  <si>
    <t>GOREMOTE INTERNET COMMUNICAT</t>
  </si>
  <si>
    <t>12/14/1999</t>
  </si>
  <si>
    <t>0091156Q US Equity</t>
  </si>
  <si>
    <t>C-CUBE MICROSYSTEMS INC</t>
  </si>
  <si>
    <t>ZLOGQ US Equity</t>
  </si>
  <si>
    <t>ZILOG INC/OLD</t>
  </si>
  <si>
    <t>02/27/1991</t>
  </si>
  <si>
    <t>02/28/2002</t>
  </si>
  <si>
    <t>DCSR US Equity</t>
  </si>
  <si>
    <t>DISC INC</t>
  </si>
  <si>
    <t>DTCD US Equity</t>
  </si>
  <si>
    <t>DTC DATA TECHNOLOGY CORP</t>
  </si>
  <si>
    <t>TASY US Equity</t>
  </si>
  <si>
    <t>TANXIA SYSTEM INC</t>
  </si>
  <si>
    <t>HWTI US Equity</t>
  </si>
  <si>
    <t>HEADWAY TECHNOLOGIES INC</t>
  </si>
  <si>
    <t>31814Z US Equity</t>
  </si>
  <si>
    <t>BRISTLECONE INC</t>
  </si>
  <si>
    <t>04/18/2017</t>
  </si>
  <si>
    <t>0753767D US Equity</t>
  </si>
  <si>
    <t>ENGENIO INFORMATION TECHNOLO</t>
  </si>
  <si>
    <t>3917764Z US Equity</t>
  </si>
  <si>
    <t>G SWANSON CONSTRUCTION INC</t>
  </si>
  <si>
    <t>3932420Z US Equity</t>
  </si>
  <si>
    <t>SUPERIOR AUTOMATIC SPRINKLER</t>
  </si>
  <si>
    <t>3712703Z US Equity</t>
  </si>
  <si>
    <t>CETECOM INC</t>
  </si>
  <si>
    <t>3768132Z US Equity</t>
  </si>
  <si>
    <t>HV WELKER CO INC</t>
  </si>
  <si>
    <t>3752576Z US Equity</t>
  </si>
  <si>
    <t>ADVANTECH CORP</t>
  </si>
  <si>
    <t>4482035Z US Equity</t>
  </si>
  <si>
    <t>DEVCON CONSTRUCTION INC</t>
  </si>
  <si>
    <t>FEYE US Equity</t>
  </si>
  <si>
    <t>FIREEYE INC</t>
  </si>
  <si>
    <t>09/19/2013</t>
  </si>
  <si>
    <t>HIVE US Equity</t>
  </si>
  <si>
    <t>AEROHIVE NETWORKS INC</t>
  </si>
  <si>
    <t>03/28/2014</t>
  </si>
  <si>
    <t>LITE US Equity</t>
  </si>
  <si>
    <t>LUMENTUM HOLDINGS INC</t>
  </si>
  <si>
    <t>PTGX US Equity</t>
  </si>
  <si>
    <t>PROTAGONIST THERAPEUTICS INC</t>
  </si>
  <si>
    <t>08/10/2016</t>
  </si>
  <si>
    <t>MXUS US Equity</t>
  </si>
  <si>
    <t>MAXUS TECHNOLOGY CORP</t>
  </si>
  <si>
    <t>Morgan Hill</t>
  </si>
  <si>
    <t>06/22/1999</t>
  </si>
  <si>
    <t>14767Z US Equity</t>
  </si>
  <si>
    <t>CONDOR SYSTEMS INC</t>
  </si>
  <si>
    <t>11/08/2001</t>
  </si>
  <si>
    <t>2751532Z US Equity</t>
  </si>
  <si>
    <t>ALIEN TECHNOLOGY CORP</t>
  </si>
  <si>
    <t>64837Q US Equity</t>
  </si>
  <si>
    <t>GLOBAL MOTORSPORT GROUP INC</t>
  </si>
  <si>
    <t>11/01/1991</t>
  </si>
  <si>
    <t>01/30/2008</t>
  </si>
  <si>
    <t>CRV US Equity</t>
  </si>
  <si>
    <t>COAST DISTRIBUTION SYSTEM/DE</t>
  </si>
  <si>
    <t>2992278Q US Equity</t>
  </si>
  <si>
    <t>CASTELLE</t>
  </si>
  <si>
    <t>12/19/1995</t>
  </si>
  <si>
    <t>3901626Z US Equity</t>
  </si>
  <si>
    <t>FOX HEAD INC</t>
  </si>
  <si>
    <t>3779760Z US Equity</t>
  </si>
  <si>
    <t>VELODYNE ACOUSTICS INC</t>
  </si>
  <si>
    <t>3943468Z US Equity</t>
  </si>
  <si>
    <t>SILICON VALLEY GLASS INC</t>
  </si>
  <si>
    <t>INTU US Equity</t>
  </si>
  <si>
    <t>INTUIT INC</t>
  </si>
  <si>
    <t>Mountain View</t>
  </si>
  <si>
    <t>03/11/1993</t>
  </si>
  <si>
    <t>NSCP US Equity</t>
  </si>
  <si>
    <t>NETSCAPE COMMUNICATIONS CORP</t>
  </si>
  <si>
    <t>08/08/1995</t>
  </si>
  <si>
    <t>CPTS US Equity</t>
  </si>
  <si>
    <t>BAYER ESSURE INC</t>
  </si>
  <si>
    <t>02/01/1996</t>
  </si>
  <si>
    <t>BVEW US Equity</t>
  </si>
  <si>
    <t>BINDVIEW DEVELOPMENT CORP</t>
  </si>
  <si>
    <t>07/23/1998</t>
  </si>
  <si>
    <t>ACLA US Equity</t>
  </si>
  <si>
    <t>ACLARA BIOSCIENCES INC</t>
  </si>
  <si>
    <t>03/20/2000</t>
  </si>
  <si>
    <t>LGPT US Equity</t>
  </si>
  <si>
    <t>LOG POINT TECHNOLOGIES INC</t>
  </si>
  <si>
    <t>1008517Q US Equity</t>
  </si>
  <si>
    <t>BLAZE SOFTWARE INC</t>
  </si>
  <si>
    <t>03/22/2000</t>
  </si>
  <si>
    <t>DVID US Equity</t>
  </si>
  <si>
    <t>DIGITAL VIDEO SYSTEMS INC</t>
  </si>
  <si>
    <t>TLCM US Equity</t>
  </si>
  <si>
    <t>TELCOM SEMICONDUCTOR INC</t>
  </si>
  <si>
    <t>2003Q US Equity</t>
  </si>
  <si>
    <t>CARDIOMETRICS INC</t>
  </si>
  <si>
    <t>11/03/1995</t>
  </si>
  <si>
    <t>DODV US Equity</t>
  </si>
  <si>
    <t>DIGITAL ORIGIN INC</t>
  </si>
  <si>
    <t>YILD US Equity</t>
  </si>
  <si>
    <t>YIELDUP INTL CORP</t>
  </si>
  <si>
    <t>13657Z US Equity</t>
  </si>
  <si>
    <t>REPLAY NETWORKS INC</t>
  </si>
  <si>
    <t>7193Z US Equity</t>
  </si>
  <si>
    <t>REASONING INC</t>
  </si>
  <si>
    <t>4792423Q US Equity</t>
  </si>
  <si>
    <t>S WIND-UP CORP</t>
  </si>
  <si>
    <t>04/13/1999</t>
  </si>
  <si>
    <t>742603Q US Equity</t>
  </si>
  <si>
    <t>VERISITY LTD</t>
  </si>
  <si>
    <t>03/20/2001</t>
  </si>
  <si>
    <t>20515Z US Equity</t>
  </si>
  <si>
    <t>PURPLEYOGI.COM</t>
  </si>
  <si>
    <t>RMDY US Equity</t>
  </si>
  <si>
    <t>REMEDY CORP</t>
  </si>
  <si>
    <t>03/16/1995</t>
  </si>
  <si>
    <t>OMCL US Equity</t>
  </si>
  <si>
    <t>OMNICELL INC</t>
  </si>
  <si>
    <t>08/06/2001</t>
  </si>
  <si>
    <t>SYNP US Equity</t>
  </si>
  <si>
    <t>SYNPLICITY INC</t>
  </si>
  <si>
    <t>10/11/2000</t>
  </si>
  <si>
    <t>0543122D US Equity</t>
  </si>
  <si>
    <t>ALTIRIS INC</t>
  </si>
  <si>
    <t>607114Q US Equity</t>
  </si>
  <si>
    <t>COBALT NETWORKS INC</t>
  </si>
  <si>
    <t>LAVA US Equity</t>
  </si>
  <si>
    <t>MAGMA DESIGN AUTOMATION INC</t>
  </si>
  <si>
    <t>11/19/2001</t>
  </si>
  <si>
    <t>VIRL US Equity</t>
  </si>
  <si>
    <t>VIRAGE LOGIC CORPORATION</t>
  </si>
  <si>
    <t>07/31/2000</t>
  </si>
  <si>
    <t>SYMC US Equity</t>
  </si>
  <si>
    <t>SYMANTEC CORP</t>
  </si>
  <si>
    <t>06/01/1989</t>
  </si>
  <si>
    <t>VVUS US Equity</t>
  </si>
  <si>
    <t>VIVUS INC</t>
  </si>
  <si>
    <t>04/06/1994</t>
  </si>
  <si>
    <t>6007Z US Equity</t>
  </si>
  <si>
    <t>COLLABRA SOFTWARE INC</t>
  </si>
  <si>
    <t>SOEN US Equity</t>
  </si>
  <si>
    <t>SOLAR ENERTECH CORP</t>
  </si>
  <si>
    <t>18457Z US Equity</t>
  </si>
  <si>
    <t>UPSHOT CORP</t>
  </si>
  <si>
    <t>5988Z US Equity</t>
  </si>
  <si>
    <t>STARLIGHT NETWORKS</t>
  </si>
  <si>
    <t>2231580Q US Equity</t>
  </si>
  <si>
    <t>CLARIA CORP</t>
  </si>
  <si>
    <t>CNKT US Equity</t>
  </si>
  <si>
    <t>CONNECTINC.COM COMPANY</t>
  </si>
  <si>
    <t>1529840D US Equity</t>
  </si>
  <si>
    <t>BRONCUS TECHNOLOGIES INC</t>
  </si>
  <si>
    <t>BLGW US Equity</t>
  </si>
  <si>
    <t>MONTEREY MANAGEMENT CORP</t>
  </si>
  <si>
    <t>ENCT US Equity</t>
  </si>
  <si>
    <t>ENACT HEALTH MANAGEMENT SYS</t>
  </si>
  <si>
    <t>19701Z US Equity</t>
  </si>
  <si>
    <t>ONEVC.COM</t>
  </si>
  <si>
    <t>20034Z US Equity</t>
  </si>
  <si>
    <t>GOTSAVINGS.COM</t>
  </si>
  <si>
    <t>CCXI US Equity</t>
  </si>
  <si>
    <t>CHEMOCENTRYX INC</t>
  </si>
  <si>
    <t>02/08/2012</t>
  </si>
  <si>
    <t>NSDA US Equity</t>
  </si>
  <si>
    <t>NASSDA CORP</t>
  </si>
  <si>
    <t>12/12/2001</t>
  </si>
  <si>
    <t>AWRD US Equity</t>
  </si>
  <si>
    <t>AWARD SOFTWARE INTL INC</t>
  </si>
  <si>
    <t>10/24/1996</t>
  </si>
  <si>
    <t>3471Q US Equity</t>
  </si>
  <si>
    <t>ACUSON CORP</t>
  </si>
  <si>
    <t>09/01/1986</t>
  </si>
  <si>
    <t>13084Z US Equity</t>
  </si>
  <si>
    <t>ACTA TECHNOLOGY INC</t>
  </si>
  <si>
    <t>ALXA US Equity</t>
  </si>
  <si>
    <t>ALEXZA PHARMACEUTICALS INC</t>
  </si>
  <si>
    <t>03/08/2006</t>
  </si>
  <si>
    <t>5199662Q US Equity</t>
  </si>
  <si>
    <t>PERLEGEN SCIENCES INC</t>
  </si>
  <si>
    <t>PYF LN Equity</t>
  </si>
  <si>
    <t>POLYFUEL INC</t>
  </si>
  <si>
    <t>07/05/2005</t>
  </si>
  <si>
    <t>3153670Q US Equity</t>
  </si>
  <si>
    <t>VERITAS SOFTWARE CORP</t>
  </si>
  <si>
    <t>MERQ US Equity</t>
  </si>
  <si>
    <t>MERCURY INTERACTIVE LLC</t>
  </si>
  <si>
    <t>10/28/1993</t>
  </si>
  <si>
    <t>HNSN US Equity</t>
  </si>
  <si>
    <t>HANSEN MEDICAL INC</t>
  </si>
  <si>
    <t>11/15/2006</t>
  </si>
  <si>
    <t>BEOSZ US Equity</t>
  </si>
  <si>
    <t>BE INC-DUE BILLS</t>
  </si>
  <si>
    <t>07/19/1999</t>
  </si>
  <si>
    <t>MRBA US Equity</t>
  </si>
  <si>
    <t>MARIMBA</t>
  </si>
  <si>
    <t>04/29/1999</t>
  </si>
  <si>
    <t>692418Q US Equity</t>
  </si>
  <si>
    <t>CRESCENDO PHARMACEUTICALS CP</t>
  </si>
  <si>
    <t>2086Q US Equity</t>
  </si>
  <si>
    <t>NETWORK GENERAL CORP</t>
  </si>
  <si>
    <t>IRIX US Equity</t>
  </si>
  <si>
    <t>IRIDEX CORP</t>
  </si>
  <si>
    <t>02/15/1996</t>
  </si>
  <si>
    <t>VOYT US Equity</t>
  </si>
  <si>
    <t>VOYANT INTERNATIONAL CORP</t>
  </si>
  <si>
    <t>NEOF US Equity</t>
  </si>
  <si>
    <t>NEOFORMA INC</t>
  </si>
  <si>
    <t>01/24/2000</t>
  </si>
  <si>
    <t>399940Q US Equity</t>
  </si>
  <si>
    <t>INTELLISYS GROUP INC</t>
  </si>
  <si>
    <t>8888000D US Equity</t>
  </si>
  <si>
    <t>GOOGLE LLC</t>
  </si>
  <si>
    <t>0355864Q US Equity</t>
  </si>
  <si>
    <t>AEROGEN INC</t>
  </si>
  <si>
    <t>11/09/2000</t>
  </si>
  <si>
    <t>CEVA US Equity</t>
  </si>
  <si>
    <t>CEVA INC</t>
  </si>
  <si>
    <t>26859Z US Equity</t>
  </si>
  <si>
    <t>ANTARES MICROSYSTEMS</t>
  </si>
  <si>
    <t>18712Z US Equity</t>
  </si>
  <si>
    <t>MARKETFIRST SOFTWARE INC</t>
  </si>
  <si>
    <t>VLCT US Equity</t>
  </si>
  <si>
    <t>VALICERT INC</t>
  </si>
  <si>
    <t>07/27/2000</t>
  </si>
  <si>
    <t>ADXM US Equity</t>
  </si>
  <si>
    <t>ADEX MEDIA INC</t>
  </si>
  <si>
    <t>259799Q US Equity</t>
  </si>
  <si>
    <t>CATALYTICA INC</t>
  </si>
  <si>
    <t>02/08/1993</t>
  </si>
  <si>
    <t>STRIQ US Equity</t>
  </si>
  <si>
    <t>STORM TECHNOLOGY INC</t>
  </si>
  <si>
    <t>09/30/1996</t>
  </si>
  <si>
    <t>10/21/1998</t>
  </si>
  <si>
    <t>0820558D US Equity</t>
  </si>
  <si>
    <t>TALARIAN CORP</t>
  </si>
  <si>
    <t>07/20/2000</t>
  </si>
  <si>
    <t>PLCW US Equity</t>
  </si>
  <si>
    <t>PLACEWARE INC</t>
  </si>
  <si>
    <t>LNKD US Equity</t>
  </si>
  <si>
    <t>LINKEDIN CORP - A</t>
  </si>
  <si>
    <t>05/18/2011</t>
  </si>
  <si>
    <t>366210Q US Equity</t>
  </si>
  <si>
    <t>INSILICON CORP</t>
  </si>
  <si>
    <t>03/21/2000</t>
  </si>
  <si>
    <t>SHGR US Equity</t>
  </si>
  <si>
    <t>SUCCESS HOLDING GROUP CORP U</t>
  </si>
  <si>
    <t>SHGY US Equity</t>
  </si>
  <si>
    <t>SEARCHGUY.COM INC</t>
  </si>
  <si>
    <t>CSIM US Equity</t>
  </si>
  <si>
    <t>CONSILIUM INC</t>
  </si>
  <si>
    <t>05/09/1989</t>
  </si>
  <si>
    <t>FRAM US Equity</t>
  </si>
  <si>
    <t>FRAME TECHNOLOGY CORP</t>
  </si>
  <si>
    <t>02/12/1992</t>
  </si>
  <si>
    <t>16785Z US Equity</t>
  </si>
  <si>
    <t>ANDALE</t>
  </si>
  <si>
    <t>LCRD US Equity</t>
  </si>
  <si>
    <t>LASERCARD CORP</t>
  </si>
  <si>
    <t>2450Q US Equity</t>
  </si>
  <si>
    <t>INFINITY FINANCIAL TECHNOLOG</t>
  </si>
  <si>
    <t>10/25/1996</t>
  </si>
  <si>
    <t>502462Q US Equity</t>
  </si>
  <si>
    <t>DOCENT INC</t>
  </si>
  <si>
    <t>EHTH US Equity</t>
  </si>
  <si>
    <t>EHEALTH INC</t>
  </si>
  <si>
    <t>10/12/2006</t>
  </si>
  <si>
    <t>SNPS US Equity</t>
  </si>
  <si>
    <t>SYNOPSYS INC</t>
  </si>
  <si>
    <t>02/25/1992</t>
  </si>
  <si>
    <t>SGID US Equity</t>
  </si>
  <si>
    <t>SILICON GRAPHICS INC</t>
  </si>
  <si>
    <t>05/08/2006</t>
  </si>
  <si>
    <t>15620Z US Equity</t>
  </si>
  <si>
    <t>TELLME NETWORKS INC</t>
  </si>
  <si>
    <t>72513Z US Equity</t>
  </si>
  <si>
    <t>TAKARA BIO USA INC/CA</t>
  </si>
  <si>
    <t>ADNC US Equity</t>
  </si>
  <si>
    <t>AUDIENCE INC</t>
  </si>
  <si>
    <t>05/09/2012</t>
  </si>
  <si>
    <t>ZONE US Equity</t>
  </si>
  <si>
    <t>ZONARE MEDICAL SYSTEMS INC</t>
  </si>
  <si>
    <t>16593Z US Equity</t>
  </si>
  <si>
    <t>INTEGRAL INC</t>
  </si>
  <si>
    <t>VRAY US Equity</t>
  </si>
  <si>
    <t>VIEWRAY INC</t>
  </si>
  <si>
    <t>11/04/2014</t>
  </si>
  <si>
    <t>QUOT US Equity</t>
  </si>
  <si>
    <t>QUOTIENT TECHNOLOGY INC</t>
  </si>
  <si>
    <t>MOBL US Equity</t>
  </si>
  <si>
    <t>MOBILEIRON INC</t>
  </si>
  <si>
    <t>06/11/2014</t>
  </si>
  <si>
    <t>GOOGL US Equity</t>
  </si>
  <si>
    <t>ALPHABET INC-CL A</t>
  </si>
  <si>
    <t>08/18/2004</t>
  </si>
  <si>
    <t>PSTG US Equity</t>
  </si>
  <si>
    <t>PURE STORAGE INC - CLASS A</t>
  </si>
  <si>
    <t>10/06/2015</t>
  </si>
  <si>
    <t>TNTR US Equity</t>
  </si>
  <si>
    <t>TINTRI INC</t>
  </si>
  <si>
    <t>06/29/2017</t>
  </si>
  <si>
    <t>VINA US Equity</t>
  </si>
  <si>
    <t>VINA TECHNOLOGIES INC</t>
  </si>
  <si>
    <t>Newark</t>
  </si>
  <si>
    <t>SCKT US Equity</t>
  </si>
  <si>
    <t>SOCKET MOBILE INC</t>
  </si>
  <si>
    <t>MAXY US Equity</t>
  </si>
  <si>
    <t>MAXYGEN INC</t>
  </si>
  <si>
    <t>12/15/1999</t>
  </si>
  <si>
    <t>DEPO US Equity</t>
  </si>
  <si>
    <t>DEPOMED INC</t>
  </si>
  <si>
    <t>17102Z US Equity</t>
  </si>
  <si>
    <t>WORLDWIDE PARTS &amp; ACCESSORIE</t>
  </si>
  <si>
    <t>22051Z US Equity</t>
  </si>
  <si>
    <t>REDCREEK COMMUNICATIONS INC</t>
  </si>
  <si>
    <t>639512Q US Equity</t>
  </si>
  <si>
    <t>SMART MODULAR TECHNOLOGIES</t>
  </si>
  <si>
    <t>SMOD US Equity</t>
  </si>
  <si>
    <t>SMART WORLDWIDE HOLDINGS INC</t>
  </si>
  <si>
    <t>02/02/2006</t>
  </si>
  <si>
    <t>3701407Z US Equity</t>
  </si>
  <si>
    <t>ETM-ELECTROMATIC INC</t>
  </si>
  <si>
    <t>CBAY US Equity</t>
  </si>
  <si>
    <t>CYMABAY THERAPEUTICS INC</t>
  </si>
  <si>
    <t>01/16/2014</t>
  </si>
  <si>
    <t>RVNC US Equity</t>
  </si>
  <si>
    <t>REVANCE THERAPEUTICS INC</t>
  </si>
  <si>
    <t>02/05/2014</t>
  </si>
  <si>
    <t>1071436D LN Equity</t>
  </si>
  <si>
    <t>ENECSYS PLC</t>
  </si>
  <si>
    <t>SGH US Equity</t>
  </si>
  <si>
    <t>SMART GLOBAL HOLDINGS INC</t>
  </si>
  <si>
    <t>05/23/2017</t>
  </si>
  <si>
    <t>SSTI US Equity</t>
  </si>
  <si>
    <t>SHOTSPOTTER INC</t>
  </si>
  <si>
    <t>06/07/2017</t>
  </si>
  <si>
    <t>SMAL US Equity</t>
  </si>
  <si>
    <t>SUMMIT BANCSHARES INC</t>
  </si>
  <si>
    <t>Oakland</t>
  </si>
  <si>
    <t>9805Z US Equity</t>
  </si>
  <si>
    <t>ROBERT VAN SECURITIES</t>
  </si>
  <si>
    <t>11630Z US Equity</t>
  </si>
  <si>
    <t>KAISER FOUNDATION HEALTH PLA</t>
  </si>
  <si>
    <t>544763Q US Equity</t>
  </si>
  <si>
    <t>CIVIC BANCORP</t>
  </si>
  <si>
    <t>0882694D US Equity</t>
  </si>
  <si>
    <t>CATELLUS DEVELOPMENT CORP</t>
  </si>
  <si>
    <t>CBYAA US Equity</t>
  </si>
  <si>
    <t>COMMUNITY BANK OF THE BAY-A</t>
  </si>
  <si>
    <t>226686Q US Equity</t>
  </si>
  <si>
    <t>FORTE SOFTWARE INC</t>
  </si>
  <si>
    <t>03/11/1996</t>
  </si>
  <si>
    <t>CPWM US Equity</t>
  </si>
  <si>
    <t>COST PLUS INC/CALIFORNIA</t>
  </si>
  <si>
    <t>04/03/1996</t>
  </si>
  <si>
    <t>GDW US Equity</t>
  </si>
  <si>
    <t>GOLDEN WEST FINANCIAL CORP</t>
  </si>
  <si>
    <t>12/20/1968</t>
  </si>
  <si>
    <t>219758Q US Equity</t>
  </si>
  <si>
    <t>ARMOR ALL PRODUCTS CORP</t>
  </si>
  <si>
    <t>SCIL US Equity</t>
  </si>
  <si>
    <t>SCIENTIFIC LEARNING CORP</t>
  </si>
  <si>
    <t>07/21/1999</t>
  </si>
  <si>
    <t>3370013Z US Equity</t>
  </si>
  <si>
    <t>DOUBLETWIST INC</t>
  </si>
  <si>
    <t>VATA US Equity</t>
  </si>
  <si>
    <t>VERSATA INC</t>
  </si>
  <si>
    <t>03/02/2000</t>
  </si>
  <si>
    <t>3096Z US Equity</t>
  </si>
  <si>
    <t>KAISER FOUNDATION HOSPITALS</t>
  </si>
  <si>
    <t>183862Q US Equity</t>
  </si>
  <si>
    <t>CYBERGOLD INC</t>
  </si>
  <si>
    <t>09/22/1999</t>
  </si>
  <si>
    <t>12/09/2002</t>
  </si>
  <si>
    <t>CLX US Equity</t>
  </si>
  <si>
    <t>CLOROX COMPANY</t>
  </si>
  <si>
    <t>DZSI US Equity</t>
  </si>
  <si>
    <t>DASAN ZHONE SOLUTIONS INC</t>
  </si>
  <si>
    <t>05/16/2001</t>
  </si>
  <si>
    <t>VLST US Equity</t>
  </si>
  <si>
    <t>VALUESTAR CORP</t>
  </si>
  <si>
    <t>11774Z US Equity</t>
  </si>
  <si>
    <t>MEDICAL INSURANCE EXCHANGE O</t>
  </si>
  <si>
    <t>1845Q US Equity</t>
  </si>
  <si>
    <t>CRESCENT JEWELERS INC</t>
  </si>
  <si>
    <t>08/11/2004</t>
  </si>
  <si>
    <t>2814984Q US Equity</t>
  </si>
  <si>
    <t>PAC-WEST TELECOMM INC</t>
  </si>
  <si>
    <t>11/03/1999</t>
  </si>
  <si>
    <t>03/28/2013</t>
  </si>
  <si>
    <t>OMCA US Equity</t>
  </si>
  <si>
    <t>OCCUPATIONAL MED CORP AMER</t>
  </si>
  <si>
    <t>PAMI US Equity</t>
  </si>
  <si>
    <t>PAM HOLDINGS INC</t>
  </si>
  <si>
    <t>TXCS US Equity</t>
  </si>
  <si>
    <t>TOTALAXCESS.COM INC</t>
  </si>
  <si>
    <t>ASKJ US Equity</t>
  </si>
  <si>
    <t>IAC SEARCH &amp; MEDIA INC</t>
  </si>
  <si>
    <t>06/30/1999</t>
  </si>
  <si>
    <t>BVAH US Equity</t>
  </si>
  <si>
    <t>BIONOVA HOLDING CORP</t>
  </si>
  <si>
    <t>01/01/1984</t>
  </si>
  <si>
    <t>DRYR US Equity</t>
  </si>
  <si>
    <t>DREYER'S GRAND ICE CREAM HOL</t>
  </si>
  <si>
    <t>06/01/1981</t>
  </si>
  <si>
    <t>P US Equity</t>
  </si>
  <si>
    <t>PANDORA MEDIA INC</t>
  </si>
  <si>
    <t>06/14/2011</t>
  </si>
  <si>
    <t>5450Z US Equity</t>
  </si>
  <si>
    <t>SUMMIT BANK</t>
  </si>
  <si>
    <t>OROE US Equity</t>
  </si>
  <si>
    <t>ORO EAST MINING INC</t>
  </si>
  <si>
    <t>1468740D US Equity</t>
  </si>
  <si>
    <t>BRIGHTSOURCE ENERGY INC</t>
  </si>
  <si>
    <t>FUBP US Equity</t>
  </si>
  <si>
    <t>FIRST ULB CORP</t>
  </si>
  <si>
    <t>HSDC US Equity</t>
  </si>
  <si>
    <t>HEALTH SYSTEMS DESIGN CORP</t>
  </si>
  <si>
    <t>03/04/1996</t>
  </si>
  <si>
    <t>2252825Z US Equity</t>
  </si>
  <si>
    <t>BENEFICIAL STATE BANK</t>
  </si>
  <si>
    <t>453132Z US Equity</t>
  </si>
  <si>
    <t>UNITED BUSINESS BANK FSB</t>
  </si>
  <si>
    <t>926394Z US Equity</t>
  </si>
  <si>
    <t>ALTA ALLIANCE BANK</t>
  </si>
  <si>
    <t>414080Z US Equity</t>
  </si>
  <si>
    <t>METROPOLITAN BANK/OAKLAND CA</t>
  </si>
  <si>
    <t>3917068Z US Equity</t>
  </si>
  <si>
    <t>RAGO &amp; SON INC</t>
  </si>
  <si>
    <t>3915228Z US Equity</t>
  </si>
  <si>
    <t>NBC GENERAL CONTRACTORS CORP</t>
  </si>
  <si>
    <t>07/08/2010</t>
  </si>
  <si>
    <t>3917084Z US Equity</t>
  </si>
  <si>
    <t>WILCO SUPPLY</t>
  </si>
  <si>
    <t>3902074Z US Equity</t>
  </si>
  <si>
    <t>METROPOLITAN TRANSPORTATION</t>
  </si>
  <si>
    <t>3930052Z US Equity</t>
  </si>
  <si>
    <t>NEW HARBINGER PUBLICATIONS I</t>
  </si>
  <si>
    <t>3939572Z US Equity</t>
  </si>
  <si>
    <t>DEVELOPMENTAL STUDIES CENTER</t>
  </si>
  <si>
    <t>3381019Z US Equity</t>
  </si>
  <si>
    <t>YOUNG MEN'S CHRISTIAN ASSOCI</t>
  </si>
  <si>
    <t>08/28/2009</t>
  </si>
  <si>
    <t>3714823Z US Equity</t>
  </si>
  <si>
    <t>DKS ASSOCIATES INC</t>
  </si>
  <si>
    <t>4137613Z US Equity</t>
  </si>
  <si>
    <t>ZUO MODERN CONTEMPORARY INC</t>
  </si>
  <si>
    <t>4138205Z US Equity</t>
  </si>
  <si>
    <t>GIVE SOMETHING BACK INC</t>
  </si>
  <si>
    <t>4138293Z US Equity</t>
  </si>
  <si>
    <t>MARWEST LLC</t>
  </si>
  <si>
    <t>3706519Z US Equity</t>
  </si>
  <si>
    <t>BRANAGH INC</t>
  </si>
  <si>
    <t>4138509Z US Equity</t>
  </si>
  <si>
    <t>BAYVIEW ENVIRONMENTAL SERVIC</t>
  </si>
  <si>
    <t>4138821Z US Equity</t>
  </si>
  <si>
    <t>H2C2 &amp; ASSOCIATES INC</t>
  </si>
  <si>
    <t>SCCI US Equity</t>
  </si>
  <si>
    <t>SHIMMICK CONSTRUCTION CO INC</t>
  </si>
  <si>
    <t>3766324Z US Equity</t>
  </si>
  <si>
    <t>MCGUIRE &amp; HESTER</t>
  </si>
  <si>
    <t>4482347Z US Equity</t>
  </si>
  <si>
    <t>CALIFORNIA-NEVADA METHODIST</t>
  </si>
  <si>
    <t>4486275Z US Equity</t>
  </si>
  <si>
    <t>CREATIVE WOOD PRODUCTS INC</t>
  </si>
  <si>
    <t>3927580Z US Equity</t>
  </si>
  <si>
    <t>GRANT J HUNT CO</t>
  </si>
  <si>
    <t>3704511Z US Equity</t>
  </si>
  <si>
    <t>SEIU UNITED HEALTHCARE WORKE</t>
  </si>
  <si>
    <t>3914796Z US Equity</t>
  </si>
  <si>
    <t>FIDELITY ROOF CO</t>
  </si>
  <si>
    <t>4494647Z US Equity</t>
  </si>
  <si>
    <t>AMERICAN INTERNATIONAL SUPPL</t>
  </si>
  <si>
    <t>3710343Z US Equity</t>
  </si>
  <si>
    <t>FAIRN &amp; SWANSON INC</t>
  </si>
  <si>
    <t>ELF US Equity</t>
  </si>
  <si>
    <t>ELF BEAUTY INC</t>
  </si>
  <si>
    <t>09/21/2016</t>
  </si>
  <si>
    <t>STMX US Equity</t>
  </si>
  <si>
    <t>SYSTEMIX INC</t>
  </si>
  <si>
    <t>Palo Alto</t>
  </si>
  <si>
    <t>08/07/1991</t>
  </si>
  <si>
    <t>0837365D US Equity</t>
  </si>
  <si>
    <t>CLICKACTION INC</t>
  </si>
  <si>
    <t>06/15/1995</t>
  </si>
  <si>
    <t>849889Z US Equity</t>
  </si>
  <si>
    <t>GARAGE.COM</t>
  </si>
  <si>
    <t>BIEX US Equity</t>
  </si>
  <si>
    <t>BIEX INC</t>
  </si>
  <si>
    <t>1953Q US Equity</t>
  </si>
  <si>
    <t>SYNTEX CORP</t>
  </si>
  <si>
    <t>LGTO US Equity</t>
  </si>
  <si>
    <t>LEGATO SYSTEMS INC</t>
  </si>
  <si>
    <t>07/05/1995</t>
  </si>
  <si>
    <t>6528Z US Equity</t>
  </si>
  <si>
    <t>VDONET CORP</t>
  </si>
  <si>
    <t>VAR US Equity</t>
  </si>
  <si>
    <t>VARIAN MEDICAL SYSTEMS INC</t>
  </si>
  <si>
    <t>2265Q US Equity</t>
  </si>
  <si>
    <t>CONVEX COMPUTER CORP</t>
  </si>
  <si>
    <t>VCNT US Equity</t>
  </si>
  <si>
    <t>VICINITY CORP</t>
  </si>
  <si>
    <t>02/08/2000</t>
  </si>
  <si>
    <t>HTGC US Equity</t>
  </si>
  <si>
    <t>HERCULES CAPITAL INC</t>
  </si>
  <si>
    <t>06/08/2005</t>
  </si>
  <si>
    <t>TIBX US Equity</t>
  </si>
  <si>
    <t>TIBCO SOFTWARE INC</t>
  </si>
  <si>
    <t>07/13/1999</t>
  </si>
  <si>
    <t>IAWK US Equity</t>
  </si>
  <si>
    <t>IASIAWORKS INC</t>
  </si>
  <si>
    <t>08/02/2000</t>
  </si>
  <si>
    <t>19868Z US Equity</t>
  </si>
  <si>
    <t>KEYASSETS.COM</t>
  </si>
  <si>
    <t>19197Z US Equity</t>
  </si>
  <si>
    <t>CHARTER GROWTH CAPITAL</t>
  </si>
  <si>
    <t>BHTX US Equity</t>
  </si>
  <si>
    <t>BAYHILL THERAPEUTICS INC</t>
  </si>
  <si>
    <t>20346Z US Equity</t>
  </si>
  <si>
    <t>FAWCETTE TECHNICAL</t>
  </si>
  <si>
    <t>AFFY US Equity</t>
  </si>
  <si>
    <t>AFFYMAX INC</t>
  </si>
  <si>
    <t>12/14/2006</t>
  </si>
  <si>
    <t>AVBH US Equity</t>
  </si>
  <si>
    <t>AVIDBANK HOLDINGS INC</t>
  </si>
  <si>
    <t>4630980Z US Equity</t>
  </si>
  <si>
    <t>SS/L HOLDINGS INC</t>
  </si>
  <si>
    <t>CRLW US Equity</t>
  </si>
  <si>
    <t>CRUEL WORLD INC</t>
  </si>
  <si>
    <t>ANAC US Equity</t>
  </si>
  <si>
    <t>ANACOR PHARMACEUTICALS INC</t>
  </si>
  <si>
    <t>11/23/2010</t>
  </si>
  <si>
    <t>UNNB US Equity</t>
  </si>
  <si>
    <t>UNIVERSITY BANK &amp; TRUST CO</t>
  </si>
  <si>
    <t>02/01/1980</t>
  </si>
  <si>
    <t>610677Q US Equity</t>
  </si>
  <si>
    <t>CRYSTAL DECISIONS INC</t>
  </si>
  <si>
    <t>7586674Q US Equity</t>
  </si>
  <si>
    <t>3PAR INC</t>
  </si>
  <si>
    <t>11/15/2007</t>
  </si>
  <si>
    <t>VMW US Equity</t>
  </si>
  <si>
    <t>VMWARE INC-CLASS A</t>
  </si>
  <si>
    <t>08/13/2007</t>
  </si>
  <si>
    <t>VARI US Equity</t>
  </si>
  <si>
    <t>VARIAN INC</t>
  </si>
  <si>
    <t>GCOR US Equity</t>
  </si>
  <si>
    <t>GENENCOR INTERNATIONAL INC</t>
  </si>
  <si>
    <t>ALTA US Equity</t>
  </si>
  <si>
    <t>ALTEROLA BIOTECH INC</t>
  </si>
  <si>
    <t>HPQ US Equity</t>
  </si>
  <si>
    <t>HP INC</t>
  </si>
  <si>
    <t>11/06/1957</t>
  </si>
  <si>
    <t>6844Z US Equity</t>
  </si>
  <si>
    <t>INTERMEDIA CAPITAL PARTNERS</t>
  </si>
  <si>
    <t>JIVE US Equity</t>
  </si>
  <si>
    <t>JIVE SOFTWARE INC</t>
  </si>
  <si>
    <t>12/12/2011</t>
  </si>
  <si>
    <t>CAIR US Equity</t>
  </si>
  <si>
    <t>CORSAIR COMMUNICATIONS INC</t>
  </si>
  <si>
    <t>07/29/1997</t>
  </si>
  <si>
    <t>3073Q US Equity</t>
  </si>
  <si>
    <t>COLLAGEN AESTHETICS INC</t>
  </si>
  <si>
    <t>10/01/1981</t>
  </si>
  <si>
    <t>TSLA US Equity</t>
  </si>
  <si>
    <t>TESLA INC</t>
  </si>
  <si>
    <t>06/28/2010</t>
  </si>
  <si>
    <t>8684445Z US Equity</t>
  </si>
  <si>
    <t>HERCULES CLEAN TECHNOLOGY CA</t>
  </si>
  <si>
    <t>AVCE US Equity</t>
  </si>
  <si>
    <t>AVICENA GROUP INC</t>
  </si>
  <si>
    <t>HWP1 US Equity</t>
  </si>
  <si>
    <t>HEWLETT-PACKARD FINANCE CO</t>
  </si>
  <si>
    <t>ARST US Equity</t>
  </si>
  <si>
    <t>ARCSIGHT LLC</t>
  </si>
  <si>
    <t>02/14/2008</t>
  </si>
  <si>
    <t>SWTX US Equity</t>
  </si>
  <si>
    <t>SOUTHWALL TECHNOLOGIES INC</t>
  </si>
  <si>
    <t>06/01/1987</t>
  </si>
  <si>
    <t>CATX US Equity</t>
  </si>
  <si>
    <t>C*ATS SOFTWARE INC</t>
  </si>
  <si>
    <t>03/20/1995</t>
  </si>
  <si>
    <t>CVTX US Equity</t>
  </si>
  <si>
    <t>CV THERAPEUTICS INC</t>
  </si>
  <si>
    <t>11/18/1996</t>
  </si>
  <si>
    <t>1534703D US Equity</t>
  </si>
  <si>
    <t>OPTI INC</t>
  </si>
  <si>
    <t>05/12/1993</t>
  </si>
  <si>
    <t>ARBA US Equity</t>
  </si>
  <si>
    <t>ARIBA INC</t>
  </si>
  <si>
    <t>29618Z US Equity</t>
  </si>
  <si>
    <t>ACCELLION INC</t>
  </si>
  <si>
    <t>975273Q US Equity</t>
  </si>
  <si>
    <t>COPPER MOUNTAIN NETWORKS INC</t>
  </si>
  <si>
    <t>05/12/1999</t>
  </si>
  <si>
    <t>TEKCQ US Equity</t>
  </si>
  <si>
    <t>TEKNOWLEDGE CORP</t>
  </si>
  <si>
    <t>10/07/2010</t>
  </si>
  <si>
    <t>17974Z US Equity</t>
  </si>
  <si>
    <t>INTEGRAL DEVELOPMENT CORP</t>
  </si>
  <si>
    <t>1270572Q US Equity</t>
  </si>
  <si>
    <t>CONNETICS CORP</t>
  </si>
  <si>
    <t>01/31/1996</t>
  </si>
  <si>
    <t>17354Z US Equity</t>
  </si>
  <si>
    <t>MADETOORDER.COM</t>
  </si>
  <si>
    <t>LNGU US Equity</t>
  </si>
  <si>
    <t>LANGUAGE 2 LANGUAGE UNIVERSA</t>
  </si>
  <si>
    <t>WJ US Equity</t>
  </si>
  <si>
    <t>WATKINS-JOHNSON COMPANY</t>
  </si>
  <si>
    <t>06/01/1975</t>
  </si>
  <si>
    <t>CAGT US Equity</t>
  </si>
  <si>
    <t>CARTRIDGE TELEVISION INC</t>
  </si>
  <si>
    <t>TDCA US Equity</t>
  </si>
  <si>
    <t>THERAPEUTIC DISCOVERY-CL A</t>
  </si>
  <si>
    <t>OCRX US Equity</t>
  </si>
  <si>
    <t>OCERA THERAPEUTICS INC</t>
  </si>
  <si>
    <t>04/04/2011</t>
  </si>
  <si>
    <t>16040Z US Equity</t>
  </si>
  <si>
    <t>NEWLINENOOSH INC</t>
  </si>
  <si>
    <t>582571Q US Equity</t>
  </si>
  <si>
    <t>COHESION TECHNOLOGIES INC</t>
  </si>
  <si>
    <t>3655120Z US Equity</t>
  </si>
  <si>
    <t>SPACE SYSTEMS/LORAL LLC</t>
  </si>
  <si>
    <t>825083Q US Equity</t>
  </si>
  <si>
    <t>SILICON GAMING INC</t>
  </si>
  <si>
    <t>DNGR US Equity</t>
  </si>
  <si>
    <t>DANGER INC</t>
  </si>
  <si>
    <t>3001987Z US Equity</t>
  </si>
  <si>
    <t>AVIDBANK</t>
  </si>
  <si>
    <t>407552Z US Equity</t>
  </si>
  <si>
    <t>GREATER BAY BANK NA</t>
  </si>
  <si>
    <t>4138893Z US Equity</t>
  </si>
  <si>
    <t>ALLANA BUICK &amp; BERS INC</t>
  </si>
  <si>
    <t>3754872Z US Equity</t>
  </si>
  <si>
    <t>PALISADE BUILDERS INC</t>
  </si>
  <si>
    <t>4137949Z US Equity</t>
  </si>
  <si>
    <t>DOUGLAS ROSS CONSTRUCTION IN</t>
  </si>
  <si>
    <t>0302911D US Equity</t>
  </si>
  <si>
    <t>CPI INTERNATIONAL HOLDING CO</t>
  </si>
  <si>
    <t>AVRN US Equity</t>
  </si>
  <si>
    <t>AVRA INC</t>
  </si>
  <si>
    <t>CDX US Equity</t>
  </si>
  <si>
    <t>CARDIODX INC</t>
  </si>
  <si>
    <t>EIGR US Equity</t>
  </si>
  <si>
    <t>EIGER BIOPHARMACEUTICALS INC</t>
  </si>
  <si>
    <t>01/29/2014</t>
  </si>
  <si>
    <t>HPE US Equity</t>
  </si>
  <si>
    <t>HEWLETT PACKARD ENTERPRISE</t>
  </si>
  <si>
    <t>AXP AU Equity</t>
  </si>
  <si>
    <t>AIRXPANDERS INC-CDI</t>
  </si>
  <si>
    <t>06/22/2015</t>
  </si>
  <si>
    <t>OOMA US Equity</t>
  </si>
  <si>
    <t>OOMA INC</t>
  </si>
  <si>
    <t>07/16/2015</t>
  </si>
  <si>
    <t>0344303Z US Equity</t>
  </si>
  <si>
    <t>DXC US Equity</t>
  </si>
  <si>
    <t>DXC TECHNOLOGY CO</t>
  </si>
  <si>
    <t>CLDR US Equity</t>
  </si>
  <si>
    <t>CLOUDERA INC</t>
  </si>
  <si>
    <t>04/27/2017</t>
  </si>
  <si>
    <t>IPOA/U US Equity</t>
  </si>
  <si>
    <t>SOCIAL CAPITAL HEDOSOPHIA HO</t>
  </si>
  <si>
    <t>09/13/2017</t>
  </si>
  <si>
    <t>HRTX US Equity</t>
  </si>
  <si>
    <t>HERON THERAPEUTICS INC</t>
  </si>
  <si>
    <t>Redwood City</t>
  </si>
  <si>
    <t>08/01/1987</t>
  </si>
  <si>
    <t>IGRE US Equity</t>
  </si>
  <si>
    <t>ACTIAN CORP</t>
  </si>
  <si>
    <t>DVTV US Equity</t>
  </si>
  <si>
    <t>DIVA SYSTEMS</t>
  </si>
  <si>
    <t>05/29/2002</t>
  </si>
  <si>
    <t>27997Z US Equity</t>
  </si>
  <si>
    <t>BAY AREA BANK</t>
  </si>
  <si>
    <t>16180Z US Equity</t>
  </si>
  <si>
    <t>ROTARY ROCKET COMPANY</t>
  </si>
  <si>
    <t>INFA US Equity</t>
  </si>
  <si>
    <t>INFORMATICA LLC</t>
  </si>
  <si>
    <t>04/28/1999</t>
  </si>
  <si>
    <t>GHDX US Equity</t>
  </si>
  <si>
    <t>GENOMIC HEALTH INC</t>
  </si>
  <si>
    <t>09/28/2005</t>
  </si>
  <si>
    <t>15101Z US Equity</t>
  </si>
  <si>
    <t>HARRIS MYCFO LLC</t>
  </si>
  <si>
    <t>BYAR US Equity</t>
  </si>
  <si>
    <t>BAY AREA BANCSHARES</t>
  </si>
  <si>
    <t>173150Q US Equity</t>
  </si>
  <si>
    <t>EQUINIX INC/OLD</t>
  </si>
  <si>
    <t>08/10/2000</t>
  </si>
  <si>
    <t>19098Z US Equity</t>
  </si>
  <si>
    <t>NAPSTER INC/OLD</t>
  </si>
  <si>
    <t>06/03/2002</t>
  </si>
  <si>
    <t>HERB US Equity</t>
  </si>
  <si>
    <t>YASHENG GROUP</t>
  </si>
  <si>
    <t>FOXH US Equity</t>
  </si>
  <si>
    <t>FOXHOLLOW TECHNOLOGIES INC</t>
  </si>
  <si>
    <t>10/27/2004</t>
  </si>
  <si>
    <t>ANRG US Equity</t>
  </si>
  <si>
    <t>ANERGEN INC</t>
  </si>
  <si>
    <t>10/10/1991</t>
  </si>
  <si>
    <t>MIGO US Equity</t>
  </si>
  <si>
    <t>MIGO SOFTWARE INC</t>
  </si>
  <si>
    <t>BVSN US Equity</t>
  </si>
  <si>
    <t>BROADVISION INC</t>
  </si>
  <si>
    <t>06/21/1996</t>
  </si>
  <si>
    <t>CDXS US Equity</t>
  </si>
  <si>
    <t>CODEXIS INC</t>
  </si>
  <si>
    <t>04/21/2010</t>
  </si>
  <si>
    <t>4562Z US Equity</t>
  </si>
  <si>
    <t>NEXT SOFTWARE INC</t>
  </si>
  <si>
    <t>26582Z US Equity</t>
  </si>
  <si>
    <t>STARTUPS.COM</t>
  </si>
  <si>
    <t>ORCL US Equity</t>
  </si>
  <si>
    <t>ORACLE CORP</t>
  </si>
  <si>
    <t>03/12/1986</t>
  </si>
  <si>
    <t>ACRX US Equity</t>
  </si>
  <si>
    <t>ACELRX PHARMACEUTICALS INC</t>
  </si>
  <si>
    <t>02/10/2011</t>
  </si>
  <si>
    <t>FOGD US Equity</t>
  </si>
  <si>
    <t>FOGDOG INC</t>
  </si>
  <si>
    <t>12/08/1999</t>
  </si>
  <si>
    <t>EMPH US Equity</t>
  </si>
  <si>
    <t>EMPHASYS MEDICAL INC</t>
  </si>
  <si>
    <t>PDEP US Equity</t>
  </si>
  <si>
    <t>PUREDEPTH INC</t>
  </si>
  <si>
    <t>FVCCQ US Equity</t>
  </si>
  <si>
    <t>FIRST VIRTUAL COMMUNICATIONS</t>
  </si>
  <si>
    <t>04/29/1998</t>
  </si>
  <si>
    <t>01/20/2005</t>
  </si>
  <si>
    <t>TRNZ US Equity</t>
  </si>
  <si>
    <t>TRINZIC CORP</t>
  </si>
  <si>
    <t>06/25/1990</t>
  </si>
  <si>
    <t>SFLY US Equity</t>
  </si>
  <si>
    <t>SHUTTERFLY INC</t>
  </si>
  <si>
    <t>09/28/2006</t>
  </si>
  <si>
    <t>XCIT US Equity</t>
  </si>
  <si>
    <t>EXCITE INC</t>
  </si>
  <si>
    <t>NIKU US Equity</t>
  </si>
  <si>
    <t>NIKU CORP</t>
  </si>
  <si>
    <t>02/28/2000</t>
  </si>
  <si>
    <t>20027Z US Equity</t>
  </si>
  <si>
    <t>CARE2.COM INC</t>
  </si>
  <si>
    <t>EA US Equity</t>
  </si>
  <si>
    <t>ELECTRONIC ARTS INC</t>
  </si>
  <si>
    <t>10/03/1989</t>
  </si>
  <si>
    <t>NMOC US Equity</t>
  </si>
  <si>
    <t>NEMO MOTORS CORP</t>
  </si>
  <si>
    <t>YYFEC US Equity</t>
  </si>
  <si>
    <t>REDWOOD MORTGAGE INVESTORS V</t>
  </si>
  <si>
    <t>XCLL US Equity</t>
  </si>
  <si>
    <t>XCELMOBILITY INC</t>
  </si>
  <si>
    <t>ITLI US Equity</t>
  </si>
  <si>
    <t>INTELLIGENTIAS INC</t>
  </si>
  <si>
    <t>SDVI US Equity</t>
  </si>
  <si>
    <t>SIGNATURE DEVICES INC</t>
  </si>
  <si>
    <t>NLBC US Equity</t>
  </si>
  <si>
    <t>NELSON (L.B.) CORP</t>
  </si>
  <si>
    <t>NETO US Equity</t>
  </si>
  <si>
    <t>NETOBJECTS INC</t>
  </si>
  <si>
    <t>OPNN US Equity</t>
  </si>
  <si>
    <t>OPENLANE INC</t>
  </si>
  <si>
    <t>AMPXQ US Equity</t>
  </si>
  <si>
    <t>AMPEX CORP-CLASS A</t>
  </si>
  <si>
    <t>07/16/1992</t>
  </si>
  <si>
    <t>03/30/2008</t>
  </si>
  <si>
    <t>RSND US Equity</t>
  </si>
  <si>
    <t>RESOUND CORPORATION</t>
  </si>
  <si>
    <t>03/03/1993</t>
  </si>
  <si>
    <t>GNLB US Equity</t>
  </si>
  <si>
    <t>GENELABS TECHNOLOGIES</t>
  </si>
  <si>
    <t>06/13/1991</t>
  </si>
  <si>
    <t>0112053D US Equity</t>
  </si>
  <si>
    <t>ADIA SERVICES INC</t>
  </si>
  <si>
    <t>3371079Q US Equity</t>
  </si>
  <si>
    <t>HEARTPORT INC</t>
  </si>
  <si>
    <t>04/25/1996</t>
  </si>
  <si>
    <t>ATHMQ US Equity</t>
  </si>
  <si>
    <t>AT HOME CORP -SER A</t>
  </si>
  <si>
    <t>07/10/1997</t>
  </si>
  <si>
    <t>09/28/2001</t>
  </si>
  <si>
    <t>ADAPQ US Equity</t>
  </si>
  <si>
    <t>AB LIQUIDATING CORP</t>
  </si>
  <si>
    <t>10/01/1972</t>
  </si>
  <si>
    <t>07/26/2001</t>
  </si>
  <si>
    <t>SPRT US Equity</t>
  </si>
  <si>
    <t>SUPPORT.COM INC</t>
  </si>
  <si>
    <t>TMWD US Equity</t>
  </si>
  <si>
    <t>TUMBLEWEED COMMUNICATIONS CP</t>
  </si>
  <si>
    <t>08/06/1999</t>
  </si>
  <si>
    <t>EQIX US Equity</t>
  </si>
  <si>
    <t>EQUINIX INC</t>
  </si>
  <si>
    <t>08/11/2000</t>
  </si>
  <si>
    <t>CLRN US Equity</t>
  </si>
  <si>
    <t>CLARENT CORP</t>
  </si>
  <si>
    <t>YYFEB US Equity</t>
  </si>
  <si>
    <t>VSNT US Equity</t>
  </si>
  <si>
    <t>VERSANT CORP</t>
  </si>
  <si>
    <t>07/17/1996</t>
  </si>
  <si>
    <t>BBND US Equity</t>
  </si>
  <si>
    <t>BIGBAND NETWORKS INC</t>
  </si>
  <si>
    <t>03/14/2007</t>
  </si>
  <si>
    <t>WTLK US Equity</t>
  </si>
  <si>
    <t>WORLDTALK COMMUNICATIONS CRP</t>
  </si>
  <si>
    <t>04/11/1996</t>
  </si>
  <si>
    <t>31089Z US Equity</t>
  </si>
  <si>
    <t>INSTILL CORP</t>
  </si>
  <si>
    <t>SSNI US Equity</t>
  </si>
  <si>
    <t>SILVER SPRING NETWORKS INC</t>
  </si>
  <si>
    <t>03/12/2013</t>
  </si>
  <si>
    <t>OMED US Equity</t>
  </si>
  <si>
    <t>ONCOMED PHARMACEUTICALS INC</t>
  </si>
  <si>
    <t>07/17/2013</t>
  </si>
  <si>
    <t>3573649Z US Equity</t>
  </si>
  <si>
    <t>PEARL THERAPEUTICS INC</t>
  </si>
  <si>
    <t>MODN US Equity</t>
  </si>
  <si>
    <t>MODEL N INC</t>
  </si>
  <si>
    <t>03/19/2013</t>
  </si>
  <si>
    <t>QLYS US Equity</t>
  </si>
  <si>
    <t>QUALYS INC</t>
  </si>
  <si>
    <t>09/27/2012</t>
  </si>
  <si>
    <t>3932068Z US Equity</t>
  </si>
  <si>
    <t>DREAM CAREERS INC</t>
  </si>
  <si>
    <t>3761300Z US Equity</t>
  </si>
  <si>
    <t>W L BUTLER CONSTRUCTION INC</t>
  </si>
  <si>
    <t>YDLE US Equity</t>
  </si>
  <si>
    <t>YODLEE INC</t>
  </si>
  <si>
    <t>3693612Z US Equity</t>
  </si>
  <si>
    <t>DPR CONSTRUCTION INC</t>
  </si>
  <si>
    <t>0538061D US Equity</t>
  </si>
  <si>
    <t>REDWOOD MORTGAGE INVESTORS I</t>
  </si>
  <si>
    <t>BGFT US Equity</t>
  </si>
  <si>
    <t>BIGFOOT PROJECT INVESTMENTS</t>
  </si>
  <si>
    <t>YUME US Equity</t>
  </si>
  <si>
    <t>YUME INC</t>
  </si>
  <si>
    <t>08/07/2013</t>
  </si>
  <si>
    <t>FUEL US Equity</t>
  </si>
  <si>
    <t>ROCKET FUEL INC</t>
  </si>
  <si>
    <t>RLYP US Equity</t>
  </si>
  <si>
    <t>RELYPSA INC</t>
  </si>
  <si>
    <t>11/14/2013</t>
  </si>
  <si>
    <t>BOX US Equity</t>
  </si>
  <si>
    <t>BOX INC - CLASS A</t>
  </si>
  <si>
    <t>01/22/2015</t>
  </si>
  <si>
    <t>SLNO US Equity</t>
  </si>
  <si>
    <t>SOLENO THERAPEUTICS INC</t>
  </si>
  <si>
    <t>CHRS US Equity</t>
  </si>
  <si>
    <t>COHERUS BIOSCIENCES INC</t>
  </si>
  <si>
    <t>11/06/2014</t>
  </si>
  <si>
    <t>NVRO US Equity</t>
  </si>
  <si>
    <t>NEVRO CORP</t>
  </si>
  <si>
    <t>11/05/2014</t>
  </si>
  <si>
    <t>AVGR US Equity</t>
  </si>
  <si>
    <t>AVINGER INC</t>
  </si>
  <si>
    <t>01/30/2015</t>
  </si>
  <si>
    <t>BTCY US Equity</t>
  </si>
  <si>
    <t>BIOTRICITY INC</t>
  </si>
  <si>
    <t>10/26/2015</t>
  </si>
  <si>
    <t>DTCO US Equity</t>
  </si>
  <si>
    <t>DIRECT COATING INC</t>
  </si>
  <si>
    <t>San Bruno</t>
  </si>
  <si>
    <t>29497Z US Equity</t>
  </si>
  <si>
    <t>AVIVO CORP</t>
  </si>
  <si>
    <t>19050Z US Equity</t>
  </si>
  <si>
    <t>TESTMART</t>
  </si>
  <si>
    <t>5746Z US Equity</t>
  </si>
  <si>
    <t>TRANS OCEAN CONTAINER CORP</t>
  </si>
  <si>
    <t>SEVN US Equity</t>
  </si>
  <si>
    <t>SEVEN NETWORK UNITED STATES</t>
  </si>
  <si>
    <t>San Carlos</t>
  </si>
  <si>
    <t>BCDA US Equity</t>
  </si>
  <si>
    <t>BIOCARDIA INC</t>
  </si>
  <si>
    <t>CNTDQ US Equity</t>
  </si>
  <si>
    <t>CELLNET DATA SYSTEMS INC</t>
  </si>
  <si>
    <t>09/26/1996</t>
  </si>
  <si>
    <t>02/04/2000</t>
  </si>
  <si>
    <t>IMGI US Equity</t>
  </si>
  <si>
    <t>IMAGINON INC</t>
  </si>
  <si>
    <t>01/18/1995</t>
  </si>
  <si>
    <t>GMST US Equity</t>
  </si>
  <si>
    <t>GEMSTAR-TV GUIDE INTL INC</t>
  </si>
  <si>
    <t>20276Z US Equity</t>
  </si>
  <si>
    <t>THIRDVOICE INC</t>
  </si>
  <si>
    <t>16749Z US Equity</t>
  </si>
  <si>
    <t>REALNAMES CORPORATION</t>
  </si>
  <si>
    <t>367182Z US Equity</t>
  </si>
  <si>
    <t>RELEASENOW.COM CORP</t>
  </si>
  <si>
    <t>DOVRA US Equity</t>
  </si>
  <si>
    <t>DOVER INVESTMENTS CORP-CL A</t>
  </si>
  <si>
    <t>IOVA US Equity</t>
  </si>
  <si>
    <t>IOVANCE BIOTHERAPEUTICS INC</t>
  </si>
  <si>
    <t>3937508Z US Equity</t>
  </si>
  <si>
    <t>G BORTOLOTTO &amp; CO</t>
  </si>
  <si>
    <t>NTRA US Equity</t>
  </si>
  <si>
    <t>NATERA INC</t>
  </si>
  <si>
    <t>07/01/2015</t>
  </si>
  <si>
    <t>1455254D US Equity</t>
  </si>
  <si>
    <t>BIOCARDIA LIFESCIENCES INC</t>
  </si>
  <si>
    <t>TIVO US Equity</t>
  </si>
  <si>
    <t>TIVO CORP</t>
  </si>
  <si>
    <t>20469Z US Equity</t>
  </si>
  <si>
    <t>HORSLEY BRIDGE PARTNERS</t>
  </si>
  <si>
    <t>San Francisco</t>
  </si>
  <si>
    <t>KWND US Equity</t>
  </si>
  <si>
    <t>KENETECH CORP</t>
  </si>
  <si>
    <t>09/21/1993</t>
  </si>
  <si>
    <t>SFFD US Equity</t>
  </si>
  <si>
    <t>SFFED CORP</t>
  </si>
  <si>
    <t>GFXPZ US Equity</t>
  </si>
  <si>
    <t>PLM EQUIPMENT GROWTH FUND I</t>
  </si>
  <si>
    <t>NXCDQ US Equity</t>
  </si>
  <si>
    <t>NEXTCARD INC</t>
  </si>
  <si>
    <t>05/14/1999</t>
  </si>
  <si>
    <t>11/14/2002</t>
  </si>
  <si>
    <t>TISM US Equity</t>
  </si>
  <si>
    <t>TIS MORTGAGE INVESTMENT CO</t>
  </si>
  <si>
    <t>RSSF US Equity</t>
  </si>
  <si>
    <t>BANCBOSTON ROBERTSON STEPHEN</t>
  </si>
  <si>
    <t>GFWQZ US Equity</t>
  </si>
  <si>
    <t>PLM EQUIPMENT GROWTH FD III</t>
  </si>
  <si>
    <t>PCG US Equity</t>
  </si>
  <si>
    <t>P G &amp; E CORP</t>
  </si>
  <si>
    <t>07/24/1919</t>
  </si>
  <si>
    <t>693365Q US Equity</t>
  </si>
  <si>
    <t>PACIFIC TELESIS GROUP</t>
  </si>
  <si>
    <t>SBNK US Equity</t>
  </si>
  <si>
    <t>SONOMA VALLEY BANCORP</t>
  </si>
  <si>
    <t>2525Q US Equity</t>
  </si>
  <si>
    <t>CAPITAL GUARANTY CORP</t>
  </si>
  <si>
    <t>09/30/1993</t>
  </si>
  <si>
    <t>ADVS US Equity</t>
  </si>
  <si>
    <t>ADVENT SOFTWARE INC</t>
  </si>
  <si>
    <t>11/15/1995</t>
  </si>
  <si>
    <t>772962Q US Equity</t>
  </si>
  <si>
    <t>PREVIEW TRAVEL INC</t>
  </si>
  <si>
    <t>11/19/1997</t>
  </si>
  <si>
    <t>VIAP US Equity</t>
  </si>
  <si>
    <t>VIA PHARMACEUTICALS INC</t>
  </si>
  <si>
    <t>HQ US Equity</t>
  </si>
  <si>
    <t>JP MORGAN H&amp;Q</t>
  </si>
  <si>
    <t>08/08/1996</t>
  </si>
  <si>
    <t>12949Z US Equity</t>
  </si>
  <si>
    <t>PROLOGIS LP</t>
  </si>
  <si>
    <t>MUSE US Equity</t>
  </si>
  <si>
    <t>MICROMUSE INC</t>
  </si>
  <si>
    <t>02/12/1998</t>
  </si>
  <si>
    <t>WKYN US Equity</t>
  </si>
  <si>
    <t>WEBSKY INC</t>
  </si>
  <si>
    <t>CYBS US Equity</t>
  </si>
  <si>
    <t>CYBERSOURCE CORP</t>
  </si>
  <si>
    <t>06/23/1999</t>
  </si>
  <si>
    <t>7621Z US Equity</t>
  </si>
  <si>
    <t>BANK OF SAN FRANCISCO</t>
  </si>
  <si>
    <t>UNLA US Equity</t>
  </si>
  <si>
    <t>UNILAVA CORP</t>
  </si>
  <si>
    <t>12/16/1994</t>
  </si>
  <si>
    <t>1011119D US Equity</t>
  </si>
  <si>
    <t>SIRNA THERAPEUTICS INC</t>
  </si>
  <si>
    <t>ELCI US Equity</t>
  </si>
  <si>
    <t>EASTERN LIGHT CAPITAL INC</t>
  </si>
  <si>
    <t>SLNM US Equity</t>
  </si>
  <si>
    <t>SALON MEDIA GROUP INC</t>
  </si>
  <si>
    <t>06/21/1999</t>
  </si>
  <si>
    <t>9587Z US Equity</t>
  </si>
  <si>
    <t>SUTRO &amp; COMPANY</t>
  </si>
  <si>
    <t>29377Z US Equity</t>
  </si>
  <si>
    <t>EDAW INC</t>
  </si>
  <si>
    <t>9371Z US Equity</t>
  </si>
  <si>
    <t>PREFERREDTRADE INC</t>
  </si>
  <si>
    <t>SQNB US Equity</t>
  </si>
  <si>
    <t>SEQUOIA NATIONAL BANK/CA</t>
  </si>
  <si>
    <t>19565Z US Equity</t>
  </si>
  <si>
    <t>PHOTOPOINT.COM</t>
  </si>
  <si>
    <t>XXCGC US Equity</t>
  </si>
  <si>
    <t>CRONOS GLOBAL INCOME FD XVI</t>
  </si>
  <si>
    <t>10366Z US Equity</t>
  </si>
  <si>
    <t>ULICO CASUALTY CO.</t>
  </si>
  <si>
    <t>29361Z US Equity</t>
  </si>
  <si>
    <t>SABLE INSURANCE CO</t>
  </si>
  <si>
    <t>CFAL US Equity</t>
  </si>
  <si>
    <t>CALIFORNIA LIFE CORP</t>
  </si>
  <si>
    <t>ROGPB US Equity</t>
  </si>
  <si>
    <t>ROBERTSON GROUP INC CL B</t>
  </si>
  <si>
    <t>ANDO US Equity</t>
  </si>
  <si>
    <t>ANDROMEDIA INC</t>
  </si>
  <si>
    <t>CPKI US Equity</t>
  </si>
  <si>
    <t>CALIFORNIA PIZZA KITCHEN INC</t>
  </si>
  <si>
    <t>08/01/2000</t>
  </si>
  <si>
    <t>CCTY US Equity</t>
  </si>
  <si>
    <t>CALIFORNIA CMNTY BANCSHARES</t>
  </si>
  <si>
    <t>PHIP US Equity</t>
  </si>
  <si>
    <t>PROVIDENTIAL CORP</t>
  </si>
  <si>
    <t>02/10/1992</t>
  </si>
  <si>
    <t>27993Z US Equity</t>
  </si>
  <si>
    <t>GOLDEN GATE BANK</t>
  </si>
  <si>
    <t>FRTZ US Equity</t>
  </si>
  <si>
    <t>FRITZ COMPANIES INC</t>
  </si>
  <si>
    <t>10/15/1992</t>
  </si>
  <si>
    <t>HSE US Equity</t>
  </si>
  <si>
    <t>KERR-MCGEE ROCKY MOUNTAIN</t>
  </si>
  <si>
    <t>11/23/1992</t>
  </si>
  <si>
    <t>16849Z US Equity</t>
  </si>
  <si>
    <t>FREMONT REALTY CAPITAL LLC</t>
  </si>
  <si>
    <t>CRM US Equity</t>
  </si>
  <si>
    <t>SALESFORCE.COM INC</t>
  </si>
  <si>
    <t>06/22/2004</t>
  </si>
  <si>
    <t>PAC1 US Equity</t>
  </si>
  <si>
    <t>PACIFIC BELL TELEPHONE CO</t>
  </si>
  <si>
    <t>1034070Z US Equity</t>
  </si>
  <si>
    <t>PRESIDIO GOLF TRUST</t>
  </si>
  <si>
    <t>64819Q US Equity</t>
  </si>
  <si>
    <t>BA MERCHANT SERVICES INC-A</t>
  </si>
  <si>
    <t>HFSC US Equity</t>
  </si>
  <si>
    <t>HAMILTON FINL SERVICES CORP</t>
  </si>
  <si>
    <t>197906Q US Equity</t>
  </si>
  <si>
    <t>SOUTHERN PACIFIC RAIL CORP</t>
  </si>
  <si>
    <t>08/09/1993</t>
  </si>
  <si>
    <t>ZZEFB US Equity</t>
  </si>
  <si>
    <t>ATEL CASH DISTRIB FUND 05</t>
  </si>
  <si>
    <t>EDNT US Equity</t>
  </si>
  <si>
    <t>ENTERTAINMENT DIGITAL NETWRK</t>
  </si>
  <si>
    <t>MYPT US Equity</t>
  </si>
  <si>
    <t>MYPOINTS.COM INC</t>
  </si>
  <si>
    <t>08/19/1999</t>
  </si>
  <si>
    <t>XXDCB US Equity</t>
  </si>
  <si>
    <t>ATEL CASH DISTRIBUTION FD 2</t>
  </si>
  <si>
    <t>IGDC US Equity</t>
  </si>
  <si>
    <t>INDIGENOUS GLOBAL DEVELOPMEN</t>
  </si>
  <si>
    <t>USWB US Equity</t>
  </si>
  <si>
    <t>USWEB CORP</t>
  </si>
  <si>
    <t>12/04/1997</t>
  </si>
  <si>
    <t>2972Q US Equity</t>
  </si>
  <si>
    <t>TRANSAMERICA CORP</t>
  </si>
  <si>
    <t>PLD US Equity</t>
  </si>
  <si>
    <t>PROLOGIS INC</t>
  </si>
  <si>
    <t>11/20/1997</t>
  </si>
  <si>
    <t>URGP US Equity</t>
  </si>
  <si>
    <t>URIGEN PHARMACEUTICALS INC/O</t>
  </si>
  <si>
    <t>09/15/1997</t>
  </si>
  <si>
    <t>AIRL US Equity</t>
  </si>
  <si>
    <t>AIRLEASE LTD A CALIFORNIA LP</t>
  </si>
  <si>
    <t>0746237D US Equity</t>
  </si>
  <si>
    <t>EMBARK.COM INC</t>
  </si>
  <si>
    <t>15103Z US Equity</t>
  </si>
  <si>
    <t>EBATES.COM</t>
  </si>
  <si>
    <t>2133Q US Equity</t>
  </si>
  <si>
    <t>MERIDIAN POINT REALTY VIII C</t>
  </si>
  <si>
    <t>CNTX US Equity</t>
  </si>
  <si>
    <t>CENTEX TELEMANAGEMENT INC</t>
  </si>
  <si>
    <t>EFCT US Equity</t>
  </si>
  <si>
    <t>EFACTOR GROUP CORP</t>
  </si>
  <si>
    <t>PLYI US Equity</t>
  </si>
  <si>
    <t>PLAYNET TECHNOLOGIES INC</t>
  </si>
  <si>
    <t>DLB US Equity</t>
  </si>
  <si>
    <t>DOLBY LABORATORIES INC-CL A</t>
  </si>
  <si>
    <t>02/16/2005</t>
  </si>
  <si>
    <t>FTPT US Equity</t>
  </si>
  <si>
    <t>FORT POINT PARTNERS</t>
  </si>
  <si>
    <t>KFN US Equity</t>
  </si>
  <si>
    <t>KKR FINANCIAL HOLDINGS LLC</t>
  </si>
  <si>
    <t>06/23/2005</t>
  </si>
  <si>
    <t>SUMI US Equity</t>
  </si>
  <si>
    <t>SUMITOMO BANK OF CALIFORNIA</t>
  </si>
  <si>
    <t>SCHW US Equity</t>
  </si>
  <si>
    <t>SCHWAB (CHARLES) CORP</t>
  </si>
  <si>
    <t>09/01/1987</t>
  </si>
  <si>
    <t>6700Z US Equity</t>
  </si>
  <si>
    <t>JOE BOXER CO LLC</t>
  </si>
  <si>
    <t>9867763Q US Equity</t>
  </si>
  <si>
    <t>PAYMAP INC</t>
  </si>
  <si>
    <t>MKTW US Equity</t>
  </si>
  <si>
    <t>MARKETWATCH INC</t>
  </si>
  <si>
    <t>01/14/1999</t>
  </si>
  <si>
    <t>MCK US Equity</t>
  </si>
  <si>
    <t>MCKESSON CORP</t>
  </si>
  <si>
    <t>11/16/1928</t>
  </si>
  <si>
    <t>BNNX US Equity</t>
  </si>
  <si>
    <t>BANKS.COM INC</t>
  </si>
  <si>
    <t>20095Z US Equity</t>
  </si>
  <si>
    <t>MEVC INC</t>
  </si>
  <si>
    <t>TGH US Equity</t>
  </si>
  <si>
    <t>TEXTAINER GROUP HOLDINGS LTD</t>
  </si>
  <si>
    <t>10/09/2007</t>
  </si>
  <si>
    <t>FRXX US Equity</t>
  </si>
  <si>
    <t>FORECROSS CORPORATION</t>
  </si>
  <si>
    <t>18674Z US Equity</t>
  </si>
  <si>
    <t>IMOTORS.COM</t>
  </si>
  <si>
    <t>MLNU US Equity</t>
  </si>
  <si>
    <t>MILLENNIUM BANK/CA</t>
  </si>
  <si>
    <t>UCBHQ US Equity</t>
  </si>
  <si>
    <t>UCBH HOLDINGS INC</t>
  </si>
  <si>
    <t>JVDTQ US Equity</t>
  </si>
  <si>
    <t>JAVA DETOUR INC</t>
  </si>
  <si>
    <t>LAUN US Equity</t>
  </si>
  <si>
    <t>LAUNCH MEDIA INC</t>
  </si>
  <si>
    <t>04/22/1999</t>
  </si>
  <si>
    <t>DEVC US Equity</t>
  </si>
  <si>
    <t>DEVCON INTERNATIONAL CORP</t>
  </si>
  <si>
    <t>LOOK US Equity</t>
  </si>
  <si>
    <t>LOOKSMART LTD</t>
  </si>
  <si>
    <t>15272Z US Equity</t>
  </si>
  <si>
    <t>MAC PUBLISHING LLC</t>
  </si>
  <si>
    <t>OHBO US Equity</t>
  </si>
  <si>
    <t>OH BOY INDUSTRIES INC</t>
  </si>
  <si>
    <t>NWBN US Equity</t>
  </si>
  <si>
    <t>NEW RESOURCE BANK</t>
  </si>
  <si>
    <t>18522Z US Equity</t>
  </si>
  <si>
    <t>ISYNDICATE INC</t>
  </si>
  <si>
    <t>06/15/2001</t>
  </si>
  <si>
    <t>16880Z US Equity</t>
  </si>
  <si>
    <t>BUZZSAW INC</t>
  </si>
  <si>
    <t>17108Z US Equity</t>
  </si>
  <si>
    <t>LEVANTA INC</t>
  </si>
  <si>
    <t>NPNTQ US Equity</t>
  </si>
  <si>
    <t>NORTHPOINT COMMUNICATIONS</t>
  </si>
  <si>
    <t>05/05/1999</t>
  </si>
  <si>
    <t>01/16/2001</t>
  </si>
  <si>
    <t>DTHK US Equity</t>
  </si>
  <si>
    <t>DIGITALTHINK INC</t>
  </si>
  <si>
    <t>PSFY US Equity</t>
  </si>
  <si>
    <t>PERSONIFY INC</t>
  </si>
  <si>
    <t>EMEM US Equity</t>
  </si>
  <si>
    <t>EMEMBERDIRECT INC</t>
  </si>
  <si>
    <t>MKTG US Equity</t>
  </si>
  <si>
    <t>RESPONSYS INC</t>
  </si>
  <si>
    <t>04/20/2011</t>
  </si>
  <si>
    <t>1388L US Equity</t>
  </si>
  <si>
    <t>MCCUTCHEN DOYLE BROWN ET AL</t>
  </si>
  <si>
    <t>16971Z US Equity</t>
  </si>
  <si>
    <t>GATEWAY BANK FSB/OAKLAND CA</t>
  </si>
  <si>
    <t>14358Z US Equity</t>
  </si>
  <si>
    <t>REDWOOD SECURITIES</t>
  </si>
  <si>
    <t>16881Z US Equity</t>
  </si>
  <si>
    <t>BIDCOM INC</t>
  </si>
  <si>
    <t>PLUM US Equity</t>
  </si>
  <si>
    <t>PLUMTREE SOFTWARE INC</t>
  </si>
  <si>
    <t>0618171D US Equity</t>
  </si>
  <si>
    <t>TURNSTONE SYSTEMS INC</t>
  </si>
  <si>
    <t>01/31/2000</t>
  </si>
  <si>
    <t>19556Z US Equity</t>
  </si>
  <si>
    <t>PLANTAGENET CAPITAL MGMT LLC</t>
  </si>
  <si>
    <t>1076052D US Equity</t>
  </si>
  <si>
    <t>PETOPIA.COM INC</t>
  </si>
  <si>
    <t>SREV US Equity</t>
  </si>
  <si>
    <t>SERVICESOURCE INTERNATIONAL</t>
  </si>
  <si>
    <t>03/24/2011</t>
  </si>
  <si>
    <t>218962Q US Equity</t>
  </si>
  <si>
    <t>FLYCAST COMMUNICATIONS CORP</t>
  </si>
  <si>
    <t>05/03/1999</t>
  </si>
  <si>
    <t>19930Z US Equity</t>
  </si>
  <si>
    <t>STARMINE CORP</t>
  </si>
  <si>
    <t>825303Q US Equity</t>
  </si>
  <si>
    <t>NOVO GROUP INC</t>
  </si>
  <si>
    <t>BARE US Equity</t>
  </si>
  <si>
    <t>BARE ESCENTUALS INC</t>
  </si>
  <si>
    <t>FRC US Equity</t>
  </si>
  <si>
    <t>FIRST REPUBLIC BANK/CA</t>
  </si>
  <si>
    <t>12/08/2010</t>
  </si>
  <si>
    <t>ZNGA US Equity</t>
  </si>
  <si>
    <t>ZYNGA INC - CL A</t>
  </si>
  <si>
    <t>12/15/2011</t>
  </si>
  <si>
    <t>20304Z US Equity</t>
  </si>
  <si>
    <t>KEEN.COM</t>
  </si>
  <si>
    <t>BRIE US Equity</t>
  </si>
  <si>
    <t>BRIENCE INC</t>
  </si>
  <si>
    <t>20677Z US Equity</t>
  </si>
  <si>
    <t>FREESAMPLES.COM</t>
  </si>
  <si>
    <t>20171Z US Equity</t>
  </si>
  <si>
    <t>AMERINDO INVESTMENT ADVISORS</t>
  </si>
  <si>
    <t>OLNK US Equity</t>
  </si>
  <si>
    <t>ONELINK CORP</t>
  </si>
  <si>
    <t>MNBO US Equity</t>
  </si>
  <si>
    <t>MNB HOLDINGS CORP</t>
  </si>
  <si>
    <t>12180Z US Equity</t>
  </si>
  <si>
    <t>PAULA INSURANCE CO.</t>
  </si>
  <si>
    <t>GCHK US Equity</t>
  </si>
  <si>
    <t>GREENCHEK TECHNOLOGY INC</t>
  </si>
  <si>
    <t>EOEX US Equity</t>
  </si>
  <si>
    <t>EOEXCHANGE INC</t>
  </si>
  <si>
    <t>BRE US Equity</t>
  </si>
  <si>
    <t>BEX PORTFOLIO LLC</t>
  </si>
  <si>
    <t>08/14/1980</t>
  </si>
  <si>
    <t>0559548D US Equity</t>
  </si>
  <si>
    <t>MEDIAPLEX INC</t>
  </si>
  <si>
    <t>11/18/1999</t>
  </si>
  <si>
    <t>16618Z US Equity</t>
  </si>
  <si>
    <t>WELLS FARGO CAPITAL B</t>
  </si>
  <si>
    <t>0170085D US Equity</t>
  </si>
  <si>
    <t>ATEL GROWTH CAPITAL FUND 8 L</t>
  </si>
  <si>
    <t>PDOB US Equity</t>
  </si>
  <si>
    <t>PRESIDIO BANK</t>
  </si>
  <si>
    <t>USTX US Equity</t>
  </si>
  <si>
    <t>USTMAN TECHNOLOGIES INC</t>
  </si>
  <si>
    <t>07/01/1959</t>
  </si>
  <si>
    <t>1465949D US Equity</t>
  </si>
  <si>
    <t>OPENTV CORP</t>
  </si>
  <si>
    <t>11/22/1999</t>
  </si>
  <si>
    <t>18246Z US Equity</t>
  </si>
  <si>
    <t>TRADEYARD.COM</t>
  </si>
  <si>
    <t>18560Z US Equity</t>
  </si>
  <si>
    <t>LETSTALK.COM INC</t>
  </si>
  <si>
    <t>20269Z US Equity</t>
  </si>
  <si>
    <t>GREAT ENTERTAINING INC.</t>
  </si>
  <si>
    <t>QKKAQ US Equity</t>
  </si>
  <si>
    <t>QUOKKA SPORTS INC</t>
  </si>
  <si>
    <t>07/27/1999</t>
  </si>
  <si>
    <t>04/27/2001</t>
  </si>
  <si>
    <t>OPEN US Equity</t>
  </si>
  <si>
    <t>OPENTABLE INC</t>
  </si>
  <si>
    <t>05/20/2009</t>
  </si>
  <si>
    <t>XXFFA US Equity</t>
  </si>
  <si>
    <t>TEXTAINER EQUIP INC FD 04</t>
  </si>
  <si>
    <t>1025L US Equity</t>
  </si>
  <si>
    <t>US DISTRICT CT - CA NORTHERN</t>
  </si>
  <si>
    <t>ISTM US Equity</t>
  </si>
  <si>
    <t>I-STORM INC</t>
  </si>
  <si>
    <t>21099Z US Equity</t>
  </si>
  <si>
    <t>CONTINUITY SOLUTIONS INC</t>
  </si>
  <si>
    <t>XXEEZ US Equity</t>
  </si>
  <si>
    <t>TEXTAINER EQUIP INC FD 02</t>
  </si>
  <si>
    <t>XXFFB US Equity</t>
  </si>
  <si>
    <t>TEXTAINER EQUIP INC FD 06</t>
  </si>
  <si>
    <t>0941825D US Equity</t>
  </si>
  <si>
    <t>MACROMEDIA INC</t>
  </si>
  <si>
    <t>12/13/1993</t>
  </si>
  <si>
    <t>3739Z US Equity</t>
  </si>
  <si>
    <t>BANK OF AMERICA NT &amp; SA/CA</t>
  </si>
  <si>
    <t>TOBE US Equity</t>
  </si>
  <si>
    <t>2BRIDGE INC</t>
  </si>
  <si>
    <t>747234Q US Equity</t>
  </si>
  <si>
    <t>EGREETINGS NETWORK INC</t>
  </si>
  <si>
    <t>12/16/1999</t>
  </si>
  <si>
    <t>16164Z US Equity</t>
  </si>
  <si>
    <t>WR HAMBRECHT + CO LLC</t>
  </si>
  <si>
    <t>8394653Q US Equity</t>
  </si>
  <si>
    <t>PROLOGIS</t>
  </si>
  <si>
    <t>03/31/1994</t>
  </si>
  <si>
    <t>YESD US Equity</t>
  </si>
  <si>
    <t>YESDTC HOLDINGS INC</t>
  </si>
  <si>
    <t>DWAY US Equity</t>
  </si>
  <si>
    <t>DRIVEWAY CORP</t>
  </si>
  <si>
    <t>568105Q US Equity</t>
  </si>
  <si>
    <t>SMARTAGE.COM CORP</t>
  </si>
  <si>
    <t>PHM CN Equity</t>
  </si>
  <si>
    <t>PATIENT HOME MONITORING CORP</t>
  </si>
  <si>
    <t>22715Z US Equity</t>
  </si>
  <si>
    <t>JP KIDS INC</t>
  </si>
  <si>
    <t>1475Q US Equity</t>
  </si>
  <si>
    <t>ATLAS RESOURCES INC</t>
  </si>
  <si>
    <t>20447Z US Equity</t>
  </si>
  <si>
    <t>LEGALMATCH.COM</t>
  </si>
  <si>
    <t>IDLZ US Equity</t>
  </si>
  <si>
    <t>IDOLEYEZ CORP</t>
  </si>
  <si>
    <t>19615Z US Equity</t>
  </si>
  <si>
    <t>GURU INC</t>
  </si>
  <si>
    <t>OMNY US Equity</t>
  </si>
  <si>
    <t>OMNISKY CORP</t>
  </si>
  <si>
    <t>09/20/2000</t>
  </si>
  <si>
    <t>12/10/2001</t>
  </si>
  <si>
    <t>14973Z US Equity</t>
  </si>
  <si>
    <t>E*OFFERING</t>
  </si>
  <si>
    <t>EGPS US Equity</t>
  </si>
  <si>
    <t>EGROUPS INC</t>
  </si>
  <si>
    <t>14118Z US Equity</t>
  </si>
  <si>
    <t>UNIVERSITY GAMES</t>
  </si>
  <si>
    <t>28286Z US Equity</t>
  </si>
  <si>
    <t>KICK.COM</t>
  </si>
  <si>
    <t>HEVI US Equity</t>
  </si>
  <si>
    <t>HEAVY EARTH RESOURCES INC</t>
  </si>
  <si>
    <t>APXG US Equity</t>
  </si>
  <si>
    <t>APEXTALK HOLDINGS INC</t>
  </si>
  <si>
    <t>BWAV US Equity</t>
  </si>
  <si>
    <t>BETAWAVE CORP</t>
  </si>
  <si>
    <t>1030770Q US Equity</t>
  </si>
  <si>
    <t>GOLDEN STATE BANCORP</t>
  </si>
  <si>
    <t>AMBS US Equity</t>
  </si>
  <si>
    <t>AMARANTUS BIOSCIENCE HOLDING</t>
  </si>
  <si>
    <t>BLVE US Equity</t>
  </si>
  <si>
    <t>BELVEDERE SOCAL</t>
  </si>
  <si>
    <t>VIZG US Equity</t>
  </si>
  <si>
    <t>VISIONGLOBAL CORP</t>
  </si>
  <si>
    <t>NAPL LN Equity</t>
  </si>
  <si>
    <t>NAPO PHARMACEUTICALS INC</t>
  </si>
  <si>
    <t>07/31/2006</t>
  </si>
  <si>
    <t>52129Z US Equity</t>
  </si>
  <si>
    <t>CYPRESS EQUIPMENT FUND A LLC</t>
  </si>
  <si>
    <t>GPS US Equity</t>
  </si>
  <si>
    <t>GAP INC/THE</t>
  </si>
  <si>
    <t>05/19/1976</t>
  </si>
  <si>
    <t>2761917Q US Equity</t>
  </si>
  <si>
    <t>FIRST REPUBLIC BANK</t>
  </si>
  <si>
    <t>EPOC US Equity</t>
  </si>
  <si>
    <t>EPOCRATES LLC</t>
  </si>
  <si>
    <t>02/01/2011</t>
  </si>
  <si>
    <t>RACK US Equity</t>
  </si>
  <si>
    <t>RACKWISE INC</t>
  </si>
  <si>
    <t>XXMCJ US Equity</t>
  </si>
  <si>
    <t>METRIC PARTNERS GROWTH SUITE</t>
  </si>
  <si>
    <t>15837Z US Equity</t>
  </si>
  <si>
    <t>CHARLES SCHWAB &amp; CO INC</t>
  </si>
  <si>
    <t>NDC US Equity</t>
  </si>
  <si>
    <t>NDCHEALTH CORP</t>
  </si>
  <si>
    <t>PBSF US Equity</t>
  </si>
  <si>
    <t>PACIFIC BANK N.A.</t>
  </si>
  <si>
    <t>TRNO US Equity</t>
  </si>
  <si>
    <t>TERRENO REALTY CORP</t>
  </si>
  <si>
    <t>02/09/2010</t>
  </si>
  <si>
    <t>3234877Q US Equity</t>
  </si>
  <si>
    <t>IGN ENTERTAINMENT INC</t>
  </si>
  <si>
    <t>BTZO US Equity</t>
  </si>
  <si>
    <t>BITZIO INC</t>
  </si>
  <si>
    <t>ACAL US Equity</t>
  </si>
  <si>
    <t>AMERICA CALIFORNIA BANK (CA)</t>
  </si>
  <si>
    <t>TLON US Equity</t>
  </si>
  <si>
    <t>TALON THERAPEUTICS INC</t>
  </si>
  <si>
    <t>CERX US Equity</t>
  </si>
  <si>
    <t>COLOMBIA ENERGY RESOURCES IN</t>
  </si>
  <si>
    <t>SMCE US Equity</t>
  </si>
  <si>
    <t>SMC ENTERTAINMENT INC</t>
  </si>
  <si>
    <t>RVBD US Equity</t>
  </si>
  <si>
    <t>RIVERBED TECHNOLOGY INC</t>
  </si>
  <si>
    <t>09/20/2006</t>
  </si>
  <si>
    <t>TNI/B US Equity</t>
  </si>
  <si>
    <t>TRANSCISCO INDUSTRIES INC</t>
  </si>
  <si>
    <t>GEOR US Equity</t>
  </si>
  <si>
    <t>GEOPETRO RESOURCES CO</t>
  </si>
  <si>
    <t>ZVUE US Equity</t>
  </si>
  <si>
    <t>ZVUE CORP</t>
  </si>
  <si>
    <t>IOWN US Equity</t>
  </si>
  <si>
    <t>IOWN HOLDINGS</t>
  </si>
  <si>
    <t>CAI US Equity</t>
  </si>
  <si>
    <t>CAI INTERNATIONAL INC</t>
  </si>
  <si>
    <t>05/16/2007</t>
  </si>
  <si>
    <t>JMP US Equity</t>
  </si>
  <si>
    <t>JMP GROUP LLC</t>
  </si>
  <si>
    <t>05/10/2007</t>
  </si>
  <si>
    <t>TNOX US Equity</t>
  </si>
  <si>
    <t>TANOX INC</t>
  </si>
  <si>
    <t>04/06/2000</t>
  </si>
  <si>
    <t>BFET US Equity</t>
  </si>
  <si>
    <t>BFE CORP</t>
  </si>
  <si>
    <t>AMS US Equity</t>
  </si>
  <si>
    <t>AMERICAN SHARED HOSPITAL SER</t>
  </si>
  <si>
    <t>GFYPZ US Equity</t>
  </si>
  <si>
    <t>PLM EQUIPMENT GROWTH FD II</t>
  </si>
  <si>
    <t>WSM US Equity</t>
  </si>
  <si>
    <t>WILLIAMS-SONOMA INC</t>
  </si>
  <si>
    <t>YYCRC US Equity</t>
  </si>
  <si>
    <t>PEGASUS AIRCRAFT PARTNERS II</t>
  </si>
  <si>
    <t>8118Z US Equity</t>
  </si>
  <si>
    <t>CALIF FEDERAL BANK FSB</t>
  </si>
  <si>
    <t>VERY US Equity</t>
  </si>
  <si>
    <t>VERIDA INTERNET CORP</t>
  </si>
  <si>
    <t>18381Z US Equity</t>
  </si>
  <si>
    <t>LISTEN.COM INC</t>
  </si>
  <si>
    <t>NKTR US Equity</t>
  </si>
  <si>
    <t>NEKTAR THERAPEUTICS</t>
  </si>
  <si>
    <t>05/02/1994</t>
  </si>
  <si>
    <t>2745Q US Equity</t>
  </si>
  <si>
    <t>VODAFONE AMERICAS INC</t>
  </si>
  <si>
    <t>12/02/1993</t>
  </si>
  <si>
    <t>MDN US Equity</t>
  </si>
  <si>
    <t>MERIDIAN INDUSTRIAL TRUST</t>
  </si>
  <si>
    <t>6256A US Equity</t>
  </si>
  <si>
    <t>GATX FINANCIAL CORP</t>
  </si>
  <si>
    <t>MERR US Equity</t>
  </si>
  <si>
    <t>MERRIMAN HOLDINGS INC</t>
  </si>
  <si>
    <t>3549162Q US Equity</t>
  </si>
  <si>
    <t>CNET NETWORKS INC</t>
  </si>
  <si>
    <t>07/01/1996</t>
  </si>
  <si>
    <t>OGNC US Equity</t>
  </si>
  <si>
    <t>ORGANIC INC</t>
  </si>
  <si>
    <t>02/09/2000</t>
  </si>
  <si>
    <t>2782Z US Equity</t>
  </si>
  <si>
    <t>PACIFIC ENERGY FUELS CO</t>
  </si>
  <si>
    <t>ZZAOO US Equity</t>
  </si>
  <si>
    <t>TCC EQUIP INC FUND 01</t>
  </si>
  <si>
    <t>9463766Q US Equity</t>
  </si>
  <si>
    <t>CIRCLE INTERNATIONAL GROUP I</t>
  </si>
  <si>
    <t>BKCA US Equity</t>
  </si>
  <si>
    <t>COMMERCIAL BANK SAN FRAN-OLD</t>
  </si>
  <si>
    <t>16914Z US Equity</t>
  </si>
  <si>
    <t>PLANETOUT PARTNERS INC</t>
  </si>
  <si>
    <t>PARD US Equity</t>
  </si>
  <si>
    <t>PONIARD PHARMACEUTICALS INC</t>
  </si>
  <si>
    <t>8226295Q US Equity</t>
  </si>
  <si>
    <t>ELEVON INC</t>
  </si>
  <si>
    <t>03/25/1992</t>
  </si>
  <si>
    <t>1162690D US Equity</t>
  </si>
  <si>
    <t>MORE.COM INC</t>
  </si>
  <si>
    <t>0942496D AU Equity</t>
  </si>
  <si>
    <t>BURNS PHILP FOOD NORTH AMER</t>
  </si>
  <si>
    <t>XXAAX US Equity</t>
  </si>
  <si>
    <t>ATEL CASH DISTRIBUTION FD 4</t>
  </si>
  <si>
    <t>PVN US Equity</t>
  </si>
  <si>
    <t>PROVIDIAN FINANCIAL CORP</t>
  </si>
  <si>
    <t>XXICE US Equity</t>
  </si>
  <si>
    <t>IEA INCOME FUND 12</t>
  </si>
  <si>
    <t>MDVN US Equity</t>
  </si>
  <si>
    <t>MEDIVATION INC</t>
  </si>
  <si>
    <t>07/02/1996</t>
  </si>
  <si>
    <t>XXCGA US Equity</t>
  </si>
  <si>
    <t>CRONOS GLOBAL INCOME FD XIV</t>
  </si>
  <si>
    <t>3410Q US Equity</t>
  </si>
  <si>
    <t>INDUS GROUP INC</t>
  </si>
  <si>
    <t>02/28/1996</t>
  </si>
  <si>
    <t>MRMR US Equity</t>
  </si>
  <si>
    <t>MR3 SYSTEMS INC</t>
  </si>
  <si>
    <t>CFSN US Equity</t>
  </si>
  <si>
    <t>PACIFIC NATIONAL BANK/SAN FR</t>
  </si>
  <si>
    <t>RTHM LN Equity</t>
  </si>
  <si>
    <t>RHYTHMONE PLC</t>
  </si>
  <si>
    <t>05/22/2007</t>
  </si>
  <si>
    <t>31472Z US Equity</t>
  </si>
  <si>
    <t>EMOTION INC</t>
  </si>
  <si>
    <t>LOOP US Equity</t>
  </si>
  <si>
    <t>LOOPNET INC</t>
  </si>
  <si>
    <t>06/06/2006</t>
  </si>
  <si>
    <t>WFC US Equity</t>
  </si>
  <si>
    <t>WELLS FARGO &amp; CO</t>
  </si>
  <si>
    <t>12/10/1962</t>
  </si>
  <si>
    <t>1379842D US Equity</t>
  </si>
  <si>
    <t>EMBARCADERO TECHNOLOGIES INC</t>
  </si>
  <si>
    <t>04/19/2000</t>
  </si>
  <si>
    <t>20283Z US Equity</t>
  </si>
  <si>
    <t>STOCKPOWER INC</t>
  </si>
  <si>
    <t>2196Q US Equity</t>
  </si>
  <si>
    <t>BANKAMERICA CORP (OLD)</t>
  </si>
  <si>
    <t>SHRPQ US Equity</t>
  </si>
  <si>
    <t>SHARPER IMAGE CORP</t>
  </si>
  <si>
    <t>04/01/1987</t>
  </si>
  <si>
    <t>02/20/2008</t>
  </si>
  <si>
    <t>ZDZ US Equity</t>
  </si>
  <si>
    <t>ZIFF-DAVIS INC - ZDNET</t>
  </si>
  <si>
    <t>03/30/1999</t>
  </si>
  <si>
    <t>19225Z US Equity</t>
  </si>
  <si>
    <t>LENDX.COM</t>
  </si>
  <si>
    <t>18466Z US Equity</t>
  </si>
  <si>
    <t>PEERLOGIC INC</t>
  </si>
  <si>
    <t>23904Z US Equity</t>
  </si>
  <si>
    <t>TWIN ENTERTAINMENT</t>
  </si>
  <si>
    <t>CRLX US Equity</t>
  </si>
  <si>
    <t>CRL NETWORK SERVICES INC</t>
  </si>
  <si>
    <t>19388Z US Equity</t>
  </si>
  <si>
    <t>BIOSTREET.COM</t>
  </si>
  <si>
    <t>FDMR US Equity</t>
  </si>
  <si>
    <t>FEDERATED MEDIA PUBLISHING I</t>
  </si>
  <si>
    <t>13153Z US Equity</t>
  </si>
  <si>
    <t>WINE.COM INC</t>
  </si>
  <si>
    <t>05/04/2001</t>
  </si>
  <si>
    <t>20601Z US Equity</t>
  </si>
  <si>
    <t>HRONE.COM</t>
  </si>
  <si>
    <t>BYSC US Equity</t>
  </si>
  <si>
    <t>BAYSTAR CAPITAL INC</t>
  </si>
  <si>
    <t>1011L US Equity</t>
  </si>
  <si>
    <t>US APPEALS CT - CIRCUIT 9</t>
  </si>
  <si>
    <t>543872Q US Equity</t>
  </si>
  <si>
    <t>PRN CORP</t>
  </si>
  <si>
    <t>20403Z US Equity</t>
  </si>
  <si>
    <t>SWITCHOUSE.COM</t>
  </si>
  <si>
    <t>20394Z US Equity</t>
  </si>
  <si>
    <t>NEXOFFICE.COM</t>
  </si>
  <si>
    <t>TWPG US Equity</t>
  </si>
  <si>
    <t>THOMAS WEISEL PARTNERS GROUP</t>
  </si>
  <si>
    <t>02/01/2006</t>
  </si>
  <si>
    <t>SWRX US Equity</t>
  </si>
  <si>
    <t>SOFTWORKS INC</t>
  </si>
  <si>
    <t>08/03/1998</t>
  </si>
  <si>
    <t>DWRI US Equity</t>
  </si>
  <si>
    <t>DESIGN WITHIN REACH INC</t>
  </si>
  <si>
    <t>06/29/2004</t>
  </si>
  <si>
    <t>PWCCQ US Equity</t>
  </si>
  <si>
    <t>POINT WEST CAPITAL CORP</t>
  </si>
  <si>
    <t>09/24/2004</t>
  </si>
  <si>
    <t>IRNS US Equity</t>
  </si>
  <si>
    <t>IRONSTONE GROUP INC</t>
  </si>
  <si>
    <t>COOK US Equity</t>
  </si>
  <si>
    <t>CALIFORNIA CULINARY ACADEMY</t>
  </si>
  <si>
    <t>07/06/1993</t>
  </si>
  <si>
    <t>DLR US Equity</t>
  </si>
  <si>
    <t>DIGITAL REALTY TRUST INC</t>
  </si>
  <si>
    <t>10/28/2004</t>
  </si>
  <si>
    <t>16622Z US Equity</t>
  </si>
  <si>
    <t>WFC HOLDINGS CORP</t>
  </si>
  <si>
    <t>GLUU US Equity</t>
  </si>
  <si>
    <t>GLU MOBILE INC</t>
  </si>
  <si>
    <t>03/21/2007</t>
  </si>
  <si>
    <t>TLVA US Equity</t>
  </si>
  <si>
    <t>SOMERSET TRANSITION CORP</t>
  </si>
  <si>
    <t>06/23/1998</t>
  </si>
  <si>
    <t>NCNTQ US Equity</t>
  </si>
  <si>
    <t>NETCENTIVES INC</t>
  </si>
  <si>
    <t>10/13/1999</t>
  </si>
  <si>
    <t>18195Z US Equity</t>
  </si>
  <si>
    <t>PAPERLOOP.COM</t>
  </si>
  <si>
    <t>16620Z US Equity</t>
  </si>
  <si>
    <t>WELLS FARGO CAPITAL I</t>
  </si>
  <si>
    <t>3443Q US Equity</t>
  </si>
  <si>
    <t>TRINET CORPORATE REALTY TR</t>
  </si>
  <si>
    <t>05/26/1993</t>
  </si>
  <si>
    <t>529701Z US Equity</t>
  </si>
  <si>
    <t>OPENTV INC-B</t>
  </si>
  <si>
    <t>20376Z US Equity</t>
  </si>
  <si>
    <t>BLUEKITE.COM</t>
  </si>
  <si>
    <t>16639Z US Equity</t>
  </si>
  <si>
    <t>TRANSAMERICA CAPITAL III</t>
  </si>
  <si>
    <t>BEIQ US Equity</t>
  </si>
  <si>
    <t>BEI TECHNOLOGIES INC</t>
  </si>
  <si>
    <t>2052Z US Equity</t>
  </si>
  <si>
    <t>FIRST NATIONWIDE BANK</t>
  </si>
  <si>
    <t>YELP US Equity</t>
  </si>
  <si>
    <t>YELP INC</t>
  </si>
  <si>
    <t>03/01/2012</t>
  </si>
  <si>
    <t>V US Equity</t>
  </si>
  <si>
    <t>VISA INC-CLASS A SHARES</t>
  </si>
  <si>
    <t>03/18/2008</t>
  </si>
  <si>
    <t>BBLUQ US Equity</t>
  </si>
  <si>
    <t>BLUE EARTH INC</t>
  </si>
  <si>
    <t>03/21/2016</t>
  </si>
  <si>
    <t>21915Z US Equity</t>
  </si>
  <si>
    <t>PRIVATETRADE</t>
  </si>
  <si>
    <t>ZZHJA US Equity</t>
  </si>
  <si>
    <t>ATEL CAP EQUIPMENT FD VII</t>
  </si>
  <si>
    <t>DMND US Equity</t>
  </si>
  <si>
    <t>DIAMOND FOODS INC</t>
  </si>
  <si>
    <t>07/20/2005</t>
  </si>
  <si>
    <t>MSEZ US Equity</t>
  </si>
  <si>
    <t>MEDIA SENTIMENT INC</t>
  </si>
  <si>
    <t>CYBF US Equity</t>
  </si>
  <si>
    <t>CYBERFORT SOFTWARE INC</t>
  </si>
  <si>
    <t>ZEBU US Equity</t>
  </si>
  <si>
    <t>ZEBU INC</t>
  </si>
  <si>
    <t>GYMB US Equity</t>
  </si>
  <si>
    <t>GYMBOREE CORP/THE</t>
  </si>
  <si>
    <t>03/30/1993</t>
  </si>
  <si>
    <t>06/11/2017</t>
  </si>
  <si>
    <t>19772Z US Equity</t>
  </si>
  <si>
    <t>MOVE.COM GROUP</t>
  </si>
  <si>
    <t>RPXC US Equity</t>
  </si>
  <si>
    <t>RPX CORP</t>
  </si>
  <si>
    <t>05/03/2011</t>
  </si>
  <si>
    <t>BIZZ US Equity</t>
  </si>
  <si>
    <t>BIZZINGO INC</t>
  </si>
  <si>
    <t>MCOMQ US Equity</t>
  </si>
  <si>
    <t>METRICOM INC</t>
  </si>
  <si>
    <t>05/01/1992</t>
  </si>
  <si>
    <t>07/02/2001</t>
  </si>
  <si>
    <t>XMCM US Equity</t>
  </si>
  <si>
    <t>XOOM.COM INC</t>
  </si>
  <si>
    <t>12/08/1998</t>
  </si>
  <si>
    <t>11012Z US Equity</t>
  </si>
  <si>
    <t>BLUE SHIELD OF CALIFORNIA</t>
  </si>
  <si>
    <t>ET US Equity</t>
  </si>
  <si>
    <t>EXACTTARGET LLC</t>
  </si>
  <si>
    <t>03/21/2012</t>
  </si>
  <si>
    <t>20131Z US Equity</t>
  </si>
  <si>
    <t>TOPICA INC</t>
  </si>
  <si>
    <t>TPAE US Equity</t>
  </si>
  <si>
    <t>TRANS PACIFIC BANCORP</t>
  </si>
  <si>
    <t>0622855D US Equity</t>
  </si>
  <si>
    <t>BONHAMS &amp; BUTTERFIELDS AUCTI</t>
  </si>
  <si>
    <t>13072Z US Equity</t>
  </si>
  <si>
    <t>THINKEQUITY LLC</t>
  </si>
  <si>
    <t>11/06/2012</t>
  </si>
  <si>
    <t>21544Z US Equity</t>
  </si>
  <si>
    <t>IPWIRELESS INC</t>
  </si>
  <si>
    <t>3934548Z US Equity</t>
  </si>
  <si>
    <t>HARB LEVY &amp; WEILAND LLP</t>
  </si>
  <si>
    <t>19996Z US Equity</t>
  </si>
  <si>
    <t>HOTWIRE INC</t>
  </si>
  <si>
    <t>ANPL US Equity</t>
  </si>
  <si>
    <t>ANPULO FOOD DEVELOPMENT INC</t>
  </si>
  <si>
    <t>11/02/2012</t>
  </si>
  <si>
    <t>SPLK US Equity</t>
  </si>
  <si>
    <t>SPLUNK INC</t>
  </si>
  <si>
    <t>04/18/2012</t>
  </si>
  <si>
    <t>20697Z US Equity</t>
  </si>
  <si>
    <t>GLOBAL FUND FOR WOMEN INC/TH</t>
  </si>
  <si>
    <t>20545Z US Equity</t>
  </si>
  <si>
    <t>WILBUR-ELLIS CO LLC</t>
  </si>
  <si>
    <t>3635599Z US Equity</t>
  </si>
  <si>
    <t>ANSHEN &amp; ALLEN ARCHITECTS IN</t>
  </si>
  <si>
    <t>VCPS US Equity</t>
  </si>
  <si>
    <t>VINCOMPASS CORP</t>
  </si>
  <si>
    <t>10/10/2012</t>
  </si>
  <si>
    <t>ACDFA US Equity</t>
  </si>
  <si>
    <t>ATEL CASH DISTRIBUTION FD VI</t>
  </si>
  <si>
    <t>704155Q US Equity</t>
  </si>
  <si>
    <t>WIRED VENTURES INC</t>
  </si>
  <si>
    <t>12051Z US Equity</t>
  </si>
  <si>
    <t>NORCAL MUTUAL INSURANCE CO.</t>
  </si>
  <si>
    <t>FRTO US Equity</t>
  </si>
  <si>
    <t>FRITZI CALIFORNIA</t>
  </si>
  <si>
    <t>19130Z US Equity</t>
  </si>
  <si>
    <t>LANDOR ASSOCIATES</t>
  </si>
  <si>
    <t>9481Z US Equity</t>
  </si>
  <si>
    <t>FAIRMONT HOTEL MANAGEMENT LP</t>
  </si>
  <si>
    <t>19489Z US Equity</t>
  </si>
  <si>
    <t>EXIN LLC</t>
  </si>
  <si>
    <t>MCCX US Equity</t>
  </si>
  <si>
    <t>MCORPCX INC</t>
  </si>
  <si>
    <t>374358Z US Equity</t>
  </si>
  <si>
    <t>UNITED COMMERCIAL BANK/CA</t>
  </si>
  <si>
    <t>472392Z US Equity</t>
  </si>
  <si>
    <t>ORIENT BANCORPORATION</t>
  </si>
  <si>
    <t>3151553Z US Equity</t>
  </si>
  <si>
    <t>JPMORGAN BANK AND TRUST CO N</t>
  </si>
  <si>
    <t>7622Z US Equity</t>
  </si>
  <si>
    <t>BANK OF THE WEST</t>
  </si>
  <si>
    <t>8089Z US Equity</t>
  </si>
  <si>
    <t>LEVI STRAUSS &amp; COMPANY</t>
  </si>
  <si>
    <t>4555Z US Equity</t>
  </si>
  <si>
    <t>BIG HEART PET BRANDS INC</t>
  </si>
  <si>
    <t>51658Z US Equity</t>
  </si>
  <si>
    <t>OCEANIC BANK/SAN FRANCISCO C</t>
  </si>
  <si>
    <t>448392Z US Equity</t>
  </si>
  <si>
    <t>CALIFORNIA PACIFIC BANK</t>
  </si>
  <si>
    <t>403696Z US Equity</t>
  </si>
  <si>
    <t>BANK OF AMERICA CALIFORNIA N</t>
  </si>
  <si>
    <t>411784Z US Equity</t>
  </si>
  <si>
    <t>TRANS-PACIFIC NATIONAL BANK</t>
  </si>
  <si>
    <t>412600Z US Equity</t>
  </si>
  <si>
    <t>WELLS FARGO HSBC TRADE BANK</t>
  </si>
  <si>
    <t>690310Z US Equity</t>
  </si>
  <si>
    <t>458700Z US Equity</t>
  </si>
  <si>
    <t>SINCERE FEDERAL SAVINGS BANK</t>
  </si>
  <si>
    <t>425112Z US Equity</t>
  </si>
  <si>
    <t>BANK OF THE ORIENT/SAN FRANC</t>
  </si>
  <si>
    <t>13717Z US Equity</t>
  </si>
  <si>
    <t>MUFG UNION BANK NA</t>
  </si>
  <si>
    <t>3892838Z US Equity</t>
  </si>
  <si>
    <t>WINE INSTITUTE</t>
  </si>
  <si>
    <t>3915372Z US Equity</t>
  </si>
  <si>
    <t>PROGRESS GLASS CO INC</t>
  </si>
  <si>
    <t>3923728Z US Equity</t>
  </si>
  <si>
    <t>MISSION AREA HEALTH ASSOCIAT</t>
  </si>
  <si>
    <t>3923288Z US Equity</t>
  </si>
  <si>
    <t>LERNER TAMBOR BLACK INC</t>
  </si>
  <si>
    <t>3923280Z US Equity</t>
  </si>
  <si>
    <t>JACOBS MALCOLM &amp; BURTT</t>
  </si>
  <si>
    <t>3933068Z US Equity</t>
  </si>
  <si>
    <t>SAN FRANCISCO CONVENTION &amp; V</t>
  </si>
  <si>
    <t>3940388Z US Equity</t>
  </si>
  <si>
    <t>ENOVITY INC</t>
  </si>
  <si>
    <t>3947412Z US Equity</t>
  </si>
  <si>
    <t>BARG COFFIN LEWIS &amp; TRAPP LL</t>
  </si>
  <si>
    <t>3942300Z US Equity</t>
  </si>
  <si>
    <t>WILSON MEANY SULLIVAN LP</t>
  </si>
  <si>
    <t>3944788Z US Equity</t>
  </si>
  <si>
    <t>DFPF CORP</t>
  </si>
  <si>
    <t>895871Z US Equity</t>
  </si>
  <si>
    <t>BELVEDERE CAPITAL PTNRS II</t>
  </si>
  <si>
    <t>TSLX US Equity</t>
  </si>
  <si>
    <t>TPG SPECIALTY LENDING INC</t>
  </si>
  <si>
    <t>TWTR US Equity</t>
  </si>
  <si>
    <t>TWITTER INC</t>
  </si>
  <si>
    <t>11/06/2013</t>
  </si>
  <si>
    <t>0204203D US Equity</t>
  </si>
  <si>
    <t>ONCURE HOLDINGS INC</t>
  </si>
  <si>
    <t>05/25/2017</t>
  </si>
  <si>
    <t>3648431Z US Equity</t>
  </si>
  <si>
    <t>SIERRA CLUB</t>
  </si>
  <si>
    <t>3646999Z US Equity</t>
  </si>
  <si>
    <t>EXPLORATORIUM/THE</t>
  </si>
  <si>
    <t>4138045Z US Equity</t>
  </si>
  <si>
    <t>CARS DAWYDIAK INC</t>
  </si>
  <si>
    <t>3705839Z US Equity</t>
  </si>
  <si>
    <t>SAN FRANCISCO FOUNDATION/THE</t>
  </si>
  <si>
    <t>4138829Z US Equity</t>
  </si>
  <si>
    <t>DONKIE LLC</t>
  </si>
  <si>
    <t>26136Z US Equity</t>
  </si>
  <si>
    <t>TSG CONSUMER PARTNERS LLC</t>
  </si>
  <si>
    <t>3715866Z US Equity</t>
  </si>
  <si>
    <t>DEGENKOLB ENGINEERS</t>
  </si>
  <si>
    <t>3710415Z US Equity</t>
  </si>
  <si>
    <t>TIDES FOUNDATION</t>
  </si>
  <si>
    <t>3713027Z US Equity</t>
  </si>
  <si>
    <t>KENNEDY/JENKS CONSULTANTS IN</t>
  </si>
  <si>
    <t>3706647Z US Equity</t>
  </si>
  <si>
    <t>MAC BEATH HARDWOOD CO</t>
  </si>
  <si>
    <t>2809667Z US Equity</t>
  </si>
  <si>
    <t>IDEATE INC</t>
  </si>
  <si>
    <t>4137837Z US Equity</t>
  </si>
  <si>
    <t>ALL STAR CONSULTING INC</t>
  </si>
  <si>
    <t>3043339Z US Equity</t>
  </si>
  <si>
    <t>SWINERTON INC</t>
  </si>
  <si>
    <t>3766332Z US Equity</t>
  </si>
  <si>
    <t>MARINES' MEMORIAL ASSOCIATIO</t>
  </si>
  <si>
    <t>3781392Z US Equity</t>
  </si>
  <si>
    <t>SCHWAB CHARITABLE FUND</t>
  </si>
  <si>
    <t>3789312Z US Equity</t>
  </si>
  <si>
    <t>BERONIO LUMBER CO</t>
  </si>
  <si>
    <t>3871098Z US Equity</t>
  </si>
  <si>
    <t>PARNASSUS INVESTMENTS</t>
  </si>
  <si>
    <t>3785528Z US Equity</t>
  </si>
  <si>
    <t>BCCI CONSTRUCTION CO</t>
  </si>
  <si>
    <t>3779896Z US Equity</t>
  </si>
  <si>
    <t>ANGOTTI &amp; REILLY INC</t>
  </si>
  <si>
    <t>4475355Z US Equity</t>
  </si>
  <si>
    <t>M G WEST CO</t>
  </si>
  <si>
    <t>4474563Z US Equity</t>
  </si>
  <si>
    <t>BRITISH MOTOR CAR DISTRIBUTO</t>
  </si>
  <si>
    <t>4478627Z US Equity</t>
  </si>
  <si>
    <t>CORP OF THE FINE ARTS MUSEUM</t>
  </si>
  <si>
    <t>4483699Z US Equity</t>
  </si>
  <si>
    <t>FRENCH AMERICAN INTERNATIONA</t>
  </si>
  <si>
    <t>4818Z US Equity</t>
  </si>
  <si>
    <t>FEDERAL HOME LOAN BANK OF SA</t>
  </si>
  <si>
    <t>15743Z US Equity</t>
  </si>
  <si>
    <t>DELTA DENTAL PLAN OF CALIF</t>
  </si>
  <si>
    <t>4494695Z US Equity</t>
  </si>
  <si>
    <t>JEWS FOR JESUS/UNITED STATES</t>
  </si>
  <si>
    <t>13727Z US Equity</t>
  </si>
  <si>
    <t>DIGNITY HEALTH</t>
  </si>
  <si>
    <t>574593Z US Equity</t>
  </si>
  <si>
    <t>CARMEL PARTNERS INC</t>
  </si>
  <si>
    <t>3938708Z US Equity</t>
  </si>
  <si>
    <t>AYUSA INTERNATIONAL</t>
  </si>
  <si>
    <t>3792544Z US Equity</t>
  </si>
  <si>
    <t>UNITED WAY OF THE BAY AREA</t>
  </si>
  <si>
    <t>4486499Z US Equity</t>
  </si>
  <si>
    <t>SWINERTON BUILDERS</t>
  </si>
  <si>
    <t>4481675Z US Equity</t>
  </si>
  <si>
    <t>URBAN SCHOOL OF SAN FRANCISC</t>
  </si>
  <si>
    <t>4138213Z US Equity</t>
  </si>
  <si>
    <t>KWAN WO IRONWORKS INC</t>
  </si>
  <si>
    <t>4481059Z US Equity</t>
  </si>
  <si>
    <t>BLOOD CENTERS OF THE PACIFIC</t>
  </si>
  <si>
    <t>3946908Z US Equity</t>
  </si>
  <si>
    <t>JOBY INC</t>
  </si>
  <si>
    <t>4138653Z US Equity</t>
  </si>
  <si>
    <t>GO WEST TOURS INC</t>
  </si>
  <si>
    <t>3755204Z US Equity</t>
  </si>
  <si>
    <t>KINKOSHA INC</t>
  </si>
  <si>
    <t>3650607Z US Equity</t>
  </si>
  <si>
    <t>ATEL CAPITAL EQUIPMENT FUND</t>
  </si>
  <si>
    <t>4137741Z US Equity</t>
  </si>
  <si>
    <t>TARACA PACIFIC INC</t>
  </si>
  <si>
    <t>APTY US Equity</t>
  </si>
  <si>
    <t>APT SYSTEMS INC</t>
  </si>
  <si>
    <t>02/19/2014</t>
  </si>
  <si>
    <t>1483446D US Equity</t>
  </si>
  <si>
    <t>AUDEO ONCOLOGY INC</t>
  </si>
  <si>
    <t>1537336D US Equity</t>
  </si>
  <si>
    <t>TRULIA LLC</t>
  </si>
  <si>
    <t>09/19/2012</t>
  </si>
  <si>
    <t>XOOM US Equity</t>
  </si>
  <si>
    <t>XOOM CORP</t>
  </si>
  <si>
    <t>02/14/2013</t>
  </si>
  <si>
    <t>MRIN US Equity</t>
  </si>
  <si>
    <t>MARIN SOFTWARE INC</t>
  </si>
  <si>
    <t>03/22/2013</t>
  </si>
  <si>
    <t>0745950D SH Equity</t>
  </si>
  <si>
    <t>VOXER</t>
  </si>
  <si>
    <t>KIO US Equity</t>
  </si>
  <si>
    <t>KKR INCOME OPPORTUNITIES</t>
  </si>
  <si>
    <t>07/26/2013</t>
  </si>
  <si>
    <t>PEGI US Equity</t>
  </si>
  <si>
    <t>PATTERN ENERGY GROUP INC</t>
  </si>
  <si>
    <t>09/26/2013</t>
  </si>
  <si>
    <t>0862893D US Equity</t>
  </si>
  <si>
    <t>FANGMAX ARTIFACTS CORP</t>
  </si>
  <si>
    <t>0863412D US Equity</t>
  </si>
  <si>
    <t>ATEL 16 LLC</t>
  </si>
  <si>
    <t>ANFRL US Equity</t>
  </si>
  <si>
    <t>FANTEX INC-ARAIN FOST TRK ST</t>
  </si>
  <si>
    <t>10/22/2013</t>
  </si>
  <si>
    <t>CSLT US Equity</t>
  </si>
  <si>
    <t>CASTLIGHT HEALTH INC-B</t>
  </si>
  <si>
    <t>03/13/2014</t>
  </si>
  <si>
    <t>ZEN US Equity</t>
  </si>
  <si>
    <t>ZENDESK INC</t>
  </si>
  <si>
    <t>05/14/2014</t>
  </si>
  <si>
    <t>ZSK US Equity</t>
  </si>
  <si>
    <t>ZOOSK INC</t>
  </si>
  <si>
    <t>ATRA US Equity</t>
  </si>
  <si>
    <t>ATARA BIOTHERAPEUTICS INC</t>
  </si>
  <si>
    <t>10/15/2014</t>
  </si>
  <si>
    <t>JAGX US Equity</t>
  </si>
  <si>
    <t>JAGUAR HEALTH INC</t>
  </si>
  <si>
    <t>05/13/2015</t>
  </si>
  <si>
    <t>LC US Equity</t>
  </si>
  <si>
    <t>LENDINGCLUB CORP</t>
  </si>
  <si>
    <t>12/10/2014</t>
  </si>
  <si>
    <t>FGEN US Equity</t>
  </si>
  <si>
    <t>FIBROGEN INC</t>
  </si>
  <si>
    <t>11/14/2014</t>
  </si>
  <si>
    <t>NEWR US Equity</t>
  </si>
  <si>
    <t>NEW RELIC INC</t>
  </si>
  <si>
    <t>12/11/2014</t>
  </si>
  <si>
    <t>NVTA US Equity</t>
  </si>
  <si>
    <t>INVITAE CORP</t>
  </si>
  <si>
    <t>02/11/2015</t>
  </si>
  <si>
    <t>1233868D US Equity</t>
  </si>
  <si>
    <t>SEPARATION DEGREES-ONE INC</t>
  </si>
  <si>
    <t>IVTY US Equity</t>
  </si>
  <si>
    <t>INVUITY INC</t>
  </si>
  <si>
    <t>06/11/2015</t>
  </si>
  <si>
    <t>FIT US Equity</t>
  </si>
  <si>
    <t>FITBIT INC - A</t>
  </si>
  <si>
    <t>06/17/2015</t>
  </si>
  <si>
    <t>RUN US Equity</t>
  </si>
  <si>
    <t>SUNRUN INC</t>
  </si>
  <si>
    <t>08/05/2015</t>
  </si>
  <si>
    <t>6083Z US Equity</t>
  </si>
  <si>
    <t>GOLDEN GATE CAPITAL LP</t>
  </si>
  <si>
    <t>19331Z US Equity</t>
  </si>
  <si>
    <t>ALTA PARTNERS</t>
  </si>
  <si>
    <t>6902Z US Equity</t>
  </si>
  <si>
    <t>HELLMAN &amp; FRIEDMAN</t>
  </si>
  <si>
    <t>25426Z US Equity</t>
  </si>
  <si>
    <t>GENSTAR CAPITAL LLC</t>
  </si>
  <si>
    <t>19374Z US Equity</t>
  </si>
  <si>
    <t>AZURE CAPITAL PARTNERS INC</t>
  </si>
  <si>
    <t>23144Z US Equity</t>
  </si>
  <si>
    <t>BLUM CAPITAL PARTNERS LP</t>
  </si>
  <si>
    <t>SQ US Equity</t>
  </si>
  <si>
    <t>SQUARE INC - A</t>
  </si>
  <si>
    <t>11/18/2015</t>
  </si>
  <si>
    <t>BOLD US Equity</t>
  </si>
  <si>
    <t>AUDENTES THERAPEUTICS INC</t>
  </si>
  <si>
    <t>07/19/2016</t>
  </si>
  <si>
    <t>HDCC US Equity</t>
  </si>
  <si>
    <t>HUNTING DOG CAPITAL CORP</t>
  </si>
  <si>
    <t>TWLO US Equity</t>
  </si>
  <si>
    <t>TWILIO INC - A</t>
  </si>
  <si>
    <t>06/22/2016</t>
  </si>
  <si>
    <t>FBBT US Equity</t>
  </si>
  <si>
    <t>FIBERTOWER CORP</t>
  </si>
  <si>
    <t>IRTC US Equity</t>
  </si>
  <si>
    <t>IRHYTHM TECHNOLOGIES INC</t>
  </si>
  <si>
    <t>10/19/2016</t>
  </si>
  <si>
    <t>YIHYIAD US Equity</t>
  </si>
  <si>
    <t>YIHENG CAPITAL PARTNERS LP</t>
  </si>
  <si>
    <t>APPD US Equity</t>
  </si>
  <si>
    <t>APPDYNAMICS INC</t>
  </si>
  <si>
    <t>MULE US Equity</t>
  </si>
  <si>
    <t>MULESOFT INC  -A</t>
  </si>
  <si>
    <t>03/16/2017</t>
  </si>
  <si>
    <t>OKTA US Equity</t>
  </si>
  <si>
    <t>OKTA INC</t>
  </si>
  <si>
    <t>04/06/2017</t>
  </si>
  <si>
    <t>1542825D US Equity</t>
  </si>
  <si>
    <t>EVAMEDIA CORP</t>
  </si>
  <si>
    <t>SFIX US Equity</t>
  </si>
  <si>
    <t>STITCH FIX INC</t>
  </si>
  <si>
    <t>XLNX US Equity</t>
  </si>
  <si>
    <t>XILINX INC</t>
  </si>
  <si>
    <t>San Jose</t>
  </si>
  <si>
    <t>06/12/1990</t>
  </si>
  <si>
    <t>1534Q US Equity</t>
  </si>
  <si>
    <t>SOFTWARE PUBLISHING CORP</t>
  </si>
  <si>
    <t>SANM US Equity</t>
  </si>
  <si>
    <t>SANMINA CORP</t>
  </si>
  <si>
    <t>04/13/1993</t>
  </si>
  <si>
    <t>601238Q US Equity</t>
  </si>
  <si>
    <t>WESTERN BANCORP</t>
  </si>
  <si>
    <t>3390Q US Equity</t>
  </si>
  <si>
    <t>ORCHARD SUPPLY HARDWARE STOR</t>
  </si>
  <si>
    <t>VFI US Equity</t>
  </si>
  <si>
    <t>VERIFONE INC</t>
  </si>
  <si>
    <t>BRCM US Equity</t>
  </si>
  <si>
    <t>BROADCOM CORP-CL A</t>
  </si>
  <si>
    <t>04/16/1998</t>
  </si>
  <si>
    <t>SDLI US Equity</t>
  </si>
  <si>
    <t>SDL INC</t>
  </si>
  <si>
    <t>03/15/1995</t>
  </si>
  <si>
    <t>1003194D US Equity</t>
  </si>
  <si>
    <t>APPIAN TECHNOLOGY INC</t>
  </si>
  <si>
    <t>45194Q US Equity</t>
  </si>
  <si>
    <t>CELTRIX PHARMACEUTICALS INC</t>
  </si>
  <si>
    <t>IDTI US Equity</t>
  </si>
  <si>
    <t>INTEGRATED DEVICE TECH INC</t>
  </si>
  <si>
    <t>02/01/1984</t>
  </si>
  <si>
    <t>14676Z US Equity</t>
  </si>
  <si>
    <t>PHOTONIC POWER SYSTEMS INC</t>
  </si>
  <si>
    <t>357645Q US Equity</t>
  </si>
  <si>
    <t>AMATI COMMUNICATIONS CORP</t>
  </si>
  <si>
    <t>2014Q US Equity</t>
  </si>
  <si>
    <t>COMPRESSION LABS</t>
  </si>
  <si>
    <t>3097521Q US Equity</t>
  </si>
  <si>
    <t>BUSINESS RESOURCE GROUP</t>
  </si>
  <si>
    <t>06/27/1995</t>
  </si>
  <si>
    <t>1507755D US Equity</t>
  </si>
  <si>
    <t>SILICON STORAGE TECHNOLOGY I</t>
  </si>
  <si>
    <t>11/20/1995</t>
  </si>
  <si>
    <t>3027029Q US Equity</t>
  </si>
  <si>
    <t>NORTEM NV</t>
  </si>
  <si>
    <t>1378Q US Equity</t>
  </si>
  <si>
    <t>ALANTEC CORP</t>
  </si>
  <si>
    <t>02/04/1994</t>
  </si>
  <si>
    <t>ATHR US Equity</t>
  </si>
  <si>
    <t>QUALCOMM ATHEROS INC</t>
  </si>
  <si>
    <t>02/11/2004</t>
  </si>
  <si>
    <t>357950Q US Equity</t>
  </si>
  <si>
    <t>TOP TIER SOFTWARE INC</t>
  </si>
  <si>
    <t>EGHT US Equity</t>
  </si>
  <si>
    <t>8X8 INC</t>
  </si>
  <si>
    <t>07/01/1997</t>
  </si>
  <si>
    <t>28843Z US Equity</t>
  </si>
  <si>
    <t>XACCT TECHNOLOGIES INC</t>
  </si>
  <si>
    <t>754895Q US Equity</t>
  </si>
  <si>
    <t>SILICON VALLEY GROUP INC</t>
  </si>
  <si>
    <t>NMGC US Equity</t>
  </si>
  <si>
    <t>NEOMAGIC CORP</t>
  </si>
  <si>
    <t>03/13/1997</t>
  </si>
  <si>
    <t>DITC US Equity</t>
  </si>
  <si>
    <t>DITECH NETWORKS INC</t>
  </si>
  <si>
    <t>06/08/1999</t>
  </si>
  <si>
    <t>CKDN US Equity</t>
  </si>
  <si>
    <t>CIRCADIAN INC</t>
  </si>
  <si>
    <t>EPOS US Equity</t>
  </si>
  <si>
    <t>ATPOS.COM INC</t>
  </si>
  <si>
    <t>MLIN US Equity</t>
  </si>
  <si>
    <t>MICRO LINEAR CORP</t>
  </si>
  <si>
    <t>10/13/1994</t>
  </si>
  <si>
    <t>CSCO US Equity</t>
  </si>
  <si>
    <t>CISCO SYSTEMS INC</t>
  </si>
  <si>
    <t>02/16/1990</t>
  </si>
  <si>
    <t>NUFO US Equity</t>
  </si>
  <si>
    <t>OCLARO PHOTONICS INC</t>
  </si>
  <si>
    <t>05/17/2000</t>
  </si>
  <si>
    <t>EBAY US Equity</t>
  </si>
  <si>
    <t>EBAY INC</t>
  </si>
  <si>
    <t>09/23/1998</t>
  </si>
  <si>
    <t>2402Q US Equity</t>
  </si>
  <si>
    <t>NETCOM ON-LINE COMMUNICATION</t>
  </si>
  <si>
    <t>CLVAZ US Equity</t>
  </si>
  <si>
    <t>CLASSIC VACATION GROUP INC</t>
  </si>
  <si>
    <t>07/30/1998</t>
  </si>
  <si>
    <t>OPTX US Equity</t>
  </si>
  <si>
    <t>OPTA CORP</t>
  </si>
  <si>
    <t>MINSF US Equity</t>
  </si>
  <si>
    <t>MINISTOR PERIPHERALS INTL</t>
  </si>
  <si>
    <t>07/28/1994</t>
  </si>
  <si>
    <t>CHPS US Equity</t>
  </si>
  <si>
    <t>CHIPS &amp; TECHNOLOGIES INC</t>
  </si>
  <si>
    <t>OSEE US Equity</t>
  </si>
  <si>
    <t>OSE USA INC</t>
  </si>
  <si>
    <t>02/27/1996</t>
  </si>
  <si>
    <t>GJNI US Equity</t>
  </si>
  <si>
    <t>GRAND JUNCTION NETWORKS INC</t>
  </si>
  <si>
    <t>SGMD US Equity</t>
  </si>
  <si>
    <t>SUGARMADE INC</t>
  </si>
  <si>
    <t>04/20/1994</t>
  </si>
  <si>
    <t>09/13/2001</t>
  </si>
  <si>
    <t>CY US Equity</t>
  </si>
  <si>
    <t>CYPRESS SEMICONDUCTOR CORP</t>
  </si>
  <si>
    <t>05/29/1986</t>
  </si>
  <si>
    <t>CSNE US Equity</t>
  </si>
  <si>
    <t>COMPRESSENT CORP</t>
  </si>
  <si>
    <t>HLIT US Equity</t>
  </si>
  <si>
    <t>HARMONIC INC</t>
  </si>
  <si>
    <t>05/22/1995</t>
  </si>
  <si>
    <t>TMEIQ US Equity</t>
  </si>
  <si>
    <t>TMCI ELECTRONICS INC</t>
  </si>
  <si>
    <t>ABHI US Equity</t>
  </si>
  <si>
    <t>AMBICOM HOLDINGS INC</t>
  </si>
  <si>
    <t>NTSL US Equity</t>
  </si>
  <si>
    <t>NETSOLVE LLC</t>
  </si>
  <si>
    <t>09/28/1999</t>
  </si>
  <si>
    <t>RGFX US Equity</t>
  </si>
  <si>
    <t>RASTER GRAPHICS INC</t>
  </si>
  <si>
    <t>08/07/1996</t>
  </si>
  <si>
    <t>ASNL US Equity</t>
  </si>
  <si>
    <t>ASANTE TECHNOLOGIES INC</t>
  </si>
  <si>
    <t>12/09/1993</t>
  </si>
  <si>
    <t>21927Z US Equity</t>
  </si>
  <si>
    <t>ARRAYCOMM INC</t>
  </si>
  <si>
    <t>3193T US Equity</t>
  </si>
  <si>
    <t>CENSTOR CORP-CV PFD SER B</t>
  </si>
  <si>
    <t>IMI US Equity</t>
  </si>
  <si>
    <t>INTERMOLECULAR INC</t>
  </si>
  <si>
    <t>11/17/2011</t>
  </si>
  <si>
    <t>MNTR US Equity</t>
  </si>
  <si>
    <t>MENTOR CAPITAL INC</t>
  </si>
  <si>
    <t>HDD US Equity</t>
  </si>
  <si>
    <t>QUANTUM CORP-HARD DISK DRIVE</t>
  </si>
  <si>
    <t>874896Q US Equity</t>
  </si>
  <si>
    <t>NETRO CORP</t>
  </si>
  <si>
    <t>08/18/1999</t>
  </si>
  <si>
    <t>VLSI US Equity</t>
  </si>
  <si>
    <t>VLSI TECHNOLOGY INC</t>
  </si>
  <si>
    <t>3161Q US Equity</t>
  </si>
  <si>
    <t>CONNER PERIPHERALS</t>
  </si>
  <si>
    <t>AGIL US Equity</t>
  </si>
  <si>
    <t>AGILE SOFTWARE CORP /DE</t>
  </si>
  <si>
    <t>WDC US Equity</t>
  </si>
  <si>
    <t>WESTERN DIGITAL CORP</t>
  </si>
  <si>
    <t>12/31/1986</t>
  </si>
  <si>
    <t>IKOS US Equity</t>
  </si>
  <si>
    <t>IKOS SYSTEMS INC</t>
  </si>
  <si>
    <t>07/01/1990</t>
  </si>
  <si>
    <t>1431816D US Equity</t>
  </si>
  <si>
    <t>LSI CORP</t>
  </si>
  <si>
    <t>05/13/1983</t>
  </si>
  <si>
    <t>SNCS US Equity</t>
  </si>
  <si>
    <t>SONICS INC</t>
  </si>
  <si>
    <t>SVOXQ US Equity</t>
  </si>
  <si>
    <t>STARVOX COMMUNICATIONS INC-A</t>
  </si>
  <si>
    <t>04/01/2008</t>
  </si>
  <si>
    <t>8683942Q US Equity</t>
  </si>
  <si>
    <t>CRYOCOR INC</t>
  </si>
  <si>
    <t>07/13/2005</t>
  </si>
  <si>
    <t>MXIM US Equity</t>
  </si>
  <si>
    <t>MAXIM INTEGRATED PRODUCTS</t>
  </si>
  <si>
    <t>02/01/1988</t>
  </si>
  <si>
    <t>8851Z US Equity</t>
  </si>
  <si>
    <t>BURKE INDUSTRIES INC</t>
  </si>
  <si>
    <t>06/25/2001</t>
  </si>
  <si>
    <t>FECI US Equity</t>
  </si>
  <si>
    <t>FAMILY ENTERTAINMENT CENTERS</t>
  </si>
  <si>
    <t>BBNK US Equity</t>
  </si>
  <si>
    <t>BRIDGE CAPITAL HOLDINGS</t>
  </si>
  <si>
    <t>OSHWQ US Equity</t>
  </si>
  <si>
    <t>OSH 1 LIQUIDATING CORP</t>
  </si>
  <si>
    <t>06/17/2013</t>
  </si>
  <si>
    <t>MERSQ US Equity</t>
  </si>
  <si>
    <t>MERIS LABORATORIES INC</t>
  </si>
  <si>
    <t>07/19/1991</t>
  </si>
  <si>
    <t>HTBK US Equity</t>
  </si>
  <si>
    <t>HERITAGE COMMERCE CORP</t>
  </si>
  <si>
    <t>19762Z US Equity</t>
  </si>
  <si>
    <t>ASPSECURE.COM</t>
  </si>
  <si>
    <t>2299396Q US Equity</t>
  </si>
  <si>
    <t>CANDESCENT TECHNOLOGIES CORP</t>
  </si>
  <si>
    <t>06/16/2004</t>
  </si>
  <si>
    <t>75870Q US Equity</t>
  </si>
  <si>
    <t>QUANTUM CORP/OLD</t>
  </si>
  <si>
    <t>FCS US Equity</t>
  </si>
  <si>
    <t>FAIRCHILD SEMICONDUCTOR INTE</t>
  </si>
  <si>
    <t>08/03/1999</t>
  </si>
  <si>
    <t>INRG US Equity</t>
  </si>
  <si>
    <t>INRANGE TECHNOLOGIES-CL B</t>
  </si>
  <si>
    <t>EROX US Equity</t>
  </si>
  <si>
    <t>HUMAN PHEROMONE SCIENCES INC</t>
  </si>
  <si>
    <t>14174Z US Equity</t>
  </si>
  <si>
    <t>ECOMPARE</t>
  </si>
  <si>
    <t>1529158D US Equity</t>
  </si>
  <si>
    <t>NUMERICAL TECHNOLOGIES INC</t>
  </si>
  <si>
    <t>ADWT US Equity</t>
  </si>
  <si>
    <t>AUTO UNDERWRITERS OF AMERICA</t>
  </si>
  <si>
    <t>24067Z US Equity</t>
  </si>
  <si>
    <t>PHARMQUEST.COM</t>
  </si>
  <si>
    <t>NXTR US Equity</t>
  </si>
  <si>
    <t>NEXTRON COMMUNICATIONS INC</t>
  </si>
  <si>
    <t>MCDTA US Equity</t>
  </si>
  <si>
    <t>MCDATA CORPORATION-A</t>
  </si>
  <si>
    <t>25482Z US Equity</t>
  </si>
  <si>
    <t>QBIZM TECHNOLOGIES INC</t>
  </si>
  <si>
    <t>OCLR US Equity</t>
  </si>
  <si>
    <t>OCLARO INC</t>
  </si>
  <si>
    <t>WYS US Equity</t>
  </si>
  <si>
    <t>WYSE TECHNOLOGY INC</t>
  </si>
  <si>
    <t>ALGN US Equity</t>
  </si>
  <si>
    <t>ALIGN TECHNOLOGY INC</t>
  </si>
  <si>
    <t>01/25/2001</t>
  </si>
  <si>
    <t>569449Q US Equity</t>
  </si>
  <si>
    <t>MEDIA ARTS GROUP INC</t>
  </si>
  <si>
    <t>08/02/1994</t>
  </si>
  <si>
    <t>RBAKQ US Equity</t>
  </si>
  <si>
    <t>REDBACK NETWORKS INC-OLD</t>
  </si>
  <si>
    <t>05/17/1999</t>
  </si>
  <si>
    <t>11/03/2003</t>
  </si>
  <si>
    <t>ADBE US Equity</t>
  </si>
  <si>
    <t>ADOBE SYSTEMS INC</t>
  </si>
  <si>
    <t>08/01/1986</t>
  </si>
  <si>
    <t>MEND US Equity</t>
  </si>
  <si>
    <t>MICRUS ENDOVASCULAR LLC</t>
  </si>
  <si>
    <t>06/16/2005</t>
  </si>
  <si>
    <t>19611Z US Equity</t>
  </si>
  <si>
    <t>MCADCAFE.COM</t>
  </si>
  <si>
    <t>GSNX US Equity</t>
  </si>
  <si>
    <t>GASONICS INTL CORP</t>
  </si>
  <si>
    <t>03/21/1994</t>
  </si>
  <si>
    <t>26782Z US Equity</t>
  </si>
  <si>
    <t>GET2CHIP.COM INC</t>
  </si>
  <si>
    <t>VNUS US Equity</t>
  </si>
  <si>
    <t>VNUS MEDICAL TECHNOLOGIES</t>
  </si>
  <si>
    <t>10/20/2004</t>
  </si>
  <si>
    <t>SIRF US Equity</t>
  </si>
  <si>
    <t>SIRF TECHNOLOGY HOLDINGS INC</t>
  </si>
  <si>
    <t>04/21/2004</t>
  </si>
  <si>
    <t>ATML US Equity</t>
  </si>
  <si>
    <t>ATMEL CORP</t>
  </si>
  <si>
    <t>03/19/1991</t>
  </si>
  <si>
    <t>RAE US Equity</t>
  </si>
  <si>
    <t>RAE SYSTEMS INC</t>
  </si>
  <si>
    <t>GIG US Equity</t>
  </si>
  <si>
    <t>GIGPEAK INC</t>
  </si>
  <si>
    <t>07/22/2004</t>
  </si>
  <si>
    <t>BFUN US Equity</t>
  </si>
  <si>
    <t>BAM! ENTERTAINMENT INC</t>
  </si>
  <si>
    <t>11/14/2001</t>
  </si>
  <si>
    <t>TDFXQ US Equity</t>
  </si>
  <si>
    <t>3DFX INTERACTIVE INC</t>
  </si>
  <si>
    <t>06/24/1997</t>
  </si>
  <si>
    <t>10/15/2002</t>
  </si>
  <si>
    <t>1541931D US Equity</t>
  </si>
  <si>
    <t>ALTERA CORP</t>
  </si>
  <si>
    <t>19516Z US Equity</t>
  </si>
  <si>
    <t>RAZA FOUNDRIES INC</t>
  </si>
  <si>
    <t>WWTK US Equity</t>
  </si>
  <si>
    <t>WEITEK CORP</t>
  </si>
  <si>
    <t>09/01/1988</t>
  </si>
  <si>
    <t>CAVM US Equity</t>
  </si>
  <si>
    <t>CAVIUM INC</t>
  </si>
  <si>
    <t>05/01/2007</t>
  </si>
  <si>
    <t>CDNS US Equity</t>
  </si>
  <si>
    <t>CADENCE DESIGN SYS INC</t>
  </si>
  <si>
    <t>18199Z US Equity</t>
  </si>
  <si>
    <t>EARJAM.COM</t>
  </si>
  <si>
    <t>FPNQ US Equity</t>
  </si>
  <si>
    <t>FIRST PACIFIC NETWORKS INC</t>
  </si>
  <si>
    <t>07/22/1992</t>
  </si>
  <si>
    <t>02/10/1997</t>
  </si>
  <si>
    <t>XPED US Equity</t>
  </si>
  <si>
    <t>XPEED NETWORKS INC</t>
  </si>
  <si>
    <t>ISNR US Equity</t>
  </si>
  <si>
    <t>INTEGRATED SENSOR SOLUTIONS</t>
  </si>
  <si>
    <t>03/12/1998</t>
  </si>
  <si>
    <t>315439Z US Equity</t>
  </si>
  <si>
    <t>ADESSO HEALTHCARE TECH SVS</t>
  </si>
  <si>
    <t>ONVT US Equity</t>
  </si>
  <si>
    <t>ONVANTAGE INC</t>
  </si>
  <si>
    <t>SPWR US Equity</t>
  </si>
  <si>
    <t>SUNPOWER CORP</t>
  </si>
  <si>
    <t>11/16/2005</t>
  </si>
  <si>
    <t>ZOOXQ US Equity</t>
  </si>
  <si>
    <t>GADZOOX NETWORKS INC</t>
  </si>
  <si>
    <t>08/22/2002</t>
  </si>
  <si>
    <t>PLXT US Equity</t>
  </si>
  <si>
    <t>PLX TECHNOLOGY INC</t>
  </si>
  <si>
    <t>04/05/1999</t>
  </si>
  <si>
    <t>HPLA US Equity</t>
  </si>
  <si>
    <t>HPL TECHNOLOGIES INC</t>
  </si>
  <si>
    <t>07/30/2001</t>
  </si>
  <si>
    <t>NTGR US Equity</t>
  </si>
  <si>
    <t>NETGEAR INC</t>
  </si>
  <si>
    <t>07/30/2003</t>
  </si>
  <si>
    <t>HMTT US Equity</t>
  </si>
  <si>
    <t>HMT TECHNOLOGY CORP</t>
  </si>
  <si>
    <t>03/13/1996</t>
  </si>
  <si>
    <t>DATM US Equity</t>
  </si>
  <si>
    <t>DATUM INC</t>
  </si>
  <si>
    <t>NWCI US Equity</t>
  </si>
  <si>
    <t>NEWCARDIO INC</t>
  </si>
  <si>
    <t>DSTK US Equity</t>
  </si>
  <si>
    <t>DASTEK INC</t>
  </si>
  <si>
    <t>AVNX US Equity</t>
  </si>
  <si>
    <t>OCLARO NORTH AMERICA INC</t>
  </si>
  <si>
    <t>13676Z US Equity</t>
  </si>
  <si>
    <t>ENTEGRITY SOLUTIONS</t>
  </si>
  <si>
    <t>ENWV US Equity</t>
  </si>
  <si>
    <t>ENDWAVE CORP</t>
  </si>
  <si>
    <t>10/16/2000</t>
  </si>
  <si>
    <t>IMMR US Equity</t>
  </si>
  <si>
    <t>IMMERSION CORPORATION</t>
  </si>
  <si>
    <t>11/11/1999</t>
  </si>
  <si>
    <t>ELEX US Equity</t>
  </si>
  <si>
    <t>ELEXSYS INTERNATIONAL INC</t>
  </si>
  <si>
    <t>TWLL US Equity</t>
  </si>
  <si>
    <t>TECHWELL INC</t>
  </si>
  <si>
    <t>06/21/2006</t>
  </si>
  <si>
    <t>SMCI US Equity</t>
  </si>
  <si>
    <t>SUPER MICRO COMPUTER INC</t>
  </si>
  <si>
    <t>03/28/2007</t>
  </si>
  <si>
    <t>FCSB US Equity</t>
  </si>
  <si>
    <t>FOCUS BUSINESS BANK CA</t>
  </si>
  <si>
    <t>1293318D US Equity</t>
  </si>
  <si>
    <t>PAYPAL INC</t>
  </si>
  <si>
    <t>02/14/2002</t>
  </si>
  <si>
    <t>MEGT US Equity</t>
  </si>
  <si>
    <t>SOFTWARE OF TERADYNE INC</t>
  </si>
  <si>
    <t>05/17/1993</t>
  </si>
  <si>
    <t>NPTT US Equity</t>
  </si>
  <si>
    <t>NPTEST HOLDING CORP</t>
  </si>
  <si>
    <t>12/10/2003</t>
  </si>
  <si>
    <t>2562Q US Equity</t>
  </si>
  <si>
    <t>STRATACOM INC</t>
  </si>
  <si>
    <t>07/01/1992</t>
  </si>
  <si>
    <t>TELVQ US Equity</t>
  </si>
  <si>
    <t>TELEVIDEO INC</t>
  </si>
  <si>
    <t>03/01/1983</t>
  </si>
  <si>
    <t>03/14/2006</t>
  </si>
  <si>
    <t>CGRM US Equity</t>
  </si>
  <si>
    <t>CENTIGRAM COMMUNICATIONS COR</t>
  </si>
  <si>
    <t>10/11/1991</t>
  </si>
  <si>
    <t>TMXIQ US Equity</t>
  </si>
  <si>
    <t>THERMATRIX INC</t>
  </si>
  <si>
    <t>06/19/1996</t>
  </si>
  <si>
    <t>12/29/1999</t>
  </si>
  <si>
    <t>3469Q US Equity</t>
  </si>
  <si>
    <t>BUSINESSLAND INC</t>
  </si>
  <si>
    <t>FLEX US Equity</t>
  </si>
  <si>
    <t>FLEX LTD</t>
  </si>
  <si>
    <t>03/18/1994</t>
  </si>
  <si>
    <t>TLTY US Equity</t>
  </si>
  <si>
    <t>TALITY CORPORATION</t>
  </si>
  <si>
    <t>JTSC US Equity</t>
  </si>
  <si>
    <t>JTS CORPORATION</t>
  </si>
  <si>
    <t>BELM US Equity</t>
  </si>
  <si>
    <t>BELL MICROPRODUCTS INC</t>
  </si>
  <si>
    <t>06/15/1993</t>
  </si>
  <si>
    <t>6416Z US Equity</t>
  </si>
  <si>
    <t>GLOBALSTAR LP</t>
  </si>
  <si>
    <t>02/15/2002</t>
  </si>
  <si>
    <t>NUKO US Equity</t>
  </si>
  <si>
    <t>NUKO INFORMATION SYSTEMS INC</t>
  </si>
  <si>
    <t>PLCM US Equity</t>
  </si>
  <si>
    <t>POLYCOM INC</t>
  </si>
  <si>
    <t>04/29/1996</t>
  </si>
  <si>
    <t>ONTK US Equity</t>
  </si>
  <si>
    <t>OnTrak Systems Inc</t>
  </si>
  <si>
    <t>07/10/1995</t>
  </si>
  <si>
    <t>2916Q US Equity</t>
  </si>
  <si>
    <t>ACCELGRAPHICS INC</t>
  </si>
  <si>
    <t>04/10/1997</t>
  </si>
  <si>
    <t>PHTN US Equity</t>
  </si>
  <si>
    <t>PHOTON DYNAMICS INC</t>
  </si>
  <si>
    <t>FICO US Equity</t>
  </si>
  <si>
    <t>FAIR ISAAC CORP</t>
  </si>
  <si>
    <t>07/01/1987</t>
  </si>
  <si>
    <t>2610Q US Equity</t>
  </si>
  <si>
    <t>ANTHEM ELECTRONICS INC</t>
  </si>
  <si>
    <t>03/01/1980</t>
  </si>
  <si>
    <t>UTEK US Equity</t>
  </si>
  <si>
    <t>ULTRATECH INC</t>
  </si>
  <si>
    <t>09/28/1993</t>
  </si>
  <si>
    <t>307830Z US Equity</t>
  </si>
  <si>
    <t>BIOSENSE INC</t>
  </si>
  <si>
    <t>1437361D US Equity</t>
  </si>
  <si>
    <t>TIVO SOLUTIONS INC</t>
  </si>
  <si>
    <t>09/29/1999</t>
  </si>
  <si>
    <t>NTFY US Equity</t>
  </si>
  <si>
    <t>NOTIFY TECHNOLOGY CORP</t>
  </si>
  <si>
    <t>SNWL US Equity</t>
  </si>
  <si>
    <t>SONICWALL INC</t>
  </si>
  <si>
    <t>QTM US Equity</t>
  </si>
  <si>
    <t>QUANTUM CORP</t>
  </si>
  <si>
    <t>LVWD US Equity</t>
  </si>
  <si>
    <t>LIVEWORLD INC</t>
  </si>
  <si>
    <t>07/20/1999</t>
  </si>
  <si>
    <t>POWI US Equity</t>
  </si>
  <si>
    <t>POWER INTEGRATIONS INC</t>
  </si>
  <si>
    <t>12/12/1997</t>
  </si>
  <si>
    <t>ELON US Equity</t>
  </si>
  <si>
    <t>ECHELON CORP</t>
  </si>
  <si>
    <t>07/27/1998</t>
  </si>
  <si>
    <t>19229Z US Equity</t>
  </si>
  <si>
    <t>TIARA NETWORKS</t>
  </si>
  <si>
    <t>2635431Q US Equity</t>
  </si>
  <si>
    <t>HYBRID NETWORKS INC</t>
  </si>
  <si>
    <t>11/11/1997</t>
  </si>
  <si>
    <t>LGVN US Equity</t>
  </si>
  <si>
    <t>LOGICVISION INC</t>
  </si>
  <si>
    <t>10/30/2001</t>
  </si>
  <si>
    <t>197239Q US Equity</t>
  </si>
  <si>
    <t>BUSINESS BANCORP</t>
  </si>
  <si>
    <t>PGTK US Equity</t>
  </si>
  <si>
    <t>PACIFIC GREEN TECHNOLOGIES I</t>
  </si>
  <si>
    <t>GTSO US Equity</t>
  </si>
  <si>
    <t>GREEN TECHNOLOGY SOLUTIONS I</t>
  </si>
  <si>
    <t>PYRD US Equity</t>
  </si>
  <si>
    <t>SIEMENS PYRAMID INFO SYS</t>
  </si>
  <si>
    <t>SYMM US Equity</t>
  </si>
  <si>
    <t>MICROSEMI FREQUENCY &amp; TIME C</t>
  </si>
  <si>
    <t>10/01/1965</t>
  </si>
  <si>
    <t>VLID US Equity</t>
  </si>
  <si>
    <t>VALID LOGIC SYSTEMS INC</t>
  </si>
  <si>
    <t>BRCD US Equity</t>
  </si>
  <si>
    <t>BROCADE COMMUNICATIONS SYS</t>
  </si>
  <si>
    <t>05/24/1999</t>
  </si>
  <si>
    <t>CWT US Equity</t>
  </si>
  <si>
    <t>CALIFORNIA WATER SERVICE GRP</t>
  </si>
  <si>
    <t>31539Z US Equity</t>
  </si>
  <si>
    <t>SPRUCE TECHNOLOGIES INC</t>
  </si>
  <si>
    <t>MDGC US Equity</t>
  </si>
  <si>
    <t>MEDIAG3 INC</t>
  </si>
  <si>
    <t>9391Z US Equity</t>
  </si>
  <si>
    <t>MCMS INC</t>
  </si>
  <si>
    <t>09/18/2001</t>
  </si>
  <si>
    <t>SYNA US Equity</t>
  </si>
  <si>
    <t>SYNAPTICS INC</t>
  </si>
  <si>
    <t>01/28/2002</t>
  </si>
  <si>
    <t>SRTI US Equity</t>
  </si>
  <si>
    <t>SUNRISE TELECOM INC</t>
  </si>
  <si>
    <t>07/12/2000</t>
  </si>
  <si>
    <t>EXTR US Equity</t>
  </si>
  <si>
    <t>EXTREME NETWORKS INC</t>
  </si>
  <si>
    <t>04/08/1999</t>
  </si>
  <si>
    <t>ZRAN US Equity</t>
  </si>
  <si>
    <t>ZORAN CORP</t>
  </si>
  <si>
    <t>ONIS US Equity</t>
  </si>
  <si>
    <t>ONI SYSTEMS CORP</t>
  </si>
  <si>
    <t>SVCX US Equity</t>
  </si>
  <si>
    <t>SVC FINANCIAL SERVICES INC</t>
  </si>
  <si>
    <t>1469085D US Equity</t>
  </si>
  <si>
    <t>TESSERA TECHNOLOGIES INC</t>
  </si>
  <si>
    <t>11/12/2003</t>
  </si>
  <si>
    <t>SNPA US Equity</t>
  </si>
  <si>
    <t>SNAP APPLIANCE INC</t>
  </si>
  <si>
    <t>ICST US Equity</t>
  </si>
  <si>
    <t>INTEGRATED CIRCUIT SYSTEMS</t>
  </si>
  <si>
    <t>05/22/2000</t>
  </si>
  <si>
    <t>MPWR US Equity</t>
  </si>
  <si>
    <t>MONOLITHIC POWER SYSTEMS INC</t>
  </si>
  <si>
    <t>11/18/2004</t>
  </si>
  <si>
    <t>93876Q US Equity</t>
  </si>
  <si>
    <t>INTEGRATED PROCESS EQUIPMENT</t>
  </si>
  <si>
    <t>12/13/1992</t>
  </si>
  <si>
    <t>SJW US Equity</t>
  </si>
  <si>
    <t>SJW GROUP</t>
  </si>
  <si>
    <t>PAY US Equity</t>
  </si>
  <si>
    <t>VERIFONE SYSTEMS INC</t>
  </si>
  <si>
    <t>04/29/2005</t>
  </si>
  <si>
    <t>NPTN US Equity</t>
  </si>
  <si>
    <t>NEOPHOTONICS CORP</t>
  </si>
  <si>
    <t>OCZTQ US Equity</t>
  </si>
  <si>
    <t>ZCO LIQUIDATING CORP</t>
  </si>
  <si>
    <t>12/03/2013</t>
  </si>
  <si>
    <t>13711Z US Equity</t>
  </si>
  <si>
    <t>SAN JOSE NATIONAL BANK</t>
  </si>
  <si>
    <t>INVN US Equity</t>
  </si>
  <si>
    <t>INVENSENSE INC</t>
  </si>
  <si>
    <t>11/15/2011</t>
  </si>
  <si>
    <t>SMPX US Equity</t>
  </si>
  <si>
    <t>SYMPHONIX DEVICES INC</t>
  </si>
  <si>
    <t>SJNB US Equity</t>
  </si>
  <si>
    <t>SJNB FINANCIAL CORP</t>
  </si>
  <si>
    <t>8170Z US Equity</t>
  </si>
  <si>
    <t>COMERICA BK CALIFORNIA</t>
  </si>
  <si>
    <t>SHCS US Equity</t>
  </si>
  <si>
    <t>STRATEGIC HEALTHCARE SYSTEMS</t>
  </si>
  <si>
    <t>DVW US Equity</t>
  </si>
  <si>
    <t>COVAD COMMUNICATIONS GROUP</t>
  </si>
  <si>
    <t>01/21/1999</t>
  </si>
  <si>
    <t>PDFS US Equity</t>
  </si>
  <si>
    <t>PDF SOLUTIONS INC</t>
  </si>
  <si>
    <t>18108Z US Equity</t>
  </si>
  <si>
    <t>FUSIONONE INC</t>
  </si>
  <si>
    <t>QKTN US Equity</t>
  </si>
  <si>
    <t>QUICKTURN DESIGN SYSTEMS INC</t>
  </si>
  <si>
    <t>12/14/1993</t>
  </si>
  <si>
    <t>ATGN US Equity</t>
  </si>
  <si>
    <t>ALTIGEN COMMUNICATIONS INC</t>
  </si>
  <si>
    <t>10/04/1999</t>
  </si>
  <si>
    <t>394919Q US Equity</t>
  </si>
  <si>
    <t>NPTEST INC</t>
  </si>
  <si>
    <t>MOVE US Equity</t>
  </si>
  <si>
    <t>MOVE INC</t>
  </si>
  <si>
    <t>08/04/1999</t>
  </si>
  <si>
    <t>OPXT US Equity</t>
  </si>
  <si>
    <t>OCLARO FIBER OPTICS INC</t>
  </si>
  <si>
    <t>02/14/2007</t>
  </si>
  <si>
    <t>ORYX US Equity</t>
  </si>
  <si>
    <t>ORYX TECHNOLOGY CORP</t>
  </si>
  <si>
    <t>8189407Q US Equity</t>
  </si>
  <si>
    <t>NEXTEST SYSTEMS CORP</t>
  </si>
  <si>
    <t>03/21/2006</t>
  </si>
  <si>
    <t>ECNI US Equity</t>
  </si>
  <si>
    <t>ENTERCONNECT INC</t>
  </si>
  <si>
    <t>VAPI US Equity</t>
  </si>
  <si>
    <t>VAPIR ENTERPRISES INC</t>
  </si>
  <si>
    <t>GCTS US Equity</t>
  </si>
  <si>
    <t>GCT SEMICONDUCTOR INC</t>
  </si>
  <si>
    <t>SSFT US Equity</t>
  </si>
  <si>
    <t>SONASOFT CORP</t>
  </si>
  <si>
    <t>MCRL US Equity</t>
  </si>
  <si>
    <t>MICREL INC</t>
  </si>
  <si>
    <t>12/08/1994</t>
  </si>
  <si>
    <t>0623818D US Equity</t>
  </si>
  <si>
    <t>E-TEK DYNAMICS INC</t>
  </si>
  <si>
    <t>12/01/1998</t>
  </si>
  <si>
    <t>IMSX US Equity</t>
  </si>
  <si>
    <t>INTL MANUFACTURING SRVCS-A</t>
  </si>
  <si>
    <t>10/21/1997</t>
  </si>
  <si>
    <t>MLOV US Equity</t>
  </si>
  <si>
    <t>MOBILE MATCHMAKING INC</t>
  </si>
  <si>
    <t>VCRA US Equity</t>
  </si>
  <si>
    <t>VOCERA COMMUNICATIONS INC</t>
  </si>
  <si>
    <t>03/27/2012</t>
  </si>
  <si>
    <t>389169Q US Equity</t>
  </si>
  <si>
    <t>HERITAGE BANK OF COMMERCE</t>
  </si>
  <si>
    <t>20360Z US Equity</t>
  </si>
  <si>
    <t>LYNUXWORKS, INC.</t>
  </si>
  <si>
    <t>189162Q US Equity</t>
  </si>
  <si>
    <t>INFORMATION STORAGE DEVICES</t>
  </si>
  <si>
    <t>02/08/1995</t>
  </si>
  <si>
    <t>13995Z US Equity</t>
  </si>
  <si>
    <t>J. LOHR WINERY</t>
  </si>
  <si>
    <t>4113146Q US Equity</t>
  </si>
  <si>
    <t>VERAZ NETWORKS INC-SET UP FO</t>
  </si>
  <si>
    <t>3751896Z US Equity</t>
  </si>
  <si>
    <t>SUNNYVALE SEAFOOD CORP</t>
  </si>
  <si>
    <t>FCTN US Equity</t>
  </si>
  <si>
    <t>FORCE10 NETWORKS INC</t>
  </si>
  <si>
    <t>7159Z US Equity</t>
  </si>
  <si>
    <t>FRY'S ELECTRONICS INC</t>
  </si>
  <si>
    <t>CUPE US Equity</t>
  </si>
  <si>
    <t>CUPERTINO ELECTRIC INC</t>
  </si>
  <si>
    <t>EOPN US Equity</t>
  </si>
  <si>
    <t>E2OPEN INC</t>
  </si>
  <si>
    <t>07/25/2012</t>
  </si>
  <si>
    <t>BLRC US Equity</t>
  </si>
  <si>
    <t>BLUEARC CORP</t>
  </si>
  <si>
    <t>2869Z US Equity</t>
  </si>
  <si>
    <t>SAMSUNG SEMICONDUCTOR INC</t>
  </si>
  <si>
    <t>550556Z US Equity</t>
  </si>
  <si>
    <t>BRIDGE BANK NA</t>
  </si>
  <si>
    <t>3915420Z US Equity</t>
  </si>
  <si>
    <t>PFEIFFER ELECTRIC CO INC</t>
  </si>
  <si>
    <t>05/24/2011</t>
  </si>
  <si>
    <t>3923312Z US Equity</t>
  </si>
  <si>
    <t>CONKLIN BROS OF SAN JOSE INC</t>
  </si>
  <si>
    <t>3931604Z US Equity</t>
  </si>
  <si>
    <t>C&amp;J CONTRACTING INC</t>
  </si>
  <si>
    <t>3943876Z US Equity</t>
  </si>
  <si>
    <t>ADVANTEL INC</t>
  </si>
  <si>
    <t>3928372Z US Equity</t>
  </si>
  <si>
    <t>VALHALLA BUILDERS &amp; DEVELOPE</t>
  </si>
  <si>
    <t>3933924Z US Equity</t>
  </si>
  <si>
    <t>US PERMA INC</t>
  </si>
  <si>
    <t>3944796Z US Equity</t>
  </si>
  <si>
    <t>SYSNET TECHNOLOGY SOLUTIONS</t>
  </si>
  <si>
    <t>3946460Z US Equity</t>
  </si>
  <si>
    <t>KYCON INC</t>
  </si>
  <si>
    <t>3645031Z US Equity</t>
  </si>
  <si>
    <t>AKON INC</t>
  </si>
  <si>
    <t>4138245Z US Equity</t>
  </si>
  <si>
    <t>BASSIAN FARMS INC</t>
  </si>
  <si>
    <t>4137293Z US Equity</t>
  </si>
  <si>
    <t>CENTER FOR EMPLOYMENT TRAINI</t>
  </si>
  <si>
    <t>3707747Z US Equity</t>
  </si>
  <si>
    <t>PLANNED PARENTHOOD MAR MONTE</t>
  </si>
  <si>
    <t>3650911Z US Equity</t>
  </si>
  <si>
    <t>RESOURCE AREA FOR TEACHERS</t>
  </si>
  <si>
    <t>3706695Z US Equity</t>
  </si>
  <si>
    <t>ME FOX &amp; CO INC</t>
  </si>
  <si>
    <t>3716394Z US Equity</t>
  </si>
  <si>
    <t>ROBINSON OIL SUPPLY &amp; TRANSP</t>
  </si>
  <si>
    <t>3757384Z US Equity</t>
  </si>
  <si>
    <t>G2 HOLDINGS CORP</t>
  </si>
  <si>
    <t>22480Z US Equity</t>
  </si>
  <si>
    <t>CALIENT TECHNOLOGIES INC</t>
  </si>
  <si>
    <t>4494603Z US Equity</t>
  </si>
  <si>
    <t>SECOND HARVEST FOOD BANK OF</t>
  </si>
  <si>
    <t>4483027Z US Equity</t>
  </si>
  <si>
    <t>HARKER SCHOOL/THE</t>
  </si>
  <si>
    <t>4485043Z US Equity</t>
  </si>
  <si>
    <t>MASS PRECISION INC</t>
  </si>
  <si>
    <t>3923320Z US Equity</t>
  </si>
  <si>
    <t>TW SMITH CO</t>
  </si>
  <si>
    <t>4138917Z US Equity</t>
  </si>
  <si>
    <t>EJ WRIGHT INC</t>
  </si>
  <si>
    <t>ORFND US Equity</t>
  </si>
  <si>
    <t>U-MIND SPACE INC</t>
  </si>
  <si>
    <t>12/22/2009</t>
  </si>
  <si>
    <t>UCP US Equity</t>
  </si>
  <si>
    <t>UCP INC - CL A</t>
  </si>
  <si>
    <t>PAUC US Equity</t>
  </si>
  <si>
    <t>PENNY AUCTION SOLUTIONS INC</t>
  </si>
  <si>
    <t>NMBL US Equity</t>
  </si>
  <si>
    <t>NIMBLE STORAGE INC</t>
  </si>
  <si>
    <t>12/12/2013</t>
  </si>
  <si>
    <t>WATT US Equity</t>
  </si>
  <si>
    <t>ENERGOUS CORP</t>
  </si>
  <si>
    <t>03/27/2014</t>
  </si>
  <si>
    <t>ATEN US Equity</t>
  </si>
  <si>
    <t>A10 NETWORKS INC</t>
  </si>
  <si>
    <t>AROS US Equity</t>
  </si>
  <si>
    <t>ARIOSA DIAGNOSTICS INC</t>
  </si>
  <si>
    <t>3311432Z US Equity</t>
  </si>
  <si>
    <t>APTINA IMAGING CORP</t>
  </si>
  <si>
    <t>PYPL US Equity</t>
  </si>
  <si>
    <t>PAYPAL HOLDINGS INC</t>
  </si>
  <si>
    <t>CAFD US Equity</t>
  </si>
  <si>
    <t>8POINT3 ENERGY PARTNERS LP</t>
  </si>
  <si>
    <t>06/19/2015</t>
  </si>
  <si>
    <t>APIC US Equity</t>
  </si>
  <si>
    <t>APIGEE CORP</t>
  </si>
  <si>
    <t>04/23/2015</t>
  </si>
  <si>
    <t>XTLY US Equity</t>
  </si>
  <si>
    <t>XACTLY CORP</t>
  </si>
  <si>
    <t>AVGO US Equity</t>
  </si>
  <si>
    <t>BROADCOM LTD</t>
  </si>
  <si>
    <t>NTNX US Equity</t>
  </si>
  <si>
    <t>NUTANIX INC - A</t>
  </si>
  <si>
    <t>09/29/2016</t>
  </si>
  <si>
    <t>0221991D US Equity</t>
  </si>
  <si>
    <t>SPANSION LLC</t>
  </si>
  <si>
    <t>MOTA US Equity</t>
  </si>
  <si>
    <t>MOTA GROUP INC</t>
  </si>
  <si>
    <t>XPER US Equity</t>
  </si>
  <si>
    <t>XPERI CORP</t>
  </si>
  <si>
    <t>6697 JP Equity</t>
  </si>
  <si>
    <t>TECHPOINT INC-JDR</t>
  </si>
  <si>
    <t>09/29/2017</t>
  </si>
  <si>
    <t>HAIR US Equity</t>
  </si>
  <si>
    <t>RESTORATION ROBOTICS INC</t>
  </si>
  <si>
    <t>AQ US Equity</t>
  </si>
  <si>
    <t>AQUANTIA CORP</t>
  </si>
  <si>
    <t>ATCM US Equity</t>
  </si>
  <si>
    <t>AT COMM CORPORATION</t>
  </si>
  <si>
    <t>San Mateo</t>
  </si>
  <si>
    <t>02/01/1986</t>
  </si>
  <si>
    <t>1993Q US Equity</t>
  </si>
  <si>
    <t>CTL CREDIT INC</t>
  </si>
  <si>
    <t>YYBXB US Equity</t>
  </si>
  <si>
    <t>OUTLOOK INCOME FUND 09</t>
  </si>
  <si>
    <t>ESS US Equity</t>
  </si>
  <si>
    <t>ESSEX PROPERTY TRUST INC</t>
  </si>
  <si>
    <t>06/06/1994</t>
  </si>
  <si>
    <t>IWCH US Equity</t>
  </si>
  <si>
    <t>INTERNATIONAL WIRELESS COMMU</t>
  </si>
  <si>
    <t>09/03/1998</t>
  </si>
  <si>
    <t>27743Z US Equity</t>
  </si>
  <si>
    <t>WORLDVIEW TECHNOLOGY PARTNER</t>
  </si>
  <si>
    <t>WFYW US Equity</t>
  </si>
  <si>
    <t>WHERIFY WIRELESS INC</t>
  </si>
  <si>
    <t>LPF US Equity</t>
  </si>
  <si>
    <t>LANDSING PACIFIC FUND</t>
  </si>
  <si>
    <t>BVFB US Equity</t>
  </si>
  <si>
    <t>BAY VIEW FED BK/SAN MATEO CA</t>
  </si>
  <si>
    <t>FTSW US Equity</t>
  </si>
  <si>
    <t>QUALIX GROUP INC</t>
  </si>
  <si>
    <t>02/12/1997</t>
  </si>
  <si>
    <t>2230247Q US Equity</t>
  </si>
  <si>
    <t>VIRAGE INC</t>
  </si>
  <si>
    <t>06/28/2000</t>
  </si>
  <si>
    <t>13017Z US Equity</t>
  </si>
  <si>
    <t>FRANKLIN/TEMPLETON DISTRIBUT</t>
  </si>
  <si>
    <t>DGEN US Equity</t>
  </si>
  <si>
    <t>DELTAGEN INC</t>
  </si>
  <si>
    <t>06/27/2003</t>
  </si>
  <si>
    <t>YYEQG US Equity</t>
  </si>
  <si>
    <t>RANCON REALTY FUND LP V</t>
  </si>
  <si>
    <t>1031111D US Equity</t>
  </si>
  <si>
    <t>STARGOLD MINES INC</t>
  </si>
  <si>
    <t>17945Z US Equity</t>
  </si>
  <si>
    <t>LIVECAPITAL INC</t>
  </si>
  <si>
    <t>LBTE US Equity</t>
  </si>
  <si>
    <t>LIBERATE TECHNOLOGIES</t>
  </si>
  <si>
    <t>04/30/2004</t>
  </si>
  <si>
    <t>BIRT US Equity</t>
  </si>
  <si>
    <t>ACTUATE CORP</t>
  </si>
  <si>
    <t>07/17/1998</t>
  </si>
  <si>
    <t>20901Z US Equity</t>
  </si>
  <si>
    <t>SALES.COM</t>
  </si>
  <si>
    <t>10797Z US Equity</t>
  </si>
  <si>
    <t>CAMICO MUTUAL INSURANCE CO.</t>
  </si>
  <si>
    <t>10782Z US Equity</t>
  </si>
  <si>
    <t>CALIFORNIA CASUALTY INDEMNIT</t>
  </si>
  <si>
    <t>BTNK US Equity</t>
  </si>
  <si>
    <t>BEATNIK INC</t>
  </si>
  <si>
    <t>NETG US Equity</t>
  </si>
  <si>
    <t>NETGRAVITY INC</t>
  </si>
  <si>
    <t>06/11/1998</t>
  </si>
  <si>
    <t>RWGI US Equity</t>
  </si>
  <si>
    <t>RODEDAWG INTERNATIONAL INDUS</t>
  </si>
  <si>
    <t>374799Q US Equity</t>
  </si>
  <si>
    <t>WORLDRES.COM INC</t>
  </si>
  <si>
    <t>IMAN US Equity</t>
  </si>
  <si>
    <t>IMANAGE INC</t>
  </si>
  <si>
    <t>UABK US Equity</t>
  </si>
  <si>
    <t>UNITED AMERICAN BANK/CA</t>
  </si>
  <si>
    <t>17257Z US Equity</t>
  </si>
  <si>
    <t>BOWMAN CAPITAL MANAGEMENT</t>
  </si>
  <si>
    <t>32517Z US Equity</t>
  </si>
  <si>
    <t>BAY VIEW FRANCHISE MORTGAGE</t>
  </si>
  <si>
    <t>YYEQF US Equity</t>
  </si>
  <si>
    <t>RANCON REALTY FD 04</t>
  </si>
  <si>
    <t>N US Equity</t>
  </si>
  <si>
    <t>NETSUITE INC</t>
  </si>
  <si>
    <t>12/19/2007</t>
  </si>
  <si>
    <t>90399Q US Equity</t>
  </si>
  <si>
    <t>EMCON</t>
  </si>
  <si>
    <t>AMCO US Equity</t>
  </si>
  <si>
    <t>ARMCO METALS HOLDINGS INC</t>
  </si>
  <si>
    <t>TWAC US Equity</t>
  </si>
  <si>
    <t>TWA CORP</t>
  </si>
  <si>
    <t>279752Q US Equity</t>
  </si>
  <si>
    <t>VISIGENIC SOFTWARE INC</t>
  </si>
  <si>
    <t>INKT US Equity</t>
  </si>
  <si>
    <t>INKTOMI CORP</t>
  </si>
  <si>
    <t>06/09/1998</t>
  </si>
  <si>
    <t>YYBXD US Equity</t>
  </si>
  <si>
    <t>OUTLOOK INCOME/GRWTH FND 08</t>
  </si>
  <si>
    <t>9242Z US Equity</t>
  </si>
  <si>
    <t>WIRE NETWORKS INC</t>
  </si>
  <si>
    <t>NGSX US Equity</t>
  </si>
  <si>
    <t>NEUROGESX INC</t>
  </si>
  <si>
    <t>DTRM US Equity</t>
  </si>
  <si>
    <t>DETERMINE INC</t>
  </si>
  <si>
    <t>03/09/2000</t>
  </si>
  <si>
    <t>GLB US Equity</t>
  </si>
  <si>
    <t>GLENBOROUGH REALTY TRUST INC</t>
  </si>
  <si>
    <t>ENTL LN Equity</t>
  </si>
  <si>
    <t>ENTELOS INC-REG S</t>
  </si>
  <si>
    <t>04/12/2006</t>
  </si>
  <si>
    <t>07/25/2011</t>
  </si>
  <si>
    <t>BEN US Equity</t>
  </si>
  <si>
    <t>FRANKLIN RESOURCES INC</t>
  </si>
  <si>
    <t>07/01/1971</t>
  </si>
  <si>
    <t>KEYN US Equity</t>
  </si>
  <si>
    <t>KEYNOTE SYSTEMS INC</t>
  </si>
  <si>
    <t>09/23/1999</t>
  </si>
  <si>
    <t>10783Z US Equity</t>
  </si>
  <si>
    <t>CALIFORNIA CASUALTY INSURANC</t>
  </si>
  <si>
    <t>SEBL US Equity</t>
  </si>
  <si>
    <t>SIEBEL SYSTEMS INC</t>
  </si>
  <si>
    <t>06/27/1996</t>
  </si>
  <si>
    <t>1348022D US Equity</t>
  </si>
  <si>
    <t>SIERRA VENTURES LTD</t>
  </si>
  <si>
    <t>52245Q US Equity</t>
  </si>
  <si>
    <t>ELOQUENT INC</t>
  </si>
  <si>
    <t>02/16/2000</t>
  </si>
  <si>
    <t>PRSW US Equity</t>
  </si>
  <si>
    <t>PERSISTENCE SOFTWARE INC</t>
  </si>
  <si>
    <t>06/24/1999</t>
  </si>
  <si>
    <t>ZZDGN US Equity</t>
  </si>
  <si>
    <t>RANCON PACIFIC REALTY</t>
  </si>
  <si>
    <t>AVSR US Equity</t>
  </si>
  <si>
    <t>AVISTAR COMMUNICATIONS CORP</t>
  </si>
  <si>
    <t>08/16/2000</t>
  </si>
  <si>
    <t>WAGE US Equity</t>
  </si>
  <si>
    <t>WAGEWORKS INC</t>
  </si>
  <si>
    <t>390349Z US Equity</t>
  </si>
  <si>
    <t>MENLO WORLDWIDE FORWARDING I</t>
  </si>
  <si>
    <t>1478867D US Equity</t>
  </si>
  <si>
    <t>EXTEND HEALTH INC</t>
  </si>
  <si>
    <t>915478Q US Equity</t>
  </si>
  <si>
    <t>BOREL PRIVATE BANK &amp; TRUST C</t>
  </si>
  <si>
    <t>407040Z US Equity</t>
  </si>
  <si>
    <t>FIRST NATIONAL BANK OF NORTH</t>
  </si>
  <si>
    <t>RNG US Equity</t>
  </si>
  <si>
    <t>RINGCENTRAL INC-CLASS A</t>
  </si>
  <si>
    <t>SCTY US Equity</t>
  </si>
  <si>
    <t>SOLARCITY CORP</t>
  </si>
  <si>
    <t>12/12/2012</t>
  </si>
  <si>
    <t>MKTO US Equity</t>
  </si>
  <si>
    <t>MARKETO INC</t>
  </si>
  <si>
    <t>05/16/2013</t>
  </si>
  <si>
    <t>ZSPH US Equity</t>
  </si>
  <si>
    <t>ZS PHARMA INC</t>
  </si>
  <si>
    <t>06/17/2014</t>
  </si>
  <si>
    <t>GPRO US Equity</t>
  </si>
  <si>
    <t>GOPRO INC-CLASS A</t>
  </si>
  <si>
    <t>06/25/2014</t>
  </si>
  <si>
    <t>STTC US Equity</t>
  </si>
  <si>
    <t>STRATEGIC REALTY TRUST INC</t>
  </si>
  <si>
    <t>COUP US Equity</t>
  </si>
  <si>
    <t>COUPA SOFTWARE INC</t>
  </si>
  <si>
    <t>10/05/2016</t>
  </si>
  <si>
    <t>DOTAU US Equity</t>
  </si>
  <si>
    <t>DRAPER OAKWOOD TECHNOLOGY AC</t>
  </si>
  <si>
    <t>09/14/2017</t>
  </si>
  <si>
    <t>GIGA US Equity</t>
  </si>
  <si>
    <t>GIGA-TRONICS INC</t>
  </si>
  <si>
    <t>San Ramon</t>
  </si>
  <si>
    <t>VCTRQ US Equity</t>
  </si>
  <si>
    <t>VECTRA TECHNOLOGIES INC</t>
  </si>
  <si>
    <t>6982Z US Equity</t>
  </si>
  <si>
    <t>IRWIN HOME EQUITY</t>
  </si>
  <si>
    <t>IMXX US Equity</t>
  </si>
  <si>
    <t>IMX EXCHANGE</t>
  </si>
  <si>
    <t>USWCQ US Equity</t>
  </si>
  <si>
    <t>US WIRELESS CORP</t>
  </si>
  <si>
    <t>08/29/2001</t>
  </si>
  <si>
    <t>MCFE US Equity</t>
  </si>
  <si>
    <t>MCFARLAND ENERGY INC</t>
  </si>
  <si>
    <t>MION US Equity</t>
  </si>
  <si>
    <t>MIRION TECHNOLOGIES INC</t>
  </si>
  <si>
    <t>CVX US Equity</t>
  </si>
  <si>
    <t>CHEVRON CORP</t>
  </si>
  <si>
    <t>06/01/1963</t>
  </si>
  <si>
    <t>15983Z US Equity</t>
  </si>
  <si>
    <t>CHEVRON CORP PROFIT SHARING/</t>
  </si>
  <si>
    <t>FNCMQ US Equity</t>
  </si>
  <si>
    <t>FINET.COM INC</t>
  </si>
  <si>
    <t>05/28/2003</t>
  </si>
  <si>
    <t>21974Z US Equity</t>
  </si>
  <si>
    <t>KOVAIR INC</t>
  </si>
  <si>
    <t>GETK US Equity</t>
  </si>
  <si>
    <t>GENIUS TECHNOLOGIES INC</t>
  </si>
  <si>
    <t>15982Z US Equity</t>
  </si>
  <si>
    <t>CHEVRON CAPITAL USA INC</t>
  </si>
  <si>
    <t>GALE US Equity</t>
  </si>
  <si>
    <t>GALENA BIOPHARMA INC</t>
  </si>
  <si>
    <t>TRVB US Equity</t>
  </si>
  <si>
    <t>TRI-VALLEY BANK</t>
  </si>
  <si>
    <t>RPLY US Equity</t>
  </si>
  <si>
    <t>REPLY! INC</t>
  </si>
  <si>
    <t>2454Z US Equity</t>
  </si>
  <si>
    <t>CHEVRON USA INC</t>
  </si>
  <si>
    <t>3941148Z US Equity</t>
  </si>
  <si>
    <t>LEGACY MECHANICAL &amp; ENERGY S</t>
  </si>
  <si>
    <t>3647255Z US Equity</t>
  </si>
  <si>
    <t>BIOGENEX LABORATORIES</t>
  </si>
  <si>
    <t>FIVN US Equity</t>
  </si>
  <si>
    <t>FIVE9 INC</t>
  </si>
  <si>
    <t>1496659D US Equity</t>
  </si>
  <si>
    <t>TURN TECHNOLOGY INC</t>
  </si>
  <si>
    <t>Santa Clara</t>
  </si>
  <si>
    <t>13658Z US Equity</t>
  </si>
  <si>
    <t>AMAZING CONTROLS! INC</t>
  </si>
  <si>
    <t>ROVI US Equity</t>
  </si>
  <si>
    <t>ROVI CORP</t>
  </si>
  <si>
    <t>03/12/1997</t>
  </si>
  <si>
    <t>3600518Q US Equity</t>
  </si>
  <si>
    <t>SABER SOFTWARE CORP</t>
  </si>
  <si>
    <t>XCCT US Equity</t>
  </si>
  <si>
    <t>XACCT TECHNOLOGIES 1997 LTD</t>
  </si>
  <si>
    <t>69895Q US Equity</t>
  </si>
  <si>
    <t>BAY NETWORKS INC</t>
  </si>
  <si>
    <t>07/31/1991</t>
  </si>
  <si>
    <t>EXMT US Equity</t>
  </si>
  <si>
    <t>ANYTHING TECHNOLOGIES MEDIA</t>
  </si>
  <si>
    <t>DCMT US Equity</t>
  </si>
  <si>
    <t>DOCUMENT CAPTURE TECHNOLOGIE</t>
  </si>
  <si>
    <t>TMTA US Equity</t>
  </si>
  <si>
    <t>TRANSMETA CORP</t>
  </si>
  <si>
    <t>11/06/2000</t>
  </si>
  <si>
    <t>GEQF US Equity</t>
  </si>
  <si>
    <t>GLOBAL EQUITY FUND INC</t>
  </si>
  <si>
    <t>TERN US Equity</t>
  </si>
  <si>
    <t>TERAYON COMMUNICATION SYS</t>
  </si>
  <si>
    <t>08/17/1998</t>
  </si>
  <si>
    <t>8218892Q US Equity</t>
  </si>
  <si>
    <t>CATALYST SEMICONDUCTOR INC</t>
  </si>
  <si>
    <t>05/10/1993</t>
  </si>
  <si>
    <t>MTWI US Equity</t>
  </si>
  <si>
    <t>MTONE WIRELESS CORP</t>
  </si>
  <si>
    <t>20480Z US Equity</t>
  </si>
  <si>
    <t>LARA NETWORKS</t>
  </si>
  <si>
    <t>NAYN US Equity</t>
  </si>
  <si>
    <t>NAYNA NETWORKS INC</t>
  </si>
  <si>
    <t>IVAC US Equity</t>
  </si>
  <si>
    <t>INTEVAC INC</t>
  </si>
  <si>
    <t>TTLA US Equity</t>
  </si>
  <si>
    <t>TARANTELLA INC</t>
  </si>
  <si>
    <t>CYLK US Equity</t>
  </si>
  <si>
    <t>CYLINK CORP</t>
  </si>
  <si>
    <t>ASWX US Equity</t>
  </si>
  <si>
    <t>ACTIVE SOFTWARE INC</t>
  </si>
  <si>
    <t>08/12/1999</t>
  </si>
  <si>
    <t>CATZ US Equity</t>
  </si>
  <si>
    <t>COMPUTER ACCESS TECHNOLOGY</t>
  </si>
  <si>
    <t>INTC US Equity</t>
  </si>
  <si>
    <t>INTEL CORP</t>
  </si>
  <si>
    <t>10/21/1971</t>
  </si>
  <si>
    <t>LSCP US Equity</t>
  </si>
  <si>
    <t>LASERSCOPE</t>
  </si>
  <si>
    <t>6324Z US Equity</t>
  </si>
  <si>
    <t>CHIP EXPRESS CORP</t>
  </si>
  <si>
    <t>2104Q US Equity</t>
  </si>
  <si>
    <t>INMAC CORP</t>
  </si>
  <si>
    <t>IMPX US Equity</t>
  </si>
  <si>
    <t>IMP INC</t>
  </si>
  <si>
    <t>29575Z US Equity</t>
  </si>
  <si>
    <t>GWCOM.COM</t>
  </si>
  <si>
    <t>BRIO US Equity</t>
  </si>
  <si>
    <t>BRIO SOFTWARE INC</t>
  </si>
  <si>
    <t>04/30/1998</t>
  </si>
  <si>
    <t>DDUP US Equity</t>
  </si>
  <si>
    <t>DATA DOMAIN INC</t>
  </si>
  <si>
    <t>06/26/2007</t>
  </si>
  <si>
    <t>MIPS US Equity</t>
  </si>
  <si>
    <t>IMAGINATION TECHNOLOGIES LLC</t>
  </si>
  <si>
    <t>06/29/1998</t>
  </si>
  <si>
    <t>LATD US Equity</t>
  </si>
  <si>
    <t>LATITUDE COMMUNICATIONS INC</t>
  </si>
  <si>
    <t>05/06/1999</t>
  </si>
  <si>
    <t>2909Q US Equity</t>
  </si>
  <si>
    <t>AURUM SOFTWARE INC</t>
  </si>
  <si>
    <t>10/28/1996</t>
  </si>
  <si>
    <t>2882Q US Equity</t>
  </si>
  <si>
    <t>SIGMA CIRCUITS INC</t>
  </si>
  <si>
    <t>06/01/1994</t>
  </si>
  <si>
    <t>HRUA US Equity</t>
  </si>
  <si>
    <t>HEREUARE INC</t>
  </si>
  <si>
    <t>15271Z US Equity</t>
  </si>
  <si>
    <t>YIELD DYNAMICS INC</t>
  </si>
  <si>
    <t>18569Z US Equity</t>
  </si>
  <si>
    <t>VERIDICOM INC</t>
  </si>
  <si>
    <t>28546Z US Equity</t>
  </si>
  <si>
    <t>LIGHTLOGIC INC</t>
  </si>
  <si>
    <t>1530827D US Equity</t>
  </si>
  <si>
    <t>TVIA INC</t>
  </si>
  <si>
    <t>10/15/2008</t>
  </si>
  <si>
    <t>16360Z US Equity</t>
  </si>
  <si>
    <t>CONXION CORP</t>
  </si>
  <si>
    <t>A US Equity</t>
  </si>
  <si>
    <t>AGILENT TECHNOLOGIES INC</t>
  </si>
  <si>
    <t>11/17/1999</t>
  </si>
  <si>
    <t>18532Z US Equity</t>
  </si>
  <si>
    <t>BAYWEB INC</t>
  </si>
  <si>
    <t>MOSY US Equity</t>
  </si>
  <si>
    <t>MOSYS INC</t>
  </si>
  <si>
    <t>06/27/2001</t>
  </si>
  <si>
    <t>FATB US Equity</t>
  </si>
  <si>
    <t>FATBRAIN.COM INC</t>
  </si>
  <si>
    <t>11/19/1998</t>
  </si>
  <si>
    <t>3317Q US Equity</t>
  </si>
  <si>
    <t>ETEC SYSTEMS INC</t>
  </si>
  <si>
    <t>10/24/1995</t>
  </si>
  <si>
    <t>WLSS US Equity</t>
  </si>
  <si>
    <t>WIRELESS INC</t>
  </si>
  <si>
    <t>1492Q US Equity</t>
  </si>
  <si>
    <t>MICROTEC RESEARCH</t>
  </si>
  <si>
    <t>RAMP US Equity</t>
  </si>
  <si>
    <t>RAMP NETWORKS INC</t>
  </si>
  <si>
    <t>19830Z US Equity</t>
  </si>
  <si>
    <t>DIALPAD COMMUNICATIONS INC</t>
  </si>
  <si>
    <t>12/19/2001</t>
  </si>
  <si>
    <t>AVYA US Equity</t>
  </si>
  <si>
    <t>AVAYA HOLDINGS CORP</t>
  </si>
  <si>
    <t>01/19/2017</t>
  </si>
  <si>
    <t>XNPT US Equity</t>
  </si>
  <si>
    <t>XENOPORT INC</t>
  </si>
  <si>
    <t>06/02/2005</t>
  </si>
  <si>
    <t>3414924Q US Equity</t>
  </si>
  <si>
    <t>AVAYA INC</t>
  </si>
  <si>
    <t>0203524D US Equity</t>
  </si>
  <si>
    <t>NATIONAL SEMICONDUCTOR CORP</t>
  </si>
  <si>
    <t>AISX US Equity</t>
  </si>
  <si>
    <t>APPLIED IMMUNE SCIENCES</t>
  </si>
  <si>
    <t>05/02/1991</t>
  </si>
  <si>
    <t>MSCO US Equity</t>
  </si>
  <si>
    <t>MASSTOR SYSTEMS CORP</t>
  </si>
  <si>
    <t>NETL US Equity</t>
  </si>
  <si>
    <t>NETLOGIC I LLC</t>
  </si>
  <si>
    <t>07/08/2004</t>
  </si>
  <si>
    <t>13174Z US Equity</t>
  </si>
  <si>
    <t>BANK HAPOALIM BM SAN FRANCIS</t>
  </si>
  <si>
    <t>23940Z US Equity</t>
  </si>
  <si>
    <t>WEBGAIN INC</t>
  </si>
  <si>
    <t>AVNW US Equity</t>
  </si>
  <si>
    <t>AVIAT NETWORKS INC</t>
  </si>
  <si>
    <t>5962Z US Equity</t>
  </si>
  <si>
    <t>MICROUNITY SYSTEMS ENGINEERG</t>
  </si>
  <si>
    <t>PMCS US Equity</t>
  </si>
  <si>
    <t>MICROSEMI STORAGE SOLUTIONS</t>
  </si>
  <si>
    <t>04/24/1991</t>
  </si>
  <si>
    <t>NGTC US Equity</t>
  </si>
  <si>
    <t>NOGATECH INC</t>
  </si>
  <si>
    <t>NVDA US Equity</t>
  </si>
  <si>
    <t>NVIDIA CORP</t>
  </si>
  <si>
    <t>BNSC US Equity</t>
  </si>
  <si>
    <t>BANK SANTA CLARA CALIFORNIA</t>
  </si>
  <si>
    <t>STMDQ US Equity</t>
  </si>
  <si>
    <t>STORMEDIA INC-CL A</t>
  </si>
  <si>
    <t>10/11/1998</t>
  </si>
  <si>
    <t>4134751Q US Equity</t>
  </si>
  <si>
    <t>DIADEXUS INC/OLD</t>
  </si>
  <si>
    <t>NEON US Equity</t>
  </si>
  <si>
    <t>NEONODE INC</t>
  </si>
  <si>
    <t>2982Q US Equity</t>
  </si>
  <si>
    <t>CMC INDUSTRIES INC</t>
  </si>
  <si>
    <t>12/21/2001</t>
  </si>
  <si>
    <t>SNPX US Equity</t>
  </si>
  <si>
    <t>SYNOPTICS COMMUNICATIONS INC</t>
  </si>
  <si>
    <t>1321Q CN Equity</t>
  </si>
  <si>
    <t>S-VISION INCORPORATED</t>
  </si>
  <si>
    <t>COHR US Equity</t>
  </si>
  <si>
    <t>COHERENT INC</t>
  </si>
  <si>
    <t>STXN US Equity</t>
  </si>
  <si>
    <t>AVIAT US INC</t>
  </si>
  <si>
    <t>05/01/1987</t>
  </si>
  <si>
    <t>APNO US Equity</t>
  </si>
  <si>
    <t>ALPHA INNOTECH CORP</t>
  </si>
  <si>
    <t>575887Q US Equity</t>
  </si>
  <si>
    <t>VISX INC</t>
  </si>
  <si>
    <t>TRUV US Equity</t>
  </si>
  <si>
    <t>TRUEVISION INC</t>
  </si>
  <si>
    <t>0848901D US Equity</t>
  </si>
  <si>
    <t>QUALITY SEMICONDUCTOR INC</t>
  </si>
  <si>
    <t>11/17/1994</t>
  </si>
  <si>
    <t>AFFX US Equity</t>
  </si>
  <si>
    <t>AFFYMETRIX INC</t>
  </si>
  <si>
    <t>ZCON US Equity</t>
  </si>
  <si>
    <t>ZYCON CORP</t>
  </si>
  <si>
    <t>09/28/1995</t>
  </si>
  <si>
    <t>ATKK US Equity</t>
  </si>
  <si>
    <t>AVANTEK INC</t>
  </si>
  <si>
    <t>MFE US Equity</t>
  </si>
  <si>
    <t>MCAFEE INC</t>
  </si>
  <si>
    <t>10/06/1992</t>
  </si>
  <si>
    <t>ASKI US Equity</t>
  </si>
  <si>
    <t>ASK GROUP INC (THE)</t>
  </si>
  <si>
    <t>AMAT US Equity</t>
  </si>
  <si>
    <t>APPLIED MATERIALS INC</t>
  </si>
  <si>
    <t>59794Q US Equity</t>
  </si>
  <si>
    <t>BT INS INC</t>
  </si>
  <si>
    <t>09/18/1996</t>
  </si>
  <si>
    <t>SCUR US Equity</t>
  </si>
  <si>
    <t>SECURE COMPUTING LLC</t>
  </si>
  <si>
    <t>11/16/1995</t>
  </si>
  <si>
    <t>0206456D US Equity</t>
  </si>
  <si>
    <t>VANTIVE CORP/THE</t>
  </si>
  <si>
    <t>08/14/1995</t>
  </si>
  <si>
    <t>MPEG US Equity</t>
  </si>
  <si>
    <t>INNOVACOM INC</t>
  </si>
  <si>
    <t>WEBX US Equity</t>
  </si>
  <si>
    <t>WEBEX COMMUNICATIONS INC</t>
  </si>
  <si>
    <t>MIKR US Equity</t>
  </si>
  <si>
    <t>MIKRON INFRARED INC</t>
  </si>
  <si>
    <t>19192Z US Equity</t>
  </si>
  <si>
    <t>PROMEX INDUSTRIES</t>
  </si>
  <si>
    <t>739919Q US Equity</t>
  </si>
  <si>
    <t>VIRATA CORP</t>
  </si>
  <si>
    <t>AICX US Equity</t>
  </si>
  <si>
    <t>APPLIED IMAGING CORP</t>
  </si>
  <si>
    <t>RSTN US Equity</t>
  </si>
  <si>
    <t>RIVERSTONE NETWORKS INC</t>
  </si>
  <si>
    <t>02/15/2001</t>
  </si>
  <si>
    <t>02/07/2006</t>
  </si>
  <si>
    <t>SIVB US Equity</t>
  </si>
  <si>
    <t>SVB FINANCIAL GROUP</t>
  </si>
  <si>
    <t>2997709Q US Equity</t>
  </si>
  <si>
    <t>PORTALPLAYER LLC</t>
  </si>
  <si>
    <t>AMCC US Equity</t>
  </si>
  <si>
    <t>APPLIED MICRO CIRCUITS CORP</t>
  </si>
  <si>
    <t>11/24/1997</t>
  </si>
  <si>
    <t>70663Q US Equity</t>
  </si>
  <si>
    <t>DSP COMMUNICATIONS INC</t>
  </si>
  <si>
    <t>03/07/1995</t>
  </si>
  <si>
    <t>TRIDQ US Equity</t>
  </si>
  <si>
    <t>TRIDENT MICROSYSTEMS INC</t>
  </si>
  <si>
    <t>12/15/1992</t>
  </si>
  <si>
    <t>01/04/2012</t>
  </si>
  <si>
    <t>QEDI US Equity</t>
  </si>
  <si>
    <t>QUANTUM EFFECT DEVICES INC</t>
  </si>
  <si>
    <t>1026360Q US Equity</t>
  </si>
  <si>
    <t>SPECTRA-PHYSICS INC</t>
  </si>
  <si>
    <t>12/11/1997</t>
  </si>
  <si>
    <t>IPHI US Equity</t>
  </si>
  <si>
    <t>INPHI CORP</t>
  </si>
  <si>
    <t>11/10/2010</t>
  </si>
  <si>
    <t>18076Z US Equity</t>
  </si>
  <si>
    <t>RIVIO INC</t>
  </si>
  <si>
    <t>SALDQ US Equity</t>
  </si>
  <si>
    <t>FRESH CHOICE INC</t>
  </si>
  <si>
    <t>12/08/1992</t>
  </si>
  <si>
    <t>07/12/2004</t>
  </si>
  <si>
    <t>SILI US Equity</t>
  </si>
  <si>
    <t>SILICONIX INC</t>
  </si>
  <si>
    <t>IRSB US Equity</t>
  </si>
  <si>
    <t>IRIS BIOTECHNOLOGIES INC</t>
  </si>
  <si>
    <t>ASPXQ US Equity</t>
  </si>
  <si>
    <t>AUSPEX SYSTEMS INC</t>
  </si>
  <si>
    <t>05/11/1993</t>
  </si>
  <si>
    <t>04/22/2003</t>
  </si>
  <si>
    <t>2382Q US Equity</t>
  </si>
  <si>
    <t>AIM TECHNOLOGY INC</t>
  </si>
  <si>
    <t>NNSR US Equity</t>
  </si>
  <si>
    <t>NANOSENSORS INC</t>
  </si>
  <si>
    <t>AMBA US Equity</t>
  </si>
  <si>
    <t>AMBARELLA INC</t>
  </si>
  <si>
    <t>10/09/2012</t>
  </si>
  <si>
    <t>BLOX US Equity</t>
  </si>
  <si>
    <t>INFOBLOX INC</t>
  </si>
  <si>
    <t>04/19/2012</t>
  </si>
  <si>
    <t>NOW US Equity</t>
  </si>
  <si>
    <t>SERVICENOW INC</t>
  </si>
  <si>
    <t>06/28/2012</t>
  </si>
  <si>
    <t>PANW US Equity</t>
  </si>
  <si>
    <t>PALO ALTO NETWORKS INC</t>
  </si>
  <si>
    <t>07/19/2012</t>
  </si>
  <si>
    <t>410992Z US Equity</t>
  </si>
  <si>
    <t>SILICON VALLEY BANK</t>
  </si>
  <si>
    <t>3943148Z US Equity</t>
  </si>
  <si>
    <t>SERENE CORP</t>
  </si>
  <si>
    <t>505725Z US Equity</t>
  </si>
  <si>
    <t>CALIFORNIA EASTERN LABORATOR</t>
  </si>
  <si>
    <t>3947516Z US Equity</t>
  </si>
  <si>
    <t>CENTRAL COMPUTER SYSTEMS INC</t>
  </si>
  <si>
    <t>3946196Z US Equity</t>
  </si>
  <si>
    <t>DE BELLA MECHANICAL INC</t>
  </si>
  <si>
    <t>3934052Z US Equity</t>
  </si>
  <si>
    <t>ENVIRONMENTAL SYSTEMS INC</t>
  </si>
  <si>
    <t>3619066Z US Equity</t>
  </si>
  <si>
    <t>HUNTER TECHNOLOGY CORP</t>
  </si>
  <si>
    <t>4137101Z US Equity</t>
  </si>
  <si>
    <t>PYRAMID BUILDING MAINTENANCE</t>
  </si>
  <si>
    <t>32317Z US Equity</t>
  </si>
  <si>
    <t>VELOSEL CORP</t>
  </si>
  <si>
    <t>3761924Z US Equity</t>
  </si>
  <si>
    <t>PALPILOT INTERNATIONAL CORP</t>
  </si>
  <si>
    <t>3645135Z US Equity</t>
  </si>
  <si>
    <t>ROBINSON OIL CORP</t>
  </si>
  <si>
    <t>3927604Z US Equity</t>
  </si>
  <si>
    <t>THERMAL MECHANICAL</t>
  </si>
  <si>
    <t>3713919Z US Equity</t>
  </si>
  <si>
    <t>BILL WILSON CENTER</t>
  </si>
  <si>
    <t>3716346Z US Equity</t>
  </si>
  <si>
    <t>DOLAN CONCRETE CONSTRUCTION</t>
  </si>
  <si>
    <t>GIMO US Equity</t>
  </si>
  <si>
    <t>GIGAMON INC</t>
  </si>
  <si>
    <t>06/11/2013</t>
  </si>
  <si>
    <t>CHGG US Equity</t>
  </si>
  <si>
    <t>CHEGG INC</t>
  </si>
  <si>
    <t>11/12/2013</t>
  </si>
  <si>
    <t>VMEMQ US Equity</t>
  </si>
  <si>
    <t>VIOLIN MEMORY INC</t>
  </si>
  <si>
    <t>12/14/2016</t>
  </si>
  <si>
    <t>MRLB US Equity</t>
  </si>
  <si>
    <t>MIRAMAR LABS INC</t>
  </si>
  <si>
    <t>07/21/2014</t>
  </si>
  <si>
    <t>ANET US Equity</t>
  </si>
  <si>
    <t>ARISTA NETWORKS INC</t>
  </si>
  <si>
    <t>06/05/2014</t>
  </si>
  <si>
    <t>1495029D US Equity</t>
  </si>
  <si>
    <t>VERISILICON HOLDINGS CO LTD</t>
  </si>
  <si>
    <t>HDP US Equity</t>
  </si>
  <si>
    <t>HORTONWORKS INC</t>
  </si>
  <si>
    <t>EASI US Equity</t>
  </si>
  <si>
    <t>EASIC CORP</t>
  </si>
  <si>
    <t>634862Q US Equity</t>
  </si>
  <si>
    <t>TGV SOFTWARE INC</t>
  </si>
  <si>
    <t>Santa Cruz</t>
  </si>
  <si>
    <t>02/28/1995</t>
  </si>
  <si>
    <t>HPTO US Equity</t>
  </si>
  <si>
    <t>HOPTO INC</t>
  </si>
  <si>
    <t>SCZC US Equity</t>
  </si>
  <si>
    <t>SANTA CRUZ COUNTY BANK</t>
  </si>
  <si>
    <t>LGHT US Equity</t>
  </si>
  <si>
    <t>LIGHTHOUSE BANK SANTA CRUZ</t>
  </si>
  <si>
    <t>PLT US Equity</t>
  </si>
  <si>
    <t>PLANTRONICS INC</t>
  </si>
  <si>
    <t>01/19/1994</t>
  </si>
  <si>
    <t>SCZS US Equity</t>
  </si>
  <si>
    <t>SANTA CRUZ SEASIDE CO</t>
  </si>
  <si>
    <t>63535Z US Equity</t>
  </si>
  <si>
    <t>COAST COMMERCIAL BANK</t>
  </si>
  <si>
    <t>3926668Z US Equity</t>
  </si>
  <si>
    <t>GEO H WILSON INC</t>
  </si>
  <si>
    <t>3923328Z US Equity</t>
  </si>
  <si>
    <t>BOGARD CONSTRUCTION INC</t>
  </si>
  <si>
    <t>3943100Z US Equity</t>
  </si>
  <si>
    <t>SLATTER CONSTRUCTION INC</t>
  </si>
  <si>
    <t>3929796Z US Equity</t>
  </si>
  <si>
    <t>STAFF OF LIFE NATURAL FOODS</t>
  </si>
  <si>
    <t>4137301Z US Equity</t>
  </si>
  <si>
    <t>SANTA CRUZ COMMUNITY COUNSEL</t>
  </si>
  <si>
    <t>3716354Z US Equity</t>
  </si>
  <si>
    <t>NHS INC</t>
  </si>
  <si>
    <t>SRTB US Equity</t>
  </si>
  <si>
    <t>SARATOGA BANCORP</t>
  </si>
  <si>
    <t>Saratoga</t>
  </si>
  <si>
    <t>MXO US Equity</t>
  </si>
  <si>
    <t>MAXTOR CORP</t>
  </si>
  <si>
    <t>Scotts Valley</t>
  </si>
  <si>
    <t>0872237D US Equity</t>
  </si>
  <si>
    <t>VERITAS SOFTWARE TECHNOLOGY</t>
  </si>
  <si>
    <t>AVZAQ US Equity</t>
  </si>
  <si>
    <t>ATI LIQUIDATING INC</t>
  </si>
  <si>
    <t>06/09/2009</t>
  </si>
  <si>
    <t>PTBL US Equity</t>
  </si>
  <si>
    <t>PORTABLE ENERGY PRODUCTS INC</t>
  </si>
  <si>
    <t>6932Z US Equity</t>
  </si>
  <si>
    <t>LIVE PICTURE INC</t>
  </si>
  <si>
    <t>6302Z US Equity</t>
  </si>
  <si>
    <t>STARFISH SOFTWARE INC</t>
  </si>
  <si>
    <t>MDCD US Equity</t>
  </si>
  <si>
    <t>MERIDIAN DATA INC</t>
  </si>
  <si>
    <t>03/29/1993</t>
  </si>
  <si>
    <t>13039Z US Equity</t>
  </si>
  <si>
    <t>TRIBAL VOICE INC</t>
  </si>
  <si>
    <t>2094Q US Equity</t>
  </si>
  <si>
    <t>OPEN ENVIRONMENT CORP</t>
  </si>
  <si>
    <t>04/13/1995</t>
  </si>
  <si>
    <t>4137237Z US Equity</t>
  </si>
  <si>
    <t>EDUCATION TRAINING &amp; RESEARC</t>
  </si>
  <si>
    <t>608822Z US Equity</t>
  </si>
  <si>
    <t>BRG SPORTS INC</t>
  </si>
  <si>
    <t>FOXF US Equity</t>
  </si>
  <si>
    <t>FOX FACTORY HOLDING CORP</t>
  </si>
  <si>
    <t>IMAT US Equity</t>
  </si>
  <si>
    <t>IMATRON INC</t>
  </si>
  <si>
    <t>South San Francisco</t>
  </si>
  <si>
    <t>318968Q US Equity</t>
  </si>
  <si>
    <t>COR THERAPEUTICS INC</t>
  </si>
  <si>
    <t>06/27/1991</t>
  </si>
  <si>
    <t>DDXSQ US Equity</t>
  </si>
  <si>
    <t>DIADEXUS INC</t>
  </si>
  <si>
    <t>06/29/1999</t>
  </si>
  <si>
    <t>ENVI US Equity</t>
  </si>
  <si>
    <t>ENVIVIO INC</t>
  </si>
  <si>
    <t>04/24/2012</t>
  </si>
  <si>
    <t>FCON US Equity</t>
  </si>
  <si>
    <t>FINANCIALCONTENT INC</t>
  </si>
  <si>
    <t>AXPH US Equity</t>
  </si>
  <si>
    <t>AXYS PHARMACEUTICALS INC</t>
  </si>
  <si>
    <t>11/19/1993</t>
  </si>
  <si>
    <t>0289640Q US Equity</t>
  </si>
  <si>
    <t>GENENTECH INC-SPECIAL COMMON</t>
  </si>
  <si>
    <t>10/14/1980</t>
  </si>
  <si>
    <t>SFSF US Equity</t>
  </si>
  <si>
    <t>SUCCESSFACTORS INC</t>
  </si>
  <si>
    <t>11/19/2007</t>
  </si>
  <si>
    <t>CYTK US Equity</t>
  </si>
  <si>
    <t>CYTOKINETICS INC</t>
  </si>
  <si>
    <t>04/28/2004</t>
  </si>
  <si>
    <t>LIBC US Equity</t>
  </si>
  <si>
    <t>LIBERTY BANCORP</t>
  </si>
  <si>
    <t>SHPH US Equity</t>
  </si>
  <si>
    <t>SHAMAN PHARMACEUTICALS INC</t>
  </si>
  <si>
    <t>01/26/1993</t>
  </si>
  <si>
    <t>01/05/2001</t>
  </si>
  <si>
    <t>EXEL US Equity</t>
  </si>
  <si>
    <t>EXELIXIS INC</t>
  </si>
  <si>
    <t>04/10/2000</t>
  </si>
  <si>
    <t>AIDP US Equity</t>
  </si>
  <si>
    <t>ACCUIMAGE DIAGNOSTICS CORP</t>
  </si>
  <si>
    <t>ABDN US Equity</t>
  </si>
  <si>
    <t>AMERICAN BIODYNE INC</t>
  </si>
  <si>
    <t>07/12/1991</t>
  </si>
  <si>
    <t>ITMN US Equity</t>
  </si>
  <si>
    <t>INTERMUNE INC</t>
  </si>
  <si>
    <t>03/23/2000</t>
  </si>
  <si>
    <t>RNVS US Equity</t>
  </si>
  <si>
    <t>RENOVIS INC</t>
  </si>
  <si>
    <t>02/04/2004</t>
  </si>
  <si>
    <t>SNSS US Equity</t>
  </si>
  <si>
    <t>SUNESIS PHARMACEUTICALS INC</t>
  </si>
  <si>
    <t>09/26/2005</t>
  </si>
  <si>
    <t>CORE US Equity</t>
  </si>
  <si>
    <t>CORE-MARK HOLDING CO INC</t>
  </si>
  <si>
    <t>CBIO US Equity</t>
  </si>
  <si>
    <t>CATALYST BIOSCIENCES INC</t>
  </si>
  <si>
    <t>04/11/2006</t>
  </si>
  <si>
    <t>VTGN US Equity</t>
  </si>
  <si>
    <t>VISTAGEN THERAPEUTICS INC</t>
  </si>
  <si>
    <t>05/10/2016</t>
  </si>
  <si>
    <t>FLDM US Equity</t>
  </si>
  <si>
    <t>FLUIDIGM CORP</t>
  </si>
  <si>
    <t>24252Z US Equity</t>
  </si>
  <si>
    <t>INFRASTRUCTUREWOLD.COM INC</t>
  </si>
  <si>
    <t>TVIAQ US Equity</t>
  </si>
  <si>
    <t>TERRAVIA HOLDINGS INC</t>
  </si>
  <si>
    <t>05/26/2011</t>
  </si>
  <si>
    <t>0336042D US Equity</t>
  </si>
  <si>
    <t>GALOOB TOYS INC</t>
  </si>
  <si>
    <t>SUGN US Equity</t>
  </si>
  <si>
    <t>SUGEN INC</t>
  </si>
  <si>
    <t>10/03/1994</t>
  </si>
  <si>
    <t>ONXX US Equity</t>
  </si>
  <si>
    <t>ONYX PHARMACEUTICALS INC</t>
  </si>
  <si>
    <t>05/08/1996</t>
  </si>
  <si>
    <t>TTNP US Equity</t>
  </si>
  <si>
    <t>TITAN PHARMACEUTICALS INC</t>
  </si>
  <si>
    <t>FNBG US Equity</t>
  </si>
  <si>
    <t>FNB BANCORP</t>
  </si>
  <si>
    <t>ANSVQ US Equity</t>
  </si>
  <si>
    <t>ANESIVA INC</t>
  </si>
  <si>
    <t>MATN US Equity</t>
  </si>
  <si>
    <t>MATEON THERAPEUTICS INC</t>
  </si>
  <si>
    <t>08/26/1993</t>
  </si>
  <si>
    <t>32358Z US Equity</t>
  </si>
  <si>
    <t>EOS BIOTECHNOLOGY INC</t>
  </si>
  <si>
    <t>MGRM US Equity</t>
  </si>
  <si>
    <t>MONOGRAM BIOSCIENCES INC</t>
  </si>
  <si>
    <t>05/01/2000</t>
  </si>
  <si>
    <t>RIGL US Equity</t>
  </si>
  <si>
    <t>RIGEL PHARMACEUTICALS INC</t>
  </si>
  <si>
    <t>11/28/2000</t>
  </si>
  <si>
    <t>87120Q US Equity</t>
  </si>
  <si>
    <t>COULTER PHARMACEUTICAL INC</t>
  </si>
  <si>
    <t>01/28/1997</t>
  </si>
  <si>
    <t>NAIG US Equity</t>
  </si>
  <si>
    <t>NATIONAL INFORMATION GROUP</t>
  </si>
  <si>
    <t>TLRK US Equity</t>
  </si>
  <si>
    <t>TULARIK INC</t>
  </si>
  <si>
    <t>12/09/1999</t>
  </si>
  <si>
    <t>MGRYQ US Equity</t>
  </si>
  <si>
    <t>MONTGOMERY REALTY GROUP INC</t>
  </si>
  <si>
    <t>07/06/2009</t>
  </si>
  <si>
    <t>0561286D US Equity</t>
  </si>
  <si>
    <t>COTHERIX INC</t>
  </si>
  <si>
    <t>10/15/2004</t>
  </si>
  <si>
    <t>DNA US Equity</t>
  </si>
  <si>
    <t>GENENTECH INC</t>
  </si>
  <si>
    <t>6943Z US Equity</t>
  </si>
  <si>
    <t>CORE-MARK INTERNATIONAL INC</t>
  </si>
  <si>
    <t>04/01/2003</t>
  </si>
  <si>
    <t>401764Z US Equity</t>
  </si>
  <si>
    <t>LIBERTY BANK/SOUTH SAN FRANC</t>
  </si>
  <si>
    <t>4138165Z US Equity</t>
  </si>
  <si>
    <t>JET PRO INC</t>
  </si>
  <si>
    <t>FPRX US Equity</t>
  </si>
  <si>
    <t>FIVE PRIME THERAPEUTICS INC</t>
  </si>
  <si>
    <t>09/17/2013</t>
  </si>
  <si>
    <t>4138597Z US Equity</t>
  </si>
  <si>
    <t>PACIFIC BASIN PRODUCE INC</t>
  </si>
  <si>
    <t>PTLA US Equity</t>
  </si>
  <si>
    <t>PORTOLA PHARMACEUTICALS INC</t>
  </si>
  <si>
    <t>05/21/2013</t>
  </si>
  <si>
    <t>TBRA US Equity</t>
  </si>
  <si>
    <t>TOBIRA THERAPEUTICS INC</t>
  </si>
  <si>
    <t>08/21/2013</t>
  </si>
  <si>
    <t>VCYT US Equity</t>
  </si>
  <si>
    <t>VERACYTE INC</t>
  </si>
  <si>
    <t>10/29/2013</t>
  </si>
  <si>
    <t>AKAO US Equity</t>
  </si>
  <si>
    <t>ACHAOGEN INC</t>
  </si>
  <si>
    <t>03/11/2014</t>
  </si>
  <si>
    <t>1273462D US Equity</t>
  </si>
  <si>
    <t>TOBIRA DEVELOPMENT INC</t>
  </si>
  <si>
    <t>CALA US Equity</t>
  </si>
  <si>
    <t>CALITHERA BIOSCIENCES INC</t>
  </si>
  <si>
    <t>10/01/2014</t>
  </si>
  <si>
    <t>8251033Z US Equity</t>
  </si>
  <si>
    <t>ALIOS BIOPHARMA INC</t>
  </si>
  <si>
    <t>GBT US Equity</t>
  </si>
  <si>
    <t>GLOBAL BLOOD THERAPEUTICS IN</t>
  </si>
  <si>
    <t>08/11/2015</t>
  </si>
  <si>
    <t>CTMX US Equity</t>
  </si>
  <si>
    <t>CYTOMX THERAPEUTICS INC</t>
  </si>
  <si>
    <t>10/07/2015</t>
  </si>
  <si>
    <t>MYOK US Equity</t>
  </si>
  <si>
    <t>MYOKARDIA INC</t>
  </si>
  <si>
    <t>10/28/2015</t>
  </si>
  <si>
    <t>OWLD US Equity</t>
  </si>
  <si>
    <t>ONEWORLD SYSTEMS INC</t>
  </si>
  <si>
    <t>Sunnyvale</t>
  </si>
  <si>
    <t>02/24/1994</t>
  </si>
  <si>
    <t>PCYC US Equity</t>
  </si>
  <si>
    <t>PHARMACYCLICS INC</t>
  </si>
  <si>
    <t>10/23/1995</t>
  </si>
  <si>
    <t>1242Q US Equity</t>
  </si>
  <si>
    <t>MASS MICROSYSTEMS INC</t>
  </si>
  <si>
    <t>9378Z US Equity</t>
  </si>
  <si>
    <t>APTIX CORP</t>
  </si>
  <si>
    <t>MDCC US Equity</t>
  </si>
  <si>
    <t>MOLECULAR DEVICES CORP</t>
  </si>
  <si>
    <t>12/12/1995</t>
  </si>
  <si>
    <t>40579Q US Equity</t>
  </si>
  <si>
    <t>LUMISYS INC</t>
  </si>
  <si>
    <t>11/14/1995</t>
  </si>
  <si>
    <t>MCAF US Equity</t>
  </si>
  <si>
    <t>MCAFEE.COM CORPORATION-CL A</t>
  </si>
  <si>
    <t>12/01/1999</t>
  </si>
  <si>
    <t>AMUT US Equity</t>
  </si>
  <si>
    <t>AMERICAN MULTIPLEXER CORP</t>
  </si>
  <si>
    <t>IBEMQ US Equity</t>
  </si>
  <si>
    <t>IBEAM BROADCASTING CORP</t>
  </si>
  <si>
    <t>10/11/2001</t>
  </si>
  <si>
    <t>RSNT US Equity</t>
  </si>
  <si>
    <t>RESONATE INC</t>
  </si>
  <si>
    <t>TRMB US Equity</t>
  </si>
  <si>
    <t>TRIMBLE INC</t>
  </si>
  <si>
    <t>3148402Q US Equity</t>
  </si>
  <si>
    <t>IMPAC MEDICAL SYSTEMS INC</t>
  </si>
  <si>
    <t>11/19/2002</t>
  </si>
  <si>
    <t>3242Q US Equity</t>
  </si>
  <si>
    <t>DIGITAL LINK CORP</t>
  </si>
  <si>
    <t>01/31/1994</t>
  </si>
  <si>
    <t>EPTK US Equity</t>
  </si>
  <si>
    <t>EP TECHNOLOGIES INC</t>
  </si>
  <si>
    <t>08/04/1993</t>
  </si>
  <si>
    <t>208899Q US Equity</t>
  </si>
  <si>
    <t>CARDIOVASCULAR IMAGING SYS</t>
  </si>
  <si>
    <t>05/18/1992</t>
  </si>
  <si>
    <t>FNSR US Equity</t>
  </si>
  <si>
    <t>FINISAR CORPORATION</t>
  </si>
  <si>
    <t>ORRA US Equity</t>
  </si>
  <si>
    <t>ORBIT SEMICONDUCTOR INC</t>
  </si>
  <si>
    <t>11/15/1994</t>
  </si>
  <si>
    <t>BCSI US Equity</t>
  </si>
  <si>
    <t>BLUE COAT SYSTEMS INC</t>
  </si>
  <si>
    <t>1042753Q US Equity</t>
  </si>
  <si>
    <t>INTELLISYNC CORP</t>
  </si>
  <si>
    <t>12/04/1996</t>
  </si>
  <si>
    <t>ARUN US Equity</t>
  </si>
  <si>
    <t>ARUBA NETWORKS INC</t>
  </si>
  <si>
    <t>03/26/2007</t>
  </si>
  <si>
    <t>NTAP US Equity</t>
  </si>
  <si>
    <t>NETAPP INC</t>
  </si>
  <si>
    <t>0852980D US Equity</t>
  </si>
  <si>
    <t>ACTEL CORP</t>
  </si>
  <si>
    <t>08/02/1993</t>
  </si>
  <si>
    <t>SOMN US Equity</t>
  </si>
  <si>
    <t>SOMNUS MEDICAL TECHNOLOGIES</t>
  </si>
  <si>
    <t>11/05/1997</t>
  </si>
  <si>
    <t>6590Z US Equity</t>
  </si>
  <si>
    <t>POINTCAST INC</t>
  </si>
  <si>
    <t>SIMG US Equity</t>
  </si>
  <si>
    <t>SILICON IMAGE INC</t>
  </si>
  <si>
    <t>10/05/1999</t>
  </si>
  <si>
    <t>ARIX US Equity</t>
  </si>
  <si>
    <t>ARIX CORP</t>
  </si>
  <si>
    <t>PALM US Equity</t>
  </si>
  <si>
    <t>PALM INC</t>
  </si>
  <si>
    <t>03/01/2000</t>
  </si>
  <si>
    <t>USITQ US Equity</t>
  </si>
  <si>
    <t>US INTERACTIVE INC</t>
  </si>
  <si>
    <t>08/09/1999</t>
  </si>
  <si>
    <t>01/22/2001</t>
  </si>
  <si>
    <t>PROXQ US Equity</t>
  </si>
  <si>
    <t>PROXIM CORP-CL A</t>
  </si>
  <si>
    <t>06/11/2005</t>
  </si>
  <si>
    <t>VIVE US Equity</t>
  </si>
  <si>
    <t>VIVEVE MEDICAL INC</t>
  </si>
  <si>
    <t>06/14/2016</t>
  </si>
  <si>
    <t>AMD US Equity</t>
  </si>
  <si>
    <t>ADVANCED MICRO DEVICES</t>
  </si>
  <si>
    <t>09/01/1972</t>
  </si>
  <si>
    <t>ILCT US Equity</t>
  </si>
  <si>
    <t>ILC TECHNOLOGY INC</t>
  </si>
  <si>
    <t>VITR US Equity</t>
  </si>
  <si>
    <t>VITRIA TECHNOLOGY INC</t>
  </si>
  <si>
    <t>09/16/1999</t>
  </si>
  <si>
    <t>1639Q US Equity</t>
  </si>
  <si>
    <t>ATARI CORP</t>
  </si>
  <si>
    <t>OPTM US Equity</t>
  </si>
  <si>
    <t>OPTIUM CORP</t>
  </si>
  <si>
    <t>10/26/2006</t>
  </si>
  <si>
    <t>3206Q US Equity</t>
  </si>
  <si>
    <t>STANFORD TELECOMMUNICATIONS</t>
  </si>
  <si>
    <t>10/01/1983</t>
  </si>
  <si>
    <t>QUIK US Equity</t>
  </si>
  <si>
    <t>QUICKLOGIC CORP</t>
  </si>
  <si>
    <t>10/14/1999</t>
  </si>
  <si>
    <t>ADZA US Equity</t>
  </si>
  <si>
    <t>CYTYC PRENATAL PRODUCTS CORP</t>
  </si>
  <si>
    <t>12/09/2004</t>
  </si>
  <si>
    <t>LJLB US Equity</t>
  </si>
  <si>
    <t>LJL BIOSYSTEMS INC</t>
  </si>
  <si>
    <t>VRDI US Equity</t>
  </si>
  <si>
    <t>VERIDICOM INTERNATIONAL INC</t>
  </si>
  <si>
    <t>PRVWZ US Equity</t>
  </si>
  <si>
    <t>PREVIEW SYSTEMS INC</t>
  </si>
  <si>
    <t>12/07/1999</t>
  </si>
  <si>
    <t>GGNS US Equity</t>
  </si>
  <si>
    <t>GENUS INC</t>
  </si>
  <si>
    <t>FTNT US Equity</t>
  </si>
  <si>
    <t>FORTINET INC</t>
  </si>
  <si>
    <t>11/17/2009</t>
  </si>
  <si>
    <t>OPSW US Equity</t>
  </si>
  <si>
    <t>OPSWARE INC</t>
  </si>
  <si>
    <t>03/08/2001</t>
  </si>
  <si>
    <t>23049Z US Equity</t>
  </si>
  <si>
    <t>BRANDON-HALL.COM</t>
  </si>
  <si>
    <t>272495Q US Equity</t>
  </si>
  <si>
    <t>KINTANA INC</t>
  </si>
  <si>
    <t>BOOL US Equity</t>
  </si>
  <si>
    <t>BOOLE &amp; BABBAGE INC</t>
  </si>
  <si>
    <t>NSCN US Equity</t>
  </si>
  <si>
    <t>NETSCREEN TECHNOLOGIES INC</t>
  </si>
  <si>
    <t>12/11/2001</t>
  </si>
  <si>
    <t>AZMA US Equity</t>
  </si>
  <si>
    <t>ASTHMATX INC</t>
  </si>
  <si>
    <t>76313Q US Equity</t>
  </si>
  <si>
    <t>ARTEST CORP</t>
  </si>
  <si>
    <t>TNAV US Equity</t>
  </si>
  <si>
    <t>TELENAV INC</t>
  </si>
  <si>
    <t>05/13/2010</t>
  </si>
  <si>
    <t>18178Z US Equity</t>
  </si>
  <si>
    <t>SHOPPINGLIST.COM</t>
  </si>
  <si>
    <t>19721Z US Equity</t>
  </si>
  <si>
    <t>K2 OPTRONICS INC</t>
  </si>
  <si>
    <t>EDUA US Equity</t>
  </si>
  <si>
    <t>EDUCATION ACCESS INC</t>
  </si>
  <si>
    <t>WMICQ US Equity</t>
  </si>
  <si>
    <t>WESTERN MICROWAVE INC</t>
  </si>
  <si>
    <t>IOPDQ US Equity</t>
  </si>
  <si>
    <t>INTRAOP MEDICAL CORP</t>
  </si>
  <si>
    <t>07/15/2013</t>
  </si>
  <si>
    <t>2231756Q US Equity</t>
  </si>
  <si>
    <t>ARTISAN COMPONENTS INC</t>
  </si>
  <si>
    <t>02/02/1998</t>
  </si>
  <si>
    <t>SPSNQ US Equity</t>
  </si>
  <si>
    <t>SPANSION INC-CLASS A/OLD</t>
  </si>
  <si>
    <t>12/16/2005</t>
  </si>
  <si>
    <t>03/01/2009</t>
  </si>
  <si>
    <t>SUPX US Equity</t>
  </si>
  <si>
    <t>SUPERTEX INC</t>
  </si>
  <si>
    <t>12/01/1983</t>
  </si>
  <si>
    <t>15949Z US Equity</t>
  </si>
  <si>
    <t>DIGITAL MARKET INC.</t>
  </si>
  <si>
    <t>MERU US Equity</t>
  </si>
  <si>
    <t>MERU NETWORKS INC</t>
  </si>
  <si>
    <t>03/30/2010</t>
  </si>
  <si>
    <t>343829Q US Equity</t>
  </si>
  <si>
    <t>SPECTRIAN CORP</t>
  </si>
  <si>
    <t>08/03/1994</t>
  </si>
  <si>
    <t>FNGN US Equity</t>
  </si>
  <si>
    <t>FINANCIAL ENGINES INC</t>
  </si>
  <si>
    <t>03/15/2010</t>
  </si>
  <si>
    <t>AOSL US Equity</t>
  </si>
  <si>
    <t>ALPHA &amp; OMEGA SEMICONDUCTOR</t>
  </si>
  <si>
    <t>04/28/2010</t>
  </si>
  <si>
    <t>KYPH US Equity</t>
  </si>
  <si>
    <t>KYPHON AMERICAS INC</t>
  </si>
  <si>
    <t>05/16/2002</t>
  </si>
  <si>
    <t>3552Q US Equity</t>
  </si>
  <si>
    <t>UNISON SOFTWARE INC</t>
  </si>
  <si>
    <t>07/20/1995</t>
  </si>
  <si>
    <t>INTB US Equity</t>
  </si>
  <si>
    <t>INTELLIGENT BUYING INC</t>
  </si>
  <si>
    <t>DNEX US Equity</t>
  </si>
  <si>
    <t>DIONEX CORP</t>
  </si>
  <si>
    <t>CODE US Equity</t>
  </si>
  <si>
    <t>SPANSION INC-CLASS A</t>
  </si>
  <si>
    <t>EENR US Equity</t>
  </si>
  <si>
    <t>ELITE ENERGIES INC</t>
  </si>
  <si>
    <t>VNTX US Equity</t>
  </si>
  <si>
    <t>VENTRITEX INC</t>
  </si>
  <si>
    <t>ISRG US Equity</t>
  </si>
  <si>
    <t>INTUITIVE SURGICAL INC</t>
  </si>
  <si>
    <t>06/12/2000</t>
  </si>
  <si>
    <t>1317311D US Equity</t>
  </si>
  <si>
    <t>PRISM SOLUTIONS INC</t>
  </si>
  <si>
    <t>03/14/1996</t>
  </si>
  <si>
    <t>GMGCQ US Equity</t>
  </si>
  <si>
    <t>GENERAL MAGIC INC</t>
  </si>
  <si>
    <t>02/09/1995</t>
  </si>
  <si>
    <t>12/11/2002</t>
  </si>
  <si>
    <t>ITRU US Equity</t>
  </si>
  <si>
    <t>INTERTRUST TECHNOLOGIES CORP</t>
  </si>
  <si>
    <t>10/26/1999</t>
  </si>
  <si>
    <t>13471Z US Equity</t>
  </si>
  <si>
    <t>MAGELLAN NETWORK SYSTEMS</t>
  </si>
  <si>
    <t>EGAN US Equity</t>
  </si>
  <si>
    <t>EGAIN CORP</t>
  </si>
  <si>
    <t>3513Q US Equity</t>
  </si>
  <si>
    <t>CARDIOGENESIS CORP-OLD</t>
  </si>
  <si>
    <t>05/21/1996</t>
  </si>
  <si>
    <t>PSRC US Equity</t>
  </si>
  <si>
    <t>ACCESS SYSTEMS AMERICAS INC</t>
  </si>
  <si>
    <t>2491Q US Equity</t>
  </si>
  <si>
    <t>PURE ATRIA CORP</t>
  </si>
  <si>
    <t>08/02/1995</t>
  </si>
  <si>
    <t>1370810D US Equity</t>
  </si>
  <si>
    <t>MAGINET CORP</t>
  </si>
  <si>
    <t>13687Z US Equity</t>
  </si>
  <si>
    <t>WEBSPECTIVE SOFTWARE INC</t>
  </si>
  <si>
    <t>2233Q US Equity</t>
  </si>
  <si>
    <t>TECHNOLOGY MODELING ASSC INC</t>
  </si>
  <si>
    <t>09/20/1996</t>
  </si>
  <si>
    <t>5497Z US Equity</t>
  </si>
  <si>
    <t>NETPOWER INC</t>
  </si>
  <si>
    <t>OVER US Equity</t>
  </si>
  <si>
    <t>OVERTURE SERVICES INC</t>
  </si>
  <si>
    <t>06/17/1999</t>
  </si>
  <si>
    <t>1974Q US Equity</t>
  </si>
  <si>
    <t>FUJITSU IT HOLDINGS INC</t>
  </si>
  <si>
    <t>JNPR US Equity</t>
  </si>
  <si>
    <t>JUNIPER NETWORKS INC</t>
  </si>
  <si>
    <t>2527Q US Equity</t>
  </si>
  <si>
    <t>EPIC DESIGN TECHNOLOGY INC</t>
  </si>
  <si>
    <t>10/26/1994</t>
  </si>
  <si>
    <t>ICWK US Equity</t>
  </si>
  <si>
    <t>IC WORKS INC</t>
  </si>
  <si>
    <t>PKTR US Equity</t>
  </si>
  <si>
    <t>PACKETEER INC</t>
  </si>
  <si>
    <t>SHRD US Equity</t>
  </si>
  <si>
    <t>SHAREDATA INC</t>
  </si>
  <si>
    <t>VIAD US Equity</t>
  </si>
  <si>
    <t>VIADOR INC</t>
  </si>
  <si>
    <t>10/25/1999</t>
  </si>
  <si>
    <t>GCTR US Equity</t>
  </si>
  <si>
    <t>GLOBALCENTER INC</t>
  </si>
  <si>
    <t>LOGC US Equity</t>
  </si>
  <si>
    <t>LOGIC DEVICES INC</t>
  </si>
  <si>
    <t>11/01/1988</t>
  </si>
  <si>
    <t>18000Z US Equity</t>
  </si>
  <si>
    <t>JAMCRACKER INC</t>
  </si>
  <si>
    <t>CPHD US Equity</t>
  </si>
  <si>
    <t>CEPHEID</t>
  </si>
  <si>
    <t>IKTO US Equity</t>
  </si>
  <si>
    <t>ITOKK INC</t>
  </si>
  <si>
    <t>LDIS US Equity</t>
  </si>
  <si>
    <t>LEADIS TECHNOLOGY INC</t>
  </si>
  <si>
    <t>06/15/2004</t>
  </si>
  <si>
    <t>ARYC US Equity</t>
  </si>
  <si>
    <t>ARRAYIT CORP</t>
  </si>
  <si>
    <t>RPTR US Equity</t>
  </si>
  <si>
    <t>REPEATER TECHNOLOGIES INC</t>
  </si>
  <si>
    <t>10/04/2002</t>
  </si>
  <si>
    <t>EFOT US Equity</t>
  </si>
  <si>
    <t>EFOTOXPRESS INC</t>
  </si>
  <si>
    <t>20597Z US Equity</t>
  </si>
  <si>
    <t>QUACK.COM</t>
  </si>
  <si>
    <t>INFN US Equity</t>
  </si>
  <si>
    <t>INFINERA CORP</t>
  </si>
  <si>
    <t>06/06/2007</t>
  </si>
  <si>
    <t>OAKT US Equity</t>
  </si>
  <si>
    <t>OAK TECHNOLOGY INC</t>
  </si>
  <si>
    <t>02/13/1995</t>
  </si>
  <si>
    <t>583429Q US Equity</t>
  </si>
  <si>
    <t>SIMPLEX SOLUTIONS INC</t>
  </si>
  <si>
    <t>05/01/2001</t>
  </si>
  <si>
    <t>RMBS US Equity</t>
  </si>
  <si>
    <t>RAMBUS INC</t>
  </si>
  <si>
    <t>05/13/1997</t>
  </si>
  <si>
    <t>PWSP US Equity</t>
  </si>
  <si>
    <t>POWER SPECTRA INC</t>
  </si>
  <si>
    <t>ARAY US Equity</t>
  </si>
  <si>
    <t>ACCURAY INC</t>
  </si>
  <si>
    <t>02/07/2007</t>
  </si>
  <si>
    <t>AXLN US Equity</t>
  </si>
  <si>
    <t>AXLON INC</t>
  </si>
  <si>
    <t>IIMI US Equity</t>
  </si>
  <si>
    <t>INTERNATIONAL MICROCIRCUITS</t>
  </si>
  <si>
    <t>PHST US Equity</t>
  </si>
  <si>
    <t>PHARSIGHT CORP</t>
  </si>
  <si>
    <t>16151Z US Equity</t>
  </si>
  <si>
    <t>IMPRESSE CORP</t>
  </si>
  <si>
    <t>AFOP US Equity</t>
  </si>
  <si>
    <t>ALLIANCE FIBER OPTIC PRODUCT</t>
  </si>
  <si>
    <t>11/20/2000</t>
  </si>
  <si>
    <t>GSIT US Equity</t>
  </si>
  <si>
    <t>GSI TECHNOLOGY INC</t>
  </si>
  <si>
    <t>03/29/2007</t>
  </si>
  <si>
    <t>1085273D US Equity</t>
  </si>
  <si>
    <t>SUPERMAC TECHNOLOGY INC</t>
  </si>
  <si>
    <t>05/15/1992</t>
  </si>
  <si>
    <t>SHOR US Equity</t>
  </si>
  <si>
    <t>SHORETEL INC</t>
  </si>
  <si>
    <t>07/02/2007</t>
  </si>
  <si>
    <t>730775Q US Equity</t>
  </si>
  <si>
    <t>MMC NETWORKS INC</t>
  </si>
  <si>
    <t>10/28/1997</t>
  </si>
  <si>
    <t>8154689Q US Equity</t>
  </si>
  <si>
    <t>CARDIAC PATHWAYS CORP</t>
  </si>
  <si>
    <t>06/12/1996</t>
  </si>
  <si>
    <t>530327Z US Equity</t>
  </si>
  <si>
    <t>CORTINA SYSTEMS INC</t>
  </si>
  <si>
    <t>OMNE US Equity</t>
  </si>
  <si>
    <t>OMNEON INC</t>
  </si>
  <si>
    <t>PFPT US Equity</t>
  </si>
  <si>
    <t>PROOFPOINT INC</t>
  </si>
  <si>
    <t>0383990D US Equity</t>
  </si>
  <si>
    <t>ANDA NETWORKS INC</t>
  </si>
  <si>
    <t>3936132Z US Equity</t>
  </si>
  <si>
    <t>ASIC ADVANTAGE INC</t>
  </si>
  <si>
    <t>3920572Z US Equity</t>
  </si>
  <si>
    <t>SKILLNET SOLUTIONS INC</t>
  </si>
  <si>
    <t>2873492Z US Equity</t>
  </si>
  <si>
    <t>FORTEMEDIA INC</t>
  </si>
  <si>
    <t>3353487Z US Equity</t>
  </si>
  <si>
    <t>ADVANCED CHEMICAL TRANSPORT</t>
  </si>
  <si>
    <t>RKUS US Equity</t>
  </si>
  <si>
    <t>RUCKUS WIRELESS INC</t>
  </si>
  <si>
    <t>11/15/2012</t>
  </si>
  <si>
    <t>3644935Z US Equity</t>
  </si>
  <si>
    <t>CTT INC</t>
  </si>
  <si>
    <t>3756376Z US Equity</t>
  </si>
  <si>
    <t>XP POWER LLC</t>
  </si>
  <si>
    <t>3768308Z US Equity</t>
  </si>
  <si>
    <t>RS HUGHES CO INC</t>
  </si>
  <si>
    <t>4475587Z US Equity</t>
  </si>
  <si>
    <t>OBJECTIVITY INC</t>
  </si>
  <si>
    <t>4505243Z US Equity</t>
  </si>
  <si>
    <t>ATR INTERNATIONAL INC</t>
  </si>
  <si>
    <t>3768204Z US Equity</t>
  </si>
  <si>
    <t>SIMCO ELECTRONICS</t>
  </si>
  <si>
    <t>CTBO US Equity</t>
  </si>
  <si>
    <t>CANTABIO PHARMACEUTICALS INC</t>
  </si>
  <si>
    <t>1488202D US Equity</t>
  </si>
  <si>
    <t>ASANTE SOLUTIONS INC</t>
  </si>
  <si>
    <t>IOTS US Equity</t>
  </si>
  <si>
    <t>ADESTO TECHNOLOGIES CORP</t>
  </si>
  <si>
    <t>198319Z US Equity</t>
  </si>
  <si>
    <t>ASIANA BANK</t>
  </si>
  <si>
    <t>ABAX US Equity</t>
  </si>
  <si>
    <t>ABAXIS INC</t>
  </si>
  <si>
    <t>Union City</t>
  </si>
  <si>
    <t>01/23/1992</t>
  </si>
  <si>
    <t>NATWQ US Equity</t>
  </si>
  <si>
    <t>NATURAL WONDERS INC</t>
  </si>
  <si>
    <t>05/13/1992</t>
  </si>
  <si>
    <t>12/17/2000</t>
  </si>
  <si>
    <t>PLNE US Equity</t>
  </si>
  <si>
    <t>PLANET SIGNAL INC</t>
  </si>
  <si>
    <t>3773340Z US Equity</t>
  </si>
  <si>
    <t>TIBURCIO VASQUEZ HEALTH CENT</t>
  </si>
  <si>
    <t>Security</t>
  </si>
  <si>
    <t xml:space="preserve">AAPL US Equity                                                  </t>
  </si>
  <si>
    <t>Start Date</t>
  </si>
  <si>
    <t>End Date</t>
  </si>
  <si>
    <t>Period</t>
  </si>
  <si>
    <t>Q</t>
  </si>
  <si>
    <t>Currency</t>
  </si>
  <si>
    <t>USD</t>
  </si>
  <si>
    <t>Date</t>
  </si>
  <si>
    <t>PX_LAST</t>
  </si>
  <si>
    <t>PX_VOLUME</t>
  </si>
  <si>
    <t>Valuation</t>
  </si>
  <si>
    <t xml:space="preserve">GOOGL US Equity                                                 </t>
  </si>
  <si>
    <t xml:space="preserve">FB US Equity                                                    </t>
  </si>
  <si>
    <t xml:space="preserve">WFC US Equity                                                   </t>
  </si>
  <si>
    <t xml:space="preserve">V US Equity                                                     </t>
  </si>
  <si>
    <t xml:space="preserve">CVX US Equity                                                   </t>
  </si>
  <si>
    <t xml:space="preserve">ORCL US Equity                                                  </t>
  </si>
  <si>
    <t xml:space="preserve">INTC US Equity                                                  </t>
  </si>
  <si>
    <t xml:space="preserve">CSCO US Equity                                                  </t>
  </si>
  <si>
    <t xml:space="preserve">NVDA US Equity                                                  </t>
  </si>
  <si>
    <t xml:space="preserve">GILD US Equity                                                  </t>
  </si>
  <si>
    <t xml:space="preserve">AVGO US Equity                                                  </t>
  </si>
  <si>
    <t xml:space="preserve">ADBE US Equity                                                  </t>
  </si>
  <si>
    <t xml:space="preserve">NFLX US Equity                                                  </t>
  </si>
  <si>
    <t xml:space="preserve">PYPL US Equity                                                  </t>
  </si>
  <si>
    <t xml:space="preserve">CRM US Equity                                                   </t>
  </si>
  <si>
    <t xml:space="preserve">AMAT US Equity                                                  </t>
  </si>
  <si>
    <t xml:space="preserve">TSLA US Equity                                                  </t>
  </si>
  <si>
    <t xml:space="preserve">SCHW US Equity                                                  </t>
  </si>
  <si>
    <t xml:space="preserve">VMW US Equity                                                   </t>
  </si>
  <si>
    <t xml:space="preserve">ISRG US Equity                                                  </t>
  </si>
  <si>
    <t xml:space="preserve">EBAY US Equity                                                  </t>
  </si>
  <si>
    <t xml:space="preserve">INTU US Equity                                                  </t>
  </si>
  <si>
    <t xml:space="preserve">HPQ US Equity                                                   </t>
  </si>
  <si>
    <t xml:space="preserve">EQIX US Equity                                                  </t>
  </si>
  <si>
    <t xml:space="preserve">EA US Equity                                                    </t>
  </si>
  <si>
    <t xml:space="preserve">PLD US Equity                                                   </t>
  </si>
  <si>
    <t xml:space="preserve">LRCX US Equity                                                  </t>
  </si>
  <si>
    <t xml:space="preserve">MCK US Equity                                                   </t>
  </si>
  <si>
    <t xml:space="preserve">PCG US Equity                                                   </t>
  </si>
  <si>
    <t xml:space="preserve">DXC US Equity                                                   </t>
  </si>
  <si>
    <t xml:space="preserve">DLR US Equity                                                   </t>
  </si>
  <si>
    <t xml:space="preserve">WDC US Equity                                                   </t>
  </si>
  <si>
    <t xml:space="preserve">BEN US Equity                                                   </t>
  </si>
  <si>
    <t xml:space="preserve">HPE US Equity                                                   </t>
  </si>
  <si>
    <t xml:space="preserve">A US Equity                                                     </t>
  </si>
  <si>
    <t xml:space="preserve">NOW US Equity                                                   </t>
  </si>
  <si>
    <t xml:space="preserve">SYMC US Equity                                                  </t>
  </si>
  <si>
    <t xml:space="preserve">XLNX US Equity                                                  </t>
  </si>
  <si>
    <t xml:space="preserve">ESS US Equity                                                   </t>
  </si>
  <si>
    <t xml:space="preserve">KLAC US Equity                                                  </t>
  </si>
  <si>
    <t xml:space="preserve">CLX US Equity                                                   </t>
  </si>
  <si>
    <t xml:space="preserve">ALGN US Equity                                                  </t>
  </si>
  <si>
    <t xml:space="preserve">FRC US Equity                                                   </t>
  </si>
  <si>
    <t xml:space="preserve">MXIM US Equity                                                  </t>
  </si>
  <si>
    <t xml:space="preserve">ANET US Equity                                                  </t>
  </si>
  <si>
    <t xml:space="preserve">PANW US Equity                                                  </t>
  </si>
  <si>
    <t xml:space="preserve">AMD US Equity                                                   </t>
  </si>
  <si>
    <t xml:space="preserve">TWTR US Equity                                                  </t>
  </si>
  <si>
    <t xml:space="preserve">SNPS US Equity                                                  </t>
  </si>
  <si>
    <t xml:space="preserve">SQ US Equity                                                    </t>
  </si>
  <si>
    <t xml:space="preserve">NTAP US Equity                                                  </t>
  </si>
  <si>
    <t xml:space="preserve">CDNS US Equity                                                  </t>
  </si>
  <si>
    <t xml:space="preserve">GPS US Equity                                                   </t>
  </si>
  <si>
    <t xml:space="preserve">TRMB US Equity                                                  </t>
  </si>
  <si>
    <t xml:space="preserve">STX US Equity                                                   </t>
  </si>
  <si>
    <t xml:space="preserve">JNPR US Equity                                                  </t>
  </si>
  <si>
    <t xml:space="preserve">SIVB US Equity                                                  </t>
  </si>
  <si>
    <t xml:space="preserve">VAR US Equity                                                   </t>
  </si>
  <si>
    <t xml:space="preserve">FLEX US Equity                                                  </t>
  </si>
  <si>
    <t xml:space="preserve">SPLK US Equity                                                  </t>
  </si>
  <si>
    <t xml:space="preserve">EXEL US Equity                                                  </t>
  </si>
  <si>
    <t xml:space="preserve">FTNT US Equity                                                  </t>
  </si>
  <si>
    <t xml:space="preserve">RHI US Equity                                                   </t>
  </si>
  <si>
    <t xml:space="preserve">COHR US Equity                                                  </t>
  </si>
  <si>
    <t xml:space="preserve">DLB US Equity                                                   </t>
  </si>
  <si>
    <t xml:space="preserve">GWRE US Equity                                                  </t>
  </si>
  <si>
    <t xml:space="preserve">SNX US Equity                                                   </t>
  </si>
  <si>
    <t xml:space="preserve">CY US Equity                                                    </t>
  </si>
  <si>
    <t xml:space="preserve">BRCD US Equity                                                  </t>
  </si>
  <si>
    <t xml:space="preserve">CAVM US Equity                                                  </t>
  </si>
  <si>
    <t xml:space="preserve">MPWR US Equity                                                  </t>
  </si>
  <si>
    <t xml:space="preserve">FICO US Equity                                                  </t>
  </si>
  <si>
    <t xml:space="preserve">WSM US Equity                                                   </t>
  </si>
  <si>
    <t xml:space="preserve">FGEN US Equity                                                  </t>
  </si>
  <si>
    <t xml:space="preserve">PFPT US Equity                                                  </t>
  </si>
  <si>
    <t xml:space="preserve">NTNX US Equity                                                  </t>
  </si>
  <si>
    <t xml:space="preserve">IDTI US Equity                                                  </t>
  </si>
  <si>
    <t xml:space="preserve">NKTR US Equity                                                  </t>
  </si>
  <si>
    <t xml:space="preserve">YELP US Equity                                                  </t>
  </si>
  <si>
    <t xml:space="preserve">PSTG US Equity                                                  </t>
  </si>
  <si>
    <t xml:space="preserve">LITE US Equity                                                  </t>
  </si>
  <si>
    <t xml:space="preserve">ZNGA US Equity                                                  </t>
  </si>
  <si>
    <t xml:space="preserve">PTLA US Equity                                                  </t>
  </si>
  <si>
    <t xml:space="preserve">RNG US Equity                                                   </t>
  </si>
  <si>
    <t xml:space="preserve">FEYE US Equity                                                  </t>
  </si>
  <si>
    <t xml:space="preserve">ZEN US Equity                                                   </t>
  </si>
  <si>
    <t xml:space="preserve">MULE US Equity                                                  </t>
  </si>
  <si>
    <t xml:space="preserve">SANM US Equity                                                  </t>
  </si>
  <si>
    <t xml:space="preserve">TWLO US Equity                                                  </t>
  </si>
  <si>
    <t xml:space="preserve">NEWR US Equity                                                  </t>
  </si>
  <si>
    <t xml:space="preserve">BOX US Equity                                                   </t>
  </si>
  <si>
    <t xml:space="preserve">NVRO US Equity                                                  </t>
  </si>
  <si>
    <t xml:space="preserve">OKTA US Equity                                                  </t>
  </si>
  <si>
    <t xml:space="preserve">FNSR US Equity                                                  </t>
  </si>
  <si>
    <t xml:space="preserve">WAGE US Equity                                                  </t>
  </si>
  <si>
    <t xml:space="preserve">LC US Equity                                                    </t>
  </si>
  <si>
    <t xml:space="preserve">FNGN US Equity                                                  </t>
  </si>
  <si>
    <t xml:space="preserve">PEGI US Equity                                                  </t>
  </si>
  <si>
    <t xml:space="preserve">TIVO US Equity                                                  </t>
  </si>
  <si>
    <t xml:space="preserve">PAY US Equity                                                   </t>
  </si>
  <si>
    <t xml:space="preserve">POWI US Equity                                                  </t>
  </si>
  <si>
    <t xml:space="preserve">ROKU US Equity                                                  </t>
  </si>
  <si>
    <t xml:space="preserve">VIAV US Equity                                                  </t>
  </si>
  <si>
    <t xml:space="preserve">CLDR US Equity                                                  </t>
  </si>
  <si>
    <t xml:space="preserve">CWT US Equity                                                   </t>
  </si>
  <si>
    <t xml:space="preserve">CORT US Equity                                                  </t>
  </si>
  <si>
    <t xml:space="preserve">EFII US Equity                                                  </t>
  </si>
  <si>
    <t xml:space="preserve">OMCL US Equity                                                  </t>
  </si>
  <si>
    <t xml:space="preserve">TRNO US Equity                                                  </t>
  </si>
  <si>
    <t xml:space="preserve">COUP US Equity                                                  </t>
  </si>
  <si>
    <t xml:space="preserve">QLYS US Equity                                                  </t>
  </si>
  <si>
    <t xml:space="preserve">EXPO US Equity                                                  </t>
  </si>
  <si>
    <t xml:space="preserve">P US Equity                                                     </t>
  </si>
  <si>
    <t xml:space="preserve">AMBA US Equity                                                  </t>
  </si>
  <si>
    <t xml:space="preserve">CHGG US Equity                                                  </t>
  </si>
  <si>
    <t xml:space="preserve">FOXF US Equity                                                  </t>
  </si>
  <si>
    <t xml:space="preserve">SFLY US Equity                                                  </t>
  </si>
  <si>
    <t xml:space="preserve">IPHI US Equity                                                  </t>
  </si>
  <si>
    <t xml:space="preserve">NTGR US Equity                                                  </t>
  </si>
  <si>
    <t xml:space="preserve">CORE US Equity                                                  </t>
  </si>
  <si>
    <t xml:space="preserve">QUOT US Equity                                                  </t>
  </si>
  <si>
    <t xml:space="preserve">PLT US Equity                                                   </t>
  </si>
  <si>
    <t xml:space="preserve">RMBS US Equity                                                  </t>
  </si>
  <si>
    <t xml:space="preserve">FIT US Equity                                                   </t>
  </si>
  <si>
    <t xml:space="preserve">OCLR US Equity                                                  </t>
  </si>
  <si>
    <t xml:space="preserve">GBT US Equity                                                   </t>
  </si>
  <si>
    <t xml:space="preserve">FIVN US Equity                                                  </t>
  </si>
  <si>
    <t xml:space="preserve">GIMO US Equity                                                  </t>
  </si>
  <si>
    <t xml:space="preserve">SJW US Equity                                                   </t>
  </si>
  <si>
    <t xml:space="preserve">FPRX US Equity                                                  </t>
  </si>
  <si>
    <t xml:space="preserve">GPRO US Equity                                                  </t>
  </si>
  <si>
    <t xml:space="preserve">MYOK US Equity                                                  </t>
  </si>
  <si>
    <t xml:space="preserve">EXTR US Equity                                                  </t>
  </si>
  <si>
    <t xml:space="preserve">INFN US Equity                                                  </t>
  </si>
  <si>
    <t xml:space="preserve">ZGNX US Equity                                                  </t>
  </si>
  <si>
    <t xml:space="preserve">SYNA US Equity                                                  </t>
  </si>
  <si>
    <t xml:space="preserve">TSLX US Equity                                                  </t>
  </si>
  <si>
    <t xml:space="preserve">CAFD US Equity                                                  </t>
  </si>
  <si>
    <t xml:space="preserve">CUDA US Equity                                                  </t>
  </si>
  <si>
    <t xml:space="preserve">DERM US Equity                                                  </t>
  </si>
  <si>
    <t xml:space="preserve">IRTC US Equity                                                  </t>
  </si>
  <si>
    <t xml:space="preserve">GHDX US Equity                                                  </t>
  </si>
  <si>
    <t xml:space="preserve">EGHT US Equity                                                  </t>
  </si>
  <si>
    <t xml:space="preserve">XPER US Equity                                                  </t>
  </si>
  <si>
    <t xml:space="preserve">HDP US Equity                                                   </t>
  </si>
  <si>
    <t xml:space="preserve">ABAX US Equity                                                  </t>
  </si>
  <si>
    <t xml:space="preserve">SMCI US Equity                                                  </t>
  </si>
  <si>
    <t xml:space="preserve">TGH US Equity                                                   </t>
  </si>
  <si>
    <t xml:space="preserve">HTGC US Equity                                                  </t>
  </si>
  <si>
    <t xml:space="preserve">CEVA US Equity                                                  </t>
  </si>
  <si>
    <t xml:space="preserve">ELF US Equity                                                   </t>
  </si>
  <si>
    <t xml:space="preserve">SPWR US Equity                                                  </t>
  </si>
  <si>
    <t xml:space="preserve">XENT US Equity                                                  </t>
  </si>
  <si>
    <t xml:space="preserve">SSNI US Equity                                                  </t>
  </si>
  <si>
    <t xml:space="preserve">NMIH US Equity                                                  </t>
  </si>
  <si>
    <t xml:space="preserve">VCRA US Equity                                                  </t>
  </si>
  <si>
    <t xml:space="preserve">ICHR US Equity                                                  </t>
  </si>
  <si>
    <t xml:space="preserve">HRTX US Equity                                                  </t>
  </si>
  <si>
    <t xml:space="preserve">CHRS US Equity                                                  </t>
  </si>
  <si>
    <t xml:space="preserve">RVNC US Equity                                                  </t>
  </si>
  <si>
    <t xml:space="preserve">IXYS US Equity                                                  </t>
  </si>
  <si>
    <t xml:space="preserve">CYTK US Equity                                                  </t>
  </si>
  <si>
    <t xml:space="preserve">CTMX US Equity                                                  </t>
  </si>
  <si>
    <t xml:space="preserve">IPOA/U US Equity                                                </t>
  </si>
  <si>
    <t xml:space="preserve">NANO US Equity                                                  </t>
  </si>
  <si>
    <t xml:space="preserve">BOLD US Equity                                                  </t>
  </si>
  <si>
    <t xml:space="preserve">NTRA US Equity                                                  </t>
  </si>
  <si>
    <t xml:space="preserve">SGH US Equity                                                   </t>
  </si>
  <si>
    <t xml:space="preserve">RPXC US Equity                                                  </t>
  </si>
  <si>
    <t xml:space="preserve">CALA US Equity                                                  </t>
  </si>
  <si>
    <t xml:space="preserve">AKAO US Equity                                                  </t>
  </si>
  <si>
    <t xml:space="preserve">CAI US Equity                                                   </t>
  </si>
  <si>
    <t xml:space="preserve">GLUU US Equity                                                  </t>
  </si>
  <si>
    <t xml:space="preserve">SCLN US Equity                                                  </t>
  </si>
  <si>
    <t xml:space="preserve">RUN US Equity                                                   </t>
  </si>
  <si>
    <t xml:space="preserve">RIGL US Equity                                                  </t>
  </si>
  <si>
    <t xml:space="preserve">HTBK US Equity                                                  </t>
  </si>
  <si>
    <t xml:space="preserve">CSLT US Equity                                                  </t>
  </si>
  <si>
    <t xml:space="preserve">QTNA US Equity                                                  </t>
  </si>
  <si>
    <t xml:space="preserve">ATEN US Equity                                                  </t>
  </si>
  <si>
    <t xml:space="preserve">IOVA US Equity                                                  </t>
  </si>
  <si>
    <t xml:space="preserve">PDFS US Equity                                                  </t>
  </si>
  <si>
    <t xml:space="preserve">PACB US Equity                                                  </t>
  </si>
  <si>
    <t xml:space="preserve">NVTA US Equity                                                  </t>
  </si>
  <si>
    <t xml:space="preserve">ATRA US Equity                                                  </t>
  </si>
  <si>
    <t xml:space="preserve">ADMS US Equity                                                  </t>
  </si>
  <si>
    <t xml:space="preserve">EHTH US Equity                                                  </t>
  </si>
  <si>
    <t xml:space="preserve">AOSL US Equity                                                  </t>
  </si>
  <si>
    <t xml:space="preserve">MODN US Equity                                                  </t>
  </si>
  <si>
    <t xml:space="preserve">VRAY US Equity                                                  </t>
  </si>
  <si>
    <t xml:space="preserve">ARAY US Equity                                                  </t>
  </si>
  <si>
    <t xml:space="preserve">CORI US Equity                                                  </t>
  </si>
  <si>
    <t xml:space="preserve">CBAY US Equity                                                  </t>
  </si>
  <si>
    <t xml:space="preserve">CDXS US Equity                                                  </t>
  </si>
  <si>
    <t xml:space="preserve">CCXI US Equity                                                  </t>
  </si>
  <si>
    <t xml:space="preserve">LNDC US Equity                                                  </t>
  </si>
  <si>
    <t xml:space="preserve">AXTI US Equity                                                  </t>
  </si>
  <si>
    <t xml:space="preserve">DEPO US Equity                                                  </t>
  </si>
  <si>
    <t xml:space="preserve">PLSE US Equity                                                  </t>
  </si>
  <si>
    <t xml:space="preserve">PTGX US Equity                                                  </t>
  </si>
  <si>
    <t xml:space="preserve">GERN US Equity                                                  </t>
  </si>
  <si>
    <t xml:space="preserve">MOBL US Equity                                                  </t>
  </si>
  <si>
    <t xml:space="preserve">CRVS US Equity                                                  </t>
  </si>
  <si>
    <t xml:space="preserve">SREV US Equity                                                  </t>
  </si>
  <si>
    <t xml:space="preserve">QNST US Equity                                                  </t>
  </si>
  <si>
    <t xml:space="preserve">VCYT US Equity                                                  </t>
  </si>
  <si>
    <t xml:space="preserve">DSPG US Equity                                                  </t>
  </si>
  <si>
    <t xml:space="preserve">DRRX US Equity                                                  </t>
  </si>
  <si>
    <t xml:space="preserve">TNAV US Equity                                                  </t>
  </si>
  <si>
    <t xml:space="preserve">ARDX US Equity                                                  </t>
  </si>
  <si>
    <t xml:space="preserve">FNBG US Equity                                                  </t>
  </si>
  <si>
    <t xml:space="preserve">KIO US Equity                                                   </t>
  </si>
  <si>
    <t xml:space="preserve">AKOM US Equity                                                  </t>
  </si>
  <si>
    <t xml:space="preserve">WATT US Equity                                                  </t>
  </si>
  <si>
    <t xml:space="preserve">IMMR US Equity                                                  </t>
  </si>
  <si>
    <t xml:space="preserve">HLIT US Equity                                                  </t>
  </si>
  <si>
    <t xml:space="preserve">SIGM US Equity                                                  </t>
  </si>
  <si>
    <t xml:space="preserve">NPTN US Equity                                                  </t>
  </si>
  <si>
    <t xml:space="preserve">TPVG US Equity                                                  </t>
  </si>
  <si>
    <t xml:space="preserve">KIN US Equity                                                   </t>
  </si>
  <si>
    <t xml:space="preserve">HIVE US Equity                                                  </t>
  </si>
  <si>
    <t xml:space="preserve">QTM US Equity                                                   </t>
  </si>
  <si>
    <t xml:space="preserve">BCDA US Equity                                                  </t>
  </si>
  <si>
    <t xml:space="preserve">OOMA US Equity                                                  </t>
  </si>
  <si>
    <t xml:space="preserve">IVAC US Equity                                                  </t>
  </si>
  <si>
    <t xml:space="preserve">FLDM US Equity                                                  </t>
  </si>
  <si>
    <t xml:space="preserve">IOTS US Equity                                                  </t>
  </si>
  <si>
    <t xml:space="preserve">SSTI US Equity                                                  </t>
  </si>
  <si>
    <t xml:space="preserve">IVTY US Equity                                                  </t>
  </si>
  <si>
    <t xml:space="preserve">GSIT US Equity                                                  </t>
  </si>
  <si>
    <t xml:space="preserve">ADVM US Equity                                                  </t>
  </si>
  <si>
    <t xml:space="preserve">YUME US Equity                                                  </t>
  </si>
  <si>
    <t xml:space="preserve">OMED US Equity                                                  </t>
  </si>
  <si>
    <t xml:space="preserve">AST US Equity                                                   </t>
  </si>
  <si>
    <t xml:space="preserve">CBMG US Equity                                                  </t>
  </si>
  <si>
    <t xml:space="preserve">QUIK US Equity                                                  </t>
  </si>
  <si>
    <t xml:space="preserve">JMBA US Equity                                                  </t>
  </si>
  <si>
    <t xml:space="preserve">PDOB US Equity                                                  </t>
  </si>
  <si>
    <t xml:space="preserve">JMP US Equity                                                   </t>
  </si>
  <si>
    <t xml:space="preserve">AMRS US Equity                                                  </t>
  </si>
  <si>
    <t xml:space="preserve">IRIX US Equity                                                  </t>
  </si>
  <si>
    <t xml:space="preserve">DZSI US Equity                                                  </t>
  </si>
  <si>
    <t xml:space="preserve">EIGR US Equity                                                  </t>
  </si>
  <si>
    <t xml:space="preserve">VIVE US Equity                                                  </t>
  </si>
  <si>
    <t xml:space="preserve">VSAR US Equity                                                  </t>
  </si>
  <si>
    <t xml:space="preserve">AVBH US Equity                                                  </t>
  </si>
  <si>
    <t xml:space="preserve">TNTR US Equity                                                  </t>
  </si>
  <si>
    <t xml:space="preserve">EGAN US Equity                                                  </t>
  </si>
  <si>
    <t xml:space="preserve">VVUS US Equity                                                  </t>
  </si>
  <si>
    <t xml:space="preserve">AVNW US Equity                                                  </t>
  </si>
  <si>
    <t xml:space="preserve">SCZC US Equity                                                  </t>
  </si>
  <si>
    <t xml:space="preserve">ACRX US Equity                                                  </t>
  </si>
  <si>
    <t xml:space="preserve">MRIN US Equity                                                  </t>
  </si>
  <si>
    <t xml:space="preserve">AEHR US Equity                                                  </t>
  </si>
  <si>
    <t xml:space="preserve">SLNM US Equity                                                  </t>
  </si>
  <si>
    <t xml:space="preserve">NEON US Equity                                                  </t>
  </si>
  <si>
    <t xml:space="preserve">NBY US Equity                                                   </t>
  </si>
  <si>
    <t xml:space="preserve">DOTAU US Equity                                                 </t>
  </si>
  <si>
    <t xml:space="preserve">BTCY US Equity                                                  </t>
  </si>
  <si>
    <t xml:space="preserve">IMI US Equity                                                   </t>
  </si>
  <si>
    <t xml:space="preserve">SMAL US Equity                                                  </t>
  </si>
  <si>
    <t xml:space="preserve">SNSS US Equity                                                  </t>
  </si>
  <si>
    <t xml:space="preserve">LGHT US Equity                                                  </t>
  </si>
  <si>
    <t xml:space="preserve">SPRT US Equity                                                  </t>
  </si>
  <si>
    <t xml:space="preserve">ATOM US Equity                                                  </t>
  </si>
  <si>
    <t xml:space="preserve">TTNP US Equity                                                  </t>
  </si>
  <si>
    <t xml:space="preserve">HERB US Equity                                                  </t>
  </si>
  <si>
    <t xml:space="preserve">DTRM US Equity                                                  </t>
  </si>
  <si>
    <t xml:space="preserve">NWBN US Equity                                                  </t>
  </si>
  <si>
    <t xml:space="preserve">ZSAN US Equity                                                  </t>
  </si>
  <si>
    <t xml:space="preserve">OCRX US Equity                                                  </t>
  </si>
  <si>
    <t xml:space="preserve">PGTK US Equity                                                  </t>
  </si>
  <si>
    <t xml:space="preserve">SCKT US Equity                                                  </t>
  </si>
  <si>
    <t xml:space="preserve">BPMX US Equity                                                  </t>
  </si>
  <si>
    <t xml:space="preserve">CBYAA US Equity                                                 </t>
  </si>
  <si>
    <t xml:space="preserve">TRVB US Equity                                                  </t>
  </si>
  <si>
    <t xml:space="preserve">ELON US Equity                                                  </t>
  </si>
  <si>
    <t xml:space="preserve">CBIO US Equity                                                  </t>
  </si>
  <si>
    <t xml:space="preserve">MNBO US Equity                                                  </t>
  </si>
  <si>
    <t xml:space="preserve">SLNO US Equity                                                  </t>
  </si>
  <si>
    <t xml:space="preserve">BVSN US Equity                                                  </t>
  </si>
  <si>
    <t xml:space="preserve">ACY US Equity                                                   </t>
  </si>
  <si>
    <t xml:space="preserve">MNTR US Equity                                                  </t>
  </si>
  <si>
    <t xml:space="preserve">AMS US Equity                                                   </t>
  </si>
  <si>
    <t xml:space="preserve">JAGX US Equity                                                  </t>
  </si>
  <si>
    <t xml:space="preserve">GALE US Equity                                                  </t>
  </si>
  <si>
    <t xml:space="preserve">AMTX US Equity                                                  </t>
  </si>
  <si>
    <t xml:space="preserve">SRMC US Equity                                                  </t>
  </si>
  <si>
    <t xml:space="preserve">VTGN US Equity                                                  </t>
  </si>
  <si>
    <t xml:space="preserve">SCIL US Equity                                                  </t>
  </si>
  <si>
    <t xml:space="preserve">DPW US Equity                                                   </t>
  </si>
  <si>
    <t xml:space="preserve">MATN US Equity                                                  </t>
  </si>
  <si>
    <t xml:space="preserve">AVGR US Equity                                                  </t>
  </si>
  <si>
    <t xml:space="preserve">SGMD US Equity                                                  </t>
  </si>
  <si>
    <t xml:space="preserve">GIGA US Equity                                                  </t>
  </si>
  <si>
    <t xml:space="preserve">MCCX US Equity                                                  </t>
  </si>
  <si>
    <t xml:space="preserve">MOSY US Equity                                                  </t>
  </si>
  <si>
    <t xml:space="preserve">ARYC US Equity                                                  </t>
  </si>
  <si>
    <t xml:space="preserve">RACK US Equity                                                  </t>
  </si>
  <si>
    <t xml:space="preserve">ATGN US Equity                                                  </t>
  </si>
  <si>
    <t xml:space="preserve">OROE US Equity                                                  </t>
  </si>
  <si>
    <t xml:space="preserve">IRSB US Equity                                                  </t>
  </si>
  <si>
    <t xml:space="preserve">XCLL US Equity                                                  </t>
  </si>
  <si>
    <t xml:space="preserve">AMBS US Equity                                                  </t>
  </si>
  <si>
    <t xml:space="preserve">LVWD US Equity                                                  </t>
  </si>
  <si>
    <t xml:space="preserve">CSRH US Equity                                                  </t>
  </si>
  <si>
    <t xml:space="preserve">APTY US Equity                                                  </t>
  </si>
  <si>
    <t xml:space="preserve">IRNS US Equity                                                  </t>
  </si>
  <si>
    <t xml:space="preserve">INVT US Equity                                                  </t>
  </si>
  <si>
    <t xml:space="preserve">FRXX US Equity                                                  </t>
  </si>
  <si>
    <t xml:space="preserve">VAPI US Equity                                                  </t>
  </si>
  <si>
    <t xml:space="preserve">SRTI US Equity                                                  </t>
  </si>
  <si>
    <t xml:space="preserve">IMDC US Equity                                                  </t>
  </si>
  <si>
    <t xml:space="preserve">AFFY US Equity                                                  </t>
  </si>
  <si>
    <t xml:space="preserve">BGFT US Equity                                                  </t>
  </si>
  <si>
    <t xml:space="preserve">BFET US Equity                                                  </t>
  </si>
  <si>
    <t xml:space="preserve">AVRN US Equity                                                  </t>
  </si>
  <si>
    <t xml:space="preserve">UABK US Equity                                                  </t>
  </si>
  <si>
    <t xml:space="preserve">CTBO US Equity                                                  </t>
  </si>
  <si>
    <t xml:space="preserve">NMGC US Equity                                                  </t>
  </si>
  <si>
    <t xml:space="preserve">BTZO US Equity                                                  </t>
  </si>
  <si>
    <t xml:space="preserve">GEOR US Equity                                                  </t>
  </si>
  <si>
    <t xml:space="preserve">MERR US Equity                                                  </t>
  </si>
  <si>
    <t xml:space="preserve">NNSR US Equity                                                  </t>
  </si>
  <si>
    <t xml:space="preserve">HPTO US Equity                                                  </t>
  </si>
  <si>
    <t xml:space="preserve">UNLA US Equity                                                  </t>
  </si>
  <si>
    <t xml:space="preserve">TVIAQ US Equity                                                 </t>
  </si>
  <si>
    <t xml:space="preserve">NTII US Equity                                                  </t>
  </si>
  <si>
    <t xml:space="preserve">EROX US Equity                                                  </t>
  </si>
  <si>
    <t xml:space="preserve">CYBF US Equity                                                  </t>
  </si>
  <si>
    <t xml:space="preserve">GTSO US Equity                                                  </t>
  </si>
  <si>
    <t xml:space="preserve">HEVI US Equity                                                  </t>
  </si>
  <si>
    <t xml:space="preserve">FDBL US Equity                                                  </t>
  </si>
  <si>
    <t xml:space="preserve">ABHI US Equity                                                  </t>
  </si>
  <si>
    <t xml:space="preserve">SOEN US Equity                                                  </t>
  </si>
  <si>
    <t xml:space="preserve">WKYN US Equity                                                  </t>
  </si>
  <si>
    <t xml:space="preserve">PRXM US Equity                                                  </t>
  </si>
  <si>
    <t xml:space="preserve">EXMT US Equity                                                  </t>
  </si>
  <si>
    <t xml:space="preserve">VOYT US Equity                                                  </t>
  </si>
  <si>
    <t xml:space="preserve">WEST US Equity                                                  </t>
  </si>
  <si>
    <t xml:space="preserve">NMOC US Equity                                                  </t>
  </si>
  <si>
    <t xml:space="preserve">CERX US Equity                                                  </t>
  </si>
  <si>
    <t xml:space="preserve">GCHK US Equity                                                  </t>
  </si>
  <si>
    <t xml:space="preserve">PAMI US Equity                                                  </t>
  </si>
  <si>
    <t xml:space="preserve">ARYX US Equity                                                  </t>
  </si>
  <si>
    <t xml:space="preserve">PARD US Equity                                                  </t>
  </si>
  <si>
    <t xml:space="preserve">ELCI US Equity                                                  </t>
  </si>
  <si>
    <t xml:space="preserve">EFCT US Equity                                                  </t>
  </si>
  <si>
    <t xml:space="preserve">VIAP US Equity                                                  </t>
  </si>
  <si>
    <t xml:space="preserve">NTFY US Equity                                                  </t>
  </si>
  <si>
    <t xml:space="preserve">LDIS US Equity                                                  </t>
  </si>
  <si>
    <t xml:space="preserve">ORYX US Equity                                                  </t>
  </si>
  <si>
    <t xml:space="preserve">DDXSQ US Equity                                                 </t>
  </si>
  <si>
    <t xml:space="preserve">VCTL US Equity                                                  </t>
  </si>
  <si>
    <t xml:space="preserve">VCPS US Equity                                                  </t>
  </si>
  <si>
    <t xml:space="preserve">CLRN US Equity                                                  </t>
  </si>
  <si>
    <t xml:space="preserve">AVSR US Equity                                                  </t>
  </si>
  <si>
    <t xml:space="preserve">NWCI US Equity                                                  </t>
  </si>
  <si>
    <t xml:space="preserve">VIZG US Equity                                                  </t>
  </si>
  <si>
    <t xml:space="preserve">GSLO US Equity                                                  </t>
  </si>
  <si>
    <t xml:space="preserve">DGEN US Equity                                                  </t>
  </si>
  <si>
    <t xml:space="preserve">NPNTQ US Equity                                                 </t>
  </si>
  <si>
    <t xml:space="preserve">SMCE US Equity                                                  </t>
  </si>
  <si>
    <t xml:space="preserve">MSEZ US Equity                                                  </t>
  </si>
  <si>
    <t xml:space="preserve">EWSI US Equity                                                  </t>
  </si>
  <si>
    <t xml:space="preserve">TLVA US Equity                                                  </t>
  </si>
  <si>
    <t xml:space="preserve">MPEG US Equity                                                  </t>
  </si>
  <si>
    <t xml:space="preserve">IMGI US Equity                                                  </t>
  </si>
  <si>
    <t xml:space="preserve">ITLI US Equity                                                  </t>
  </si>
  <si>
    <t xml:space="preserve">AMCO US Equity                                                  </t>
  </si>
  <si>
    <t xml:space="preserve">IKTO US Equity                                                  </t>
  </si>
  <si>
    <t xml:space="preserve">NETO US Equity                                                  </t>
  </si>
  <si>
    <t xml:space="preserve">PRDL US Equity                                                  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</si>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</sst>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9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0" borderId="0" xfId="0" applyFill="1" applyAlignment="1"/>
    <xf numFmtId="22" fontId="19" fillId="0" borderId="0" xfId="43" applyNumberFormat="1" applyFont="1" applyFill="1" applyBorder="1" applyAlignment="1" applyProtection="1"/>
    <xf numFmtId="14" fontId="0" fillId="0" borderId="0" xfId="0" applyNumberFormat="1"/>
    <xf numFmtId="0" fontId="1" fillId="33" borderId="0" xfId="26" applyNumberFormat="1" applyFont="1" applyFill="1" applyBorder="1" applyAlignment="1" applyProtection="1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blp_datetime" xfId="43"/>
    <cellStyle name="Calculation" xfId="27" builtinId="22" customBuiltin="1"/>
    <cellStyle name="Check Cell" xfId="28" builtinId="23" customBuiltin="1"/>
    <cellStyle name="Explanatory Text" xfId="29" builtinId="53" customBuiltin="1"/>
    <cellStyle name="Followed Hyperlink" xfId="45" builtinId="9" hidde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44" builtinId="8" hidde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846"/>
  <sheetViews>
    <sheetView workbookViewId="0">
      <selection sqref="A1:L1"/>
    </sheetView>
  </sheetViews>
  <sheetFormatPr baseColWidth="10" defaultColWidth="8.83203125" defaultRowHeight="15" x14ac:dyDescent="0.2"/>
  <cols>
    <col min="1" max="1" width="20.83203125" style="3" customWidth="1"/>
    <col min="2" max="2" width="28.83203125" style="3" customWidth="1"/>
    <col min="3" max="3" width="21.33203125" style="3" customWidth="1"/>
    <col min="4" max="4" width="14.6640625" style="3" customWidth="1"/>
    <col min="5" max="5" width="14.83203125" style="3" customWidth="1"/>
    <col min="6" max="6" width="13.83203125" style="3" customWidth="1"/>
    <col min="7" max="7" width="14.33203125" style="3" customWidth="1"/>
    <col min="8" max="12" width="9.1640625" style="3" bestFit="1" customWidth="1"/>
    <col min="13" max="16384" width="8.83203125" style="3"/>
  </cols>
  <sheetData>
    <row r="1" spans="1:100" x14ac:dyDescent="0.2">
      <c r="A1" s="7" t="s">
        <v>1</v>
      </c>
      <c r="B1" s="7" t="s">
        <v>2</v>
      </c>
      <c r="C1" s="7" t="s">
        <v>3</v>
      </c>
      <c r="D1" s="7" t="s">
        <v>0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</row>
    <row r="2" spans="1:100" x14ac:dyDescent="0.2">
      <c r="A2" s="3" t="s">
        <v>687</v>
      </c>
      <c r="B2" s="3" t="s">
        <v>688</v>
      </c>
      <c r="C2" s="3" t="s">
        <v>686</v>
      </c>
      <c r="D2" s="3">
        <v>58.421399999999998</v>
      </c>
      <c r="E2" s="3" t="s">
        <v>12</v>
      </c>
      <c r="F2" s="3" t="s">
        <v>12</v>
      </c>
      <c r="G2" s="3" t="s">
        <v>12</v>
      </c>
      <c r="H2" s="3" t="s">
        <v>12</v>
      </c>
      <c r="I2" s="3" t="s">
        <v>12</v>
      </c>
      <c r="J2" s="3" t="s">
        <v>12</v>
      </c>
      <c r="K2" s="3" t="s">
        <v>12</v>
      </c>
      <c r="L2" s="3" t="s">
        <v>12</v>
      </c>
    </row>
    <row r="3" spans="1:100" x14ac:dyDescent="0.2">
      <c r="A3" s="3" t="s">
        <v>1736</v>
      </c>
      <c r="B3" s="3" t="s">
        <v>1737</v>
      </c>
      <c r="C3" s="3" t="s">
        <v>1644</v>
      </c>
      <c r="D3" s="3">
        <v>317.77600000000001</v>
      </c>
      <c r="E3" s="3">
        <v>9647000</v>
      </c>
      <c r="F3" s="3" t="s">
        <v>131</v>
      </c>
      <c r="G3" s="3" t="s">
        <v>12</v>
      </c>
      <c r="H3" s="3">
        <v>176</v>
      </c>
      <c r="I3" s="3" t="s">
        <v>12</v>
      </c>
      <c r="J3" s="3" t="s">
        <v>12</v>
      </c>
      <c r="K3" s="3" t="s">
        <v>12</v>
      </c>
      <c r="L3" s="3" t="s">
        <v>12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x14ac:dyDescent="0.2">
      <c r="A4" s="3" t="s">
        <v>4449</v>
      </c>
      <c r="B4" s="3" t="s">
        <v>4450</v>
      </c>
      <c r="C4" s="3" t="s">
        <v>4203</v>
      </c>
      <c r="D4" s="3">
        <v>491.97649999999999</v>
      </c>
      <c r="E4" s="3" t="s">
        <v>12</v>
      </c>
      <c r="F4" s="3" t="s">
        <v>12</v>
      </c>
      <c r="G4" s="3" t="s">
        <v>12</v>
      </c>
      <c r="H4" s="3" t="s">
        <v>12</v>
      </c>
      <c r="I4" s="3">
        <v>50</v>
      </c>
      <c r="J4" s="3" t="s">
        <v>12</v>
      </c>
      <c r="K4" s="3" t="s">
        <v>12</v>
      </c>
      <c r="L4" s="3" t="s">
        <v>12</v>
      </c>
    </row>
    <row r="5" spans="1:100" x14ac:dyDescent="0.2">
      <c r="A5" s="3" t="s">
        <v>3555</v>
      </c>
      <c r="B5" s="3" t="s">
        <v>3556</v>
      </c>
      <c r="C5" s="3" t="s">
        <v>3482</v>
      </c>
      <c r="D5" s="3">
        <v>814.3827</v>
      </c>
      <c r="E5" s="3">
        <v>177634352</v>
      </c>
      <c r="F5" s="3" t="s">
        <v>12</v>
      </c>
      <c r="G5" s="3" t="s">
        <v>12</v>
      </c>
      <c r="H5" s="3">
        <v>53</v>
      </c>
      <c r="I5" s="3">
        <v>20</v>
      </c>
      <c r="J5" s="3" t="s">
        <v>12</v>
      </c>
      <c r="K5" s="3" t="s">
        <v>12</v>
      </c>
      <c r="L5" s="3" t="s">
        <v>12</v>
      </c>
    </row>
    <row r="6" spans="1:100" x14ac:dyDescent="0.2">
      <c r="A6" s="3" t="s">
        <v>1730</v>
      </c>
      <c r="B6" s="3" t="s">
        <v>1731</v>
      </c>
      <c r="C6" s="3" t="s">
        <v>1644</v>
      </c>
      <c r="D6" s="3">
        <v>1007.7286</v>
      </c>
      <c r="E6" s="3" t="s">
        <v>12</v>
      </c>
      <c r="F6" s="3" t="s">
        <v>12</v>
      </c>
      <c r="G6" s="3" t="s">
        <v>12</v>
      </c>
      <c r="H6" s="3">
        <v>7</v>
      </c>
      <c r="I6" s="3">
        <v>45</v>
      </c>
      <c r="J6" s="3" t="s">
        <v>12</v>
      </c>
      <c r="K6" s="3" t="s">
        <v>12</v>
      </c>
      <c r="L6" s="3" t="s">
        <v>12</v>
      </c>
    </row>
    <row r="7" spans="1:100" x14ac:dyDescent="0.2">
      <c r="A7" s="3" t="s">
        <v>1854</v>
      </c>
      <c r="B7" s="3" t="s">
        <v>1855</v>
      </c>
      <c r="C7" s="3" t="s">
        <v>1847</v>
      </c>
      <c r="D7" s="3">
        <v>2398.2649000000001</v>
      </c>
      <c r="E7" s="3">
        <v>333000.0001</v>
      </c>
      <c r="F7" s="3" t="s">
        <v>1856</v>
      </c>
      <c r="G7" s="3" t="s">
        <v>12</v>
      </c>
      <c r="H7" s="3">
        <v>13</v>
      </c>
      <c r="I7" s="3" t="s">
        <v>12</v>
      </c>
      <c r="J7" s="3" t="s">
        <v>12</v>
      </c>
      <c r="K7" s="3" t="s">
        <v>12</v>
      </c>
      <c r="L7" s="3" t="s">
        <v>12</v>
      </c>
    </row>
    <row r="8" spans="1:100" x14ac:dyDescent="0.2">
      <c r="A8" s="3" t="s">
        <v>3879</v>
      </c>
      <c r="B8" s="3" t="s">
        <v>3880</v>
      </c>
      <c r="C8" s="3" t="s">
        <v>3681</v>
      </c>
      <c r="D8" s="3">
        <v>3798.6201000000001</v>
      </c>
      <c r="E8" s="3" t="s">
        <v>12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12</v>
      </c>
    </row>
    <row r="9" spans="1:100" x14ac:dyDescent="0.2">
      <c r="A9" s="3" t="s">
        <v>2465</v>
      </c>
      <c r="B9" s="3" t="s">
        <v>2466</v>
      </c>
      <c r="C9" s="3" t="s">
        <v>1880</v>
      </c>
      <c r="D9" s="3">
        <v>3959.5</v>
      </c>
      <c r="E9" s="3" t="s">
        <v>12</v>
      </c>
      <c r="F9" s="3" t="s">
        <v>2467</v>
      </c>
      <c r="G9" s="3" t="s">
        <v>12</v>
      </c>
      <c r="H9" s="3" t="s">
        <v>12</v>
      </c>
      <c r="I9" s="3">
        <v>50</v>
      </c>
      <c r="J9" s="3" t="s">
        <v>12</v>
      </c>
      <c r="K9" s="3" t="s">
        <v>12</v>
      </c>
      <c r="L9" s="3" t="s">
        <v>12</v>
      </c>
    </row>
    <row r="10" spans="1:100" x14ac:dyDescent="0.2">
      <c r="A10" s="3" t="s">
        <v>665</v>
      </c>
      <c r="B10" s="3" t="s">
        <v>666</v>
      </c>
      <c r="C10" s="3" t="s">
        <v>660</v>
      </c>
      <c r="D10" s="3">
        <v>3966.0906</v>
      </c>
      <c r="E10" s="3" t="s">
        <v>12</v>
      </c>
      <c r="F10" s="3" t="s">
        <v>12</v>
      </c>
      <c r="G10" s="3" t="s">
        <v>12</v>
      </c>
      <c r="H10" s="3">
        <v>40</v>
      </c>
      <c r="I10" s="3">
        <v>20</v>
      </c>
      <c r="J10" s="3" t="s">
        <v>12</v>
      </c>
      <c r="K10" s="3" t="s">
        <v>12</v>
      </c>
      <c r="L10" s="3" t="s">
        <v>12</v>
      </c>
    </row>
    <row r="11" spans="1:100" x14ac:dyDescent="0.2">
      <c r="A11" s="3" t="s">
        <v>2504</v>
      </c>
      <c r="B11" s="3" t="s">
        <v>2505</v>
      </c>
      <c r="C11" s="3" t="s">
        <v>1880</v>
      </c>
      <c r="D11" s="3">
        <v>7542.0029000000004</v>
      </c>
      <c r="E11" s="3" t="s">
        <v>12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12</v>
      </c>
    </row>
    <row r="12" spans="1:100" x14ac:dyDescent="0.2">
      <c r="A12" s="3" t="s">
        <v>2295</v>
      </c>
      <c r="B12" s="3" t="s">
        <v>2296</v>
      </c>
      <c r="C12" s="3" t="s">
        <v>1880</v>
      </c>
      <c r="D12" s="3">
        <v>10727.122100000001</v>
      </c>
      <c r="E12" s="3" t="s">
        <v>12</v>
      </c>
      <c r="F12" s="3" t="s">
        <v>12</v>
      </c>
      <c r="G12" s="3" t="s">
        <v>12</v>
      </c>
      <c r="H12" s="3" t="s">
        <v>12</v>
      </c>
      <c r="I12" s="3">
        <v>25</v>
      </c>
      <c r="J12" s="3" t="s">
        <v>12</v>
      </c>
      <c r="K12" s="3" t="s">
        <v>12</v>
      </c>
      <c r="L12" s="3" t="s">
        <v>12</v>
      </c>
    </row>
    <row r="13" spans="1:100" x14ac:dyDescent="0.2">
      <c r="A13" s="3" t="s">
        <v>2091</v>
      </c>
      <c r="B13" s="3" t="s">
        <v>2092</v>
      </c>
      <c r="C13" s="3" t="s">
        <v>1880</v>
      </c>
      <c r="D13" s="3">
        <v>13345.2803</v>
      </c>
      <c r="E13" s="3">
        <v>79947999</v>
      </c>
      <c r="F13" s="3" t="s">
        <v>2093</v>
      </c>
      <c r="G13" s="3" t="s">
        <v>2094</v>
      </c>
      <c r="H13" s="3">
        <v>1090</v>
      </c>
      <c r="I13" s="3" t="s">
        <v>12</v>
      </c>
      <c r="J13" s="3" t="s">
        <v>12</v>
      </c>
      <c r="K13" s="3" t="s">
        <v>12</v>
      </c>
      <c r="L13" s="3" t="s">
        <v>12</v>
      </c>
    </row>
    <row r="14" spans="1:100" x14ac:dyDescent="0.2">
      <c r="A14" s="3" t="s">
        <v>3510</v>
      </c>
      <c r="B14" s="3" t="s">
        <v>3511</v>
      </c>
      <c r="C14" s="3" t="s">
        <v>3482</v>
      </c>
      <c r="D14" s="3">
        <v>19426.214800000002</v>
      </c>
      <c r="E14" s="3">
        <v>19680000</v>
      </c>
      <c r="F14" s="3" t="s">
        <v>1491</v>
      </c>
      <c r="G14" s="3" t="s">
        <v>3512</v>
      </c>
      <c r="H14" s="3">
        <v>268</v>
      </c>
      <c r="I14" s="3" t="s">
        <v>12</v>
      </c>
      <c r="J14" s="3" t="s">
        <v>12</v>
      </c>
      <c r="K14" s="3" t="s">
        <v>12</v>
      </c>
      <c r="L14" s="3" t="s">
        <v>12</v>
      </c>
    </row>
    <row r="15" spans="1:100" x14ac:dyDescent="0.2">
      <c r="A15" s="3" t="s">
        <v>382</v>
      </c>
      <c r="B15" s="3" t="s">
        <v>383</v>
      </c>
      <c r="C15" s="3" t="s">
        <v>366</v>
      </c>
      <c r="D15" s="3">
        <v>19627.767599999999</v>
      </c>
      <c r="E15" s="3" t="s">
        <v>12</v>
      </c>
      <c r="F15" s="3" t="s">
        <v>12</v>
      </c>
      <c r="G15" s="3" t="s">
        <v>12</v>
      </c>
      <c r="H15" s="3" t="s">
        <v>12</v>
      </c>
      <c r="I15" s="3" t="s">
        <v>12</v>
      </c>
      <c r="J15" s="3" t="s">
        <v>12</v>
      </c>
      <c r="K15" s="3" t="s">
        <v>12</v>
      </c>
      <c r="L15" s="3" t="s">
        <v>12</v>
      </c>
    </row>
    <row r="16" spans="1:100" x14ac:dyDescent="0.2">
      <c r="A16" s="3" t="s">
        <v>2257</v>
      </c>
      <c r="B16" s="3" t="s">
        <v>2258</v>
      </c>
      <c r="C16" s="3" t="s">
        <v>1880</v>
      </c>
      <c r="D16" s="3">
        <v>23087.960899999998</v>
      </c>
      <c r="E16" s="3" t="s">
        <v>12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12</v>
      </c>
    </row>
    <row r="17" spans="1:12" x14ac:dyDescent="0.2">
      <c r="A17" s="3" t="s">
        <v>3123</v>
      </c>
      <c r="B17" s="3" t="s">
        <v>3124</v>
      </c>
      <c r="C17" s="3" t="s">
        <v>2826</v>
      </c>
      <c r="D17" s="3">
        <v>29833.476600000002</v>
      </c>
      <c r="E17" s="3">
        <v>238582</v>
      </c>
      <c r="F17" s="3" t="s">
        <v>12</v>
      </c>
      <c r="G17" s="3" t="s">
        <v>12</v>
      </c>
      <c r="H17" s="3">
        <v>11</v>
      </c>
      <c r="I17" s="3">
        <v>35</v>
      </c>
      <c r="J17" s="3" t="s">
        <v>12</v>
      </c>
      <c r="K17" s="3" t="s">
        <v>12</v>
      </c>
      <c r="L17" s="3" t="s">
        <v>12</v>
      </c>
    </row>
    <row r="18" spans="1:12" x14ac:dyDescent="0.2">
      <c r="A18" s="3" t="s">
        <v>3600</v>
      </c>
      <c r="B18" s="3" t="s">
        <v>3601</v>
      </c>
      <c r="C18" s="3" t="s">
        <v>3482</v>
      </c>
      <c r="D18" s="3">
        <v>32687.980500000001</v>
      </c>
      <c r="E18" s="3">
        <v>9055000</v>
      </c>
      <c r="F18" s="3" t="s">
        <v>3602</v>
      </c>
      <c r="G18" s="3" t="s">
        <v>12</v>
      </c>
      <c r="H18" s="3">
        <v>38</v>
      </c>
      <c r="I18" s="3">
        <v>45</v>
      </c>
      <c r="J18" s="3" t="s">
        <v>12</v>
      </c>
      <c r="K18" s="3" t="s">
        <v>12</v>
      </c>
      <c r="L18" s="3" t="s">
        <v>12</v>
      </c>
    </row>
    <row r="19" spans="1:12" x14ac:dyDescent="0.2">
      <c r="A19" s="3" t="s">
        <v>1771</v>
      </c>
      <c r="B19" s="3" t="s">
        <v>1772</v>
      </c>
      <c r="C19" s="3" t="s">
        <v>1644</v>
      </c>
      <c r="D19" s="3">
        <v>41001.421900000001</v>
      </c>
      <c r="E19" s="3">
        <v>196244000</v>
      </c>
      <c r="F19" s="3" t="s">
        <v>1378</v>
      </c>
      <c r="G19" s="3" t="s">
        <v>12</v>
      </c>
      <c r="H19" s="3">
        <v>850</v>
      </c>
      <c r="I19" s="3" t="s">
        <v>12</v>
      </c>
      <c r="J19" s="3" t="s">
        <v>12</v>
      </c>
      <c r="K19" s="3" t="s">
        <v>12</v>
      </c>
      <c r="L19" s="3" t="s">
        <v>12</v>
      </c>
    </row>
    <row r="20" spans="1:12" x14ac:dyDescent="0.2">
      <c r="A20" s="3" t="s">
        <v>2560</v>
      </c>
      <c r="B20" s="3" t="s">
        <v>2561</v>
      </c>
      <c r="C20" s="3" t="s">
        <v>1880</v>
      </c>
      <c r="D20" s="3">
        <v>52360.554700000001</v>
      </c>
      <c r="E20" s="3">
        <v>0</v>
      </c>
      <c r="F20" s="3" t="s">
        <v>2562</v>
      </c>
      <c r="G20" s="3" t="s">
        <v>12</v>
      </c>
      <c r="H20" s="3" t="s">
        <v>12</v>
      </c>
      <c r="I20" s="3" t="s">
        <v>12</v>
      </c>
      <c r="J20" s="3" t="s">
        <v>12</v>
      </c>
      <c r="K20" s="3" t="s">
        <v>12</v>
      </c>
      <c r="L20" s="3" t="s">
        <v>12</v>
      </c>
    </row>
    <row r="21" spans="1:12" x14ac:dyDescent="0.2">
      <c r="A21" s="3" t="s">
        <v>86</v>
      </c>
      <c r="B21" s="3" t="s">
        <v>87</v>
      </c>
      <c r="C21" s="3" t="s">
        <v>66</v>
      </c>
      <c r="D21" s="3">
        <v>57044.019500000002</v>
      </c>
      <c r="E21" s="3">
        <v>13274000</v>
      </c>
      <c r="F21" s="3" t="s">
        <v>88</v>
      </c>
      <c r="G21" s="3" t="s">
        <v>12</v>
      </c>
      <c r="H21" s="3">
        <v>150</v>
      </c>
      <c r="I21" s="3">
        <v>45</v>
      </c>
      <c r="J21" s="3" t="s">
        <v>12</v>
      </c>
      <c r="K21" s="3" t="s">
        <v>12</v>
      </c>
      <c r="L21" s="3" t="s">
        <v>12</v>
      </c>
    </row>
    <row r="22" spans="1:12" x14ac:dyDescent="0.2">
      <c r="A22" s="3" t="s">
        <v>4062</v>
      </c>
      <c r="B22" s="3" t="s">
        <v>4063</v>
      </c>
      <c r="C22" s="3" t="s">
        <v>4058</v>
      </c>
      <c r="D22" s="3">
        <v>57400.839800000002</v>
      </c>
      <c r="E22" s="3">
        <v>16119000</v>
      </c>
      <c r="F22" s="3" t="s">
        <v>4064</v>
      </c>
      <c r="G22" s="3" t="s">
        <v>12</v>
      </c>
      <c r="H22" s="3">
        <v>38</v>
      </c>
      <c r="I22" s="3">
        <v>35</v>
      </c>
      <c r="J22" s="3" t="s">
        <v>12</v>
      </c>
      <c r="K22" s="3" t="s">
        <v>12</v>
      </c>
      <c r="L22" s="3" t="s">
        <v>12</v>
      </c>
    </row>
    <row r="23" spans="1:12" x14ac:dyDescent="0.2">
      <c r="A23" s="3" t="s">
        <v>3333</v>
      </c>
      <c r="B23" s="3" t="s">
        <v>3334</v>
      </c>
      <c r="C23" s="3" t="s">
        <v>2826</v>
      </c>
      <c r="D23" s="3">
        <v>59140.429700000001</v>
      </c>
      <c r="E23" s="3">
        <v>333000.00780000002</v>
      </c>
      <c r="F23" s="3" t="s">
        <v>12</v>
      </c>
      <c r="G23" s="3" t="s">
        <v>12</v>
      </c>
      <c r="H23" s="3">
        <v>2</v>
      </c>
      <c r="I23" s="3" t="s">
        <v>12</v>
      </c>
      <c r="J23" s="3" t="s">
        <v>12</v>
      </c>
      <c r="K23" s="3" t="s">
        <v>12</v>
      </c>
      <c r="L23" s="3" t="s">
        <v>12</v>
      </c>
    </row>
    <row r="24" spans="1:12" x14ac:dyDescent="0.2">
      <c r="A24" s="3" t="s">
        <v>4451</v>
      </c>
      <c r="B24" s="3" t="s">
        <v>4452</v>
      </c>
      <c r="C24" s="3" t="s">
        <v>4203</v>
      </c>
      <c r="D24" s="3">
        <v>63163.773399999998</v>
      </c>
      <c r="E24" s="3">
        <v>11876000.125</v>
      </c>
      <c r="F24" s="3" t="s">
        <v>4453</v>
      </c>
      <c r="G24" s="3" t="s">
        <v>12</v>
      </c>
      <c r="H24" s="3">
        <v>161</v>
      </c>
      <c r="I24" s="3">
        <v>45</v>
      </c>
      <c r="J24" s="3" t="s">
        <v>12</v>
      </c>
      <c r="K24" s="3" t="s">
        <v>12</v>
      </c>
      <c r="L24" s="3" t="s">
        <v>12</v>
      </c>
    </row>
    <row r="25" spans="1:12" x14ac:dyDescent="0.2">
      <c r="A25" s="3" t="s">
        <v>3212</v>
      </c>
      <c r="B25" s="3" t="s">
        <v>3213</v>
      </c>
      <c r="C25" s="3" t="s">
        <v>2826</v>
      </c>
      <c r="D25" s="3">
        <v>70600</v>
      </c>
      <c r="E25" s="3">
        <v>5776509</v>
      </c>
      <c r="F25" s="3" t="s">
        <v>12</v>
      </c>
      <c r="G25" s="3" t="s">
        <v>12</v>
      </c>
      <c r="H25" s="3">
        <v>85</v>
      </c>
      <c r="I25" s="3">
        <v>45</v>
      </c>
      <c r="J25" s="3" t="s">
        <v>12</v>
      </c>
      <c r="K25" s="3" t="s">
        <v>12</v>
      </c>
      <c r="L25" s="3" t="s">
        <v>12</v>
      </c>
    </row>
    <row r="26" spans="1:12" x14ac:dyDescent="0.2">
      <c r="A26" s="3" t="s">
        <v>1914</v>
      </c>
      <c r="B26" s="3" t="s">
        <v>1915</v>
      </c>
      <c r="C26" s="3" t="s">
        <v>1880</v>
      </c>
      <c r="D26" s="3">
        <v>71954.5625</v>
      </c>
      <c r="E26" s="3">
        <v>0</v>
      </c>
      <c r="F26" s="3" t="s">
        <v>12</v>
      </c>
      <c r="G26" s="3" t="s">
        <v>12</v>
      </c>
      <c r="H26" s="3">
        <v>6</v>
      </c>
      <c r="I26" s="3">
        <v>35</v>
      </c>
      <c r="J26" s="3" t="s">
        <v>12</v>
      </c>
      <c r="K26" s="3" t="s">
        <v>12</v>
      </c>
      <c r="L26" s="3" t="s">
        <v>12</v>
      </c>
    </row>
    <row r="27" spans="1:12" x14ac:dyDescent="0.2">
      <c r="A27" s="3" t="s">
        <v>2027</v>
      </c>
      <c r="B27" s="3" t="s">
        <v>2028</v>
      </c>
      <c r="C27" s="3" t="s">
        <v>1880</v>
      </c>
      <c r="D27" s="3">
        <v>73519.320300000007</v>
      </c>
      <c r="E27" s="3">
        <v>4474041</v>
      </c>
      <c r="F27" s="3" t="s">
        <v>12</v>
      </c>
      <c r="G27" s="3" t="s">
        <v>12</v>
      </c>
      <c r="H27" s="3" t="s">
        <v>12</v>
      </c>
      <c r="I27" s="3">
        <v>45</v>
      </c>
      <c r="J27" s="3" t="s">
        <v>12</v>
      </c>
      <c r="K27" s="3" t="s">
        <v>12</v>
      </c>
      <c r="L27" s="3" t="s">
        <v>12</v>
      </c>
    </row>
    <row r="28" spans="1:12" x14ac:dyDescent="0.2">
      <c r="A28" s="3" t="s">
        <v>1936</v>
      </c>
      <c r="B28" s="3" t="s">
        <v>1937</v>
      </c>
      <c r="C28" s="3" t="s">
        <v>1880</v>
      </c>
      <c r="D28" s="3">
        <v>74655.796900000001</v>
      </c>
      <c r="E28" s="3">
        <v>183253</v>
      </c>
      <c r="F28" s="3" t="s">
        <v>12</v>
      </c>
      <c r="G28" s="3" t="s">
        <v>12</v>
      </c>
      <c r="H28" s="3">
        <v>2</v>
      </c>
      <c r="I28" s="3">
        <v>40</v>
      </c>
      <c r="J28" s="3" t="s">
        <v>12</v>
      </c>
      <c r="K28" s="3" t="s">
        <v>12</v>
      </c>
      <c r="L28" s="3" t="s">
        <v>12</v>
      </c>
    </row>
    <row r="29" spans="1:12" x14ac:dyDescent="0.2">
      <c r="A29" s="3" t="s">
        <v>2361</v>
      </c>
      <c r="B29" s="3" t="s">
        <v>2362</v>
      </c>
      <c r="C29" s="3" t="s">
        <v>1880</v>
      </c>
      <c r="D29" s="3">
        <v>74961.601599999995</v>
      </c>
      <c r="E29" s="3">
        <v>0</v>
      </c>
      <c r="F29" s="3" t="s">
        <v>577</v>
      </c>
      <c r="G29" s="3" t="s">
        <v>12</v>
      </c>
      <c r="H29" s="3">
        <v>7</v>
      </c>
      <c r="I29" s="3">
        <v>35</v>
      </c>
      <c r="J29" s="3" t="s">
        <v>12</v>
      </c>
      <c r="K29" s="3" t="s">
        <v>12</v>
      </c>
      <c r="L29" s="3" t="s">
        <v>12</v>
      </c>
    </row>
    <row r="30" spans="1:12" x14ac:dyDescent="0.2">
      <c r="A30" s="3" t="s">
        <v>414</v>
      </c>
      <c r="B30" s="3" t="s">
        <v>415</v>
      </c>
      <c r="C30" s="3" t="s">
        <v>366</v>
      </c>
      <c r="D30" s="3">
        <v>83654.9375</v>
      </c>
      <c r="E30" s="3">
        <v>0</v>
      </c>
      <c r="F30" s="3" t="s">
        <v>416</v>
      </c>
      <c r="G30" s="3" t="s">
        <v>12</v>
      </c>
      <c r="H30" s="3">
        <v>56</v>
      </c>
      <c r="I30" s="3">
        <v>35</v>
      </c>
      <c r="J30" s="3" t="s">
        <v>12</v>
      </c>
      <c r="K30" s="3" t="s">
        <v>12</v>
      </c>
      <c r="L30" s="3" t="s">
        <v>12</v>
      </c>
    </row>
    <row r="31" spans="1:12" x14ac:dyDescent="0.2">
      <c r="A31" s="3" t="s">
        <v>1372</v>
      </c>
      <c r="B31" s="3" t="s">
        <v>1373</v>
      </c>
      <c r="C31" s="3" t="s">
        <v>1318</v>
      </c>
      <c r="D31" s="3">
        <v>85216.109400000001</v>
      </c>
      <c r="E31" s="3" t="s">
        <v>12</v>
      </c>
      <c r="F31" s="3" t="s">
        <v>12</v>
      </c>
      <c r="G31" s="3" t="s">
        <v>12</v>
      </c>
      <c r="H31" s="3" t="s">
        <v>12</v>
      </c>
      <c r="I31" s="3" t="s">
        <v>12</v>
      </c>
      <c r="J31" s="3" t="s">
        <v>12</v>
      </c>
      <c r="K31" s="3" t="s">
        <v>12</v>
      </c>
      <c r="L31" s="3" t="s">
        <v>12</v>
      </c>
    </row>
    <row r="32" spans="1:12" x14ac:dyDescent="0.2">
      <c r="A32" s="3" t="s">
        <v>2153</v>
      </c>
      <c r="B32" s="3" t="s">
        <v>2154</v>
      </c>
      <c r="C32" s="3" t="s">
        <v>1880</v>
      </c>
      <c r="D32" s="3">
        <v>94690.398400000005</v>
      </c>
      <c r="E32" s="3">
        <v>5067</v>
      </c>
      <c r="F32" s="3" t="s">
        <v>12</v>
      </c>
      <c r="G32" s="3" t="s">
        <v>12</v>
      </c>
      <c r="H32" s="3" t="s">
        <v>12</v>
      </c>
      <c r="I32" s="3">
        <v>25</v>
      </c>
      <c r="J32" s="3" t="s">
        <v>12</v>
      </c>
      <c r="K32" s="3" t="s">
        <v>12</v>
      </c>
      <c r="L32" s="3" t="s">
        <v>12</v>
      </c>
    </row>
    <row r="33" spans="1:12" x14ac:dyDescent="0.2">
      <c r="A33" s="3" t="s">
        <v>2293</v>
      </c>
      <c r="B33" s="3" t="s">
        <v>2294</v>
      </c>
      <c r="C33" s="3" t="s">
        <v>1880</v>
      </c>
      <c r="D33" s="3">
        <v>107112.75780000001</v>
      </c>
      <c r="E33" s="3">
        <v>219870</v>
      </c>
      <c r="F33" s="3" t="s">
        <v>12</v>
      </c>
      <c r="G33" s="3" t="s">
        <v>12</v>
      </c>
      <c r="H33" s="3">
        <v>133</v>
      </c>
      <c r="I33" s="3">
        <v>10</v>
      </c>
      <c r="J33" s="3" t="s">
        <v>12</v>
      </c>
      <c r="K33" s="3" t="s">
        <v>12</v>
      </c>
      <c r="L33" s="3" t="s">
        <v>12</v>
      </c>
    </row>
    <row r="34" spans="1:12" x14ac:dyDescent="0.2">
      <c r="A34" s="3" t="s">
        <v>1724</v>
      </c>
      <c r="B34" s="3" t="s">
        <v>1725</v>
      </c>
      <c r="C34" s="3" t="s">
        <v>1644</v>
      </c>
      <c r="D34" s="3">
        <v>115524.7969</v>
      </c>
      <c r="E34" s="3" t="s">
        <v>12</v>
      </c>
      <c r="F34" s="3" t="s">
        <v>12</v>
      </c>
      <c r="G34" s="3" t="s">
        <v>12</v>
      </c>
      <c r="H34" s="3" t="s">
        <v>12</v>
      </c>
      <c r="I34" s="3">
        <v>25</v>
      </c>
      <c r="J34" s="3" t="s">
        <v>12</v>
      </c>
      <c r="K34" s="3" t="s">
        <v>12</v>
      </c>
      <c r="L34" s="3" t="s">
        <v>12</v>
      </c>
    </row>
    <row r="35" spans="1:12" x14ac:dyDescent="0.2">
      <c r="A35" s="3" t="s">
        <v>77</v>
      </c>
      <c r="B35" s="3" t="s">
        <v>78</v>
      </c>
      <c r="C35" s="3" t="s">
        <v>66</v>
      </c>
      <c r="D35" s="3">
        <v>120630.78909999999</v>
      </c>
      <c r="E35" s="3">
        <v>1040780</v>
      </c>
      <c r="F35" s="3" t="s">
        <v>12</v>
      </c>
      <c r="G35" s="3" t="s">
        <v>12</v>
      </c>
      <c r="H35" s="3">
        <v>10</v>
      </c>
      <c r="I35" s="3">
        <v>20</v>
      </c>
      <c r="J35" s="3" t="s">
        <v>12</v>
      </c>
      <c r="K35" s="3" t="s">
        <v>12</v>
      </c>
      <c r="L35" s="3" t="s">
        <v>12</v>
      </c>
    </row>
    <row r="36" spans="1:12" x14ac:dyDescent="0.2">
      <c r="A36" s="3" t="s">
        <v>1184</v>
      </c>
      <c r="B36" s="3" t="s">
        <v>1185</v>
      </c>
      <c r="C36" s="3" t="s">
        <v>1052</v>
      </c>
      <c r="D36" s="3">
        <v>128141.4219</v>
      </c>
      <c r="E36" s="3">
        <v>495651</v>
      </c>
      <c r="F36" s="3" t="s">
        <v>12</v>
      </c>
      <c r="G36" s="3" t="s">
        <v>12</v>
      </c>
      <c r="H36" s="3">
        <v>9</v>
      </c>
      <c r="I36" s="3">
        <v>45</v>
      </c>
      <c r="J36" s="3" t="s">
        <v>12</v>
      </c>
      <c r="K36" s="3" t="s">
        <v>12</v>
      </c>
      <c r="L36" s="3" t="s">
        <v>12</v>
      </c>
    </row>
    <row r="37" spans="1:12" x14ac:dyDescent="0.2">
      <c r="A37" s="3" t="s">
        <v>3694</v>
      </c>
      <c r="B37" s="3" t="s">
        <v>3695</v>
      </c>
      <c r="C37" s="3" t="s">
        <v>3681</v>
      </c>
      <c r="D37" s="3">
        <v>138736.875</v>
      </c>
      <c r="E37" s="3" t="s">
        <v>12</v>
      </c>
      <c r="F37" s="3" t="s">
        <v>12</v>
      </c>
      <c r="G37" s="3" t="s">
        <v>12</v>
      </c>
      <c r="H37" s="3" t="s">
        <v>12</v>
      </c>
      <c r="I37" s="3">
        <v>25</v>
      </c>
      <c r="J37" s="3" t="s">
        <v>12</v>
      </c>
      <c r="K37" s="3" t="s">
        <v>12</v>
      </c>
      <c r="L37" s="3" t="s">
        <v>12</v>
      </c>
    </row>
    <row r="38" spans="1:12" x14ac:dyDescent="0.2">
      <c r="A38" s="3" t="s">
        <v>924</v>
      </c>
      <c r="B38" s="3" t="s">
        <v>925</v>
      </c>
      <c r="C38" s="3" t="s">
        <v>889</v>
      </c>
      <c r="D38" s="3">
        <v>141052.79689999999</v>
      </c>
      <c r="E38" s="3">
        <v>31031000</v>
      </c>
      <c r="F38" s="3" t="s">
        <v>926</v>
      </c>
      <c r="G38" s="3" t="s">
        <v>12</v>
      </c>
      <c r="H38" s="3">
        <v>183</v>
      </c>
      <c r="I38" s="3">
        <v>45</v>
      </c>
      <c r="J38" s="3" t="s">
        <v>12</v>
      </c>
      <c r="K38" s="3" t="s">
        <v>12</v>
      </c>
      <c r="L38" s="3" t="s">
        <v>12</v>
      </c>
    </row>
    <row r="39" spans="1:12" x14ac:dyDescent="0.2">
      <c r="A39" s="3" t="s">
        <v>1924</v>
      </c>
      <c r="B39" s="3" t="s">
        <v>1925</v>
      </c>
      <c r="C39" s="3" t="s">
        <v>1880</v>
      </c>
      <c r="D39" s="3">
        <v>175079.51560000001</v>
      </c>
      <c r="E39" s="3" t="s">
        <v>12</v>
      </c>
      <c r="F39" s="3" t="s">
        <v>12</v>
      </c>
      <c r="G39" s="3" t="s">
        <v>12</v>
      </c>
      <c r="H39" s="3" t="s">
        <v>12</v>
      </c>
      <c r="I39" s="3">
        <v>50</v>
      </c>
      <c r="J39" s="3" t="s">
        <v>12</v>
      </c>
      <c r="K39" s="3" t="s">
        <v>12</v>
      </c>
      <c r="L39" s="3" t="s">
        <v>12</v>
      </c>
    </row>
    <row r="40" spans="1:12" x14ac:dyDescent="0.2">
      <c r="A40" s="3" t="s">
        <v>1121</v>
      </c>
      <c r="B40" s="3" t="s">
        <v>1122</v>
      </c>
      <c r="C40" s="3" t="s">
        <v>1052</v>
      </c>
      <c r="D40" s="3">
        <v>183069.29689999999</v>
      </c>
      <c r="E40" s="3">
        <v>29294000</v>
      </c>
      <c r="F40" s="3" t="s">
        <v>12</v>
      </c>
      <c r="G40" s="3" t="s">
        <v>12</v>
      </c>
      <c r="H40" s="3">
        <v>290</v>
      </c>
      <c r="I40" s="3">
        <v>45</v>
      </c>
      <c r="J40" s="3" t="s">
        <v>12</v>
      </c>
      <c r="K40" s="3" t="s">
        <v>12</v>
      </c>
      <c r="L40" s="3" t="s">
        <v>12</v>
      </c>
    </row>
    <row r="41" spans="1:12" x14ac:dyDescent="0.2">
      <c r="A41" s="3" t="s">
        <v>2934</v>
      </c>
      <c r="B41" s="3" t="s">
        <v>2935</v>
      </c>
      <c r="C41" s="3" t="s">
        <v>2826</v>
      </c>
      <c r="D41" s="3">
        <v>184516.54689999999</v>
      </c>
      <c r="E41" s="3" t="s">
        <v>12</v>
      </c>
      <c r="F41" s="3" t="s">
        <v>12</v>
      </c>
      <c r="G41" s="3" t="s">
        <v>12</v>
      </c>
      <c r="H41" s="3" t="s">
        <v>12</v>
      </c>
      <c r="I41" s="3" t="s">
        <v>12</v>
      </c>
      <c r="J41" s="3" t="s">
        <v>12</v>
      </c>
      <c r="K41" s="3" t="s">
        <v>12</v>
      </c>
      <c r="L41" s="3" t="s">
        <v>12</v>
      </c>
    </row>
    <row r="42" spans="1:12" x14ac:dyDescent="0.2">
      <c r="A42" s="3" t="s">
        <v>98</v>
      </c>
      <c r="B42" s="3" t="s">
        <v>99</v>
      </c>
      <c r="C42" s="3" t="s">
        <v>66</v>
      </c>
      <c r="D42" s="3">
        <v>196550.79689999999</v>
      </c>
      <c r="E42" s="3" t="s">
        <v>12</v>
      </c>
      <c r="F42" s="3" t="s">
        <v>12</v>
      </c>
      <c r="G42" s="3" t="s">
        <v>12</v>
      </c>
      <c r="H42" s="3" t="s">
        <v>12</v>
      </c>
      <c r="I42" s="3">
        <v>45</v>
      </c>
      <c r="J42" s="3" t="s">
        <v>12</v>
      </c>
      <c r="K42" s="3" t="s">
        <v>12</v>
      </c>
      <c r="L42" s="3" t="s">
        <v>12</v>
      </c>
    </row>
    <row r="43" spans="1:12" x14ac:dyDescent="0.2">
      <c r="A43" s="3" t="s">
        <v>2245</v>
      </c>
      <c r="B43" s="3" t="s">
        <v>2246</v>
      </c>
      <c r="C43" s="3" t="s">
        <v>1880</v>
      </c>
      <c r="D43" s="3">
        <v>235524.42189999999</v>
      </c>
      <c r="E43" s="3">
        <v>0</v>
      </c>
      <c r="F43" s="3" t="s">
        <v>12</v>
      </c>
      <c r="G43" s="3" t="s">
        <v>12</v>
      </c>
      <c r="H43" s="3">
        <v>2</v>
      </c>
      <c r="I43" s="3">
        <v>10</v>
      </c>
      <c r="J43" s="3" t="s">
        <v>12</v>
      </c>
      <c r="K43" s="3" t="s">
        <v>12</v>
      </c>
      <c r="L43" s="3" t="s">
        <v>12</v>
      </c>
    </row>
    <row r="44" spans="1:12" x14ac:dyDescent="0.2">
      <c r="A44" s="3" t="s">
        <v>3239</v>
      </c>
      <c r="B44" s="3" t="s">
        <v>3240</v>
      </c>
      <c r="C44" s="3" t="s">
        <v>2826</v>
      </c>
      <c r="D44" s="3">
        <v>253252.3438</v>
      </c>
      <c r="E44" s="3">
        <v>0</v>
      </c>
      <c r="F44" s="3" t="s">
        <v>12</v>
      </c>
      <c r="G44" s="3" t="s">
        <v>12</v>
      </c>
      <c r="H44" s="3">
        <v>1</v>
      </c>
      <c r="I44" s="3">
        <v>20</v>
      </c>
      <c r="J44" s="3">
        <v>60000</v>
      </c>
      <c r="K44" s="3" t="s">
        <v>12</v>
      </c>
      <c r="L44" s="3">
        <v>1.58</v>
      </c>
    </row>
    <row r="45" spans="1:12" x14ac:dyDescent="0.2">
      <c r="A45" s="3" t="s">
        <v>2506</v>
      </c>
      <c r="B45" s="3" t="s">
        <v>2507</v>
      </c>
      <c r="C45" s="3" t="s">
        <v>1880</v>
      </c>
      <c r="D45" s="3">
        <v>257279.73439999999</v>
      </c>
      <c r="E45" s="3" t="s">
        <v>12</v>
      </c>
      <c r="F45" s="3" t="s">
        <v>12</v>
      </c>
      <c r="G45" s="3" t="s">
        <v>12</v>
      </c>
      <c r="H45" s="3">
        <v>1</v>
      </c>
      <c r="I45" s="3">
        <v>45</v>
      </c>
      <c r="J45" s="3" t="s">
        <v>12</v>
      </c>
      <c r="K45" s="3" t="s">
        <v>12</v>
      </c>
      <c r="L45" s="3" t="s">
        <v>12</v>
      </c>
    </row>
    <row r="46" spans="1:12" x14ac:dyDescent="0.2">
      <c r="A46" s="3" t="s">
        <v>3012</v>
      </c>
      <c r="B46" s="3" t="s">
        <v>3013</v>
      </c>
      <c r="C46" s="3" t="s">
        <v>2826</v>
      </c>
      <c r="D46" s="3">
        <v>269877</v>
      </c>
      <c r="E46" s="3">
        <v>569000</v>
      </c>
      <c r="F46" s="3" t="s">
        <v>12</v>
      </c>
      <c r="G46" s="3" t="s">
        <v>12</v>
      </c>
      <c r="H46" s="3">
        <v>2</v>
      </c>
      <c r="I46" s="3">
        <v>30</v>
      </c>
      <c r="J46" s="3" t="s">
        <v>12</v>
      </c>
      <c r="K46" s="3" t="s">
        <v>12</v>
      </c>
      <c r="L46" s="3" t="s">
        <v>12</v>
      </c>
    </row>
    <row r="47" spans="1:12" x14ac:dyDescent="0.2">
      <c r="A47" s="3" t="s">
        <v>289</v>
      </c>
      <c r="B47" s="3" t="s">
        <v>290</v>
      </c>
      <c r="C47" s="3" t="s">
        <v>230</v>
      </c>
      <c r="D47" s="3">
        <v>299919.84379999997</v>
      </c>
      <c r="E47" s="3">
        <v>25320000</v>
      </c>
      <c r="F47" s="3" t="s">
        <v>291</v>
      </c>
      <c r="G47" s="3" t="s">
        <v>12</v>
      </c>
      <c r="H47" s="3">
        <v>4</v>
      </c>
      <c r="I47" s="3">
        <v>35</v>
      </c>
      <c r="J47" s="3" t="s">
        <v>12</v>
      </c>
      <c r="K47" s="3" t="s">
        <v>12</v>
      </c>
      <c r="L47" s="3" t="s">
        <v>12</v>
      </c>
    </row>
    <row r="48" spans="1:12" x14ac:dyDescent="0.2">
      <c r="A48" s="3" t="s">
        <v>4117</v>
      </c>
      <c r="B48" s="3" t="s">
        <v>4118</v>
      </c>
      <c r="C48" s="3" t="s">
        <v>4058</v>
      </c>
      <c r="D48" s="3">
        <v>335744.03129999997</v>
      </c>
      <c r="E48" s="3">
        <v>23612000</v>
      </c>
      <c r="F48" s="3" t="s">
        <v>4119</v>
      </c>
      <c r="G48" s="3" t="s">
        <v>15</v>
      </c>
      <c r="H48" s="3">
        <v>124</v>
      </c>
      <c r="I48" s="3">
        <v>15</v>
      </c>
      <c r="J48" s="3">
        <v>5599072</v>
      </c>
      <c r="K48" s="3" t="s">
        <v>12</v>
      </c>
      <c r="L48" s="3">
        <v>8.14</v>
      </c>
    </row>
    <row r="49" spans="1:12" x14ac:dyDescent="0.2">
      <c r="A49" s="3" t="s">
        <v>1931</v>
      </c>
      <c r="B49" s="3" t="s">
        <v>1932</v>
      </c>
      <c r="C49" s="3" t="s">
        <v>1880</v>
      </c>
      <c r="D49" s="3">
        <v>340173.78129999997</v>
      </c>
      <c r="E49" s="3">
        <v>2070960</v>
      </c>
      <c r="F49" s="3" t="s">
        <v>1933</v>
      </c>
      <c r="G49" s="3" t="s">
        <v>12</v>
      </c>
      <c r="H49" s="3">
        <v>17</v>
      </c>
      <c r="I49" s="3">
        <v>50</v>
      </c>
      <c r="J49" s="3" t="s">
        <v>12</v>
      </c>
      <c r="K49" s="3" t="s">
        <v>12</v>
      </c>
      <c r="L49" s="3" t="s">
        <v>12</v>
      </c>
    </row>
    <row r="50" spans="1:12" x14ac:dyDescent="0.2">
      <c r="A50" s="3" t="s">
        <v>4000</v>
      </c>
      <c r="B50" s="3" t="s">
        <v>4001</v>
      </c>
      <c r="C50" s="3" t="s">
        <v>3998</v>
      </c>
      <c r="D50" s="3">
        <v>340439.28129999997</v>
      </c>
      <c r="E50" s="3">
        <v>3942700</v>
      </c>
      <c r="F50" s="3" t="s">
        <v>12</v>
      </c>
      <c r="G50" s="3" t="s">
        <v>12</v>
      </c>
      <c r="H50" s="3">
        <v>16</v>
      </c>
      <c r="I50" s="3">
        <v>45</v>
      </c>
      <c r="J50" s="3" t="s">
        <v>12</v>
      </c>
      <c r="K50" s="3" t="s">
        <v>12</v>
      </c>
      <c r="L50" s="3" t="s">
        <v>12</v>
      </c>
    </row>
    <row r="51" spans="1:12" x14ac:dyDescent="0.2">
      <c r="A51" s="3" t="s">
        <v>3933</v>
      </c>
      <c r="B51" s="3" t="s">
        <v>3934</v>
      </c>
      <c r="C51" s="3" t="s">
        <v>3681</v>
      </c>
      <c r="D51" s="3">
        <v>351818.125</v>
      </c>
      <c r="E51" s="3" t="s">
        <v>12</v>
      </c>
      <c r="F51" s="3" t="s">
        <v>12</v>
      </c>
      <c r="G51" s="3" t="s">
        <v>12</v>
      </c>
      <c r="H51" s="3">
        <v>2</v>
      </c>
      <c r="I51" s="3" t="s">
        <v>12</v>
      </c>
      <c r="J51" s="3" t="s">
        <v>12</v>
      </c>
      <c r="K51" s="3" t="s">
        <v>12</v>
      </c>
      <c r="L51" s="3" t="s">
        <v>12</v>
      </c>
    </row>
    <row r="52" spans="1:12" x14ac:dyDescent="0.2">
      <c r="A52" s="3" t="s">
        <v>2343</v>
      </c>
      <c r="B52" s="3" t="s">
        <v>2344</v>
      </c>
      <c r="C52" s="3" t="s">
        <v>1880</v>
      </c>
      <c r="D52" s="3">
        <v>410427</v>
      </c>
      <c r="E52" s="3">
        <v>10648410</v>
      </c>
      <c r="F52" s="3" t="s">
        <v>12</v>
      </c>
      <c r="G52" s="3" t="s">
        <v>12</v>
      </c>
      <c r="H52" s="3">
        <v>31</v>
      </c>
      <c r="I52" s="3">
        <v>40</v>
      </c>
      <c r="J52" s="3" t="s">
        <v>12</v>
      </c>
      <c r="K52" s="3" t="s">
        <v>12</v>
      </c>
      <c r="L52" s="3" t="s">
        <v>12</v>
      </c>
    </row>
    <row r="53" spans="1:12" x14ac:dyDescent="0.2">
      <c r="A53" s="3" t="s">
        <v>2302</v>
      </c>
      <c r="B53" s="3" t="s">
        <v>2303</v>
      </c>
      <c r="C53" s="3" t="s">
        <v>1880</v>
      </c>
      <c r="D53" s="3">
        <v>625471.5625</v>
      </c>
      <c r="E53" s="3" t="s">
        <v>12</v>
      </c>
      <c r="F53" s="3" t="s">
        <v>12</v>
      </c>
      <c r="G53" s="3" t="s">
        <v>12</v>
      </c>
      <c r="H53" s="3">
        <v>4</v>
      </c>
      <c r="I53" s="3">
        <v>10</v>
      </c>
      <c r="J53" s="3" t="s">
        <v>12</v>
      </c>
      <c r="K53" s="3" t="s">
        <v>12</v>
      </c>
      <c r="L53" s="3" t="s">
        <v>12</v>
      </c>
    </row>
    <row r="54" spans="1:12" x14ac:dyDescent="0.2">
      <c r="A54" s="3" t="s">
        <v>2287</v>
      </c>
      <c r="B54" s="3" t="s">
        <v>2288</v>
      </c>
      <c r="C54" s="3" t="s">
        <v>1880</v>
      </c>
      <c r="D54" s="3">
        <v>772070.4375</v>
      </c>
      <c r="E54" s="3" t="s">
        <v>12</v>
      </c>
      <c r="F54" s="3" t="s">
        <v>12</v>
      </c>
      <c r="G54" s="3" t="s">
        <v>12</v>
      </c>
      <c r="H54" s="3" t="s">
        <v>12</v>
      </c>
      <c r="I54" s="3" t="s">
        <v>12</v>
      </c>
      <c r="J54" s="3" t="s">
        <v>12</v>
      </c>
      <c r="K54" s="3" t="s">
        <v>12</v>
      </c>
      <c r="L54" s="3" t="s">
        <v>12</v>
      </c>
    </row>
    <row r="55" spans="1:12" x14ac:dyDescent="0.2">
      <c r="A55" s="3" t="s">
        <v>2881</v>
      </c>
      <c r="B55" s="3" t="s">
        <v>2882</v>
      </c>
      <c r="C55" s="3" t="s">
        <v>2826</v>
      </c>
      <c r="D55" s="3">
        <v>810404.4375</v>
      </c>
      <c r="E55" s="3">
        <v>1150000</v>
      </c>
      <c r="F55" s="3" t="s">
        <v>2883</v>
      </c>
      <c r="G55" s="3" t="s">
        <v>12</v>
      </c>
      <c r="H55" s="3">
        <v>4</v>
      </c>
      <c r="I55" s="3">
        <v>45</v>
      </c>
      <c r="J55" s="3" t="s">
        <v>12</v>
      </c>
      <c r="K55" s="3" t="s">
        <v>12</v>
      </c>
      <c r="L55" s="3" t="s">
        <v>12</v>
      </c>
    </row>
    <row r="56" spans="1:12" x14ac:dyDescent="0.2">
      <c r="A56" s="3" t="s">
        <v>4537</v>
      </c>
      <c r="B56" s="3" t="s">
        <v>4538</v>
      </c>
      <c r="C56" s="3" t="s">
        <v>4203</v>
      </c>
      <c r="D56" s="3">
        <v>868301.4375</v>
      </c>
      <c r="E56" s="3" t="s">
        <v>12</v>
      </c>
      <c r="F56" s="3" t="s">
        <v>1818</v>
      </c>
      <c r="G56" s="3" t="s">
        <v>12</v>
      </c>
      <c r="H56" s="3">
        <v>1</v>
      </c>
      <c r="I56" s="3" t="s">
        <v>12</v>
      </c>
      <c r="J56" s="3" t="s">
        <v>12</v>
      </c>
      <c r="K56" s="3" t="s">
        <v>12</v>
      </c>
      <c r="L56" s="3" t="s">
        <v>12</v>
      </c>
    </row>
    <row r="57" spans="1:12" x14ac:dyDescent="0.2">
      <c r="A57" s="3" t="s">
        <v>3542</v>
      </c>
      <c r="B57" s="3" t="s">
        <v>3543</v>
      </c>
      <c r="C57" s="3" t="s">
        <v>3482</v>
      </c>
      <c r="D57" s="3">
        <v>953182.375</v>
      </c>
      <c r="E57" s="3" t="s">
        <v>12</v>
      </c>
      <c r="F57" s="3" t="s">
        <v>12</v>
      </c>
      <c r="G57" s="3" t="s">
        <v>12</v>
      </c>
      <c r="H57" s="3" t="s">
        <v>12</v>
      </c>
      <c r="I57" s="3">
        <v>40</v>
      </c>
      <c r="J57" s="3" t="s">
        <v>12</v>
      </c>
      <c r="K57" s="3" t="s">
        <v>12</v>
      </c>
      <c r="L57" s="3" t="s">
        <v>12</v>
      </c>
    </row>
    <row r="58" spans="1:12" x14ac:dyDescent="0.2">
      <c r="A58" s="3" t="s">
        <v>1618</v>
      </c>
      <c r="B58" s="3" t="s">
        <v>1619</v>
      </c>
      <c r="C58" s="3" t="s">
        <v>1460</v>
      </c>
      <c r="D58" s="3">
        <v>1014353.0625</v>
      </c>
      <c r="E58" s="3">
        <v>0</v>
      </c>
      <c r="F58" s="3" t="s">
        <v>12</v>
      </c>
      <c r="G58" s="3" t="s">
        <v>12</v>
      </c>
      <c r="H58" s="3" t="s">
        <v>12</v>
      </c>
      <c r="I58" s="3" t="s">
        <v>12</v>
      </c>
      <c r="J58" s="3" t="s">
        <v>12</v>
      </c>
      <c r="K58" s="3" t="s">
        <v>12</v>
      </c>
      <c r="L58" s="3" t="s">
        <v>12</v>
      </c>
    </row>
    <row r="59" spans="1:12" x14ac:dyDescent="0.2">
      <c r="A59" s="3" t="s">
        <v>2317</v>
      </c>
      <c r="B59" s="3" t="s">
        <v>2318</v>
      </c>
      <c r="C59" s="3" t="s">
        <v>1880</v>
      </c>
      <c r="D59" s="3">
        <v>1061415.875</v>
      </c>
      <c r="E59" s="3">
        <v>4075000</v>
      </c>
      <c r="F59" s="3" t="s">
        <v>12</v>
      </c>
      <c r="G59" s="3" t="s">
        <v>12</v>
      </c>
      <c r="H59" s="3">
        <v>9</v>
      </c>
      <c r="I59" s="3" t="s">
        <v>12</v>
      </c>
      <c r="J59" s="3" t="s">
        <v>12</v>
      </c>
      <c r="K59" s="3" t="s">
        <v>12</v>
      </c>
      <c r="L59" s="3" t="s">
        <v>12</v>
      </c>
    </row>
    <row r="60" spans="1:12" x14ac:dyDescent="0.2">
      <c r="A60" s="3" t="s">
        <v>1809</v>
      </c>
      <c r="B60" s="3" t="s">
        <v>1810</v>
      </c>
      <c r="C60" s="3" t="s">
        <v>1644</v>
      </c>
      <c r="D60" s="3">
        <v>1116585</v>
      </c>
      <c r="E60" s="3">
        <v>3299</v>
      </c>
      <c r="F60" s="3" t="s">
        <v>12</v>
      </c>
      <c r="G60" s="3" t="s">
        <v>12</v>
      </c>
      <c r="H60" s="3" t="s">
        <v>12</v>
      </c>
      <c r="I60" s="3" t="s">
        <v>12</v>
      </c>
      <c r="J60" s="3" t="s">
        <v>12</v>
      </c>
      <c r="K60" s="3" t="s">
        <v>12</v>
      </c>
      <c r="L60" s="3" t="s">
        <v>12</v>
      </c>
    </row>
    <row r="61" spans="1:12" x14ac:dyDescent="0.2">
      <c r="A61" s="3" t="s">
        <v>1500</v>
      </c>
      <c r="B61" s="3" t="s">
        <v>1501</v>
      </c>
      <c r="C61" s="3" t="s">
        <v>1460</v>
      </c>
      <c r="D61" s="3">
        <v>1162193</v>
      </c>
      <c r="E61" s="3">
        <v>42000</v>
      </c>
      <c r="F61" s="3" t="s">
        <v>1502</v>
      </c>
      <c r="G61" s="3" t="s">
        <v>12</v>
      </c>
      <c r="H61" s="3">
        <v>4</v>
      </c>
      <c r="I61" s="3" t="s">
        <v>12</v>
      </c>
      <c r="J61" s="3" t="s">
        <v>12</v>
      </c>
      <c r="K61" s="3" t="s">
        <v>12</v>
      </c>
      <c r="L61" s="3" t="s">
        <v>12</v>
      </c>
    </row>
    <row r="62" spans="1:12" x14ac:dyDescent="0.2">
      <c r="A62" s="3" t="s">
        <v>677</v>
      </c>
      <c r="B62" s="3" t="s">
        <v>678</v>
      </c>
      <c r="C62" s="3" t="s">
        <v>660</v>
      </c>
      <c r="D62" s="3">
        <v>1174862.875</v>
      </c>
      <c r="E62" s="3" t="s">
        <v>12</v>
      </c>
      <c r="F62" s="3" t="s">
        <v>12</v>
      </c>
      <c r="G62" s="3" t="s">
        <v>12</v>
      </c>
      <c r="H62" s="3" t="s">
        <v>12</v>
      </c>
      <c r="I62" s="3" t="s">
        <v>12</v>
      </c>
      <c r="J62" s="3" t="s">
        <v>12</v>
      </c>
      <c r="K62" s="3" t="s">
        <v>12</v>
      </c>
      <c r="L62" s="3" t="s">
        <v>12</v>
      </c>
    </row>
    <row r="63" spans="1:12" x14ac:dyDescent="0.2">
      <c r="A63" s="3" t="s">
        <v>3263</v>
      </c>
      <c r="B63" s="3" t="s">
        <v>3264</v>
      </c>
      <c r="C63" s="3" t="s">
        <v>2826</v>
      </c>
      <c r="D63" s="3">
        <v>1181028.375</v>
      </c>
      <c r="E63" s="3">
        <v>28130000</v>
      </c>
      <c r="F63" s="3" t="s">
        <v>3265</v>
      </c>
      <c r="G63" s="3" t="s">
        <v>12</v>
      </c>
      <c r="H63" s="3">
        <v>362</v>
      </c>
      <c r="I63" s="3">
        <v>45</v>
      </c>
      <c r="J63" s="3" t="s">
        <v>12</v>
      </c>
      <c r="K63" s="3" t="s">
        <v>12</v>
      </c>
      <c r="L63" s="3" t="s">
        <v>12</v>
      </c>
    </row>
    <row r="64" spans="1:12" x14ac:dyDescent="0.2">
      <c r="A64" s="3" t="s">
        <v>3340</v>
      </c>
      <c r="B64" s="3" t="s">
        <v>3341</v>
      </c>
      <c r="C64" s="3" t="s">
        <v>2826</v>
      </c>
      <c r="D64" s="3">
        <v>1244170.5</v>
      </c>
      <c r="E64" s="3">
        <v>848397</v>
      </c>
      <c r="F64" s="3" t="s">
        <v>12</v>
      </c>
      <c r="G64" s="3" t="s">
        <v>12</v>
      </c>
      <c r="H64" s="3">
        <v>4</v>
      </c>
      <c r="I64" s="3">
        <v>30</v>
      </c>
      <c r="J64" s="3" t="s">
        <v>12</v>
      </c>
      <c r="K64" s="3" t="s">
        <v>12</v>
      </c>
      <c r="L64" s="3" t="s">
        <v>12</v>
      </c>
    </row>
    <row r="65" spans="1:12" x14ac:dyDescent="0.2">
      <c r="A65" s="3" t="s">
        <v>2061</v>
      </c>
      <c r="B65" s="3" t="s">
        <v>2062</v>
      </c>
      <c r="C65" s="3" t="s">
        <v>1880</v>
      </c>
      <c r="D65" s="3">
        <v>1264003.5</v>
      </c>
      <c r="E65" s="3">
        <v>3773598</v>
      </c>
      <c r="F65" s="3" t="s">
        <v>12</v>
      </c>
      <c r="G65" s="3" t="s">
        <v>12</v>
      </c>
      <c r="H65" s="3">
        <v>33</v>
      </c>
      <c r="I65" s="3">
        <v>45</v>
      </c>
      <c r="J65" s="3" t="s">
        <v>12</v>
      </c>
      <c r="K65" s="3" t="s">
        <v>12</v>
      </c>
      <c r="L65" s="3" t="s">
        <v>12</v>
      </c>
    </row>
    <row r="66" spans="1:12" x14ac:dyDescent="0.2">
      <c r="A66" s="3" t="s">
        <v>79</v>
      </c>
      <c r="B66" s="3" t="s">
        <v>80</v>
      </c>
      <c r="C66" s="3" t="s">
        <v>66</v>
      </c>
      <c r="D66" s="3">
        <v>1499774.875</v>
      </c>
      <c r="E66" s="3">
        <v>1462947</v>
      </c>
      <c r="F66" s="3" t="s">
        <v>81</v>
      </c>
      <c r="G66" s="3" t="s">
        <v>12</v>
      </c>
      <c r="H66" s="3" t="s">
        <v>12</v>
      </c>
      <c r="I66" s="3">
        <v>45</v>
      </c>
      <c r="J66" s="3" t="s">
        <v>12</v>
      </c>
      <c r="K66" s="3" t="s">
        <v>12</v>
      </c>
      <c r="L66" s="3" t="s">
        <v>12</v>
      </c>
    </row>
    <row r="67" spans="1:12" x14ac:dyDescent="0.2">
      <c r="A67" s="3" t="s">
        <v>2452</v>
      </c>
      <c r="B67" s="3" t="s">
        <v>2453</v>
      </c>
      <c r="C67" s="3" t="s">
        <v>1880</v>
      </c>
      <c r="D67" s="3">
        <v>1534182.25</v>
      </c>
      <c r="E67" s="3" t="s">
        <v>12</v>
      </c>
      <c r="F67" s="3" t="s">
        <v>12</v>
      </c>
      <c r="G67" s="3" t="s">
        <v>12</v>
      </c>
      <c r="H67" s="3" t="s">
        <v>12</v>
      </c>
      <c r="I67" s="3" t="s">
        <v>12</v>
      </c>
      <c r="J67" s="3" t="s">
        <v>12</v>
      </c>
      <c r="K67" s="3" t="s">
        <v>12</v>
      </c>
      <c r="L67" s="3" t="s">
        <v>12</v>
      </c>
    </row>
    <row r="68" spans="1:12" x14ac:dyDescent="0.2">
      <c r="A68" s="3" t="s">
        <v>2716</v>
      </c>
      <c r="B68" s="3" t="s">
        <v>2717</v>
      </c>
      <c r="C68" s="3" t="s">
        <v>1880</v>
      </c>
      <c r="D68" s="3">
        <v>1864429.375</v>
      </c>
      <c r="E68" s="3" t="s">
        <v>12</v>
      </c>
      <c r="F68" s="3" t="s">
        <v>2718</v>
      </c>
      <c r="G68" s="3" t="s">
        <v>12</v>
      </c>
      <c r="H68" s="3" t="s">
        <v>12</v>
      </c>
      <c r="I68" s="3">
        <v>45</v>
      </c>
      <c r="J68" s="3" t="s">
        <v>12</v>
      </c>
      <c r="K68" s="3" t="s">
        <v>12</v>
      </c>
      <c r="L68" s="3" t="s">
        <v>12</v>
      </c>
    </row>
    <row r="69" spans="1:12" x14ac:dyDescent="0.2">
      <c r="A69" s="3" t="s">
        <v>697</v>
      </c>
      <c r="B69" s="3" t="s">
        <v>698</v>
      </c>
      <c r="C69" s="3" t="s">
        <v>686</v>
      </c>
      <c r="D69" s="3">
        <v>1894026.5</v>
      </c>
      <c r="E69" s="3" t="s">
        <v>12</v>
      </c>
      <c r="F69" s="3" t="s">
        <v>12</v>
      </c>
      <c r="G69" s="3" t="s">
        <v>12</v>
      </c>
      <c r="H69" s="3" t="s">
        <v>12</v>
      </c>
      <c r="I69" s="3" t="s">
        <v>12</v>
      </c>
      <c r="J69" s="3" t="s">
        <v>12</v>
      </c>
      <c r="K69" s="3" t="s">
        <v>12</v>
      </c>
      <c r="L69" s="3" t="s">
        <v>12</v>
      </c>
    </row>
    <row r="70" spans="1:12" x14ac:dyDescent="0.2">
      <c r="A70" s="3" t="s">
        <v>3218</v>
      </c>
      <c r="B70" s="3" t="s">
        <v>3219</v>
      </c>
      <c r="C70" s="3" t="s">
        <v>2826</v>
      </c>
      <c r="D70" s="3">
        <v>1995458</v>
      </c>
      <c r="E70" s="3">
        <v>10103000</v>
      </c>
      <c r="F70" s="3" t="s">
        <v>3220</v>
      </c>
      <c r="G70" s="3" t="s">
        <v>12</v>
      </c>
      <c r="H70" s="3">
        <v>73</v>
      </c>
      <c r="I70" s="3" t="s">
        <v>12</v>
      </c>
      <c r="J70" s="3" t="s">
        <v>12</v>
      </c>
      <c r="K70" s="3" t="s">
        <v>12</v>
      </c>
      <c r="L70" s="3" t="s">
        <v>12</v>
      </c>
    </row>
    <row r="71" spans="1:12" x14ac:dyDescent="0.2">
      <c r="A71" s="3" t="s">
        <v>2253</v>
      </c>
      <c r="B71" s="3" t="s">
        <v>2254</v>
      </c>
      <c r="C71" s="3" t="s">
        <v>1880</v>
      </c>
      <c r="D71" s="3">
        <v>2102777.5</v>
      </c>
      <c r="E71" s="3">
        <v>0</v>
      </c>
      <c r="F71" s="3" t="s">
        <v>12</v>
      </c>
      <c r="G71" s="3" t="s">
        <v>12</v>
      </c>
      <c r="H71" s="3">
        <v>12</v>
      </c>
      <c r="I71" s="3">
        <v>35</v>
      </c>
      <c r="J71" s="3" t="s">
        <v>12</v>
      </c>
      <c r="K71" s="3" t="s">
        <v>12</v>
      </c>
      <c r="L71" s="3" t="s">
        <v>12</v>
      </c>
    </row>
    <row r="72" spans="1:12" x14ac:dyDescent="0.2">
      <c r="A72" s="3" t="s">
        <v>1728</v>
      </c>
      <c r="B72" s="3" t="s">
        <v>1729</v>
      </c>
      <c r="C72" s="3" t="s">
        <v>1644</v>
      </c>
      <c r="D72" s="3">
        <v>2700666.25</v>
      </c>
      <c r="E72" s="3">
        <v>318079</v>
      </c>
      <c r="F72" s="3" t="s">
        <v>12</v>
      </c>
      <c r="G72" s="3" t="s">
        <v>12</v>
      </c>
      <c r="H72" s="3">
        <v>98</v>
      </c>
      <c r="I72" s="3">
        <v>45</v>
      </c>
      <c r="J72" s="3" t="s">
        <v>12</v>
      </c>
      <c r="K72" s="3" t="s">
        <v>12</v>
      </c>
      <c r="L72" s="3" t="s">
        <v>12</v>
      </c>
    </row>
    <row r="73" spans="1:12" x14ac:dyDescent="0.2">
      <c r="A73" s="3" t="s">
        <v>3925</v>
      </c>
      <c r="B73" s="3" t="s">
        <v>3926</v>
      </c>
      <c r="C73" s="3" t="s">
        <v>3681</v>
      </c>
      <c r="D73" s="3">
        <v>2777841.5</v>
      </c>
      <c r="E73" s="3">
        <v>595</v>
      </c>
      <c r="F73" s="3" t="s">
        <v>12</v>
      </c>
      <c r="G73" s="3" t="s">
        <v>12</v>
      </c>
      <c r="H73" s="3">
        <v>7</v>
      </c>
      <c r="I73" s="3">
        <v>35</v>
      </c>
      <c r="J73" s="3" t="s">
        <v>12</v>
      </c>
      <c r="K73" s="3" t="s">
        <v>12</v>
      </c>
      <c r="L73" s="3" t="s">
        <v>12</v>
      </c>
    </row>
    <row r="74" spans="1:12" x14ac:dyDescent="0.2">
      <c r="A74" s="3" t="s">
        <v>1390</v>
      </c>
      <c r="B74" s="3" t="s">
        <v>1391</v>
      </c>
      <c r="C74" s="3" t="s">
        <v>1318</v>
      </c>
      <c r="D74" s="3">
        <v>4388940</v>
      </c>
      <c r="E74" s="3" t="s">
        <v>12</v>
      </c>
      <c r="F74" s="3" t="s">
        <v>12</v>
      </c>
      <c r="G74" s="3" t="s">
        <v>12</v>
      </c>
      <c r="H74" s="3" t="s">
        <v>12</v>
      </c>
      <c r="I74" s="3">
        <v>15</v>
      </c>
      <c r="J74" s="3" t="s">
        <v>12</v>
      </c>
      <c r="K74" s="3" t="s">
        <v>12</v>
      </c>
      <c r="L74" s="3" t="s">
        <v>12</v>
      </c>
    </row>
    <row r="75" spans="1:12" x14ac:dyDescent="0.2">
      <c r="A75" s="3" t="s">
        <v>3322</v>
      </c>
      <c r="B75" s="3" t="s">
        <v>3323</v>
      </c>
      <c r="C75" s="3" t="s">
        <v>2826</v>
      </c>
      <c r="D75" s="3">
        <v>4519563.5</v>
      </c>
      <c r="E75" s="3">
        <v>8282000</v>
      </c>
      <c r="F75" s="3" t="s">
        <v>3324</v>
      </c>
      <c r="G75" s="3" t="s">
        <v>12</v>
      </c>
      <c r="H75" s="3">
        <v>112</v>
      </c>
      <c r="I75" s="3">
        <v>45</v>
      </c>
      <c r="J75" s="3" t="s">
        <v>12</v>
      </c>
      <c r="K75" s="3" t="s">
        <v>12</v>
      </c>
      <c r="L75" s="3" t="s">
        <v>12</v>
      </c>
    </row>
    <row r="76" spans="1:12" x14ac:dyDescent="0.2">
      <c r="A76" s="3" t="s">
        <v>2272</v>
      </c>
      <c r="B76" s="3" t="s">
        <v>2273</v>
      </c>
      <c r="C76" s="3" t="s">
        <v>1880</v>
      </c>
      <c r="D76" s="3">
        <v>4635412</v>
      </c>
      <c r="E76" s="3" t="s">
        <v>12</v>
      </c>
      <c r="F76" s="3" t="s">
        <v>12</v>
      </c>
      <c r="G76" s="3" t="s">
        <v>12</v>
      </c>
      <c r="H76" s="3" t="s">
        <v>12</v>
      </c>
      <c r="I76" s="3">
        <v>45</v>
      </c>
      <c r="J76" s="3" t="s">
        <v>12</v>
      </c>
      <c r="K76" s="3" t="s">
        <v>12</v>
      </c>
      <c r="L76" s="3" t="s">
        <v>12</v>
      </c>
    </row>
    <row r="77" spans="1:12" x14ac:dyDescent="0.2">
      <c r="A77" s="3" t="s">
        <v>4454</v>
      </c>
      <c r="B77" s="3" t="s">
        <v>4455</v>
      </c>
      <c r="C77" s="3" t="s">
        <v>4203</v>
      </c>
      <c r="D77" s="3">
        <v>4677921</v>
      </c>
      <c r="E77" s="3">
        <v>2820296</v>
      </c>
      <c r="F77" s="3" t="s">
        <v>12</v>
      </c>
      <c r="G77" s="3" t="s">
        <v>12</v>
      </c>
      <c r="H77" s="3">
        <v>7</v>
      </c>
      <c r="I77" s="3">
        <v>35</v>
      </c>
      <c r="J77" s="3" t="s">
        <v>12</v>
      </c>
      <c r="K77" s="3" t="s">
        <v>12</v>
      </c>
      <c r="L77" s="3" t="s">
        <v>12</v>
      </c>
    </row>
    <row r="78" spans="1:12" x14ac:dyDescent="0.2">
      <c r="A78" s="3" t="s">
        <v>361</v>
      </c>
      <c r="B78" s="3" t="s">
        <v>362</v>
      </c>
      <c r="C78" s="3" t="s">
        <v>327</v>
      </c>
      <c r="D78" s="3">
        <v>5056914</v>
      </c>
      <c r="E78" s="3">
        <v>3958342</v>
      </c>
      <c r="F78" s="3" t="s">
        <v>363</v>
      </c>
      <c r="G78" s="3" t="s">
        <v>12</v>
      </c>
      <c r="H78" s="3" t="s">
        <v>12</v>
      </c>
      <c r="I78" s="3">
        <v>45</v>
      </c>
      <c r="J78" s="3" t="s">
        <v>12</v>
      </c>
      <c r="K78" s="3" t="s">
        <v>12</v>
      </c>
      <c r="L78" s="3" t="s">
        <v>12</v>
      </c>
    </row>
    <row r="79" spans="1:12" x14ac:dyDescent="0.2">
      <c r="A79" s="3" t="s">
        <v>3775</v>
      </c>
      <c r="B79" s="3" t="s">
        <v>3776</v>
      </c>
      <c r="C79" s="3" t="s">
        <v>3681</v>
      </c>
      <c r="D79" s="3">
        <v>6001507.5</v>
      </c>
      <c r="E79" s="3">
        <v>5536000</v>
      </c>
      <c r="F79" s="3" t="s">
        <v>3777</v>
      </c>
      <c r="G79" s="3" t="s">
        <v>12</v>
      </c>
      <c r="H79" s="3">
        <v>63</v>
      </c>
      <c r="I79" s="3">
        <v>45</v>
      </c>
      <c r="J79" s="3">
        <v>314400</v>
      </c>
      <c r="K79" s="3">
        <v>10</v>
      </c>
      <c r="L79" s="3">
        <v>5.74</v>
      </c>
    </row>
    <row r="80" spans="1:12" x14ac:dyDescent="0.2">
      <c r="A80" s="3" t="s">
        <v>2577</v>
      </c>
      <c r="B80" s="3" t="s">
        <v>2578</v>
      </c>
      <c r="C80" s="3" t="s">
        <v>1880</v>
      </c>
      <c r="D80" s="3">
        <v>6330066.5</v>
      </c>
      <c r="E80" s="3" t="s">
        <v>12</v>
      </c>
      <c r="F80" s="3" t="s">
        <v>12</v>
      </c>
      <c r="G80" s="3" t="s">
        <v>12</v>
      </c>
      <c r="H80" s="3" t="s">
        <v>12</v>
      </c>
      <c r="I80" s="3" t="s">
        <v>12</v>
      </c>
      <c r="J80" s="3" t="s">
        <v>12</v>
      </c>
      <c r="K80" s="3" t="s">
        <v>12</v>
      </c>
      <c r="L80" s="3" t="s">
        <v>12</v>
      </c>
    </row>
    <row r="81" spans="1:12" x14ac:dyDescent="0.2">
      <c r="A81" s="3" t="s">
        <v>3635</v>
      </c>
      <c r="B81" s="3" t="s">
        <v>3636</v>
      </c>
      <c r="C81" s="3" t="s">
        <v>3637</v>
      </c>
      <c r="D81" s="3">
        <v>6563791</v>
      </c>
      <c r="E81" s="3">
        <v>14816000</v>
      </c>
      <c r="F81" s="3" t="s">
        <v>351</v>
      </c>
      <c r="G81" s="3" t="s">
        <v>12</v>
      </c>
      <c r="H81" s="3">
        <v>57</v>
      </c>
      <c r="I81" s="3">
        <v>45</v>
      </c>
      <c r="J81" s="3" t="s">
        <v>12</v>
      </c>
      <c r="K81" s="3" t="s">
        <v>12</v>
      </c>
      <c r="L81" s="3" t="s">
        <v>12</v>
      </c>
    </row>
    <row r="82" spans="1:12" x14ac:dyDescent="0.2">
      <c r="A82" s="3" t="s">
        <v>2920</v>
      </c>
      <c r="B82" s="3" t="s">
        <v>2921</v>
      </c>
      <c r="C82" s="3" t="s">
        <v>2826</v>
      </c>
      <c r="D82" s="3">
        <v>6938906.5</v>
      </c>
      <c r="E82" s="3">
        <v>3963645</v>
      </c>
      <c r="F82" s="3" t="s">
        <v>2922</v>
      </c>
      <c r="G82" s="3" t="s">
        <v>2923</v>
      </c>
      <c r="H82" s="3">
        <v>21</v>
      </c>
      <c r="I82" s="3">
        <v>15</v>
      </c>
      <c r="J82" s="3" t="s">
        <v>12</v>
      </c>
      <c r="K82" s="3" t="s">
        <v>12</v>
      </c>
      <c r="L82" s="3" t="s">
        <v>12</v>
      </c>
    </row>
    <row r="83" spans="1:12" x14ac:dyDescent="0.2">
      <c r="A83" s="3" t="s">
        <v>1830</v>
      </c>
      <c r="B83" s="3" t="s">
        <v>1831</v>
      </c>
      <c r="C83" s="3" t="s">
        <v>1644</v>
      </c>
      <c r="D83" s="3">
        <v>7540092</v>
      </c>
      <c r="E83" s="3">
        <v>15945000</v>
      </c>
      <c r="F83" s="3" t="s">
        <v>1832</v>
      </c>
      <c r="G83" s="3" t="s">
        <v>12</v>
      </c>
      <c r="H83" s="3">
        <v>197</v>
      </c>
      <c r="I83" s="3">
        <v>35</v>
      </c>
      <c r="J83" s="3">
        <v>1263896</v>
      </c>
      <c r="K83" s="3">
        <v>2.92</v>
      </c>
      <c r="L83" s="3" t="s">
        <v>12</v>
      </c>
    </row>
    <row r="84" spans="1:12" x14ac:dyDescent="0.2">
      <c r="A84" s="3" t="s">
        <v>4134</v>
      </c>
      <c r="B84" s="3" t="s">
        <v>4135</v>
      </c>
      <c r="C84" s="3" t="s">
        <v>4058</v>
      </c>
      <c r="D84" s="3">
        <v>7565306</v>
      </c>
      <c r="E84" s="3">
        <v>0</v>
      </c>
      <c r="F84" s="3" t="s">
        <v>4136</v>
      </c>
      <c r="G84" s="3" t="s">
        <v>12</v>
      </c>
      <c r="H84" s="3">
        <v>16</v>
      </c>
      <c r="I84" s="3">
        <v>35</v>
      </c>
      <c r="J84" s="3" t="s">
        <v>12</v>
      </c>
      <c r="K84" s="3" t="s">
        <v>12</v>
      </c>
      <c r="L84" s="3" t="s">
        <v>12</v>
      </c>
    </row>
    <row r="85" spans="1:12" x14ac:dyDescent="0.2">
      <c r="A85" s="3" t="s">
        <v>376</v>
      </c>
      <c r="B85" s="3" t="s">
        <v>377</v>
      </c>
      <c r="C85" s="3" t="s">
        <v>366</v>
      </c>
      <c r="D85" s="3">
        <v>8586812</v>
      </c>
      <c r="E85" s="3">
        <v>7269000</v>
      </c>
      <c r="F85" s="3" t="s">
        <v>378</v>
      </c>
      <c r="G85" s="3" t="s">
        <v>12</v>
      </c>
      <c r="H85" s="3">
        <v>26</v>
      </c>
      <c r="I85" s="3">
        <v>20</v>
      </c>
      <c r="J85" s="3" t="s">
        <v>12</v>
      </c>
      <c r="K85" s="3" t="s">
        <v>12</v>
      </c>
      <c r="L85" s="3" t="s">
        <v>12</v>
      </c>
    </row>
    <row r="86" spans="1:12" x14ac:dyDescent="0.2">
      <c r="A86" s="3" t="s">
        <v>1340</v>
      </c>
      <c r="B86" s="3" t="s">
        <v>1341</v>
      </c>
      <c r="C86" s="3" t="s">
        <v>1318</v>
      </c>
      <c r="D86" s="3">
        <v>9971372</v>
      </c>
      <c r="E86" s="3">
        <v>21062000</v>
      </c>
      <c r="F86" s="3" t="s">
        <v>1342</v>
      </c>
      <c r="G86" s="3" t="s">
        <v>12</v>
      </c>
      <c r="H86" s="3">
        <v>121</v>
      </c>
      <c r="I86" s="3">
        <v>45</v>
      </c>
      <c r="J86" s="3" t="s">
        <v>12</v>
      </c>
      <c r="K86" s="3" t="s">
        <v>12</v>
      </c>
      <c r="L86" s="3" t="s">
        <v>12</v>
      </c>
    </row>
    <row r="87" spans="1:12" x14ac:dyDescent="0.2">
      <c r="A87" s="3" t="s">
        <v>4110</v>
      </c>
      <c r="B87" s="3" t="s">
        <v>4111</v>
      </c>
      <c r="C87" s="3" t="s">
        <v>4058</v>
      </c>
      <c r="D87" s="3">
        <v>12145940</v>
      </c>
      <c r="E87" s="3">
        <v>1250000</v>
      </c>
      <c r="F87" s="3" t="s">
        <v>4112</v>
      </c>
      <c r="G87" s="3" t="s">
        <v>12</v>
      </c>
      <c r="H87" s="3">
        <v>9</v>
      </c>
      <c r="I87" s="3">
        <v>35</v>
      </c>
      <c r="J87" s="3" t="s">
        <v>12</v>
      </c>
      <c r="K87" s="3" t="s">
        <v>12</v>
      </c>
      <c r="L87" s="3" t="s">
        <v>12</v>
      </c>
    </row>
    <row r="88" spans="1:12" x14ac:dyDescent="0.2">
      <c r="A88" s="3" t="s">
        <v>974</v>
      </c>
      <c r="B88" s="3" t="s">
        <v>975</v>
      </c>
      <c r="C88" s="3" t="s">
        <v>889</v>
      </c>
      <c r="D88" s="3">
        <v>12228750</v>
      </c>
      <c r="E88" s="3">
        <v>19187463</v>
      </c>
      <c r="F88" s="3" t="s">
        <v>12</v>
      </c>
      <c r="G88" s="3" t="s">
        <v>12</v>
      </c>
      <c r="H88" s="3">
        <v>79</v>
      </c>
      <c r="I88" s="3">
        <v>45</v>
      </c>
      <c r="J88" s="3">
        <v>286305</v>
      </c>
      <c r="K88" s="3">
        <v>0.08</v>
      </c>
      <c r="L88" s="3">
        <v>11.43</v>
      </c>
    </row>
    <row r="89" spans="1:12" x14ac:dyDescent="0.2">
      <c r="A89" s="3" t="s">
        <v>212</v>
      </c>
      <c r="B89" s="3" t="s">
        <v>213</v>
      </c>
      <c r="C89" s="3" t="s">
        <v>130</v>
      </c>
      <c r="D89" s="3">
        <v>12688358</v>
      </c>
      <c r="E89" s="3">
        <v>149111000</v>
      </c>
      <c r="F89" s="3" t="s">
        <v>12</v>
      </c>
      <c r="G89" s="3" t="s">
        <v>12</v>
      </c>
      <c r="H89" s="3">
        <v>144</v>
      </c>
      <c r="I89" s="3">
        <v>10</v>
      </c>
      <c r="J89" s="3">
        <v>250000</v>
      </c>
      <c r="K89" s="3">
        <v>9.92</v>
      </c>
      <c r="L89" s="3">
        <v>6.93</v>
      </c>
    </row>
    <row r="90" spans="1:12" x14ac:dyDescent="0.2">
      <c r="A90" s="3" t="s">
        <v>3665</v>
      </c>
      <c r="B90" s="3" t="s">
        <v>3666</v>
      </c>
      <c r="C90" s="3" t="s">
        <v>3637</v>
      </c>
      <c r="D90" s="3">
        <v>14977978</v>
      </c>
      <c r="E90" s="3">
        <v>0</v>
      </c>
      <c r="F90" s="3" t="s">
        <v>12</v>
      </c>
      <c r="G90" s="3" t="s">
        <v>12</v>
      </c>
      <c r="H90" s="3">
        <v>14</v>
      </c>
      <c r="I90" s="3">
        <v>35</v>
      </c>
      <c r="J90" s="3">
        <v>571812</v>
      </c>
      <c r="K90" s="3">
        <v>0.75</v>
      </c>
      <c r="L90" s="3">
        <v>7.13</v>
      </c>
    </row>
    <row r="91" spans="1:12" x14ac:dyDescent="0.2">
      <c r="A91" s="3" t="s">
        <v>2756</v>
      </c>
      <c r="B91" s="3" t="s">
        <v>2757</v>
      </c>
      <c r="C91" s="3" t="s">
        <v>1880</v>
      </c>
      <c r="D91" s="3">
        <v>16544822</v>
      </c>
      <c r="E91" s="3">
        <v>1798165</v>
      </c>
      <c r="F91" s="3" t="s">
        <v>2758</v>
      </c>
      <c r="G91" s="3" t="s">
        <v>12</v>
      </c>
      <c r="H91" s="3">
        <v>23</v>
      </c>
      <c r="I91" s="3">
        <v>35</v>
      </c>
      <c r="J91" s="3" t="s">
        <v>12</v>
      </c>
      <c r="K91" s="3" t="s">
        <v>12</v>
      </c>
      <c r="L91" s="3" t="s">
        <v>12</v>
      </c>
    </row>
    <row r="92" spans="1:12" x14ac:dyDescent="0.2">
      <c r="A92" s="3" t="s">
        <v>2319</v>
      </c>
      <c r="B92" s="3" t="s">
        <v>2320</v>
      </c>
      <c r="C92" s="3" t="s">
        <v>1880</v>
      </c>
      <c r="D92" s="3">
        <v>17130000</v>
      </c>
      <c r="E92" s="3">
        <v>19803000</v>
      </c>
      <c r="F92" s="3" t="s">
        <v>12</v>
      </c>
      <c r="G92" s="3" t="s">
        <v>12</v>
      </c>
      <c r="H92" s="3">
        <v>9</v>
      </c>
      <c r="I92" s="3">
        <v>35</v>
      </c>
      <c r="J92" s="3" t="s">
        <v>12</v>
      </c>
      <c r="K92" s="3" t="s">
        <v>12</v>
      </c>
      <c r="L92" s="3" t="s">
        <v>12</v>
      </c>
    </row>
    <row r="93" spans="1:12" x14ac:dyDescent="0.2">
      <c r="A93" s="3" t="s">
        <v>2952</v>
      </c>
      <c r="B93" s="3" t="s">
        <v>2953</v>
      </c>
      <c r="C93" s="3" t="s">
        <v>2826</v>
      </c>
      <c r="D93" s="3">
        <v>19290140</v>
      </c>
      <c r="E93" s="3" t="s">
        <v>12</v>
      </c>
      <c r="F93" s="3" t="s">
        <v>12</v>
      </c>
      <c r="G93" s="3" t="s">
        <v>12</v>
      </c>
      <c r="H93" s="3" t="s">
        <v>12</v>
      </c>
      <c r="I93" s="3" t="s">
        <v>12</v>
      </c>
      <c r="J93" s="3" t="s">
        <v>12</v>
      </c>
      <c r="K93" s="3" t="s">
        <v>12</v>
      </c>
      <c r="L93" s="3" t="s">
        <v>12</v>
      </c>
    </row>
    <row r="94" spans="1:12" x14ac:dyDescent="0.2">
      <c r="A94" s="3" t="s">
        <v>30</v>
      </c>
      <c r="B94" s="3" t="s">
        <v>31</v>
      </c>
      <c r="C94" s="3" t="s">
        <v>24</v>
      </c>
      <c r="D94" s="3">
        <v>19936356</v>
      </c>
      <c r="E94" s="3">
        <v>31203700</v>
      </c>
      <c r="F94" s="3" t="s">
        <v>12</v>
      </c>
      <c r="G94" s="3" t="s">
        <v>12</v>
      </c>
      <c r="H94" s="3" t="s">
        <v>12</v>
      </c>
      <c r="I94" s="3">
        <v>20</v>
      </c>
      <c r="J94" s="3">
        <v>310001</v>
      </c>
      <c r="K94" s="3">
        <v>1.17</v>
      </c>
      <c r="L94" s="3">
        <v>10.98</v>
      </c>
    </row>
    <row r="95" spans="1:12" x14ac:dyDescent="0.2">
      <c r="A95" s="3" t="s">
        <v>1681</v>
      </c>
      <c r="B95" s="3" t="s">
        <v>1682</v>
      </c>
      <c r="C95" s="3" t="s">
        <v>1644</v>
      </c>
      <c r="D95" s="3">
        <v>20109514</v>
      </c>
      <c r="E95" s="3">
        <v>7432000</v>
      </c>
      <c r="F95" s="3" t="s">
        <v>1683</v>
      </c>
      <c r="G95" s="3" t="s">
        <v>12</v>
      </c>
      <c r="H95" s="3">
        <v>145</v>
      </c>
      <c r="I95" s="3">
        <v>45</v>
      </c>
      <c r="J95" s="3">
        <v>369149</v>
      </c>
      <c r="K95" s="3">
        <v>24.5</v>
      </c>
      <c r="L95" s="3">
        <v>15.96</v>
      </c>
    </row>
    <row r="96" spans="1:12" x14ac:dyDescent="0.2">
      <c r="A96" s="3" t="s">
        <v>1822</v>
      </c>
      <c r="B96" s="3" t="s">
        <v>1823</v>
      </c>
      <c r="C96" s="3" t="s">
        <v>1644</v>
      </c>
      <c r="D96" s="3">
        <v>21181896</v>
      </c>
      <c r="E96" s="3">
        <v>879000</v>
      </c>
      <c r="F96" s="3" t="s">
        <v>54</v>
      </c>
      <c r="G96" s="3" t="s">
        <v>12</v>
      </c>
      <c r="H96" s="3">
        <v>26</v>
      </c>
      <c r="I96" s="3">
        <v>35</v>
      </c>
      <c r="J96" s="3" t="s">
        <v>12</v>
      </c>
      <c r="K96" s="3" t="s">
        <v>12</v>
      </c>
      <c r="L96" s="3" t="s">
        <v>12</v>
      </c>
    </row>
    <row r="97" spans="1:12" x14ac:dyDescent="0.2">
      <c r="A97" s="3" t="s">
        <v>2149</v>
      </c>
      <c r="B97" s="3" t="s">
        <v>2150</v>
      </c>
      <c r="C97" s="3" t="s">
        <v>1880</v>
      </c>
      <c r="D97" s="3">
        <v>21440774</v>
      </c>
      <c r="E97" s="3" t="s">
        <v>12</v>
      </c>
      <c r="F97" s="3" t="s">
        <v>12</v>
      </c>
      <c r="G97" s="3" t="s">
        <v>12</v>
      </c>
      <c r="H97" s="3" t="s">
        <v>12</v>
      </c>
      <c r="I97" s="3" t="s">
        <v>12</v>
      </c>
      <c r="J97" s="3" t="s">
        <v>12</v>
      </c>
      <c r="K97" s="3" t="s">
        <v>12</v>
      </c>
      <c r="L97" s="3" t="s">
        <v>12</v>
      </c>
    </row>
    <row r="98" spans="1:12" x14ac:dyDescent="0.2">
      <c r="A98" s="3" t="s">
        <v>4107</v>
      </c>
      <c r="B98" s="3" t="s">
        <v>4108</v>
      </c>
      <c r="C98" s="3" t="s">
        <v>4058</v>
      </c>
      <c r="D98" s="3">
        <v>21466594</v>
      </c>
      <c r="E98" s="3">
        <v>563000</v>
      </c>
      <c r="F98" s="3" t="s">
        <v>4109</v>
      </c>
      <c r="G98" s="3" t="s">
        <v>12</v>
      </c>
      <c r="H98" s="3" t="s">
        <v>12</v>
      </c>
      <c r="I98" s="3">
        <v>35</v>
      </c>
      <c r="J98" s="3">
        <v>1677307</v>
      </c>
      <c r="K98" s="3">
        <v>2.25</v>
      </c>
      <c r="L98" s="3">
        <v>8.83</v>
      </c>
    </row>
    <row r="99" spans="1:12" x14ac:dyDescent="0.2">
      <c r="A99" s="3" t="s">
        <v>3224</v>
      </c>
      <c r="B99" s="3" t="s">
        <v>3225</v>
      </c>
      <c r="C99" s="3" t="s">
        <v>2826</v>
      </c>
      <c r="D99" s="3">
        <v>21647194</v>
      </c>
      <c r="E99" s="3">
        <v>31497000</v>
      </c>
      <c r="F99" s="3" t="s">
        <v>3226</v>
      </c>
      <c r="G99" s="3" t="s">
        <v>12</v>
      </c>
      <c r="H99" s="3">
        <v>87</v>
      </c>
      <c r="I99" s="3">
        <v>45</v>
      </c>
      <c r="J99" s="3">
        <v>646000</v>
      </c>
      <c r="K99" s="3">
        <v>7.25</v>
      </c>
      <c r="L99" s="3">
        <v>19.350000000000001</v>
      </c>
    </row>
    <row r="100" spans="1:12" x14ac:dyDescent="0.2">
      <c r="A100" s="3" t="s">
        <v>3667</v>
      </c>
      <c r="B100" s="3" t="s">
        <v>3668</v>
      </c>
      <c r="C100" s="3" t="s">
        <v>3637</v>
      </c>
      <c r="D100" s="3">
        <v>22109672</v>
      </c>
      <c r="E100" s="3" t="s">
        <v>12</v>
      </c>
      <c r="F100" s="3" t="s">
        <v>12</v>
      </c>
      <c r="G100" s="3" t="s">
        <v>12</v>
      </c>
      <c r="H100" s="3" t="s">
        <v>12</v>
      </c>
      <c r="I100" s="3" t="s">
        <v>12</v>
      </c>
      <c r="J100" s="3" t="s">
        <v>12</v>
      </c>
      <c r="K100" s="3" t="s">
        <v>12</v>
      </c>
      <c r="L100" s="3" t="s">
        <v>12</v>
      </c>
    </row>
    <row r="101" spans="1:12" x14ac:dyDescent="0.2">
      <c r="A101" s="3" t="s">
        <v>1327</v>
      </c>
      <c r="B101" s="3" t="s">
        <v>1328</v>
      </c>
      <c r="C101" s="3" t="s">
        <v>1318</v>
      </c>
      <c r="D101" s="3">
        <v>22932178</v>
      </c>
      <c r="E101" s="3" t="s">
        <v>12</v>
      </c>
      <c r="F101" s="3" t="s">
        <v>12</v>
      </c>
      <c r="G101" s="3" t="s">
        <v>12</v>
      </c>
      <c r="H101" s="3" t="s">
        <v>12</v>
      </c>
      <c r="I101" s="3" t="s">
        <v>12</v>
      </c>
      <c r="J101" s="3" t="s">
        <v>12</v>
      </c>
      <c r="K101" s="3" t="s">
        <v>12</v>
      </c>
      <c r="L101" s="3" t="s">
        <v>12</v>
      </c>
    </row>
    <row r="102" spans="1:12" x14ac:dyDescent="0.2">
      <c r="A102" s="3" t="s">
        <v>819</v>
      </c>
      <c r="B102" s="3" t="s">
        <v>820</v>
      </c>
      <c r="C102" s="3" t="s">
        <v>717</v>
      </c>
      <c r="D102" s="3">
        <v>23104252</v>
      </c>
      <c r="E102" s="3">
        <v>84000</v>
      </c>
      <c r="F102" s="3" t="s">
        <v>821</v>
      </c>
      <c r="G102" s="3" t="s">
        <v>12</v>
      </c>
      <c r="H102" s="3">
        <v>28</v>
      </c>
      <c r="I102" s="3">
        <v>35</v>
      </c>
      <c r="J102" s="3" t="s">
        <v>12</v>
      </c>
      <c r="K102" s="3" t="s">
        <v>12</v>
      </c>
      <c r="L102" s="3" t="s">
        <v>12</v>
      </c>
    </row>
    <row r="103" spans="1:12" x14ac:dyDescent="0.2">
      <c r="A103" s="3" t="s">
        <v>1284</v>
      </c>
      <c r="B103" s="3" t="s">
        <v>1285</v>
      </c>
      <c r="C103" s="3" t="s">
        <v>1283</v>
      </c>
      <c r="D103" s="3">
        <v>23886786</v>
      </c>
      <c r="E103" s="3">
        <v>21959828</v>
      </c>
      <c r="F103" s="3" t="s">
        <v>446</v>
      </c>
      <c r="G103" s="3" t="s">
        <v>12</v>
      </c>
      <c r="H103" s="3">
        <v>53</v>
      </c>
      <c r="I103" s="3">
        <v>45</v>
      </c>
      <c r="J103" s="3" t="s">
        <v>12</v>
      </c>
      <c r="K103" s="3" t="s">
        <v>12</v>
      </c>
      <c r="L103" s="3" t="s">
        <v>12</v>
      </c>
    </row>
    <row r="104" spans="1:12" x14ac:dyDescent="0.2">
      <c r="A104" s="3" t="s">
        <v>3237</v>
      </c>
      <c r="B104" s="3" t="s">
        <v>3238</v>
      </c>
      <c r="C104" s="3" t="s">
        <v>2826</v>
      </c>
      <c r="D104" s="3">
        <v>26830764</v>
      </c>
      <c r="E104" s="3">
        <v>0</v>
      </c>
      <c r="F104" s="3" t="s">
        <v>12</v>
      </c>
      <c r="G104" s="3" t="s">
        <v>12</v>
      </c>
      <c r="H104" s="3" t="s">
        <v>12</v>
      </c>
      <c r="I104" s="3">
        <v>20</v>
      </c>
      <c r="J104" s="3" t="s">
        <v>12</v>
      </c>
      <c r="K104" s="3" t="s">
        <v>12</v>
      </c>
      <c r="L104" s="3" t="s">
        <v>12</v>
      </c>
    </row>
    <row r="105" spans="1:12" x14ac:dyDescent="0.2">
      <c r="A105" s="3" t="s">
        <v>1593</v>
      </c>
      <c r="B105" s="3" t="s">
        <v>1594</v>
      </c>
      <c r="C105" s="3" t="s">
        <v>1460</v>
      </c>
      <c r="D105" s="3">
        <v>28776660</v>
      </c>
      <c r="E105" s="3">
        <v>550000</v>
      </c>
      <c r="F105" s="3" t="s">
        <v>1595</v>
      </c>
      <c r="G105" s="3" t="s">
        <v>12</v>
      </c>
      <c r="H105" s="3">
        <v>19</v>
      </c>
      <c r="I105" s="3">
        <v>35</v>
      </c>
      <c r="J105" s="3">
        <v>1121307</v>
      </c>
      <c r="K105" s="3">
        <v>5.42</v>
      </c>
      <c r="L105" s="3">
        <v>5.99</v>
      </c>
    </row>
    <row r="106" spans="1:12" x14ac:dyDescent="0.2">
      <c r="A106" s="3" t="s">
        <v>646</v>
      </c>
      <c r="B106" s="3" t="s">
        <v>647</v>
      </c>
      <c r="C106" s="3" t="s">
        <v>366</v>
      </c>
      <c r="D106" s="3">
        <v>33137662</v>
      </c>
      <c r="E106" s="3">
        <v>0</v>
      </c>
      <c r="F106" s="3" t="s">
        <v>648</v>
      </c>
      <c r="G106" s="3" t="s">
        <v>12</v>
      </c>
      <c r="H106" s="3">
        <v>38</v>
      </c>
      <c r="I106" s="3">
        <v>35</v>
      </c>
      <c r="J106" s="3" t="s">
        <v>12</v>
      </c>
      <c r="K106" s="3" t="s">
        <v>12</v>
      </c>
      <c r="L106" s="3" t="s">
        <v>12</v>
      </c>
    </row>
    <row r="107" spans="1:12" x14ac:dyDescent="0.2">
      <c r="A107" s="3" t="s">
        <v>2082</v>
      </c>
      <c r="B107" s="3" t="s">
        <v>2083</v>
      </c>
      <c r="C107" s="3" t="s">
        <v>1880</v>
      </c>
      <c r="D107" s="3">
        <v>33475002</v>
      </c>
      <c r="E107" s="3" t="s">
        <v>12</v>
      </c>
      <c r="F107" s="3" t="s">
        <v>12</v>
      </c>
      <c r="G107" s="3" t="s">
        <v>12</v>
      </c>
      <c r="H107" s="3" t="s">
        <v>12</v>
      </c>
      <c r="I107" s="3">
        <v>40</v>
      </c>
      <c r="J107" s="3" t="s">
        <v>12</v>
      </c>
      <c r="K107" s="3" t="s">
        <v>12</v>
      </c>
      <c r="L107" s="3" t="s">
        <v>12</v>
      </c>
    </row>
    <row r="108" spans="1:12" x14ac:dyDescent="0.2">
      <c r="A108" s="3" t="s">
        <v>3570</v>
      </c>
      <c r="B108" s="3" t="s">
        <v>3571</v>
      </c>
      <c r="C108" s="3" t="s">
        <v>3482</v>
      </c>
      <c r="D108" s="3">
        <v>34325084</v>
      </c>
      <c r="E108" s="3">
        <v>27959000</v>
      </c>
      <c r="F108" s="3" t="s">
        <v>3572</v>
      </c>
      <c r="G108" s="3" t="s">
        <v>12</v>
      </c>
      <c r="H108" s="3">
        <v>148</v>
      </c>
      <c r="I108" s="3">
        <v>45</v>
      </c>
      <c r="J108" s="3" t="s">
        <v>12</v>
      </c>
      <c r="K108" s="3" t="s">
        <v>12</v>
      </c>
      <c r="L108" s="3" t="s">
        <v>12</v>
      </c>
    </row>
    <row r="109" spans="1:12" x14ac:dyDescent="0.2">
      <c r="A109" s="3" t="s">
        <v>1671</v>
      </c>
      <c r="B109" s="3" t="s">
        <v>1672</v>
      </c>
      <c r="C109" s="3" t="s">
        <v>1644</v>
      </c>
      <c r="D109" s="3">
        <v>37091124</v>
      </c>
      <c r="E109" s="3">
        <v>938896304</v>
      </c>
      <c r="F109" s="3" t="s">
        <v>12</v>
      </c>
      <c r="G109" s="3" t="s">
        <v>12</v>
      </c>
      <c r="H109" s="3">
        <v>10000</v>
      </c>
      <c r="I109" s="3">
        <v>30</v>
      </c>
      <c r="J109" s="3">
        <v>45000</v>
      </c>
      <c r="K109" s="3" t="s">
        <v>12</v>
      </c>
      <c r="L109" s="3">
        <v>9.07</v>
      </c>
    </row>
    <row r="110" spans="1:12" x14ac:dyDescent="0.2">
      <c r="A110" s="3" t="s">
        <v>4128</v>
      </c>
      <c r="B110" s="3" t="s">
        <v>4129</v>
      </c>
      <c r="C110" s="3" t="s">
        <v>4058</v>
      </c>
      <c r="D110" s="3">
        <v>40287112</v>
      </c>
      <c r="E110" s="3">
        <v>178000</v>
      </c>
      <c r="F110" s="3" t="s">
        <v>12</v>
      </c>
      <c r="G110" s="3" t="s">
        <v>12</v>
      </c>
      <c r="H110" s="3">
        <v>14</v>
      </c>
      <c r="I110" s="3">
        <v>35</v>
      </c>
      <c r="J110" s="3">
        <v>767323</v>
      </c>
      <c r="K110" s="3">
        <v>2</v>
      </c>
      <c r="L110" s="3">
        <v>6.49</v>
      </c>
    </row>
    <row r="111" spans="1:12" x14ac:dyDescent="0.2">
      <c r="A111" s="3" t="s">
        <v>709</v>
      </c>
      <c r="B111" s="3" t="s">
        <v>710</v>
      </c>
      <c r="C111" s="3" t="s">
        <v>686</v>
      </c>
      <c r="D111" s="3">
        <v>42319016</v>
      </c>
      <c r="E111" s="3">
        <v>0</v>
      </c>
      <c r="F111" s="3" t="s">
        <v>711</v>
      </c>
      <c r="G111" s="3" t="s">
        <v>12</v>
      </c>
      <c r="H111" s="3">
        <v>15</v>
      </c>
      <c r="I111" s="3">
        <v>45</v>
      </c>
      <c r="J111" s="3" t="s">
        <v>12</v>
      </c>
      <c r="K111" s="3" t="s">
        <v>12</v>
      </c>
      <c r="L111" s="3" t="s">
        <v>12</v>
      </c>
    </row>
    <row r="112" spans="1:12" x14ac:dyDescent="0.2">
      <c r="A112" s="3" t="s">
        <v>1763</v>
      </c>
      <c r="B112" s="3" t="s">
        <v>1764</v>
      </c>
      <c r="C112" s="3" t="s">
        <v>1644</v>
      </c>
      <c r="D112" s="3">
        <v>42624360</v>
      </c>
      <c r="E112" s="3">
        <v>58931000</v>
      </c>
      <c r="F112" s="3" t="s">
        <v>227</v>
      </c>
      <c r="G112" s="3" t="s">
        <v>12</v>
      </c>
      <c r="H112" s="3">
        <v>1525</v>
      </c>
      <c r="I112" s="3">
        <v>45</v>
      </c>
      <c r="J112" s="3">
        <v>707425</v>
      </c>
      <c r="K112" s="3">
        <v>1.08</v>
      </c>
      <c r="L112" s="3" t="s">
        <v>12</v>
      </c>
    </row>
    <row r="113" spans="1:12" x14ac:dyDescent="0.2">
      <c r="A113" s="3" t="s">
        <v>4004</v>
      </c>
      <c r="B113" s="3" t="s">
        <v>4005</v>
      </c>
      <c r="C113" s="3" t="s">
        <v>3998</v>
      </c>
      <c r="D113" s="3">
        <v>44196120</v>
      </c>
      <c r="E113" s="3" t="s">
        <v>12</v>
      </c>
      <c r="F113" s="3" t="s">
        <v>12</v>
      </c>
      <c r="G113" s="3" t="s">
        <v>12</v>
      </c>
      <c r="H113" s="3" t="s">
        <v>12</v>
      </c>
      <c r="I113" s="3" t="s">
        <v>12</v>
      </c>
      <c r="J113" s="3" t="s">
        <v>12</v>
      </c>
      <c r="K113" s="3" t="s">
        <v>12</v>
      </c>
      <c r="L113" s="3" t="s">
        <v>12</v>
      </c>
    </row>
    <row r="114" spans="1:12" x14ac:dyDescent="0.2">
      <c r="A114" s="3" t="s">
        <v>4102</v>
      </c>
      <c r="B114" s="3" t="s">
        <v>4103</v>
      </c>
      <c r="C114" s="3" t="s">
        <v>4058</v>
      </c>
      <c r="D114" s="3">
        <v>47026388</v>
      </c>
      <c r="E114" s="3">
        <v>1955000</v>
      </c>
      <c r="F114" s="3" t="s">
        <v>4104</v>
      </c>
      <c r="G114" s="3" t="s">
        <v>12</v>
      </c>
      <c r="H114" s="3">
        <v>37</v>
      </c>
      <c r="I114" s="3">
        <v>35</v>
      </c>
      <c r="J114" s="3">
        <v>1230819</v>
      </c>
      <c r="K114" s="3" t="s">
        <v>12</v>
      </c>
      <c r="L114" s="3">
        <v>9.4700000000000006</v>
      </c>
    </row>
    <row r="115" spans="1:12" x14ac:dyDescent="0.2">
      <c r="A115" s="3" t="s">
        <v>1316</v>
      </c>
      <c r="B115" s="3" t="s">
        <v>1317</v>
      </c>
      <c r="C115" s="3" t="s">
        <v>1318</v>
      </c>
      <c r="D115" s="3">
        <v>51259824</v>
      </c>
      <c r="E115" s="3">
        <v>8477000</v>
      </c>
      <c r="F115" s="3" t="s">
        <v>12</v>
      </c>
      <c r="G115" s="3" t="s">
        <v>12</v>
      </c>
      <c r="H115" s="3">
        <v>43</v>
      </c>
      <c r="I115" s="3">
        <v>40</v>
      </c>
      <c r="J115" s="3" t="s">
        <v>12</v>
      </c>
      <c r="K115" s="3" t="s">
        <v>12</v>
      </c>
      <c r="L115" s="3" t="s">
        <v>12</v>
      </c>
    </row>
    <row r="116" spans="1:12" x14ac:dyDescent="0.2">
      <c r="A116" s="3" t="s">
        <v>2949</v>
      </c>
      <c r="B116" s="3" t="s">
        <v>2950</v>
      </c>
      <c r="C116" s="3" t="s">
        <v>2826</v>
      </c>
      <c r="D116" s="3">
        <v>52533280</v>
      </c>
      <c r="E116" s="3">
        <v>39085000</v>
      </c>
      <c r="F116" s="3" t="s">
        <v>2951</v>
      </c>
      <c r="G116" s="3" t="s">
        <v>12</v>
      </c>
      <c r="H116" s="3">
        <v>145</v>
      </c>
      <c r="I116" s="3">
        <v>45</v>
      </c>
      <c r="J116" s="3">
        <v>867244</v>
      </c>
      <c r="K116" s="3">
        <v>0.57999999999999996</v>
      </c>
      <c r="L116" s="3">
        <v>6.38</v>
      </c>
    </row>
    <row r="117" spans="1:12" x14ac:dyDescent="0.2">
      <c r="A117" s="3" t="s">
        <v>1833</v>
      </c>
      <c r="B117" s="3" t="s">
        <v>1834</v>
      </c>
      <c r="C117" s="3" t="s">
        <v>1644</v>
      </c>
      <c r="D117" s="3">
        <v>64005048</v>
      </c>
      <c r="E117" s="3" t="s">
        <v>12</v>
      </c>
      <c r="F117" s="3" t="s">
        <v>1835</v>
      </c>
      <c r="G117" s="3" t="s">
        <v>12</v>
      </c>
      <c r="H117" s="3" t="s">
        <v>12</v>
      </c>
      <c r="I117" s="3" t="s">
        <v>12</v>
      </c>
      <c r="J117" s="3" t="s">
        <v>12</v>
      </c>
      <c r="K117" s="3" t="s">
        <v>12</v>
      </c>
      <c r="L117" s="3" t="s">
        <v>12</v>
      </c>
    </row>
    <row r="118" spans="1:12" x14ac:dyDescent="0.2">
      <c r="A118" s="3" t="s">
        <v>3632</v>
      </c>
      <c r="B118" s="3" t="s">
        <v>3633</v>
      </c>
      <c r="C118" s="3" t="s">
        <v>3482</v>
      </c>
      <c r="D118" s="3">
        <v>66460500</v>
      </c>
      <c r="E118" s="3" t="s">
        <v>12</v>
      </c>
      <c r="F118" s="3" t="s">
        <v>3634</v>
      </c>
      <c r="G118" s="3" t="s">
        <v>12</v>
      </c>
      <c r="H118" s="3" t="s">
        <v>12</v>
      </c>
      <c r="I118" s="3" t="s">
        <v>12</v>
      </c>
      <c r="J118" s="3" t="s">
        <v>12</v>
      </c>
      <c r="K118" s="3" t="s">
        <v>12</v>
      </c>
      <c r="L118" s="3" t="s">
        <v>12</v>
      </c>
    </row>
    <row r="119" spans="1:12" x14ac:dyDescent="0.2">
      <c r="A119" s="3" t="s">
        <v>244</v>
      </c>
      <c r="B119" s="3" t="s">
        <v>245</v>
      </c>
      <c r="C119" s="3" t="s">
        <v>230</v>
      </c>
      <c r="D119" s="3">
        <v>68125832</v>
      </c>
      <c r="E119" s="3">
        <v>15338000</v>
      </c>
      <c r="F119" s="3" t="s">
        <v>246</v>
      </c>
      <c r="G119" s="3" t="s">
        <v>12</v>
      </c>
      <c r="H119" s="3">
        <v>21</v>
      </c>
      <c r="I119" s="3">
        <v>35</v>
      </c>
      <c r="J119" s="3">
        <v>536457</v>
      </c>
      <c r="K119" s="3">
        <v>2</v>
      </c>
      <c r="L119" s="3">
        <v>4.3600000000000003</v>
      </c>
    </row>
    <row r="120" spans="1:12" x14ac:dyDescent="0.2">
      <c r="A120" s="3" t="s">
        <v>3833</v>
      </c>
      <c r="B120" s="3" t="s">
        <v>3834</v>
      </c>
      <c r="C120" s="3" t="s">
        <v>3681</v>
      </c>
      <c r="D120" s="3">
        <v>70313408</v>
      </c>
      <c r="E120" s="3">
        <v>9168000</v>
      </c>
      <c r="F120" s="3" t="s">
        <v>12</v>
      </c>
      <c r="G120" s="3" t="s">
        <v>12</v>
      </c>
      <c r="H120" s="3">
        <v>49</v>
      </c>
      <c r="I120" s="3">
        <v>45</v>
      </c>
      <c r="J120" s="3">
        <v>273910</v>
      </c>
      <c r="K120" s="3">
        <v>6.83</v>
      </c>
      <c r="L120" s="3">
        <v>5.93</v>
      </c>
    </row>
    <row r="121" spans="1:12" x14ac:dyDescent="0.2">
      <c r="A121" s="3" t="s">
        <v>1938</v>
      </c>
      <c r="B121" s="3" t="s">
        <v>1939</v>
      </c>
      <c r="C121" s="3" t="s">
        <v>1880</v>
      </c>
      <c r="D121" s="3">
        <v>72000000</v>
      </c>
      <c r="E121" s="3">
        <v>4735000</v>
      </c>
      <c r="F121" s="3" t="s">
        <v>1940</v>
      </c>
      <c r="G121" s="3" t="s">
        <v>12</v>
      </c>
      <c r="H121" s="3">
        <v>39</v>
      </c>
      <c r="I121" s="3">
        <v>45</v>
      </c>
      <c r="J121" s="3" t="s">
        <v>12</v>
      </c>
      <c r="K121" s="3" t="s">
        <v>12</v>
      </c>
      <c r="L121" s="3" t="s">
        <v>12</v>
      </c>
    </row>
    <row r="122" spans="1:12" x14ac:dyDescent="0.2">
      <c r="A122" s="3" t="s">
        <v>379</v>
      </c>
      <c r="B122" s="3" t="s">
        <v>380</v>
      </c>
      <c r="C122" s="3" t="s">
        <v>366</v>
      </c>
      <c r="D122" s="3">
        <v>76797576</v>
      </c>
      <c r="E122" s="3">
        <v>20550000</v>
      </c>
      <c r="F122" s="3" t="s">
        <v>381</v>
      </c>
      <c r="G122" s="3" t="s">
        <v>12</v>
      </c>
      <c r="H122" s="3">
        <v>79</v>
      </c>
      <c r="I122" s="3">
        <v>45</v>
      </c>
      <c r="J122" s="3" t="s">
        <v>12</v>
      </c>
      <c r="K122" s="3" t="s">
        <v>12</v>
      </c>
      <c r="L122" s="3" t="s">
        <v>12</v>
      </c>
    </row>
    <row r="123" spans="1:12" x14ac:dyDescent="0.2">
      <c r="A123" s="3" t="s">
        <v>2727</v>
      </c>
      <c r="B123" s="3" t="s">
        <v>2728</v>
      </c>
      <c r="C123" s="3" t="s">
        <v>1880</v>
      </c>
      <c r="D123" s="3">
        <v>79095816</v>
      </c>
      <c r="E123" s="3">
        <v>86012000</v>
      </c>
      <c r="F123" s="3" t="s">
        <v>2729</v>
      </c>
      <c r="G123" s="3" t="s">
        <v>12</v>
      </c>
      <c r="H123" s="3">
        <v>437</v>
      </c>
      <c r="I123" s="3">
        <v>45</v>
      </c>
      <c r="J123" s="3">
        <v>1803725</v>
      </c>
      <c r="K123" s="3">
        <v>0.57999999999999996</v>
      </c>
      <c r="L123" s="3">
        <v>6.23</v>
      </c>
    </row>
    <row r="124" spans="1:12" x14ac:dyDescent="0.2">
      <c r="A124" s="3" t="s">
        <v>1694</v>
      </c>
      <c r="B124" s="3" t="s">
        <v>1695</v>
      </c>
      <c r="C124" s="3" t="s">
        <v>1644</v>
      </c>
      <c r="D124" s="3">
        <v>79415824</v>
      </c>
      <c r="E124" s="3">
        <v>15569000</v>
      </c>
      <c r="F124" s="3" t="s">
        <v>1696</v>
      </c>
      <c r="G124" s="3" t="s">
        <v>12</v>
      </c>
      <c r="H124" s="3">
        <v>39</v>
      </c>
      <c r="I124" s="3">
        <v>35</v>
      </c>
      <c r="J124" s="3">
        <v>590000</v>
      </c>
      <c r="K124" s="3">
        <v>0.67</v>
      </c>
      <c r="L124" s="3">
        <v>7.08</v>
      </c>
    </row>
    <row r="125" spans="1:12" x14ac:dyDescent="0.2">
      <c r="A125" s="3" t="s">
        <v>4002</v>
      </c>
      <c r="B125" s="3" t="s">
        <v>4003</v>
      </c>
      <c r="C125" s="3" t="s">
        <v>3998</v>
      </c>
      <c r="D125" s="3">
        <v>81454656</v>
      </c>
      <c r="E125" s="3" t="s">
        <v>12</v>
      </c>
      <c r="F125" s="3" t="s">
        <v>12</v>
      </c>
      <c r="G125" s="3" t="s">
        <v>12</v>
      </c>
      <c r="H125" s="3" t="s">
        <v>12</v>
      </c>
      <c r="I125" s="3">
        <v>40</v>
      </c>
      <c r="J125" s="3" t="s">
        <v>12</v>
      </c>
      <c r="K125" s="3" t="s">
        <v>12</v>
      </c>
      <c r="L125" s="3" t="s">
        <v>12</v>
      </c>
    </row>
    <row r="126" spans="1:12" x14ac:dyDescent="0.2">
      <c r="A126" s="3" t="s">
        <v>3815</v>
      </c>
      <c r="B126" s="3" t="s">
        <v>3816</v>
      </c>
      <c r="C126" s="3" t="s">
        <v>3681</v>
      </c>
      <c r="D126" s="3">
        <v>84449160</v>
      </c>
      <c r="E126" s="3">
        <v>241874000</v>
      </c>
      <c r="F126" s="3" t="s">
        <v>12</v>
      </c>
      <c r="G126" s="3" t="s">
        <v>12</v>
      </c>
      <c r="H126" s="3">
        <v>710</v>
      </c>
      <c r="I126" s="3">
        <v>45</v>
      </c>
      <c r="J126" s="3">
        <v>886159</v>
      </c>
      <c r="K126" s="3">
        <v>6.33</v>
      </c>
      <c r="L126" s="3" t="s">
        <v>12</v>
      </c>
    </row>
    <row r="127" spans="1:12" x14ac:dyDescent="0.2">
      <c r="A127" s="3" t="s">
        <v>1116</v>
      </c>
      <c r="B127" s="3" t="s">
        <v>1117</v>
      </c>
      <c r="C127" s="3" t="s">
        <v>1052</v>
      </c>
      <c r="D127" s="3">
        <v>84686552</v>
      </c>
      <c r="E127" s="3">
        <v>133397000</v>
      </c>
      <c r="F127" s="3" t="s">
        <v>1118</v>
      </c>
      <c r="G127" s="3" t="s">
        <v>12</v>
      </c>
      <c r="H127" s="3">
        <v>65</v>
      </c>
      <c r="I127" s="3">
        <v>35</v>
      </c>
      <c r="J127" s="3">
        <v>2651636</v>
      </c>
      <c r="K127" s="3">
        <v>4.17</v>
      </c>
      <c r="L127" s="3">
        <v>3.17</v>
      </c>
    </row>
    <row r="128" spans="1:12" x14ac:dyDescent="0.2">
      <c r="A128" s="3" t="s">
        <v>4402</v>
      </c>
      <c r="B128" s="3" t="s">
        <v>4403</v>
      </c>
      <c r="C128" s="3" t="s">
        <v>4203</v>
      </c>
      <c r="D128" s="3">
        <v>85776296</v>
      </c>
      <c r="E128" s="3">
        <v>58215000</v>
      </c>
      <c r="F128" s="3" t="s">
        <v>1352</v>
      </c>
      <c r="G128" s="3" t="s">
        <v>12</v>
      </c>
      <c r="H128" s="3">
        <v>479</v>
      </c>
      <c r="I128" s="3">
        <v>45</v>
      </c>
      <c r="J128" s="3">
        <v>24</v>
      </c>
      <c r="K128" s="3">
        <v>4.42</v>
      </c>
      <c r="L128" s="3" t="s">
        <v>12</v>
      </c>
    </row>
    <row r="129" spans="1:12" x14ac:dyDescent="0.2">
      <c r="A129" s="3" t="s">
        <v>1278</v>
      </c>
      <c r="B129" s="3" t="s">
        <v>1279</v>
      </c>
      <c r="C129" s="3" t="s">
        <v>1052</v>
      </c>
      <c r="D129" s="3">
        <v>93345808</v>
      </c>
      <c r="E129" s="3">
        <v>139894000</v>
      </c>
      <c r="F129" s="3" t="s">
        <v>1280</v>
      </c>
      <c r="G129" s="3" t="s">
        <v>12</v>
      </c>
      <c r="H129" s="3" t="s">
        <v>12</v>
      </c>
      <c r="I129" s="3">
        <v>45</v>
      </c>
      <c r="J129" s="3" t="s">
        <v>12</v>
      </c>
      <c r="K129" s="3" t="s">
        <v>12</v>
      </c>
      <c r="L129" s="3" t="s">
        <v>12</v>
      </c>
    </row>
    <row r="130" spans="1:12" x14ac:dyDescent="0.2">
      <c r="A130" s="3" t="s">
        <v>1503</v>
      </c>
      <c r="B130" s="3" t="s">
        <v>1504</v>
      </c>
      <c r="C130" s="3" t="s">
        <v>1460</v>
      </c>
      <c r="D130" s="3">
        <v>97554376</v>
      </c>
      <c r="E130" s="3" t="s">
        <v>12</v>
      </c>
      <c r="F130" s="3" t="s">
        <v>12</v>
      </c>
      <c r="G130" s="3" t="s">
        <v>12</v>
      </c>
      <c r="H130" s="3" t="s">
        <v>12</v>
      </c>
      <c r="I130" s="3">
        <v>40</v>
      </c>
      <c r="J130" s="3" t="s">
        <v>12</v>
      </c>
      <c r="K130" s="3" t="s">
        <v>12</v>
      </c>
      <c r="L130" s="3" t="s">
        <v>12</v>
      </c>
    </row>
    <row r="131" spans="1:12" x14ac:dyDescent="0.2">
      <c r="A131" s="3" t="s">
        <v>859</v>
      </c>
      <c r="B131" s="3" t="s">
        <v>860</v>
      </c>
      <c r="C131" s="3" t="s">
        <v>717</v>
      </c>
      <c r="D131" s="3">
        <v>97980024</v>
      </c>
      <c r="E131" s="3">
        <v>0</v>
      </c>
      <c r="F131" s="3" t="s">
        <v>861</v>
      </c>
      <c r="G131" s="3" t="s">
        <v>12</v>
      </c>
      <c r="H131" s="3">
        <v>59</v>
      </c>
      <c r="I131" s="3">
        <v>35</v>
      </c>
      <c r="J131" s="3">
        <v>3068563</v>
      </c>
      <c r="K131" s="3">
        <v>2.5</v>
      </c>
      <c r="L131" s="3">
        <v>4.09</v>
      </c>
    </row>
    <row r="132" spans="1:12" x14ac:dyDescent="0.2">
      <c r="A132" s="3" t="s">
        <v>4280</v>
      </c>
      <c r="B132" s="3" t="s">
        <v>4281</v>
      </c>
      <c r="C132" s="3" t="s">
        <v>4203</v>
      </c>
      <c r="D132" s="3">
        <v>100519632</v>
      </c>
      <c r="E132" s="3">
        <v>10418000</v>
      </c>
      <c r="F132" s="3" t="s">
        <v>4282</v>
      </c>
      <c r="G132" s="3" t="s">
        <v>12</v>
      </c>
      <c r="H132" s="3">
        <v>42</v>
      </c>
      <c r="I132" s="3">
        <v>35</v>
      </c>
      <c r="J132" s="3" t="s">
        <v>12</v>
      </c>
      <c r="K132" s="3">
        <v>3.17</v>
      </c>
      <c r="L132" s="3">
        <v>2.08</v>
      </c>
    </row>
    <row r="133" spans="1:12" x14ac:dyDescent="0.2">
      <c r="A133" s="3" t="s">
        <v>1622</v>
      </c>
      <c r="B133" s="3" t="s">
        <v>1623</v>
      </c>
      <c r="C133" s="3" t="s">
        <v>1460</v>
      </c>
      <c r="D133" s="3">
        <v>102496120</v>
      </c>
      <c r="E133" s="3">
        <v>0</v>
      </c>
      <c r="F133" s="3" t="s">
        <v>1624</v>
      </c>
      <c r="G133" s="3" t="s">
        <v>12</v>
      </c>
      <c r="H133" s="3">
        <v>20</v>
      </c>
      <c r="I133" s="3">
        <v>35</v>
      </c>
      <c r="J133" s="3">
        <v>3664137</v>
      </c>
      <c r="K133" s="3">
        <v>1.67</v>
      </c>
      <c r="L133" s="3" t="s">
        <v>12</v>
      </c>
    </row>
    <row r="134" spans="1:12" x14ac:dyDescent="0.2">
      <c r="A134" s="3" t="s">
        <v>1356</v>
      </c>
      <c r="B134" s="3" t="s">
        <v>1357</v>
      </c>
      <c r="C134" s="3" t="s">
        <v>1318</v>
      </c>
      <c r="D134" s="3">
        <v>107652440</v>
      </c>
      <c r="E134" s="3">
        <v>203329000</v>
      </c>
      <c r="F134" s="3" t="s">
        <v>1358</v>
      </c>
      <c r="G134" s="3" t="s">
        <v>12</v>
      </c>
      <c r="H134" s="3">
        <v>622</v>
      </c>
      <c r="I134" s="3">
        <v>45</v>
      </c>
      <c r="J134" s="3" t="s">
        <v>12</v>
      </c>
      <c r="K134" s="3" t="s">
        <v>12</v>
      </c>
      <c r="L134" s="3" t="s">
        <v>12</v>
      </c>
    </row>
    <row r="135" spans="1:12" x14ac:dyDescent="0.2">
      <c r="A135" s="3" t="s">
        <v>1181</v>
      </c>
      <c r="B135" s="3" t="s">
        <v>1182</v>
      </c>
      <c r="C135" s="3" t="s">
        <v>1052</v>
      </c>
      <c r="D135" s="3">
        <v>110239816</v>
      </c>
      <c r="E135" s="3">
        <v>42804000</v>
      </c>
      <c r="F135" s="3" t="s">
        <v>1183</v>
      </c>
      <c r="G135" s="3" t="s">
        <v>12</v>
      </c>
      <c r="H135" s="3">
        <v>120</v>
      </c>
      <c r="I135" s="3">
        <v>35</v>
      </c>
      <c r="J135" s="3">
        <v>960923</v>
      </c>
      <c r="K135" s="3" t="s">
        <v>12</v>
      </c>
      <c r="L135" s="3">
        <v>6.98</v>
      </c>
    </row>
    <row r="136" spans="1:12" x14ac:dyDescent="0.2">
      <c r="A136" s="3" t="s">
        <v>271</v>
      </c>
      <c r="B136" s="3" t="s">
        <v>272</v>
      </c>
      <c r="C136" s="3" t="s">
        <v>230</v>
      </c>
      <c r="D136" s="3">
        <v>112819672</v>
      </c>
      <c r="E136" s="3">
        <v>87441000</v>
      </c>
      <c r="F136" s="3" t="s">
        <v>273</v>
      </c>
      <c r="G136" s="3" t="s">
        <v>12</v>
      </c>
      <c r="H136" s="3">
        <v>440</v>
      </c>
      <c r="I136" s="3">
        <v>10</v>
      </c>
      <c r="J136" s="3">
        <v>3181267</v>
      </c>
      <c r="K136" s="3">
        <v>10.17</v>
      </c>
      <c r="L136" s="3">
        <v>5.63</v>
      </c>
    </row>
    <row r="137" spans="1:12" x14ac:dyDescent="0.2">
      <c r="A137" s="3" t="s">
        <v>2221</v>
      </c>
      <c r="B137" s="3" t="s">
        <v>2222</v>
      </c>
      <c r="C137" s="3" t="s">
        <v>1880</v>
      </c>
      <c r="D137" s="3">
        <v>118974368</v>
      </c>
      <c r="E137" s="3">
        <v>129412000</v>
      </c>
      <c r="F137" s="3" t="s">
        <v>1149</v>
      </c>
      <c r="G137" s="3" t="s">
        <v>12</v>
      </c>
      <c r="H137" s="3" t="s">
        <v>12</v>
      </c>
      <c r="I137" s="3">
        <v>35</v>
      </c>
      <c r="J137" s="3" t="s">
        <v>12</v>
      </c>
      <c r="K137" s="3" t="s">
        <v>12</v>
      </c>
      <c r="L137" s="3" t="s">
        <v>12</v>
      </c>
    </row>
    <row r="138" spans="1:12" x14ac:dyDescent="0.2">
      <c r="A138" s="3" t="s">
        <v>2311</v>
      </c>
      <c r="B138" s="3" t="s">
        <v>2312</v>
      </c>
      <c r="C138" s="3" t="s">
        <v>1880</v>
      </c>
      <c r="D138" s="3">
        <v>119315704</v>
      </c>
      <c r="E138" s="3">
        <v>150385000</v>
      </c>
      <c r="F138" s="3" t="s">
        <v>2313</v>
      </c>
      <c r="G138" s="3" t="s">
        <v>12</v>
      </c>
      <c r="H138" s="3">
        <v>228</v>
      </c>
      <c r="I138" s="3">
        <v>40</v>
      </c>
      <c r="J138" s="3">
        <v>1479500</v>
      </c>
      <c r="K138" s="3">
        <v>18.170000000000002</v>
      </c>
      <c r="L138" s="3">
        <v>10.56</v>
      </c>
    </row>
    <row r="139" spans="1:12" x14ac:dyDescent="0.2">
      <c r="A139" s="3" t="s">
        <v>2167</v>
      </c>
      <c r="B139" s="3" t="s">
        <v>2168</v>
      </c>
      <c r="C139" s="3" t="s">
        <v>1880</v>
      </c>
      <c r="D139" s="3">
        <v>121223144</v>
      </c>
      <c r="E139" s="3">
        <v>12655158</v>
      </c>
      <c r="F139" s="3" t="s">
        <v>12</v>
      </c>
      <c r="G139" s="3" t="s">
        <v>12</v>
      </c>
      <c r="H139" s="3" t="s">
        <v>12</v>
      </c>
      <c r="I139" s="3">
        <v>40</v>
      </c>
      <c r="J139" s="3" t="s">
        <v>12</v>
      </c>
      <c r="K139" s="3" t="s">
        <v>12</v>
      </c>
      <c r="L139" s="3" t="s">
        <v>12</v>
      </c>
    </row>
    <row r="140" spans="1:12" x14ac:dyDescent="0.2">
      <c r="A140" s="3" t="s">
        <v>300</v>
      </c>
      <c r="B140" s="3" t="s">
        <v>301</v>
      </c>
      <c r="C140" s="3" t="s">
        <v>230</v>
      </c>
      <c r="D140" s="3">
        <v>125244576</v>
      </c>
      <c r="E140" s="3">
        <v>81904000</v>
      </c>
      <c r="F140" s="3" t="s">
        <v>12</v>
      </c>
      <c r="G140" s="3" t="s">
        <v>12</v>
      </c>
      <c r="H140" s="3">
        <v>1313</v>
      </c>
      <c r="I140" s="3">
        <v>25</v>
      </c>
      <c r="J140" s="3">
        <v>1859435</v>
      </c>
      <c r="K140" s="3">
        <v>1.83</v>
      </c>
      <c r="L140" s="3">
        <v>5.89</v>
      </c>
    </row>
    <row r="141" spans="1:12" x14ac:dyDescent="0.2">
      <c r="A141" s="3" t="s">
        <v>4299</v>
      </c>
      <c r="B141" s="3" t="s">
        <v>4300</v>
      </c>
      <c r="C141" s="3" t="s">
        <v>4203</v>
      </c>
      <c r="D141" s="3">
        <v>129780456</v>
      </c>
      <c r="E141" s="3">
        <v>11950000</v>
      </c>
      <c r="F141" s="3" t="s">
        <v>4301</v>
      </c>
      <c r="G141" s="3" t="s">
        <v>12</v>
      </c>
      <c r="H141" s="3">
        <v>76</v>
      </c>
      <c r="I141" s="3">
        <v>45</v>
      </c>
      <c r="J141" s="3">
        <v>284000</v>
      </c>
      <c r="K141" s="3">
        <v>1.42</v>
      </c>
      <c r="L141" s="3" t="s">
        <v>12</v>
      </c>
    </row>
    <row r="142" spans="1:12" x14ac:dyDescent="0.2">
      <c r="A142" s="3" t="s">
        <v>200</v>
      </c>
      <c r="B142" s="3" t="s">
        <v>201</v>
      </c>
      <c r="C142" s="3" t="s">
        <v>130</v>
      </c>
      <c r="D142" s="3">
        <v>135444384</v>
      </c>
      <c r="E142" s="3">
        <v>229179</v>
      </c>
      <c r="F142" s="3" t="s">
        <v>12</v>
      </c>
      <c r="G142" s="3" t="s">
        <v>12</v>
      </c>
      <c r="H142" s="3">
        <v>109</v>
      </c>
      <c r="I142" s="3">
        <v>35</v>
      </c>
      <c r="J142" s="3">
        <v>1000091</v>
      </c>
      <c r="K142" s="3">
        <v>1.75</v>
      </c>
      <c r="L142" s="3">
        <v>3.03</v>
      </c>
    </row>
    <row r="143" spans="1:12" x14ac:dyDescent="0.2">
      <c r="A143" s="3" t="s">
        <v>644</v>
      </c>
      <c r="B143" s="3" t="s">
        <v>645</v>
      </c>
      <c r="C143" s="3" t="s">
        <v>366</v>
      </c>
      <c r="D143" s="3">
        <v>140136560</v>
      </c>
      <c r="E143" s="3">
        <v>6153000</v>
      </c>
      <c r="F143" s="3" t="s">
        <v>12</v>
      </c>
      <c r="G143" s="3" t="s">
        <v>12</v>
      </c>
      <c r="H143" s="3">
        <v>55</v>
      </c>
      <c r="I143" s="3">
        <v>35</v>
      </c>
      <c r="J143" s="3">
        <v>4558862</v>
      </c>
      <c r="K143" s="3">
        <v>0.42</v>
      </c>
      <c r="L143" s="3">
        <v>2.77</v>
      </c>
    </row>
    <row r="144" spans="1:12" x14ac:dyDescent="0.2">
      <c r="A144" s="3" t="s">
        <v>1788</v>
      </c>
      <c r="B144" s="3" t="s">
        <v>1789</v>
      </c>
      <c r="C144" s="3" t="s">
        <v>1644</v>
      </c>
      <c r="D144" s="3">
        <v>141866768</v>
      </c>
      <c r="E144" s="3">
        <v>24546000</v>
      </c>
      <c r="F144" s="3" t="s">
        <v>1790</v>
      </c>
      <c r="G144" s="3" t="s">
        <v>12</v>
      </c>
      <c r="H144" s="3">
        <v>122</v>
      </c>
      <c r="I144" s="3">
        <v>35</v>
      </c>
      <c r="J144" s="3">
        <v>958697</v>
      </c>
      <c r="K144" s="3">
        <v>11.83</v>
      </c>
      <c r="L144" s="3">
        <v>7.94</v>
      </c>
    </row>
    <row r="145" spans="1:12" x14ac:dyDescent="0.2">
      <c r="A145" s="3" t="s">
        <v>1811</v>
      </c>
      <c r="B145" s="3" t="s">
        <v>1812</v>
      </c>
      <c r="C145" s="3" t="s">
        <v>1644</v>
      </c>
      <c r="D145" s="3">
        <v>145033296</v>
      </c>
      <c r="E145" s="3">
        <v>159775000</v>
      </c>
      <c r="F145" s="3" t="s">
        <v>1813</v>
      </c>
      <c r="G145" s="3" t="s">
        <v>12</v>
      </c>
      <c r="H145" s="3">
        <v>505</v>
      </c>
      <c r="I145" s="3">
        <v>45</v>
      </c>
      <c r="J145" s="3">
        <v>1724500</v>
      </c>
      <c r="K145" s="3">
        <v>0.33</v>
      </c>
      <c r="L145" s="3">
        <v>5.28</v>
      </c>
    </row>
    <row r="146" spans="1:12" x14ac:dyDescent="0.2">
      <c r="A146" s="3" t="s">
        <v>862</v>
      </c>
      <c r="B146" s="3" t="s">
        <v>863</v>
      </c>
      <c r="C146" s="3" t="s">
        <v>717</v>
      </c>
      <c r="D146" s="3">
        <v>147175072</v>
      </c>
      <c r="E146" s="3">
        <v>1808000</v>
      </c>
      <c r="F146" s="3" t="s">
        <v>864</v>
      </c>
      <c r="G146" s="3" t="s">
        <v>12</v>
      </c>
      <c r="H146" s="3">
        <v>61</v>
      </c>
      <c r="I146" s="3">
        <v>35</v>
      </c>
      <c r="J146" s="3">
        <v>2973119</v>
      </c>
      <c r="K146" s="3">
        <v>1.08</v>
      </c>
      <c r="L146" s="3">
        <v>1.1100000000000001</v>
      </c>
    </row>
    <row r="147" spans="1:12" x14ac:dyDescent="0.2">
      <c r="A147" s="3" t="s">
        <v>4491</v>
      </c>
      <c r="B147" s="3" t="s">
        <v>4492</v>
      </c>
      <c r="C147" s="3" t="s">
        <v>4203</v>
      </c>
      <c r="D147" s="3">
        <v>149806848</v>
      </c>
      <c r="E147" s="3">
        <v>45921000</v>
      </c>
      <c r="F147" s="3" t="s">
        <v>4493</v>
      </c>
      <c r="G147" s="3" t="s">
        <v>12</v>
      </c>
      <c r="H147" s="3">
        <v>156</v>
      </c>
      <c r="I147" s="3">
        <v>45</v>
      </c>
      <c r="J147" s="3">
        <v>914122</v>
      </c>
      <c r="K147" s="3">
        <v>22.67</v>
      </c>
      <c r="L147" s="3">
        <v>12.46</v>
      </c>
    </row>
    <row r="148" spans="1:12" x14ac:dyDescent="0.2">
      <c r="A148" s="3" t="s">
        <v>2773</v>
      </c>
      <c r="B148" s="3" t="s">
        <v>2774</v>
      </c>
      <c r="C148" s="3" t="s">
        <v>1880</v>
      </c>
      <c r="D148" s="3">
        <v>150040592</v>
      </c>
      <c r="E148" s="3">
        <v>36625000</v>
      </c>
      <c r="F148" s="3" t="s">
        <v>2775</v>
      </c>
      <c r="G148" s="3" t="s">
        <v>12</v>
      </c>
      <c r="H148" s="3">
        <v>172</v>
      </c>
      <c r="I148" s="3">
        <v>35</v>
      </c>
      <c r="J148" s="3" t="s">
        <v>12</v>
      </c>
      <c r="K148" s="3" t="s">
        <v>12</v>
      </c>
      <c r="L148" s="3" t="s">
        <v>12</v>
      </c>
    </row>
    <row r="149" spans="1:12" x14ac:dyDescent="0.2">
      <c r="A149" s="3" t="s">
        <v>2388</v>
      </c>
      <c r="B149" s="3" t="s">
        <v>2389</v>
      </c>
      <c r="C149" s="3" t="s">
        <v>1880</v>
      </c>
      <c r="D149" s="3">
        <v>155639600</v>
      </c>
      <c r="E149" s="3">
        <v>149025000</v>
      </c>
      <c r="F149" s="3" t="s">
        <v>2390</v>
      </c>
      <c r="G149" s="3" t="s">
        <v>12</v>
      </c>
      <c r="H149" s="3">
        <v>283</v>
      </c>
      <c r="I149" s="3">
        <v>45</v>
      </c>
      <c r="J149" s="3">
        <v>1475000</v>
      </c>
      <c r="K149" s="3">
        <v>0.33</v>
      </c>
      <c r="L149" s="3">
        <v>4.18</v>
      </c>
    </row>
    <row r="150" spans="1:12" x14ac:dyDescent="0.2">
      <c r="A150" s="3" t="s">
        <v>1313</v>
      </c>
      <c r="B150" s="3" t="s">
        <v>1314</v>
      </c>
      <c r="C150" s="3" t="s">
        <v>1283</v>
      </c>
      <c r="D150" s="3">
        <v>157233152</v>
      </c>
      <c r="E150" s="3">
        <v>18926000</v>
      </c>
      <c r="F150" s="3" t="s">
        <v>1315</v>
      </c>
      <c r="G150" s="3" t="s">
        <v>12</v>
      </c>
      <c r="H150" s="3" t="s">
        <v>12</v>
      </c>
      <c r="I150" s="3">
        <v>45</v>
      </c>
      <c r="J150" s="3" t="s">
        <v>12</v>
      </c>
      <c r="K150" s="3" t="s">
        <v>12</v>
      </c>
      <c r="L150" s="3" t="s">
        <v>12</v>
      </c>
    </row>
    <row r="151" spans="1:12" x14ac:dyDescent="0.2">
      <c r="A151" s="3" t="s">
        <v>4541</v>
      </c>
      <c r="B151" s="3" t="s">
        <v>4542</v>
      </c>
      <c r="C151" s="3" t="s">
        <v>4203</v>
      </c>
      <c r="D151" s="3">
        <v>161264160</v>
      </c>
      <c r="E151" s="3">
        <v>48229000</v>
      </c>
      <c r="F151" s="3" t="s">
        <v>1835</v>
      </c>
      <c r="G151" s="3" t="s">
        <v>12</v>
      </c>
      <c r="H151" s="3">
        <v>101</v>
      </c>
      <c r="I151" s="3">
        <v>45</v>
      </c>
      <c r="J151" s="3" t="s">
        <v>12</v>
      </c>
      <c r="K151" s="3" t="s">
        <v>12</v>
      </c>
      <c r="L151" s="3" t="s">
        <v>12</v>
      </c>
    </row>
    <row r="152" spans="1:12" x14ac:dyDescent="0.2">
      <c r="A152" s="3" t="s">
        <v>4113</v>
      </c>
      <c r="B152" s="3" t="s">
        <v>4114</v>
      </c>
      <c r="C152" s="3" t="s">
        <v>4058</v>
      </c>
      <c r="D152" s="3">
        <v>171732944</v>
      </c>
      <c r="E152" s="3">
        <v>96720000</v>
      </c>
      <c r="F152" s="3" t="s">
        <v>1696</v>
      </c>
      <c r="G152" s="3" t="s">
        <v>12</v>
      </c>
      <c r="H152" s="3">
        <v>589</v>
      </c>
      <c r="I152" s="3">
        <v>35</v>
      </c>
      <c r="J152" s="3">
        <v>2857603</v>
      </c>
      <c r="K152" s="3">
        <v>1.08</v>
      </c>
      <c r="L152" s="3">
        <v>5.21</v>
      </c>
    </row>
    <row r="153" spans="1:12" x14ac:dyDescent="0.2">
      <c r="A153" s="3" t="s">
        <v>3715</v>
      </c>
      <c r="B153" s="3" t="s">
        <v>3716</v>
      </c>
      <c r="C153" s="3" t="s">
        <v>3681</v>
      </c>
      <c r="D153" s="3">
        <v>175348128</v>
      </c>
      <c r="E153" s="3">
        <v>112892000</v>
      </c>
      <c r="F153" s="3" t="s">
        <v>834</v>
      </c>
      <c r="G153" s="3" t="s">
        <v>12</v>
      </c>
      <c r="H153" s="3">
        <v>286</v>
      </c>
      <c r="I153" s="3">
        <v>45</v>
      </c>
      <c r="J153" s="3">
        <v>1070818</v>
      </c>
      <c r="K153" s="3">
        <v>4.33</v>
      </c>
      <c r="L153" s="3">
        <v>7.22</v>
      </c>
    </row>
    <row r="154" spans="1:12" x14ac:dyDescent="0.2">
      <c r="A154" s="3" t="s">
        <v>3476</v>
      </c>
      <c r="B154" s="3" t="s">
        <v>3477</v>
      </c>
      <c r="C154" s="3" t="s">
        <v>2826</v>
      </c>
      <c r="D154" s="3">
        <v>188920624</v>
      </c>
      <c r="E154" s="3" t="s">
        <v>12</v>
      </c>
      <c r="F154" s="3" t="s">
        <v>14</v>
      </c>
      <c r="G154" s="3" t="s">
        <v>12</v>
      </c>
      <c r="H154" s="3" t="s">
        <v>12</v>
      </c>
      <c r="I154" s="3">
        <v>35</v>
      </c>
      <c r="J154" s="3" t="s">
        <v>12</v>
      </c>
      <c r="K154" s="3" t="s">
        <v>12</v>
      </c>
      <c r="L154" s="3" t="s">
        <v>12</v>
      </c>
    </row>
    <row r="155" spans="1:12" x14ac:dyDescent="0.2">
      <c r="A155" s="3" t="s">
        <v>649</v>
      </c>
      <c r="B155" s="3" t="s">
        <v>650</v>
      </c>
      <c r="C155" s="3" t="s">
        <v>366</v>
      </c>
      <c r="D155" s="3">
        <v>191561984</v>
      </c>
      <c r="E155" s="3">
        <v>0</v>
      </c>
      <c r="F155" s="3" t="s">
        <v>651</v>
      </c>
      <c r="G155" s="3" t="s">
        <v>12</v>
      </c>
      <c r="H155" s="3" t="s">
        <v>12</v>
      </c>
      <c r="I155" s="3">
        <v>35</v>
      </c>
      <c r="J155" s="3" t="s">
        <v>12</v>
      </c>
      <c r="K155" s="3" t="s">
        <v>12</v>
      </c>
      <c r="L155" s="3" t="s">
        <v>12</v>
      </c>
    </row>
    <row r="156" spans="1:12" x14ac:dyDescent="0.2">
      <c r="A156" s="3" t="s">
        <v>1630</v>
      </c>
      <c r="B156" s="3" t="s">
        <v>1631</v>
      </c>
      <c r="C156" s="3" t="s">
        <v>1460</v>
      </c>
      <c r="D156" s="3">
        <v>193038624</v>
      </c>
      <c r="E156" s="3">
        <v>110336000</v>
      </c>
      <c r="F156" s="3" t="s">
        <v>1632</v>
      </c>
      <c r="G156" s="3" t="s">
        <v>12</v>
      </c>
      <c r="H156" s="3">
        <v>180</v>
      </c>
      <c r="I156" s="3">
        <v>50</v>
      </c>
      <c r="J156" s="3" t="s">
        <v>12</v>
      </c>
      <c r="K156" s="3">
        <v>8.83</v>
      </c>
      <c r="L156" s="3">
        <v>4.8499999999999996</v>
      </c>
    </row>
    <row r="157" spans="1:12" x14ac:dyDescent="0.2">
      <c r="A157" s="3" t="s">
        <v>1848</v>
      </c>
      <c r="B157" s="3" t="s">
        <v>1849</v>
      </c>
      <c r="C157" s="3" t="s">
        <v>1847</v>
      </c>
      <c r="D157" s="3">
        <v>205909040</v>
      </c>
      <c r="E157" s="3" t="s">
        <v>12</v>
      </c>
      <c r="F157" s="3" t="s">
        <v>12</v>
      </c>
      <c r="G157" s="3" t="s">
        <v>12</v>
      </c>
      <c r="H157" s="3">
        <v>14</v>
      </c>
      <c r="I157" s="3">
        <v>35</v>
      </c>
      <c r="J157" s="3" t="s">
        <v>12</v>
      </c>
      <c r="K157" s="3" t="s">
        <v>12</v>
      </c>
      <c r="L157" s="3" t="s">
        <v>12</v>
      </c>
    </row>
    <row r="158" spans="1:12" x14ac:dyDescent="0.2">
      <c r="A158" s="3" t="s">
        <v>3216</v>
      </c>
      <c r="B158" s="3" t="s">
        <v>3217</v>
      </c>
      <c r="C158" s="3" t="s">
        <v>2826</v>
      </c>
      <c r="D158" s="3">
        <v>206488224</v>
      </c>
      <c r="E158" s="3">
        <v>505919000</v>
      </c>
      <c r="F158" s="3" t="s">
        <v>12</v>
      </c>
      <c r="G158" s="3" t="s">
        <v>12</v>
      </c>
      <c r="H158" s="3">
        <v>1150</v>
      </c>
      <c r="I158" s="3">
        <v>45</v>
      </c>
      <c r="J158" s="3">
        <v>1354819</v>
      </c>
      <c r="K158" s="3">
        <v>6.58</v>
      </c>
      <c r="L158" s="3">
        <v>0.67</v>
      </c>
    </row>
    <row r="159" spans="1:12" x14ac:dyDescent="0.2">
      <c r="A159" s="3" t="s">
        <v>1018</v>
      </c>
      <c r="B159" s="3" t="s">
        <v>1019</v>
      </c>
      <c r="C159" s="3" t="s">
        <v>889</v>
      </c>
      <c r="D159" s="3">
        <v>214417200</v>
      </c>
      <c r="E159" s="3">
        <v>160717000</v>
      </c>
      <c r="F159" s="3" t="s">
        <v>1020</v>
      </c>
      <c r="G159" s="3" t="s">
        <v>12</v>
      </c>
      <c r="H159" s="3">
        <v>620</v>
      </c>
      <c r="I159" s="3">
        <v>45</v>
      </c>
      <c r="J159" s="3" t="s">
        <v>12</v>
      </c>
      <c r="K159" s="3">
        <v>10.75</v>
      </c>
      <c r="L159" s="3" t="s">
        <v>12</v>
      </c>
    </row>
    <row r="160" spans="1:12" x14ac:dyDescent="0.2">
      <c r="A160" s="3" t="s">
        <v>55</v>
      </c>
      <c r="B160" s="3" t="s">
        <v>56</v>
      </c>
      <c r="C160" s="3" t="s">
        <v>24</v>
      </c>
      <c r="D160" s="3">
        <v>221310608</v>
      </c>
      <c r="E160" s="3">
        <v>0</v>
      </c>
      <c r="F160" s="3" t="s">
        <v>57</v>
      </c>
      <c r="G160" s="3" t="s">
        <v>12</v>
      </c>
      <c r="H160" s="3">
        <v>41</v>
      </c>
      <c r="I160" s="3">
        <v>35</v>
      </c>
      <c r="J160" s="3">
        <v>1521265</v>
      </c>
      <c r="K160" s="3">
        <v>5.08</v>
      </c>
      <c r="L160" s="3">
        <v>3.85</v>
      </c>
    </row>
    <row r="161" spans="1:12" x14ac:dyDescent="0.2">
      <c r="A161" s="3" t="s">
        <v>853</v>
      </c>
      <c r="B161" s="3" t="s">
        <v>854</v>
      </c>
      <c r="C161" s="3" t="s">
        <v>717</v>
      </c>
      <c r="D161" s="3">
        <v>221370688</v>
      </c>
      <c r="E161" s="3">
        <v>53137000</v>
      </c>
      <c r="F161" s="3" t="s">
        <v>855</v>
      </c>
      <c r="G161" s="3" t="s">
        <v>12</v>
      </c>
      <c r="H161" s="3" t="s">
        <v>12</v>
      </c>
      <c r="I161" s="3">
        <v>40</v>
      </c>
      <c r="J161" s="3" t="s">
        <v>12</v>
      </c>
      <c r="K161" s="3">
        <v>4.83</v>
      </c>
      <c r="L161" s="3">
        <v>4.83</v>
      </c>
    </row>
    <row r="162" spans="1:12" x14ac:dyDescent="0.2">
      <c r="A162" s="3" t="s">
        <v>3294</v>
      </c>
      <c r="B162" s="3" t="s">
        <v>3295</v>
      </c>
      <c r="C162" s="3" t="s">
        <v>2826</v>
      </c>
      <c r="D162" s="3">
        <v>223867088</v>
      </c>
      <c r="E162" s="3">
        <v>358051000</v>
      </c>
      <c r="F162" s="3" t="s">
        <v>2271</v>
      </c>
      <c r="G162" s="3" t="s">
        <v>12</v>
      </c>
      <c r="H162" s="3">
        <v>2401</v>
      </c>
      <c r="I162" s="3">
        <v>45</v>
      </c>
      <c r="J162" s="3">
        <v>2095868</v>
      </c>
      <c r="K162" s="3">
        <v>19.579999999999998</v>
      </c>
      <c r="L162" s="3">
        <v>8.49</v>
      </c>
    </row>
    <row r="163" spans="1:12" x14ac:dyDescent="0.2">
      <c r="A163" s="3" t="s">
        <v>493</v>
      </c>
      <c r="B163" s="3" t="s">
        <v>494</v>
      </c>
      <c r="C163" s="3" t="s">
        <v>366</v>
      </c>
      <c r="D163" s="3">
        <v>238797904</v>
      </c>
      <c r="E163" s="3">
        <v>184525000</v>
      </c>
      <c r="F163" s="3" t="s">
        <v>495</v>
      </c>
      <c r="G163" s="3" t="s">
        <v>12</v>
      </c>
      <c r="H163" s="3">
        <v>718</v>
      </c>
      <c r="I163" s="3">
        <v>45</v>
      </c>
      <c r="J163" s="3">
        <v>1414629</v>
      </c>
      <c r="K163" s="3">
        <v>35.75</v>
      </c>
      <c r="L163" s="3">
        <v>4.3099999999999996</v>
      </c>
    </row>
    <row r="164" spans="1:12" x14ac:dyDescent="0.2">
      <c r="A164" s="3" t="s">
        <v>1627</v>
      </c>
      <c r="B164" s="3" t="s">
        <v>1628</v>
      </c>
      <c r="C164" s="3" t="s">
        <v>1460</v>
      </c>
      <c r="D164" s="3">
        <v>238818832</v>
      </c>
      <c r="E164" s="3" t="s">
        <v>12</v>
      </c>
      <c r="F164" s="3" t="s">
        <v>1629</v>
      </c>
      <c r="G164" s="3" t="s">
        <v>12</v>
      </c>
      <c r="H164" s="3" t="s">
        <v>12</v>
      </c>
      <c r="I164" s="3">
        <v>35</v>
      </c>
      <c r="J164" s="3" t="s">
        <v>12</v>
      </c>
      <c r="K164" s="3" t="s">
        <v>12</v>
      </c>
      <c r="L164" s="3" t="s">
        <v>12</v>
      </c>
    </row>
    <row r="165" spans="1:12" x14ac:dyDescent="0.2">
      <c r="A165" s="3" t="s">
        <v>2929</v>
      </c>
      <c r="B165" s="3" t="s">
        <v>2930</v>
      </c>
      <c r="C165" s="3" t="s">
        <v>2826</v>
      </c>
      <c r="D165" s="3">
        <v>239753264</v>
      </c>
      <c r="E165" s="3">
        <v>379766000</v>
      </c>
      <c r="F165" s="3" t="s">
        <v>2931</v>
      </c>
      <c r="G165" s="3" t="s">
        <v>12</v>
      </c>
      <c r="H165" s="3">
        <v>1376</v>
      </c>
      <c r="I165" s="3">
        <v>45</v>
      </c>
      <c r="J165" s="3">
        <v>1604765</v>
      </c>
      <c r="K165" s="3">
        <v>11.5</v>
      </c>
      <c r="L165" s="3">
        <v>8.76</v>
      </c>
    </row>
    <row r="166" spans="1:12" x14ac:dyDescent="0.2">
      <c r="A166" s="3" t="s">
        <v>3134</v>
      </c>
      <c r="B166" s="3" t="s">
        <v>3135</v>
      </c>
      <c r="C166" s="3" t="s">
        <v>2826</v>
      </c>
      <c r="D166" s="3">
        <v>242583472</v>
      </c>
      <c r="E166" s="3">
        <v>51853000</v>
      </c>
      <c r="F166" s="3" t="s">
        <v>3136</v>
      </c>
      <c r="G166" s="3" t="s">
        <v>12</v>
      </c>
      <c r="H166" s="3">
        <v>132</v>
      </c>
      <c r="I166" s="3">
        <v>45</v>
      </c>
      <c r="J166" s="3">
        <v>1494195</v>
      </c>
      <c r="K166" s="3">
        <v>8.08</v>
      </c>
      <c r="L166" s="3" t="s">
        <v>12</v>
      </c>
    </row>
    <row r="167" spans="1:12" x14ac:dyDescent="0.2">
      <c r="A167" s="3" t="s">
        <v>3443</v>
      </c>
      <c r="B167" s="3" t="s">
        <v>3444</v>
      </c>
      <c r="C167" s="3" t="s">
        <v>2826</v>
      </c>
      <c r="D167" s="3">
        <v>245936336</v>
      </c>
      <c r="E167" s="3">
        <v>2008633</v>
      </c>
      <c r="F167" s="3" t="s">
        <v>3445</v>
      </c>
      <c r="G167" s="3" t="s">
        <v>12</v>
      </c>
      <c r="H167" s="3">
        <v>73</v>
      </c>
      <c r="I167" s="3">
        <v>20</v>
      </c>
      <c r="J167" s="3">
        <v>5367663</v>
      </c>
      <c r="K167" s="3">
        <v>4.08</v>
      </c>
      <c r="L167" s="3">
        <v>2.99</v>
      </c>
    </row>
    <row r="168" spans="1:12" x14ac:dyDescent="0.2">
      <c r="A168" s="3" t="s">
        <v>638</v>
      </c>
      <c r="B168" s="3" t="s">
        <v>639</v>
      </c>
      <c r="C168" s="3" t="s">
        <v>366</v>
      </c>
      <c r="D168" s="3">
        <v>254673248</v>
      </c>
      <c r="E168" s="3" t="s">
        <v>12</v>
      </c>
      <c r="F168" s="3" t="s">
        <v>640</v>
      </c>
      <c r="G168" s="3" t="s">
        <v>12</v>
      </c>
      <c r="H168" s="3" t="s">
        <v>12</v>
      </c>
      <c r="I168" s="3" t="s">
        <v>12</v>
      </c>
      <c r="J168" s="3" t="s">
        <v>12</v>
      </c>
      <c r="K168" s="3" t="s">
        <v>12</v>
      </c>
      <c r="L168" s="3" t="s">
        <v>12</v>
      </c>
    </row>
    <row r="169" spans="1:12" x14ac:dyDescent="0.2">
      <c r="A169" s="3" t="s">
        <v>2732</v>
      </c>
      <c r="B169" s="3" t="s">
        <v>2733</v>
      </c>
      <c r="C169" s="3" t="s">
        <v>1880</v>
      </c>
      <c r="D169" s="3">
        <v>257050720</v>
      </c>
      <c r="E169" s="3" t="s">
        <v>12</v>
      </c>
      <c r="F169" s="3" t="s">
        <v>2734</v>
      </c>
      <c r="G169" s="3" t="s">
        <v>12</v>
      </c>
      <c r="H169" s="3" t="s">
        <v>12</v>
      </c>
      <c r="I169" s="3" t="s">
        <v>12</v>
      </c>
      <c r="J169" s="3" t="s">
        <v>12</v>
      </c>
      <c r="K169" s="3" t="s">
        <v>12</v>
      </c>
      <c r="L169" s="3" t="s">
        <v>12</v>
      </c>
    </row>
    <row r="170" spans="1:12" x14ac:dyDescent="0.2">
      <c r="A170" s="3" t="s">
        <v>4130</v>
      </c>
      <c r="B170" s="3" t="s">
        <v>4131</v>
      </c>
      <c r="C170" s="3" t="s">
        <v>4058</v>
      </c>
      <c r="D170" s="3">
        <v>264092768</v>
      </c>
      <c r="E170" s="3">
        <v>51484000</v>
      </c>
      <c r="F170" s="3" t="s">
        <v>12</v>
      </c>
      <c r="G170" s="3" t="s">
        <v>12</v>
      </c>
      <c r="H170" s="3">
        <v>176</v>
      </c>
      <c r="I170" s="3">
        <v>40</v>
      </c>
      <c r="J170" s="3">
        <v>607757</v>
      </c>
      <c r="K170" s="3">
        <v>15.58</v>
      </c>
      <c r="L170" s="3">
        <v>12.97</v>
      </c>
    </row>
    <row r="171" spans="1:12" x14ac:dyDescent="0.2">
      <c r="A171" s="3" t="s">
        <v>641</v>
      </c>
      <c r="B171" s="3" t="s">
        <v>642</v>
      </c>
      <c r="C171" s="3" t="s">
        <v>366</v>
      </c>
      <c r="D171" s="3">
        <v>270437280</v>
      </c>
      <c r="E171" s="3">
        <v>0</v>
      </c>
      <c r="F171" s="3" t="s">
        <v>643</v>
      </c>
      <c r="G171" s="3" t="s">
        <v>12</v>
      </c>
      <c r="H171" s="3">
        <v>93</v>
      </c>
      <c r="I171" s="3">
        <v>35</v>
      </c>
      <c r="J171" s="3">
        <v>2916000</v>
      </c>
      <c r="K171" s="3">
        <v>8.67</v>
      </c>
      <c r="L171" s="3">
        <v>4.3600000000000003</v>
      </c>
    </row>
    <row r="172" spans="1:12" x14ac:dyDescent="0.2">
      <c r="A172" s="3" t="s">
        <v>4333</v>
      </c>
      <c r="B172" s="3" t="s">
        <v>4334</v>
      </c>
      <c r="C172" s="3" t="s">
        <v>4203</v>
      </c>
      <c r="D172" s="3">
        <v>281304288</v>
      </c>
      <c r="E172" s="3">
        <v>169584000</v>
      </c>
      <c r="F172" s="3" t="s">
        <v>4335</v>
      </c>
      <c r="G172" s="3" t="s">
        <v>12</v>
      </c>
      <c r="H172" s="3">
        <v>746</v>
      </c>
      <c r="I172" s="3">
        <v>45</v>
      </c>
      <c r="J172" s="3">
        <v>1013242</v>
      </c>
      <c r="K172" s="3">
        <v>15.92</v>
      </c>
      <c r="L172" s="3">
        <v>7.45</v>
      </c>
    </row>
    <row r="173" spans="1:12" x14ac:dyDescent="0.2">
      <c r="A173" s="3" t="s">
        <v>171</v>
      </c>
      <c r="B173" s="3" t="s">
        <v>172</v>
      </c>
      <c r="C173" s="3" t="s">
        <v>130</v>
      </c>
      <c r="D173" s="3">
        <v>289587232</v>
      </c>
      <c r="E173" s="3">
        <v>16146000</v>
      </c>
      <c r="F173" s="3" t="s">
        <v>173</v>
      </c>
      <c r="G173" s="3" t="s">
        <v>12</v>
      </c>
      <c r="H173" s="3">
        <v>98</v>
      </c>
      <c r="I173" s="3">
        <v>35</v>
      </c>
      <c r="J173" s="3">
        <v>870875</v>
      </c>
      <c r="K173" s="3">
        <v>19.420000000000002</v>
      </c>
      <c r="L173" s="3">
        <v>15.43</v>
      </c>
    </row>
    <row r="174" spans="1:12" x14ac:dyDescent="0.2">
      <c r="A174" s="3" t="s">
        <v>671</v>
      </c>
      <c r="B174" s="3" t="s">
        <v>672</v>
      </c>
      <c r="C174" s="3" t="s">
        <v>660</v>
      </c>
      <c r="D174" s="3">
        <v>301483520</v>
      </c>
      <c r="E174" s="3">
        <v>133280000</v>
      </c>
      <c r="F174" s="3" t="s">
        <v>673</v>
      </c>
      <c r="G174" s="3" t="s">
        <v>12</v>
      </c>
      <c r="H174" s="3">
        <v>333</v>
      </c>
      <c r="I174" s="3">
        <v>45</v>
      </c>
      <c r="J174" s="3">
        <v>1350203</v>
      </c>
      <c r="K174" s="3">
        <v>8.33</v>
      </c>
      <c r="L174" s="3">
        <v>8.61</v>
      </c>
    </row>
    <row r="175" spans="1:12" x14ac:dyDescent="0.2">
      <c r="A175" s="3" t="s">
        <v>4179</v>
      </c>
      <c r="B175" s="3" t="s">
        <v>4180</v>
      </c>
      <c r="C175" s="3" t="s">
        <v>4058</v>
      </c>
      <c r="D175" s="3">
        <v>311481888</v>
      </c>
      <c r="E175" s="3">
        <v>71698000</v>
      </c>
      <c r="F175" s="3" t="s">
        <v>4181</v>
      </c>
      <c r="G175" s="3" t="s">
        <v>12</v>
      </c>
      <c r="H175" s="3">
        <v>216</v>
      </c>
      <c r="I175" s="3">
        <v>35</v>
      </c>
      <c r="J175" s="3">
        <v>1470313</v>
      </c>
      <c r="K175" s="3">
        <v>9.83</v>
      </c>
      <c r="L175" s="3">
        <v>5.7</v>
      </c>
    </row>
    <row r="176" spans="1:12" x14ac:dyDescent="0.2">
      <c r="A176" s="3" t="s">
        <v>341</v>
      </c>
      <c r="B176" s="3" t="s">
        <v>342</v>
      </c>
      <c r="C176" s="3" t="s">
        <v>327</v>
      </c>
      <c r="D176" s="3">
        <v>319747328</v>
      </c>
      <c r="E176" s="3">
        <v>299785000</v>
      </c>
      <c r="F176" s="3" t="s">
        <v>343</v>
      </c>
      <c r="G176" s="3" t="s">
        <v>12</v>
      </c>
      <c r="H176" s="3">
        <v>469</v>
      </c>
      <c r="I176" s="3">
        <v>45</v>
      </c>
      <c r="J176" s="3">
        <v>1203755</v>
      </c>
      <c r="K176" s="3">
        <v>18.329999999999998</v>
      </c>
      <c r="L176" s="3">
        <v>7.83</v>
      </c>
    </row>
    <row r="177" spans="1:12" x14ac:dyDescent="0.2">
      <c r="A177" s="3" t="s">
        <v>2121</v>
      </c>
      <c r="B177" s="3" t="s">
        <v>2122</v>
      </c>
      <c r="C177" s="3" t="s">
        <v>1880</v>
      </c>
      <c r="D177" s="3">
        <v>321973280</v>
      </c>
      <c r="E177" s="3">
        <v>246138000</v>
      </c>
      <c r="F177" s="3" t="s">
        <v>2123</v>
      </c>
      <c r="G177" s="3" t="s">
        <v>12</v>
      </c>
      <c r="H177" s="3">
        <v>3145</v>
      </c>
      <c r="I177" s="3">
        <v>45</v>
      </c>
      <c r="J177" s="3">
        <v>2923029</v>
      </c>
      <c r="K177" s="3">
        <v>2.92</v>
      </c>
      <c r="L177" s="3" t="s">
        <v>12</v>
      </c>
    </row>
    <row r="178" spans="1:12" x14ac:dyDescent="0.2">
      <c r="A178" s="3" t="s">
        <v>61</v>
      </c>
      <c r="B178" s="3" t="s">
        <v>62</v>
      </c>
      <c r="C178" s="3" t="s">
        <v>24</v>
      </c>
      <c r="D178" s="3">
        <v>322391520</v>
      </c>
      <c r="E178" s="3">
        <v>0</v>
      </c>
      <c r="F178" s="3" t="s">
        <v>63</v>
      </c>
      <c r="G178" s="3" t="s">
        <v>12</v>
      </c>
      <c r="H178" s="3">
        <v>44</v>
      </c>
      <c r="I178" s="3">
        <v>35</v>
      </c>
      <c r="J178" s="3">
        <v>7538066</v>
      </c>
      <c r="K178" s="3">
        <v>3.75</v>
      </c>
      <c r="L178" s="3">
        <v>2.4500000000000002</v>
      </c>
    </row>
    <row r="179" spans="1:12" x14ac:dyDescent="0.2">
      <c r="A179" s="3" t="s">
        <v>1269</v>
      </c>
      <c r="B179" s="3" t="s">
        <v>1270</v>
      </c>
      <c r="C179" s="3" t="s">
        <v>1052</v>
      </c>
      <c r="D179" s="3">
        <v>324768000</v>
      </c>
      <c r="E179" s="3">
        <v>171978000</v>
      </c>
      <c r="F179" s="3" t="s">
        <v>1271</v>
      </c>
      <c r="G179" s="3" t="s">
        <v>12</v>
      </c>
      <c r="H179" s="3">
        <v>854</v>
      </c>
      <c r="I179" s="3">
        <v>45</v>
      </c>
      <c r="J179" s="3">
        <v>5172427</v>
      </c>
      <c r="K179" s="3">
        <v>0.08</v>
      </c>
      <c r="L179" s="3">
        <v>5.18</v>
      </c>
    </row>
    <row r="180" spans="1:12" x14ac:dyDescent="0.2">
      <c r="A180" s="3" t="s">
        <v>822</v>
      </c>
      <c r="B180" s="3" t="s">
        <v>823</v>
      </c>
      <c r="C180" s="3" t="s">
        <v>717</v>
      </c>
      <c r="D180" s="3">
        <v>327980032</v>
      </c>
      <c r="E180" s="3">
        <v>5913000</v>
      </c>
      <c r="F180" s="3" t="s">
        <v>824</v>
      </c>
      <c r="G180" s="3" t="s">
        <v>12</v>
      </c>
      <c r="H180" s="3">
        <v>17</v>
      </c>
      <c r="I180" s="3">
        <v>35</v>
      </c>
      <c r="J180" s="3">
        <v>2160842</v>
      </c>
      <c r="K180" s="3">
        <v>6.17</v>
      </c>
      <c r="L180" s="3">
        <v>6.44</v>
      </c>
    </row>
    <row r="181" spans="1:12" x14ac:dyDescent="0.2">
      <c r="A181" s="3" t="s">
        <v>1023</v>
      </c>
      <c r="B181" s="3" t="s">
        <v>1024</v>
      </c>
      <c r="C181" s="3" t="s">
        <v>889</v>
      </c>
      <c r="D181" s="3">
        <v>331975488</v>
      </c>
      <c r="E181" s="3">
        <v>0</v>
      </c>
      <c r="F181" s="3" t="s">
        <v>1025</v>
      </c>
      <c r="G181" s="3" t="s">
        <v>12</v>
      </c>
      <c r="H181" s="3">
        <v>35</v>
      </c>
      <c r="I181" s="3">
        <v>35</v>
      </c>
      <c r="J181" s="3">
        <v>4990240</v>
      </c>
      <c r="K181" s="3">
        <v>8.92</v>
      </c>
      <c r="L181" s="3">
        <v>4.6500000000000004</v>
      </c>
    </row>
    <row r="182" spans="1:12" x14ac:dyDescent="0.2">
      <c r="A182" s="3" t="s">
        <v>58</v>
      </c>
      <c r="B182" s="3" t="s">
        <v>59</v>
      </c>
      <c r="C182" s="3" t="s">
        <v>24</v>
      </c>
      <c r="D182" s="3">
        <v>339144064</v>
      </c>
      <c r="E182" s="3">
        <v>0</v>
      </c>
      <c r="F182" s="3" t="s">
        <v>60</v>
      </c>
      <c r="G182" s="3" t="s">
        <v>12</v>
      </c>
      <c r="H182" s="3">
        <v>13</v>
      </c>
      <c r="I182" s="3">
        <v>35</v>
      </c>
      <c r="J182" s="3" t="s">
        <v>12</v>
      </c>
      <c r="K182" s="3">
        <v>2.17</v>
      </c>
      <c r="L182" s="3">
        <v>2.36</v>
      </c>
    </row>
    <row r="183" spans="1:12" x14ac:dyDescent="0.2">
      <c r="A183" s="3" t="s">
        <v>1289</v>
      </c>
      <c r="B183" s="3" t="s">
        <v>1290</v>
      </c>
      <c r="C183" s="3" t="s">
        <v>1283</v>
      </c>
      <c r="D183" s="3">
        <v>342030208</v>
      </c>
      <c r="E183" s="3">
        <v>425339000</v>
      </c>
      <c r="F183" s="3" t="s">
        <v>12</v>
      </c>
      <c r="G183" s="3" t="s">
        <v>12</v>
      </c>
      <c r="H183" s="3">
        <v>490</v>
      </c>
      <c r="I183" s="3">
        <v>35</v>
      </c>
      <c r="J183" s="3">
        <v>6167070</v>
      </c>
      <c r="K183" s="3">
        <v>0.67</v>
      </c>
      <c r="L183" s="3">
        <v>3.69</v>
      </c>
    </row>
    <row r="184" spans="1:12" x14ac:dyDescent="0.2">
      <c r="A184" s="3" t="s">
        <v>1527</v>
      </c>
      <c r="B184" s="3" t="s">
        <v>1528</v>
      </c>
      <c r="C184" s="3" t="s">
        <v>1460</v>
      </c>
      <c r="D184" s="3">
        <v>344940000</v>
      </c>
      <c r="E184" s="3" t="s">
        <v>12</v>
      </c>
      <c r="F184" s="3" t="s">
        <v>12</v>
      </c>
      <c r="G184" s="3" t="s">
        <v>12</v>
      </c>
      <c r="H184" s="3" t="s">
        <v>12</v>
      </c>
      <c r="I184" s="3">
        <v>30</v>
      </c>
      <c r="J184" s="3" t="s">
        <v>12</v>
      </c>
      <c r="K184" s="3" t="s">
        <v>12</v>
      </c>
      <c r="L184" s="3" t="s">
        <v>12</v>
      </c>
    </row>
    <row r="185" spans="1:12" x14ac:dyDescent="0.2">
      <c r="A185" s="3" t="s">
        <v>371</v>
      </c>
      <c r="B185" s="3" t="s">
        <v>372</v>
      </c>
      <c r="C185" s="3" t="s">
        <v>366</v>
      </c>
      <c r="D185" s="3">
        <v>347891776</v>
      </c>
      <c r="E185" s="3">
        <v>86314000</v>
      </c>
      <c r="F185" s="3" t="s">
        <v>373</v>
      </c>
      <c r="G185" s="3" t="s">
        <v>12</v>
      </c>
      <c r="H185" s="3">
        <v>994</v>
      </c>
      <c r="I185" s="3">
        <v>45</v>
      </c>
      <c r="J185" s="3">
        <v>1203723</v>
      </c>
      <c r="K185" s="3">
        <v>8.33</v>
      </c>
      <c r="L185" s="3">
        <v>16.5</v>
      </c>
    </row>
    <row r="186" spans="1:12" x14ac:dyDescent="0.2">
      <c r="A186" s="3" t="s">
        <v>737</v>
      </c>
      <c r="B186" s="3" t="s">
        <v>738</v>
      </c>
      <c r="C186" s="3" t="s">
        <v>717</v>
      </c>
      <c r="D186" s="3">
        <v>347959904</v>
      </c>
      <c r="E186" s="3">
        <v>523219992</v>
      </c>
      <c r="F186" s="3" t="s">
        <v>739</v>
      </c>
      <c r="G186" s="3" t="s">
        <v>12</v>
      </c>
      <c r="H186" s="3">
        <v>670</v>
      </c>
      <c r="I186" s="3">
        <v>30</v>
      </c>
      <c r="J186" s="3">
        <v>661286</v>
      </c>
      <c r="K186" s="3">
        <v>2.08</v>
      </c>
      <c r="L186" s="3">
        <v>9.1999999999999993</v>
      </c>
    </row>
    <row r="187" spans="1:12" x14ac:dyDescent="0.2">
      <c r="A187" s="3" t="s">
        <v>1141</v>
      </c>
      <c r="B187" s="3" t="s">
        <v>1142</v>
      </c>
      <c r="C187" s="3" t="s">
        <v>1052</v>
      </c>
      <c r="D187" s="3">
        <v>349227808</v>
      </c>
      <c r="E187" s="3">
        <v>26307000</v>
      </c>
      <c r="F187" s="3" t="s">
        <v>1143</v>
      </c>
      <c r="G187" s="3" t="s">
        <v>12</v>
      </c>
      <c r="H187" s="3">
        <v>62</v>
      </c>
      <c r="I187" s="3">
        <v>35</v>
      </c>
      <c r="J187" s="3">
        <v>1851627</v>
      </c>
      <c r="K187" s="3">
        <v>20.83</v>
      </c>
      <c r="L187" s="3">
        <v>9.0500000000000007</v>
      </c>
    </row>
    <row r="188" spans="1:12" x14ac:dyDescent="0.2">
      <c r="A188" s="3" t="s">
        <v>1684</v>
      </c>
      <c r="B188" s="3" t="s">
        <v>1685</v>
      </c>
      <c r="C188" s="3" t="s">
        <v>1644</v>
      </c>
      <c r="D188" s="3">
        <v>351560064</v>
      </c>
      <c r="E188" s="3">
        <v>43157000</v>
      </c>
      <c r="F188" s="3" t="s">
        <v>1686</v>
      </c>
      <c r="G188" s="3" t="s">
        <v>12</v>
      </c>
      <c r="H188" s="3">
        <v>106</v>
      </c>
      <c r="I188" s="3">
        <v>15</v>
      </c>
      <c r="J188" s="3">
        <v>2816375</v>
      </c>
      <c r="K188" s="3">
        <v>5.42</v>
      </c>
      <c r="L188" s="3">
        <v>5.37</v>
      </c>
    </row>
    <row r="189" spans="1:12" x14ac:dyDescent="0.2">
      <c r="A189" s="3" t="s">
        <v>1302</v>
      </c>
      <c r="B189" s="3" t="s">
        <v>1303</v>
      </c>
      <c r="C189" s="3" t="s">
        <v>1283</v>
      </c>
      <c r="D189" s="3">
        <v>357932000</v>
      </c>
      <c r="E189" s="3">
        <v>4793000</v>
      </c>
      <c r="F189" s="3" t="s">
        <v>1304</v>
      </c>
      <c r="G189" s="3" t="s">
        <v>12</v>
      </c>
      <c r="H189" s="3">
        <v>22</v>
      </c>
      <c r="I189" s="3">
        <v>35</v>
      </c>
      <c r="J189" s="3" t="s">
        <v>12</v>
      </c>
      <c r="K189" s="3" t="s">
        <v>12</v>
      </c>
      <c r="L189" s="3" t="s">
        <v>12</v>
      </c>
    </row>
    <row r="190" spans="1:12" x14ac:dyDescent="0.2">
      <c r="A190" s="3" t="s">
        <v>856</v>
      </c>
      <c r="B190" s="3" t="s">
        <v>857</v>
      </c>
      <c r="C190" s="3" t="s">
        <v>717</v>
      </c>
      <c r="D190" s="3">
        <v>358498816</v>
      </c>
      <c r="E190" s="3">
        <v>30340000</v>
      </c>
      <c r="F190" s="3" t="s">
        <v>858</v>
      </c>
      <c r="G190" s="3" t="s">
        <v>12</v>
      </c>
      <c r="H190" s="3">
        <v>212</v>
      </c>
      <c r="I190" s="3">
        <v>35</v>
      </c>
      <c r="J190" s="3">
        <v>932026</v>
      </c>
      <c r="K190" s="3">
        <v>9.67</v>
      </c>
      <c r="L190" s="3">
        <v>7.26</v>
      </c>
    </row>
    <row r="191" spans="1:12" x14ac:dyDescent="0.2">
      <c r="A191" s="3" t="s">
        <v>4477</v>
      </c>
      <c r="B191" s="3" t="s">
        <v>4478</v>
      </c>
      <c r="C191" s="3" t="s">
        <v>4203</v>
      </c>
      <c r="D191" s="3">
        <v>360145056</v>
      </c>
      <c r="E191" s="3">
        <v>383414000</v>
      </c>
      <c r="F191" s="3" t="s">
        <v>4479</v>
      </c>
      <c r="G191" s="3" t="s">
        <v>12</v>
      </c>
      <c r="H191" s="3">
        <v>944</v>
      </c>
      <c r="I191" s="3">
        <v>35</v>
      </c>
      <c r="J191" s="3">
        <v>3373477</v>
      </c>
      <c r="K191" s="3">
        <v>5.08</v>
      </c>
      <c r="L191" s="3">
        <v>7.86</v>
      </c>
    </row>
    <row r="192" spans="1:12" x14ac:dyDescent="0.2">
      <c r="A192" s="3" t="s">
        <v>1264</v>
      </c>
      <c r="B192" s="3" t="s">
        <v>1265</v>
      </c>
      <c r="C192" s="3" t="s">
        <v>1052</v>
      </c>
      <c r="D192" s="3">
        <v>374106816</v>
      </c>
      <c r="E192" s="3">
        <v>18407000</v>
      </c>
      <c r="F192" s="3" t="s">
        <v>1266</v>
      </c>
      <c r="G192" s="3" t="s">
        <v>12</v>
      </c>
      <c r="H192" s="3">
        <v>92</v>
      </c>
      <c r="I192" s="3">
        <v>35</v>
      </c>
      <c r="J192" s="3">
        <v>622500</v>
      </c>
      <c r="K192" s="3">
        <v>4.75</v>
      </c>
      <c r="L192" s="3">
        <v>6.11</v>
      </c>
    </row>
    <row r="193" spans="1:12" x14ac:dyDescent="0.2">
      <c r="A193" s="3" t="s">
        <v>1793</v>
      </c>
      <c r="B193" s="3" t="s">
        <v>1794</v>
      </c>
      <c r="C193" s="3" t="s">
        <v>1644</v>
      </c>
      <c r="D193" s="3">
        <v>418939232</v>
      </c>
      <c r="E193" s="3">
        <v>124072000</v>
      </c>
      <c r="F193" s="3" t="s">
        <v>1795</v>
      </c>
      <c r="G193" s="3" t="s">
        <v>12</v>
      </c>
      <c r="H193" s="3">
        <v>814</v>
      </c>
      <c r="I193" s="3">
        <v>45</v>
      </c>
      <c r="J193" s="3">
        <v>1404066</v>
      </c>
      <c r="K193" s="3">
        <v>1</v>
      </c>
      <c r="L193" s="3" t="s">
        <v>12</v>
      </c>
    </row>
    <row r="194" spans="1:12" x14ac:dyDescent="0.2">
      <c r="A194" s="3" t="s">
        <v>4368</v>
      </c>
      <c r="B194" s="3" t="s">
        <v>4369</v>
      </c>
      <c r="C194" s="3" t="s">
        <v>4203</v>
      </c>
      <c r="D194" s="3">
        <v>419220448</v>
      </c>
      <c r="E194" s="3">
        <v>383337000</v>
      </c>
      <c r="F194" s="3" t="s">
        <v>4370</v>
      </c>
      <c r="G194" s="3" t="s">
        <v>12</v>
      </c>
      <c r="H194" s="3">
        <v>2900</v>
      </c>
      <c r="I194" s="3">
        <v>45</v>
      </c>
      <c r="J194" s="3">
        <v>2927577</v>
      </c>
      <c r="K194" s="3" t="s">
        <v>12</v>
      </c>
      <c r="L194" s="3" t="s">
        <v>12</v>
      </c>
    </row>
    <row r="195" spans="1:12" x14ac:dyDescent="0.2">
      <c r="A195" s="3" t="s">
        <v>1244</v>
      </c>
      <c r="B195" s="3" t="s">
        <v>1245</v>
      </c>
      <c r="C195" s="3" t="s">
        <v>1052</v>
      </c>
      <c r="D195" s="3">
        <v>432799872</v>
      </c>
      <c r="E195" s="3">
        <v>182735000</v>
      </c>
      <c r="F195" s="3" t="s">
        <v>1246</v>
      </c>
      <c r="G195" s="3" t="s">
        <v>12</v>
      </c>
      <c r="H195" s="3">
        <v>944</v>
      </c>
      <c r="I195" s="3">
        <v>40</v>
      </c>
      <c r="J195" s="3">
        <v>7580046</v>
      </c>
      <c r="K195" s="3">
        <v>1.5</v>
      </c>
      <c r="L195" s="3">
        <v>10.87</v>
      </c>
    </row>
    <row r="196" spans="1:12" x14ac:dyDescent="0.2">
      <c r="A196" s="3" t="s">
        <v>317</v>
      </c>
      <c r="B196" s="3" t="s">
        <v>318</v>
      </c>
      <c r="C196" s="3" t="s">
        <v>230</v>
      </c>
      <c r="D196" s="3">
        <v>437223360</v>
      </c>
      <c r="E196" s="3">
        <v>177000</v>
      </c>
      <c r="F196" s="3" t="s">
        <v>319</v>
      </c>
      <c r="G196" s="3" t="s">
        <v>12</v>
      </c>
      <c r="H196" s="3">
        <v>62</v>
      </c>
      <c r="I196" s="3">
        <v>35</v>
      </c>
      <c r="J196" s="3">
        <v>1594153</v>
      </c>
      <c r="K196" s="3">
        <v>17.829999999999998</v>
      </c>
      <c r="L196" s="3" t="s">
        <v>12</v>
      </c>
    </row>
    <row r="197" spans="1:12" x14ac:dyDescent="0.2">
      <c r="A197" s="3" t="s">
        <v>2753</v>
      </c>
      <c r="B197" s="3" t="s">
        <v>2754</v>
      </c>
      <c r="C197" s="3" t="s">
        <v>1880</v>
      </c>
      <c r="D197" s="3">
        <v>438527744</v>
      </c>
      <c r="E197" s="3">
        <v>0</v>
      </c>
      <c r="F197" s="3" t="s">
        <v>2755</v>
      </c>
      <c r="G197" s="3" t="s">
        <v>12</v>
      </c>
      <c r="H197" s="3">
        <v>96</v>
      </c>
      <c r="I197" s="3">
        <v>35</v>
      </c>
      <c r="J197" s="3">
        <v>10014420</v>
      </c>
      <c r="K197" s="3" t="s">
        <v>12</v>
      </c>
      <c r="L197" s="3" t="s">
        <v>12</v>
      </c>
    </row>
    <row r="198" spans="1:12" x14ac:dyDescent="0.2">
      <c r="A198" s="3" t="s">
        <v>2768</v>
      </c>
      <c r="B198" s="3" t="s">
        <v>2769</v>
      </c>
      <c r="C198" s="3" t="s">
        <v>1880</v>
      </c>
      <c r="D198" s="3">
        <v>473469056</v>
      </c>
      <c r="E198" s="3">
        <v>40186000</v>
      </c>
      <c r="F198" s="3" t="s">
        <v>2770</v>
      </c>
      <c r="G198" s="3" t="s">
        <v>12</v>
      </c>
      <c r="H198" s="3">
        <v>332</v>
      </c>
      <c r="I198" s="3">
        <v>35</v>
      </c>
      <c r="J198" s="3">
        <v>250000</v>
      </c>
      <c r="K198" s="3">
        <v>0.83</v>
      </c>
      <c r="L198" s="3">
        <v>6.1</v>
      </c>
    </row>
    <row r="199" spans="1:12" x14ac:dyDescent="0.2">
      <c r="A199" s="3" t="s">
        <v>770</v>
      </c>
      <c r="B199" s="3" t="s">
        <v>771</v>
      </c>
      <c r="C199" s="3" t="s">
        <v>717</v>
      </c>
      <c r="D199" s="3">
        <v>500511072</v>
      </c>
      <c r="E199" s="3">
        <v>95828000</v>
      </c>
      <c r="F199" s="3" t="s">
        <v>772</v>
      </c>
      <c r="G199" s="3" t="s">
        <v>12</v>
      </c>
      <c r="H199" s="3">
        <v>438</v>
      </c>
      <c r="I199" s="3">
        <v>35</v>
      </c>
      <c r="J199" s="3">
        <v>1985161</v>
      </c>
      <c r="K199" s="3">
        <v>5.83</v>
      </c>
      <c r="L199" s="3">
        <v>8.23</v>
      </c>
    </row>
    <row r="200" spans="1:12" x14ac:dyDescent="0.2">
      <c r="A200" s="3" t="s">
        <v>3315</v>
      </c>
      <c r="B200" s="3" t="s">
        <v>3316</v>
      </c>
      <c r="C200" s="3" t="s">
        <v>2826</v>
      </c>
      <c r="D200" s="3">
        <v>504397312</v>
      </c>
      <c r="E200" s="3">
        <v>104270000</v>
      </c>
      <c r="F200" s="3" t="s">
        <v>1762</v>
      </c>
      <c r="G200" s="3" t="s">
        <v>12</v>
      </c>
      <c r="H200" s="3">
        <v>441</v>
      </c>
      <c r="I200" s="3">
        <v>45</v>
      </c>
      <c r="J200" s="3">
        <v>389311</v>
      </c>
      <c r="K200" s="3">
        <v>17.329999999999998</v>
      </c>
      <c r="L200" s="3">
        <v>14.68</v>
      </c>
    </row>
    <row r="201" spans="1:12" x14ac:dyDescent="0.2">
      <c r="A201" s="3" t="s">
        <v>1867</v>
      </c>
      <c r="B201" s="3" t="s">
        <v>1868</v>
      </c>
      <c r="C201" s="3" t="s">
        <v>1847</v>
      </c>
      <c r="D201" s="3">
        <v>508487136</v>
      </c>
      <c r="E201" s="3">
        <v>0</v>
      </c>
      <c r="F201" s="3" t="s">
        <v>12</v>
      </c>
      <c r="G201" s="3" t="s">
        <v>12</v>
      </c>
      <c r="H201" s="3">
        <v>51</v>
      </c>
      <c r="I201" s="3">
        <v>35</v>
      </c>
      <c r="J201" s="3">
        <v>9745980</v>
      </c>
      <c r="K201" s="3">
        <v>1.42</v>
      </c>
      <c r="L201" s="3">
        <v>2.81</v>
      </c>
    </row>
    <row r="202" spans="1:12" x14ac:dyDescent="0.2">
      <c r="A202" s="3" t="s">
        <v>3446</v>
      </c>
      <c r="B202" s="3" t="s">
        <v>3447</v>
      </c>
      <c r="C202" s="3" t="s">
        <v>2826</v>
      </c>
      <c r="D202" s="3">
        <v>530746848</v>
      </c>
      <c r="E202" s="3">
        <v>233044000</v>
      </c>
      <c r="F202" s="3" t="s">
        <v>861</v>
      </c>
      <c r="G202" s="3" t="s">
        <v>12</v>
      </c>
      <c r="H202" s="3">
        <v>837</v>
      </c>
      <c r="I202" s="3">
        <v>45</v>
      </c>
      <c r="J202" s="3">
        <v>1944584</v>
      </c>
      <c r="K202" s="3">
        <v>13.33</v>
      </c>
      <c r="L202" s="3" t="s">
        <v>12</v>
      </c>
    </row>
    <row r="203" spans="1:12" x14ac:dyDescent="0.2">
      <c r="A203" s="3" t="s">
        <v>652</v>
      </c>
      <c r="B203" s="3" t="s">
        <v>653</v>
      </c>
      <c r="C203" s="3" t="s">
        <v>366</v>
      </c>
      <c r="D203" s="3">
        <v>555467264</v>
      </c>
      <c r="E203" s="3">
        <v>156573000</v>
      </c>
      <c r="F203" s="3" t="s">
        <v>654</v>
      </c>
      <c r="G203" s="3" t="s">
        <v>12</v>
      </c>
      <c r="H203" s="3" t="s">
        <v>12</v>
      </c>
      <c r="I203" s="3">
        <v>45</v>
      </c>
      <c r="J203" s="3">
        <v>1005930</v>
      </c>
      <c r="K203" s="3">
        <v>1.42</v>
      </c>
      <c r="L203" s="3">
        <v>3.59</v>
      </c>
    </row>
    <row r="204" spans="1:12" x14ac:dyDescent="0.2">
      <c r="A204" s="3" t="s">
        <v>2745</v>
      </c>
      <c r="B204" s="3" t="s">
        <v>2746</v>
      </c>
      <c r="C204" s="3" t="s">
        <v>1880</v>
      </c>
      <c r="D204" s="3">
        <v>559671168</v>
      </c>
      <c r="E204" s="3">
        <v>115242000</v>
      </c>
      <c r="F204" s="3" t="s">
        <v>2747</v>
      </c>
      <c r="G204" s="3" t="s">
        <v>12</v>
      </c>
      <c r="H204" s="3">
        <v>381</v>
      </c>
      <c r="I204" s="3">
        <v>35</v>
      </c>
      <c r="J204" s="3">
        <v>2163860</v>
      </c>
      <c r="K204" s="3">
        <v>0.57999999999999996</v>
      </c>
      <c r="L204" s="3">
        <v>3.59</v>
      </c>
    </row>
    <row r="205" spans="1:12" x14ac:dyDescent="0.2">
      <c r="A205" s="3" t="s">
        <v>2998</v>
      </c>
      <c r="B205" s="3" t="s">
        <v>2999</v>
      </c>
      <c r="C205" s="3" t="s">
        <v>2826</v>
      </c>
      <c r="D205" s="3">
        <v>559760320</v>
      </c>
      <c r="E205" s="3">
        <v>108608000</v>
      </c>
      <c r="F205" s="3" t="s">
        <v>12</v>
      </c>
      <c r="G205" s="3" t="s">
        <v>12</v>
      </c>
      <c r="H205" s="3">
        <v>263</v>
      </c>
      <c r="I205" s="3">
        <v>40</v>
      </c>
      <c r="J205" s="3">
        <v>790146</v>
      </c>
      <c r="K205" s="3">
        <v>12.83</v>
      </c>
      <c r="L205" s="3" t="s">
        <v>12</v>
      </c>
    </row>
    <row r="206" spans="1:12" x14ac:dyDescent="0.2">
      <c r="A206" s="3" t="s">
        <v>4142</v>
      </c>
      <c r="B206" s="3" t="s">
        <v>4143</v>
      </c>
      <c r="C206" s="3" t="s">
        <v>4058</v>
      </c>
      <c r="D206" s="3">
        <v>563498496</v>
      </c>
      <c r="E206" s="3">
        <v>10344000</v>
      </c>
      <c r="F206" s="3" t="s">
        <v>4144</v>
      </c>
      <c r="G206" s="3" t="s">
        <v>12</v>
      </c>
      <c r="H206" s="3">
        <v>77</v>
      </c>
      <c r="I206" s="3">
        <v>35</v>
      </c>
      <c r="J206" s="3">
        <v>2178054</v>
      </c>
      <c r="K206" s="3">
        <v>3</v>
      </c>
      <c r="L206" s="3">
        <v>8.86</v>
      </c>
    </row>
    <row r="207" spans="1:12" x14ac:dyDescent="0.2">
      <c r="A207" s="3" t="s">
        <v>2779</v>
      </c>
      <c r="B207" s="3" t="s">
        <v>2780</v>
      </c>
      <c r="C207" s="3" t="s">
        <v>1880</v>
      </c>
      <c r="D207" s="3">
        <v>579642880</v>
      </c>
      <c r="E207" s="3">
        <v>474582000</v>
      </c>
      <c r="F207" s="3" t="s">
        <v>2781</v>
      </c>
      <c r="G207" s="3" t="s">
        <v>12</v>
      </c>
      <c r="H207" s="3">
        <v>3020</v>
      </c>
      <c r="I207" s="3">
        <v>20</v>
      </c>
      <c r="J207" s="3">
        <v>3414760</v>
      </c>
      <c r="K207" s="3">
        <v>5.08</v>
      </c>
      <c r="L207" s="3">
        <v>5.44</v>
      </c>
    </row>
    <row r="208" spans="1:12" x14ac:dyDescent="0.2">
      <c r="A208" s="3" t="s">
        <v>346</v>
      </c>
      <c r="B208" s="3" t="s">
        <v>347</v>
      </c>
      <c r="C208" s="3" t="s">
        <v>327</v>
      </c>
      <c r="D208" s="3">
        <v>581939200</v>
      </c>
      <c r="E208" s="3">
        <v>172018000</v>
      </c>
      <c r="F208" s="3" t="s">
        <v>348</v>
      </c>
      <c r="G208" s="3" t="s">
        <v>12</v>
      </c>
      <c r="H208" s="3">
        <v>570</v>
      </c>
      <c r="I208" s="3">
        <v>35</v>
      </c>
      <c r="J208" s="3">
        <v>2338571</v>
      </c>
      <c r="K208" s="3">
        <v>11.42</v>
      </c>
      <c r="L208" s="3">
        <v>9.9</v>
      </c>
    </row>
    <row r="209" spans="1:12" x14ac:dyDescent="0.2">
      <c r="A209" s="3" t="s">
        <v>2462</v>
      </c>
      <c r="B209" s="3" t="s">
        <v>2463</v>
      </c>
      <c r="C209" s="3" t="s">
        <v>1880</v>
      </c>
      <c r="D209" s="3">
        <v>591763520</v>
      </c>
      <c r="E209" s="3">
        <v>223157000</v>
      </c>
      <c r="F209" s="3" t="s">
        <v>2464</v>
      </c>
      <c r="G209" s="3" t="s">
        <v>12</v>
      </c>
      <c r="H209" s="3">
        <v>754</v>
      </c>
      <c r="I209" s="3">
        <v>45</v>
      </c>
      <c r="J209" s="3">
        <v>2178158</v>
      </c>
      <c r="K209" s="3">
        <v>1</v>
      </c>
      <c r="L209" s="3">
        <v>5.73</v>
      </c>
    </row>
    <row r="210" spans="1:12" x14ac:dyDescent="0.2">
      <c r="A210" s="3" t="s">
        <v>2308</v>
      </c>
      <c r="B210" s="3" t="s">
        <v>2309</v>
      </c>
      <c r="C210" s="3" t="s">
        <v>1880</v>
      </c>
      <c r="D210" s="3">
        <v>604632448</v>
      </c>
      <c r="E210" s="3">
        <v>331633000</v>
      </c>
      <c r="F210" s="3" t="s">
        <v>2310</v>
      </c>
      <c r="G210" s="3" t="s">
        <v>12</v>
      </c>
      <c r="H210" s="3">
        <v>212</v>
      </c>
      <c r="I210" s="3">
        <v>20</v>
      </c>
      <c r="J210" s="3">
        <v>1261867</v>
      </c>
      <c r="K210" s="3">
        <v>6.42</v>
      </c>
      <c r="L210" s="3" t="s">
        <v>12</v>
      </c>
    </row>
    <row r="211" spans="1:12" x14ac:dyDescent="0.2">
      <c r="A211" s="3" t="s">
        <v>4182</v>
      </c>
      <c r="B211" s="3" t="s">
        <v>4183</v>
      </c>
      <c r="C211" s="3" t="s">
        <v>4058</v>
      </c>
      <c r="D211" s="3">
        <v>605203264</v>
      </c>
      <c r="E211" s="3">
        <v>35509000</v>
      </c>
      <c r="F211" s="3" t="s">
        <v>4184</v>
      </c>
      <c r="G211" s="3" t="s">
        <v>12</v>
      </c>
      <c r="H211" s="3">
        <v>106</v>
      </c>
      <c r="I211" s="3">
        <v>35</v>
      </c>
      <c r="J211" s="3">
        <v>1671680</v>
      </c>
      <c r="K211" s="3">
        <v>3.33</v>
      </c>
      <c r="L211" s="3">
        <v>3.46</v>
      </c>
    </row>
    <row r="212" spans="1:12" x14ac:dyDescent="0.2">
      <c r="A212" s="3" t="s">
        <v>4187</v>
      </c>
      <c r="B212" s="3" t="s">
        <v>4188</v>
      </c>
      <c r="C212" s="3" t="s">
        <v>4058</v>
      </c>
      <c r="D212" s="3">
        <v>606651264</v>
      </c>
      <c r="E212" s="3">
        <v>11447000</v>
      </c>
      <c r="F212" s="3" t="s">
        <v>4189</v>
      </c>
      <c r="G212" s="3" t="s">
        <v>12</v>
      </c>
      <c r="H212" s="3">
        <v>50</v>
      </c>
      <c r="I212" s="3">
        <v>35</v>
      </c>
      <c r="J212" s="3">
        <v>3379376</v>
      </c>
      <c r="K212" s="3">
        <v>7.67</v>
      </c>
      <c r="L212" s="3">
        <v>3.55</v>
      </c>
    </row>
    <row r="213" spans="1:12" x14ac:dyDescent="0.2">
      <c r="A213" s="3" t="s">
        <v>2516</v>
      </c>
      <c r="B213" s="3" t="s">
        <v>2517</v>
      </c>
      <c r="C213" s="3" t="s">
        <v>1880</v>
      </c>
      <c r="D213" s="3">
        <v>660332480</v>
      </c>
      <c r="E213" s="3">
        <v>333209000</v>
      </c>
      <c r="F213" s="3" t="s">
        <v>2518</v>
      </c>
      <c r="G213" s="3" t="s">
        <v>12</v>
      </c>
      <c r="H213" s="3">
        <v>298</v>
      </c>
      <c r="I213" s="3">
        <v>20</v>
      </c>
      <c r="J213" s="3">
        <v>2585411</v>
      </c>
      <c r="K213" s="3">
        <v>0.75</v>
      </c>
      <c r="L213" s="3">
        <v>3.48</v>
      </c>
    </row>
    <row r="214" spans="1:12" x14ac:dyDescent="0.2">
      <c r="A214" s="3" t="s">
        <v>1310</v>
      </c>
      <c r="B214" s="3" t="s">
        <v>1311</v>
      </c>
      <c r="C214" s="3" t="s">
        <v>1283</v>
      </c>
      <c r="D214" s="3">
        <v>692048768</v>
      </c>
      <c r="E214" s="3" t="s">
        <v>12</v>
      </c>
      <c r="F214" s="3" t="s">
        <v>1312</v>
      </c>
      <c r="G214" s="3" t="s">
        <v>12</v>
      </c>
      <c r="H214" s="3" t="s">
        <v>12</v>
      </c>
      <c r="I214" s="3">
        <v>45</v>
      </c>
      <c r="J214" s="3" t="s">
        <v>12</v>
      </c>
      <c r="K214" s="3" t="s">
        <v>12</v>
      </c>
      <c r="L214" s="3" t="s">
        <v>12</v>
      </c>
    </row>
    <row r="215" spans="1:12" x14ac:dyDescent="0.2">
      <c r="A215" s="3" t="s">
        <v>1871</v>
      </c>
      <c r="B215" s="3" t="s">
        <v>1872</v>
      </c>
      <c r="C215" s="3" t="s">
        <v>1847</v>
      </c>
      <c r="D215" s="3">
        <v>692963840</v>
      </c>
      <c r="E215" s="3">
        <v>203706000</v>
      </c>
      <c r="F215" s="3" t="s">
        <v>1873</v>
      </c>
      <c r="G215" s="3" t="s">
        <v>12</v>
      </c>
      <c r="H215" s="3">
        <v>852</v>
      </c>
      <c r="I215" s="3">
        <v>35</v>
      </c>
      <c r="J215" s="3">
        <v>2349943</v>
      </c>
      <c r="K215" s="3">
        <v>13.42</v>
      </c>
      <c r="L215" s="3" t="s">
        <v>12</v>
      </c>
    </row>
    <row r="216" spans="1:12" x14ac:dyDescent="0.2">
      <c r="A216" s="3" t="s">
        <v>2797</v>
      </c>
      <c r="B216" s="3" t="s">
        <v>2798</v>
      </c>
      <c r="C216" s="3" t="s">
        <v>1880</v>
      </c>
      <c r="D216" s="3">
        <v>695992896</v>
      </c>
      <c r="E216" s="3">
        <v>0</v>
      </c>
      <c r="F216" s="3" t="s">
        <v>2799</v>
      </c>
      <c r="G216" s="3" t="s">
        <v>12</v>
      </c>
      <c r="H216" s="3">
        <v>97</v>
      </c>
      <c r="I216" s="3">
        <v>35</v>
      </c>
      <c r="J216" s="3">
        <v>648760</v>
      </c>
      <c r="K216" s="3">
        <v>5</v>
      </c>
      <c r="L216" s="3">
        <v>3.03</v>
      </c>
    </row>
    <row r="217" spans="1:12" x14ac:dyDescent="0.2">
      <c r="A217" s="3" t="s">
        <v>916</v>
      </c>
      <c r="B217" s="3" t="s">
        <v>917</v>
      </c>
      <c r="C217" s="3" t="s">
        <v>889</v>
      </c>
      <c r="D217" s="3">
        <v>708007744</v>
      </c>
      <c r="E217" s="3">
        <v>241614000</v>
      </c>
      <c r="F217" s="3" t="s">
        <v>12</v>
      </c>
      <c r="G217" s="3" t="s">
        <v>12</v>
      </c>
      <c r="H217" s="3">
        <v>532</v>
      </c>
      <c r="I217" s="3">
        <v>45</v>
      </c>
      <c r="J217" s="3">
        <v>2322030</v>
      </c>
      <c r="K217" s="3">
        <v>10.25</v>
      </c>
      <c r="L217" s="3">
        <v>6.62</v>
      </c>
    </row>
    <row r="218" spans="1:12" x14ac:dyDescent="0.2">
      <c r="A218" s="3" t="s">
        <v>1639</v>
      </c>
      <c r="B218" s="3" t="s">
        <v>1640</v>
      </c>
      <c r="C218" s="3" t="s">
        <v>1460</v>
      </c>
      <c r="D218" s="3">
        <v>724499968</v>
      </c>
      <c r="E218" s="3" t="s">
        <v>12</v>
      </c>
      <c r="F218" s="3" t="s">
        <v>1641</v>
      </c>
      <c r="G218" s="3" t="s">
        <v>12</v>
      </c>
      <c r="H218" s="3" t="s">
        <v>12</v>
      </c>
      <c r="I218" s="3" t="s">
        <v>12</v>
      </c>
      <c r="J218" s="3" t="s">
        <v>12</v>
      </c>
      <c r="K218" s="3" t="s">
        <v>12</v>
      </c>
      <c r="L218" s="3" t="s">
        <v>12</v>
      </c>
    </row>
    <row r="219" spans="1:12" x14ac:dyDescent="0.2">
      <c r="A219" s="3" t="s">
        <v>4195</v>
      </c>
      <c r="B219" s="3" t="s">
        <v>4196</v>
      </c>
      <c r="C219" s="3" t="s">
        <v>4058</v>
      </c>
      <c r="D219" s="3">
        <v>740665408</v>
      </c>
      <c r="E219" s="3">
        <v>30131000</v>
      </c>
      <c r="F219" s="3" t="s">
        <v>4197</v>
      </c>
      <c r="G219" s="3" t="s">
        <v>12</v>
      </c>
      <c r="H219" s="3">
        <v>78</v>
      </c>
      <c r="I219" s="3">
        <v>35</v>
      </c>
      <c r="J219" s="3">
        <v>2962376</v>
      </c>
      <c r="K219" s="3">
        <v>6.25</v>
      </c>
      <c r="L219" s="3">
        <v>4.37</v>
      </c>
    </row>
    <row r="220" spans="1:12" x14ac:dyDescent="0.2">
      <c r="A220" s="3" t="s">
        <v>4079</v>
      </c>
      <c r="B220" s="3" t="s">
        <v>4080</v>
      </c>
      <c r="C220" s="3" t="s">
        <v>4058</v>
      </c>
      <c r="D220" s="3">
        <v>794268032</v>
      </c>
      <c r="E220" s="3">
        <v>99391000</v>
      </c>
      <c r="F220" s="3" t="s">
        <v>4081</v>
      </c>
      <c r="G220" s="3" t="s">
        <v>12</v>
      </c>
      <c r="H220" s="3">
        <v>127</v>
      </c>
      <c r="I220" s="3">
        <v>35</v>
      </c>
      <c r="J220" s="3">
        <v>2177957</v>
      </c>
      <c r="K220" s="3">
        <v>10.83</v>
      </c>
      <c r="L220" s="3">
        <v>6.66</v>
      </c>
    </row>
    <row r="221" spans="1:12" x14ac:dyDescent="0.2">
      <c r="A221" s="3" t="s">
        <v>969</v>
      </c>
      <c r="B221" s="3" t="s">
        <v>970</v>
      </c>
      <c r="C221" s="3" t="s">
        <v>889</v>
      </c>
      <c r="D221" s="3">
        <v>795694016</v>
      </c>
      <c r="E221" s="3">
        <v>325027000</v>
      </c>
      <c r="F221" s="3" t="s">
        <v>12</v>
      </c>
      <c r="G221" s="3" t="s">
        <v>12</v>
      </c>
      <c r="H221" s="3">
        <v>1003</v>
      </c>
      <c r="I221" s="3">
        <v>45</v>
      </c>
      <c r="J221" s="3">
        <v>1990342</v>
      </c>
      <c r="K221" s="3">
        <v>24.67</v>
      </c>
      <c r="L221" s="3">
        <v>14.68</v>
      </c>
    </row>
    <row r="222" spans="1:12" x14ac:dyDescent="0.2">
      <c r="A222" s="3" t="s">
        <v>1305</v>
      </c>
      <c r="B222" s="3" t="s">
        <v>1306</v>
      </c>
      <c r="C222" s="3" t="s">
        <v>1283</v>
      </c>
      <c r="D222" s="3">
        <v>796676032</v>
      </c>
      <c r="E222" s="3">
        <v>300000</v>
      </c>
      <c r="F222" s="3" t="s">
        <v>1307</v>
      </c>
      <c r="G222" s="3" t="s">
        <v>12</v>
      </c>
      <c r="H222" s="3">
        <v>106</v>
      </c>
      <c r="I222" s="3">
        <v>35</v>
      </c>
      <c r="J222" s="3">
        <v>2901323</v>
      </c>
      <c r="K222" s="3">
        <v>15.83</v>
      </c>
      <c r="L222" s="3">
        <v>7.27</v>
      </c>
    </row>
    <row r="223" spans="1:12" x14ac:dyDescent="0.2">
      <c r="A223" s="3" t="s">
        <v>1824</v>
      </c>
      <c r="B223" s="3" t="s">
        <v>1825</v>
      </c>
      <c r="C223" s="3" t="s">
        <v>1644</v>
      </c>
      <c r="D223" s="3">
        <v>805314560</v>
      </c>
      <c r="E223" s="3">
        <v>165235008</v>
      </c>
      <c r="F223" s="3" t="s">
        <v>1826</v>
      </c>
      <c r="G223" s="3" t="s">
        <v>12</v>
      </c>
      <c r="H223" s="3">
        <v>152</v>
      </c>
      <c r="I223" s="3">
        <v>35</v>
      </c>
      <c r="J223" s="3">
        <v>4766773</v>
      </c>
      <c r="K223" s="3">
        <v>7.17</v>
      </c>
      <c r="L223" s="3" t="s">
        <v>12</v>
      </c>
    </row>
    <row r="224" spans="1:12" x14ac:dyDescent="0.2">
      <c r="A224" s="3" t="s">
        <v>1642</v>
      </c>
      <c r="B224" s="3" t="s">
        <v>1643</v>
      </c>
      <c r="C224" s="3" t="s">
        <v>1644</v>
      </c>
      <c r="D224" s="3">
        <v>809374080</v>
      </c>
      <c r="E224" s="3">
        <v>13421000</v>
      </c>
      <c r="F224" s="3" t="s">
        <v>1645</v>
      </c>
      <c r="G224" s="3" t="s">
        <v>12</v>
      </c>
      <c r="H224" s="3">
        <v>139</v>
      </c>
      <c r="I224" s="3">
        <v>35</v>
      </c>
      <c r="J224" s="3">
        <v>6475887</v>
      </c>
      <c r="K224" s="3">
        <v>4.5</v>
      </c>
      <c r="L224" s="3">
        <v>3.94</v>
      </c>
    </row>
    <row r="225" spans="1:12" x14ac:dyDescent="0.2">
      <c r="A225" s="3" t="s">
        <v>655</v>
      </c>
      <c r="B225" s="3" t="s">
        <v>656</v>
      </c>
      <c r="C225" s="3" t="s">
        <v>366</v>
      </c>
      <c r="D225" s="3">
        <v>837362496</v>
      </c>
      <c r="E225" s="3">
        <v>545531992</v>
      </c>
      <c r="F225" s="3" t="s">
        <v>657</v>
      </c>
      <c r="G225" s="3" t="s">
        <v>12</v>
      </c>
      <c r="H225" s="3">
        <v>587</v>
      </c>
      <c r="I225" s="3">
        <v>45</v>
      </c>
      <c r="J225" s="3">
        <v>1889879</v>
      </c>
      <c r="K225" s="3">
        <v>3.17</v>
      </c>
      <c r="L225" s="3">
        <v>3.92</v>
      </c>
    </row>
    <row r="226" spans="1:12" x14ac:dyDescent="0.2">
      <c r="A226" s="3" t="s">
        <v>3357</v>
      </c>
      <c r="B226" s="3" t="s">
        <v>3358</v>
      </c>
      <c r="C226" s="3" t="s">
        <v>2826</v>
      </c>
      <c r="D226" s="3">
        <v>846637888</v>
      </c>
      <c r="E226" s="3">
        <v>144512000</v>
      </c>
      <c r="F226" s="3" t="s">
        <v>3359</v>
      </c>
      <c r="G226" s="3" t="s">
        <v>12</v>
      </c>
      <c r="H226" s="3">
        <v>581</v>
      </c>
      <c r="I226" s="3">
        <v>35</v>
      </c>
      <c r="J226" s="3">
        <v>3158993</v>
      </c>
      <c r="K226" s="3">
        <v>4.42</v>
      </c>
      <c r="L226" s="3">
        <v>5.41</v>
      </c>
    </row>
    <row r="227" spans="1:12" x14ac:dyDescent="0.2">
      <c r="A227" s="3" t="s">
        <v>312</v>
      </c>
      <c r="B227" s="3" t="s">
        <v>313</v>
      </c>
      <c r="C227" s="3" t="s">
        <v>230</v>
      </c>
      <c r="D227" s="3">
        <v>847050112</v>
      </c>
      <c r="E227" s="3">
        <v>148713000</v>
      </c>
      <c r="F227" s="3" t="s">
        <v>12</v>
      </c>
      <c r="G227" s="3" t="s">
        <v>12</v>
      </c>
      <c r="H227" s="3">
        <v>276</v>
      </c>
      <c r="I227" s="3">
        <v>40</v>
      </c>
      <c r="J227" s="3">
        <v>3148022</v>
      </c>
      <c r="K227" s="3">
        <v>5.58</v>
      </c>
      <c r="L227" s="3">
        <v>4.7699999999999996</v>
      </c>
    </row>
    <row r="228" spans="1:12" x14ac:dyDescent="0.2">
      <c r="A228" s="3" t="s">
        <v>1785</v>
      </c>
      <c r="B228" s="3" t="s">
        <v>1786</v>
      </c>
      <c r="C228" s="3" t="s">
        <v>1644</v>
      </c>
      <c r="D228" s="3">
        <v>869585728</v>
      </c>
      <c r="E228" s="3">
        <v>452271000</v>
      </c>
      <c r="F228" s="3" t="s">
        <v>1787</v>
      </c>
      <c r="G228" s="3" t="s">
        <v>12</v>
      </c>
      <c r="H228" s="3">
        <v>702</v>
      </c>
      <c r="I228" s="3">
        <v>45</v>
      </c>
      <c r="J228" s="3">
        <v>1012720</v>
      </c>
      <c r="K228" s="3">
        <v>2.17</v>
      </c>
      <c r="L228" s="3">
        <v>8.65</v>
      </c>
    </row>
    <row r="229" spans="1:12" x14ac:dyDescent="0.2">
      <c r="A229" s="3" t="s">
        <v>865</v>
      </c>
      <c r="B229" s="3" t="s">
        <v>866</v>
      </c>
      <c r="C229" s="3" t="s">
        <v>717</v>
      </c>
      <c r="D229" s="3">
        <v>869844800</v>
      </c>
      <c r="E229" s="3">
        <v>87158000</v>
      </c>
      <c r="F229" s="3" t="s">
        <v>867</v>
      </c>
      <c r="G229" s="3" t="s">
        <v>12</v>
      </c>
      <c r="H229" s="3">
        <v>303</v>
      </c>
      <c r="I229" s="3">
        <v>35</v>
      </c>
      <c r="J229" s="3">
        <v>2772825</v>
      </c>
      <c r="K229" s="3">
        <v>9.67</v>
      </c>
      <c r="L229" s="3">
        <v>5.79</v>
      </c>
    </row>
    <row r="230" spans="1:12" x14ac:dyDescent="0.2">
      <c r="A230" s="3" t="s">
        <v>3103</v>
      </c>
      <c r="B230" s="3" t="s">
        <v>3104</v>
      </c>
      <c r="C230" s="3" t="s">
        <v>2826</v>
      </c>
      <c r="D230" s="3">
        <v>933196736</v>
      </c>
      <c r="E230" s="3">
        <v>2490757024</v>
      </c>
      <c r="F230" s="3" t="s">
        <v>3105</v>
      </c>
      <c r="G230" s="3" t="s">
        <v>12</v>
      </c>
      <c r="H230" s="3">
        <v>8902</v>
      </c>
      <c r="I230" s="3">
        <v>45</v>
      </c>
      <c r="J230" s="3">
        <v>7145883</v>
      </c>
      <c r="K230" s="3">
        <v>14.42</v>
      </c>
      <c r="L230" s="3">
        <v>4.3600000000000003</v>
      </c>
    </row>
    <row r="231" spans="1:12" x14ac:dyDescent="0.2">
      <c r="A231" s="3" t="s">
        <v>1455</v>
      </c>
      <c r="B231" s="3" t="s">
        <v>1456</v>
      </c>
      <c r="C231" s="3" t="s">
        <v>1318</v>
      </c>
      <c r="D231" s="3">
        <v>941827136</v>
      </c>
      <c r="E231" s="3">
        <v>249178000</v>
      </c>
      <c r="F231" s="3" t="s">
        <v>1457</v>
      </c>
      <c r="G231" s="3" t="s">
        <v>12</v>
      </c>
      <c r="H231" s="3">
        <v>249</v>
      </c>
      <c r="I231" s="3">
        <v>30</v>
      </c>
      <c r="J231" s="3">
        <v>6685522</v>
      </c>
      <c r="K231" s="3">
        <v>3.83</v>
      </c>
      <c r="L231" s="3">
        <v>2.25</v>
      </c>
    </row>
    <row r="232" spans="1:12" x14ac:dyDescent="0.2">
      <c r="A232" s="3" t="s">
        <v>1196</v>
      </c>
      <c r="B232" s="3" t="s">
        <v>1197</v>
      </c>
      <c r="C232" s="3" t="s">
        <v>1052</v>
      </c>
      <c r="D232" s="3">
        <v>987292352</v>
      </c>
      <c r="E232" s="3">
        <v>80904000</v>
      </c>
      <c r="F232" s="3" t="s">
        <v>12</v>
      </c>
      <c r="G232" s="3" t="s">
        <v>12</v>
      </c>
      <c r="H232" s="3">
        <v>278</v>
      </c>
      <c r="I232" s="3">
        <v>45</v>
      </c>
      <c r="J232" s="3">
        <v>1064592</v>
      </c>
      <c r="K232" s="3">
        <v>12.5</v>
      </c>
      <c r="L232" s="3">
        <v>11.74</v>
      </c>
    </row>
    <row r="233" spans="1:12" x14ac:dyDescent="0.2">
      <c r="A233" s="3" t="s">
        <v>1483</v>
      </c>
      <c r="B233" s="3" t="s">
        <v>1484</v>
      </c>
      <c r="C233" s="3" t="s">
        <v>1460</v>
      </c>
      <c r="D233" s="3">
        <v>1044879424</v>
      </c>
      <c r="E233" s="3">
        <v>187391000</v>
      </c>
      <c r="F233" s="3" t="s">
        <v>1485</v>
      </c>
      <c r="G233" s="3" t="s">
        <v>12</v>
      </c>
      <c r="H233" s="3">
        <v>64</v>
      </c>
      <c r="I233" s="3">
        <v>40</v>
      </c>
      <c r="J233" s="3">
        <v>6779914</v>
      </c>
      <c r="K233" s="3">
        <v>12.83</v>
      </c>
      <c r="L233" s="3">
        <v>5.29</v>
      </c>
    </row>
    <row r="234" spans="1:12" x14ac:dyDescent="0.2">
      <c r="A234" s="3" t="s">
        <v>2058</v>
      </c>
      <c r="B234" s="3" t="s">
        <v>2059</v>
      </c>
      <c r="C234" s="3" t="s">
        <v>1880</v>
      </c>
      <c r="D234" s="3">
        <v>1045015296</v>
      </c>
      <c r="E234" s="3">
        <v>477220000</v>
      </c>
      <c r="F234" s="3" t="s">
        <v>2060</v>
      </c>
      <c r="G234" s="3" t="s">
        <v>12</v>
      </c>
      <c r="H234" s="3">
        <v>162</v>
      </c>
      <c r="I234" s="3">
        <v>20</v>
      </c>
      <c r="J234" s="3" t="s">
        <v>12</v>
      </c>
      <c r="K234" s="3">
        <v>6.08</v>
      </c>
      <c r="L234" s="3" t="s">
        <v>12</v>
      </c>
    </row>
    <row r="235" spans="1:12" x14ac:dyDescent="0.2">
      <c r="A235" s="3" t="s">
        <v>3142</v>
      </c>
      <c r="B235" s="3" t="s">
        <v>3143</v>
      </c>
      <c r="C235" s="3" t="s">
        <v>2826</v>
      </c>
      <c r="D235" s="3">
        <v>1061507200</v>
      </c>
      <c r="E235" s="3">
        <v>2529914944</v>
      </c>
      <c r="F235" s="3" t="s">
        <v>3144</v>
      </c>
      <c r="G235" s="3" t="s">
        <v>12</v>
      </c>
      <c r="H235" s="3">
        <v>2655</v>
      </c>
      <c r="I235" s="3">
        <v>45</v>
      </c>
      <c r="J235" s="3">
        <v>363776</v>
      </c>
      <c r="K235" s="3">
        <v>24.17</v>
      </c>
      <c r="L235" s="3">
        <v>12.98</v>
      </c>
    </row>
    <row r="236" spans="1:12" x14ac:dyDescent="0.2">
      <c r="A236" s="3" t="s">
        <v>4545</v>
      </c>
      <c r="B236" s="3" t="s">
        <v>4546</v>
      </c>
      <c r="C236" s="3" t="s">
        <v>4547</v>
      </c>
      <c r="D236" s="3">
        <v>1061921344</v>
      </c>
      <c r="E236" s="3">
        <v>227782000</v>
      </c>
      <c r="F236" s="3" t="s">
        <v>4548</v>
      </c>
      <c r="G236" s="3" t="s">
        <v>12</v>
      </c>
      <c r="H236" s="3">
        <v>584</v>
      </c>
      <c r="I236" s="3">
        <v>35</v>
      </c>
      <c r="J236" s="3">
        <v>4432070</v>
      </c>
      <c r="K236" s="3">
        <v>21.42</v>
      </c>
      <c r="L236" s="3">
        <v>16.28</v>
      </c>
    </row>
    <row r="237" spans="1:12" x14ac:dyDescent="0.2">
      <c r="A237" s="3" t="s">
        <v>3992</v>
      </c>
      <c r="B237" s="3" t="s">
        <v>3993</v>
      </c>
      <c r="C237" s="3" t="s">
        <v>3681</v>
      </c>
      <c r="D237" s="3">
        <v>1072993408</v>
      </c>
      <c r="E237" s="3">
        <v>217285000</v>
      </c>
      <c r="F237" s="3" t="s">
        <v>2767</v>
      </c>
      <c r="G237" s="3" t="s">
        <v>12</v>
      </c>
      <c r="H237" s="3">
        <v>1080</v>
      </c>
      <c r="I237" s="3">
        <v>45</v>
      </c>
      <c r="J237" s="3">
        <v>576371</v>
      </c>
      <c r="K237" s="3" t="s">
        <v>12</v>
      </c>
      <c r="L237" s="3" t="s">
        <v>12</v>
      </c>
    </row>
    <row r="238" spans="1:12" x14ac:dyDescent="0.2">
      <c r="A238" s="3" t="s">
        <v>3471</v>
      </c>
      <c r="B238" s="3" t="s">
        <v>3472</v>
      </c>
      <c r="C238" s="3" t="s">
        <v>2826</v>
      </c>
      <c r="D238" s="3">
        <v>1074564224</v>
      </c>
      <c r="E238" s="3">
        <v>291145000</v>
      </c>
      <c r="F238" s="3" t="s">
        <v>12</v>
      </c>
      <c r="G238" s="3" t="s">
        <v>12</v>
      </c>
      <c r="H238" s="3">
        <v>700</v>
      </c>
      <c r="I238" s="3">
        <v>45</v>
      </c>
      <c r="J238" s="3">
        <v>856116</v>
      </c>
      <c r="K238" s="3">
        <v>0.42</v>
      </c>
      <c r="L238" s="3">
        <v>0.85</v>
      </c>
    </row>
    <row r="239" spans="1:12" x14ac:dyDescent="0.2">
      <c r="A239" s="3" t="s">
        <v>2874</v>
      </c>
      <c r="B239" s="3" t="s">
        <v>2875</v>
      </c>
      <c r="C239" s="3" t="s">
        <v>2826</v>
      </c>
      <c r="D239" s="3">
        <v>1124901504</v>
      </c>
      <c r="E239" s="3">
        <v>262445000</v>
      </c>
      <c r="F239" s="3" t="s">
        <v>2876</v>
      </c>
      <c r="G239" s="3" t="s">
        <v>12</v>
      </c>
      <c r="H239" s="3">
        <v>1019</v>
      </c>
      <c r="I239" s="3">
        <v>45</v>
      </c>
      <c r="J239" s="3">
        <v>4976622</v>
      </c>
      <c r="K239" s="3">
        <v>4.17</v>
      </c>
      <c r="L239" s="3">
        <v>8.02</v>
      </c>
    </row>
    <row r="240" spans="1:12" x14ac:dyDescent="0.2">
      <c r="A240" s="3" t="s">
        <v>1658</v>
      </c>
      <c r="B240" s="3" t="s">
        <v>1659</v>
      </c>
      <c r="C240" s="3" t="s">
        <v>1644</v>
      </c>
      <c r="D240" s="3">
        <v>1173098880</v>
      </c>
      <c r="E240" s="3">
        <v>334465000</v>
      </c>
      <c r="F240" s="3" t="s">
        <v>1660</v>
      </c>
      <c r="G240" s="3" t="s">
        <v>12</v>
      </c>
      <c r="H240" s="3">
        <v>846</v>
      </c>
      <c r="I240" s="3">
        <v>35</v>
      </c>
      <c r="J240" s="3">
        <v>3851638</v>
      </c>
      <c r="K240" s="3">
        <v>8.83</v>
      </c>
      <c r="L240" s="3">
        <v>8.35</v>
      </c>
    </row>
    <row r="241" spans="1:12" x14ac:dyDescent="0.2">
      <c r="A241" s="3" t="s">
        <v>2807</v>
      </c>
      <c r="B241" s="3" t="s">
        <v>2808</v>
      </c>
      <c r="C241" s="3" t="s">
        <v>1880</v>
      </c>
      <c r="D241" s="3">
        <v>1190137984</v>
      </c>
      <c r="E241" s="3">
        <v>80775000</v>
      </c>
      <c r="F241" s="3" t="s">
        <v>2809</v>
      </c>
      <c r="G241" s="3" t="s">
        <v>12</v>
      </c>
      <c r="H241" s="3" t="s">
        <v>12</v>
      </c>
      <c r="I241" s="3">
        <v>35</v>
      </c>
      <c r="J241" s="3">
        <v>1868130</v>
      </c>
      <c r="K241" s="3">
        <v>5.33</v>
      </c>
      <c r="L241" s="3">
        <v>2.81</v>
      </c>
    </row>
    <row r="242" spans="1:12" x14ac:dyDescent="0.2">
      <c r="A242" s="3" t="s">
        <v>868</v>
      </c>
      <c r="B242" s="3" t="s">
        <v>869</v>
      </c>
      <c r="C242" s="3" t="s">
        <v>717</v>
      </c>
      <c r="D242" s="3">
        <v>1195336064</v>
      </c>
      <c r="E242" s="3">
        <v>24717000</v>
      </c>
      <c r="F242" s="3" t="s">
        <v>870</v>
      </c>
      <c r="G242" s="3" t="s">
        <v>12</v>
      </c>
      <c r="H242" s="3">
        <v>95</v>
      </c>
      <c r="I242" s="3">
        <v>35</v>
      </c>
      <c r="J242" s="3">
        <v>4498471</v>
      </c>
      <c r="K242" s="3">
        <v>7.25</v>
      </c>
      <c r="L242" s="3" t="s">
        <v>12</v>
      </c>
    </row>
    <row r="243" spans="1:12" x14ac:dyDescent="0.2">
      <c r="A243" s="3" t="s">
        <v>125</v>
      </c>
      <c r="B243" s="3" t="s">
        <v>126</v>
      </c>
      <c r="C243" s="3" t="s">
        <v>66</v>
      </c>
      <c r="D243" s="3">
        <v>1200426368</v>
      </c>
      <c r="E243" s="3">
        <v>366569000</v>
      </c>
      <c r="F243" s="3" t="s">
        <v>127</v>
      </c>
      <c r="G243" s="3" t="s">
        <v>12</v>
      </c>
      <c r="H243" s="3">
        <v>1490</v>
      </c>
      <c r="I243" s="3">
        <v>45</v>
      </c>
      <c r="J243" s="3">
        <v>2046415</v>
      </c>
      <c r="K243" s="3">
        <v>5</v>
      </c>
      <c r="L243" s="3">
        <v>5.44</v>
      </c>
    </row>
    <row r="244" spans="1:12" x14ac:dyDescent="0.2">
      <c r="A244" s="3" t="s">
        <v>3454</v>
      </c>
      <c r="B244" s="3" t="s">
        <v>3455</v>
      </c>
      <c r="C244" s="3" t="s">
        <v>2826</v>
      </c>
      <c r="D244" s="3">
        <v>1221862272</v>
      </c>
      <c r="E244" s="3">
        <v>68782000</v>
      </c>
      <c r="F244" s="3" t="s">
        <v>3456</v>
      </c>
      <c r="G244" s="3" t="s">
        <v>12</v>
      </c>
      <c r="H244" s="3" t="s">
        <v>12</v>
      </c>
      <c r="I244" s="3">
        <v>55</v>
      </c>
      <c r="J244" s="3" t="s">
        <v>12</v>
      </c>
      <c r="K244" s="3" t="s">
        <v>12</v>
      </c>
      <c r="L244" s="3" t="s">
        <v>12</v>
      </c>
    </row>
    <row r="245" spans="1:12" x14ac:dyDescent="0.2">
      <c r="A245" s="3" t="s">
        <v>2630</v>
      </c>
      <c r="B245" s="3" t="s">
        <v>2631</v>
      </c>
      <c r="C245" s="3" t="s">
        <v>1880</v>
      </c>
      <c r="D245" s="3">
        <v>1241705600</v>
      </c>
      <c r="E245" s="3">
        <v>213392000</v>
      </c>
      <c r="F245" s="3" t="s">
        <v>861</v>
      </c>
      <c r="G245" s="3" t="s">
        <v>12</v>
      </c>
      <c r="H245" s="3" t="s">
        <v>12</v>
      </c>
      <c r="I245" s="3">
        <v>40</v>
      </c>
      <c r="J245" s="3" t="s">
        <v>12</v>
      </c>
      <c r="K245" s="3" t="s">
        <v>12</v>
      </c>
      <c r="L245" s="3" t="s">
        <v>12</v>
      </c>
    </row>
    <row r="246" spans="1:12" x14ac:dyDescent="0.2">
      <c r="A246" s="3" t="s">
        <v>3260</v>
      </c>
      <c r="B246" s="3" t="s">
        <v>3261</v>
      </c>
      <c r="C246" s="3" t="s">
        <v>2826</v>
      </c>
      <c r="D246" s="3">
        <v>1243807872</v>
      </c>
      <c r="E246" s="3">
        <v>1718200000</v>
      </c>
      <c r="F246" s="3" t="s">
        <v>3262</v>
      </c>
      <c r="G246" s="3" t="s">
        <v>12</v>
      </c>
      <c r="H246" s="3">
        <v>1774</v>
      </c>
      <c r="I246" s="3">
        <v>45</v>
      </c>
      <c r="J246" s="3">
        <v>7799268</v>
      </c>
      <c r="K246" s="3">
        <v>6.17</v>
      </c>
      <c r="L246" s="3" t="s">
        <v>12</v>
      </c>
    </row>
    <row r="247" spans="1:12" x14ac:dyDescent="0.2">
      <c r="A247" s="3" t="s">
        <v>265</v>
      </c>
      <c r="B247" s="3" t="s">
        <v>266</v>
      </c>
      <c r="C247" s="3" t="s">
        <v>230</v>
      </c>
      <c r="D247" s="3">
        <v>1250526976</v>
      </c>
      <c r="E247" s="3">
        <v>27377000</v>
      </c>
      <c r="F247" s="3" t="s">
        <v>267</v>
      </c>
      <c r="G247" s="3" t="s">
        <v>12</v>
      </c>
      <c r="H247" s="3">
        <v>67</v>
      </c>
      <c r="I247" s="3">
        <v>35</v>
      </c>
      <c r="J247" s="3">
        <v>2072533</v>
      </c>
      <c r="K247" s="3">
        <v>2.58</v>
      </c>
      <c r="L247" s="3">
        <v>8.4600000000000009</v>
      </c>
    </row>
    <row r="248" spans="1:12" x14ac:dyDescent="0.2">
      <c r="A248" s="3" t="s">
        <v>4463</v>
      </c>
      <c r="B248" s="3" t="s">
        <v>4464</v>
      </c>
      <c r="C248" s="3" t="s">
        <v>4203</v>
      </c>
      <c r="D248" s="3">
        <v>1256775552</v>
      </c>
      <c r="E248" s="3">
        <v>718838000</v>
      </c>
      <c r="F248" s="3" t="s">
        <v>4465</v>
      </c>
      <c r="G248" s="3" t="s">
        <v>12</v>
      </c>
      <c r="H248" s="3">
        <v>2240</v>
      </c>
      <c r="I248" s="3">
        <v>45</v>
      </c>
      <c r="J248" s="3">
        <v>4082816</v>
      </c>
      <c r="K248" s="3">
        <v>7.83</v>
      </c>
      <c r="L248" s="3">
        <v>5.57</v>
      </c>
    </row>
    <row r="249" spans="1:12" x14ac:dyDescent="0.2">
      <c r="A249" s="3" t="s">
        <v>3266</v>
      </c>
      <c r="B249" s="3" t="s">
        <v>3267</v>
      </c>
      <c r="C249" s="3" t="s">
        <v>2826</v>
      </c>
      <c r="D249" s="3">
        <v>1280091520</v>
      </c>
      <c r="E249" s="3">
        <v>598118000</v>
      </c>
      <c r="F249" s="3" t="s">
        <v>3268</v>
      </c>
      <c r="G249" s="3" t="s">
        <v>12</v>
      </c>
      <c r="H249" s="3">
        <v>1628</v>
      </c>
      <c r="I249" s="3">
        <v>45</v>
      </c>
      <c r="J249" s="3">
        <v>7499398</v>
      </c>
      <c r="K249" s="3">
        <v>2.58</v>
      </c>
      <c r="L249" s="3" t="s">
        <v>12</v>
      </c>
    </row>
    <row r="250" spans="1:12" x14ac:dyDescent="0.2">
      <c r="A250" s="3" t="s">
        <v>4198</v>
      </c>
      <c r="B250" s="3" t="s">
        <v>4199</v>
      </c>
      <c r="C250" s="3" t="s">
        <v>4058</v>
      </c>
      <c r="D250" s="3">
        <v>1323080576</v>
      </c>
      <c r="E250" s="3">
        <v>43350000</v>
      </c>
      <c r="F250" s="3" t="s">
        <v>4200</v>
      </c>
      <c r="G250" s="3" t="s">
        <v>12</v>
      </c>
      <c r="H250" s="3">
        <v>78</v>
      </c>
      <c r="I250" s="3">
        <v>35</v>
      </c>
      <c r="J250" s="3">
        <v>1104951</v>
      </c>
      <c r="K250" s="3">
        <v>4.08</v>
      </c>
      <c r="L250" s="3">
        <v>2.4500000000000002</v>
      </c>
    </row>
    <row r="251" spans="1:12" x14ac:dyDescent="0.2">
      <c r="A251" s="3" t="s">
        <v>3624</v>
      </c>
      <c r="B251" s="3" t="s">
        <v>3625</v>
      </c>
      <c r="C251" s="3" t="s">
        <v>3482</v>
      </c>
      <c r="D251" s="3">
        <v>1332770432</v>
      </c>
      <c r="E251" s="3">
        <v>1296330000</v>
      </c>
      <c r="F251" s="3" t="s">
        <v>3626</v>
      </c>
      <c r="G251" s="3" t="s">
        <v>12</v>
      </c>
      <c r="H251" s="3">
        <v>1552</v>
      </c>
      <c r="I251" s="3">
        <v>25</v>
      </c>
      <c r="J251" s="3">
        <v>1213255</v>
      </c>
      <c r="K251" s="3">
        <v>5.92</v>
      </c>
      <c r="L251" s="3">
        <v>3.44</v>
      </c>
    </row>
    <row r="252" spans="1:12" x14ac:dyDescent="0.2">
      <c r="A252" s="3" t="s">
        <v>4168</v>
      </c>
      <c r="B252" s="3" t="s">
        <v>4169</v>
      </c>
      <c r="C252" s="3" t="s">
        <v>4058</v>
      </c>
      <c r="D252" s="3">
        <v>1337011200</v>
      </c>
      <c r="E252" s="3">
        <v>32899000</v>
      </c>
      <c r="F252" s="3" t="s">
        <v>4170</v>
      </c>
      <c r="G252" s="3" t="s">
        <v>12</v>
      </c>
      <c r="H252" s="3">
        <v>195</v>
      </c>
      <c r="I252" s="3">
        <v>35</v>
      </c>
      <c r="J252" s="3">
        <v>8056924</v>
      </c>
      <c r="K252" s="3">
        <v>5.75</v>
      </c>
      <c r="L252" s="3">
        <v>6.76</v>
      </c>
    </row>
    <row r="253" spans="1:12" x14ac:dyDescent="0.2">
      <c r="A253" s="3" t="s">
        <v>3289</v>
      </c>
      <c r="B253" s="3" t="s">
        <v>3290</v>
      </c>
      <c r="C253" s="3" t="s">
        <v>2826</v>
      </c>
      <c r="D253" s="3">
        <v>1340714624</v>
      </c>
      <c r="E253" s="3">
        <v>362768000</v>
      </c>
      <c r="F253" s="3" t="s">
        <v>12</v>
      </c>
      <c r="G253" s="3" t="s">
        <v>12</v>
      </c>
      <c r="H253" s="3">
        <v>406</v>
      </c>
      <c r="I253" s="3">
        <v>55</v>
      </c>
      <c r="J253" s="3">
        <v>1518146</v>
      </c>
      <c r="K253" s="3">
        <v>18.829999999999998</v>
      </c>
      <c r="L253" s="3">
        <v>8.69</v>
      </c>
    </row>
    <row r="254" spans="1:12" x14ac:dyDescent="0.2">
      <c r="A254" s="3" t="s">
        <v>3975</v>
      </c>
      <c r="B254" s="3" t="s">
        <v>3976</v>
      </c>
      <c r="C254" s="3" t="s">
        <v>3681</v>
      </c>
      <c r="D254" s="3">
        <v>1367682944</v>
      </c>
      <c r="E254" s="3">
        <v>307245000</v>
      </c>
      <c r="F254" s="3" t="s">
        <v>3977</v>
      </c>
      <c r="G254" s="3" t="s">
        <v>12</v>
      </c>
      <c r="H254" s="3">
        <v>684</v>
      </c>
      <c r="I254" s="3">
        <v>45</v>
      </c>
      <c r="J254" s="3">
        <v>4258484</v>
      </c>
      <c r="K254" s="3">
        <v>4.92</v>
      </c>
      <c r="L254" s="3" t="s">
        <v>12</v>
      </c>
    </row>
    <row r="255" spans="1:12" x14ac:dyDescent="0.2">
      <c r="A255" s="3" t="s">
        <v>3677</v>
      </c>
      <c r="B255" s="3" t="s">
        <v>3678</v>
      </c>
      <c r="C255" s="3" t="s">
        <v>3637</v>
      </c>
      <c r="D255" s="3">
        <v>1372402304</v>
      </c>
      <c r="E255" s="3">
        <v>179930000</v>
      </c>
      <c r="F255" s="3" t="s">
        <v>858</v>
      </c>
      <c r="G255" s="3" t="s">
        <v>12</v>
      </c>
      <c r="H255" s="3">
        <v>780</v>
      </c>
      <c r="I255" s="3">
        <v>45</v>
      </c>
      <c r="J255" s="3">
        <v>2927802</v>
      </c>
      <c r="K255" s="3">
        <v>9.83</v>
      </c>
      <c r="L255" s="3">
        <v>4.7</v>
      </c>
    </row>
    <row r="256" spans="1:12" x14ac:dyDescent="0.2">
      <c r="A256" s="3" t="s">
        <v>4192</v>
      </c>
      <c r="B256" s="3" t="s">
        <v>4193</v>
      </c>
      <c r="C256" s="3" t="s">
        <v>4058</v>
      </c>
      <c r="D256" s="3">
        <v>1397657728</v>
      </c>
      <c r="E256" s="3">
        <v>0</v>
      </c>
      <c r="F256" s="3" t="s">
        <v>4194</v>
      </c>
      <c r="G256" s="3" t="s">
        <v>12</v>
      </c>
      <c r="H256" s="3">
        <v>95</v>
      </c>
      <c r="I256" s="3">
        <v>35</v>
      </c>
      <c r="J256" s="3">
        <v>1219713</v>
      </c>
      <c r="K256" s="3">
        <v>3.42</v>
      </c>
      <c r="L256" s="3">
        <v>3.21</v>
      </c>
    </row>
    <row r="257" spans="1:12" x14ac:dyDescent="0.2">
      <c r="A257" s="3" t="s">
        <v>3028</v>
      </c>
      <c r="B257" s="3" t="s">
        <v>3029</v>
      </c>
      <c r="C257" s="3" t="s">
        <v>2826</v>
      </c>
      <c r="D257" s="3">
        <v>1419410304</v>
      </c>
      <c r="E257" s="3">
        <v>600968000</v>
      </c>
      <c r="F257" s="3" t="s">
        <v>12</v>
      </c>
      <c r="G257" s="3" t="s">
        <v>12</v>
      </c>
      <c r="H257" s="3">
        <v>1689</v>
      </c>
      <c r="I257" s="3">
        <v>45</v>
      </c>
      <c r="J257" s="3">
        <v>3829777</v>
      </c>
      <c r="K257" s="3">
        <v>4.42</v>
      </c>
      <c r="L257" s="3">
        <v>5.64</v>
      </c>
    </row>
    <row r="258" spans="1:12" x14ac:dyDescent="0.2">
      <c r="A258" s="3" t="s">
        <v>2776</v>
      </c>
      <c r="B258" s="3" t="s">
        <v>2777</v>
      </c>
      <c r="C258" s="3" t="s">
        <v>1880</v>
      </c>
      <c r="D258" s="3">
        <v>1423216000</v>
      </c>
      <c r="E258" s="3">
        <v>1729817984</v>
      </c>
      <c r="F258" s="3" t="s">
        <v>2778</v>
      </c>
      <c r="G258" s="3" t="s">
        <v>12</v>
      </c>
      <c r="H258" s="3">
        <v>1753</v>
      </c>
      <c r="I258" s="3">
        <v>45</v>
      </c>
      <c r="J258" s="3">
        <v>4196654</v>
      </c>
      <c r="K258" s="3">
        <v>10.17</v>
      </c>
      <c r="L258" s="3" t="s">
        <v>12</v>
      </c>
    </row>
    <row r="259" spans="1:12" x14ac:dyDescent="0.2">
      <c r="A259" s="3" t="s">
        <v>4472</v>
      </c>
      <c r="B259" s="3" t="s">
        <v>4473</v>
      </c>
      <c r="C259" s="3" t="s">
        <v>4203</v>
      </c>
      <c r="D259" s="3">
        <v>1483984640</v>
      </c>
      <c r="E259" s="3">
        <v>379485000</v>
      </c>
      <c r="F259" s="3" t="s">
        <v>4474</v>
      </c>
      <c r="G259" s="3" t="s">
        <v>12</v>
      </c>
      <c r="H259" s="3">
        <v>767</v>
      </c>
      <c r="I259" s="3">
        <v>45</v>
      </c>
      <c r="J259" s="3">
        <v>6015703</v>
      </c>
      <c r="K259" s="3">
        <v>5.42</v>
      </c>
      <c r="L259" s="3">
        <v>7.3</v>
      </c>
    </row>
    <row r="260" spans="1:12" x14ac:dyDescent="0.2">
      <c r="A260" s="3" t="s">
        <v>4006</v>
      </c>
      <c r="B260" s="3" t="s">
        <v>4007</v>
      </c>
      <c r="C260" s="3" t="s">
        <v>3998</v>
      </c>
      <c r="D260" s="3">
        <v>1520051584</v>
      </c>
      <c r="E260" s="3">
        <v>861996000</v>
      </c>
      <c r="F260" s="3" t="s">
        <v>4008</v>
      </c>
      <c r="G260" s="3" t="s">
        <v>12</v>
      </c>
      <c r="H260" s="3">
        <v>3852</v>
      </c>
      <c r="I260" s="3">
        <v>45</v>
      </c>
      <c r="J260" s="3">
        <v>6956957</v>
      </c>
      <c r="K260" s="3">
        <v>1.08</v>
      </c>
      <c r="L260" s="3">
        <v>10.34</v>
      </c>
    </row>
    <row r="261" spans="1:12" x14ac:dyDescent="0.2">
      <c r="A261" s="3" t="s">
        <v>1267</v>
      </c>
      <c r="B261" s="3" t="s">
        <v>1268</v>
      </c>
      <c r="C261" s="3" t="s">
        <v>1052</v>
      </c>
      <c r="D261" s="3">
        <v>1533078400</v>
      </c>
      <c r="E261" s="3">
        <v>288964000</v>
      </c>
      <c r="F261" s="3" t="s">
        <v>855</v>
      </c>
      <c r="G261" s="3" t="s">
        <v>12</v>
      </c>
      <c r="H261" s="3">
        <v>662</v>
      </c>
      <c r="I261" s="3">
        <v>45</v>
      </c>
      <c r="J261" s="3">
        <v>4638537</v>
      </c>
      <c r="K261" s="3">
        <v>0.17</v>
      </c>
      <c r="L261" s="3">
        <v>2.94</v>
      </c>
    </row>
    <row r="262" spans="1:12" x14ac:dyDescent="0.2">
      <c r="A262" s="3" t="s">
        <v>4105</v>
      </c>
      <c r="B262" s="3" t="s">
        <v>4106</v>
      </c>
      <c r="C262" s="3" t="s">
        <v>4058</v>
      </c>
      <c r="D262" s="3">
        <v>1554603776</v>
      </c>
      <c r="E262" s="3">
        <v>15135599872</v>
      </c>
      <c r="F262" s="3" t="s">
        <v>12</v>
      </c>
      <c r="G262" s="3" t="s">
        <v>12</v>
      </c>
      <c r="H262" s="3">
        <v>7688</v>
      </c>
      <c r="I262" s="3">
        <v>25</v>
      </c>
      <c r="J262" s="3">
        <v>1534071</v>
      </c>
      <c r="K262" s="3">
        <v>4.83</v>
      </c>
      <c r="L262" s="3">
        <v>10.09</v>
      </c>
    </row>
    <row r="263" spans="1:12" x14ac:dyDescent="0.2">
      <c r="A263" s="3" t="s">
        <v>3115</v>
      </c>
      <c r="B263" s="3" t="s">
        <v>3116</v>
      </c>
      <c r="C263" s="3" t="s">
        <v>2826</v>
      </c>
      <c r="D263" s="3">
        <v>1554943232</v>
      </c>
      <c r="E263" s="3">
        <v>1360766976</v>
      </c>
      <c r="F263" s="3" t="s">
        <v>3117</v>
      </c>
      <c r="G263" s="3" t="s">
        <v>12</v>
      </c>
      <c r="H263" s="3">
        <v>945</v>
      </c>
      <c r="I263" s="3">
        <v>45</v>
      </c>
      <c r="J263" s="3">
        <v>4459038</v>
      </c>
      <c r="K263" s="3">
        <v>15.67</v>
      </c>
      <c r="L263" s="3">
        <v>9.83</v>
      </c>
    </row>
    <row r="264" spans="1:12" x14ac:dyDescent="0.2">
      <c r="A264" s="3" t="s">
        <v>3914</v>
      </c>
      <c r="B264" s="3" t="s">
        <v>3915</v>
      </c>
      <c r="C264" s="3" t="s">
        <v>3681</v>
      </c>
      <c r="D264" s="3">
        <v>1575060864</v>
      </c>
      <c r="E264" s="3">
        <v>329669000</v>
      </c>
      <c r="F264" s="3" t="s">
        <v>3916</v>
      </c>
      <c r="G264" s="3" t="s">
        <v>12</v>
      </c>
      <c r="H264" s="3">
        <v>586</v>
      </c>
      <c r="I264" s="3">
        <v>45</v>
      </c>
      <c r="J264" s="3">
        <v>4075205</v>
      </c>
      <c r="K264" s="3">
        <v>5.75</v>
      </c>
      <c r="L264" s="3">
        <v>5.69</v>
      </c>
    </row>
    <row r="265" spans="1:12" x14ac:dyDescent="0.2">
      <c r="A265" s="3" t="s">
        <v>1711</v>
      </c>
      <c r="B265" s="3" t="s">
        <v>1712</v>
      </c>
      <c r="C265" s="3" t="s">
        <v>1644</v>
      </c>
      <c r="D265" s="3">
        <v>1624592000</v>
      </c>
      <c r="E265" s="3">
        <v>1149557984</v>
      </c>
      <c r="F265" s="3" t="s">
        <v>1713</v>
      </c>
      <c r="G265" s="3" t="s">
        <v>12</v>
      </c>
      <c r="H265" s="3">
        <v>2084</v>
      </c>
      <c r="I265" s="3">
        <v>25</v>
      </c>
      <c r="J265" s="3">
        <v>26826864</v>
      </c>
      <c r="K265" s="3">
        <v>1.5</v>
      </c>
      <c r="L265" s="3" t="s">
        <v>12</v>
      </c>
    </row>
    <row r="266" spans="1:12" x14ac:dyDescent="0.2">
      <c r="A266" s="3" t="s">
        <v>4054</v>
      </c>
      <c r="B266" s="3" t="s">
        <v>4055</v>
      </c>
      <c r="C266" s="3" t="s">
        <v>4030</v>
      </c>
      <c r="D266" s="3">
        <v>1626294784</v>
      </c>
      <c r="E266" s="3">
        <v>447707000</v>
      </c>
      <c r="F266" s="3" t="s">
        <v>1813</v>
      </c>
      <c r="G266" s="3" t="s">
        <v>12</v>
      </c>
      <c r="H266" s="3">
        <v>1700</v>
      </c>
      <c r="I266" s="3">
        <v>25</v>
      </c>
      <c r="J266" s="3">
        <v>1401915</v>
      </c>
      <c r="K266" s="3">
        <v>6.67</v>
      </c>
      <c r="L266" s="3">
        <v>4.66</v>
      </c>
    </row>
    <row r="267" spans="1:12" x14ac:dyDescent="0.2">
      <c r="A267" s="3" t="s">
        <v>3978</v>
      </c>
      <c r="B267" s="3" t="s">
        <v>3979</v>
      </c>
      <c r="C267" s="3" t="s">
        <v>3681</v>
      </c>
      <c r="D267" s="3">
        <v>1681731840</v>
      </c>
      <c r="E267" s="3">
        <v>253319000</v>
      </c>
      <c r="F267" s="3" t="s">
        <v>3980</v>
      </c>
      <c r="G267" s="3" t="s">
        <v>12</v>
      </c>
      <c r="H267" s="3">
        <v>766</v>
      </c>
      <c r="I267" s="3">
        <v>25</v>
      </c>
      <c r="J267" s="3">
        <v>9837489</v>
      </c>
      <c r="K267" s="3">
        <v>7.75</v>
      </c>
      <c r="L267" s="3">
        <v>5.33</v>
      </c>
    </row>
    <row r="268" spans="1:12" x14ac:dyDescent="0.2">
      <c r="A268" s="3" t="s">
        <v>3935</v>
      </c>
      <c r="B268" s="3" t="s">
        <v>3936</v>
      </c>
      <c r="C268" s="3" t="s">
        <v>3681</v>
      </c>
      <c r="D268" s="3">
        <v>1751717120</v>
      </c>
      <c r="E268" s="3">
        <v>323763000</v>
      </c>
      <c r="F268" s="3" t="s">
        <v>3937</v>
      </c>
      <c r="G268" s="3" t="s">
        <v>12</v>
      </c>
      <c r="H268" s="3">
        <v>669</v>
      </c>
      <c r="I268" s="3">
        <v>45</v>
      </c>
      <c r="J268" s="3">
        <v>1751880</v>
      </c>
      <c r="K268" s="3">
        <v>13.83</v>
      </c>
      <c r="L268" s="3">
        <v>8.1</v>
      </c>
    </row>
    <row r="269" spans="1:12" x14ac:dyDescent="0.2">
      <c r="A269" s="3" t="s">
        <v>1385</v>
      </c>
      <c r="B269" s="3" t="s">
        <v>1386</v>
      </c>
      <c r="C269" s="3" t="s">
        <v>1318</v>
      </c>
      <c r="D269" s="3">
        <v>1841494272</v>
      </c>
      <c r="E269" s="3">
        <v>1437336992</v>
      </c>
      <c r="F269" s="3" t="s">
        <v>1387</v>
      </c>
      <c r="G269" s="3" t="s">
        <v>12</v>
      </c>
      <c r="H269" s="3">
        <v>2488</v>
      </c>
      <c r="I269" s="3">
        <v>45</v>
      </c>
      <c r="J269" s="3">
        <v>7890204</v>
      </c>
      <c r="K269" s="3">
        <v>0.17</v>
      </c>
      <c r="L269" s="3" t="s">
        <v>12</v>
      </c>
    </row>
    <row r="270" spans="1:12" x14ac:dyDescent="0.2">
      <c r="A270" s="3" t="s">
        <v>777</v>
      </c>
      <c r="B270" s="3" t="s">
        <v>778</v>
      </c>
      <c r="C270" s="3" t="s">
        <v>717</v>
      </c>
      <c r="D270" s="3">
        <v>1858414336</v>
      </c>
      <c r="E270" s="3">
        <v>336530000</v>
      </c>
      <c r="F270" s="3" t="s">
        <v>779</v>
      </c>
      <c r="G270" s="3" t="s">
        <v>12</v>
      </c>
      <c r="H270" s="3">
        <v>1023</v>
      </c>
      <c r="I270" s="3">
        <v>20</v>
      </c>
      <c r="J270" s="3">
        <v>2223625</v>
      </c>
      <c r="K270" s="3">
        <v>8.5</v>
      </c>
      <c r="L270" s="3">
        <v>8.51</v>
      </c>
    </row>
    <row r="271" spans="1:12" x14ac:dyDescent="0.2">
      <c r="A271" s="3" t="s">
        <v>1796</v>
      </c>
      <c r="B271" s="3" t="s">
        <v>1797</v>
      </c>
      <c r="C271" s="3" t="s">
        <v>1644</v>
      </c>
      <c r="D271" s="3">
        <v>1921120640</v>
      </c>
      <c r="E271" s="3">
        <v>211634000</v>
      </c>
      <c r="F271" s="3" t="s">
        <v>1798</v>
      </c>
      <c r="G271" s="3" t="s">
        <v>12</v>
      </c>
      <c r="H271" s="3">
        <v>684</v>
      </c>
      <c r="I271" s="3">
        <v>45</v>
      </c>
      <c r="J271" s="3">
        <v>5850473</v>
      </c>
      <c r="K271" s="3">
        <v>16.670000000000002</v>
      </c>
      <c r="L271" s="3">
        <v>9.89</v>
      </c>
    </row>
    <row r="272" spans="1:12" x14ac:dyDescent="0.2">
      <c r="A272" s="3" t="s">
        <v>3629</v>
      </c>
      <c r="B272" s="3" t="s">
        <v>3630</v>
      </c>
      <c r="C272" s="3" t="s">
        <v>3482</v>
      </c>
      <c r="D272" s="3">
        <v>1924925824</v>
      </c>
      <c r="E272" s="3">
        <v>159148000</v>
      </c>
      <c r="F272" s="3" t="s">
        <v>3631</v>
      </c>
      <c r="G272" s="3" t="s">
        <v>12</v>
      </c>
      <c r="H272" s="3">
        <v>652</v>
      </c>
      <c r="I272" s="3">
        <v>45</v>
      </c>
      <c r="J272" s="3">
        <v>6412993</v>
      </c>
      <c r="K272" s="3">
        <v>8.75</v>
      </c>
      <c r="L272" s="3">
        <v>3.69</v>
      </c>
    </row>
    <row r="273" spans="1:12" x14ac:dyDescent="0.2">
      <c r="A273" s="3" t="s">
        <v>2282</v>
      </c>
      <c r="B273" s="3" t="s">
        <v>2283</v>
      </c>
      <c r="C273" s="3" t="s">
        <v>1880</v>
      </c>
      <c r="D273" s="3">
        <v>1932178304</v>
      </c>
      <c r="E273" s="3">
        <v>121163000</v>
      </c>
      <c r="F273" s="3" t="s">
        <v>2284</v>
      </c>
      <c r="G273" s="3" t="s">
        <v>12</v>
      </c>
      <c r="H273" s="3">
        <v>19</v>
      </c>
      <c r="I273" s="3">
        <v>60</v>
      </c>
      <c r="J273" s="3">
        <v>1561333</v>
      </c>
      <c r="K273" s="3">
        <v>7.75</v>
      </c>
      <c r="L273" s="3" t="s">
        <v>12</v>
      </c>
    </row>
    <row r="274" spans="1:12" x14ac:dyDescent="0.2">
      <c r="A274" s="3" t="s">
        <v>1097</v>
      </c>
      <c r="B274" s="3" t="s">
        <v>1098</v>
      </c>
      <c r="C274" s="3" t="s">
        <v>1052</v>
      </c>
      <c r="D274" s="3">
        <v>1953211776</v>
      </c>
      <c r="E274" s="3">
        <v>680149984</v>
      </c>
      <c r="F274" s="3" t="s">
        <v>1099</v>
      </c>
      <c r="G274" s="3" t="s">
        <v>12</v>
      </c>
      <c r="H274" s="3">
        <v>2444</v>
      </c>
      <c r="I274" s="3">
        <v>35</v>
      </c>
      <c r="J274" s="3">
        <v>4065187</v>
      </c>
      <c r="K274" s="3">
        <v>15.08</v>
      </c>
      <c r="L274" s="3">
        <v>9.98</v>
      </c>
    </row>
    <row r="275" spans="1:12" x14ac:dyDescent="0.2">
      <c r="A275" s="3" t="s">
        <v>441</v>
      </c>
      <c r="B275" s="3" t="s">
        <v>442</v>
      </c>
      <c r="C275" s="3" t="s">
        <v>366</v>
      </c>
      <c r="D275" s="3">
        <v>1983593216</v>
      </c>
      <c r="E275" s="3">
        <v>988020032</v>
      </c>
      <c r="F275" s="3" t="s">
        <v>443</v>
      </c>
      <c r="G275" s="3" t="s">
        <v>12</v>
      </c>
      <c r="H275" s="3">
        <v>3235</v>
      </c>
      <c r="I275" s="3">
        <v>45</v>
      </c>
      <c r="J275" s="3">
        <v>7642509</v>
      </c>
      <c r="K275" s="3">
        <v>17.829999999999998</v>
      </c>
      <c r="L275" s="3">
        <v>15.21</v>
      </c>
    </row>
    <row r="276" spans="1:12" x14ac:dyDescent="0.2">
      <c r="A276" s="3" t="s">
        <v>814</v>
      </c>
      <c r="B276" s="3" t="s">
        <v>815</v>
      </c>
      <c r="C276" s="3" t="s">
        <v>717</v>
      </c>
      <c r="D276" s="3">
        <v>2075179776</v>
      </c>
      <c r="E276" s="3">
        <v>108694000</v>
      </c>
      <c r="F276" s="3" t="s">
        <v>816</v>
      </c>
      <c r="G276" s="3" t="s">
        <v>12</v>
      </c>
      <c r="H276" s="3">
        <v>103</v>
      </c>
      <c r="I276" s="3">
        <v>35</v>
      </c>
      <c r="J276" s="3">
        <v>2397390</v>
      </c>
      <c r="K276" s="3">
        <v>18.829999999999998</v>
      </c>
      <c r="L276" s="3">
        <v>10.32</v>
      </c>
    </row>
    <row r="277" spans="1:12" x14ac:dyDescent="0.2">
      <c r="A277" s="3" t="s">
        <v>3251</v>
      </c>
      <c r="B277" s="3" t="s">
        <v>3252</v>
      </c>
      <c r="C277" s="3" t="s">
        <v>2826</v>
      </c>
      <c r="D277" s="3">
        <v>2081598464</v>
      </c>
      <c r="E277" s="3">
        <v>628366000</v>
      </c>
      <c r="F277" s="3" t="s">
        <v>12</v>
      </c>
      <c r="G277" s="3" t="s">
        <v>12</v>
      </c>
      <c r="H277" s="3">
        <v>1163</v>
      </c>
      <c r="I277" s="3">
        <v>55</v>
      </c>
      <c r="J277" s="3">
        <v>4448949</v>
      </c>
      <c r="K277" s="3">
        <v>4.17</v>
      </c>
      <c r="L277" s="3">
        <v>9.31</v>
      </c>
    </row>
    <row r="278" spans="1:12" x14ac:dyDescent="0.2">
      <c r="A278" s="3" t="s">
        <v>1636</v>
      </c>
      <c r="B278" s="3" t="s">
        <v>1637</v>
      </c>
      <c r="C278" s="3" t="s">
        <v>1460</v>
      </c>
      <c r="D278" s="3">
        <v>2099250688</v>
      </c>
      <c r="E278" s="3" t="s">
        <v>12</v>
      </c>
      <c r="F278" s="3" t="s">
        <v>1638</v>
      </c>
      <c r="G278" s="3" t="s">
        <v>12</v>
      </c>
      <c r="H278" s="3">
        <v>1470</v>
      </c>
      <c r="I278" s="3">
        <v>45</v>
      </c>
      <c r="J278" s="3" t="s">
        <v>12</v>
      </c>
      <c r="K278" s="3">
        <v>4.42</v>
      </c>
      <c r="L278" s="3" t="s">
        <v>12</v>
      </c>
    </row>
    <row r="279" spans="1:12" x14ac:dyDescent="0.2">
      <c r="A279" s="3" t="s">
        <v>962</v>
      </c>
      <c r="B279" s="3" t="s">
        <v>963</v>
      </c>
      <c r="C279" s="3" t="s">
        <v>889</v>
      </c>
      <c r="D279" s="3">
        <v>2130546944</v>
      </c>
      <c r="E279" s="3">
        <v>811400000</v>
      </c>
      <c r="F279" s="3" t="s">
        <v>964</v>
      </c>
      <c r="G279" s="3" t="s">
        <v>12</v>
      </c>
      <c r="H279" s="3">
        <v>2700</v>
      </c>
      <c r="I279" s="3">
        <v>45</v>
      </c>
      <c r="J279" s="3">
        <v>1814873</v>
      </c>
      <c r="K279" s="3">
        <v>1.75</v>
      </c>
      <c r="L279" s="3">
        <v>4.17</v>
      </c>
    </row>
    <row r="280" spans="1:12" x14ac:dyDescent="0.2">
      <c r="A280" s="3" t="s">
        <v>712</v>
      </c>
      <c r="B280" s="3" t="s">
        <v>713</v>
      </c>
      <c r="C280" s="3" t="s">
        <v>686</v>
      </c>
      <c r="D280" s="3">
        <v>2139084288</v>
      </c>
      <c r="E280" s="3">
        <v>436113000</v>
      </c>
      <c r="F280" s="3" t="s">
        <v>714</v>
      </c>
      <c r="G280" s="3" t="s">
        <v>12</v>
      </c>
      <c r="H280" s="3" t="s">
        <v>12</v>
      </c>
      <c r="I280" s="3">
        <v>25</v>
      </c>
      <c r="J280" s="3" t="s">
        <v>12</v>
      </c>
      <c r="K280" s="3" t="s">
        <v>12</v>
      </c>
      <c r="L280" s="3" t="s">
        <v>12</v>
      </c>
    </row>
    <row r="281" spans="1:12" x14ac:dyDescent="0.2">
      <c r="A281" s="3" t="s">
        <v>3221</v>
      </c>
      <c r="B281" s="3" t="s">
        <v>3222</v>
      </c>
      <c r="C281" s="3" t="s">
        <v>2826</v>
      </c>
      <c r="D281" s="3">
        <v>2173894400</v>
      </c>
      <c r="E281" s="3">
        <v>417149000</v>
      </c>
      <c r="F281" s="3" t="s">
        <v>3223</v>
      </c>
      <c r="G281" s="3" t="s">
        <v>12</v>
      </c>
      <c r="H281" s="3">
        <v>626</v>
      </c>
      <c r="I281" s="3">
        <v>45</v>
      </c>
      <c r="J281" s="3">
        <v>3810373</v>
      </c>
      <c r="K281" s="3">
        <v>15.83</v>
      </c>
      <c r="L281" s="3">
        <v>16.66</v>
      </c>
    </row>
    <row r="282" spans="1:12" x14ac:dyDescent="0.2">
      <c r="A282" s="3" t="s">
        <v>3291</v>
      </c>
      <c r="B282" s="3" t="s">
        <v>3292</v>
      </c>
      <c r="C282" s="3" t="s">
        <v>2826</v>
      </c>
      <c r="D282" s="3">
        <v>2244026624</v>
      </c>
      <c r="E282" s="3">
        <v>1858621984</v>
      </c>
      <c r="F282" s="3" t="s">
        <v>3293</v>
      </c>
      <c r="G282" s="3" t="s">
        <v>12</v>
      </c>
      <c r="H282" s="3">
        <v>5900</v>
      </c>
      <c r="I282" s="3">
        <v>45</v>
      </c>
      <c r="J282" s="3">
        <v>8628023</v>
      </c>
      <c r="K282" s="3">
        <v>4.08</v>
      </c>
      <c r="L282" s="3">
        <v>5.62</v>
      </c>
    </row>
    <row r="283" spans="1:12" x14ac:dyDescent="0.2">
      <c r="A283" s="3" t="s">
        <v>1876</v>
      </c>
      <c r="B283" s="3" t="s">
        <v>1877</v>
      </c>
      <c r="C283" s="3" t="s">
        <v>1847</v>
      </c>
      <c r="D283" s="3">
        <v>2261764352</v>
      </c>
      <c r="E283" s="3">
        <v>819786000</v>
      </c>
      <c r="F283" s="3" t="s">
        <v>12</v>
      </c>
      <c r="G283" s="3" t="s">
        <v>12</v>
      </c>
      <c r="H283" s="3">
        <v>1700</v>
      </c>
      <c r="I283" s="3">
        <v>45</v>
      </c>
      <c r="J283" s="3">
        <v>5941365</v>
      </c>
      <c r="K283" s="3">
        <v>1.17</v>
      </c>
      <c r="L283" s="3">
        <v>1.17</v>
      </c>
    </row>
    <row r="284" spans="1:12" x14ac:dyDescent="0.2">
      <c r="A284" s="3" t="s">
        <v>2735</v>
      </c>
      <c r="B284" s="3" t="s">
        <v>2736</v>
      </c>
      <c r="C284" s="3" t="s">
        <v>1880</v>
      </c>
      <c r="D284" s="3">
        <v>2264703488</v>
      </c>
      <c r="E284" s="3">
        <v>381568000</v>
      </c>
      <c r="F284" s="3" t="s">
        <v>2737</v>
      </c>
      <c r="G284" s="3" t="s">
        <v>12</v>
      </c>
      <c r="H284" s="3">
        <v>140</v>
      </c>
      <c r="I284" s="3">
        <v>55</v>
      </c>
      <c r="J284" s="3">
        <v>2742527</v>
      </c>
      <c r="K284" s="3">
        <v>4.08</v>
      </c>
      <c r="L284" s="3" t="s">
        <v>12</v>
      </c>
    </row>
    <row r="285" spans="1:12" x14ac:dyDescent="0.2">
      <c r="A285" s="3" t="s">
        <v>4365</v>
      </c>
      <c r="B285" s="3" t="s">
        <v>4366</v>
      </c>
      <c r="C285" s="3" t="s">
        <v>4203</v>
      </c>
      <c r="D285" s="3">
        <v>2308326656</v>
      </c>
      <c r="E285" s="3">
        <v>458215000</v>
      </c>
      <c r="F285" s="3" t="s">
        <v>4367</v>
      </c>
      <c r="G285" s="3" t="s">
        <v>12</v>
      </c>
      <c r="H285" s="3">
        <v>900</v>
      </c>
      <c r="I285" s="3">
        <v>40</v>
      </c>
      <c r="J285" s="3">
        <v>5188205</v>
      </c>
      <c r="K285" s="3">
        <v>2.83</v>
      </c>
      <c r="L285" s="3">
        <v>10.26</v>
      </c>
    </row>
    <row r="286" spans="1:12" x14ac:dyDescent="0.2">
      <c r="A286" s="3" t="s">
        <v>2759</v>
      </c>
      <c r="B286" s="3" t="s">
        <v>2760</v>
      </c>
      <c r="C286" s="3" t="s">
        <v>1880</v>
      </c>
      <c r="D286" s="3">
        <v>2460172544</v>
      </c>
      <c r="E286" s="3">
        <v>1152168992</v>
      </c>
      <c r="F286" s="3" t="s">
        <v>2761</v>
      </c>
      <c r="G286" s="3" t="s">
        <v>12</v>
      </c>
      <c r="H286" s="3">
        <v>1530</v>
      </c>
      <c r="I286" s="3">
        <v>40</v>
      </c>
      <c r="J286" s="3">
        <v>19368192</v>
      </c>
      <c r="K286" s="3">
        <v>1.5</v>
      </c>
      <c r="L286" s="3">
        <v>4.09</v>
      </c>
    </row>
    <row r="287" spans="1:12" x14ac:dyDescent="0.2">
      <c r="A287" s="3" t="s">
        <v>3603</v>
      </c>
      <c r="B287" s="3" t="s">
        <v>3604</v>
      </c>
      <c r="C287" s="3" t="s">
        <v>3482</v>
      </c>
      <c r="D287" s="3">
        <v>2556700672</v>
      </c>
      <c r="E287" s="3">
        <v>434867000</v>
      </c>
      <c r="F287" s="3" t="s">
        <v>1259</v>
      </c>
      <c r="G287" s="3" t="s">
        <v>12</v>
      </c>
      <c r="H287" s="3">
        <v>2167</v>
      </c>
      <c r="I287" s="3">
        <v>20</v>
      </c>
      <c r="J287" s="3">
        <v>6512108</v>
      </c>
      <c r="K287" s="3">
        <v>10.75</v>
      </c>
      <c r="L287" s="3">
        <v>10.66</v>
      </c>
    </row>
    <row r="288" spans="1:12" x14ac:dyDescent="0.2">
      <c r="A288" s="3" t="s">
        <v>4242</v>
      </c>
      <c r="B288" s="3" t="s">
        <v>4243</v>
      </c>
      <c r="C288" s="3" t="s">
        <v>4203</v>
      </c>
      <c r="D288" s="3">
        <v>2642191616</v>
      </c>
      <c r="E288" s="3">
        <v>1449784032</v>
      </c>
      <c r="F288" s="3" t="s">
        <v>3136</v>
      </c>
      <c r="G288" s="3" t="s">
        <v>12</v>
      </c>
      <c r="H288" s="3">
        <v>14000</v>
      </c>
      <c r="I288" s="3">
        <v>45</v>
      </c>
      <c r="J288" s="3">
        <v>7438117</v>
      </c>
      <c r="K288" s="3">
        <v>2.17</v>
      </c>
      <c r="L288" s="3">
        <v>11.01</v>
      </c>
    </row>
    <row r="289" spans="1:12" x14ac:dyDescent="0.2">
      <c r="A289" s="3" t="s">
        <v>2817</v>
      </c>
      <c r="B289" s="3" t="s">
        <v>2818</v>
      </c>
      <c r="C289" s="3" t="s">
        <v>1880</v>
      </c>
      <c r="D289" s="3">
        <v>2678227712</v>
      </c>
      <c r="E289" s="3">
        <v>205105000</v>
      </c>
      <c r="F289" s="3" t="s">
        <v>2819</v>
      </c>
      <c r="G289" s="3" t="s">
        <v>12</v>
      </c>
      <c r="H289" s="3" t="s">
        <v>12</v>
      </c>
      <c r="I289" s="3">
        <v>45</v>
      </c>
      <c r="J289" s="3" t="s">
        <v>12</v>
      </c>
      <c r="K289" s="3">
        <v>0.75</v>
      </c>
      <c r="L289" s="3" t="s">
        <v>12</v>
      </c>
    </row>
    <row r="290" spans="1:12" x14ac:dyDescent="0.2">
      <c r="A290" s="3" t="s">
        <v>1827</v>
      </c>
      <c r="B290" s="3" t="s">
        <v>1828</v>
      </c>
      <c r="C290" s="3" t="s">
        <v>1644</v>
      </c>
      <c r="D290" s="3">
        <v>2682263296</v>
      </c>
      <c r="E290" s="3">
        <v>277908000</v>
      </c>
      <c r="F290" s="3" t="s">
        <v>1829</v>
      </c>
      <c r="G290" s="3" t="s">
        <v>12</v>
      </c>
      <c r="H290" s="3">
        <v>518</v>
      </c>
      <c r="I290" s="3">
        <v>35</v>
      </c>
      <c r="J290" s="3">
        <v>3930190</v>
      </c>
      <c r="K290" s="3">
        <v>1.42</v>
      </c>
      <c r="L290" s="3">
        <v>3.81</v>
      </c>
    </row>
    <row r="291" spans="1:12" x14ac:dyDescent="0.2">
      <c r="A291" s="3" t="s">
        <v>1819</v>
      </c>
      <c r="B291" s="3" t="s">
        <v>1820</v>
      </c>
      <c r="C291" s="3" t="s">
        <v>1644</v>
      </c>
      <c r="D291" s="3">
        <v>2754223616</v>
      </c>
      <c r="E291" s="3">
        <v>452900000</v>
      </c>
      <c r="F291" s="3" t="s">
        <v>1821</v>
      </c>
      <c r="G291" s="3" t="s">
        <v>12</v>
      </c>
      <c r="H291" s="3">
        <v>1495</v>
      </c>
      <c r="I291" s="3">
        <v>45</v>
      </c>
      <c r="J291" s="3">
        <v>285400</v>
      </c>
      <c r="K291" s="3">
        <v>5.92</v>
      </c>
      <c r="L291" s="3" t="s">
        <v>12</v>
      </c>
    </row>
    <row r="292" spans="1:12" x14ac:dyDescent="0.2">
      <c r="A292" s="3" t="s">
        <v>2765</v>
      </c>
      <c r="B292" s="3" t="s">
        <v>2766</v>
      </c>
      <c r="C292" s="3" t="s">
        <v>1880</v>
      </c>
      <c r="D292" s="3">
        <v>2815753984</v>
      </c>
      <c r="E292" s="3">
        <v>284970000</v>
      </c>
      <c r="F292" s="3" t="s">
        <v>2767</v>
      </c>
      <c r="G292" s="3" t="s">
        <v>12</v>
      </c>
      <c r="H292" s="3">
        <v>1088</v>
      </c>
      <c r="I292" s="3">
        <v>45</v>
      </c>
      <c r="J292" s="3">
        <v>658776</v>
      </c>
      <c r="K292" s="3">
        <v>9.75</v>
      </c>
      <c r="L292" s="3">
        <v>5.58</v>
      </c>
    </row>
    <row r="293" spans="1:12" x14ac:dyDescent="0.2">
      <c r="A293" s="3" t="s">
        <v>2802</v>
      </c>
      <c r="B293" s="3" t="s">
        <v>2803</v>
      </c>
      <c r="C293" s="3" t="s">
        <v>1880</v>
      </c>
      <c r="D293" s="3">
        <v>2889976832</v>
      </c>
      <c r="E293" s="3">
        <v>336727000</v>
      </c>
      <c r="F293" s="3" t="s">
        <v>2804</v>
      </c>
      <c r="G293" s="3" t="s">
        <v>12</v>
      </c>
      <c r="H293" s="3">
        <v>730</v>
      </c>
      <c r="I293" s="3">
        <v>45</v>
      </c>
      <c r="J293" s="3">
        <v>2050800</v>
      </c>
      <c r="K293" s="3">
        <v>2</v>
      </c>
      <c r="L293" s="3" t="s">
        <v>12</v>
      </c>
    </row>
    <row r="294" spans="1:12" x14ac:dyDescent="0.2">
      <c r="A294" s="3" t="s">
        <v>2830</v>
      </c>
      <c r="B294" s="3" t="s">
        <v>2831</v>
      </c>
      <c r="C294" s="3" t="s">
        <v>2826</v>
      </c>
      <c r="D294" s="3">
        <v>2924435968</v>
      </c>
      <c r="E294" s="3">
        <v>6779435008</v>
      </c>
      <c r="F294" s="3" t="s">
        <v>2832</v>
      </c>
      <c r="G294" s="3" t="s">
        <v>12</v>
      </c>
      <c r="H294" s="3">
        <v>45397</v>
      </c>
      <c r="I294" s="3">
        <v>45</v>
      </c>
      <c r="J294" s="3">
        <v>12624221</v>
      </c>
      <c r="K294" s="3">
        <v>0.08</v>
      </c>
      <c r="L294" s="3">
        <v>11.02</v>
      </c>
    </row>
    <row r="295" spans="1:12" x14ac:dyDescent="0.2">
      <c r="A295" s="3" t="s">
        <v>2814</v>
      </c>
      <c r="B295" s="3" t="s">
        <v>2815</v>
      </c>
      <c r="C295" s="3" t="s">
        <v>1880</v>
      </c>
      <c r="D295" s="3">
        <v>2959222784</v>
      </c>
      <c r="E295" s="3">
        <v>234860000</v>
      </c>
      <c r="F295" s="3" t="s">
        <v>2816</v>
      </c>
      <c r="G295" s="3" t="s">
        <v>12</v>
      </c>
      <c r="H295" s="3" t="s">
        <v>12</v>
      </c>
      <c r="I295" s="3">
        <v>45</v>
      </c>
      <c r="J295" s="3" t="s">
        <v>12</v>
      </c>
      <c r="K295" s="3" t="s">
        <v>12</v>
      </c>
      <c r="L295" s="3" t="s">
        <v>12</v>
      </c>
    </row>
    <row r="296" spans="1:12" x14ac:dyDescent="0.2">
      <c r="A296" s="3" t="s">
        <v>2748</v>
      </c>
      <c r="B296" s="3" t="s">
        <v>2749</v>
      </c>
      <c r="C296" s="3" t="s">
        <v>1880</v>
      </c>
      <c r="D296" s="3">
        <v>3051141632</v>
      </c>
      <c r="E296" s="3">
        <v>363620000</v>
      </c>
      <c r="F296" s="3" t="s">
        <v>2750</v>
      </c>
      <c r="G296" s="3" t="s">
        <v>12</v>
      </c>
      <c r="H296" s="3" t="s">
        <v>12</v>
      </c>
      <c r="I296" s="3">
        <v>45</v>
      </c>
      <c r="J296" s="3">
        <v>1884589</v>
      </c>
      <c r="K296" s="3">
        <v>10.25</v>
      </c>
      <c r="L296" s="3" t="s">
        <v>12</v>
      </c>
    </row>
    <row r="297" spans="1:12" x14ac:dyDescent="0.2">
      <c r="A297" s="3" t="s">
        <v>1015</v>
      </c>
      <c r="B297" s="3" t="s">
        <v>1016</v>
      </c>
      <c r="C297" s="3" t="s">
        <v>889</v>
      </c>
      <c r="D297" s="3">
        <v>3064065792</v>
      </c>
      <c r="E297" s="3">
        <v>730317008</v>
      </c>
      <c r="F297" s="3" t="s">
        <v>1017</v>
      </c>
      <c r="G297" s="3" t="s">
        <v>12</v>
      </c>
      <c r="H297" s="3">
        <v>2900</v>
      </c>
      <c r="I297" s="3">
        <v>45</v>
      </c>
      <c r="J297" s="3">
        <v>14414677</v>
      </c>
      <c r="K297" s="3">
        <v>1.42</v>
      </c>
      <c r="L297" s="3">
        <v>2.88</v>
      </c>
    </row>
    <row r="298" spans="1:12" x14ac:dyDescent="0.2">
      <c r="A298" s="3" t="s">
        <v>3613</v>
      </c>
      <c r="B298" s="3" t="s">
        <v>3614</v>
      </c>
      <c r="C298" s="3" t="s">
        <v>3482</v>
      </c>
      <c r="D298" s="3">
        <v>3138149376</v>
      </c>
      <c r="E298" s="3">
        <v>432569000</v>
      </c>
      <c r="F298" s="3" t="s">
        <v>2737</v>
      </c>
      <c r="G298" s="3" t="s">
        <v>12</v>
      </c>
      <c r="H298" s="3">
        <v>1037</v>
      </c>
      <c r="I298" s="3">
        <v>45</v>
      </c>
      <c r="J298" s="3">
        <v>4288496</v>
      </c>
      <c r="K298" s="3">
        <v>18.829999999999998</v>
      </c>
      <c r="L298" s="3">
        <v>5.99</v>
      </c>
    </row>
    <row r="299" spans="1:12" x14ac:dyDescent="0.2">
      <c r="A299" s="3" t="s">
        <v>4173</v>
      </c>
      <c r="B299" s="3" t="s">
        <v>4174</v>
      </c>
      <c r="C299" s="3" t="s">
        <v>4058</v>
      </c>
      <c r="D299" s="3">
        <v>3238732544</v>
      </c>
      <c r="E299" s="3">
        <v>31930000</v>
      </c>
      <c r="F299" s="3" t="s">
        <v>4175</v>
      </c>
      <c r="G299" s="3" t="s">
        <v>12</v>
      </c>
      <c r="H299" s="3">
        <v>163</v>
      </c>
      <c r="I299" s="3">
        <v>35</v>
      </c>
      <c r="J299" s="3">
        <v>6902255</v>
      </c>
      <c r="K299" s="3">
        <v>7.5</v>
      </c>
      <c r="L299" s="3" t="s">
        <v>12</v>
      </c>
    </row>
    <row r="300" spans="1:12" x14ac:dyDescent="0.2">
      <c r="A300" s="3" t="s">
        <v>2136</v>
      </c>
      <c r="B300" s="3" t="s">
        <v>2137</v>
      </c>
      <c r="C300" s="3" t="s">
        <v>1880</v>
      </c>
      <c r="D300" s="3">
        <v>3392606208</v>
      </c>
      <c r="E300" s="3">
        <v>776479008</v>
      </c>
      <c r="F300" s="3" t="s">
        <v>2138</v>
      </c>
      <c r="G300" s="3" t="s">
        <v>12</v>
      </c>
      <c r="H300" s="3">
        <v>1681</v>
      </c>
      <c r="I300" s="3">
        <v>45</v>
      </c>
      <c r="J300" s="3">
        <v>24450382</v>
      </c>
      <c r="K300" s="3">
        <v>1.67</v>
      </c>
      <c r="L300" s="3">
        <v>3.62</v>
      </c>
    </row>
    <row r="301" spans="1:12" x14ac:dyDescent="0.2">
      <c r="A301" s="3" t="s">
        <v>1021</v>
      </c>
      <c r="B301" s="3" t="s">
        <v>1022</v>
      </c>
      <c r="C301" s="3" t="s">
        <v>889</v>
      </c>
      <c r="D301" s="3">
        <v>3472261376</v>
      </c>
      <c r="E301" s="3">
        <v>1001600000</v>
      </c>
      <c r="F301" s="3" t="s">
        <v>12</v>
      </c>
      <c r="G301" s="3" t="s">
        <v>12</v>
      </c>
      <c r="H301" s="3">
        <v>2057</v>
      </c>
      <c r="I301" s="3">
        <v>45</v>
      </c>
      <c r="J301" s="3">
        <v>5918842</v>
      </c>
      <c r="K301" s="3">
        <v>2.33</v>
      </c>
      <c r="L301" s="3">
        <v>2.25</v>
      </c>
    </row>
    <row r="302" spans="1:12" x14ac:dyDescent="0.2">
      <c r="A302" s="3" t="s">
        <v>1275</v>
      </c>
      <c r="B302" s="3" t="s">
        <v>1276</v>
      </c>
      <c r="C302" s="3" t="s">
        <v>1052</v>
      </c>
      <c r="D302" s="3">
        <v>3489471232</v>
      </c>
      <c r="E302" s="3">
        <v>831908000</v>
      </c>
      <c r="F302" s="3" t="s">
        <v>1277</v>
      </c>
      <c r="G302" s="3" t="s">
        <v>12</v>
      </c>
      <c r="H302" s="3">
        <v>1700</v>
      </c>
      <c r="I302" s="3">
        <v>45</v>
      </c>
      <c r="J302" s="3">
        <v>433800</v>
      </c>
      <c r="K302" s="3">
        <v>0.25</v>
      </c>
      <c r="L302" s="3">
        <v>4.3099999999999996</v>
      </c>
    </row>
    <row r="303" spans="1:12" x14ac:dyDescent="0.2">
      <c r="A303" s="3" t="s">
        <v>2488</v>
      </c>
      <c r="B303" s="3" t="s">
        <v>2489</v>
      </c>
      <c r="C303" s="3" t="s">
        <v>1880</v>
      </c>
      <c r="D303" s="3">
        <v>3635345920</v>
      </c>
      <c r="E303" s="3">
        <v>787215008</v>
      </c>
      <c r="F303" s="3" t="s">
        <v>2490</v>
      </c>
      <c r="G303" s="3" t="s">
        <v>12</v>
      </c>
      <c r="H303" s="3">
        <v>4256</v>
      </c>
      <c r="I303" s="3">
        <v>45</v>
      </c>
      <c r="J303" s="3">
        <v>3729279</v>
      </c>
      <c r="K303" s="3">
        <v>13.83</v>
      </c>
      <c r="L303" s="3">
        <v>8.0399999999999991</v>
      </c>
    </row>
    <row r="304" spans="1:12" x14ac:dyDescent="0.2">
      <c r="A304" s="3" t="s">
        <v>2333</v>
      </c>
      <c r="B304" s="3" t="s">
        <v>2334</v>
      </c>
      <c r="C304" s="3" t="s">
        <v>1880</v>
      </c>
      <c r="D304" s="3">
        <v>3700272640</v>
      </c>
      <c r="E304" s="3">
        <v>133105000</v>
      </c>
      <c r="F304" s="3" t="s">
        <v>2335</v>
      </c>
      <c r="G304" s="3" t="s">
        <v>12</v>
      </c>
      <c r="H304" s="3">
        <v>468</v>
      </c>
      <c r="I304" s="3">
        <v>35</v>
      </c>
      <c r="J304" s="3">
        <v>4764143</v>
      </c>
      <c r="K304" s="3">
        <v>10.83</v>
      </c>
      <c r="L304" s="3">
        <v>10.44</v>
      </c>
    </row>
    <row r="305" spans="1:12" x14ac:dyDescent="0.2">
      <c r="A305" s="3" t="s">
        <v>2849</v>
      </c>
      <c r="B305" s="3" t="s">
        <v>2850</v>
      </c>
      <c r="C305" s="3" t="s">
        <v>2826</v>
      </c>
      <c r="D305" s="3">
        <v>3757815296</v>
      </c>
      <c r="E305" s="3">
        <v>732828000</v>
      </c>
      <c r="F305" s="3" t="s">
        <v>2851</v>
      </c>
      <c r="G305" s="3" t="s">
        <v>12</v>
      </c>
      <c r="H305" s="3">
        <v>1623</v>
      </c>
      <c r="I305" s="3">
        <v>45</v>
      </c>
      <c r="J305" s="3">
        <v>6671986</v>
      </c>
      <c r="K305" s="3">
        <v>3.83</v>
      </c>
      <c r="L305" s="3">
        <v>4.88</v>
      </c>
    </row>
    <row r="306" spans="1:12" x14ac:dyDescent="0.2">
      <c r="A306" s="3" t="s">
        <v>3464</v>
      </c>
      <c r="B306" s="3" t="s">
        <v>3465</v>
      </c>
      <c r="C306" s="3" t="s">
        <v>2826</v>
      </c>
      <c r="D306" s="3">
        <v>4081215744</v>
      </c>
      <c r="E306" s="3">
        <v>766869008</v>
      </c>
      <c r="F306" s="3" t="s">
        <v>3466</v>
      </c>
      <c r="G306" s="3" t="s">
        <v>12</v>
      </c>
      <c r="H306" s="3">
        <v>2813</v>
      </c>
      <c r="I306" s="3">
        <v>45</v>
      </c>
      <c r="J306" s="3">
        <v>448258</v>
      </c>
      <c r="K306" s="3">
        <v>8.17</v>
      </c>
      <c r="L306" s="3">
        <v>4.8499999999999996</v>
      </c>
    </row>
    <row r="307" spans="1:12" x14ac:dyDescent="0.2">
      <c r="A307" s="3" t="s">
        <v>4510</v>
      </c>
      <c r="B307" s="3" t="s">
        <v>4511</v>
      </c>
      <c r="C307" s="3" t="s">
        <v>4203</v>
      </c>
      <c r="D307" s="3">
        <v>4254393600</v>
      </c>
      <c r="E307" s="3">
        <v>476696000</v>
      </c>
      <c r="F307" s="3" t="s">
        <v>3940</v>
      </c>
      <c r="G307" s="3" t="s">
        <v>12</v>
      </c>
      <c r="H307" s="3">
        <v>1573</v>
      </c>
      <c r="I307" s="3">
        <v>45</v>
      </c>
      <c r="J307" s="3">
        <v>5090002</v>
      </c>
      <c r="K307" s="3">
        <v>15.83</v>
      </c>
      <c r="L307" s="3" t="s">
        <v>12</v>
      </c>
    </row>
    <row r="308" spans="1:12" x14ac:dyDescent="0.2">
      <c r="A308" s="3" t="s">
        <v>2762</v>
      </c>
      <c r="B308" s="3" t="s">
        <v>2763</v>
      </c>
      <c r="C308" s="3" t="s">
        <v>1880</v>
      </c>
      <c r="D308" s="3">
        <v>4276192512</v>
      </c>
      <c r="E308" s="3">
        <v>117903000</v>
      </c>
      <c r="F308" s="3" t="s">
        <v>2764</v>
      </c>
      <c r="G308" s="3" t="s">
        <v>12</v>
      </c>
      <c r="H308" s="3">
        <v>364</v>
      </c>
      <c r="I308" s="3">
        <v>35</v>
      </c>
      <c r="J308" s="3">
        <v>5242290</v>
      </c>
      <c r="K308" s="3">
        <v>23.83</v>
      </c>
      <c r="L308" s="3">
        <v>13.04</v>
      </c>
    </row>
    <row r="309" spans="1:12" x14ac:dyDescent="0.2">
      <c r="A309" s="3" t="s">
        <v>2323</v>
      </c>
      <c r="B309" s="3" t="s">
        <v>2324</v>
      </c>
      <c r="C309" s="3" t="s">
        <v>1880</v>
      </c>
      <c r="D309" s="3">
        <v>4363267072</v>
      </c>
      <c r="E309" s="3">
        <v>5140078976</v>
      </c>
      <c r="F309" s="3" t="s">
        <v>167</v>
      </c>
      <c r="G309" s="3" t="s">
        <v>12</v>
      </c>
      <c r="H309" s="3">
        <v>10500</v>
      </c>
      <c r="I309" s="3">
        <v>25</v>
      </c>
      <c r="J309" s="3">
        <v>13823379</v>
      </c>
      <c r="K309" s="3">
        <v>7.5</v>
      </c>
      <c r="L309" s="3">
        <v>5.17</v>
      </c>
    </row>
    <row r="310" spans="1:12" x14ac:dyDescent="0.2">
      <c r="A310" s="3" t="s">
        <v>3198</v>
      </c>
      <c r="B310" s="3" t="s">
        <v>3199</v>
      </c>
      <c r="C310" s="3" t="s">
        <v>2826</v>
      </c>
      <c r="D310" s="3">
        <v>4448720896</v>
      </c>
      <c r="E310" s="3">
        <v>914788000</v>
      </c>
      <c r="F310" s="3" t="s">
        <v>3200</v>
      </c>
      <c r="G310" s="3" t="s">
        <v>12</v>
      </c>
      <c r="H310" s="3">
        <v>3088</v>
      </c>
      <c r="I310" s="3">
        <v>45</v>
      </c>
      <c r="J310" s="3">
        <v>7882179</v>
      </c>
      <c r="K310" s="3">
        <v>5.83</v>
      </c>
      <c r="L310" s="3">
        <v>6.8</v>
      </c>
    </row>
    <row r="311" spans="1:12" x14ac:dyDescent="0.2">
      <c r="A311" s="3" t="s">
        <v>3283</v>
      </c>
      <c r="B311" s="3" t="s">
        <v>3284</v>
      </c>
      <c r="C311" s="3" t="s">
        <v>2826</v>
      </c>
      <c r="D311" s="3">
        <v>4714893824</v>
      </c>
      <c r="E311" s="3">
        <v>422634000</v>
      </c>
      <c r="F311" s="3" t="s">
        <v>3285</v>
      </c>
      <c r="G311" s="3" t="s">
        <v>12</v>
      </c>
      <c r="H311" s="3">
        <v>1400</v>
      </c>
      <c r="I311" s="3">
        <v>45</v>
      </c>
      <c r="J311" s="3">
        <v>7032064</v>
      </c>
      <c r="K311" s="3">
        <v>20.25</v>
      </c>
      <c r="L311" s="3" t="s">
        <v>12</v>
      </c>
    </row>
    <row r="312" spans="1:12" x14ac:dyDescent="0.2">
      <c r="A312" s="3" t="s">
        <v>3083</v>
      </c>
      <c r="B312" s="3" t="s">
        <v>3084</v>
      </c>
      <c r="C312" s="3" t="s">
        <v>2826</v>
      </c>
      <c r="D312" s="3">
        <v>4745121792</v>
      </c>
      <c r="E312" s="3">
        <v>865944000</v>
      </c>
      <c r="F312" s="3" t="s">
        <v>3085</v>
      </c>
      <c r="G312" s="3" t="s">
        <v>12</v>
      </c>
      <c r="H312" s="3">
        <v>1831</v>
      </c>
      <c r="I312" s="3">
        <v>45</v>
      </c>
      <c r="J312" s="3">
        <v>7067403</v>
      </c>
      <c r="K312" s="3">
        <v>17</v>
      </c>
      <c r="L312" s="3">
        <v>7.31</v>
      </c>
    </row>
    <row r="313" spans="1:12" x14ac:dyDescent="0.2">
      <c r="A313" s="3" t="s">
        <v>3248</v>
      </c>
      <c r="B313" s="3" t="s">
        <v>3249</v>
      </c>
      <c r="C313" s="3" t="s">
        <v>2826</v>
      </c>
      <c r="D313" s="3">
        <v>4924411904</v>
      </c>
      <c r="E313" s="3">
        <v>2340780992</v>
      </c>
      <c r="F313" s="3" t="s">
        <v>3250</v>
      </c>
      <c r="G313" s="3" t="s">
        <v>12</v>
      </c>
      <c r="H313" s="3">
        <v>5960</v>
      </c>
      <c r="I313" s="3">
        <v>45</v>
      </c>
      <c r="J313" s="3">
        <v>6092213</v>
      </c>
      <c r="K313" s="3">
        <v>4.83</v>
      </c>
      <c r="L313" s="3">
        <v>8.7899999999999991</v>
      </c>
    </row>
    <row r="314" spans="1:12" x14ac:dyDescent="0.2">
      <c r="A314" s="3" t="s">
        <v>2924</v>
      </c>
      <c r="B314" s="3" t="s">
        <v>2925</v>
      </c>
      <c r="C314" s="3" t="s">
        <v>2826</v>
      </c>
      <c r="D314" s="3">
        <v>5190139904</v>
      </c>
      <c r="E314" s="3">
        <v>2179666976</v>
      </c>
      <c r="F314" s="3" t="s">
        <v>2926</v>
      </c>
      <c r="G314" s="3" t="s">
        <v>12</v>
      </c>
      <c r="H314" s="3">
        <v>6546</v>
      </c>
      <c r="I314" s="3">
        <v>45</v>
      </c>
      <c r="J314" s="3">
        <v>11751192</v>
      </c>
      <c r="K314" s="3">
        <v>1.25</v>
      </c>
      <c r="L314" s="3">
        <v>5.31</v>
      </c>
    </row>
    <row r="315" spans="1:12" x14ac:dyDescent="0.2">
      <c r="A315" s="3" t="s">
        <v>564</v>
      </c>
      <c r="B315" s="3" t="s">
        <v>565</v>
      </c>
      <c r="C315" s="3" t="s">
        <v>366</v>
      </c>
      <c r="D315" s="3">
        <v>5220249088</v>
      </c>
      <c r="E315" s="3">
        <v>15620725248</v>
      </c>
      <c r="F315" s="3" t="s">
        <v>566</v>
      </c>
      <c r="G315" s="3" t="s">
        <v>12</v>
      </c>
      <c r="H315" s="3">
        <v>105500</v>
      </c>
      <c r="I315" s="3">
        <v>45</v>
      </c>
      <c r="J315" s="3">
        <v>5130134</v>
      </c>
      <c r="K315" s="3">
        <v>9.67</v>
      </c>
      <c r="L315" s="3">
        <v>8.81</v>
      </c>
    </row>
    <row r="316" spans="1:12" x14ac:dyDescent="0.2">
      <c r="A316" s="3" t="s">
        <v>352</v>
      </c>
      <c r="B316" s="3" t="s">
        <v>353</v>
      </c>
      <c r="C316" s="3" t="s">
        <v>327</v>
      </c>
      <c r="D316" s="3">
        <v>5805004288</v>
      </c>
      <c r="E316" s="3">
        <v>514284000</v>
      </c>
      <c r="F316" s="3" t="s">
        <v>354</v>
      </c>
      <c r="G316" s="3" t="s">
        <v>12</v>
      </c>
      <c r="H316" s="3">
        <v>1893</v>
      </c>
      <c r="I316" s="3">
        <v>45</v>
      </c>
      <c r="J316" s="3">
        <v>6071602</v>
      </c>
      <c r="K316" s="3">
        <v>6.92</v>
      </c>
      <c r="L316" s="3" t="s">
        <v>12</v>
      </c>
    </row>
    <row r="317" spans="1:12" x14ac:dyDescent="0.2">
      <c r="A317" s="3" t="s">
        <v>2031</v>
      </c>
      <c r="B317" s="3" t="s">
        <v>2032</v>
      </c>
      <c r="C317" s="3" t="s">
        <v>1880</v>
      </c>
      <c r="D317" s="3">
        <v>6075321856</v>
      </c>
      <c r="E317" s="3">
        <v>1072402992</v>
      </c>
      <c r="F317" s="3" t="s">
        <v>2033</v>
      </c>
      <c r="G317" s="3" t="s">
        <v>12</v>
      </c>
      <c r="H317" s="3">
        <v>2030</v>
      </c>
      <c r="I317" s="3">
        <v>45</v>
      </c>
      <c r="J317" s="3">
        <v>5340033</v>
      </c>
      <c r="K317" s="3">
        <v>8.67</v>
      </c>
      <c r="L317" s="3">
        <v>8.3699999999999992</v>
      </c>
    </row>
    <row r="318" spans="1:12" x14ac:dyDescent="0.2">
      <c r="A318" s="3" t="s">
        <v>3842</v>
      </c>
      <c r="B318" s="3" t="s">
        <v>3843</v>
      </c>
      <c r="C318" s="3" t="s">
        <v>3681</v>
      </c>
      <c r="D318" s="3">
        <v>6366493184</v>
      </c>
      <c r="E318" s="3">
        <v>1481473984</v>
      </c>
      <c r="F318" s="3" t="s">
        <v>12</v>
      </c>
      <c r="G318" s="3" t="s">
        <v>12</v>
      </c>
      <c r="H318" s="3">
        <v>2787</v>
      </c>
      <c r="I318" s="3">
        <v>45</v>
      </c>
      <c r="J318" s="3">
        <v>5139265</v>
      </c>
      <c r="K318" s="3">
        <v>15.08</v>
      </c>
      <c r="L318" s="3">
        <v>8.75</v>
      </c>
    </row>
    <row r="319" spans="1:12" x14ac:dyDescent="0.2">
      <c r="A319" s="3" t="s">
        <v>746</v>
      </c>
      <c r="B319" s="3" t="s">
        <v>747</v>
      </c>
      <c r="C319" s="3" t="s">
        <v>717</v>
      </c>
      <c r="D319" s="3">
        <v>6425304064</v>
      </c>
      <c r="E319" s="3">
        <v>5199412096</v>
      </c>
      <c r="F319" s="3" t="s">
        <v>12</v>
      </c>
      <c r="G319" s="3" t="s">
        <v>12</v>
      </c>
      <c r="H319" s="3">
        <v>16400</v>
      </c>
      <c r="I319" s="3">
        <v>20</v>
      </c>
      <c r="J319" s="3">
        <v>8840040</v>
      </c>
      <c r="K319" s="3">
        <v>30.42</v>
      </c>
      <c r="L319" s="3">
        <v>15.33</v>
      </c>
    </row>
    <row r="320" spans="1:12" x14ac:dyDescent="0.2">
      <c r="A320" s="3" t="s">
        <v>4314</v>
      </c>
      <c r="B320" s="3" t="s">
        <v>4315</v>
      </c>
      <c r="C320" s="3" t="s">
        <v>4203</v>
      </c>
      <c r="D320" s="3">
        <v>7072097280</v>
      </c>
      <c r="E320" s="3">
        <v>1383521024</v>
      </c>
      <c r="F320" s="3" t="s">
        <v>4316</v>
      </c>
      <c r="G320" s="3" t="s">
        <v>12</v>
      </c>
      <c r="H320" s="3">
        <v>4665</v>
      </c>
      <c r="I320" s="3">
        <v>45</v>
      </c>
      <c r="J320" s="3">
        <v>2213445</v>
      </c>
      <c r="K320" s="3">
        <v>17.079999999999998</v>
      </c>
      <c r="L320" s="3">
        <v>7.78</v>
      </c>
    </row>
    <row r="321" spans="1:12" x14ac:dyDescent="0.2">
      <c r="A321" s="3" t="s">
        <v>4088</v>
      </c>
      <c r="B321" s="3" t="s">
        <v>4089</v>
      </c>
      <c r="C321" s="3" t="s">
        <v>4058</v>
      </c>
      <c r="D321" s="3">
        <v>8070623232</v>
      </c>
      <c r="E321" s="3">
        <v>319670000</v>
      </c>
      <c r="F321" s="3" t="s">
        <v>4090</v>
      </c>
      <c r="G321" s="3" t="s">
        <v>12</v>
      </c>
      <c r="H321" s="3">
        <v>287</v>
      </c>
      <c r="I321" s="3">
        <v>35</v>
      </c>
      <c r="J321" s="3">
        <v>6268138</v>
      </c>
      <c r="K321" s="3">
        <v>7.33</v>
      </c>
      <c r="L321" s="3">
        <v>14.74</v>
      </c>
    </row>
    <row r="322" spans="1:12" x14ac:dyDescent="0.2">
      <c r="A322" s="3" t="s">
        <v>2551</v>
      </c>
      <c r="B322" s="3" t="s">
        <v>2552</v>
      </c>
      <c r="C322" s="3" t="s">
        <v>1880</v>
      </c>
      <c r="D322" s="3">
        <v>8900575232</v>
      </c>
      <c r="E322" s="3">
        <v>1073661984</v>
      </c>
      <c r="F322" s="3" t="s">
        <v>2553</v>
      </c>
      <c r="G322" s="3" t="s">
        <v>12</v>
      </c>
      <c r="H322" s="3">
        <v>2700</v>
      </c>
      <c r="I322" s="3">
        <v>45</v>
      </c>
      <c r="J322" s="3">
        <v>8114195</v>
      </c>
      <c r="K322" s="3">
        <v>2</v>
      </c>
      <c r="L322" s="3">
        <v>4.9000000000000004</v>
      </c>
    </row>
    <row r="323" spans="1:12" x14ac:dyDescent="0.2">
      <c r="A323" s="3" t="s">
        <v>3172</v>
      </c>
      <c r="B323" s="3" t="s">
        <v>3173</v>
      </c>
      <c r="C323" s="3" t="s">
        <v>2826</v>
      </c>
      <c r="D323" s="3">
        <v>9428384768</v>
      </c>
      <c r="E323" s="3">
        <v>23994392576</v>
      </c>
      <c r="F323" s="3" t="s">
        <v>3174</v>
      </c>
      <c r="G323" s="3" t="s">
        <v>12</v>
      </c>
      <c r="H323" s="3">
        <v>200000</v>
      </c>
      <c r="I323" s="3">
        <v>45</v>
      </c>
      <c r="J323" s="3">
        <v>14793605</v>
      </c>
      <c r="K323" s="3">
        <v>11.83</v>
      </c>
      <c r="L323" s="3">
        <v>5.93</v>
      </c>
    </row>
    <row r="324" spans="1:12" x14ac:dyDescent="0.2">
      <c r="A324" s="3" t="s">
        <v>1476</v>
      </c>
      <c r="B324" s="3" t="s">
        <v>1477</v>
      </c>
      <c r="C324" s="3" t="s">
        <v>1460</v>
      </c>
      <c r="D324" s="3">
        <v>9694174208</v>
      </c>
      <c r="E324" s="3">
        <v>2993199936</v>
      </c>
      <c r="F324" s="3" t="s">
        <v>12</v>
      </c>
      <c r="G324" s="3" t="s">
        <v>12</v>
      </c>
      <c r="H324" s="3">
        <v>7800</v>
      </c>
      <c r="I324" s="3">
        <v>35</v>
      </c>
      <c r="J324" s="3">
        <v>8605682</v>
      </c>
      <c r="K324" s="3">
        <v>5.17</v>
      </c>
      <c r="L324" s="3">
        <v>6.84</v>
      </c>
    </row>
    <row r="325" spans="1:12" x14ac:dyDescent="0.2">
      <c r="A325" s="3" t="s">
        <v>3895</v>
      </c>
      <c r="B325" s="3" t="s">
        <v>3896</v>
      </c>
      <c r="C325" s="3" t="s">
        <v>3681</v>
      </c>
      <c r="D325" s="3">
        <v>9757718528</v>
      </c>
      <c r="E325" s="3">
        <v>1786428000</v>
      </c>
      <c r="F325" s="3" t="s">
        <v>167</v>
      </c>
      <c r="G325" s="3" t="s">
        <v>12</v>
      </c>
      <c r="H325" s="3">
        <v>2311</v>
      </c>
      <c r="I325" s="3">
        <v>40</v>
      </c>
      <c r="J325" s="3">
        <v>5125780</v>
      </c>
      <c r="K325" s="3">
        <v>6.58</v>
      </c>
      <c r="L325" s="3" t="s">
        <v>12</v>
      </c>
    </row>
    <row r="326" spans="1:12" x14ac:dyDescent="0.2">
      <c r="A326" s="3" t="s">
        <v>4426</v>
      </c>
      <c r="B326" s="3" t="s">
        <v>4427</v>
      </c>
      <c r="C326" s="3" t="s">
        <v>4203</v>
      </c>
      <c r="D326" s="3">
        <v>9819566080</v>
      </c>
      <c r="E326" s="3">
        <v>5200799872</v>
      </c>
      <c r="F326" s="3" t="s">
        <v>3597</v>
      </c>
      <c r="G326" s="3" t="s">
        <v>12</v>
      </c>
      <c r="H326" s="3">
        <v>9832</v>
      </c>
      <c r="I326" s="3">
        <v>45</v>
      </c>
      <c r="J326" s="3">
        <v>7544013</v>
      </c>
      <c r="K326" s="3">
        <v>3</v>
      </c>
      <c r="L326" s="3">
        <v>8.74</v>
      </c>
    </row>
    <row r="327" spans="1:12" x14ac:dyDescent="0.2">
      <c r="A327" s="3" t="s">
        <v>194</v>
      </c>
      <c r="B327" s="3" t="s">
        <v>195</v>
      </c>
      <c r="C327" s="3" t="s">
        <v>130</v>
      </c>
      <c r="D327" s="3">
        <v>9884093440</v>
      </c>
      <c r="E327" s="3">
        <v>10771000064</v>
      </c>
      <c r="F327" s="3" t="s">
        <v>196</v>
      </c>
      <c r="G327" s="3" t="s">
        <v>12</v>
      </c>
      <c r="H327" s="3">
        <v>41000</v>
      </c>
      <c r="I327" s="3">
        <v>45</v>
      </c>
      <c r="J327" s="3">
        <v>3136738</v>
      </c>
      <c r="K327" s="3">
        <v>0.08</v>
      </c>
      <c r="L327" s="3">
        <v>6.53</v>
      </c>
    </row>
    <row r="328" spans="1:12" x14ac:dyDescent="0.2">
      <c r="A328" s="3" t="s">
        <v>4228</v>
      </c>
      <c r="B328" s="3" t="s">
        <v>4229</v>
      </c>
      <c r="C328" s="3" t="s">
        <v>4203</v>
      </c>
      <c r="D328" s="3">
        <v>10358913024</v>
      </c>
      <c r="E328" s="3">
        <v>2445400064</v>
      </c>
      <c r="F328" s="3" t="s">
        <v>2970</v>
      </c>
      <c r="G328" s="3" t="s">
        <v>12</v>
      </c>
      <c r="H328" s="3">
        <v>8388</v>
      </c>
      <c r="I328" s="3">
        <v>45</v>
      </c>
      <c r="J328" s="3">
        <v>7700783</v>
      </c>
      <c r="K328" s="3">
        <v>18.670000000000002</v>
      </c>
      <c r="L328" s="3">
        <v>9.7799999999999994</v>
      </c>
    </row>
    <row r="329" spans="1:12" x14ac:dyDescent="0.2">
      <c r="A329" s="3" t="s">
        <v>2264</v>
      </c>
      <c r="B329" s="3" t="s">
        <v>2265</v>
      </c>
      <c r="C329" s="3" t="s">
        <v>1880</v>
      </c>
      <c r="D329" s="3">
        <v>10435344384</v>
      </c>
      <c r="E329" s="3">
        <v>15466000384</v>
      </c>
      <c r="F329" s="3" t="s">
        <v>2266</v>
      </c>
      <c r="G329" s="3" t="s">
        <v>12</v>
      </c>
      <c r="H329" s="3">
        <v>135000</v>
      </c>
      <c r="I329" s="3">
        <v>25</v>
      </c>
      <c r="J329" s="3">
        <v>8906166</v>
      </c>
      <c r="K329" s="3">
        <v>2.75</v>
      </c>
      <c r="L329" s="3">
        <v>10.29</v>
      </c>
    </row>
    <row r="330" spans="1:12" x14ac:dyDescent="0.2">
      <c r="A330" s="3" t="s">
        <v>3086</v>
      </c>
      <c r="B330" s="3" t="s">
        <v>3087</v>
      </c>
      <c r="C330" s="3" t="s">
        <v>2826</v>
      </c>
      <c r="D330" s="3">
        <v>11715204096</v>
      </c>
      <c r="E330" s="3">
        <v>1871112000</v>
      </c>
      <c r="F330" s="3" t="s">
        <v>1557</v>
      </c>
      <c r="G330" s="3" t="s">
        <v>12</v>
      </c>
      <c r="H330" s="3">
        <v>7094</v>
      </c>
      <c r="I330" s="3">
        <v>45</v>
      </c>
      <c r="J330" s="3">
        <v>7610736</v>
      </c>
      <c r="K330" s="3">
        <v>8.83</v>
      </c>
      <c r="L330" s="3">
        <v>11.53</v>
      </c>
    </row>
    <row r="331" spans="1:12" x14ac:dyDescent="0.2">
      <c r="A331" s="3" t="s">
        <v>4255</v>
      </c>
      <c r="B331" s="3" t="s">
        <v>4256</v>
      </c>
      <c r="C331" s="3" t="s">
        <v>4203</v>
      </c>
      <c r="D331" s="3">
        <v>11939470336</v>
      </c>
      <c r="E331" s="3">
        <v>5549999872</v>
      </c>
      <c r="F331" s="3" t="s">
        <v>2863</v>
      </c>
      <c r="G331" s="3" t="s">
        <v>12</v>
      </c>
      <c r="H331" s="3">
        <v>10100</v>
      </c>
      <c r="I331" s="3">
        <v>45</v>
      </c>
      <c r="J331" s="3">
        <v>9005241</v>
      </c>
      <c r="K331" s="3">
        <v>1.5</v>
      </c>
      <c r="L331" s="3">
        <v>7.11</v>
      </c>
    </row>
    <row r="332" spans="1:12" x14ac:dyDescent="0.2">
      <c r="A332" s="3" t="s">
        <v>2794</v>
      </c>
      <c r="B332" s="3" t="s">
        <v>2795</v>
      </c>
      <c r="C332" s="3" t="s">
        <v>1880</v>
      </c>
      <c r="D332" s="3">
        <v>12324390912</v>
      </c>
      <c r="E332" s="3">
        <v>1903977984</v>
      </c>
      <c r="F332" s="3" t="s">
        <v>2796</v>
      </c>
      <c r="G332" s="3" t="s">
        <v>12</v>
      </c>
      <c r="H332" s="3">
        <v>1853</v>
      </c>
      <c r="I332" s="3">
        <v>45</v>
      </c>
      <c r="J332" s="3">
        <v>1503</v>
      </c>
      <c r="K332" s="3">
        <v>8.75</v>
      </c>
      <c r="L332" s="3" t="s">
        <v>12</v>
      </c>
    </row>
    <row r="333" spans="1:12" x14ac:dyDescent="0.2">
      <c r="A333" s="3" t="s">
        <v>1247</v>
      </c>
      <c r="B333" s="3" t="s">
        <v>1248</v>
      </c>
      <c r="C333" s="3" t="s">
        <v>1052</v>
      </c>
      <c r="D333" s="3">
        <v>12527649792</v>
      </c>
      <c r="E333" s="3">
        <v>2661954944</v>
      </c>
      <c r="F333" s="3" t="s">
        <v>1249</v>
      </c>
      <c r="G333" s="3" t="s">
        <v>12</v>
      </c>
      <c r="H333" s="3">
        <v>10669</v>
      </c>
      <c r="I333" s="3">
        <v>45</v>
      </c>
      <c r="J333" s="3">
        <v>11428180</v>
      </c>
      <c r="K333" s="3">
        <v>23.83</v>
      </c>
      <c r="L333" s="3" t="s">
        <v>12</v>
      </c>
    </row>
    <row r="334" spans="1:12" x14ac:dyDescent="0.2">
      <c r="A334" s="3" t="s">
        <v>2632</v>
      </c>
      <c r="B334" s="3" t="s">
        <v>2633</v>
      </c>
      <c r="C334" s="3" t="s">
        <v>1880</v>
      </c>
      <c r="D334" s="3">
        <v>13200909312</v>
      </c>
      <c r="E334" s="3">
        <v>2455246016</v>
      </c>
      <c r="F334" s="3" t="s">
        <v>2634</v>
      </c>
      <c r="G334" s="3" t="s">
        <v>12</v>
      </c>
      <c r="H334" s="3">
        <v>3583</v>
      </c>
      <c r="I334" s="3">
        <v>45</v>
      </c>
      <c r="J334" s="3">
        <v>56551</v>
      </c>
      <c r="K334" s="3">
        <v>2.33</v>
      </c>
      <c r="L334" s="3">
        <v>4.79</v>
      </c>
    </row>
    <row r="335" spans="1:12" x14ac:dyDescent="0.2">
      <c r="A335" s="3" t="s">
        <v>4283</v>
      </c>
      <c r="B335" s="3" t="s">
        <v>4284</v>
      </c>
      <c r="C335" s="3" t="s">
        <v>4203</v>
      </c>
      <c r="D335" s="3">
        <v>13207567360</v>
      </c>
      <c r="E335" s="3">
        <v>4619000064</v>
      </c>
      <c r="F335" s="3" t="s">
        <v>4285</v>
      </c>
      <c r="G335" s="3" t="s">
        <v>12</v>
      </c>
      <c r="H335" s="3">
        <v>8200</v>
      </c>
      <c r="I335" s="3">
        <v>45</v>
      </c>
      <c r="J335" s="3">
        <v>11724775</v>
      </c>
      <c r="K335" s="3">
        <v>3.08</v>
      </c>
      <c r="L335" s="3">
        <v>4.3099999999999996</v>
      </c>
    </row>
    <row r="336" spans="1:12" x14ac:dyDescent="0.2">
      <c r="A336" s="3" t="s">
        <v>3944</v>
      </c>
      <c r="B336" s="3" t="s">
        <v>3945</v>
      </c>
      <c r="C336" s="3" t="s">
        <v>3681</v>
      </c>
      <c r="D336" s="3">
        <v>13714820096</v>
      </c>
      <c r="E336" s="3">
        <v>1761600000</v>
      </c>
      <c r="F336" s="3" t="s">
        <v>3946</v>
      </c>
      <c r="G336" s="3" t="s">
        <v>12</v>
      </c>
      <c r="H336" s="3">
        <v>4562</v>
      </c>
      <c r="I336" s="3">
        <v>45</v>
      </c>
      <c r="J336" s="3">
        <v>6679009</v>
      </c>
      <c r="K336" s="3">
        <v>6.25</v>
      </c>
      <c r="L336" s="3">
        <v>5.98</v>
      </c>
    </row>
    <row r="337" spans="1:12" x14ac:dyDescent="0.2">
      <c r="A337" s="3" t="s">
        <v>3987</v>
      </c>
      <c r="B337" s="3" t="s">
        <v>3988</v>
      </c>
      <c r="C337" s="3" t="s">
        <v>3681</v>
      </c>
      <c r="D337" s="3">
        <v>13790121984</v>
      </c>
      <c r="E337" s="3">
        <v>1358916000</v>
      </c>
      <c r="F337" s="3" t="s">
        <v>3989</v>
      </c>
      <c r="G337" s="3" t="s">
        <v>12</v>
      </c>
      <c r="H337" s="3">
        <v>1500</v>
      </c>
      <c r="I337" s="3">
        <v>45</v>
      </c>
      <c r="J337" s="3">
        <v>3078302</v>
      </c>
      <c r="K337" s="3">
        <v>9.08</v>
      </c>
      <c r="L337" s="3">
        <v>6.01</v>
      </c>
    </row>
    <row r="338" spans="1:12" x14ac:dyDescent="0.2">
      <c r="B338" s="3" t="s">
        <v>13</v>
      </c>
      <c r="C338" s="3" t="s">
        <v>12</v>
      </c>
      <c r="D338" s="3">
        <v>13950000000</v>
      </c>
      <c r="E338" s="3">
        <v>1730000000</v>
      </c>
      <c r="F338" s="3" t="s">
        <v>14</v>
      </c>
      <c r="G338" s="3" t="s">
        <v>15</v>
      </c>
      <c r="H338" s="3">
        <v>3003</v>
      </c>
      <c r="I338" s="3">
        <v>40</v>
      </c>
      <c r="J338" s="3">
        <v>5900000</v>
      </c>
      <c r="K338" s="3">
        <v>7.4</v>
      </c>
      <c r="L338" s="3">
        <v>7.2</v>
      </c>
    </row>
    <row r="339" spans="1:12" x14ac:dyDescent="0.2">
      <c r="A339" s="3" t="s">
        <v>2982</v>
      </c>
      <c r="B339" s="3" t="s">
        <v>2983</v>
      </c>
      <c r="C339" s="3" t="s">
        <v>2826</v>
      </c>
      <c r="D339" s="3">
        <v>14113212416</v>
      </c>
      <c r="E339" s="3">
        <v>2309895040</v>
      </c>
      <c r="F339" s="3" t="s">
        <v>2984</v>
      </c>
      <c r="G339" s="3" t="s">
        <v>12</v>
      </c>
      <c r="H339" s="3">
        <v>7040</v>
      </c>
      <c r="I339" s="3">
        <v>45</v>
      </c>
      <c r="J339" s="3">
        <v>6584119</v>
      </c>
      <c r="K339" s="3">
        <v>10.83</v>
      </c>
      <c r="L339" s="3">
        <v>9.1999999999999993</v>
      </c>
    </row>
    <row r="340" spans="1:12" x14ac:dyDescent="0.2">
      <c r="A340" s="3" t="s">
        <v>2133</v>
      </c>
      <c r="B340" s="3" t="s">
        <v>2134</v>
      </c>
      <c r="C340" s="3" t="s">
        <v>1880</v>
      </c>
      <c r="D340" s="3">
        <v>15373367296</v>
      </c>
      <c r="E340" s="3">
        <v>2765408960</v>
      </c>
      <c r="F340" s="3" t="s">
        <v>2135</v>
      </c>
      <c r="G340" s="3" t="s">
        <v>12</v>
      </c>
      <c r="H340" s="3">
        <v>3566</v>
      </c>
      <c r="I340" s="3">
        <v>40</v>
      </c>
      <c r="J340" s="3">
        <v>8616654</v>
      </c>
      <c r="K340" s="3">
        <v>20.170000000000002</v>
      </c>
      <c r="L340" s="3">
        <v>12.17</v>
      </c>
    </row>
    <row r="341" spans="1:12" x14ac:dyDescent="0.2">
      <c r="A341" s="3" t="s">
        <v>3032</v>
      </c>
      <c r="B341" s="3" t="s">
        <v>3033</v>
      </c>
      <c r="C341" s="3" t="s">
        <v>2826</v>
      </c>
      <c r="D341" s="3">
        <v>15777644544</v>
      </c>
      <c r="E341" s="3">
        <v>1238614976</v>
      </c>
      <c r="F341" s="3" t="s">
        <v>3034</v>
      </c>
      <c r="G341" s="3" t="s">
        <v>12</v>
      </c>
      <c r="H341" s="3">
        <v>6060</v>
      </c>
      <c r="I341" s="3">
        <v>35</v>
      </c>
      <c r="J341" s="3">
        <v>8992261</v>
      </c>
      <c r="K341" s="3">
        <v>2.42</v>
      </c>
      <c r="L341" s="3">
        <v>10.72</v>
      </c>
    </row>
    <row r="342" spans="1:12" x14ac:dyDescent="0.2">
      <c r="A342" s="3" t="s">
        <v>1354</v>
      </c>
      <c r="B342" s="3" t="s">
        <v>1355</v>
      </c>
      <c r="C342" s="3" t="s">
        <v>1318</v>
      </c>
      <c r="D342" s="3">
        <v>16772879360</v>
      </c>
      <c r="E342" s="3">
        <v>5973000064</v>
      </c>
      <c r="F342" s="3" t="s">
        <v>12</v>
      </c>
      <c r="G342" s="3" t="s">
        <v>12</v>
      </c>
      <c r="H342" s="3">
        <v>8000</v>
      </c>
      <c r="I342" s="3">
        <v>30</v>
      </c>
      <c r="J342" s="3">
        <v>8933992</v>
      </c>
      <c r="K342" s="3">
        <v>3</v>
      </c>
      <c r="L342" s="3">
        <v>6.31</v>
      </c>
    </row>
    <row r="343" spans="1:12" x14ac:dyDescent="0.2">
      <c r="A343" s="3" t="s">
        <v>907</v>
      </c>
      <c r="B343" s="3" t="s">
        <v>908</v>
      </c>
      <c r="C343" s="3" t="s">
        <v>889</v>
      </c>
      <c r="D343" s="3">
        <v>16952729600</v>
      </c>
      <c r="E343" s="3">
        <v>3480014016</v>
      </c>
      <c r="F343" s="3" t="s">
        <v>909</v>
      </c>
      <c r="G343" s="3" t="s">
        <v>12</v>
      </c>
      <c r="H343" s="3">
        <v>5990</v>
      </c>
      <c r="I343" s="3">
        <v>45</v>
      </c>
      <c r="J343" s="3">
        <v>14579250</v>
      </c>
      <c r="K343" s="3">
        <v>11.83</v>
      </c>
      <c r="L343" s="3">
        <v>9.8000000000000007</v>
      </c>
    </row>
    <row r="344" spans="1:12" x14ac:dyDescent="0.2">
      <c r="A344" s="3" t="s">
        <v>3488</v>
      </c>
      <c r="B344" s="3" t="s">
        <v>3489</v>
      </c>
      <c r="C344" s="3" t="s">
        <v>3482</v>
      </c>
      <c r="D344" s="3">
        <v>17153371136</v>
      </c>
      <c r="E344" s="3">
        <v>1332675040</v>
      </c>
      <c r="F344" s="3" t="s">
        <v>3490</v>
      </c>
      <c r="G344" s="3" t="s">
        <v>12</v>
      </c>
      <c r="H344" s="3">
        <v>1799</v>
      </c>
      <c r="I344" s="3">
        <v>60</v>
      </c>
      <c r="J344" s="3">
        <v>4031344</v>
      </c>
      <c r="K344" s="3">
        <v>6.83</v>
      </c>
      <c r="L344" s="3">
        <v>17.989999999999998</v>
      </c>
    </row>
    <row r="345" spans="1:12" x14ac:dyDescent="0.2">
      <c r="A345" s="3" t="s">
        <v>2824</v>
      </c>
      <c r="B345" s="3" t="s">
        <v>2825</v>
      </c>
      <c r="C345" s="3" t="s">
        <v>2826</v>
      </c>
      <c r="D345" s="3">
        <v>18003722240</v>
      </c>
      <c r="E345" s="3">
        <v>2389795072</v>
      </c>
      <c r="F345" s="3" t="s">
        <v>2827</v>
      </c>
      <c r="G345" s="3" t="s">
        <v>12</v>
      </c>
      <c r="H345" s="3">
        <v>3831</v>
      </c>
      <c r="I345" s="3">
        <v>45</v>
      </c>
      <c r="J345" s="3">
        <v>6326060</v>
      </c>
      <c r="K345" s="3">
        <v>9.83</v>
      </c>
      <c r="L345" s="3">
        <v>7.03</v>
      </c>
    </row>
    <row r="346" spans="1:12" x14ac:dyDescent="0.2">
      <c r="A346" s="3" t="s">
        <v>1113</v>
      </c>
      <c r="B346" s="3" t="s">
        <v>1114</v>
      </c>
      <c r="C346" s="3" t="s">
        <v>1052</v>
      </c>
      <c r="D346" s="3">
        <v>19868076032</v>
      </c>
      <c r="E346" s="3">
        <v>4310000128</v>
      </c>
      <c r="F346" s="3" t="s">
        <v>1115</v>
      </c>
      <c r="G346" s="3" t="s">
        <v>12</v>
      </c>
      <c r="H346" s="3">
        <v>13000</v>
      </c>
      <c r="I346" s="3">
        <v>45</v>
      </c>
      <c r="J346" s="3">
        <v>19033544</v>
      </c>
      <c r="K346" s="3">
        <v>1.25</v>
      </c>
      <c r="L346" s="3">
        <v>9.16</v>
      </c>
    </row>
    <row r="347" spans="1:12" x14ac:dyDescent="0.2">
      <c r="A347" s="3" t="s">
        <v>3941</v>
      </c>
      <c r="B347" s="3" t="s">
        <v>3942</v>
      </c>
      <c r="C347" s="3" t="s">
        <v>3681</v>
      </c>
      <c r="D347" s="3">
        <v>20622266368</v>
      </c>
      <c r="E347" s="3">
        <v>1631808000</v>
      </c>
      <c r="F347" s="3" t="s">
        <v>3943</v>
      </c>
      <c r="G347" s="3" t="s">
        <v>12</v>
      </c>
      <c r="H347" s="3">
        <v>4801</v>
      </c>
      <c r="I347" s="3">
        <v>45</v>
      </c>
      <c r="J347" s="3">
        <v>9016517</v>
      </c>
      <c r="K347" s="3">
        <v>0.57999999999999996</v>
      </c>
      <c r="L347" s="3">
        <v>4.6500000000000004</v>
      </c>
    </row>
    <row r="348" spans="1:12" x14ac:dyDescent="0.2">
      <c r="A348" s="3" t="s">
        <v>3770</v>
      </c>
      <c r="B348" s="3" t="s">
        <v>3771</v>
      </c>
      <c r="C348" s="3" t="s">
        <v>3681</v>
      </c>
      <c r="D348" s="3">
        <v>21523855360</v>
      </c>
      <c r="E348" s="3">
        <v>4394000064</v>
      </c>
      <c r="F348" s="3" t="s">
        <v>3772</v>
      </c>
      <c r="G348" s="3" t="s">
        <v>12</v>
      </c>
      <c r="H348" s="3">
        <v>12500</v>
      </c>
      <c r="I348" s="3">
        <v>35</v>
      </c>
      <c r="J348" s="3">
        <v>8914415</v>
      </c>
      <c r="K348" s="3">
        <v>2.67</v>
      </c>
      <c r="L348" s="3">
        <v>9.5</v>
      </c>
    </row>
    <row r="349" spans="1:12" x14ac:dyDescent="0.2">
      <c r="A349" s="3" t="s">
        <v>1625</v>
      </c>
      <c r="B349" s="3" t="s">
        <v>1626</v>
      </c>
      <c r="C349" s="3" t="s">
        <v>1460</v>
      </c>
      <c r="D349" s="3">
        <v>22445772800</v>
      </c>
      <c r="E349" s="3">
        <v>39538999808</v>
      </c>
      <c r="F349" s="3" t="s">
        <v>12</v>
      </c>
      <c r="G349" s="3" t="s">
        <v>12</v>
      </c>
      <c r="H349" s="3">
        <v>195000</v>
      </c>
      <c r="I349" s="3">
        <v>45</v>
      </c>
      <c r="J349" s="3">
        <v>35564352</v>
      </c>
      <c r="K349" s="3">
        <v>2</v>
      </c>
      <c r="L349" s="3">
        <v>2.0499999999999998</v>
      </c>
    </row>
    <row r="350" spans="1:12" x14ac:dyDescent="0.2">
      <c r="A350" s="3" t="s">
        <v>3579</v>
      </c>
      <c r="B350" s="3" t="s">
        <v>3580</v>
      </c>
      <c r="C350" s="3" t="s">
        <v>3482</v>
      </c>
      <c r="D350" s="3">
        <v>25024061440</v>
      </c>
      <c r="E350" s="3">
        <v>6387100160</v>
      </c>
      <c r="F350" s="3" t="s">
        <v>3581</v>
      </c>
      <c r="G350" s="3" t="s">
        <v>12</v>
      </c>
      <c r="H350" s="3">
        <v>9059</v>
      </c>
      <c r="I350" s="3">
        <v>40</v>
      </c>
      <c r="J350" s="3">
        <v>12101317</v>
      </c>
      <c r="K350" s="3">
        <v>13.83</v>
      </c>
      <c r="L350" s="3">
        <v>10.82</v>
      </c>
    </row>
    <row r="351" spans="1:12" x14ac:dyDescent="0.2">
      <c r="A351" s="3" t="s">
        <v>2965</v>
      </c>
      <c r="B351" s="3" t="s">
        <v>2966</v>
      </c>
      <c r="C351" s="3" t="s">
        <v>2826</v>
      </c>
      <c r="D351" s="3">
        <v>25231824896</v>
      </c>
      <c r="E351" s="3">
        <v>19092999680</v>
      </c>
      <c r="F351" s="3" t="s">
        <v>2967</v>
      </c>
      <c r="G351" s="3" t="s">
        <v>12</v>
      </c>
      <c r="H351" s="3">
        <v>67629</v>
      </c>
      <c r="I351" s="3">
        <v>45</v>
      </c>
      <c r="J351" s="3">
        <v>10546393</v>
      </c>
      <c r="K351" s="3">
        <v>4.83</v>
      </c>
      <c r="L351" s="3">
        <v>10.48</v>
      </c>
    </row>
    <row r="352" spans="1:12" x14ac:dyDescent="0.2">
      <c r="A352" s="3" t="s">
        <v>2457</v>
      </c>
      <c r="B352" s="3" t="s">
        <v>2458</v>
      </c>
      <c r="C352" s="3" t="s">
        <v>1880</v>
      </c>
      <c r="D352" s="3">
        <v>25746829312</v>
      </c>
      <c r="E352" s="3">
        <v>2239638016</v>
      </c>
      <c r="F352" s="3" t="s">
        <v>2459</v>
      </c>
      <c r="G352" s="3" t="s">
        <v>12</v>
      </c>
      <c r="H352" s="3">
        <v>1345</v>
      </c>
      <c r="I352" s="3">
        <v>60</v>
      </c>
      <c r="J352" s="3">
        <v>8251982</v>
      </c>
      <c r="K352" s="3">
        <v>2.58</v>
      </c>
      <c r="L352" s="3">
        <v>5.46</v>
      </c>
    </row>
    <row r="353" spans="1:12" x14ac:dyDescent="0.2">
      <c r="A353" s="3" t="s">
        <v>1634</v>
      </c>
      <c r="B353" s="3" t="s">
        <v>1635</v>
      </c>
      <c r="C353" s="3" t="s">
        <v>1460</v>
      </c>
      <c r="D353" s="3">
        <v>25915287552</v>
      </c>
      <c r="E353" s="3">
        <v>25393999872</v>
      </c>
      <c r="F353" s="3" t="s">
        <v>12</v>
      </c>
      <c r="G353" s="3" t="s">
        <v>12</v>
      </c>
      <c r="H353" s="3" t="s">
        <v>12</v>
      </c>
      <c r="I353" s="3">
        <v>45</v>
      </c>
      <c r="J353" s="3" t="s">
        <v>12</v>
      </c>
      <c r="K353" s="3">
        <v>0.57999999999999996</v>
      </c>
      <c r="L353" s="3">
        <v>0.57999999999999996</v>
      </c>
    </row>
    <row r="354" spans="1:12" x14ac:dyDescent="0.2">
      <c r="A354" s="3" t="s">
        <v>1898</v>
      </c>
      <c r="B354" s="3" t="s">
        <v>1899</v>
      </c>
      <c r="C354" s="3" t="s">
        <v>1880</v>
      </c>
      <c r="D354" s="3">
        <v>29230833664</v>
      </c>
      <c r="E354" s="3">
        <v>18040999680</v>
      </c>
      <c r="F354" s="3" t="s">
        <v>1900</v>
      </c>
      <c r="G354" s="3" t="s">
        <v>12</v>
      </c>
      <c r="H354" s="3">
        <v>24000</v>
      </c>
      <c r="I354" s="3">
        <v>55</v>
      </c>
      <c r="J354" s="3">
        <v>11730646</v>
      </c>
      <c r="K354" s="3">
        <v>0.67</v>
      </c>
      <c r="L354" s="3">
        <v>6.06</v>
      </c>
    </row>
    <row r="355" spans="1:12" x14ac:dyDescent="0.2">
      <c r="A355" s="3" t="s">
        <v>2051</v>
      </c>
      <c r="B355" s="3" t="s">
        <v>2052</v>
      </c>
      <c r="C355" s="3" t="s">
        <v>1880</v>
      </c>
      <c r="D355" s="3">
        <v>31530670080</v>
      </c>
      <c r="E355" s="3">
        <v>199850999808</v>
      </c>
      <c r="F355" s="3" t="s">
        <v>2053</v>
      </c>
      <c r="G355" s="3" t="s">
        <v>12</v>
      </c>
      <c r="H355" s="3">
        <v>78000</v>
      </c>
      <c r="I355" s="3">
        <v>35</v>
      </c>
      <c r="J355" s="3">
        <v>20096600</v>
      </c>
      <c r="K355" s="3">
        <v>16.25</v>
      </c>
      <c r="L355" s="3">
        <v>9.67</v>
      </c>
    </row>
    <row r="356" spans="1:12" x14ac:dyDescent="0.2">
      <c r="A356" s="3" t="s">
        <v>528</v>
      </c>
      <c r="B356" s="3" t="s">
        <v>529</v>
      </c>
      <c r="C356" s="3" t="s">
        <v>366</v>
      </c>
      <c r="D356" s="3">
        <v>32587700224</v>
      </c>
      <c r="E356" s="3">
        <v>8859340928</v>
      </c>
      <c r="F356" s="3" t="s">
        <v>530</v>
      </c>
      <c r="G356" s="3" t="s">
        <v>12</v>
      </c>
      <c r="H356" s="3">
        <v>9400</v>
      </c>
      <c r="I356" s="3">
        <v>45</v>
      </c>
      <c r="J356" s="3">
        <v>11158881</v>
      </c>
      <c r="K356" s="3">
        <v>5.83</v>
      </c>
      <c r="L356" s="3">
        <v>6.43</v>
      </c>
    </row>
    <row r="357" spans="1:12" x14ac:dyDescent="0.2">
      <c r="A357" s="3" t="s">
        <v>3473</v>
      </c>
      <c r="B357" s="3" t="s">
        <v>3474</v>
      </c>
      <c r="C357" s="3" t="s">
        <v>2826</v>
      </c>
      <c r="D357" s="3">
        <v>33241546752</v>
      </c>
      <c r="E357" s="3">
        <v>27156000</v>
      </c>
      <c r="F357" s="3" t="s">
        <v>3475</v>
      </c>
      <c r="G357" s="3" t="s">
        <v>12</v>
      </c>
      <c r="H357" s="3" t="s">
        <v>12</v>
      </c>
      <c r="I357" s="3">
        <v>45</v>
      </c>
      <c r="J357" s="3" t="s">
        <v>12</v>
      </c>
      <c r="K357" s="3" t="s">
        <v>12</v>
      </c>
      <c r="L357" s="3" t="s">
        <v>12</v>
      </c>
    </row>
    <row r="358" spans="1:12" x14ac:dyDescent="0.2">
      <c r="A358" s="3" t="s">
        <v>2011</v>
      </c>
      <c r="B358" s="3" t="s">
        <v>2012</v>
      </c>
      <c r="C358" s="3" t="s">
        <v>1880</v>
      </c>
      <c r="D358" s="3">
        <v>34183084032</v>
      </c>
      <c r="E358" s="3">
        <v>2618326976</v>
      </c>
      <c r="F358" s="3" t="s">
        <v>2013</v>
      </c>
      <c r="G358" s="3" t="s">
        <v>12</v>
      </c>
      <c r="H358" s="3">
        <v>1530</v>
      </c>
      <c r="I358" s="3">
        <v>60</v>
      </c>
      <c r="J358" s="3">
        <v>15539777</v>
      </c>
      <c r="K358" s="3">
        <v>20</v>
      </c>
      <c r="L358" s="3">
        <v>10.26</v>
      </c>
    </row>
    <row r="359" spans="1:12" x14ac:dyDescent="0.2">
      <c r="A359" s="3" t="s">
        <v>1721</v>
      </c>
      <c r="B359" s="3" t="s">
        <v>1722</v>
      </c>
      <c r="C359" s="3" t="s">
        <v>1644</v>
      </c>
      <c r="D359" s="3">
        <v>34907844608</v>
      </c>
      <c r="E359" s="3">
        <v>5022999936</v>
      </c>
      <c r="F359" s="3" t="s">
        <v>1723</v>
      </c>
      <c r="G359" s="3" t="s">
        <v>12</v>
      </c>
      <c r="H359" s="3">
        <v>8800</v>
      </c>
      <c r="I359" s="3">
        <v>45</v>
      </c>
      <c r="J359" s="3">
        <v>19972718</v>
      </c>
      <c r="K359" s="3">
        <v>4.17</v>
      </c>
      <c r="L359" s="3">
        <v>9.93</v>
      </c>
    </row>
    <row r="360" spans="1:12" x14ac:dyDescent="0.2">
      <c r="A360" s="3" t="s">
        <v>384</v>
      </c>
      <c r="B360" s="3" t="s">
        <v>385</v>
      </c>
      <c r="C360" s="3" t="s">
        <v>366</v>
      </c>
      <c r="D360" s="3">
        <v>36639793152</v>
      </c>
      <c r="E360" s="3">
        <v>10878690048</v>
      </c>
      <c r="F360" s="3" t="s">
        <v>386</v>
      </c>
      <c r="G360" s="3" t="s">
        <v>12</v>
      </c>
      <c r="H360" s="3">
        <v>5230</v>
      </c>
      <c r="I360" s="3">
        <v>20</v>
      </c>
      <c r="J360" s="3" t="s">
        <v>12</v>
      </c>
      <c r="K360" s="3" t="s">
        <v>12</v>
      </c>
      <c r="L360" s="3" t="s">
        <v>12</v>
      </c>
    </row>
    <row r="361" spans="1:12" x14ac:dyDescent="0.2">
      <c r="A361" s="3" t="s">
        <v>1768</v>
      </c>
      <c r="B361" s="3" t="s">
        <v>1769</v>
      </c>
      <c r="C361" s="3" t="s">
        <v>1644</v>
      </c>
      <c r="D361" s="3">
        <v>36677074944</v>
      </c>
      <c r="E361" s="3">
        <v>3883268928</v>
      </c>
      <c r="F361" s="3" t="s">
        <v>1770</v>
      </c>
      <c r="G361" s="3" t="s">
        <v>12</v>
      </c>
      <c r="H361" s="3">
        <v>5993</v>
      </c>
      <c r="I361" s="3">
        <v>60</v>
      </c>
      <c r="J361" s="3">
        <v>12048504</v>
      </c>
      <c r="K361" s="3">
        <v>10.58</v>
      </c>
      <c r="L361" s="3">
        <v>10.56</v>
      </c>
    </row>
    <row r="362" spans="1:12" x14ac:dyDescent="0.2">
      <c r="A362" s="3" t="s">
        <v>1529</v>
      </c>
      <c r="B362" s="3" t="s">
        <v>1530</v>
      </c>
      <c r="C362" s="3" t="s">
        <v>1460</v>
      </c>
      <c r="D362" s="3">
        <v>36678787072</v>
      </c>
      <c r="E362" s="3">
        <v>50641000448</v>
      </c>
      <c r="F362" s="3" t="s">
        <v>1531</v>
      </c>
      <c r="G362" s="3" t="s">
        <v>12</v>
      </c>
      <c r="H362" s="3">
        <v>49000</v>
      </c>
      <c r="I362" s="3">
        <v>45</v>
      </c>
      <c r="J362" s="3">
        <v>28696268</v>
      </c>
      <c r="K362" s="3">
        <v>2</v>
      </c>
      <c r="L362" s="3">
        <v>2.69</v>
      </c>
    </row>
    <row r="363" spans="1:12" x14ac:dyDescent="0.2">
      <c r="A363" s="3" t="s">
        <v>1050</v>
      </c>
      <c r="B363" s="3" t="s">
        <v>1051</v>
      </c>
      <c r="C363" s="3" t="s">
        <v>1052</v>
      </c>
      <c r="D363" s="3">
        <v>37384216576</v>
      </c>
      <c r="E363" s="3">
        <v>5176999936</v>
      </c>
      <c r="F363" s="3" t="s">
        <v>1053</v>
      </c>
      <c r="G363" s="3" t="s">
        <v>12</v>
      </c>
      <c r="H363" s="3">
        <v>8200</v>
      </c>
      <c r="I363" s="3">
        <v>45</v>
      </c>
      <c r="J363" s="3">
        <v>18788384</v>
      </c>
      <c r="K363" s="3">
        <v>9.83</v>
      </c>
      <c r="L363" s="3">
        <v>9.09</v>
      </c>
    </row>
    <row r="364" spans="1:12" x14ac:dyDescent="0.2">
      <c r="A364" s="3" t="s">
        <v>2900</v>
      </c>
      <c r="B364" s="3" t="s">
        <v>2901</v>
      </c>
      <c r="C364" s="3" t="s">
        <v>2826</v>
      </c>
      <c r="D364" s="3">
        <v>39912067072</v>
      </c>
      <c r="E364" s="3">
        <v>9348999936</v>
      </c>
      <c r="F364" s="3" t="s">
        <v>2902</v>
      </c>
      <c r="G364" s="3" t="s">
        <v>12</v>
      </c>
      <c r="H364" s="3">
        <v>12600</v>
      </c>
      <c r="I364" s="3">
        <v>45</v>
      </c>
      <c r="J364" s="3">
        <v>15941192</v>
      </c>
      <c r="K364" s="3">
        <v>2.33</v>
      </c>
      <c r="L364" s="3">
        <v>5.78</v>
      </c>
    </row>
    <row r="365" spans="1:12" x14ac:dyDescent="0.2">
      <c r="A365" s="3" t="s">
        <v>4387</v>
      </c>
      <c r="B365" s="3" t="s">
        <v>4388</v>
      </c>
      <c r="C365" s="3" t="s">
        <v>4203</v>
      </c>
      <c r="D365" s="3">
        <v>39982407680</v>
      </c>
      <c r="E365" s="3">
        <v>2993399936</v>
      </c>
      <c r="F365" s="3" t="s">
        <v>4389</v>
      </c>
      <c r="G365" s="3" t="s">
        <v>12</v>
      </c>
      <c r="H365" s="3">
        <v>3755</v>
      </c>
      <c r="I365" s="3">
        <v>35</v>
      </c>
      <c r="J365" s="3">
        <v>4577236</v>
      </c>
      <c r="K365" s="3">
        <v>7.83</v>
      </c>
      <c r="L365" s="3" t="s">
        <v>12</v>
      </c>
    </row>
    <row r="366" spans="1:12" x14ac:dyDescent="0.2">
      <c r="A366" s="3" t="s">
        <v>1520</v>
      </c>
      <c r="B366" s="3" t="s">
        <v>1521</v>
      </c>
      <c r="C366" s="3" t="s">
        <v>1460</v>
      </c>
      <c r="D366" s="3">
        <v>48010412032</v>
      </c>
      <c r="E366" s="3">
        <v>7446000000</v>
      </c>
      <c r="F366" s="3" t="s">
        <v>1522</v>
      </c>
      <c r="G366" s="3" t="s">
        <v>12</v>
      </c>
      <c r="H366" s="3">
        <v>19900</v>
      </c>
      <c r="I366" s="3">
        <v>45</v>
      </c>
      <c r="J366" s="3">
        <v>14841374</v>
      </c>
      <c r="K366" s="3">
        <v>5.17</v>
      </c>
      <c r="L366" s="3">
        <v>4.04</v>
      </c>
    </row>
    <row r="367" spans="1:12" x14ac:dyDescent="0.2">
      <c r="A367" s="3" t="s">
        <v>2041</v>
      </c>
      <c r="B367" s="3" t="s">
        <v>2042</v>
      </c>
      <c r="C367" s="3" t="s">
        <v>1880</v>
      </c>
      <c r="D367" s="3">
        <v>57943699456</v>
      </c>
      <c r="E367" s="3">
        <v>8616000000</v>
      </c>
      <c r="F367" s="3" t="s">
        <v>2043</v>
      </c>
      <c r="G367" s="3" t="s">
        <v>12</v>
      </c>
      <c r="H367" s="3">
        <v>16200</v>
      </c>
      <c r="I367" s="3">
        <v>40</v>
      </c>
      <c r="J367" s="3">
        <v>19547648</v>
      </c>
      <c r="K367" s="3">
        <v>9.08</v>
      </c>
      <c r="L367" s="3" t="s">
        <v>12</v>
      </c>
    </row>
    <row r="368" spans="1:12" x14ac:dyDescent="0.2">
      <c r="A368" s="3" t="s">
        <v>1543</v>
      </c>
      <c r="B368" s="3" t="s">
        <v>1544</v>
      </c>
      <c r="C368" s="3" t="s">
        <v>1460</v>
      </c>
      <c r="D368" s="3">
        <v>58712522752</v>
      </c>
      <c r="E368" s="3">
        <v>10068894208</v>
      </c>
      <c r="F368" s="3" t="s">
        <v>1545</v>
      </c>
      <c r="G368" s="3" t="s">
        <v>12</v>
      </c>
      <c r="H368" s="3">
        <v>17782</v>
      </c>
      <c r="I368" s="3">
        <v>25</v>
      </c>
      <c r="J368" s="3">
        <v>45936</v>
      </c>
      <c r="K368" s="3">
        <v>9.08</v>
      </c>
      <c r="L368" s="3">
        <v>7.61</v>
      </c>
    </row>
    <row r="369" spans="1:12" x14ac:dyDescent="0.2">
      <c r="A369" s="3" t="s">
        <v>3868</v>
      </c>
      <c r="B369" s="3" t="s">
        <v>3869</v>
      </c>
      <c r="C369" s="3" t="s">
        <v>3681</v>
      </c>
      <c r="D369" s="3">
        <v>59008733184</v>
      </c>
      <c r="E369" s="3">
        <v>13864999936</v>
      </c>
      <c r="F369" s="3" t="s">
        <v>1761</v>
      </c>
      <c r="G369" s="3" t="s">
        <v>12</v>
      </c>
      <c r="H369" s="3">
        <v>15600</v>
      </c>
      <c r="I369" s="3">
        <v>45</v>
      </c>
      <c r="J369" s="3">
        <v>19680422</v>
      </c>
      <c r="K369" s="3">
        <v>4.17</v>
      </c>
      <c r="L369" s="3">
        <v>6.81</v>
      </c>
    </row>
    <row r="370" spans="1:12" x14ac:dyDescent="0.2">
      <c r="A370" s="3" t="s">
        <v>1981</v>
      </c>
      <c r="B370" s="3" t="s">
        <v>1982</v>
      </c>
      <c r="C370" s="3" t="s">
        <v>1880</v>
      </c>
      <c r="D370" s="3">
        <v>69850456064</v>
      </c>
      <c r="E370" s="3">
        <v>9387931008</v>
      </c>
      <c r="F370" s="3" t="s">
        <v>1983</v>
      </c>
      <c r="G370" s="3" t="s">
        <v>12</v>
      </c>
      <c r="H370" s="3">
        <v>25000</v>
      </c>
      <c r="I370" s="3">
        <v>45</v>
      </c>
      <c r="J370" s="3">
        <v>13170047</v>
      </c>
      <c r="K370" s="3">
        <v>16</v>
      </c>
      <c r="L370" s="3">
        <v>7.58</v>
      </c>
    </row>
    <row r="371" spans="1:12" x14ac:dyDescent="0.2">
      <c r="A371" s="3" t="s">
        <v>3452</v>
      </c>
      <c r="B371" s="3" t="s">
        <v>3453</v>
      </c>
      <c r="C371" s="3" t="s">
        <v>2826</v>
      </c>
      <c r="D371" s="3">
        <v>80834502656</v>
      </c>
      <c r="E371" s="3">
        <v>12331000064</v>
      </c>
      <c r="F371" s="3" t="s">
        <v>12</v>
      </c>
      <c r="G371" s="3" t="s">
        <v>12</v>
      </c>
      <c r="H371" s="3">
        <v>18100</v>
      </c>
      <c r="I371" s="3">
        <v>45</v>
      </c>
      <c r="J371" s="3">
        <v>18934340</v>
      </c>
      <c r="K371" s="3">
        <v>2.33</v>
      </c>
      <c r="L371" s="3">
        <v>1.78</v>
      </c>
    </row>
    <row r="372" spans="1:12" x14ac:dyDescent="0.2">
      <c r="A372" s="3" t="s">
        <v>692</v>
      </c>
      <c r="B372" s="3" t="s">
        <v>693</v>
      </c>
      <c r="C372" s="3" t="s">
        <v>686</v>
      </c>
      <c r="D372" s="3">
        <v>84438827008</v>
      </c>
      <c r="E372" s="3">
        <v>10884498944</v>
      </c>
      <c r="F372" s="3" t="s">
        <v>694</v>
      </c>
      <c r="G372" s="3" t="s">
        <v>12</v>
      </c>
      <c r="H372" s="3">
        <v>4700</v>
      </c>
      <c r="I372" s="3">
        <v>25</v>
      </c>
      <c r="J372" s="3">
        <v>23194568</v>
      </c>
      <c r="K372" s="3">
        <v>19.170000000000002</v>
      </c>
      <c r="L372" s="3" t="s">
        <v>12</v>
      </c>
    </row>
    <row r="373" spans="1:12" x14ac:dyDescent="0.2">
      <c r="A373" s="3" t="s">
        <v>3042</v>
      </c>
      <c r="B373" s="3" t="s">
        <v>3043</v>
      </c>
      <c r="C373" s="3" t="s">
        <v>2826</v>
      </c>
      <c r="D373" s="3">
        <v>84653105152</v>
      </c>
      <c r="E373" s="3">
        <v>6903328896</v>
      </c>
      <c r="F373" s="3" t="s">
        <v>3044</v>
      </c>
      <c r="G373" s="3" t="s">
        <v>12</v>
      </c>
      <c r="H373" s="3">
        <v>15706</v>
      </c>
      <c r="I373" s="3">
        <v>45</v>
      </c>
      <c r="J373" s="3">
        <v>20035334</v>
      </c>
      <c r="K373" s="3">
        <v>9.92</v>
      </c>
      <c r="L373" s="3">
        <v>14.65</v>
      </c>
    </row>
    <row r="374" spans="1:12" x14ac:dyDescent="0.2">
      <c r="A374" s="3" t="s">
        <v>3462</v>
      </c>
      <c r="B374" s="3" t="s">
        <v>3463</v>
      </c>
      <c r="C374" s="3" t="s">
        <v>2826</v>
      </c>
      <c r="D374" s="3">
        <v>99665272832</v>
      </c>
      <c r="E374" s="3">
        <v>16928000256</v>
      </c>
      <c r="F374" s="3" t="s">
        <v>12</v>
      </c>
      <c r="G374" s="3" t="s">
        <v>12</v>
      </c>
      <c r="H374" s="3">
        <v>15700</v>
      </c>
      <c r="I374" s="3">
        <v>45</v>
      </c>
      <c r="J374" s="3">
        <v>24692048</v>
      </c>
      <c r="K374" s="3">
        <v>11.67</v>
      </c>
      <c r="L374" s="3">
        <v>6.37</v>
      </c>
    </row>
    <row r="375" spans="1:12" x14ac:dyDescent="0.2">
      <c r="A375" s="3" t="s">
        <v>334</v>
      </c>
      <c r="B375" s="3" t="s">
        <v>335</v>
      </c>
      <c r="C375" s="3" t="s">
        <v>327</v>
      </c>
      <c r="D375" s="3">
        <v>106550517760</v>
      </c>
      <c r="E375" s="3">
        <v>28466000384</v>
      </c>
      <c r="F375" s="3" t="s">
        <v>336</v>
      </c>
      <c r="G375" s="3" t="s">
        <v>12</v>
      </c>
      <c r="H375" s="3">
        <v>9000</v>
      </c>
      <c r="I375" s="3">
        <v>35</v>
      </c>
      <c r="J375" s="3">
        <v>24377584</v>
      </c>
      <c r="K375" s="3">
        <v>1.67</v>
      </c>
      <c r="L375" s="3">
        <v>10.23</v>
      </c>
    </row>
    <row r="376" spans="1:12" x14ac:dyDescent="0.2">
      <c r="A376" s="3" t="s">
        <v>3824</v>
      </c>
      <c r="B376" s="3" t="s">
        <v>3825</v>
      </c>
      <c r="C376" s="3" t="s">
        <v>3681</v>
      </c>
      <c r="D376" s="3">
        <v>118680002560</v>
      </c>
      <c r="E376" s="3">
        <v>8344000000</v>
      </c>
      <c r="F376" s="3" t="s">
        <v>3314</v>
      </c>
      <c r="G376" s="3" t="s">
        <v>12</v>
      </c>
      <c r="H376" s="3">
        <v>7282</v>
      </c>
      <c r="I376" s="3">
        <v>45</v>
      </c>
      <c r="J376" s="3">
        <v>12194238</v>
      </c>
      <c r="K376" s="3">
        <v>24.58</v>
      </c>
      <c r="L376" s="3">
        <v>14.34</v>
      </c>
    </row>
    <row r="377" spans="1:12" x14ac:dyDescent="0.2">
      <c r="A377" s="3" t="s">
        <v>2894</v>
      </c>
      <c r="B377" s="3" t="s">
        <v>2895</v>
      </c>
      <c r="C377" s="3" t="s">
        <v>2826</v>
      </c>
      <c r="D377" s="3">
        <v>167128514560</v>
      </c>
      <c r="E377" s="3">
        <v>48005000192</v>
      </c>
      <c r="F377" s="3" t="s">
        <v>2896</v>
      </c>
      <c r="G377" s="3" t="s">
        <v>12</v>
      </c>
      <c r="H377" s="3">
        <v>72900</v>
      </c>
      <c r="I377" s="3">
        <v>45</v>
      </c>
      <c r="J377" s="3">
        <v>25894346</v>
      </c>
      <c r="K377" s="3">
        <v>2.33</v>
      </c>
      <c r="L377" s="3">
        <v>11.69</v>
      </c>
    </row>
    <row r="378" spans="1:12" x14ac:dyDescent="0.2">
      <c r="A378" s="3" t="s">
        <v>3726</v>
      </c>
      <c r="B378" s="3" t="s">
        <v>3727</v>
      </c>
      <c r="C378" s="3" t="s">
        <v>3681</v>
      </c>
      <c r="D378" s="3">
        <v>188382904320</v>
      </c>
      <c r="E378" s="3">
        <v>61710999552</v>
      </c>
      <c r="F378" s="3" t="s">
        <v>3728</v>
      </c>
      <c r="G378" s="3" t="s">
        <v>12</v>
      </c>
      <c r="H378" s="3">
        <v>106000</v>
      </c>
      <c r="I378" s="3">
        <v>45</v>
      </c>
      <c r="J378" s="3">
        <v>19079000</v>
      </c>
      <c r="K378" s="3">
        <v>4.5</v>
      </c>
      <c r="L378" s="3">
        <v>8.86</v>
      </c>
    </row>
    <row r="379" spans="1:12" x14ac:dyDescent="0.2">
      <c r="A379" s="3" t="s">
        <v>1691</v>
      </c>
      <c r="B379" s="3" t="s">
        <v>1692</v>
      </c>
      <c r="C379" s="3" t="s">
        <v>1644</v>
      </c>
      <c r="D379" s="3">
        <v>205940162560</v>
      </c>
      <c r="E379" s="3">
        <v>38319000576</v>
      </c>
      <c r="F379" s="3" t="s">
        <v>1693</v>
      </c>
      <c r="G379" s="3" t="s">
        <v>12</v>
      </c>
      <c r="H379" s="3">
        <v>138000</v>
      </c>
      <c r="I379" s="3">
        <v>45</v>
      </c>
      <c r="J379" s="3">
        <v>81562240</v>
      </c>
      <c r="K379" s="3">
        <v>3.17</v>
      </c>
      <c r="L379" s="3">
        <v>13.6</v>
      </c>
    </row>
    <row r="380" spans="1:12" x14ac:dyDescent="0.2">
      <c r="A380" s="3" t="s">
        <v>3651</v>
      </c>
      <c r="B380" s="3" t="s">
        <v>3652</v>
      </c>
      <c r="C380" s="3" t="s">
        <v>3637</v>
      </c>
      <c r="D380" s="3">
        <v>223989317632</v>
      </c>
      <c r="E380" s="3">
        <v>116785000448</v>
      </c>
      <c r="F380" s="3" t="s">
        <v>3653</v>
      </c>
      <c r="G380" s="3" t="s">
        <v>12</v>
      </c>
      <c r="H380" s="3">
        <v>55200</v>
      </c>
      <c r="I380" s="3">
        <v>10</v>
      </c>
      <c r="J380" s="3">
        <v>24657492</v>
      </c>
      <c r="K380" s="3">
        <v>7.83</v>
      </c>
      <c r="L380" s="3">
        <v>6.49</v>
      </c>
    </row>
    <row r="381" spans="1:12" x14ac:dyDescent="0.2">
      <c r="A381" s="3" t="s">
        <v>2491</v>
      </c>
      <c r="B381" s="3" t="s">
        <v>2492</v>
      </c>
      <c r="C381" s="3" t="s">
        <v>1880</v>
      </c>
      <c r="D381" s="3">
        <v>244729626624</v>
      </c>
      <c r="E381" s="3">
        <v>17764000512</v>
      </c>
      <c r="F381" s="3" t="s">
        <v>2493</v>
      </c>
      <c r="G381" s="3" t="s">
        <v>12</v>
      </c>
      <c r="H381" s="3" t="s">
        <v>12</v>
      </c>
      <c r="I381" s="3">
        <v>45</v>
      </c>
      <c r="J381" s="3">
        <v>16442340</v>
      </c>
      <c r="K381" s="3">
        <v>0.92</v>
      </c>
      <c r="L381" s="3">
        <v>6.25</v>
      </c>
    </row>
    <row r="382" spans="1:12" x14ac:dyDescent="0.2">
      <c r="A382" s="3" t="s">
        <v>2396</v>
      </c>
      <c r="B382" s="3" t="s">
        <v>2397</v>
      </c>
      <c r="C382" s="3" t="s">
        <v>1880</v>
      </c>
      <c r="D382" s="3">
        <v>266812030976</v>
      </c>
      <c r="E382" s="3">
        <v>96075001856</v>
      </c>
      <c r="F382" s="3" t="s">
        <v>2398</v>
      </c>
      <c r="G382" s="3" t="s">
        <v>12</v>
      </c>
      <c r="H382" s="3">
        <v>269100</v>
      </c>
      <c r="I382" s="3">
        <v>40</v>
      </c>
      <c r="J382" s="3">
        <v>34356612</v>
      </c>
      <c r="K382" s="3">
        <v>1.08</v>
      </c>
      <c r="L382" s="3">
        <v>7.93</v>
      </c>
    </row>
    <row r="383" spans="1:12" x14ac:dyDescent="0.2">
      <c r="A383" s="3" t="s">
        <v>792</v>
      </c>
      <c r="B383" s="3" t="s">
        <v>793</v>
      </c>
      <c r="C383" s="3" t="s">
        <v>717</v>
      </c>
      <c r="D383" s="3">
        <v>506915291136</v>
      </c>
      <c r="E383" s="3">
        <v>33172999680</v>
      </c>
      <c r="F383" s="3" t="s">
        <v>794</v>
      </c>
      <c r="G383" s="3" t="s">
        <v>12</v>
      </c>
      <c r="H383" s="3">
        <v>17048</v>
      </c>
      <c r="I383" s="3">
        <v>45</v>
      </c>
      <c r="J383" s="3">
        <v>5765832</v>
      </c>
      <c r="K383" s="3">
        <v>13.75</v>
      </c>
      <c r="L383" s="3">
        <v>7.69</v>
      </c>
    </row>
    <row r="384" spans="1:12" x14ac:dyDescent="0.2">
      <c r="A384" s="3" t="s">
        <v>1272</v>
      </c>
      <c r="B384" s="3" t="s">
        <v>1273</v>
      </c>
      <c r="C384" s="3" t="s">
        <v>1052</v>
      </c>
      <c r="D384" s="3">
        <v>687697756160</v>
      </c>
      <c r="E384" s="3">
        <v>99274997760</v>
      </c>
      <c r="F384" s="3" t="s">
        <v>1274</v>
      </c>
      <c r="G384" s="3" t="s">
        <v>12</v>
      </c>
      <c r="H384" s="3">
        <v>72053</v>
      </c>
      <c r="I384" s="3">
        <v>45</v>
      </c>
      <c r="J384" s="3">
        <v>1</v>
      </c>
      <c r="K384" s="3">
        <v>2.08</v>
      </c>
      <c r="L384" s="3">
        <v>1.88</v>
      </c>
    </row>
    <row r="385" spans="1:12" x14ac:dyDescent="0.2">
      <c r="A385" s="3" t="s">
        <v>174</v>
      </c>
      <c r="B385" s="3" t="s">
        <v>175</v>
      </c>
      <c r="C385" s="3" t="s">
        <v>130</v>
      </c>
      <c r="D385" s="3">
        <v>805672255488</v>
      </c>
      <c r="E385" s="3">
        <v>223507001344</v>
      </c>
      <c r="F385" s="3" t="s">
        <v>176</v>
      </c>
      <c r="G385" s="3" t="s">
        <v>12</v>
      </c>
      <c r="H385" s="3">
        <v>116000</v>
      </c>
      <c r="I385" s="3">
        <v>45</v>
      </c>
      <c r="J385" s="3">
        <v>8747719</v>
      </c>
      <c r="K385" s="3">
        <v>6.83</v>
      </c>
      <c r="L385" s="3">
        <v>8.3000000000000007</v>
      </c>
    </row>
    <row r="386" spans="1:12" x14ac:dyDescent="0.2">
      <c r="A386" s="3" t="s">
        <v>16</v>
      </c>
      <c r="B386" s="3" t="s">
        <v>17</v>
      </c>
      <c r="C386" s="3" t="s">
        <v>18</v>
      </c>
      <c r="D386" s="3" t="s">
        <v>12</v>
      </c>
      <c r="E386" s="3" t="s">
        <v>12</v>
      </c>
      <c r="F386" s="3" t="s">
        <v>12</v>
      </c>
      <c r="G386" s="3" t="s">
        <v>12</v>
      </c>
      <c r="H386" s="3" t="s">
        <v>12</v>
      </c>
      <c r="I386" s="3" t="s">
        <v>12</v>
      </c>
      <c r="J386" s="3" t="s">
        <v>12</v>
      </c>
      <c r="K386" s="3" t="s">
        <v>12</v>
      </c>
      <c r="L386" s="3" t="s">
        <v>12</v>
      </c>
    </row>
    <row r="387" spans="1:12" x14ac:dyDescent="0.2">
      <c r="A387" s="3" t="s">
        <v>19</v>
      </c>
      <c r="B387" s="3" t="s">
        <v>20</v>
      </c>
      <c r="C387" s="3" t="s">
        <v>18</v>
      </c>
      <c r="D387" s="3" t="s">
        <v>12</v>
      </c>
      <c r="E387" s="3" t="s">
        <v>12</v>
      </c>
      <c r="F387" s="3" t="s">
        <v>21</v>
      </c>
      <c r="G387" s="3" t="s">
        <v>12</v>
      </c>
      <c r="H387" s="3" t="s">
        <v>12</v>
      </c>
      <c r="I387" s="3" t="s">
        <v>12</v>
      </c>
      <c r="J387" s="3" t="s">
        <v>12</v>
      </c>
      <c r="K387" s="3" t="s">
        <v>12</v>
      </c>
      <c r="L387" s="3" t="s">
        <v>12</v>
      </c>
    </row>
    <row r="388" spans="1:12" x14ac:dyDescent="0.2">
      <c r="A388" s="3" t="s">
        <v>22</v>
      </c>
      <c r="B388" s="3" t="s">
        <v>23</v>
      </c>
      <c r="C388" s="3" t="s">
        <v>24</v>
      </c>
      <c r="D388" s="3" t="s">
        <v>12</v>
      </c>
      <c r="E388" s="3">
        <v>562433000</v>
      </c>
      <c r="F388" s="3" t="s">
        <v>25</v>
      </c>
      <c r="G388" s="3" t="s">
        <v>12</v>
      </c>
      <c r="H388" s="3">
        <v>5600</v>
      </c>
      <c r="I388" s="3" t="s">
        <v>12</v>
      </c>
      <c r="J388" s="3" t="s">
        <v>12</v>
      </c>
      <c r="K388" s="3" t="s">
        <v>12</v>
      </c>
      <c r="L388" s="3" t="s">
        <v>12</v>
      </c>
    </row>
    <row r="389" spans="1:12" x14ac:dyDescent="0.2">
      <c r="A389" s="3" t="s">
        <v>26</v>
      </c>
      <c r="B389" s="3" t="s">
        <v>27</v>
      </c>
      <c r="C389" s="3" t="s">
        <v>24</v>
      </c>
      <c r="D389" s="3" t="s">
        <v>12</v>
      </c>
      <c r="E389" s="3" t="s">
        <v>12</v>
      </c>
      <c r="F389" s="3" t="s">
        <v>12</v>
      </c>
      <c r="G389" s="3" t="s">
        <v>12</v>
      </c>
      <c r="H389" s="3" t="s">
        <v>12</v>
      </c>
      <c r="I389" s="3" t="s">
        <v>12</v>
      </c>
      <c r="J389" s="3" t="s">
        <v>12</v>
      </c>
      <c r="K389" s="3" t="s">
        <v>12</v>
      </c>
      <c r="L389" s="3" t="s">
        <v>12</v>
      </c>
    </row>
    <row r="390" spans="1:12" x14ac:dyDescent="0.2">
      <c r="A390" s="3" t="s">
        <v>28</v>
      </c>
      <c r="B390" s="3" t="s">
        <v>29</v>
      </c>
      <c r="C390" s="3" t="s">
        <v>24</v>
      </c>
      <c r="D390" s="3" t="s">
        <v>12</v>
      </c>
      <c r="E390" s="3" t="s">
        <v>12</v>
      </c>
      <c r="F390" s="3" t="s">
        <v>12</v>
      </c>
      <c r="G390" s="3" t="s">
        <v>12</v>
      </c>
      <c r="H390" s="3" t="s">
        <v>12</v>
      </c>
      <c r="I390" s="3" t="s">
        <v>12</v>
      </c>
      <c r="J390" s="3" t="s">
        <v>12</v>
      </c>
      <c r="K390" s="3" t="s">
        <v>12</v>
      </c>
      <c r="L390" s="3" t="s">
        <v>12</v>
      </c>
    </row>
    <row r="391" spans="1:12" x14ac:dyDescent="0.2">
      <c r="A391" s="3" t="s">
        <v>32</v>
      </c>
      <c r="B391" s="3" t="s">
        <v>33</v>
      </c>
      <c r="C391" s="3" t="s">
        <v>24</v>
      </c>
      <c r="D391" s="3" t="s">
        <v>12</v>
      </c>
      <c r="E391" s="3" t="s">
        <v>12</v>
      </c>
      <c r="F391" s="3" t="s">
        <v>12</v>
      </c>
      <c r="G391" s="3" t="s">
        <v>12</v>
      </c>
      <c r="H391" s="3" t="s">
        <v>12</v>
      </c>
      <c r="I391" s="3" t="s">
        <v>12</v>
      </c>
      <c r="J391" s="3" t="s">
        <v>12</v>
      </c>
      <c r="K391" s="3" t="s">
        <v>12</v>
      </c>
      <c r="L391" s="3" t="s">
        <v>12</v>
      </c>
    </row>
    <row r="392" spans="1:12" x14ac:dyDescent="0.2">
      <c r="A392" s="3" t="s">
        <v>34</v>
      </c>
      <c r="B392" s="3" t="s">
        <v>35</v>
      </c>
      <c r="C392" s="3" t="s">
        <v>24</v>
      </c>
      <c r="D392" s="3" t="s">
        <v>12</v>
      </c>
      <c r="E392" s="3">
        <v>80646000</v>
      </c>
      <c r="F392" s="3" t="s">
        <v>36</v>
      </c>
      <c r="G392" s="3" t="s">
        <v>12</v>
      </c>
      <c r="H392" s="3">
        <v>328</v>
      </c>
      <c r="I392" s="3" t="s">
        <v>12</v>
      </c>
      <c r="J392" s="3" t="s">
        <v>12</v>
      </c>
      <c r="K392" s="3" t="s">
        <v>12</v>
      </c>
      <c r="L392" s="3" t="s">
        <v>12</v>
      </c>
    </row>
    <row r="393" spans="1:12" x14ac:dyDescent="0.2">
      <c r="A393" s="3" t="s">
        <v>37</v>
      </c>
      <c r="B393" s="3" t="s">
        <v>38</v>
      </c>
      <c r="C393" s="3" t="s">
        <v>24</v>
      </c>
      <c r="D393" s="3" t="s">
        <v>12</v>
      </c>
      <c r="E393" s="3">
        <v>874000</v>
      </c>
      <c r="F393" s="3" t="s">
        <v>39</v>
      </c>
      <c r="G393" s="3" t="s">
        <v>40</v>
      </c>
      <c r="H393" s="3">
        <v>25</v>
      </c>
      <c r="I393" s="3" t="s">
        <v>12</v>
      </c>
      <c r="J393" s="3" t="s">
        <v>12</v>
      </c>
      <c r="K393" s="3" t="s">
        <v>12</v>
      </c>
      <c r="L393" s="3" t="s">
        <v>12</v>
      </c>
    </row>
    <row r="394" spans="1:12" x14ac:dyDescent="0.2">
      <c r="A394" s="3" t="s">
        <v>41</v>
      </c>
      <c r="B394" s="3" t="s">
        <v>42</v>
      </c>
      <c r="C394" s="3" t="s">
        <v>24</v>
      </c>
      <c r="D394" s="3" t="s">
        <v>12</v>
      </c>
      <c r="E394" s="3">
        <v>434935992</v>
      </c>
      <c r="F394" s="3" t="s">
        <v>43</v>
      </c>
      <c r="G394" s="3" t="s">
        <v>44</v>
      </c>
      <c r="H394" s="3">
        <v>386</v>
      </c>
      <c r="I394" s="3" t="s">
        <v>12</v>
      </c>
      <c r="J394" s="3" t="s">
        <v>12</v>
      </c>
      <c r="K394" s="3" t="s">
        <v>12</v>
      </c>
      <c r="L394" s="3" t="s">
        <v>12</v>
      </c>
    </row>
    <row r="395" spans="1:12" x14ac:dyDescent="0.2">
      <c r="A395" s="3" t="s">
        <v>45</v>
      </c>
      <c r="B395" s="3" t="s">
        <v>46</v>
      </c>
      <c r="C395" s="3" t="s">
        <v>24</v>
      </c>
      <c r="D395" s="3" t="s">
        <v>12</v>
      </c>
      <c r="E395" s="3">
        <v>137725996</v>
      </c>
      <c r="F395" s="3" t="s">
        <v>12</v>
      </c>
      <c r="G395" s="3" t="s">
        <v>47</v>
      </c>
      <c r="H395" s="3">
        <v>513</v>
      </c>
      <c r="I395" s="3" t="s">
        <v>12</v>
      </c>
      <c r="J395" s="3" t="s">
        <v>12</v>
      </c>
      <c r="K395" s="3" t="s">
        <v>12</v>
      </c>
      <c r="L395" s="3" t="s">
        <v>12</v>
      </c>
    </row>
    <row r="396" spans="1:12" x14ac:dyDescent="0.2">
      <c r="A396" s="3" t="s">
        <v>48</v>
      </c>
      <c r="B396" s="3" t="s">
        <v>49</v>
      </c>
      <c r="C396" s="3" t="s">
        <v>24</v>
      </c>
      <c r="D396" s="3" t="s">
        <v>12</v>
      </c>
      <c r="E396" s="3" t="s">
        <v>12</v>
      </c>
      <c r="F396" s="3" t="s">
        <v>12</v>
      </c>
      <c r="G396" s="3" t="s">
        <v>12</v>
      </c>
      <c r="H396" s="3">
        <v>600</v>
      </c>
      <c r="I396" s="3">
        <v>40</v>
      </c>
      <c r="J396" s="3" t="s">
        <v>12</v>
      </c>
      <c r="K396" s="3" t="s">
        <v>12</v>
      </c>
      <c r="L396" s="3" t="s">
        <v>12</v>
      </c>
    </row>
    <row r="397" spans="1:12" x14ac:dyDescent="0.2">
      <c r="A397" s="3" t="s">
        <v>50</v>
      </c>
      <c r="B397" s="3" t="s">
        <v>51</v>
      </c>
      <c r="C397" s="3" t="s">
        <v>24</v>
      </c>
      <c r="D397" s="3" t="s">
        <v>12</v>
      </c>
      <c r="E397" s="3" t="s">
        <v>12</v>
      </c>
      <c r="F397" s="3" t="s">
        <v>12</v>
      </c>
      <c r="G397" s="3" t="s">
        <v>12</v>
      </c>
      <c r="H397" s="3" t="s">
        <v>12</v>
      </c>
      <c r="I397" s="3" t="s">
        <v>12</v>
      </c>
      <c r="J397" s="3" t="s">
        <v>12</v>
      </c>
      <c r="K397" s="3" t="s">
        <v>12</v>
      </c>
      <c r="L397" s="3" t="s">
        <v>12</v>
      </c>
    </row>
    <row r="398" spans="1:12" x14ac:dyDescent="0.2">
      <c r="A398" s="3" t="s">
        <v>52</v>
      </c>
      <c r="B398" s="3" t="s">
        <v>53</v>
      </c>
      <c r="C398" s="3" t="s">
        <v>24</v>
      </c>
      <c r="D398" s="3" t="s">
        <v>12</v>
      </c>
      <c r="E398" s="3">
        <v>1626384992</v>
      </c>
      <c r="F398" s="3" t="s">
        <v>54</v>
      </c>
      <c r="G398" s="3" t="s">
        <v>12</v>
      </c>
      <c r="H398" s="3">
        <v>2658</v>
      </c>
      <c r="I398" s="3">
        <v>20</v>
      </c>
      <c r="J398" s="3">
        <v>3681704</v>
      </c>
      <c r="K398" s="3">
        <v>0.67</v>
      </c>
      <c r="L398" s="3">
        <v>0.67</v>
      </c>
    </row>
    <row r="399" spans="1:12" x14ac:dyDescent="0.2">
      <c r="A399" s="3" t="s">
        <v>64</v>
      </c>
      <c r="B399" s="3" t="s">
        <v>65</v>
      </c>
      <c r="C399" s="3" t="s">
        <v>66</v>
      </c>
      <c r="D399" s="3" t="s">
        <v>12</v>
      </c>
      <c r="E399" s="3" t="s">
        <v>12</v>
      </c>
      <c r="F399" s="3" t="s">
        <v>12</v>
      </c>
      <c r="G399" s="3" t="s">
        <v>12</v>
      </c>
      <c r="H399" s="3" t="s">
        <v>12</v>
      </c>
      <c r="I399" s="3" t="s">
        <v>12</v>
      </c>
      <c r="J399" s="3" t="s">
        <v>12</v>
      </c>
      <c r="K399" s="3" t="s">
        <v>12</v>
      </c>
      <c r="L399" s="3" t="s">
        <v>12</v>
      </c>
    </row>
    <row r="400" spans="1:12" x14ac:dyDescent="0.2">
      <c r="A400" s="3" t="s">
        <v>67</v>
      </c>
      <c r="B400" s="3" t="s">
        <v>68</v>
      </c>
      <c r="C400" s="3" t="s">
        <v>66</v>
      </c>
      <c r="D400" s="3" t="s">
        <v>12</v>
      </c>
      <c r="E400" s="3">
        <v>30398082</v>
      </c>
      <c r="F400" s="3" t="s">
        <v>69</v>
      </c>
      <c r="G400" s="3" t="s">
        <v>12</v>
      </c>
      <c r="H400" s="3">
        <v>35</v>
      </c>
      <c r="I400" s="3" t="s">
        <v>12</v>
      </c>
      <c r="J400" s="3" t="s">
        <v>12</v>
      </c>
      <c r="K400" s="3" t="s">
        <v>12</v>
      </c>
      <c r="L400" s="3" t="s">
        <v>12</v>
      </c>
    </row>
    <row r="401" spans="1:12" x14ac:dyDescent="0.2">
      <c r="A401" s="3" t="s">
        <v>70</v>
      </c>
      <c r="B401" s="3" t="s">
        <v>71</v>
      </c>
      <c r="C401" s="3" t="s">
        <v>66</v>
      </c>
      <c r="D401" s="3" t="s">
        <v>12</v>
      </c>
      <c r="E401" s="3">
        <v>31720000</v>
      </c>
      <c r="F401" s="3" t="s">
        <v>72</v>
      </c>
      <c r="G401" s="3" t="s">
        <v>12</v>
      </c>
      <c r="H401" s="3">
        <v>111</v>
      </c>
      <c r="I401" s="3" t="s">
        <v>12</v>
      </c>
      <c r="J401" s="3" t="s">
        <v>12</v>
      </c>
      <c r="K401" s="3" t="s">
        <v>12</v>
      </c>
      <c r="L401" s="3" t="s">
        <v>12</v>
      </c>
    </row>
    <row r="402" spans="1:12" x14ac:dyDescent="0.2">
      <c r="A402" s="3" t="s">
        <v>73</v>
      </c>
      <c r="B402" s="3" t="s">
        <v>74</v>
      </c>
      <c r="C402" s="3" t="s">
        <v>66</v>
      </c>
      <c r="D402" s="3" t="s">
        <v>12</v>
      </c>
      <c r="E402" s="3" t="s">
        <v>12</v>
      </c>
      <c r="F402" s="3" t="s">
        <v>12</v>
      </c>
      <c r="G402" s="3" t="s">
        <v>12</v>
      </c>
      <c r="H402" s="3" t="s">
        <v>12</v>
      </c>
      <c r="I402" s="3" t="s">
        <v>12</v>
      </c>
      <c r="J402" s="3" t="s">
        <v>12</v>
      </c>
      <c r="K402" s="3" t="s">
        <v>12</v>
      </c>
      <c r="L402" s="3" t="s">
        <v>12</v>
      </c>
    </row>
    <row r="403" spans="1:12" x14ac:dyDescent="0.2">
      <c r="A403" s="3" t="s">
        <v>75</v>
      </c>
      <c r="B403" s="3" t="s">
        <v>76</v>
      </c>
      <c r="C403" s="3" t="s">
        <v>66</v>
      </c>
      <c r="D403" s="3" t="s">
        <v>12</v>
      </c>
      <c r="E403" s="3" t="s">
        <v>12</v>
      </c>
      <c r="F403" s="3" t="s">
        <v>12</v>
      </c>
      <c r="G403" s="3" t="s">
        <v>12</v>
      </c>
      <c r="H403" s="3" t="s">
        <v>12</v>
      </c>
      <c r="I403" s="3" t="s">
        <v>12</v>
      </c>
      <c r="J403" s="3" t="s">
        <v>12</v>
      </c>
      <c r="K403" s="3" t="s">
        <v>12</v>
      </c>
      <c r="L403" s="3" t="s">
        <v>12</v>
      </c>
    </row>
    <row r="404" spans="1:12" x14ac:dyDescent="0.2">
      <c r="A404" s="3" t="s">
        <v>82</v>
      </c>
      <c r="B404" s="3" t="s">
        <v>83</v>
      </c>
      <c r="C404" s="3" t="s">
        <v>66</v>
      </c>
      <c r="D404" s="3" t="s">
        <v>12</v>
      </c>
      <c r="E404" s="3" t="s">
        <v>12</v>
      </c>
      <c r="F404" s="3" t="s">
        <v>12</v>
      </c>
      <c r="G404" s="3" t="s">
        <v>12</v>
      </c>
      <c r="H404" s="3" t="s">
        <v>12</v>
      </c>
      <c r="I404" s="3" t="s">
        <v>12</v>
      </c>
      <c r="J404" s="3" t="s">
        <v>12</v>
      </c>
      <c r="K404" s="3" t="s">
        <v>12</v>
      </c>
      <c r="L404" s="3" t="s">
        <v>12</v>
      </c>
    </row>
    <row r="405" spans="1:12" x14ac:dyDescent="0.2">
      <c r="A405" s="3" t="s">
        <v>84</v>
      </c>
      <c r="B405" s="3" t="s">
        <v>85</v>
      </c>
      <c r="C405" s="3" t="s">
        <v>66</v>
      </c>
      <c r="D405" s="3" t="s">
        <v>12</v>
      </c>
      <c r="E405" s="3" t="s">
        <v>12</v>
      </c>
      <c r="F405" s="3" t="s">
        <v>12</v>
      </c>
      <c r="G405" s="3" t="s">
        <v>12</v>
      </c>
      <c r="H405" s="3" t="s">
        <v>12</v>
      </c>
      <c r="I405" s="3" t="s">
        <v>12</v>
      </c>
      <c r="J405" s="3" t="s">
        <v>12</v>
      </c>
      <c r="K405" s="3" t="s">
        <v>12</v>
      </c>
      <c r="L405" s="3" t="s">
        <v>12</v>
      </c>
    </row>
    <row r="406" spans="1:12" x14ac:dyDescent="0.2">
      <c r="A406" s="3" t="s">
        <v>89</v>
      </c>
      <c r="B406" s="3" t="s">
        <v>90</v>
      </c>
      <c r="C406" s="3" t="s">
        <v>66</v>
      </c>
      <c r="D406" s="3" t="s">
        <v>12</v>
      </c>
      <c r="E406" s="3">
        <v>792527984</v>
      </c>
      <c r="F406" s="3" t="s">
        <v>12</v>
      </c>
      <c r="G406" s="3" t="s">
        <v>12</v>
      </c>
      <c r="H406" s="3">
        <v>585</v>
      </c>
      <c r="I406" s="3" t="s">
        <v>12</v>
      </c>
      <c r="J406" s="3" t="s">
        <v>12</v>
      </c>
      <c r="K406" s="3" t="s">
        <v>12</v>
      </c>
      <c r="L406" s="3" t="s">
        <v>12</v>
      </c>
    </row>
    <row r="407" spans="1:12" x14ac:dyDescent="0.2">
      <c r="A407" s="3" t="s">
        <v>91</v>
      </c>
      <c r="B407" s="3" t="s">
        <v>92</v>
      </c>
      <c r="C407" s="3" t="s">
        <v>66</v>
      </c>
      <c r="D407" s="3" t="s">
        <v>12</v>
      </c>
      <c r="E407" s="3">
        <v>12412000</v>
      </c>
      <c r="F407" s="3" t="s">
        <v>93</v>
      </c>
      <c r="G407" s="3" t="s">
        <v>12</v>
      </c>
      <c r="H407" s="3">
        <v>62</v>
      </c>
      <c r="I407" s="3" t="s">
        <v>12</v>
      </c>
      <c r="J407" s="3" t="s">
        <v>12</v>
      </c>
      <c r="K407" s="3" t="s">
        <v>12</v>
      </c>
      <c r="L407" s="3" t="s">
        <v>12</v>
      </c>
    </row>
    <row r="408" spans="1:12" x14ac:dyDescent="0.2">
      <c r="A408" s="3" t="s">
        <v>94</v>
      </c>
      <c r="B408" s="3" t="s">
        <v>95</v>
      </c>
      <c r="C408" s="3" t="s">
        <v>66</v>
      </c>
      <c r="D408" s="3" t="s">
        <v>12</v>
      </c>
      <c r="E408" s="3">
        <v>61201000</v>
      </c>
      <c r="F408" s="3" t="s">
        <v>12</v>
      </c>
      <c r="G408" s="3" t="s">
        <v>12</v>
      </c>
      <c r="H408" s="3">
        <v>274</v>
      </c>
      <c r="I408" s="3" t="s">
        <v>12</v>
      </c>
      <c r="J408" s="3" t="s">
        <v>12</v>
      </c>
      <c r="K408" s="3" t="s">
        <v>12</v>
      </c>
      <c r="L408" s="3" t="s">
        <v>12</v>
      </c>
    </row>
    <row r="409" spans="1:12" x14ac:dyDescent="0.2">
      <c r="A409" s="3" t="s">
        <v>96</v>
      </c>
      <c r="B409" s="3" t="s">
        <v>97</v>
      </c>
      <c r="C409" s="3" t="s">
        <v>66</v>
      </c>
      <c r="D409" s="3" t="s">
        <v>12</v>
      </c>
      <c r="E409" s="3" t="s">
        <v>12</v>
      </c>
      <c r="F409" s="3" t="s">
        <v>12</v>
      </c>
      <c r="G409" s="3" t="s">
        <v>12</v>
      </c>
      <c r="H409" s="3" t="s">
        <v>12</v>
      </c>
      <c r="I409" s="3" t="s">
        <v>12</v>
      </c>
      <c r="J409" s="3" t="s">
        <v>12</v>
      </c>
      <c r="K409" s="3" t="s">
        <v>12</v>
      </c>
      <c r="L409" s="3" t="s">
        <v>12</v>
      </c>
    </row>
    <row r="410" spans="1:12" x14ac:dyDescent="0.2">
      <c r="A410" s="3" t="s">
        <v>100</v>
      </c>
      <c r="B410" s="3" t="s">
        <v>101</v>
      </c>
      <c r="C410" s="3" t="s">
        <v>66</v>
      </c>
      <c r="D410" s="3" t="s">
        <v>12</v>
      </c>
      <c r="E410" s="3">
        <v>1785632960</v>
      </c>
      <c r="F410" s="3" t="s">
        <v>102</v>
      </c>
      <c r="G410" s="3" t="s">
        <v>12</v>
      </c>
      <c r="H410" s="3">
        <v>113</v>
      </c>
      <c r="I410" s="3">
        <v>45</v>
      </c>
      <c r="J410" s="3" t="s">
        <v>12</v>
      </c>
      <c r="K410" s="3" t="s">
        <v>12</v>
      </c>
      <c r="L410" s="3" t="s">
        <v>12</v>
      </c>
    </row>
    <row r="411" spans="1:12" x14ac:dyDescent="0.2">
      <c r="A411" s="3" t="s">
        <v>103</v>
      </c>
      <c r="B411" s="3" t="s">
        <v>104</v>
      </c>
      <c r="C411" s="3" t="s">
        <v>66</v>
      </c>
      <c r="D411" s="3" t="s">
        <v>12</v>
      </c>
      <c r="E411" s="3" t="s">
        <v>12</v>
      </c>
      <c r="F411" s="3" t="s">
        <v>12</v>
      </c>
      <c r="G411" s="3" t="s">
        <v>12</v>
      </c>
      <c r="H411" s="3" t="s">
        <v>12</v>
      </c>
      <c r="I411" s="3" t="s">
        <v>12</v>
      </c>
      <c r="J411" s="3" t="s">
        <v>12</v>
      </c>
      <c r="K411" s="3" t="s">
        <v>12</v>
      </c>
      <c r="L411" s="3" t="s">
        <v>12</v>
      </c>
    </row>
    <row r="412" spans="1:12" x14ac:dyDescent="0.2">
      <c r="A412" s="3" t="s">
        <v>105</v>
      </c>
      <c r="B412" s="3" t="s">
        <v>106</v>
      </c>
      <c r="C412" s="3" t="s">
        <v>66</v>
      </c>
      <c r="D412" s="3" t="s">
        <v>12</v>
      </c>
      <c r="E412" s="3" t="s">
        <v>12</v>
      </c>
      <c r="F412" s="3" t="s">
        <v>12</v>
      </c>
      <c r="G412" s="3" t="s">
        <v>12</v>
      </c>
      <c r="H412" s="3">
        <v>100</v>
      </c>
      <c r="I412" s="3" t="s">
        <v>12</v>
      </c>
      <c r="J412" s="3" t="s">
        <v>12</v>
      </c>
      <c r="K412" s="3" t="s">
        <v>12</v>
      </c>
      <c r="L412" s="3" t="s">
        <v>12</v>
      </c>
    </row>
    <row r="413" spans="1:12" x14ac:dyDescent="0.2">
      <c r="A413" s="3" t="s">
        <v>107</v>
      </c>
      <c r="B413" s="3" t="s">
        <v>108</v>
      </c>
      <c r="C413" s="3" t="s">
        <v>66</v>
      </c>
      <c r="D413" s="3" t="s">
        <v>12</v>
      </c>
      <c r="E413" s="3">
        <v>22390000</v>
      </c>
      <c r="F413" s="3" t="s">
        <v>109</v>
      </c>
      <c r="G413" s="3" t="s">
        <v>110</v>
      </c>
      <c r="H413" s="3">
        <v>75</v>
      </c>
      <c r="I413" s="3" t="s">
        <v>12</v>
      </c>
      <c r="J413" s="3" t="s">
        <v>12</v>
      </c>
      <c r="K413" s="3" t="s">
        <v>12</v>
      </c>
      <c r="L413" s="3" t="s">
        <v>12</v>
      </c>
    </row>
    <row r="414" spans="1:12" x14ac:dyDescent="0.2">
      <c r="A414" s="3" t="s">
        <v>111</v>
      </c>
      <c r="B414" s="3" t="s">
        <v>112</v>
      </c>
      <c r="C414" s="3" t="s">
        <v>66</v>
      </c>
      <c r="D414" s="3" t="s">
        <v>12</v>
      </c>
      <c r="E414" s="3" t="s">
        <v>12</v>
      </c>
      <c r="F414" s="3" t="s">
        <v>12</v>
      </c>
      <c r="G414" s="3" t="s">
        <v>12</v>
      </c>
      <c r="H414" s="3" t="s">
        <v>12</v>
      </c>
      <c r="I414" s="3" t="s">
        <v>12</v>
      </c>
      <c r="J414" s="3" t="s">
        <v>12</v>
      </c>
      <c r="K414" s="3" t="s">
        <v>12</v>
      </c>
      <c r="L414" s="3" t="s">
        <v>12</v>
      </c>
    </row>
    <row r="415" spans="1:12" x14ac:dyDescent="0.2">
      <c r="A415" s="3" t="s">
        <v>113</v>
      </c>
      <c r="B415" s="3" t="s">
        <v>114</v>
      </c>
      <c r="C415" s="3" t="s">
        <v>66</v>
      </c>
      <c r="D415" s="3" t="s">
        <v>12</v>
      </c>
      <c r="E415" s="3">
        <v>57625000</v>
      </c>
      <c r="F415" s="3" t="s">
        <v>12</v>
      </c>
      <c r="G415" s="3" t="s">
        <v>12</v>
      </c>
      <c r="H415" s="3">
        <v>175</v>
      </c>
      <c r="I415" s="3" t="s">
        <v>12</v>
      </c>
      <c r="J415" s="3" t="s">
        <v>12</v>
      </c>
      <c r="K415" s="3" t="s">
        <v>12</v>
      </c>
      <c r="L415" s="3" t="s">
        <v>12</v>
      </c>
    </row>
    <row r="416" spans="1:12" x14ac:dyDescent="0.2">
      <c r="A416" s="3" t="s">
        <v>115</v>
      </c>
      <c r="B416" s="3" t="s">
        <v>116</v>
      </c>
      <c r="C416" s="3" t="s">
        <v>66</v>
      </c>
      <c r="D416" s="3" t="s">
        <v>12</v>
      </c>
      <c r="E416" s="3" t="s">
        <v>12</v>
      </c>
      <c r="F416" s="3" t="s">
        <v>12</v>
      </c>
      <c r="G416" s="3" t="s">
        <v>12</v>
      </c>
      <c r="H416" s="3" t="s">
        <v>12</v>
      </c>
      <c r="I416" s="3" t="s">
        <v>12</v>
      </c>
      <c r="J416" s="3" t="s">
        <v>12</v>
      </c>
      <c r="K416" s="3" t="s">
        <v>12</v>
      </c>
      <c r="L416" s="3" t="s">
        <v>12</v>
      </c>
    </row>
    <row r="417" spans="1:12" x14ac:dyDescent="0.2">
      <c r="A417" s="3" t="s">
        <v>117</v>
      </c>
      <c r="B417" s="3" t="s">
        <v>118</v>
      </c>
      <c r="C417" s="3" t="s">
        <v>66</v>
      </c>
      <c r="D417" s="3" t="s">
        <v>12</v>
      </c>
      <c r="E417" s="3" t="s">
        <v>12</v>
      </c>
      <c r="F417" s="3" t="s">
        <v>12</v>
      </c>
      <c r="G417" s="3" t="s">
        <v>12</v>
      </c>
      <c r="H417" s="3" t="s">
        <v>12</v>
      </c>
      <c r="I417" s="3" t="s">
        <v>12</v>
      </c>
      <c r="J417" s="3" t="s">
        <v>12</v>
      </c>
      <c r="K417" s="3" t="s">
        <v>12</v>
      </c>
      <c r="L417" s="3" t="s">
        <v>12</v>
      </c>
    </row>
    <row r="418" spans="1:12" x14ac:dyDescent="0.2">
      <c r="A418" s="3" t="s">
        <v>119</v>
      </c>
      <c r="B418" s="3" t="s">
        <v>120</v>
      </c>
      <c r="C418" s="3" t="s">
        <v>66</v>
      </c>
      <c r="D418" s="3" t="s">
        <v>12</v>
      </c>
      <c r="E418" s="3" t="s">
        <v>12</v>
      </c>
      <c r="F418" s="3" t="s">
        <v>12</v>
      </c>
      <c r="G418" s="3" t="s">
        <v>12</v>
      </c>
      <c r="H418" s="3" t="s">
        <v>12</v>
      </c>
      <c r="I418" s="3" t="s">
        <v>12</v>
      </c>
      <c r="J418" s="3" t="s">
        <v>12</v>
      </c>
      <c r="K418" s="3" t="s">
        <v>12</v>
      </c>
      <c r="L418" s="3" t="s">
        <v>12</v>
      </c>
    </row>
    <row r="419" spans="1:12" x14ac:dyDescent="0.2">
      <c r="A419" s="3" t="s">
        <v>121</v>
      </c>
      <c r="B419" s="3" t="s">
        <v>122</v>
      </c>
      <c r="C419" s="3" t="s">
        <v>66</v>
      </c>
      <c r="D419" s="3" t="s">
        <v>12</v>
      </c>
      <c r="E419" s="3" t="s">
        <v>12</v>
      </c>
      <c r="F419" s="3" t="s">
        <v>12</v>
      </c>
      <c r="G419" s="3" t="s">
        <v>12</v>
      </c>
      <c r="H419" s="3" t="s">
        <v>12</v>
      </c>
      <c r="I419" s="3" t="s">
        <v>12</v>
      </c>
      <c r="J419" s="3" t="s">
        <v>12</v>
      </c>
      <c r="K419" s="3" t="s">
        <v>12</v>
      </c>
      <c r="L419" s="3" t="s">
        <v>12</v>
      </c>
    </row>
    <row r="420" spans="1:12" x14ac:dyDescent="0.2">
      <c r="A420" s="3" t="s">
        <v>123</v>
      </c>
      <c r="B420" s="3" t="s">
        <v>124</v>
      </c>
      <c r="C420" s="3" t="s">
        <v>66</v>
      </c>
      <c r="D420" s="3" t="s">
        <v>12</v>
      </c>
      <c r="E420" s="3" t="s">
        <v>12</v>
      </c>
      <c r="F420" s="3" t="s">
        <v>12</v>
      </c>
      <c r="G420" s="3" t="s">
        <v>12</v>
      </c>
      <c r="H420" s="3" t="s">
        <v>12</v>
      </c>
      <c r="I420" s="3" t="s">
        <v>12</v>
      </c>
      <c r="J420" s="3" t="s">
        <v>12</v>
      </c>
      <c r="K420" s="3" t="s">
        <v>12</v>
      </c>
      <c r="L420" s="3" t="s">
        <v>12</v>
      </c>
    </row>
    <row r="421" spans="1:12" x14ac:dyDescent="0.2">
      <c r="A421" s="3" t="s">
        <v>128</v>
      </c>
      <c r="B421" s="3" t="s">
        <v>129</v>
      </c>
      <c r="C421" s="3" t="s">
        <v>130</v>
      </c>
      <c r="D421" s="3" t="s">
        <v>12</v>
      </c>
      <c r="E421" s="3" t="s">
        <v>12</v>
      </c>
      <c r="F421" s="3" t="s">
        <v>131</v>
      </c>
      <c r="G421" s="3" t="s">
        <v>12</v>
      </c>
      <c r="H421" s="3">
        <v>97</v>
      </c>
      <c r="I421" s="3" t="s">
        <v>12</v>
      </c>
      <c r="J421" s="3" t="s">
        <v>12</v>
      </c>
      <c r="K421" s="3" t="s">
        <v>12</v>
      </c>
      <c r="L421" s="3" t="s">
        <v>12</v>
      </c>
    </row>
    <row r="422" spans="1:12" x14ac:dyDescent="0.2">
      <c r="A422" s="3" t="s">
        <v>132</v>
      </c>
      <c r="B422" s="3" t="s">
        <v>133</v>
      </c>
      <c r="C422" s="3" t="s">
        <v>130</v>
      </c>
      <c r="D422" s="3" t="s">
        <v>12</v>
      </c>
      <c r="E422" s="3" t="s">
        <v>12</v>
      </c>
      <c r="F422" s="3" t="s">
        <v>12</v>
      </c>
      <c r="G422" s="3" t="s">
        <v>12</v>
      </c>
      <c r="H422" s="3">
        <v>12</v>
      </c>
      <c r="I422" s="3">
        <v>55</v>
      </c>
      <c r="J422" s="3" t="s">
        <v>12</v>
      </c>
      <c r="K422" s="3" t="s">
        <v>12</v>
      </c>
      <c r="L422" s="3" t="s">
        <v>12</v>
      </c>
    </row>
    <row r="423" spans="1:12" x14ac:dyDescent="0.2">
      <c r="A423" s="3" t="s">
        <v>134</v>
      </c>
      <c r="B423" s="3" t="s">
        <v>135</v>
      </c>
      <c r="C423" s="3" t="s">
        <v>130</v>
      </c>
      <c r="D423" s="3" t="s">
        <v>12</v>
      </c>
      <c r="E423" s="3">
        <v>6875999.875</v>
      </c>
      <c r="F423" s="3" t="s">
        <v>136</v>
      </c>
      <c r="G423" s="3" t="s">
        <v>12</v>
      </c>
      <c r="H423" s="3">
        <v>100</v>
      </c>
      <c r="I423" s="3" t="s">
        <v>12</v>
      </c>
      <c r="J423" s="3" t="s">
        <v>12</v>
      </c>
      <c r="K423" s="3" t="s">
        <v>12</v>
      </c>
      <c r="L423" s="3" t="s">
        <v>12</v>
      </c>
    </row>
    <row r="424" spans="1:12" x14ac:dyDescent="0.2">
      <c r="A424" s="3" t="s">
        <v>137</v>
      </c>
      <c r="B424" s="3" t="s">
        <v>138</v>
      </c>
      <c r="C424" s="3" t="s">
        <v>130</v>
      </c>
      <c r="D424" s="3" t="s">
        <v>12</v>
      </c>
      <c r="E424" s="3">
        <v>3013000</v>
      </c>
      <c r="F424" s="3" t="s">
        <v>139</v>
      </c>
      <c r="G424" s="3" t="s">
        <v>140</v>
      </c>
      <c r="H424" s="3">
        <v>41</v>
      </c>
      <c r="I424" s="3" t="s">
        <v>12</v>
      </c>
      <c r="J424" s="3" t="s">
        <v>12</v>
      </c>
      <c r="K424" s="3" t="s">
        <v>12</v>
      </c>
      <c r="L424" s="3" t="s">
        <v>12</v>
      </c>
    </row>
    <row r="425" spans="1:12" x14ac:dyDescent="0.2">
      <c r="A425" s="3" t="s">
        <v>141</v>
      </c>
      <c r="B425" s="3" t="s">
        <v>142</v>
      </c>
      <c r="C425" s="3" t="s">
        <v>130</v>
      </c>
      <c r="D425" s="3" t="s">
        <v>12</v>
      </c>
      <c r="E425" s="3">
        <v>37279000</v>
      </c>
      <c r="F425" s="3" t="s">
        <v>143</v>
      </c>
      <c r="G425" s="3" t="s">
        <v>12</v>
      </c>
      <c r="H425" s="3">
        <v>147</v>
      </c>
      <c r="I425" s="3" t="s">
        <v>12</v>
      </c>
      <c r="J425" s="3" t="s">
        <v>12</v>
      </c>
      <c r="K425" s="3" t="s">
        <v>12</v>
      </c>
      <c r="L425" s="3" t="s">
        <v>12</v>
      </c>
    </row>
    <row r="426" spans="1:12" x14ac:dyDescent="0.2">
      <c r="A426" s="3" t="s">
        <v>144</v>
      </c>
      <c r="B426" s="3" t="s">
        <v>145</v>
      </c>
      <c r="C426" s="3" t="s">
        <v>130</v>
      </c>
      <c r="D426" s="3" t="s">
        <v>12</v>
      </c>
      <c r="E426" s="3">
        <v>27117955</v>
      </c>
      <c r="F426" s="3" t="s">
        <v>146</v>
      </c>
      <c r="G426" s="3" t="s">
        <v>12</v>
      </c>
      <c r="H426" s="3">
        <v>147</v>
      </c>
      <c r="I426" s="3" t="s">
        <v>12</v>
      </c>
      <c r="J426" s="3" t="s">
        <v>12</v>
      </c>
      <c r="K426" s="3" t="s">
        <v>12</v>
      </c>
      <c r="L426" s="3" t="s">
        <v>12</v>
      </c>
    </row>
    <row r="427" spans="1:12" x14ac:dyDescent="0.2">
      <c r="A427" s="3" t="s">
        <v>147</v>
      </c>
      <c r="B427" s="3" t="s">
        <v>148</v>
      </c>
      <c r="C427" s="3" t="s">
        <v>130</v>
      </c>
      <c r="D427" s="3" t="s">
        <v>12</v>
      </c>
      <c r="E427" s="3">
        <v>415975000</v>
      </c>
      <c r="F427" s="3" t="s">
        <v>12</v>
      </c>
      <c r="G427" s="3" t="s">
        <v>12</v>
      </c>
      <c r="H427" s="3">
        <v>2840</v>
      </c>
      <c r="I427" s="3" t="s">
        <v>12</v>
      </c>
      <c r="J427" s="3" t="s">
        <v>12</v>
      </c>
      <c r="K427" s="3" t="s">
        <v>12</v>
      </c>
      <c r="L427" s="3" t="s">
        <v>12</v>
      </c>
    </row>
    <row r="428" spans="1:12" x14ac:dyDescent="0.2">
      <c r="A428" s="3" t="s">
        <v>149</v>
      </c>
      <c r="B428" s="3" t="s">
        <v>150</v>
      </c>
      <c r="C428" s="3" t="s">
        <v>130</v>
      </c>
      <c r="D428" s="3" t="s">
        <v>12</v>
      </c>
      <c r="E428" s="3">
        <v>1948874016</v>
      </c>
      <c r="F428" s="3" t="s">
        <v>151</v>
      </c>
      <c r="G428" s="3" t="s">
        <v>12</v>
      </c>
      <c r="H428" s="3">
        <v>7900</v>
      </c>
      <c r="I428" s="3" t="s">
        <v>12</v>
      </c>
      <c r="J428" s="3" t="s">
        <v>12</v>
      </c>
      <c r="K428" s="3" t="s">
        <v>12</v>
      </c>
      <c r="L428" s="3" t="s">
        <v>12</v>
      </c>
    </row>
    <row r="429" spans="1:12" x14ac:dyDescent="0.2">
      <c r="A429" s="3" t="s">
        <v>152</v>
      </c>
      <c r="B429" s="3" t="s">
        <v>153</v>
      </c>
      <c r="C429" s="3" t="s">
        <v>130</v>
      </c>
      <c r="D429" s="3" t="s">
        <v>12</v>
      </c>
      <c r="E429" s="3">
        <v>8145999.25</v>
      </c>
      <c r="F429" s="3" t="s">
        <v>154</v>
      </c>
      <c r="G429" s="3" t="s">
        <v>155</v>
      </c>
      <c r="H429" s="3">
        <v>84</v>
      </c>
      <c r="I429" s="3" t="s">
        <v>12</v>
      </c>
      <c r="J429" s="3" t="s">
        <v>12</v>
      </c>
      <c r="K429" s="3" t="s">
        <v>12</v>
      </c>
      <c r="L429" s="3" t="s">
        <v>12</v>
      </c>
    </row>
    <row r="430" spans="1:12" x14ac:dyDescent="0.2">
      <c r="A430" s="3" t="s">
        <v>156</v>
      </c>
      <c r="B430" s="3" t="s">
        <v>157</v>
      </c>
      <c r="C430" s="3" t="s">
        <v>130</v>
      </c>
      <c r="D430" s="3" t="s">
        <v>12</v>
      </c>
      <c r="E430" s="3">
        <v>42111000</v>
      </c>
      <c r="F430" s="3" t="s">
        <v>158</v>
      </c>
      <c r="G430" s="3" t="s">
        <v>12</v>
      </c>
      <c r="H430" s="3">
        <v>168</v>
      </c>
      <c r="I430" s="3" t="s">
        <v>12</v>
      </c>
      <c r="J430" s="3" t="s">
        <v>12</v>
      </c>
      <c r="K430" s="3" t="s">
        <v>12</v>
      </c>
      <c r="L430" s="3" t="s">
        <v>12</v>
      </c>
    </row>
    <row r="431" spans="1:12" x14ac:dyDescent="0.2">
      <c r="A431" s="3" t="s">
        <v>159</v>
      </c>
      <c r="B431" s="3" t="s">
        <v>160</v>
      </c>
      <c r="C431" s="3" t="s">
        <v>130</v>
      </c>
      <c r="D431" s="3" t="s">
        <v>12</v>
      </c>
      <c r="E431" s="3">
        <v>173949996</v>
      </c>
      <c r="F431" s="3" t="s">
        <v>161</v>
      </c>
      <c r="G431" s="3" t="s">
        <v>12</v>
      </c>
      <c r="H431" s="3">
        <v>776</v>
      </c>
      <c r="I431" s="3" t="s">
        <v>12</v>
      </c>
      <c r="J431" s="3" t="s">
        <v>12</v>
      </c>
      <c r="K431" s="3" t="s">
        <v>12</v>
      </c>
      <c r="L431" s="3" t="s">
        <v>12</v>
      </c>
    </row>
    <row r="432" spans="1:12" x14ac:dyDescent="0.2">
      <c r="A432" s="3" t="s">
        <v>162</v>
      </c>
      <c r="B432" s="3" t="s">
        <v>163</v>
      </c>
      <c r="C432" s="3" t="s">
        <v>130</v>
      </c>
      <c r="D432" s="3" t="s">
        <v>12</v>
      </c>
      <c r="E432" s="3">
        <v>99838000</v>
      </c>
      <c r="F432" s="3" t="s">
        <v>164</v>
      </c>
      <c r="G432" s="3" t="s">
        <v>12</v>
      </c>
      <c r="H432" s="3">
        <v>6</v>
      </c>
      <c r="I432" s="3" t="s">
        <v>12</v>
      </c>
      <c r="J432" s="3" t="s">
        <v>12</v>
      </c>
      <c r="K432" s="3" t="s">
        <v>12</v>
      </c>
      <c r="L432" s="3" t="s">
        <v>12</v>
      </c>
    </row>
    <row r="433" spans="1:12" x14ac:dyDescent="0.2">
      <c r="A433" s="3" t="s">
        <v>165</v>
      </c>
      <c r="B433" s="3" t="s">
        <v>166</v>
      </c>
      <c r="C433" s="3" t="s">
        <v>130</v>
      </c>
      <c r="D433" s="3" t="s">
        <v>12</v>
      </c>
      <c r="E433" s="3">
        <v>649025008</v>
      </c>
      <c r="F433" s="3" t="s">
        <v>167</v>
      </c>
      <c r="G433" s="3" t="s">
        <v>12</v>
      </c>
      <c r="H433" s="3">
        <v>3561</v>
      </c>
      <c r="I433" s="3" t="s">
        <v>12</v>
      </c>
      <c r="J433" s="3" t="s">
        <v>12</v>
      </c>
      <c r="K433" s="3" t="s">
        <v>12</v>
      </c>
      <c r="L433" s="3" t="s">
        <v>12</v>
      </c>
    </row>
    <row r="434" spans="1:12" x14ac:dyDescent="0.2">
      <c r="A434" s="3" t="s">
        <v>168</v>
      </c>
      <c r="B434" s="3" t="s">
        <v>169</v>
      </c>
      <c r="C434" s="3" t="s">
        <v>130</v>
      </c>
      <c r="D434" s="3" t="s">
        <v>12</v>
      </c>
      <c r="E434" s="3">
        <v>76309000</v>
      </c>
      <c r="F434" s="3" t="s">
        <v>170</v>
      </c>
      <c r="G434" s="3" t="s">
        <v>12</v>
      </c>
      <c r="H434" s="3">
        <v>222</v>
      </c>
      <c r="I434" s="3" t="s">
        <v>12</v>
      </c>
      <c r="J434" s="3" t="s">
        <v>12</v>
      </c>
      <c r="K434" s="3" t="s">
        <v>12</v>
      </c>
      <c r="L434" s="3" t="s">
        <v>12</v>
      </c>
    </row>
    <row r="435" spans="1:12" x14ac:dyDescent="0.2">
      <c r="A435" s="3" t="s">
        <v>177</v>
      </c>
      <c r="B435" s="3" t="s">
        <v>178</v>
      </c>
      <c r="C435" s="3" t="s">
        <v>130</v>
      </c>
      <c r="D435" s="3" t="s">
        <v>12</v>
      </c>
      <c r="E435" s="3">
        <v>19229000</v>
      </c>
      <c r="F435" s="3" t="s">
        <v>179</v>
      </c>
      <c r="G435" s="3" t="s">
        <v>12</v>
      </c>
      <c r="H435" s="3">
        <v>149</v>
      </c>
      <c r="I435" s="3" t="s">
        <v>12</v>
      </c>
      <c r="J435" s="3" t="s">
        <v>12</v>
      </c>
      <c r="K435" s="3" t="s">
        <v>12</v>
      </c>
      <c r="L435" s="3" t="s">
        <v>12</v>
      </c>
    </row>
    <row r="436" spans="1:12" x14ac:dyDescent="0.2">
      <c r="A436" s="3" t="s">
        <v>180</v>
      </c>
      <c r="B436" s="3" t="s">
        <v>181</v>
      </c>
      <c r="C436" s="3" t="s">
        <v>130</v>
      </c>
      <c r="D436" s="3" t="s">
        <v>12</v>
      </c>
      <c r="E436" s="3">
        <v>489263</v>
      </c>
      <c r="F436" s="3" t="s">
        <v>12</v>
      </c>
      <c r="G436" s="3" t="s">
        <v>182</v>
      </c>
      <c r="H436" s="3">
        <v>70</v>
      </c>
      <c r="I436" s="3" t="s">
        <v>12</v>
      </c>
      <c r="J436" s="3" t="s">
        <v>12</v>
      </c>
      <c r="K436" s="3" t="s">
        <v>12</v>
      </c>
      <c r="L436" s="3" t="s">
        <v>12</v>
      </c>
    </row>
    <row r="437" spans="1:12" x14ac:dyDescent="0.2">
      <c r="A437" s="3" t="s">
        <v>183</v>
      </c>
      <c r="B437" s="3" t="s">
        <v>184</v>
      </c>
      <c r="C437" s="3" t="s">
        <v>130</v>
      </c>
      <c r="D437" s="3" t="s">
        <v>12</v>
      </c>
      <c r="E437" s="3">
        <v>152254998</v>
      </c>
      <c r="F437" s="3" t="s">
        <v>185</v>
      </c>
      <c r="G437" s="3" t="s">
        <v>12</v>
      </c>
      <c r="H437" s="3">
        <v>580</v>
      </c>
      <c r="I437" s="3" t="s">
        <v>12</v>
      </c>
      <c r="J437" s="3" t="s">
        <v>12</v>
      </c>
      <c r="K437" s="3" t="s">
        <v>12</v>
      </c>
      <c r="L437" s="3" t="s">
        <v>12</v>
      </c>
    </row>
    <row r="438" spans="1:12" x14ac:dyDescent="0.2">
      <c r="A438" s="3" t="s">
        <v>186</v>
      </c>
      <c r="B438" s="3" t="s">
        <v>187</v>
      </c>
      <c r="C438" s="3" t="s">
        <v>130</v>
      </c>
      <c r="D438" s="3" t="s">
        <v>12</v>
      </c>
      <c r="E438" s="3">
        <v>36438000</v>
      </c>
      <c r="F438" s="3" t="s">
        <v>188</v>
      </c>
      <c r="G438" s="3" t="s">
        <v>12</v>
      </c>
      <c r="H438" s="3">
        <v>195</v>
      </c>
      <c r="I438" s="3" t="s">
        <v>12</v>
      </c>
      <c r="J438" s="3" t="s">
        <v>12</v>
      </c>
      <c r="K438" s="3" t="s">
        <v>12</v>
      </c>
      <c r="L438" s="3" t="s">
        <v>12</v>
      </c>
    </row>
    <row r="439" spans="1:12" x14ac:dyDescent="0.2">
      <c r="A439" s="3" t="s">
        <v>189</v>
      </c>
      <c r="B439" s="3" t="s">
        <v>190</v>
      </c>
      <c r="C439" s="3" t="s">
        <v>130</v>
      </c>
      <c r="D439" s="3" t="s">
        <v>12</v>
      </c>
      <c r="E439" s="3" t="s">
        <v>12</v>
      </c>
      <c r="F439" s="3" t="s">
        <v>12</v>
      </c>
      <c r="G439" s="3" t="s">
        <v>12</v>
      </c>
      <c r="H439" s="3" t="s">
        <v>12</v>
      </c>
      <c r="I439" s="3" t="s">
        <v>12</v>
      </c>
      <c r="J439" s="3" t="s">
        <v>12</v>
      </c>
      <c r="K439" s="3" t="s">
        <v>12</v>
      </c>
      <c r="L439" s="3" t="s">
        <v>12</v>
      </c>
    </row>
    <row r="440" spans="1:12" x14ac:dyDescent="0.2">
      <c r="A440" s="3" t="s">
        <v>191</v>
      </c>
      <c r="B440" s="3" t="s">
        <v>192</v>
      </c>
      <c r="C440" s="3" t="s">
        <v>130</v>
      </c>
      <c r="D440" s="3" t="s">
        <v>12</v>
      </c>
      <c r="E440" s="3" t="s">
        <v>12</v>
      </c>
      <c r="F440" s="3" t="s">
        <v>12</v>
      </c>
      <c r="G440" s="3" t="s">
        <v>193</v>
      </c>
      <c r="H440" s="3" t="s">
        <v>12</v>
      </c>
      <c r="I440" s="3" t="s">
        <v>12</v>
      </c>
      <c r="J440" s="3" t="s">
        <v>12</v>
      </c>
      <c r="K440" s="3" t="s">
        <v>12</v>
      </c>
      <c r="L440" s="3" t="s">
        <v>12</v>
      </c>
    </row>
    <row r="441" spans="1:12" x14ac:dyDescent="0.2">
      <c r="A441" s="3" t="s">
        <v>197</v>
      </c>
      <c r="B441" s="3" t="s">
        <v>198</v>
      </c>
      <c r="C441" s="3" t="s">
        <v>130</v>
      </c>
      <c r="D441" s="3" t="s">
        <v>12</v>
      </c>
      <c r="E441" s="3">
        <v>15561000.5</v>
      </c>
      <c r="F441" s="3" t="s">
        <v>199</v>
      </c>
      <c r="G441" s="3" t="s">
        <v>12</v>
      </c>
      <c r="H441" s="3" t="s">
        <v>12</v>
      </c>
      <c r="I441" s="3" t="s">
        <v>12</v>
      </c>
      <c r="J441" s="3" t="s">
        <v>12</v>
      </c>
      <c r="K441" s="3" t="s">
        <v>12</v>
      </c>
      <c r="L441" s="3" t="s">
        <v>12</v>
      </c>
    </row>
    <row r="442" spans="1:12" x14ac:dyDescent="0.2">
      <c r="A442" s="3" t="s">
        <v>202</v>
      </c>
      <c r="B442" s="3" t="s">
        <v>203</v>
      </c>
      <c r="C442" s="3" t="s">
        <v>130</v>
      </c>
      <c r="D442" s="3" t="s">
        <v>12</v>
      </c>
      <c r="E442" s="3">
        <v>26787000</v>
      </c>
      <c r="F442" s="3" t="s">
        <v>204</v>
      </c>
      <c r="G442" s="3" t="s">
        <v>12</v>
      </c>
      <c r="H442" s="3">
        <v>147</v>
      </c>
      <c r="I442" s="3" t="s">
        <v>12</v>
      </c>
      <c r="J442" s="3" t="s">
        <v>12</v>
      </c>
      <c r="K442" s="3" t="s">
        <v>12</v>
      </c>
      <c r="L442" s="3" t="s">
        <v>12</v>
      </c>
    </row>
    <row r="443" spans="1:12" x14ac:dyDescent="0.2">
      <c r="A443" s="3" t="s">
        <v>205</v>
      </c>
      <c r="B443" s="3" t="s">
        <v>206</v>
      </c>
      <c r="C443" s="3" t="s">
        <v>130</v>
      </c>
      <c r="D443" s="3" t="s">
        <v>12</v>
      </c>
      <c r="E443" s="3" t="s">
        <v>12</v>
      </c>
      <c r="F443" s="3" t="s">
        <v>12</v>
      </c>
      <c r="G443" s="3" t="s">
        <v>12</v>
      </c>
      <c r="H443" s="3" t="s">
        <v>12</v>
      </c>
      <c r="I443" s="3" t="s">
        <v>12</v>
      </c>
      <c r="J443" s="3" t="s">
        <v>12</v>
      </c>
      <c r="K443" s="3" t="s">
        <v>12</v>
      </c>
      <c r="L443" s="3" t="s">
        <v>12</v>
      </c>
    </row>
    <row r="444" spans="1:12" x14ac:dyDescent="0.2">
      <c r="A444" s="3" t="s">
        <v>207</v>
      </c>
      <c r="B444" s="3" t="s">
        <v>208</v>
      </c>
      <c r="C444" s="3" t="s">
        <v>130</v>
      </c>
      <c r="D444" s="3" t="s">
        <v>12</v>
      </c>
      <c r="E444" s="3">
        <v>33664000</v>
      </c>
      <c r="F444" s="3" t="s">
        <v>209</v>
      </c>
      <c r="G444" s="3" t="s">
        <v>12</v>
      </c>
      <c r="H444" s="3">
        <v>89</v>
      </c>
      <c r="I444" s="3" t="s">
        <v>12</v>
      </c>
      <c r="J444" s="3" t="s">
        <v>12</v>
      </c>
      <c r="K444" s="3" t="s">
        <v>12</v>
      </c>
      <c r="L444" s="3" t="s">
        <v>12</v>
      </c>
    </row>
    <row r="445" spans="1:12" x14ac:dyDescent="0.2">
      <c r="A445" s="3" t="s">
        <v>210</v>
      </c>
      <c r="B445" s="3" t="s">
        <v>211</v>
      </c>
      <c r="C445" s="3" t="s">
        <v>130</v>
      </c>
      <c r="D445" s="3" t="s">
        <v>12</v>
      </c>
      <c r="E445" s="3" t="s">
        <v>12</v>
      </c>
      <c r="F445" s="3" t="s">
        <v>12</v>
      </c>
      <c r="G445" s="3" t="s">
        <v>12</v>
      </c>
      <c r="H445" s="3" t="s">
        <v>12</v>
      </c>
      <c r="I445" s="3" t="s">
        <v>12</v>
      </c>
      <c r="J445" s="3" t="s">
        <v>12</v>
      </c>
      <c r="K445" s="3" t="s">
        <v>12</v>
      </c>
      <c r="L445" s="3" t="s">
        <v>12</v>
      </c>
    </row>
    <row r="446" spans="1:12" x14ac:dyDescent="0.2">
      <c r="A446" s="3" t="s">
        <v>214</v>
      </c>
      <c r="B446" s="3" t="s">
        <v>215</v>
      </c>
      <c r="C446" s="3" t="s">
        <v>130</v>
      </c>
      <c r="D446" s="3" t="s">
        <v>12</v>
      </c>
      <c r="E446" s="3" t="s">
        <v>12</v>
      </c>
      <c r="F446" s="3" t="s">
        <v>12</v>
      </c>
      <c r="G446" s="3" t="s">
        <v>12</v>
      </c>
      <c r="H446" s="3" t="s">
        <v>12</v>
      </c>
      <c r="I446" s="3" t="s">
        <v>12</v>
      </c>
      <c r="J446" s="3" t="s">
        <v>12</v>
      </c>
      <c r="K446" s="3" t="s">
        <v>12</v>
      </c>
      <c r="L446" s="3" t="s">
        <v>12</v>
      </c>
    </row>
    <row r="447" spans="1:12" x14ac:dyDescent="0.2">
      <c r="A447" s="3" t="s">
        <v>216</v>
      </c>
      <c r="B447" s="3" t="s">
        <v>217</v>
      </c>
      <c r="C447" s="3" t="s">
        <v>130</v>
      </c>
      <c r="D447" s="3" t="s">
        <v>12</v>
      </c>
      <c r="E447" s="3">
        <v>453637000</v>
      </c>
      <c r="F447" s="3" t="s">
        <v>12</v>
      </c>
      <c r="G447" s="3" t="s">
        <v>12</v>
      </c>
      <c r="H447" s="3">
        <v>3688</v>
      </c>
      <c r="I447" s="3" t="s">
        <v>12</v>
      </c>
      <c r="J447" s="3" t="s">
        <v>12</v>
      </c>
      <c r="K447" s="3" t="s">
        <v>12</v>
      </c>
      <c r="L447" s="3" t="s">
        <v>12</v>
      </c>
    </row>
    <row r="448" spans="1:12" x14ac:dyDescent="0.2">
      <c r="A448" s="3" t="s">
        <v>218</v>
      </c>
      <c r="B448" s="3" t="s">
        <v>219</v>
      </c>
      <c r="C448" s="3" t="s">
        <v>130</v>
      </c>
      <c r="D448" s="3" t="s">
        <v>12</v>
      </c>
      <c r="E448" s="3" t="s">
        <v>12</v>
      </c>
      <c r="F448" s="3" t="s">
        <v>12</v>
      </c>
      <c r="G448" s="3" t="s">
        <v>12</v>
      </c>
      <c r="H448" s="3" t="s">
        <v>12</v>
      </c>
      <c r="I448" s="3" t="s">
        <v>12</v>
      </c>
      <c r="J448" s="3" t="s">
        <v>12</v>
      </c>
      <c r="K448" s="3" t="s">
        <v>12</v>
      </c>
      <c r="L448" s="3" t="s">
        <v>12</v>
      </c>
    </row>
    <row r="449" spans="1:12" x14ac:dyDescent="0.2">
      <c r="A449" s="3" t="s">
        <v>220</v>
      </c>
      <c r="B449" s="3" t="s">
        <v>221</v>
      </c>
      <c r="C449" s="3" t="s">
        <v>130</v>
      </c>
      <c r="D449" s="3" t="s">
        <v>12</v>
      </c>
      <c r="E449" s="3" t="s">
        <v>12</v>
      </c>
      <c r="F449" s="3" t="s">
        <v>12</v>
      </c>
      <c r="G449" s="3" t="s">
        <v>12</v>
      </c>
      <c r="H449" s="3" t="s">
        <v>12</v>
      </c>
      <c r="I449" s="3" t="s">
        <v>12</v>
      </c>
      <c r="J449" s="3" t="s">
        <v>12</v>
      </c>
      <c r="K449" s="3" t="s">
        <v>12</v>
      </c>
      <c r="L449" s="3" t="s">
        <v>12</v>
      </c>
    </row>
    <row r="450" spans="1:12" x14ac:dyDescent="0.2">
      <c r="A450" s="3" t="s">
        <v>222</v>
      </c>
      <c r="B450" s="3" t="s">
        <v>223</v>
      </c>
      <c r="C450" s="3" t="s">
        <v>224</v>
      </c>
      <c r="D450" s="3" t="s">
        <v>12</v>
      </c>
      <c r="E450" s="3">
        <v>682637984</v>
      </c>
      <c r="F450" s="3" t="s">
        <v>12</v>
      </c>
      <c r="G450" s="3" t="s">
        <v>12</v>
      </c>
      <c r="H450" s="3">
        <v>1895</v>
      </c>
      <c r="I450" s="3" t="s">
        <v>12</v>
      </c>
      <c r="J450" s="3" t="s">
        <v>12</v>
      </c>
      <c r="K450" s="3" t="s">
        <v>12</v>
      </c>
      <c r="L450" s="3" t="s">
        <v>12</v>
      </c>
    </row>
    <row r="451" spans="1:12" x14ac:dyDescent="0.2">
      <c r="A451" s="3" t="s">
        <v>225</v>
      </c>
      <c r="B451" s="3" t="s">
        <v>226</v>
      </c>
      <c r="C451" s="3" t="s">
        <v>224</v>
      </c>
      <c r="D451" s="3" t="s">
        <v>12</v>
      </c>
      <c r="E451" s="3">
        <v>20367000</v>
      </c>
      <c r="F451" s="3" t="s">
        <v>227</v>
      </c>
      <c r="G451" s="3" t="s">
        <v>12</v>
      </c>
      <c r="H451" s="3">
        <v>180</v>
      </c>
      <c r="I451" s="3" t="s">
        <v>12</v>
      </c>
      <c r="J451" s="3" t="s">
        <v>12</v>
      </c>
      <c r="K451" s="3" t="s">
        <v>12</v>
      </c>
      <c r="L451" s="3" t="s">
        <v>12</v>
      </c>
    </row>
    <row r="452" spans="1:12" x14ac:dyDescent="0.2">
      <c r="A452" s="3" t="s">
        <v>228</v>
      </c>
      <c r="B452" s="3" t="s">
        <v>229</v>
      </c>
      <c r="C452" s="3" t="s">
        <v>230</v>
      </c>
      <c r="D452" s="3" t="s">
        <v>12</v>
      </c>
      <c r="E452" s="3" t="s">
        <v>12</v>
      </c>
      <c r="F452" s="3" t="s">
        <v>12</v>
      </c>
      <c r="G452" s="3" t="s">
        <v>12</v>
      </c>
      <c r="H452" s="3" t="s">
        <v>12</v>
      </c>
      <c r="I452" s="3" t="s">
        <v>12</v>
      </c>
      <c r="J452" s="3" t="s">
        <v>12</v>
      </c>
      <c r="K452" s="3" t="s">
        <v>12</v>
      </c>
      <c r="L452" s="3" t="s">
        <v>12</v>
      </c>
    </row>
    <row r="453" spans="1:12" x14ac:dyDescent="0.2">
      <c r="A453" s="3" t="s">
        <v>231</v>
      </c>
      <c r="B453" s="3" t="s">
        <v>232</v>
      </c>
      <c r="C453" s="3" t="s">
        <v>230</v>
      </c>
      <c r="D453" s="3" t="s">
        <v>12</v>
      </c>
      <c r="E453" s="3" t="s">
        <v>12</v>
      </c>
      <c r="F453" s="3" t="s">
        <v>12</v>
      </c>
      <c r="G453" s="3" t="s">
        <v>12</v>
      </c>
      <c r="H453" s="3">
        <v>148</v>
      </c>
      <c r="I453" s="3" t="s">
        <v>12</v>
      </c>
      <c r="J453" s="3" t="s">
        <v>12</v>
      </c>
      <c r="K453" s="3" t="s">
        <v>12</v>
      </c>
      <c r="L453" s="3" t="s">
        <v>12</v>
      </c>
    </row>
    <row r="454" spans="1:12" x14ac:dyDescent="0.2">
      <c r="A454" s="3" t="s">
        <v>233</v>
      </c>
      <c r="B454" s="3" t="s">
        <v>234</v>
      </c>
      <c r="C454" s="3" t="s">
        <v>230</v>
      </c>
      <c r="D454" s="3" t="s">
        <v>12</v>
      </c>
      <c r="E454" s="3">
        <v>18281000</v>
      </c>
      <c r="F454" s="3" t="s">
        <v>235</v>
      </c>
      <c r="G454" s="3" t="s">
        <v>236</v>
      </c>
      <c r="H454" s="3">
        <v>130</v>
      </c>
      <c r="I454" s="3" t="s">
        <v>12</v>
      </c>
      <c r="J454" s="3" t="s">
        <v>12</v>
      </c>
      <c r="K454" s="3" t="s">
        <v>12</v>
      </c>
      <c r="L454" s="3" t="s">
        <v>12</v>
      </c>
    </row>
    <row r="455" spans="1:12" x14ac:dyDescent="0.2">
      <c r="A455" s="3" t="s">
        <v>237</v>
      </c>
      <c r="B455" s="3" t="s">
        <v>238</v>
      </c>
      <c r="C455" s="3" t="s">
        <v>230</v>
      </c>
      <c r="D455" s="3" t="s">
        <v>12</v>
      </c>
      <c r="E455" s="3">
        <v>47023000</v>
      </c>
      <c r="F455" s="3" t="s">
        <v>239</v>
      </c>
      <c r="G455" s="3" t="s">
        <v>240</v>
      </c>
      <c r="H455" s="3">
        <v>228</v>
      </c>
      <c r="I455" s="3" t="s">
        <v>12</v>
      </c>
      <c r="J455" s="3" t="s">
        <v>12</v>
      </c>
      <c r="K455" s="3" t="s">
        <v>12</v>
      </c>
      <c r="L455" s="3" t="s">
        <v>12</v>
      </c>
    </row>
    <row r="456" spans="1:12" x14ac:dyDescent="0.2">
      <c r="A456" s="3" t="s">
        <v>241</v>
      </c>
      <c r="B456" s="3" t="s">
        <v>242</v>
      </c>
      <c r="C456" s="3" t="s">
        <v>230</v>
      </c>
      <c r="D456" s="3" t="s">
        <v>12</v>
      </c>
      <c r="E456" s="3">
        <v>8660000</v>
      </c>
      <c r="F456" s="3" t="s">
        <v>243</v>
      </c>
      <c r="G456" s="3" t="s">
        <v>12</v>
      </c>
      <c r="H456" s="3">
        <v>65</v>
      </c>
      <c r="I456" s="3" t="s">
        <v>12</v>
      </c>
      <c r="J456" s="3" t="s">
        <v>12</v>
      </c>
      <c r="K456" s="3" t="s">
        <v>12</v>
      </c>
      <c r="L456" s="3" t="s">
        <v>12</v>
      </c>
    </row>
    <row r="457" spans="1:12" x14ac:dyDescent="0.2">
      <c r="A457" s="3" t="s">
        <v>247</v>
      </c>
      <c r="B457" s="3" t="s">
        <v>248</v>
      </c>
      <c r="C457" s="3" t="s">
        <v>230</v>
      </c>
      <c r="D457" s="3" t="s">
        <v>12</v>
      </c>
      <c r="E457" s="3">
        <v>297012000</v>
      </c>
      <c r="F457" s="3" t="s">
        <v>249</v>
      </c>
      <c r="G457" s="3" t="s">
        <v>12</v>
      </c>
      <c r="H457" s="3">
        <v>806</v>
      </c>
      <c r="I457" s="3" t="s">
        <v>12</v>
      </c>
      <c r="J457" s="3" t="s">
        <v>12</v>
      </c>
      <c r="K457" s="3" t="s">
        <v>12</v>
      </c>
      <c r="L457" s="3" t="s">
        <v>12</v>
      </c>
    </row>
    <row r="458" spans="1:12" x14ac:dyDescent="0.2">
      <c r="A458" s="3" t="s">
        <v>250</v>
      </c>
      <c r="B458" s="3" t="s">
        <v>251</v>
      </c>
      <c r="C458" s="3" t="s">
        <v>230</v>
      </c>
      <c r="D458" s="3" t="s">
        <v>12</v>
      </c>
      <c r="E458" s="3" t="s">
        <v>12</v>
      </c>
      <c r="F458" s="3" t="s">
        <v>12</v>
      </c>
      <c r="G458" s="3" t="s">
        <v>12</v>
      </c>
      <c r="H458" s="3" t="s">
        <v>12</v>
      </c>
      <c r="I458" s="3" t="s">
        <v>12</v>
      </c>
      <c r="J458" s="3" t="s">
        <v>12</v>
      </c>
      <c r="K458" s="3" t="s">
        <v>12</v>
      </c>
      <c r="L458" s="3" t="s">
        <v>12</v>
      </c>
    </row>
    <row r="459" spans="1:12" x14ac:dyDescent="0.2">
      <c r="A459" s="3" t="s">
        <v>252</v>
      </c>
      <c r="B459" s="3" t="s">
        <v>253</v>
      </c>
      <c r="C459" s="3" t="s">
        <v>230</v>
      </c>
      <c r="D459" s="3" t="s">
        <v>12</v>
      </c>
      <c r="E459" s="3" t="s">
        <v>12</v>
      </c>
      <c r="F459" s="3" t="s">
        <v>12</v>
      </c>
      <c r="G459" s="3" t="s">
        <v>12</v>
      </c>
      <c r="H459" s="3" t="s">
        <v>12</v>
      </c>
      <c r="I459" s="3" t="s">
        <v>12</v>
      </c>
      <c r="J459" s="3" t="s">
        <v>12</v>
      </c>
      <c r="K459" s="3" t="s">
        <v>12</v>
      </c>
      <c r="L459" s="3" t="s">
        <v>12</v>
      </c>
    </row>
    <row r="460" spans="1:12" x14ac:dyDescent="0.2">
      <c r="A460" s="3" t="s">
        <v>254</v>
      </c>
      <c r="B460" s="3" t="s">
        <v>255</v>
      </c>
      <c r="C460" s="3" t="s">
        <v>230</v>
      </c>
      <c r="D460" s="3" t="s">
        <v>12</v>
      </c>
      <c r="E460" s="3">
        <v>189491000</v>
      </c>
      <c r="F460" s="3" t="s">
        <v>256</v>
      </c>
      <c r="G460" s="3" t="s">
        <v>12</v>
      </c>
      <c r="H460" s="3">
        <v>1110</v>
      </c>
      <c r="I460" s="3" t="s">
        <v>12</v>
      </c>
      <c r="J460" s="3" t="s">
        <v>12</v>
      </c>
      <c r="K460" s="3" t="s">
        <v>12</v>
      </c>
      <c r="L460" s="3" t="s">
        <v>12</v>
      </c>
    </row>
    <row r="461" spans="1:12" x14ac:dyDescent="0.2">
      <c r="A461" s="3" t="s">
        <v>257</v>
      </c>
      <c r="B461" s="3" t="s">
        <v>258</v>
      </c>
      <c r="C461" s="3" t="s">
        <v>230</v>
      </c>
      <c r="D461" s="3" t="s">
        <v>12</v>
      </c>
      <c r="E461" s="3">
        <v>252000</v>
      </c>
      <c r="F461" s="3" t="s">
        <v>12</v>
      </c>
      <c r="G461" s="3" t="s">
        <v>259</v>
      </c>
      <c r="H461" s="3">
        <v>5</v>
      </c>
      <c r="I461" s="3" t="s">
        <v>12</v>
      </c>
      <c r="J461" s="3" t="s">
        <v>12</v>
      </c>
      <c r="K461" s="3" t="s">
        <v>12</v>
      </c>
      <c r="L461" s="3" t="s">
        <v>12</v>
      </c>
    </row>
    <row r="462" spans="1:12" x14ac:dyDescent="0.2">
      <c r="A462" s="3" t="s">
        <v>260</v>
      </c>
      <c r="B462" s="3" t="s">
        <v>261</v>
      </c>
      <c r="C462" s="3" t="s">
        <v>230</v>
      </c>
      <c r="D462" s="3" t="s">
        <v>12</v>
      </c>
      <c r="E462" s="3" t="s">
        <v>12</v>
      </c>
      <c r="F462" s="3" t="s">
        <v>12</v>
      </c>
      <c r="G462" s="3" t="s">
        <v>262</v>
      </c>
      <c r="H462" s="3" t="s">
        <v>12</v>
      </c>
      <c r="I462" s="3" t="s">
        <v>12</v>
      </c>
      <c r="J462" s="3" t="s">
        <v>12</v>
      </c>
      <c r="K462" s="3" t="s">
        <v>12</v>
      </c>
      <c r="L462" s="3" t="s">
        <v>12</v>
      </c>
    </row>
    <row r="463" spans="1:12" x14ac:dyDescent="0.2">
      <c r="A463" s="3" t="s">
        <v>263</v>
      </c>
      <c r="B463" s="3" t="s">
        <v>264</v>
      </c>
      <c r="C463" s="3" t="s">
        <v>230</v>
      </c>
      <c r="D463" s="3" t="s">
        <v>12</v>
      </c>
      <c r="E463" s="3" t="s">
        <v>12</v>
      </c>
      <c r="F463" s="3" t="s">
        <v>12</v>
      </c>
      <c r="G463" s="3" t="s">
        <v>12</v>
      </c>
      <c r="H463" s="3" t="s">
        <v>12</v>
      </c>
      <c r="I463" s="3" t="s">
        <v>12</v>
      </c>
      <c r="J463" s="3" t="s">
        <v>12</v>
      </c>
      <c r="K463" s="3" t="s">
        <v>12</v>
      </c>
      <c r="L463" s="3" t="s">
        <v>12</v>
      </c>
    </row>
    <row r="464" spans="1:12" x14ac:dyDescent="0.2">
      <c r="A464" s="3" t="s">
        <v>268</v>
      </c>
      <c r="B464" s="3" t="s">
        <v>269</v>
      </c>
      <c r="C464" s="3" t="s">
        <v>230</v>
      </c>
      <c r="D464" s="3" t="s">
        <v>12</v>
      </c>
      <c r="E464" s="3">
        <v>69728000</v>
      </c>
      <c r="F464" s="3" t="s">
        <v>270</v>
      </c>
      <c r="G464" s="3" t="s">
        <v>12</v>
      </c>
      <c r="H464" s="3">
        <v>155</v>
      </c>
      <c r="I464" s="3">
        <v>60</v>
      </c>
      <c r="J464" s="3" t="s">
        <v>12</v>
      </c>
      <c r="K464" s="3" t="s">
        <v>12</v>
      </c>
      <c r="L464" s="3" t="s">
        <v>12</v>
      </c>
    </row>
    <row r="465" spans="1:12" x14ac:dyDescent="0.2">
      <c r="A465" s="3" t="s">
        <v>274</v>
      </c>
      <c r="B465" s="3" t="s">
        <v>275</v>
      </c>
      <c r="C465" s="3" t="s">
        <v>230</v>
      </c>
      <c r="D465" s="3" t="s">
        <v>12</v>
      </c>
      <c r="E465" s="3">
        <v>382998000</v>
      </c>
      <c r="F465" s="3" t="s">
        <v>276</v>
      </c>
      <c r="G465" s="3" t="s">
        <v>12</v>
      </c>
      <c r="H465" s="3">
        <v>3642</v>
      </c>
      <c r="I465" s="3" t="s">
        <v>12</v>
      </c>
      <c r="J465" s="3" t="s">
        <v>12</v>
      </c>
      <c r="K465" s="3" t="s">
        <v>12</v>
      </c>
      <c r="L465" s="3" t="s">
        <v>12</v>
      </c>
    </row>
    <row r="466" spans="1:12" x14ac:dyDescent="0.2">
      <c r="A466" s="3" t="s">
        <v>277</v>
      </c>
      <c r="B466" s="3" t="s">
        <v>278</v>
      </c>
      <c r="C466" s="3" t="s">
        <v>230</v>
      </c>
      <c r="D466" s="3" t="s">
        <v>12</v>
      </c>
      <c r="E466" s="3">
        <v>222942000</v>
      </c>
      <c r="F466" s="3" t="s">
        <v>279</v>
      </c>
      <c r="G466" s="3" t="s">
        <v>12</v>
      </c>
      <c r="H466" s="3">
        <v>524</v>
      </c>
      <c r="I466" s="3">
        <v>25</v>
      </c>
      <c r="J466" s="3">
        <v>2851381</v>
      </c>
      <c r="K466" s="3">
        <v>6.42</v>
      </c>
      <c r="L466" s="3">
        <v>8.17</v>
      </c>
    </row>
    <row r="467" spans="1:12" x14ac:dyDescent="0.2">
      <c r="A467" s="3" t="s">
        <v>280</v>
      </c>
      <c r="B467" s="3" t="s">
        <v>281</v>
      </c>
      <c r="C467" s="3" t="s">
        <v>230</v>
      </c>
      <c r="D467" s="3" t="s">
        <v>12</v>
      </c>
      <c r="E467" s="3" t="s">
        <v>12</v>
      </c>
      <c r="F467" s="3" t="s">
        <v>282</v>
      </c>
      <c r="G467" s="3" t="s">
        <v>12</v>
      </c>
      <c r="H467" s="3">
        <v>240</v>
      </c>
      <c r="I467" s="3" t="s">
        <v>12</v>
      </c>
      <c r="J467" s="3" t="s">
        <v>12</v>
      </c>
      <c r="K467" s="3" t="s">
        <v>12</v>
      </c>
      <c r="L467" s="3" t="s">
        <v>12</v>
      </c>
    </row>
    <row r="468" spans="1:12" x14ac:dyDescent="0.2">
      <c r="A468" s="3" t="s">
        <v>283</v>
      </c>
      <c r="B468" s="3" t="s">
        <v>284</v>
      </c>
      <c r="C468" s="3" t="s">
        <v>230</v>
      </c>
      <c r="D468" s="3" t="s">
        <v>12</v>
      </c>
      <c r="E468" s="3">
        <v>289116000</v>
      </c>
      <c r="F468" s="3" t="s">
        <v>285</v>
      </c>
      <c r="G468" s="3" t="s">
        <v>12</v>
      </c>
      <c r="H468" s="3">
        <v>850</v>
      </c>
      <c r="I468" s="3" t="s">
        <v>12</v>
      </c>
      <c r="J468" s="3" t="s">
        <v>12</v>
      </c>
      <c r="K468" s="3" t="s">
        <v>12</v>
      </c>
      <c r="L468" s="3" t="s">
        <v>12</v>
      </c>
    </row>
    <row r="469" spans="1:12" x14ac:dyDescent="0.2">
      <c r="A469" s="3" t="s">
        <v>286</v>
      </c>
      <c r="B469" s="3" t="s">
        <v>287</v>
      </c>
      <c r="C469" s="3" t="s">
        <v>230</v>
      </c>
      <c r="D469" s="3" t="s">
        <v>12</v>
      </c>
      <c r="E469" s="3">
        <v>93203002</v>
      </c>
      <c r="F469" s="3" t="s">
        <v>288</v>
      </c>
      <c r="G469" s="3" t="s">
        <v>12</v>
      </c>
      <c r="H469" s="3">
        <v>305</v>
      </c>
      <c r="I469" s="3" t="s">
        <v>12</v>
      </c>
      <c r="J469" s="3" t="s">
        <v>12</v>
      </c>
      <c r="K469" s="3" t="s">
        <v>12</v>
      </c>
      <c r="L469" s="3" t="s">
        <v>12</v>
      </c>
    </row>
    <row r="470" spans="1:12" x14ac:dyDescent="0.2">
      <c r="A470" s="3" t="s">
        <v>292</v>
      </c>
      <c r="B470" s="3" t="s">
        <v>293</v>
      </c>
      <c r="C470" s="3" t="s">
        <v>230</v>
      </c>
      <c r="D470" s="3" t="s">
        <v>12</v>
      </c>
      <c r="E470" s="3">
        <v>28423000</v>
      </c>
      <c r="F470" s="3" t="s">
        <v>12</v>
      </c>
      <c r="G470" s="3" t="s">
        <v>12</v>
      </c>
      <c r="H470" s="3">
        <v>140</v>
      </c>
      <c r="I470" s="3">
        <v>45</v>
      </c>
      <c r="J470" s="3">
        <v>1692861</v>
      </c>
      <c r="K470" s="3" t="s">
        <v>12</v>
      </c>
      <c r="L470" s="3" t="s">
        <v>12</v>
      </c>
    </row>
    <row r="471" spans="1:12" x14ac:dyDescent="0.2">
      <c r="A471" s="3" t="s">
        <v>294</v>
      </c>
      <c r="B471" s="3" t="s">
        <v>295</v>
      </c>
      <c r="C471" s="3" t="s">
        <v>230</v>
      </c>
      <c r="D471" s="3" t="s">
        <v>12</v>
      </c>
      <c r="E471" s="3" t="s">
        <v>12</v>
      </c>
      <c r="F471" s="3" t="s">
        <v>12</v>
      </c>
      <c r="G471" s="3" t="s">
        <v>12</v>
      </c>
      <c r="H471" s="3">
        <v>55</v>
      </c>
      <c r="I471" s="3" t="s">
        <v>12</v>
      </c>
      <c r="J471" s="3" t="s">
        <v>12</v>
      </c>
      <c r="K471" s="3" t="s">
        <v>12</v>
      </c>
      <c r="L471" s="3" t="s">
        <v>12</v>
      </c>
    </row>
    <row r="472" spans="1:12" x14ac:dyDescent="0.2">
      <c r="A472" s="3" t="s">
        <v>296</v>
      </c>
      <c r="B472" s="3" t="s">
        <v>297</v>
      </c>
      <c r="C472" s="3" t="s">
        <v>230</v>
      </c>
      <c r="D472" s="3" t="s">
        <v>12</v>
      </c>
      <c r="E472" s="3" t="s">
        <v>12</v>
      </c>
      <c r="F472" s="3" t="s">
        <v>12</v>
      </c>
      <c r="G472" s="3" t="s">
        <v>12</v>
      </c>
      <c r="H472" s="3" t="s">
        <v>12</v>
      </c>
      <c r="I472" s="3" t="s">
        <v>12</v>
      </c>
      <c r="J472" s="3" t="s">
        <v>12</v>
      </c>
      <c r="K472" s="3" t="s">
        <v>12</v>
      </c>
      <c r="L472" s="3" t="s">
        <v>12</v>
      </c>
    </row>
    <row r="473" spans="1:12" x14ac:dyDescent="0.2">
      <c r="A473" s="3" t="s">
        <v>298</v>
      </c>
      <c r="B473" s="3" t="s">
        <v>299</v>
      </c>
      <c r="C473" s="3" t="s">
        <v>230</v>
      </c>
      <c r="D473" s="3" t="s">
        <v>12</v>
      </c>
      <c r="E473" s="3" t="s">
        <v>12</v>
      </c>
      <c r="F473" s="3" t="s">
        <v>12</v>
      </c>
      <c r="G473" s="3" t="s">
        <v>12</v>
      </c>
      <c r="H473" s="3">
        <v>40</v>
      </c>
      <c r="I473" s="3" t="s">
        <v>12</v>
      </c>
      <c r="J473" s="3" t="s">
        <v>12</v>
      </c>
      <c r="K473" s="3" t="s">
        <v>12</v>
      </c>
      <c r="L473" s="3" t="s">
        <v>12</v>
      </c>
    </row>
    <row r="474" spans="1:12" x14ac:dyDescent="0.2">
      <c r="A474" s="3" t="s">
        <v>302</v>
      </c>
      <c r="B474" s="3" t="s">
        <v>303</v>
      </c>
      <c r="C474" s="3" t="s">
        <v>230</v>
      </c>
      <c r="D474" s="3" t="s">
        <v>12</v>
      </c>
      <c r="E474" s="3" t="s">
        <v>12</v>
      </c>
      <c r="F474" s="3" t="s">
        <v>12</v>
      </c>
      <c r="G474" s="3" t="s">
        <v>12</v>
      </c>
      <c r="H474" s="3" t="s">
        <v>12</v>
      </c>
      <c r="I474" s="3" t="s">
        <v>12</v>
      </c>
      <c r="J474" s="3" t="s">
        <v>12</v>
      </c>
      <c r="K474" s="3" t="s">
        <v>12</v>
      </c>
      <c r="L474" s="3" t="s">
        <v>12</v>
      </c>
    </row>
    <row r="475" spans="1:12" x14ac:dyDescent="0.2">
      <c r="A475" s="3" t="s">
        <v>304</v>
      </c>
      <c r="B475" s="3" t="s">
        <v>305</v>
      </c>
      <c r="C475" s="3" t="s">
        <v>230</v>
      </c>
      <c r="D475" s="3" t="s">
        <v>12</v>
      </c>
      <c r="E475" s="3">
        <v>169082000</v>
      </c>
      <c r="F475" s="3" t="s">
        <v>12</v>
      </c>
      <c r="G475" s="3" t="s">
        <v>12</v>
      </c>
      <c r="H475" s="3">
        <v>90</v>
      </c>
      <c r="I475" s="3" t="s">
        <v>12</v>
      </c>
      <c r="J475" s="3" t="s">
        <v>12</v>
      </c>
      <c r="K475" s="3" t="s">
        <v>12</v>
      </c>
      <c r="L475" s="3" t="s">
        <v>12</v>
      </c>
    </row>
    <row r="476" spans="1:12" x14ac:dyDescent="0.2">
      <c r="A476" s="3" t="s">
        <v>306</v>
      </c>
      <c r="B476" s="3" t="s">
        <v>307</v>
      </c>
      <c r="C476" s="3" t="s">
        <v>230</v>
      </c>
      <c r="D476" s="3" t="s">
        <v>12</v>
      </c>
      <c r="E476" s="3">
        <v>85089000</v>
      </c>
      <c r="F476" s="3" t="s">
        <v>12</v>
      </c>
      <c r="G476" s="3" t="s">
        <v>12</v>
      </c>
      <c r="H476" s="3">
        <v>100</v>
      </c>
      <c r="I476" s="3" t="s">
        <v>12</v>
      </c>
      <c r="J476" s="3" t="s">
        <v>12</v>
      </c>
      <c r="K476" s="3" t="s">
        <v>12</v>
      </c>
      <c r="L476" s="3" t="s">
        <v>12</v>
      </c>
    </row>
    <row r="477" spans="1:12" x14ac:dyDescent="0.2">
      <c r="A477" s="3" t="s">
        <v>308</v>
      </c>
      <c r="B477" s="3" t="s">
        <v>309</v>
      </c>
      <c r="C477" s="3" t="s">
        <v>230</v>
      </c>
      <c r="D477" s="3" t="s">
        <v>12</v>
      </c>
      <c r="E477" s="3" t="s">
        <v>12</v>
      </c>
      <c r="F477" s="3" t="s">
        <v>12</v>
      </c>
      <c r="G477" s="3" t="s">
        <v>12</v>
      </c>
      <c r="H477" s="3">
        <v>120</v>
      </c>
      <c r="I477" s="3" t="s">
        <v>12</v>
      </c>
      <c r="J477" s="3" t="s">
        <v>12</v>
      </c>
      <c r="K477" s="3" t="s">
        <v>12</v>
      </c>
      <c r="L477" s="3" t="s">
        <v>12</v>
      </c>
    </row>
    <row r="478" spans="1:12" x14ac:dyDescent="0.2">
      <c r="A478" s="3" t="s">
        <v>310</v>
      </c>
      <c r="B478" s="3" t="s">
        <v>311</v>
      </c>
      <c r="C478" s="3" t="s">
        <v>230</v>
      </c>
      <c r="D478" s="3" t="s">
        <v>12</v>
      </c>
      <c r="E478" s="3" t="s">
        <v>12</v>
      </c>
      <c r="F478" s="3" t="s">
        <v>12</v>
      </c>
      <c r="G478" s="3" t="s">
        <v>12</v>
      </c>
      <c r="H478" s="3" t="s">
        <v>12</v>
      </c>
      <c r="I478" s="3" t="s">
        <v>12</v>
      </c>
      <c r="J478" s="3" t="s">
        <v>12</v>
      </c>
      <c r="K478" s="3" t="s">
        <v>12</v>
      </c>
      <c r="L478" s="3" t="s">
        <v>12</v>
      </c>
    </row>
    <row r="479" spans="1:12" x14ac:dyDescent="0.2">
      <c r="A479" s="3" t="s">
        <v>314</v>
      </c>
      <c r="B479" s="3" t="s">
        <v>315</v>
      </c>
      <c r="C479" s="3" t="s">
        <v>230</v>
      </c>
      <c r="D479" s="3" t="s">
        <v>12</v>
      </c>
      <c r="E479" s="3" t="s">
        <v>12</v>
      </c>
      <c r="F479" s="3" t="s">
        <v>12</v>
      </c>
      <c r="G479" s="3" t="s">
        <v>316</v>
      </c>
      <c r="H479" s="3" t="s">
        <v>12</v>
      </c>
      <c r="I479" s="3" t="s">
        <v>12</v>
      </c>
      <c r="J479" s="3" t="s">
        <v>12</v>
      </c>
      <c r="K479" s="3" t="s">
        <v>12</v>
      </c>
      <c r="L479" s="3" t="s">
        <v>12</v>
      </c>
    </row>
    <row r="480" spans="1:12" x14ac:dyDescent="0.2">
      <c r="A480" s="3" t="s">
        <v>320</v>
      </c>
      <c r="B480" s="3" t="s">
        <v>321</v>
      </c>
      <c r="C480" s="3" t="s">
        <v>230</v>
      </c>
      <c r="D480" s="3" t="s">
        <v>12</v>
      </c>
      <c r="E480" s="3">
        <v>212047000</v>
      </c>
      <c r="F480" s="3" t="s">
        <v>322</v>
      </c>
      <c r="G480" s="3" t="s">
        <v>12</v>
      </c>
      <c r="H480" s="3">
        <v>577</v>
      </c>
      <c r="I480" s="3">
        <v>45</v>
      </c>
      <c r="J480" s="3">
        <v>2010669</v>
      </c>
      <c r="K480" s="3">
        <v>10.42</v>
      </c>
      <c r="L480" s="3">
        <v>0.67</v>
      </c>
    </row>
    <row r="481" spans="1:12" x14ac:dyDescent="0.2">
      <c r="A481" s="3" t="s">
        <v>323</v>
      </c>
      <c r="B481" s="3" t="s">
        <v>324</v>
      </c>
      <c r="C481" s="3" t="s">
        <v>230</v>
      </c>
      <c r="D481" s="3" t="s">
        <v>12</v>
      </c>
      <c r="E481" s="3" t="s">
        <v>12</v>
      </c>
      <c r="F481" s="3" t="s">
        <v>12</v>
      </c>
      <c r="G481" s="3" t="s">
        <v>12</v>
      </c>
      <c r="H481" s="3" t="s">
        <v>12</v>
      </c>
      <c r="I481" s="3" t="s">
        <v>12</v>
      </c>
      <c r="J481" s="3" t="s">
        <v>12</v>
      </c>
      <c r="K481" s="3" t="s">
        <v>12</v>
      </c>
      <c r="L481" s="3" t="s">
        <v>12</v>
      </c>
    </row>
    <row r="482" spans="1:12" x14ac:dyDescent="0.2">
      <c r="A482" s="3" t="s">
        <v>325</v>
      </c>
      <c r="B482" s="3" t="s">
        <v>326</v>
      </c>
      <c r="C482" s="3" t="s">
        <v>327</v>
      </c>
      <c r="D482" s="3" t="s">
        <v>12</v>
      </c>
      <c r="E482" s="3">
        <v>14426000</v>
      </c>
      <c r="F482" s="3" t="s">
        <v>328</v>
      </c>
      <c r="G482" s="3" t="s">
        <v>12</v>
      </c>
      <c r="H482" s="3">
        <v>52</v>
      </c>
      <c r="I482" s="3" t="s">
        <v>12</v>
      </c>
      <c r="J482" s="3" t="s">
        <v>12</v>
      </c>
      <c r="K482" s="3" t="s">
        <v>12</v>
      </c>
      <c r="L482" s="3" t="s">
        <v>12</v>
      </c>
    </row>
    <row r="483" spans="1:12" x14ac:dyDescent="0.2">
      <c r="A483" s="3" t="s">
        <v>329</v>
      </c>
      <c r="B483" s="3" t="s">
        <v>330</v>
      </c>
      <c r="C483" s="3" t="s">
        <v>327</v>
      </c>
      <c r="D483" s="3" t="s">
        <v>12</v>
      </c>
      <c r="E483" s="3" t="s">
        <v>12</v>
      </c>
      <c r="F483" s="3" t="s">
        <v>12</v>
      </c>
      <c r="G483" s="3" t="s">
        <v>12</v>
      </c>
      <c r="H483" s="3" t="s">
        <v>12</v>
      </c>
      <c r="I483" s="3" t="s">
        <v>12</v>
      </c>
      <c r="J483" s="3" t="s">
        <v>12</v>
      </c>
      <c r="K483" s="3" t="s">
        <v>12</v>
      </c>
      <c r="L483" s="3" t="s">
        <v>12</v>
      </c>
    </row>
    <row r="484" spans="1:12" x14ac:dyDescent="0.2">
      <c r="A484" s="3" t="s">
        <v>331</v>
      </c>
      <c r="B484" s="3" t="s">
        <v>332</v>
      </c>
      <c r="C484" s="3" t="s">
        <v>327</v>
      </c>
      <c r="D484" s="3" t="s">
        <v>12</v>
      </c>
      <c r="E484" s="3">
        <v>82986000</v>
      </c>
      <c r="F484" s="3" t="s">
        <v>333</v>
      </c>
      <c r="G484" s="3" t="s">
        <v>12</v>
      </c>
      <c r="H484" s="3">
        <v>168</v>
      </c>
      <c r="I484" s="3" t="s">
        <v>12</v>
      </c>
      <c r="J484" s="3" t="s">
        <v>12</v>
      </c>
      <c r="K484" s="3" t="s">
        <v>12</v>
      </c>
      <c r="L484" s="3" t="s">
        <v>12</v>
      </c>
    </row>
    <row r="485" spans="1:12" x14ac:dyDescent="0.2">
      <c r="A485" s="3" t="s">
        <v>337</v>
      </c>
      <c r="B485" s="3" t="s">
        <v>338</v>
      </c>
      <c r="C485" s="3" t="s">
        <v>327</v>
      </c>
      <c r="D485" s="3" t="s">
        <v>12</v>
      </c>
      <c r="E485" s="3">
        <v>239421000</v>
      </c>
      <c r="F485" s="3" t="s">
        <v>339</v>
      </c>
      <c r="G485" s="3" t="s">
        <v>340</v>
      </c>
      <c r="H485" s="3">
        <v>4476</v>
      </c>
      <c r="I485" s="3" t="s">
        <v>12</v>
      </c>
      <c r="J485" s="3" t="s">
        <v>12</v>
      </c>
      <c r="K485" s="3" t="s">
        <v>12</v>
      </c>
      <c r="L485" s="3" t="s">
        <v>12</v>
      </c>
    </row>
    <row r="486" spans="1:12" x14ac:dyDescent="0.2">
      <c r="A486" s="3" t="s">
        <v>344</v>
      </c>
      <c r="B486" s="3" t="s">
        <v>345</v>
      </c>
      <c r="C486" s="3" t="s">
        <v>327</v>
      </c>
      <c r="D486" s="3" t="s">
        <v>12</v>
      </c>
      <c r="E486" s="3" t="s">
        <v>12</v>
      </c>
      <c r="F486" s="3" t="s">
        <v>12</v>
      </c>
      <c r="G486" s="3" t="s">
        <v>12</v>
      </c>
      <c r="H486" s="3">
        <v>99</v>
      </c>
      <c r="I486" s="3" t="s">
        <v>12</v>
      </c>
      <c r="J486" s="3" t="s">
        <v>12</v>
      </c>
      <c r="K486" s="3" t="s">
        <v>12</v>
      </c>
      <c r="L486" s="3" t="s">
        <v>12</v>
      </c>
    </row>
    <row r="487" spans="1:12" x14ac:dyDescent="0.2">
      <c r="A487" s="3" t="s">
        <v>349</v>
      </c>
      <c r="B487" s="3" t="s">
        <v>350</v>
      </c>
      <c r="C487" s="3" t="s">
        <v>327</v>
      </c>
      <c r="D487" s="3" t="s">
        <v>12</v>
      </c>
      <c r="E487" s="3" t="s">
        <v>12</v>
      </c>
      <c r="F487" s="3" t="s">
        <v>351</v>
      </c>
      <c r="G487" s="3" t="s">
        <v>12</v>
      </c>
      <c r="H487" s="3" t="s">
        <v>12</v>
      </c>
      <c r="I487" s="3" t="s">
        <v>12</v>
      </c>
      <c r="J487" s="3" t="s">
        <v>12</v>
      </c>
      <c r="K487" s="3" t="s">
        <v>12</v>
      </c>
      <c r="L487" s="3" t="s">
        <v>12</v>
      </c>
    </row>
    <row r="488" spans="1:12" x14ac:dyDescent="0.2">
      <c r="A488" s="3" t="s">
        <v>355</v>
      </c>
      <c r="B488" s="3" t="s">
        <v>356</v>
      </c>
      <c r="C488" s="3" t="s">
        <v>327</v>
      </c>
      <c r="D488" s="3" t="s">
        <v>12</v>
      </c>
      <c r="E488" s="3" t="s">
        <v>12</v>
      </c>
      <c r="F488" s="3" t="s">
        <v>12</v>
      </c>
      <c r="G488" s="3" t="s">
        <v>12</v>
      </c>
      <c r="H488" s="3" t="s">
        <v>12</v>
      </c>
      <c r="I488" s="3">
        <v>45</v>
      </c>
      <c r="J488" s="3" t="s">
        <v>12</v>
      </c>
      <c r="K488" s="3" t="s">
        <v>12</v>
      </c>
      <c r="L488" s="3" t="s">
        <v>12</v>
      </c>
    </row>
    <row r="489" spans="1:12" x14ac:dyDescent="0.2">
      <c r="A489" s="3" t="s">
        <v>357</v>
      </c>
      <c r="B489" s="3" t="s">
        <v>358</v>
      </c>
      <c r="C489" s="3" t="s">
        <v>327</v>
      </c>
      <c r="D489" s="3" t="s">
        <v>12</v>
      </c>
      <c r="E489" s="3" t="s">
        <v>12</v>
      </c>
      <c r="F489" s="3" t="s">
        <v>12</v>
      </c>
      <c r="G489" s="3" t="s">
        <v>12</v>
      </c>
      <c r="H489" s="3" t="s">
        <v>12</v>
      </c>
      <c r="I489" s="3" t="s">
        <v>12</v>
      </c>
      <c r="J489" s="3" t="s">
        <v>12</v>
      </c>
      <c r="K489" s="3" t="s">
        <v>12</v>
      </c>
      <c r="L489" s="3" t="s">
        <v>12</v>
      </c>
    </row>
    <row r="490" spans="1:12" x14ac:dyDescent="0.2">
      <c r="A490" s="3" t="s">
        <v>359</v>
      </c>
      <c r="B490" s="3" t="s">
        <v>360</v>
      </c>
      <c r="C490" s="3" t="s">
        <v>327</v>
      </c>
      <c r="D490" s="3" t="s">
        <v>12</v>
      </c>
      <c r="E490" s="3" t="s">
        <v>12</v>
      </c>
      <c r="F490" s="3" t="s">
        <v>12</v>
      </c>
      <c r="G490" s="3" t="s">
        <v>12</v>
      </c>
      <c r="H490" s="3" t="s">
        <v>12</v>
      </c>
      <c r="I490" s="3" t="s">
        <v>12</v>
      </c>
      <c r="J490" s="3" t="s">
        <v>12</v>
      </c>
      <c r="K490" s="3" t="s">
        <v>12</v>
      </c>
      <c r="L490" s="3" t="s">
        <v>12</v>
      </c>
    </row>
    <row r="491" spans="1:12" x14ac:dyDescent="0.2">
      <c r="A491" s="3" t="s">
        <v>364</v>
      </c>
      <c r="B491" s="3" t="s">
        <v>365</v>
      </c>
      <c r="C491" s="3" t="s">
        <v>366</v>
      </c>
      <c r="D491" s="3" t="s">
        <v>12</v>
      </c>
      <c r="E491" s="3">
        <v>1313660</v>
      </c>
      <c r="F491" s="3" t="s">
        <v>12</v>
      </c>
      <c r="G491" s="3" t="s">
        <v>12</v>
      </c>
      <c r="H491" s="3">
        <v>1</v>
      </c>
      <c r="I491" s="3" t="s">
        <v>12</v>
      </c>
      <c r="J491" s="3" t="s">
        <v>12</v>
      </c>
      <c r="K491" s="3" t="s">
        <v>12</v>
      </c>
      <c r="L491" s="3" t="s">
        <v>12</v>
      </c>
    </row>
    <row r="492" spans="1:12" x14ac:dyDescent="0.2">
      <c r="A492" s="3" t="s">
        <v>367</v>
      </c>
      <c r="B492" s="3" t="s">
        <v>368</v>
      </c>
      <c r="C492" s="3" t="s">
        <v>366</v>
      </c>
      <c r="D492" s="3" t="s">
        <v>12</v>
      </c>
      <c r="E492" s="3">
        <v>495821008</v>
      </c>
      <c r="F492" s="3" t="s">
        <v>12</v>
      </c>
      <c r="G492" s="3" t="s">
        <v>12</v>
      </c>
      <c r="H492" s="3">
        <v>2079</v>
      </c>
      <c r="I492" s="3" t="s">
        <v>12</v>
      </c>
      <c r="J492" s="3" t="s">
        <v>12</v>
      </c>
      <c r="K492" s="3" t="s">
        <v>12</v>
      </c>
      <c r="L492" s="3" t="s">
        <v>12</v>
      </c>
    </row>
    <row r="493" spans="1:12" x14ac:dyDescent="0.2">
      <c r="A493" s="3" t="s">
        <v>369</v>
      </c>
      <c r="B493" s="3" t="s">
        <v>370</v>
      </c>
      <c r="C493" s="3" t="s">
        <v>366</v>
      </c>
      <c r="D493" s="3" t="s">
        <v>12</v>
      </c>
      <c r="E493" s="3" t="s">
        <v>12</v>
      </c>
      <c r="F493" s="3" t="s">
        <v>12</v>
      </c>
      <c r="G493" s="3" t="s">
        <v>12</v>
      </c>
      <c r="H493" s="3">
        <v>788</v>
      </c>
      <c r="I493" s="3" t="s">
        <v>12</v>
      </c>
      <c r="J493" s="3" t="s">
        <v>12</v>
      </c>
      <c r="K493" s="3" t="s">
        <v>12</v>
      </c>
      <c r="L493" s="3" t="s">
        <v>12</v>
      </c>
    </row>
    <row r="494" spans="1:12" x14ac:dyDescent="0.2">
      <c r="A494" s="3" t="s">
        <v>374</v>
      </c>
      <c r="B494" s="3" t="s">
        <v>375</v>
      </c>
      <c r="C494" s="3" t="s">
        <v>366</v>
      </c>
      <c r="D494" s="3" t="s">
        <v>12</v>
      </c>
      <c r="E494" s="3" t="s">
        <v>12</v>
      </c>
      <c r="F494" s="3" t="s">
        <v>12</v>
      </c>
      <c r="G494" s="3" t="s">
        <v>12</v>
      </c>
      <c r="H494" s="3" t="s">
        <v>12</v>
      </c>
      <c r="I494" s="3" t="s">
        <v>12</v>
      </c>
      <c r="J494" s="3" t="s">
        <v>12</v>
      </c>
      <c r="K494" s="3" t="s">
        <v>12</v>
      </c>
      <c r="L494" s="3" t="s">
        <v>12</v>
      </c>
    </row>
    <row r="495" spans="1:12" x14ac:dyDescent="0.2">
      <c r="A495" s="3" t="s">
        <v>387</v>
      </c>
      <c r="B495" s="3" t="s">
        <v>388</v>
      </c>
      <c r="C495" s="3" t="s">
        <v>366</v>
      </c>
      <c r="D495" s="3" t="s">
        <v>12</v>
      </c>
      <c r="E495" s="3">
        <v>57706000</v>
      </c>
      <c r="F495" s="3" t="s">
        <v>389</v>
      </c>
      <c r="G495" s="3" t="s">
        <v>12</v>
      </c>
      <c r="H495" s="3">
        <v>284</v>
      </c>
      <c r="I495" s="3" t="s">
        <v>12</v>
      </c>
      <c r="J495" s="3" t="s">
        <v>12</v>
      </c>
      <c r="K495" s="3" t="s">
        <v>12</v>
      </c>
      <c r="L495" s="3" t="s">
        <v>12</v>
      </c>
    </row>
    <row r="496" spans="1:12" x14ac:dyDescent="0.2">
      <c r="A496" s="3" t="s">
        <v>390</v>
      </c>
      <c r="B496" s="3" t="s">
        <v>391</v>
      </c>
      <c r="C496" s="3" t="s">
        <v>366</v>
      </c>
      <c r="D496" s="3" t="s">
        <v>12</v>
      </c>
      <c r="E496" s="3" t="s">
        <v>12</v>
      </c>
      <c r="F496" s="3" t="s">
        <v>12</v>
      </c>
      <c r="G496" s="3" t="s">
        <v>392</v>
      </c>
      <c r="H496" s="3" t="s">
        <v>12</v>
      </c>
      <c r="I496" s="3" t="s">
        <v>12</v>
      </c>
      <c r="J496" s="3" t="s">
        <v>12</v>
      </c>
      <c r="K496" s="3" t="s">
        <v>12</v>
      </c>
      <c r="L496" s="3" t="s">
        <v>12</v>
      </c>
    </row>
    <row r="497" spans="1:12" x14ac:dyDescent="0.2">
      <c r="A497" s="3" t="s">
        <v>393</v>
      </c>
      <c r="B497" s="3" t="s">
        <v>394</v>
      </c>
      <c r="C497" s="3" t="s">
        <v>366</v>
      </c>
      <c r="D497" s="3" t="s">
        <v>12</v>
      </c>
      <c r="E497" s="3">
        <v>142966000</v>
      </c>
      <c r="F497" s="3" t="s">
        <v>395</v>
      </c>
      <c r="G497" s="3" t="s">
        <v>12</v>
      </c>
      <c r="H497" s="3">
        <v>299</v>
      </c>
      <c r="I497" s="3">
        <v>45</v>
      </c>
      <c r="J497" s="3" t="s">
        <v>12</v>
      </c>
      <c r="K497" s="3" t="s">
        <v>12</v>
      </c>
      <c r="L497" s="3">
        <v>9.8800000000000008</v>
      </c>
    </row>
    <row r="498" spans="1:12" x14ac:dyDescent="0.2">
      <c r="A498" s="3" t="s">
        <v>396</v>
      </c>
      <c r="B498" s="3" t="s">
        <v>397</v>
      </c>
      <c r="C498" s="3" t="s">
        <v>366</v>
      </c>
      <c r="D498" s="3" t="s">
        <v>12</v>
      </c>
      <c r="E498" s="3" t="s">
        <v>12</v>
      </c>
      <c r="F498" s="3" t="s">
        <v>12</v>
      </c>
      <c r="G498" s="3" t="s">
        <v>12</v>
      </c>
      <c r="H498" s="3" t="s">
        <v>12</v>
      </c>
      <c r="I498" s="3" t="s">
        <v>12</v>
      </c>
      <c r="J498" s="3" t="s">
        <v>12</v>
      </c>
      <c r="K498" s="3" t="s">
        <v>12</v>
      </c>
      <c r="L498" s="3" t="s">
        <v>12</v>
      </c>
    </row>
    <row r="499" spans="1:12" x14ac:dyDescent="0.2">
      <c r="A499" s="3" t="s">
        <v>398</v>
      </c>
      <c r="B499" s="3" t="s">
        <v>399</v>
      </c>
      <c r="C499" s="3" t="s">
        <v>366</v>
      </c>
      <c r="D499" s="3" t="s">
        <v>12</v>
      </c>
      <c r="E499" s="3" t="s">
        <v>12</v>
      </c>
      <c r="F499" s="3" t="s">
        <v>400</v>
      </c>
      <c r="G499" s="3" t="s">
        <v>12</v>
      </c>
      <c r="H499" s="3" t="s">
        <v>12</v>
      </c>
      <c r="I499" s="3" t="s">
        <v>12</v>
      </c>
      <c r="J499" s="3" t="s">
        <v>12</v>
      </c>
      <c r="K499" s="3" t="s">
        <v>12</v>
      </c>
      <c r="L499" s="3" t="s">
        <v>12</v>
      </c>
    </row>
    <row r="500" spans="1:12" x14ac:dyDescent="0.2">
      <c r="A500" s="3" t="s">
        <v>401</v>
      </c>
      <c r="B500" s="3" t="s">
        <v>402</v>
      </c>
      <c r="C500" s="3" t="s">
        <v>366</v>
      </c>
      <c r="D500" s="3" t="s">
        <v>12</v>
      </c>
      <c r="E500" s="3">
        <v>7459000</v>
      </c>
      <c r="F500" s="3" t="s">
        <v>403</v>
      </c>
      <c r="G500" s="3" t="s">
        <v>404</v>
      </c>
      <c r="H500" s="3">
        <v>98</v>
      </c>
      <c r="I500" s="3" t="s">
        <v>12</v>
      </c>
      <c r="J500" s="3" t="s">
        <v>12</v>
      </c>
      <c r="K500" s="3" t="s">
        <v>12</v>
      </c>
      <c r="L500" s="3" t="s">
        <v>12</v>
      </c>
    </row>
    <row r="501" spans="1:12" x14ac:dyDescent="0.2">
      <c r="A501" s="3" t="s">
        <v>405</v>
      </c>
      <c r="B501" s="3" t="s">
        <v>406</v>
      </c>
      <c r="C501" s="3" t="s">
        <v>366</v>
      </c>
      <c r="D501" s="3" t="s">
        <v>12</v>
      </c>
      <c r="E501" s="3">
        <v>5071000</v>
      </c>
      <c r="F501" s="3" t="s">
        <v>12</v>
      </c>
      <c r="G501" s="3" t="s">
        <v>12</v>
      </c>
      <c r="H501" s="3" t="s">
        <v>12</v>
      </c>
      <c r="I501" s="3" t="s">
        <v>12</v>
      </c>
      <c r="J501" s="3" t="s">
        <v>12</v>
      </c>
      <c r="K501" s="3" t="s">
        <v>12</v>
      </c>
      <c r="L501" s="3" t="s">
        <v>12</v>
      </c>
    </row>
    <row r="502" spans="1:12" x14ac:dyDescent="0.2">
      <c r="A502" s="3" t="s">
        <v>407</v>
      </c>
      <c r="B502" s="3" t="s">
        <v>408</v>
      </c>
      <c r="C502" s="3" t="s">
        <v>366</v>
      </c>
      <c r="D502" s="3" t="s">
        <v>12</v>
      </c>
      <c r="E502" s="3">
        <v>109773000</v>
      </c>
      <c r="F502" s="3" t="s">
        <v>409</v>
      </c>
      <c r="G502" s="3" t="s">
        <v>12</v>
      </c>
      <c r="H502" s="3">
        <v>269</v>
      </c>
      <c r="I502" s="3">
        <v>45</v>
      </c>
      <c r="J502" s="3">
        <v>1897207</v>
      </c>
      <c r="K502" s="3">
        <v>1.25</v>
      </c>
      <c r="L502" s="3">
        <v>6.35</v>
      </c>
    </row>
    <row r="503" spans="1:12" x14ac:dyDescent="0.2">
      <c r="A503" s="3" t="s">
        <v>410</v>
      </c>
      <c r="B503" s="3" t="s">
        <v>411</v>
      </c>
      <c r="C503" s="3" t="s">
        <v>366</v>
      </c>
      <c r="D503" s="3" t="s">
        <v>12</v>
      </c>
      <c r="E503" s="3" t="s">
        <v>12</v>
      </c>
      <c r="F503" s="3" t="s">
        <v>12</v>
      </c>
      <c r="G503" s="3" t="s">
        <v>12</v>
      </c>
      <c r="H503" s="3" t="s">
        <v>12</v>
      </c>
      <c r="I503" s="3" t="s">
        <v>12</v>
      </c>
      <c r="J503" s="3" t="s">
        <v>12</v>
      </c>
      <c r="K503" s="3" t="s">
        <v>12</v>
      </c>
      <c r="L503" s="3" t="s">
        <v>12</v>
      </c>
    </row>
    <row r="504" spans="1:12" x14ac:dyDescent="0.2">
      <c r="A504" s="3" t="s">
        <v>412</v>
      </c>
      <c r="B504" s="3" t="s">
        <v>413</v>
      </c>
      <c r="C504" s="3" t="s">
        <v>366</v>
      </c>
      <c r="D504" s="3" t="s">
        <v>12</v>
      </c>
      <c r="E504" s="3" t="s">
        <v>12</v>
      </c>
      <c r="F504" s="3" t="s">
        <v>12</v>
      </c>
      <c r="G504" s="3" t="s">
        <v>12</v>
      </c>
      <c r="H504" s="3" t="s">
        <v>12</v>
      </c>
      <c r="I504" s="3" t="s">
        <v>12</v>
      </c>
      <c r="J504" s="3" t="s">
        <v>12</v>
      </c>
      <c r="K504" s="3" t="s">
        <v>12</v>
      </c>
      <c r="L504" s="3" t="s">
        <v>12</v>
      </c>
    </row>
    <row r="505" spans="1:12" x14ac:dyDescent="0.2">
      <c r="A505" s="3" t="s">
        <v>417</v>
      </c>
      <c r="B505" s="3" t="s">
        <v>418</v>
      </c>
      <c r="C505" s="3" t="s">
        <v>366</v>
      </c>
      <c r="D505" s="3" t="s">
        <v>12</v>
      </c>
      <c r="E505" s="3">
        <v>31078000</v>
      </c>
      <c r="F505" s="3" t="s">
        <v>419</v>
      </c>
      <c r="G505" s="3" t="s">
        <v>12</v>
      </c>
      <c r="H505" s="3">
        <v>245</v>
      </c>
      <c r="I505" s="3" t="s">
        <v>12</v>
      </c>
      <c r="J505" s="3" t="s">
        <v>12</v>
      </c>
      <c r="K505" s="3" t="s">
        <v>12</v>
      </c>
      <c r="L505" s="3" t="s">
        <v>12</v>
      </c>
    </row>
    <row r="506" spans="1:12" x14ac:dyDescent="0.2">
      <c r="A506" s="3" t="s">
        <v>420</v>
      </c>
      <c r="B506" s="3" t="s">
        <v>421</v>
      </c>
      <c r="C506" s="3" t="s">
        <v>366</v>
      </c>
      <c r="D506" s="3" t="s">
        <v>12</v>
      </c>
      <c r="E506" s="3">
        <v>164390000</v>
      </c>
      <c r="F506" s="3" t="s">
        <v>422</v>
      </c>
      <c r="G506" s="3" t="s">
        <v>423</v>
      </c>
      <c r="H506" s="3">
        <v>8494</v>
      </c>
      <c r="I506" s="3" t="s">
        <v>12</v>
      </c>
      <c r="J506" s="3" t="s">
        <v>12</v>
      </c>
      <c r="K506" s="3" t="s">
        <v>12</v>
      </c>
      <c r="L506" s="3" t="s">
        <v>12</v>
      </c>
    </row>
    <row r="507" spans="1:12" x14ac:dyDescent="0.2">
      <c r="A507" s="3" t="s">
        <v>424</v>
      </c>
      <c r="B507" s="3" t="s">
        <v>425</v>
      </c>
      <c r="C507" s="3" t="s">
        <v>366</v>
      </c>
      <c r="D507" s="3" t="s">
        <v>12</v>
      </c>
      <c r="E507" s="3">
        <v>3410999.9375</v>
      </c>
      <c r="F507" s="3" t="s">
        <v>426</v>
      </c>
      <c r="G507" s="3" t="s">
        <v>427</v>
      </c>
      <c r="H507" s="3">
        <v>32</v>
      </c>
      <c r="I507" s="3" t="s">
        <v>12</v>
      </c>
      <c r="J507" s="3" t="s">
        <v>12</v>
      </c>
      <c r="K507" s="3" t="s">
        <v>12</v>
      </c>
      <c r="L507" s="3" t="s">
        <v>12</v>
      </c>
    </row>
    <row r="508" spans="1:12" x14ac:dyDescent="0.2">
      <c r="A508" s="3" t="s">
        <v>428</v>
      </c>
      <c r="B508" s="3" t="s">
        <v>429</v>
      </c>
      <c r="C508" s="3" t="s">
        <v>366</v>
      </c>
      <c r="D508" s="3" t="s">
        <v>12</v>
      </c>
      <c r="E508" s="3" t="s">
        <v>12</v>
      </c>
      <c r="F508" s="3" t="s">
        <v>12</v>
      </c>
      <c r="G508" s="3" t="s">
        <v>12</v>
      </c>
      <c r="H508" s="3" t="s">
        <v>12</v>
      </c>
      <c r="I508" s="3" t="s">
        <v>12</v>
      </c>
      <c r="J508" s="3" t="s">
        <v>12</v>
      </c>
      <c r="K508" s="3" t="s">
        <v>12</v>
      </c>
      <c r="L508" s="3" t="s">
        <v>12</v>
      </c>
    </row>
    <row r="509" spans="1:12" x14ac:dyDescent="0.2">
      <c r="A509" s="3" t="s">
        <v>430</v>
      </c>
      <c r="B509" s="3" t="s">
        <v>431</v>
      </c>
      <c r="C509" s="3" t="s">
        <v>366</v>
      </c>
      <c r="D509" s="3" t="s">
        <v>12</v>
      </c>
      <c r="E509" s="3">
        <v>100370000</v>
      </c>
      <c r="F509" s="3" t="s">
        <v>432</v>
      </c>
      <c r="G509" s="3" t="s">
        <v>12</v>
      </c>
      <c r="H509" s="3">
        <v>582</v>
      </c>
      <c r="I509" s="3" t="s">
        <v>12</v>
      </c>
      <c r="J509" s="3" t="s">
        <v>12</v>
      </c>
      <c r="K509" s="3" t="s">
        <v>12</v>
      </c>
      <c r="L509" s="3" t="s">
        <v>12</v>
      </c>
    </row>
    <row r="510" spans="1:12" x14ac:dyDescent="0.2">
      <c r="A510" s="3" t="s">
        <v>433</v>
      </c>
      <c r="B510" s="3" t="s">
        <v>434</v>
      </c>
      <c r="C510" s="3" t="s">
        <v>366</v>
      </c>
      <c r="D510" s="3" t="s">
        <v>12</v>
      </c>
      <c r="E510" s="3">
        <v>8625000</v>
      </c>
      <c r="F510" s="3" t="s">
        <v>12</v>
      </c>
      <c r="G510" s="3" t="s">
        <v>12</v>
      </c>
      <c r="H510" s="3">
        <v>38</v>
      </c>
      <c r="I510" s="3" t="s">
        <v>12</v>
      </c>
      <c r="J510" s="3" t="s">
        <v>12</v>
      </c>
      <c r="K510" s="3" t="s">
        <v>12</v>
      </c>
      <c r="L510" s="3" t="s">
        <v>12</v>
      </c>
    </row>
    <row r="511" spans="1:12" x14ac:dyDescent="0.2">
      <c r="A511" s="3" t="s">
        <v>435</v>
      </c>
      <c r="B511" s="3" t="s">
        <v>436</v>
      </c>
      <c r="C511" s="3" t="s">
        <v>366</v>
      </c>
      <c r="D511" s="3" t="s">
        <v>12</v>
      </c>
      <c r="E511" s="3">
        <v>73000</v>
      </c>
      <c r="F511" s="3" t="s">
        <v>432</v>
      </c>
      <c r="G511" s="3" t="s">
        <v>437</v>
      </c>
      <c r="H511" s="3">
        <v>13</v>
      </c>
      <c r="I511" s="3" t="s">
        <v>12</v>
      </c>
      <c r="J511" s="3" t="s">
        <v>12</v>
      </c>
      <c r="K511" s="3" t="s">
        <v>12</v>
      </c>
      <c r="L511" s="3" t="s">
        <v>12</v>
      </c>
    </row>
    <row r="512" spans="1:12" x14ac:dyDescent="0.2">
      <c r="A512" s="3" t="s">
        <v>438</v>
      </c>
      <c r="B512" s="3" t="s">
        <v>439</v>
      </c>
      <c r="C512" s="3" t="s">
        <v>366</v>
      </c>
      <c r="D512" s="3" t="s">
        <v>12</v>
      </c>
      <c r="E512" s="3" t="s">
        <v>12</v>
      </c>
      <c r="F512" s="3" t="s">
        <v>12</v>
      </c>
      <c r="G512" s="3" t="s">
        <v>440</v>
      </c>
      <c r="H512" s="3">
        <v>44</v>
      </c>
      <c r="I512" s="3" t="s">
        <v>12</v>
      </c>
      <c r="J512" s="3" t="s">
        <v>12</v>
      </c>
      <c r="K512" s="3" t="s">
        <v>12</v>
      </c>
      <c r="L512" s="3" t="s">
        <v>12</v>
      </c>
    </row>
    <row r="513" spans="1:12" x14ac:dyDescent="0.2">
      <c r="A513" s="3" t="s">
        <v>444</v>
      </c>
      <c r="B513" s="3" t="s">
        <v>445</v>
      </c>
      <c r="C513" s="3" t="s">
        <v>366</v>
      </c>
      <c r="D513" s="3" t="s">
        <v>12</v>
      </c>
      <c r="E513" s="3">
        <v>413111000</v>
      </c>
      <c r="F513" s="3" t="s">
        <v>446</v>
      </c>
      <c r="G513" s="3" t="s">
        <v>12</v>
      </c>
      <c r="H513" s="3">
        <v>1500</v>
      </c>
      <c r="I513" s="3" t="s">
        <v>12</v>
      </c>
      <c r="J513" s="3" t="s">
        <v>12</v>
      </c>
      <c r="K513" s="3" t="s">
        <v>12</v>
      </c>
      <c r="L513" s="3" t="s">
        <v>12</v>
      </c>
    </row>
    <row r="514" spans="1:12" x14ac:dyDescent="0.2">
      <c r="A514" s="3" t="s">
        <v>447</v>
      </c>
      <c r="B514" s="3" t="s">
        <v>448</v>
      </c>
      <c r="C514" s="3" t="s">
        <v>366</v>
      </c>
      <c r="D514" s="3" t="s">
        <v>12</v>
      </c>
      <c r="E514" s="3">
        <v>116688000</v>
      </c>
      <c r="F514" s="3" t="s">
        <v>449</v>
      </c>
      <c r="G514" s="3" t="s">
        <v>12</v>
      </c>
      <c r="H514" s="3">
        <v>803</v>
      </c>
      <c r="I514" s="3" t="s">
        <v>12</v>
      </c>
      <c r="J514" s="3" t="s">
        <v>12</v>
      </c>
      <c r="K514" s="3" t="s">
        <v>12</v>
      </c>
      <c r="L514" s="3" t="s">
        <v>12</v>
      </c>
    </row>
    <row r="515" spans="1:12" x14ac:dyDescent="0.2">
      <c r="A515" s="3" t="s">
        <v>450</v>
      </c>
      <c r="B515" s="3" t="s">
        <v>451</v>
      </c>
      <c r="C515" s="3" t="s">
        <v>366</v>
      </c>
      <c r="D515" s="3" t="s">
        <v>12</v>
      </c>
      <c r="E515" s="3" t="s">
        <v>12</v>
      </c>
      <c r="F515" s="3" t="s">
        <v>12</v>
      </c>
      <c r="G515" s="3" t="s">
        <v>12</v>
      </c>
      <c r="H515" s="3" t="s">
        <v>12</v>
      </c>
      <c r="I515" s="3" t="s">
        <v>12</v>
      </c>
      <c r="J515" s="3" t="s">
        <v>12</v>
      </c>
      <c r="K515" s="3" t="s">
        <v>12</v>
      </c>
      <c r="L515" s="3" t="s">
        <v>12</v>
      </c>
    </row>
    <row r="516" spans="1:12" x14ac:dyDescent="0.2">
      <c r="A516" s="3" t="s">
        <v>452</v>
      </c>
      <c r="B516" s="3" t="s">
        <v>453</v>
      </c>
      <c r="C516" s="3" t="s">
        <v>366</v>
      </c>
      <c r="D516" s="3" t="s">
        <v>12</v>
      </c>
      <c r="E516" s="3">
        <v>156722000</v>
      </c>
      <c r="F516" s="3" t="s">
        <v>454</v>
      </c>
      <c r="G516" s="3" t="s">
        <v>12</v>
      </c>
      <c r="H516" s="3" t="s">
        <v>12</v>
      </c>
      <c r="I516" s="3" t="s">
        <v>12</v>
      </c>
      <c r="J516" s="3" t="s">
        <v>12</v>
      </c>
      <c r="K516" s="3" t="s">
        <v>12</v>
      </c>
      <c r="L516" s="3" t="s">
        <v>12</v>
      </c>
    </row>
    <row r="517" spans="1:12" x14ac:dyDescent="0.2">
      <c r="A517" s="3" t="s">
        <v>455</v>
      </c>
      <c r="B517" s="3" t="s">
        <v>456</v>
      </c>
      <c r="C517" s="3" t="s">
        <v>366</v>
      </c>
      <c r="D517" s="3" t="s">
        <v>12</v>
      </c>
      <c r="E517" s="3">
        <v>3023000</v>
      </c>
      <c r="F517" s="3" t="s">
        <v>457</v>
      </c>
      <c r="G517" s="3" t="s">
        <v>458</v>
      </c>
      <c r="H517" s="3">
        <v>81</v>
      </c>
      <c r="I517" s="3" t="s">
        <v>12</v>
      </c>
      <c r="J517" s="3" t="s">
        <v>12</v>
      </c>
      <c r="K517" s="3" t="s">
        <v>12</v>
      </c>
      <c r="L517" s="3" t="s">
        <v>12</v>
      </c>
    </row>
    <row r="518" spans="1:12" x14ac:dyDescent="0.2">
      <c r="A518" s="3" t="s">
        <v>459</v>
      </c>
      <c r="B518" s="3" t="s">
        <v>460</v>
      </c>
      <c r="C518" s="3" t="s">
        <v>366</v>
      </c>
      <c r="D518" s="3" t="s">
        <v>12</v>
      </c>
      <c r="E518" s="3">
        <v>81375000</v>
      </c>
      <c r="F518" s="3" t="s">
        <v>12</v>
      </c>
      <c r="G518" s="3" t="s">
        <v>12</v>
      </c>
      <c r="H518" s="3">
        <v>226</v>
      </c>
      <c r="I518" s="3">
        <v>45</v>
      </c>
      <c r="J518" s="3">
        <v>905652</v>
      </c>
      <c r="K518" s="3">
        <v>2.08</v>
      </c>
      <c r="L518" s="3" t="s">
        <v>12</v>
      </c>
    </row>
    <row r="519" spans="1:12" x14ac:dyDescent="0.2">
      <c r="A519" s="3" t="s">
        <v>461</v>
      </c>
      <c r="B519" s="3" t="s">
        <v>462</v>
      </c>
      <c r="C519" s="3" t="s">
        <v>366</v>
      </c>
      <c r="D519" s="3" t="s">
        <v>12</v>
      </c>
      <c r="E519" s="3">
        <v>69493000</v>
      </c>
      <c r="F519" s="3" t="s">
        <v>463</v>
      </c>
      <c r="G519" s="3" t="s">
        <v>464</v>
      </c>
      <c r="H519" s="3">
        <v>500</v>
      </c>
      <c r="I519" s="3" t="s">
        <v>12</v>
      </c>
      <c r="J519" s="3" t="s">
        <v>12</v>
      </c>
      <c r="K519" s="3" t="s">
        <v>12</v>
      </c>
      <c r="L519" s="3" t="s">
        <v>12</v>
      </c>
    </row>
    <row r="520" spans="1:12" x14ac:dyDescent="0.2">
      <c r="A520" s="3" t="s">
        <v>465</v>
      </c>
      <c r="B520" s="3" t="s">
        <v>466</v>
      </c>
      <c r="C520" s="3" t="s">
        <v>366</v>
      </c>
      <c r="D520" s="3" t="s">
        <v>12</v>
      </c>
      <c r="E520" s="3">
        <v>2446000</v>
      </c>
      <c r="F520" s="3" t="s">
        <v>467</v>
      </c>
      <c r="G520" s="3" t="s">
        <v>468</v>
      </c>
      <c r="H520" s="3">
        <v>172</v>
      </c>
      <c r="I520" s="3" t="s">
        <v>12</v>
      </c>
      <c r="J520" s="3" t="s">
        <v>12</v>
      </c>
      <c r="K520" s="3" t="s">
        <v>12</v>
      </c>
      <c r="L520" s="3" t="s">
        <v>12</v>
      </c>
    </row>
    <row r="521" spans="1:12" x14ac:dyDescent="0.2">
      <c r="A521" s="3" t="s">
        <v>469</v>
      </c>
      <c r="B521" s="3" t="s">
        <v>470</v>
      </c>
      <c r="C521" s="3" t="s">
        <v>366</v>
      </c>
      <c r="D521" s="3" t="s">
        <v>12</v>
      </c>
      <c r="E521" s="3">
        <v>9242000</v>
      </c>
      <c r="F521" s="3" t="s">
        <v>12</v>
      </c>
      <c r="G521" s="3" t="s">
        <v>12</v>
      </c>
      <c r="H521" s="3">
        <v>53</v>
      </c>
      <c r="I521" s="3">
        <v>35</v>
      </c>
      <c r="J521" s="3" t="s">
        <v>12</v>
      </c>
      <c r="K521" s="3" t="s">
        <v>12</v>
      </c>
      <c r="L521" s="3" t="s">
        <v>12</v>
      </c>
    </row>
    <row r="522" spans="1:12" x14ac:dyDescent="0.2">
      <c r="A522" s="3" t="s">
        <v>471</v>
      </c>
      <c r="B522" s="3" t="s">
        <v>472</v>
      </c>
      <c r="C522" s="3" t="s">
        <v>366</v>
      </c>
      <c r="D522" s="3" t="s">
        <v>12</v>
      </c>
      <c r="E522" s="3">
        <v>13958000</v>
      </c>
      <c r="F522" s="3" t="s">
        <v>473</v>
      </c>
      <c r="G522" s="3" t="s">
        <v>12</v>
      </c>
      <c r="H522" s="3">
        <v>300</v>
      </c>
      <c r="I522" s="3" t="s">
        <v>12</v>
      </c>
      <c r="J522" s="3" t="s">
        <v>12</v>
      </c>
      <c r="K522" s="3" t="s">
        <v>12</v>
      </c>
      <c r="L522" s="3" t="s">
        <v>12</v>
      </c>
    </row>
    <row r="523" spans="1:12" x14ac:dyDescent="0.2">
      <c r="A523" s="3" t="s">
        <v>474</v>
      </c>
      <c r="B523" s="3" t="s">
        <v>475</v>
      </c>
      <c r="C523" s="3" t="s">
        <v>366</v>
      </c>
      <c r="D523" s="3" t="s">
        <v>12</v>
      </c>
      <c r="E523" s="3">
        <v>31487999.5</v>
      </c>
      <c r="F523" s="3" t="s">
        <v>476</v>
      </c>
      <c r="G523" s="3" t="s">
        <v>12</v>
      </c>
      <c r="H523" s="3">
        <v>170</v>
      </c>
      <c r="I523" s="3" t="s">
        <v>12</v>
      </c>
      <c r="J523" s="3" t="s">
        <v>12</v>
      </c>
      <c r="K523" s="3" t="s">
        <v>12</v>
      </c>
      <c r="L523" s="3" t="s">
        <v>12</v>
      </c>
    </row>
    <row r="524" spans="1:12" x14ac:dyDescent="0.2">
      <c r="A524" s="3" t="s">
        <v>477</v>
      </c>
      <c r="B524" s="3" t="s">
        <v>478</v>
      </c>
      <c r="C524" s="3" t="s">
        <v>366</v>
      </c>
      <c r="D524" s="3" t="s">
        <v>12</v>
      </c>
      <c r="E524" s="3" t="s">
        <v>12</v>
      </c>
      <c r="F524" s="3" t="s">
        <v>12</v>
      </c>
      <c r="G524" s="3" t="s">
        <v>12</v>
      </c>
      <c r="H524" s="3">
        <v>23</v>
      </c>
      <c r="I524" s="3" t="s">
        <v>12</v>
      </c>
      <c r="J524" s="3" t="s">
        <v>12</v>
      </c>
      <c r="K524" s="3" t="s">
        <v>12</v>
      </c>
      <c r="L524" s="3" t="s">
        <v>12</v>
      </c>
    </row>
    <row r="525" spans="1:12" x14ac:dyDescent="0.2">
      <c r="A525" s="3" t="s">
        <v>479</v>
      </c>
      <c r="B525" s="3" t="s">
        <v>480</v>
      </c>
      <c r="C525" s="3" t="s">
        <v>366</v>
      </c>
      <c r="D525" s="3" t="s">
        <v>12</v>
      </c>
      <c r="E525" s="3">
        <v>69700001</v>
      </c>
      <c r="F525" s="3" t="s">
        <v>481</v>
      </c>
      <c r="G525" s="3" t="s">
        <v>12</v>
      </c>
      <c r="H525" s="3">
        <v>736</v>
      </c>
      <c r="I525" s="3" t="s">
        <v>12</v>
      </c>
      <c r="J525" s="3" t="s">
        <v>12</v>
      </c>
      <c r="K525" s="3" t="s">
        <v>12</v>
      </c>
      <c r="L525" s="3" t="s">
        <v>12</v>
      </c>
    </row>
    <row r="526" spans="1:12" x14ac:dyDescent="0.2">
      <c r="A526" s="3" t="s">
        <v>482</v>
      </c>
      <c r="B526" s="3" t="s">
        <v>483</v>
      </c>
      <c r="C526" s="3" t="s">
        <v>366</v>
      </c>
      <c r="D526" s="3" t="s">
        <v>12</v>
      </c>
      <c r="E526" s="3">
        <v>50314000</v>
      </c>
      <c r="F526" s="3" t="s">
        <v>484</v>
      </c>
      <c r="G526" s="3" t="s">
        <v>12</v>
      </c>
      <c r="H526" s="3">
        <v>221</v>
      </c>
      <c r="I526" s="3" t="s">
        <v>12</v>
      </c>
      <c r="J526" s="3" t="s">
        <v>12</v>
      </c>
      <c r="K526" s="3" t="s">
        <v>12</v>
      </c>
      <c r="L526" s="3" t="s">
        <v>12</v>
      </c>
    </row>
    <row r="527" spans="1:12" x14ac:dyDescent="0.2">
      <c r="A527" s="3" t="s">
        <v>485</v>
      </c>
      <c r="B527" s="3" t="s">
        <v>486</v>
      </c>
      <c r="C527" s="3" t="s">
        <v>366</v>
      </c>
      <c r="D527" s="3" t="s">
        <v>12</v>
      </c>
      <c r="E527" s="3">
        <v>25090000</v>
      </c>
      <c r="F527" s="3" t="s">
        <v>12</v>
      </c>
      <c r="G527" s="3" t="s">
        <v>12</v>
      </c>
      <c r="H527" s="3">
        <v>75</v>
      </c>
      <c r="I527" s="3" t="s">
        <v>12</v>
      </c>
      <c r="J527" s="3" t="s">
        <v>12</v>
      </c>
      <c r="K527" s="3" t="s">
        <v>12</v>
      </c>
      <c r="L527" s="3" t="s">
        <v>12</v>
      </c>
    </row>
    <row r="528" spans="1:12" x14ac:dyDescent="0.2">
      <c r="A528" s="3" t="s">
        <v>487</v>
      </c>
      <c r="B528" s="3" t="s">
        <v>488</v>
      </c>
      <c r="C528" s="3" t="s">
        <v>366</v>
      </c>
      <c r="D528" s="3" t="s">
        <v>12</v>
      </c>
      <c r="E528" s="3">
        <v>18346000</v>
      </c>
      <c r="F528" s="3" t="s">
        <v>489</v>
      </c>
      <c r="G528" s="3" t="s">
        <v>12</v>
      </c>
      <c r="H528" s="3">
        <v>440</v>
      </c>
      <c r="I528" s="3" t="s">
        <v>12</v>
      </c>
      <c r="J528" s="3" t="s">
        <v>12</v>
      </c>
      <c r="K528" s="3" t="s">
        <v>12</v>
      </c>
      <c r="L528" s="3" t="s">
        <v>12</v>
      </c>
    </row>
    <row r="529" spans="1:12" x14ac:dyDescent="0.2">
      <c r="A529" s="3" t="s">
        <v>490</v>
      </c>
      <c r="B529" s="3" t="s">
        <v>491</v>
      </c>
      <c r="C529" s="3" t="s">
        <v>366</v>
      </c>
      <c r="D529" s="3" t="s">
        <v>12</v>
      </c>
      <c r="E529" s="3">
        <v>0</v>
      </c>
      <c r="F529" s="3" t="s">
        <v>492</v>
      </c>
      <c r="G529" s="3" t="s">
        <v>12</v>
      </c>
      <c r="H529" s="3">
        <v>206</v>
      </c>
      <c r="I529" s="3">
        <v>35</v>
      </c>
      <c r="J529" s="3" t="s">
        <v>12</v>
      </c>
      <c r="K529" s="3" t="s">
        <v>12</v>
      </c>
      <c r="L529" s="3" t="s">
        <v>12</v>
      </c>
    </row>
    <row r="530" spans="1:12" x14ac:dyDescent="0.2">
      <c r="A530" s="3" t="s">
        <v>496</v>
      </c>
      <c r="B530" s="3" t="s">
        <v>497</v>
      </c>
      <c r="C530" s="3" t="s">
        <v>366</v>
      </c>
      <c r="D530" s="3" t="s">
        <v>12</v>
      </c>
      <c r="E530" s="3">
        <v>13500000</v>
      </c>
      <c r="F530" s="3" t="s">
        <v>12</v>
      </c>
      <c r="G530" s="3" t="s">
        <v>498</v>
      </c>
      <c r="H530" s="3">
        <v>132</v>
      </c>
      <c r="I530" s="3" t="s">
        <v>12</v>
      </c>
      <c r="J530" s="3" t="s">
        <v>12</v>
      </c>
      <c r="K530" s="3" t="s">
        <v>12</v>
      </c>
      <c r="L530" s="3" t="s">
        <v>12</v>
      </c>
    </row>
    <row r="531" spans="1:12" x14ac:dyDescent="0.2">
      <c r="A531" s="3" t="s">
        <v>499</v>
      </c>
      <c r="B531" s="3" t="s">
        <v>500</v>
      </c>
      <c r="C531" s="3" t="s">
        <v>366</v>
      </c>
      <c r="D531" s="3" t="s">
        <v>12</v>
      </c>
      <c r="E531" s="3">
        <v>69138000</v>
      </c>
      <c r="F531" s="3" t="s">
        <v>501</v>
      </c>
      <c r="G531" s="3" t="s">
        <v>12</v>
      </c>
      <c r="H531" s="3">
        <v>122</v>
      </c>
      <c r="I531" s="3" t="s">
        <v>12</v>
      </c>
      <c r="J531" s="3" t="s">
        <v>12</v>
      </c>
      <c r="K531" s="3" t="s">
        <v>12</v>
      </c>
      <c r="L531" s="3" t="s">
        <v>12</v>
      </c>
    </row>
    <row r="532" spans="1:12" x14ac:dyDescent="0.2">
      <c r="A532" s="3" t="s">
        <v>502</v>
      </c>
      <c r="B532" s="3" t="s">
        <v>503</v>
      </c>
      <c r="C532" s="3" t="s">
        <v>366</v>
      </c>
      <c r="D532" s="3" t="s">
        <v>12</v>
      </c>
      <c r="E532" s="3">
        <v>65069000</v>
      </c>
      <c r="F532" s="3" t="s">
        <v>12</v>
      </c>
      <c r="G532" s="3" t="s">
        <v>12</v>
      </c>
      <c r="H532" s="3">
        <v>321</v>
      </c>
      <c r="I532" s="3" t="s">
        <v>12</v>
      </c>
      <c r="J532" s="3" t="s">
        <v>12</v>
      </c>
      <c r="K532" s="3" t="s">
        <v>12</v>
      </c>
      <c r="L532" s="3" t="s">
        <v>12</v>
      </c>
    </row>
    <row r="533" spans="1:12" x14ac:dyDescent="0.2">
      <c r="A533" s="3" t="s">
        <v>504</v>
      </c>
      <c r="B533" s="3" t="s">
        <v>505</v>
      </c>
      <c r="C533" s="3" t="s">
        <v>366</v>
      </c>
      <c r="D533" s="3" t="s">
        <v>12</v>
      </c>
      <c r="E533" s="3">
        <v>13787000</v>
      </c>
      <c r="F533" s="3" t="s">
        <v>506</v>
      </c>
      <c r="G533" s="3" t="s">
        <v>507</v>
      </c>
      <c r="H533" s="3">
        <v>112</v>
      </c>
      <c r="I533" s="3" t="s">
        <v>12</v>
      </c>
      <c r="J533" s="3" t="s">
        <v>12</v>
      </c>
      <c r="K533" s="3" t="s">
        <v>12</v>
      </c>
      <c r="L533" s="3" t="s">
        <v>12</v>
      </c>
    </row>
    <row r="534" spans="1:12" x14ac:dyDescent="0.2">
      <c r="A534" s="3" t="s">
        <v>508</v>
      </c>
      <c r="B534" s="3" t="s">
        <v>509</v>
      </c>
      <c r="C534" s="3" t="s">
        <v>366</v>
      </c>
      <c r="D534" s="3" t="s">
        <v>12</v>
      </c>
      <c r="E534" s="3">
        <v>372738000</v>
      </c>
      <c r="F534" s="3" t="s">
        <v>510</v>
      </c>
      <c r="G534" s="3" t="s">
        <v>511</v>
      </c>
      <c r="H534" s="3">
        <v>1002</v>
      </c>
      <c r="I534" s="3" t="s">
        <v>12</v>
      </c>
      <c r="J534" s="3" t="s">
        <v>12</v>
      </c>
      <c r="K534" s="3" t="s">
        <v>12</v>
      </c>
      <c r="L534" s="3" t="s">
        <v>12</v>
      </c>
    </row>
    <row r="535" spans="1:12" x14ac:dyDescent="0.2">
      <c r="A535" s="3" t="s">
        <v>512</v>
      </c>
      <c r="B535" s="3" t="s">
        <v>513</v>
      </c>
      <c r="C535" s="3" t="s">
        <v>366</v>
      </c>
      <c r="D535" s="3" t="s">
        <v>12</v>
      </c>
      <c r="E535" s="3">
        <v>89088000</v>
      </c>
      <c r="F535" s="3" t="s">
        <v>514</v>
      </c>
      <c r="G535" s="3" t="s">
        <v>12</v>
      </c>
      <c r="H535" s="3">
        <v>332</v>
      </c>
      <c r="I535" s="3" t="s">
        <v>12</v>
      </c>
      <c r="J535" s="3" t="s">
        <v>12</v>
      </c>
      <c r="K535" s="3" t="s">
        <v>12</v>
      </c>
      <c r="L535" s="3" t="s">
        <v>12</v>
      </c>
    </row>
    <row r="536" spans="1:12" x14ac:dyDescent="0.2">
      <c r="A536" s="3" t="s">
        <v>515</v>
      </c>
      <c r="B536" s="3" t="s">
        <v>516</v>
      </c>
      <c r="C536" s="3" t="s">
        <v>366</v>
      </c>
      <c r="D536" s="3" t="s">
        <v>12</v>
      </c>
      <c r="E536" s="3">
        <v>12494000</v>
      </c>
      <c r="F536" s="3" t="s">
        <v>517</v>
      </c>
      <c r="G536" s="3" t="s">
        <v>12</v>
      </c>
      <c r="H536" s="3">
        <v>98</v>
      </c>
      <c r="I536" s="3" t="s">
        <v>12</v>
      </c>
      <c r="J536" s="3" t="s">
        <v>12</v>
      </c>
      <c r="K536" s="3" t="s">
        <v>12</v>
      </c>
      <c r="L536" s="3" t="s">
        <v>12</v>
      </c>
    </row>
    <row r="537" spans="1:12" x14ac:dyDescent="0.2">
      <c r="A537" s="3" t="s">
        <v>518</v>
      </c>
      <c r="B537" s="3" t="s">
        <v>519</v>
      </c>
      <c r="C537" s="3" t="s">
        <v>366</v>
      </c>
      <c r="D537" s="3" t="s">
        <v>12</v>
      </c>
      <c r="E537" s="3">
        <v>149747000</v>
      </c>
      <c r="F537" s="3" t="s">
        <v>520</v>
      </c>
      <c r="G537" s="3" t="s">
        <v>521</v>
      </c>
      <c r="H537" s="3">
        <v>1107</v>
      </c>
      <c r="I537" s="3" t="s">
        <v>12</v>
      </c>
      <c r="J537" s="3" t="s">
        <v>12</v>
      </c>
      <c r="K537" s="3" t="s">
        <v>12</v>
      </c>
      <c r="L537" s="3" t="s">
        <v>12</v>
      </c>
    </row>
    <row r="538" spans="1:12" x14ac:dyDescent="0.2">
      <c r="A538" s="3" t="s">
        <v>522</v>
      </c>
      <c r="B538" s="3" t="s">
        <v>523</v>
      </c>
      <c r="C538" s="3" t="s">
        <v>366</v>
      </c>
      <c r="D538" s="3" t="s">
        <v>12</v>
      </c>
      <c r="E538" s="3">
        <v>25396000</v>
      </c>
      <c r="F538" s="3" t="s">
        <v>524</v>
      </c>
      <c r="G538" s="3" t="s">
        <v>12</v>
      </c>
      <c r="H538" s="3">
        <v>158</v>
      </c>
      <c r="I538" s="3" t="s">
        <v>12</v>
      </c>
      <c r="J538" s="3" t="s">
        <v>12</v>
      </c>
      <c r="K538" s="3" t="s">
        <v>12</v>
      </c>
      <c r="L538" s="3" t="s">
        <v>12</v>
      </c>
    </row>
    <row r="539" spans="1:12" x14ac:dyDescent="0.2">
      <c r="A539" s="3" t="s">
        <v>525</v>
      </c>
      <c r="B539" s="3" t="s">
        <v>526</v>
      </c>
      <c r="C539" s="3" t="s">
        <v>366</v>
      </c>
      <c r="D539" s="3" t="s">
        <v>12</v>
      </c>
      <c r="E539" s="3">
        <v>352516000</v>
      </c>
      <c r="F539" s="3" t="s">
        <v>527</v>
      </c>
      <c r="G539" s="3" t="s">
        <v>12</v>
      </c>
      <c r="H539" s="3">
        <v>612</v>
      </c>
      <c r="I539" s="3" t="s">
        <v>12</v>
      </c>
      <c r="J539" s="3" t="s">
        <v>12</v>
      </c>
      <c r="K539" s="3" t="s">
        <v>12</v>
      </c>
      <c r="L539" s="3" t="s">
        <v>12</v>
      </c>
    </row>
    <row r="540" spans="1:12" x14ac:dyDescent="0.2">
      <c r="A540" s="3" t="s">
        <v>531</v>
      </c>
      <c r="B540" s="3" t="s">
        <v>532</v>
      </c>
      <c r="C540" s="3" t="s">
        <v>366</v>
      </c>
      <c r="D540" s="3" t="s">
        <v>12</v>
      </c>
      <c r="E540" s="3">
        <v>58675000</v>
      </c>
      <c r="F540" s="3" t="s">
        <v>533</v>
      </c>
      <c r="G540" s="3" t="s">
        <v>12</v>
      </c>
      <c r="H540" s="3">
        <v>238</v>
      </c>
      <c r="I540" s="3" t="s">
        <v>12</v>
      </c>
      <c r="J540" s="3" t="s">
        <v>12</v>
      </c>
      <c r="K540" s="3" t="s">
        <v>12</v>
      </c>
      <c r="L540" s="3" t="s">
        <v>12</v>
      </c>
    </row>
    <row r="541" spans="1:12" x14ac:dyDescent="0.2">
      <c r="A541" s="3" t="s">
        <v>534</v>
      </c>
      <c r="B541" s="3" t="s">
        <v>535</v>
      </c>
      <c r="C541" s="3" t="s">
        <v>366</v>
      </c>
      <c r="D541" s="3" t="s">
        <v>12</v>
      </c>
      <c r="E541" s="3" t="s">
        <v>12</v>
      </c>
      <c r="F541" s="3" t="s">
        <v>12</v>
      </c>
      <c r="G541" s="3" t="s">
        <v>12</v>
      </c>
      <c r="H541" s="3">
        <v>500</v>
      </c>
      <c r="I541" s="3" t="s">
        <v>12</v>
      </c>
      <c r="J541" s="3" t="s">
        <v>12</v>
      </c>
      <c r="K541" s="3" t="s">
        <v>12</v>
      </c>
      <c r="L541" s="3" t="s">
        <v>12</v>
      </c>
    </row>
    <row r="542" spans="1:12" x14ac:dyDescent="0.2">
      <c r="A542" s="3" t="s">
        <v>536</v>
      </c>
      <c r="B542" s="3" t="s">
        <v>537</v>
      </c>
      <c r="C542" s="3" t="s">
        <v>366</v>
      </c>
      <c r="D542" s="3" t="s">
        <v>12</v>
      </c>
      <c r="E542" s="3">
        <v>43845000</v>
      </c>
      <c r="F542" s="3" t="s">
        <v>538</v>
      </c>
      <c r="G542" s="3" t="s">
        <v>12</v>
      </c>
      <c r="H542" s="3">
        <v>235</v>
      </c>
      <c r="I542" s="3">
        <v>45</v>
      </c>
      <c r="J542" s="3">
        <v>748912</v>
      </c>
      <c r="K542" s="3">
        <v>5.17</v>
      </c>
      <c r="L542" s="3">
        <v>8.14</v>
      </c>
    </row>
    <row r="543" spans="1:12" x14ac:dyDescent="0.2">
      <c r="A543" s="3" t="s">
        <v>539</v>
      </c>
      <c r="B543" s="3" t="s">
        <v>540</v>
      </c>
      <c r="C543" s="3" t="s">
        <v>366</v>
      </c>
      <c r="D543" s="3" t="s">
        <v>12</v>
      </c>
      <c r="E543" s="3">
        <v>68690001</v>
      </c>
      <c r="F543" s="3" t="s">
        <v>81</v>
      </c>
      <c r="G543" s="3" t="s">
        <v>12</v>
      </c>
      <c r="H543" s="3">
        <v>250</v>
      </c>
      <c r="I543" s="3" t="s">
        <v>12</v>
      </c>
      <c r="J543" s="3" t="s">
        <v>12</v>
      </c>
      <c r="K543" s="3" t="s">
        <v>12</v>
      </c>
      <c r="L543" s="3" t="s">
        <v>12</v>
      </c>
    </row>
    <row r="544" spans="1:12" x14ac:dyDescent="0.2">
      <c r="A544" s="3" t="s">
        <v>541</v>
      </c>
      <c r="B544" s="3" t="s">
        <v>542</v>
      </c>
      <c r="C544" s="3" t="s">
        <v>366</v>
      </c>
      <c r="D544" s="3" t="s">
        <v>12</v>
      </c>
      <c r="E544" s="3">
        <v>503258000</v>
      </c>
      <c r="F544" s="3" t="s">
        <v>543</v>
      </c>
      <c r="G544" s="3" t="s">
        <v>12</v>
      </c>
      <c r="H544" s="3">
        <v>6319</v>
      </c>
      <c r="I544" s="3" t="s">
        <v>12</v>
      </c>
      <c r="J544" s="3" t="s">
        <v>12</v>
      </c>
      <c r="K544" s="3" t="s">
        <v>12</v>
      </c>
      <c r="L544" s="3" t="s">
        <v>12</v>
      </c>
    </row>
    <row r="545" spans="1:12" x14ac:dyDescent="0.2">
      <c r="A545" s="3" t="s">
        <v>544</v>
      </c>
      <c r="B545" s="3" t="s">
        <v>545</v>
      </c>
      <c r="C545" s="3" t="s">
        <v>366</v>
      </c>
      <c r="D545" s="3" t="s">
        <v>12</v>
      </c>
      <c r="E545" s="3" t="s">
        <v>12</v>
      </c>
      <c r="F545" s="3" t="s">
        <v>12</v>
      </c>
      <c r="G545" s="3" t="s">
        <v>12</v>
      </c>
      <c r="H545" s="3" t="s">
        <v>12</v>
      </c>
      <c r="I545" s="3" t="s">
        <v>12</v>
      </c>
      <c r="J545" s="3" t="s">
        <v>12</v>
      </c>
      <c r="K545" s="3" t="s">
        <v>12</v>
      </c>
      <c r="L545" s="3" t="s">
        <v>12</v>
      </c>
    </row>
    <row r="546" spans="1:12" x14ac:dyDescent="0.2">
      <c r="A546" s="3" t="s">
        <v>546</v>
      </c>
      <c r="B546" s="3" t="s">
        <v>547</v>
      </c>
      <c r="C546" s="3" t="s">
        <v>366</v>
      </c>
      <c r="D546" s="3" t="s">
        <v>12</v>
      </c>
      <c r="E546" s="3">
        <v>36447000</v>
      </c>
      <c r="F546" s="3" t="s">
        <v>12</v>
      </c>
      <c r="G546" s="3" t="s">
        <v>12</v>
      </c>
      <c r="H546" s="3">
        <v>125</v>
      </c>
      <c r="I546" s="3" t="s">
        <v>12</v>
      </c>
      <c r="J546" s="3" t="s">
        <v>12</v>
      </c>
      <c r="K546" s="3" t="s">
        <v>12</v>
      </c>
      <c r="L546" s="3" t="s">
        <v>12</v>
      </c>
    </row>
    <row r="547" spans="1:12" x14ac:dyDescent="0.2">
      <c r="A547" s="3" t="s">
        <v>548</v>
      </c>
      <c r="B547" s="3" t="s">
        <v>549</v>
      </c>
      <c r="C547" s="3" t="s">
        <v>366</v>
      </c>
      <c r="D547" s="3" t="s">
        <v>12</v>
      </c>
      <c r="E547" s="3" t="s">
        <v>12</v>
      </c>
      <c r="F547" s="3" t="s">
        <v>12</v>
      </c>
      <c r="G547" s="3" t="s">
        <v>12</v>
      </c>
      <c r="H547" s="3" t="s">
        <v>12</v>
      </c>
      <c r="I547" s="3" t="s">
        <v>12</v>
      </c>
      <c r="J547" s="3" t="s">
        <v>12</v>
      </c>
      <c r="K547" s="3" t="s">
        <v>12</v>
      </c>
      <c r="L547" s="3" t="s">
        <v>12</v>
      </c>
    </row>
    <row r="548" spans="1:12" x14ac:dyDescent="0.2">
      <c r="A548" s="3" t="s">
        <v>550</v>
      </c>
      <c r="B548" s="3" t="s">
        <v>551</v>
      </c>
      <c r="C548" s="3" t="s">
        <v>366</v>
      </c>
      <c r="D548" s="3" t="s">
        <v>12</v>
      </c>
      <c r="E548" s="3">
        <v>40256999.5</v>
      </c>
      <c r="F548" s="3" t="s">
        <v>552</v>
      </c>
      <c r="G548" s="3" t="s">
        <v>553</v>
      </c>
      <c r="H548" s="3">
        <v>111</v>
      </c>
      <c r="I548" s="3" t="s">
        <v>12</v>
      </c>
      <c r="J548" s="3" t="s">
        <v>12</v>
      </c>
      <c r="K548" s="3" t="s">
        <v>12</v>
      </c>
      <c r="L548" s="3" t="s">
        <v>12</v>
      </c>
    </row>
    <row r="549" spans="1:12" x14ac:dyDescent="0.2">
      <c r="A549" s="3" t="s">
        <v>554</v>
      </c>
      <c r="B549" s="3" t="s">
        <v>555</v>
      </c>
      <c r="C549" s="3" t="s">
        <v>366</v>
      </c>
      <c r="D549" s="3" t="s">
        <v>12</v>
      </c>
      <c r="E549" s="3">
        <v>145986996</v>
      </c>
      <c r="F549" s="3" t="s">
        <v>556</v>
      </c>
      <c r="G549" s="3" t="s">
        <v>12</v>
      </c>
      <c r="H549" s="3">
        <v>345</v>
      </c>
      <c r="I549" s="3" t="s">
        <v>12</v>
      </c>
      <c r="J549" s="3" t="s">
        <v>12</v>
      </c>
      <c r="K549" s="3" t="s">
        <v>12</v>
      </c>
      <c r="L549" s="3" t="s">
        <v>12</v>
      </c>
    </row>
    <row r="550" spans="1:12" x14ac:dyDescent="0.2">
      <c r="A550" s="3" t="s">
        <v>557</v>
      </c>
      <c r="B550" s="3" t="s">
        <v>558</v>
      </c>
      <c r="C550" s="3" t="s">
        <v>366</v>
      </c>
      <c r="D550" s="3" t="s">
        <v>12</v>
      </c>
      <c r="E550" s="3" t="s">
        <v>12</v>
      </c>
      <c r="F550" s="3" t="s">
        <v>12</v>
      </c>
      <c r="G550" s="3" t="s">
        <v>12</v>
      </c>
      <c r="H550" s="3" t="s">
        <v>12</v>
      </c>
      <c r="I550" s="3" t="s">
        <v>12</v>
      </c>
      <c r="J550" s="3" t="s">
        <v>12</v>
      </c>
      <c r="K550" s="3" t="s">
        <v>12</v>
      </c>
      <c r="L550" s="3" t="s">
        <v>12</v>
      </c>
    </row>
    <row r="551" spans="1:12" x14ac:dyDescent="0.2">
      <c r="A551" s="3" t="s">
        <v>559</v>
      </c>
      <c r="B551" s="3" t="s">
        <v>560</v>
      </c>
      <c r="C551" s="3" t="s">
        <v>366</v>
      </c>
      <c r="D551" s="3" t="s">
        <v>12</v>
      </c>
      <c r="E551" s="3" t="s">
        <v>12</v>
      </c>
      <c r="F551" s="3" t="s">
        <v>12</v>
      </c>
      <c r="G551" s="3" t="s">
        <v>12</v>
      </c>
      <c r="H551" s="3" t="s">
        <v>12</v>
      </c>
      <c r="I551" s="3" t="s">
        <v>12</v>
      </c>
      <c r="J551" s="3" t="s">
        <v>12</v>
      </c>
      <c r="K551" s="3" t="s">
        <v>12</v>
      </c>
      <c r="L551" s="3" t="s">
        <v>12</v>
      </c>
    </row>
    <row r="552" spans="1:12" x14ac:dyDescent="0.2">
      <c r="A552" s="3" t="s">
        <v>561</v>
      </c>
      <c r="B552" s="3" t="s">
        <v>562</v>
      </c>
      <c r="C552" s="3" t="s">
        <v>366</v>
      </c>
      <c r="D552" s="3" t="s">
        <v>12</v>
      </c>
      <c r="E552" s="3">
        <v>85536000</v>
      </c>
      <c r="F552" s="3" t="s">
        <v>563</v>
      </c>
      <c r="G552" s="3" t="s">
        <v>12</v>
      </c>
      <c r="H552" s="3">
        <v>344</v>
      </c>
      <c r="I552" s="3" t="s">
        <v>12</v>
      </c>
      <c r="J552" s="3" t="s">
        <v>12</v>
      </c>
      <c r="K552" s="3" t="s">
        <v>12</v>
      </c>
      <c r="L552" s="3" t="s">
        <v>12</v>
      </c>
    </row>
    <row r="553" spans="1:12" x14ac:dyDescent="0.2">
      <c r="A553" s="3" t="s">
        <v>567</v>
      </c>
      <c r="B553" s="3" t="s">
        <v>568</v>
      </c>
      <c r="C553" s="3" t="s">
        <v>366</v>
      </c>
      <c r="D553" s="3" t="s">
        <v>12</v>
      </c>
      <c r="E553" s="3">
        <v>-1788809</v>
      </c>
      <c r="F553" s="3" t="s">
        <v>12</v>
      </c>
      <c r="G553" s="3" t="s">
        <v>12</v>
      </c>
      <c r="H553" s="3">
        <v>12</v>
      </c>
      <c r="I553" s="3" t="s">
        <v>12</v>
      </c>
      <c r="J553" s="3" t="s">
        <v>12</v>
      </c>
      <c r="K553" s="3" t="s">
        <v>12</v>
      </c>
      <c r="L553" s="3" t="s">
        <v>12</v>
      </c>
    </row>
    <row r="554" spans="1:12" x14ac:dyDescent="0.2">
      <c r="A554" s="3" t="s">
        <v>569</v>
      </c>
      <c r="B554" s="3" t="s">
        <v>570</v>
      </c>
      <c r="C554" s="3" t="s">
        <v>366</v>
      </c>
      <c r="D554" s="3" t="s">
        <v>12</v>
      </c>
      <c r="E554" s="3">
        <v>119510000</v>
      </c>
      <c r="F554" s="3" t="s">
        <v>571</v>
      </c>
      <c r="G554" s="3" t="s">
        <v>12</v>
      </c>
      <c r="H554" s="3">
        <v>300</v>
      </c>
      <c r="I554" s="3" t="s">
        <v>12</v>
      </c>
      <c r="J554" s="3" t="s">
        <v>12</v>
      </c>
      <c r="K554" s="3" t="s">
        <v>12</v>
      </c>
      <c r="L554" s="3" t="s">
        <v>12</v>
      </c>
    </row>
    <row r="555" spans="1:12" x14ac:dyDescent="0.2">
      <c r="A555" s="3" t="s">
        <v>572</v>
      </c>
      <c r="B555" s="3" t="s">
        <v>573</v>
      </c>
      <c r="C555" s="3" t="s">
        <v>366</v>
      </c>
      <c r="D555" s="3" t="s">
        <v>12</v>
      </c>
      <c r="E555" s="3">
        <v>207137000</v>
      </c>
      <c r="F555" s="3" t="s">
        <v>574</v>
      </c>
      <c r="G555" s="3" t="s">
        <v>12</v>
      </c>
      <c r="H555" s="3">
        <v>3716</v>
      </c>
      <c r="I555" s="3">
        <v>45</v>
      </c>
      <c r="J555" s="3" t="s">
        <v>12</v>
      </c>
      <c r="K555" s="3" t="s">
        <v>12</v>
      </c>
      <c r="L555" s="3" t="s">
        <v>12</v>
      </c>
    </row>
    <row r="556" spans="1:12" x14ac:dyDescent="0.2">
      <c r="A556" s="3" t="s">
        <v>575</v>
      </c>
      <c r="B556" s="3" t="s">
        <v>576</v>
      </c>
      <c r="C556" s="3" t="s">
        <v>366</v>
      </c>
      <c r="D556" s="3" t="s">
        <v>12</v>
      </c>
      <c r="E556" s="3">
        <v>1266387008</v>
      </c>
      <c r="F556" s="3" t="s">
        <v>577</v>
      </c>
      <c r="G556" s="3" t="s">
        <v>12</v>
      </c>
      <c r="H556" s="3">
        <v>2855</v>
      </c>
      <c r="I556" s="3" t="s">
        <v>12</v>
      </c>
      <c r="J556" s="3" t="s">
        <v>12</v>
      </c>
      <c r="K556" s="3" t="s">
        <v>12</v>
      </c>
      <c r="L556" s="3" t="s">
        <v>12</v>
      </c>
    </row>
    <row r="557" spans="1:12" x14ac:dyDescent="0.2">
      <c r="A557" s="3" t="s">
        <v>578</v>
      </c>
      <c r="B557" s="3" t="s">
        <v>579</v>
      </c>
      <c r="C557" s="3" t="s">
        <v>366</v>
      </c>
      <c r="D557" s="3" t="s">
        <v>12</v>
      </c>
      <c r="E557" s="3">
        <v>89195000</v>
      </c>
      <c r="F557" s="3" t="s">
        <v>580</v>
      </c>
      <c r="G557" s="3" t="s">
        <v>12</v>
      </c>
      <c r="H557" s="3">
        <v>402</v>
      </c>
      <c r="I557" s="3" t="s">
        <v>12</v>
      </c>
      <c r="J557" s="3" t="s">
        <v>12</v>
      </c>
      <c r="K557" s="3" t="s">
        <v>12</v>
      </c>
      <c r="L557" s="3" t="s">
        <v>12</v>
      </c>
    </row>
    <row r="558" spans="1:12" x14ac:dyDescent="0.2">
      <c r="A558" s="3" t="s">
        <v>581</v>
      </c>
      <c r="B558" s="3" t="s">
        <v>582</v>
      </c>
      <c r="C558" s="3" t="s">
        <v>366</v>
      </c>
      <c r="D558" s="3" t="s">
        <v>12</v>
      </c>
      <c r="E558" s="3">
        <v>1495999.9687999999</v>
      </c>
      <c r="F558" s="3" t="s">
        <v>583</v>
      </c>
      <c r="G558" s="3" t="s">
        <v>12</v>
      </c>
      <c r="H558" s="3">
        <v>33</v>
      </c>
      <c r="I558" s="3" t="s">
        <v>12</v>
      </c>
      <c r="J558" s="3" t="s">
        <v>12</v>
      </c>
      <c r="K558" s="3" t="s">
        <v>12</v>
      </c>
      <c r="L558" s="3" t="s">
        <v>12</v>
      </c>
    </row>
    <row r="559" spans="1:12" x14ac:dyDescent="0.2">
      <c r="A559" s="3" t="s">
        <v>584</v>
      </c>
      <c r="B559" s="3" t="s">
        <v>585</v>
      </c>
      <c r="C559" s="3" t="s">
        <v>366</v>
      </c>
      <c r="D559" s="3" t="s">
        <v>12</v>
      </c>
      <c r="E559" s="3" t="s">
        <v>12</v>
      </c>
      <c r="F559" s="3" t="s">
        <v>12</v>
      </c>
      <c r="G559" s="3" t="s">
        <v>12</v>
      </c>
      <c r="H559" s="3">
        <v>50</v>
      </c>
      <c r="I559" s="3" t="s">
        <v>12</v>
      </c>
      <c r="J559" s="3" t="s">
        <v>12</v>
      </c>
      <c r="K559" s="3" t="s">
        <v>12</v>
      </c>
      <c r="L559" s="3" t="s">
        <v>12</v>
      </c>
    </row>
    <row r="560" spans="1:12" x14ac:dyDescent="0.2">
      <c r="A560" s="3" t="s">
        <v>586</v>
      </c>
      <c r="B560" s="3" t="s">
        <v>587</v>
      </c>
      <c r="C560" s="3" t="s">
        <v>366</v>
      </c>
      <c r="D560" s="3" t="s">
        <v>12</v>
      </c>
      <c r="E560" s="3">
        <v>8698000</v>
      </c>
      <c r="F560" s="3" t="s">
        <v>588</v>
      </c>
      <c r="G560" s="3" t="s">
        <v>12</v>
      </c>
      <c r="H560" s="3" t="s">
        <v>12</v>
      </c>
      <c r="I560" s="3" t="s">
        <v>12</v>
      </c>
      <c r="J560" s="3" t="s">
        <v>12</v>
      </c>
      <c r="K560" s="3" t="s">
        <v>12</v>
      </c>
      <c r="L560" s="3" t="s">
        <v>12</v>
      </c>
    </row>
    <row r="561" spans="1:12" x14ac:dyDescent="0.2">
      <c r="A561" s="3" t="s">
        <v>589</v>
      </c>
      <c r="B561" s="3" t="s">
        <v>590</v>
      </c>
      <c r="C561" s="3" t="s">
        <v>366</v>
      </c>
      <c r="D561" s="3" t="s">
        <v>12</v>
      </c>
      <c r="E561" s="3">
        <v>1975000</v>
      </c>
      <c r="F561" s="3" t="s">
        <v>591</v>
      </c>
      <c r="G561" s="3" t="s">
        <v>12</v>
      </c>
      <c r="H561" s="3">
        <v>106</v>
      </c>
      <c r="I561" s="3" t="s">
        <v>12</v>
      </c>
      <c r="J561" s="3" t="s">
        <v>12</v>
      </c>
      <c r="K561" s="3" t="s">
        <v>12</v>
      </c>
      <c r="L561" s="3" t="s">
        <v>12</v>
      </c>
    </row>
    <row r="562" spans="1:12" x14ac:dyDescent="0.2">
      <c r="A562" s="3" t="s">
        <v>592</v>
      </c>
      <c r="B562" s="3" t="s">
        <v>593</v>
      </c>
      <c r="C562" s="3" t="s">
        <v>366</v>
      </c>
      <c r="D562" s="3" t="s">
        <v>12</v>
      </c>
      <c r="E562" s="3" t="s">
        <v>12</v>
      </c>
      <c r="F562" s="3" t="s">
        <v>12</v>
      </c>
      <c r="G562" s="3" t="s">
        <v>12</v>
      </c>
      <c r="H562" s="3" t="s">
        <v>12</v>
      </c>
      <c r="I562" s="3" t="s">
        <v>12</v>
      </c>
      <c r="J562" s="3" t="s">
        <v>12</v>
      </c>
      <c r="K562" s="3" t="s">
        <v>12</v>
      </c>
      <c r="L562" s="3" t="s">
        <v>12</v>
      </c>
    </row>
    <row r="563" spans="1:12" x14ac:dyDescent="0.2">
      <c r="A563" s="3" t="s">
        <v>594</v>
      </c>
      <c r="B563" s="3" t="s">
        <v>595</v>
      </c>
      <c r="C563" s="3" t="s">
        <v>366</v>
      </c>
      <c r="D563" s="3" t="s">
        <v>12</v>
      </c>
      <c r="E563" s="3">
        <v>480364992</v>
      </c>
      <c r="F563" s="3" t="s">
        <v>12</v>
      </c>
      <c r="G563" s="3" t="s">
        <v>12</v>
      </c>
      <c r="H563" s="3">
        <v>150</v>
      </c>
      <c r="I563" s="3" t="s">
        <v>12</v>
      </c>
      <c r="J563" s="3" t="s">
        <v>12</v>
      </c>
      <c r="K563" s="3" t="s">
        <v>12</v>
      </c>
      <c r="L563" s="3" t="s">
        <v>12</v>
      </c>
    </row>
    <row r="564" spans="1:12" x14ac:dyDescent="0.2">
      <c r="A564" s="3" t="s">
        <v>596</v>
      </c>
      <c r="B564" s="3" t="s">
        <v>597</v>
      </c>
      <c r="C564" s="3" t="s">
        <v>366</v>
      </c>
      <c r="D564" s="3" t="s">
        <v>12</v>
      </c>
      <c r="E564" s="3" t="s">
        <v>12</v>
      </c>
      <c r="F564" s="3" t="s">
        <v>12</v>
      </c>
      <c r="G564" s="3" t="s">
        <v>12</v>
      </c>
      <c r="H564" s="3" t="s">
        <v>12</v>
      </c>
      <c r="I564" s="3" t="s">
        <v>12</v>
      </c>
      <c r="J564" s="3" t="s">
        <v>12</v>
      </c>
      <c r="K564" s="3" t="s">
        <v>12</v>
      </c>
      <c r="L564" s="3" t="s">
        <v>12</v>
      </c>
    </row>
    <row r="565" spans="1:12" x14ac:dyDescent="0.2">
      <c r="A565" s="3" t="s">
        <v>598</v>
      </c>
      <c r="B565" s="3" t="s">
        <v>599</v>
      </c>
      <c r="C565" s="3" t="s">
        <v>366</v>
      </c>
      <c r="D565" s="3" t="s">
        <v>12</v>
      </c>
      <c r="E565" s="3">
        <v>31050000</v>
      </c>
      <c r="F565" s="3" t="s">
        <v>600</v>
      </c>
      <c r="G565" s="3" t="s">
        <v>12</v>
      </c>
      <c r="H565" s="3">
        <v>106</v>
      </c>
      <c r="I565" s="3" t="s">
        <v>12</v>
      </c>
      <c r="J565" s="3" t="s">
        <v>12</v>
      </c>
      <c r="K565" s="3" t="s">
        <v>12</v>
      </c>
      <c r="L565" s="3" t="s">
        <v>12</v>
      </c>
    </row>
    <row r="566" spans="1:12" x14ac:dyDescent="0.2">
      <c r="A566" s="3" t="s">
        <v>601</v>
      </c>
      <c r="B566" s="3" t="s">
        <v>602</v>
      </c>
      <c r="C566" s="3" t="s">
        <v>366</v>
      </c>
      <c r="D566" s="3" t="s">
        <v>12</v>
      </c>
      <c r="E566" s="3" t="s">
        <v>12</v>
      </c>
      <c r="F566" s="3" t="s">
        <v>12</v>
      </c>
      <c r="G566" s="3" t="s">
        <v>12</v>
      </c>
      <c r="H566" s="3" t="s">
        <v>12</v>
      </c>
      <c r="I566" s="3" t="s">
        <v>12</v>
      </c>
      <c r="J566" s="3" t="s">
        <v>12</v>
      </c>
      <c r="K566" s="3" t="s">
        <v>12</v>
      </c>
      <c r="L566" s="3" t="s">
        <v>12</v>
      </c>
    </row>
    <row r="567" spans="1:12" x14ac:dyDescent="0.2">
      <c r="A567" s="3" t="s">
        <v>603</v>
      </c>
      <c r="B567" s="3" t="s">
        <v>604</v>
      </c>
      <c r="C567" s="3" t="s">
        <v>366</v>
      </c>
      <c r="D567" s="3" t="s">
        <v>12</v>
      </c>
      <c r="E567" s="3" t="s">
        <v>12</v>
      </c>
      <c r="F567" s="3" t="s">
        <v>12</v>
      </c>
      <c r="G567" s="3" t="s">
        <v>12</v>
      </c>
      <c r="H567" s="3" t="s">
        <v>12</v>
      </c>
      <c r="I567" s="3" t="s">
        <v>12</v>
      </c>
      <c r="J567" s="3" t="s">
        <v>12</v>
      </c>
      <c r="K567" s="3" t="s">
        <v>12</v>
      </c>
      <c r="L567" s="3" t="s">
        <v>12</v>
      </c>
    </row>
    <row r="568" spans="1:12" x14ac:dyDescent="0.2">
      <c r="A568" s="3" t="s">
        <v>605</v>
      </c>
      <c r="B568" s="3" t="s">
        <v>606</v>
      </c>
      <c r="C568" s="3" t="s">
        <v>366</v>
      </c>
      <c r="D568" s="3" t="s">
        <v>12</v>
      </c>
      <c r="E568" s="3" t="s">
        <v>12</v>
      </c>
      <c r="F568" s="3" t="s">
        <v>12</v>
      </c>
      <c r="G568" s="3" t="s">
        <v>12</v>
      </c>
      <c r="H568" s="3">
        <v>250</v>
      </c>
      <c r="I568" s="3" t="s">
        <v>12</v>
      </c>
      <c r="J568" s="3" t="s">
        <v>12</v>
      </c>
      <c r="K568" s="3" t="s">
        <v>12</v>
      </c>
      <c r="L568" s="3" t="s">
        <v>12</v>
      </c>
    </row>
    <row r="569" spans="1:12" x14ac:dyDescent="0.2">
      <c r="A569" s="3" t="s">
        <v>607</v>
      </c>
      <c r="B569" s="3" t="s">
        <v>608</v>
      </c>
      <c r="C569" s="3" t="s">
        <v>366</v>
      </c>
      <c r="D569" s="3" t="s">
        <v>12</v>
      </c>
      <c r="E569" s="3" t="s">
        <v>12</v>
      </c>
      <c r="F569" s="3" t="s">
        <v>12</v>
      </c>
      <c r="G569" s="3" t="s">
        <v>12</v>
      </c>
      <c r="H569" s="3" t="s">
        <v>12</v>
      </c>
      <c r="I569" s="3" t="s">
        <v>12</v>
      </c>
      <c r="J569" s="3" t="s">
        <v>12</v>
      </c>
      <c r="K569" s="3" t="s">
        <v>12</v>
      </c>
      <c r="L569" s="3" t="s">
        <v>12</v>
      </c>
    </row>
    <row r="570" spans="1:12" x14ac:dyDescent="0.2">
      <c r="A570" s="3" t="s">
        <v>609</v>
      </c>
      <c r="B570" s="3" t="s">
        <v>610</v>
      </c>
      <c r="C570" s="3" t="s">
        <v>366</v>
      </c>
      <c r="D570" s="3" t="s">
        <v>12</v>
      </c>
      <c r="E570" s="3" t="s">
        <v>12</v>
      </c>
      <c r="F570" s="3" t="s">
        <v>12</v>
      </c>
      <c r="G570" s="3" t="s">
        <v>12</v>
      </c>
      <c r="H570" s="3" t="s">
        <v>12</v>
      </c>
      <c r="I570" s="3" t="s">
        <v>12</v>
      </c>
      <c r="J570" s="3" t="s">
        <v>12</v>
      </c>
      <c r="K570" s="3" t="s">
        <v>12</v>
      </c>
      <c r="L570" s="3" t="s">
        <v>12</v>
      </c>
    </row>
    <row r="571" spans="1:12" x14ac:dyDescent="0.2">
      <c r="A571" s="3" t="s">
        <v>611</v>
      </c>
      <c r="B571" s="3" t="s">
        <v>612</v>
      </c>
      <c r="C571" s="3" t="s">
        <v>366</v>
      </c>
      <c r="D571" s="3" t="s">
        <v>12</v>
      </c>
      <c r="E571" s="3" t="s">
        <v>12</v>
      </c>
      <c r="F571" s="3" t="s">
        <v>12</v>
      </c>
      <c r="G571" s="3" t="s">
        <v>12</v>
      </c>
      <c r="H571" s="3" t="s">
        <v>12</v>
      </c>
      <c r="I571" s="3" t="s">
        <v>12</v>
      </c>
      <c r="J571" s="3" t="s">
        <v>12</v>
      </c>
      <c r="K571" s="3" t="s">
        <v>12</v>
      </c>
      <c r="L571" s="3" t="s">
        <v>12</v>
      </c>
    </row>
    <row r="572" spans="1:12" x14ac:dyDescent="0.2">
      <c r="A572" s="3" t="s">
        <v>613</v>
      </c>
      <c r="B572" s="3" t="s">
        <v>614</v>
      </c>
      <c r="C572" s="3" t="s">
        <v>366</v>
      </c>
      <c r="D572" s="3" t="s">
        <v>12</v>
      </c>
      <c r="E572" s="3" t="s">
        <v>12</v>
      </c>
      <c r="F572" s="3" t="s">
        <v>12</v>
      </c>
      <c r="G572" s="3" t="s">
        <v>12</v>
      </c>
      <c r="H572" s="3" t="s">
        <v>12</v>
      </c>
      <c r="I572" s="3" t="s">
        <v>12</v>
      </c>
      <c r="J572" s="3" t="s">
        <v>12</v>
      </c>
      <c r="K572" s="3" t="s">
        <v>12</v>
      </c>
      <c r="L572" s="3" t="s">
        <v>12</v>
      </c>
    </row>
    <row r="573" spans="1:12" x14ac:dyDescent="0.2">
      <c r="A573" s="3" t="s">
        <v>615</v>
      </c>
      <c r="B573" s="3" t="s">
        <v>616</v>
      </c>
      <c r="C573" s="3" t="s">
        <v>366</v>
      </c>
      <c r="D573" s="3" t="s">
        <v>12</v>
      </c>
      <c r="E573" s="3" t="s">
        <v>12</v>
      </c>
      <c r="F573" s="3" t="s">
        <v>12</v>
      </c>
      <c r="G573" s="3" t="s">
        <v>12</v>
      </c>
      <c r="H573" s="3" t="s">
        <v>12</v>
      </c>
      <c r="I573" s="3" t="s">
        <v>12</v>
      </c>
      <c r="J573" s="3" t="s">
        <v>12</v>
      </c>
      <c r="K573" s="3" t="s">
        <v>12</v>
      </c>
      <c r="L573" s="3" t="s">
        <v>12</v>
      </c>
    </row>
    <row r="574" spans="1:12" x14ac:dyDescent="0.2">
      <c r="A574" s="3" t="s">
        <v>617</v>
      </c>
      <c r="B574" s="3" t="s">
        <v>618</v>
      </c>
      <c r="C574" s="3" t="s">
        <v>366</v>
      </c>
      <c r="D574" s="3" t="s">
        <v>12</v>
      </c>
      <c r="E574" s="3" t="s">
        <v>12</v>
      </c>
      <c r="F574" s="3" t="s">
        <v>12</v>
      </c>
      <c r="G574" s="3" t="s">
        <v>12</v>
      </c>
      <c r="H574" s="3" t="s">
        <v>12</v>
      </c>
      <c r="I574" s="3" t="s">
        <v>12</v>
      </c>
      <c r="J574" s="3" t="s">
        <v>12</v>
      </c>
      <c r="K574" s="3" t="s">
        <v>12</v>
      </c>
      <c r="L574" s="3" t="s">
        <v>12</v>
      </c>
    </row>
    <row r="575" spans="1:12" x14ac:dyDescent="0.2">
      <c r="A575" s="3" t="s">
        <v>619</v>
      </c>
      <c r="B575" s="3" t="s">
        <v>620</v>
      </c>
      <c r="C575" s="3" t="s">
        <v>366</v>
      </c>
      <c r="D575" s="3" t="s">
        <v>12</v>
      </c>
      <c r="E575" s="3" t="s">
        <v>12</v>
      </c>
      <c r="F575" s="3" t="s">
        <v>12</v>
      </c>
      <c r="G575" s="3" t="s">
        <v>12</v>
      </c>
      <c r="H575" s="3" t="s">
        <v>12</v>
      </c>
      <c r="I575" s="3" t="s">
        <v>12</v>
      </c>
      <c r="J575" s="3" t="s">
        <v>12</v>
      </c>
      <c r="K575" s="3" t="s">
        <v>12</v>
      </c>
      <c r="L575" s="3" t="s">
        <v>12</v>
      </c>
    </row>
    <row r="576" spans="1:12" x14ac:dyDescent="0.2">
      <c r="A576" s="3" t="s">
        <v>621</v>
      </c>
      <c r="B576" s="3" t="s">
        <v>622</v>
      </c>
      <c r="C576" s="3" t="s">
        <v>366</v>
      </c>
      <c r="D576" s="3" t="s">
        <v>12</v>
      </c>
      <c r="E576" s="3" t="s">
        <v>12</v>
      </c>
      <c r="F576" s="3" t="s">
        <v>12</v>
      </c>
      <c r="G576" s="3" t="s">
        <v>12</v>
      </c>
      <c r="H576" s="3" t="s">
        <v>12</v>
      </c>
      <c r="I576" s="3" t="s">
        <v>12</v>
      </c>
      <c r="J576" s="3" t="s">
        <v>12</v>
      </c>
      <c r="K576" s="3" t="s">
        <v>12</v>
      </c>
      <c r="L576" s="3" t="s">
        <v>12</v>
      </c>
    </row>
    <row r="577" spans="1:12" x14ac:dyDescent="0.2">
      <c r="A577" s="3" t="s">
        <v>623</v>
      </c>
      <c r="B577" s="3" t="s">
        <v>624</v>
      </c>
      <c r="C577" s="3" t="s">
        <v>366</v>
      </c>
      <c r="D577" s="3" t="s">
        <v>12</v>
      </c>
      <c r="E577" s="3" t="s">
        <v>12</v>
      </c>
      <c r="F577" s="3" t="s">
        <v>12</v>
      </c>
      <c r="G577" s="3" t="s">
        <v>12</v>
      </c>
      <c r="H577" s="3" t="s">
        <v>12</v>
      </c>
      <c r="I577" s="3" t="s">
        <v>12</v>
      </c>
      <c r="J577" s="3" t="s">
        <v>12</v>
      </c>
      <c r="K577" s="3" t="s">
        <v>12</v>
      </c>
      <c r="L577" s="3" t="s">
        <v>12</v>
      </c>
    </row>
    <row r="578" spans="1:12" x14ac:dyDescent="0.2">
      <c r="A578" s="3" t="s">
        <v>625</v>
      </c>
      <c r="B578" s="3" t="s">
        <v>626</v>
      </c>
      <c r="C578" s="3" t="s">
        <v>366</v>
      </c>
      <c r="D578" s="3" t="s">
        <v>12</v>
      </c>
      <c r="E578" s="3" t="s">
        <v>12</v>
      </c>
      <c r="F578" s="3" t="s">
        <v>12</v>
      </c>
      <c r="G578" s="3" t="s">
        <v>12</v>
      </c>
      <c r="H578" s="3">
        <v>1</v>
      </c>
      <c r="I578" s="3" t="s">
        <v>12</v>
      </c>
      <c r="J578" s="3" t="s">
        <v>12</v>
      </c>
      <c r="K578" s="3" t="s">
        <v>12</v>
      </c>
      <c r="L578" s="3" t="s">
        <v>12</v>
      </c>
    </row>
    <row r="579" spans="1:12" x14ac:dyDescent="0.2">
      <c r="A579" s="3" t="s">
        <v>627</v>
      </c>
      <c r="B579" s="3" t="s">
        <v>628</v>
      </c>
      <c r="C579" s="3" t="s">
        <v>366</v>
      </c>
      <c r="D579" s="3" t="s">
        <v>12</v>
      </c>
      <c r="E579" s="3" t="s">
        <v>12</v>
      </c>
      <c r="F579" s="3" t="s">
        <v>12</v>
      </c>
      <c r="G579" s="3" t="s">
        <v>12</v>
      </c>
      <c r="H579" s="3" t="s">
        <v>12</v>
      </c>
      <c r="I579" s="3" t="s">
        <v>12</v>
      </c>
      <c r="J579" s="3" t="s">
        <v>12</v>
      </c>
      <c r="K579" s="3" t="s">
        <v>12</v>
      </c>
      <c r="L579" s="3" t="s">
        <v>12</v>
      </c>
    </row>
    <row r="580" spans="1:12" x14ac:dyDescent="0.2">
      <c r="A580" s="3" t="s">
        <v>629</v>
      </c>
      <c r="B580" s="3" t="s">
        <v>630</v>
      </c>
      <c r="C580" s="3" t="s">
        <v>366</v>
      </c>
      <c r="D580" s="3" t="s">
        <v>12</v>
      </c>
      <c r="E580" s="3" t="s">
        <v>12</v>
      </c>
      <c r="F580" s="3" t="s">
        <v>12</v>
      </c>
      <c r="G580" s="3" t="s">
        <v>12</v>
      </c>
      <c r="H580" s="3">
        <v>60</v>
      </c>
      <c r="I580" s="3" t="s">
        <v>12</v>
      </c>
      <c r="J580" s="3" t="s">
        <v>12</v>
      </c>
      <c r="K580" s="3" t="s">
        <v>12</v>
      </c>
      <c r="L580" s="3" t="s">
        <v>12</v>
      </c>
    </row>
    <row r="581" spans="1:12" x14ac:dyDescent="0.2">
      <c r="A581" s="3" t="s">
        <v>631</v>
      </c>
      <c r="B581" s="3" t="s">
        <v>632</v>
      </c>
      <c r="C581" s="3" t="s">
        <v>366</v>
      </c>
      <c r="D581" s="3" t="s">
        <v>12</v>
      </c>
      <c r="E581" s="3" t="s">
        <v>12</v>
      </c>
      <c r="F581" s="3" t="s">
        <v>12</v>
      </c>
      <c r="G581" s="3" t="s">
        <v>12</v>
      </c>
      <c r="H581" s="3">
        <v>85</v>
      </c>
      <c r="I581" s="3" t="s">
        <v>12</v>
      </c>
      <c r="J581" s="3" t="s">
        <v>12</v>
      </c>
      <c r="K581" s="3" t="s">
        <v>12</v>
      </c>
      <c r="L581" s="3" t="s">
        <v>12</v>
      </c>
    </row>
    <row r="582" spans="1:12" x14ac:dyDescent="0.2">
      <c r="A582" s="3" t="s">
        <v>633</v>
      </c>
      <c r="B582" s="3" t="s">
        <v>634</v>
      </c>
      <c r="C582" s="3" t="s">
        <v>366</v>
      </c>
      <c r="D582" s="3" t="s">
        <v>12</v>
      </c>
      <c r="E582" s="3" t="s">
        <v>12</v>
      </c>
      <c r="F582" s="3" t="s">
        <v>12</v>
      </c>
      <c r="G582" s="3" t="s">
        <v>635</v>
      </c>
      <c r="H582" s="3">
        <v>976</v>
      </c>
      <c r="I582" s="3" t="s">
        <v>12</v>
      </c>
      <c r="J582" s="3" t="s">
        <v>12</v>
      </c>
      <c r="K582" s="3" t="s">
        <v>12</v>
      </c>
      <c r="L582" s="3" t="s">
        <v>12</v>
      </c>
    </row>
    <row r="583" spans="1:12" x14ac:dyDescent="0.2">
      <c r="A583" s="3" t="s">
        <v>636</v>
      </c>
      <c r="B583" s="3" t="s">
        <v>637</v>
      </c>
      <c r="C583" s="3" t="s">
        <v>366</v>
      </c>
      <c r="D583" s="3" t="s">
        <v>12</v>
      </c>
      <c r="E583" s="3" t="s">
        <v>12</v>
      </c>
      <c r="F583" s="3" t="s">
        <v>12</v>
      </c>
      <c r="G583" s="3" t="s">
        <v>12</v>
      </c>
      <c r="H583" s="3">
        <v>65</v>
      </c>
      <c r="I583" s="3" t="s">
        <v>12</v>
      </c>
      <c r="J583" s="3" t="s">
        <v>12</v>
      </c>
      <c r="K583" s="3" t="s">
        <v>12</v>
      </c>
      <c r="L583" s="3" t="s">
        <v>12</v>
      </c>
    </row>
    <row r="584" spans="1:12" x14ac:dyDescent="0.2">
      <c r="A584" s="3" t="s">
        <v>658</v>
      </c>
      <c r="B584" s="3" t="s">
        <v>659</v>
      </c>
      <c r="C584" s="3" t="s">
        <v>660</v>
      </c>
      <c r="D584" s="3" t="s">
        <v>12</v>
      </c>
      <c r="E584" s="3" t="s">
        <v>12</v>
      </c>
      <c r="F584" s="3" t="s">
        <v>12</v>
      </c>
      <c r="G584" s="3" t="s">
        <v>12</v>
      </c>
      <c r="H584" s="3" t="s">
        <v>12</v>
      </c>
      <c r="I584" s="3" t="s">
        <v>12</v>
      </c>
      <c r="J584" s="3" t="s">
        <v>12</v>
      </c>
      <c r="K584" s="3" t="s">
        <v>12</v>
      </c>
      <c r="L584" s="3" t="s">
        <v>12</v>
      </c>
    </row>
    <row r="585" spans="1:12" x14ac:dyDescent="0.2">
      <c r="A585" s="3" t="s">
        <v>661</v>
      </c>
      <c r="B585" s="3" t="s">
        <v>662</v>
      </c>
      <c r="C585" s="3" t="s">
        <v>660</v>
      </c>
      <c r="D585" s="3" t="s">
        <v>12</v>
      </c>
      <c r="E585" s="3" t="s">
        <v>12</v>
      </c>
      <c r="F585" s="3" t="s">
        <v>12</v>
      </c>
      <c r="G585" s="3" t="s">
        <v>12</v>
      </c>
      <c r="H585" s="3">
        <v>27</v>
      </c>
      <c r="I585" s="3" t="s">
        <v>12</v>
      </c>
      <c r="J585" s="3" t="s">
        <v>12</v>
      </c>
      <c r="K585" s="3" t="s">
        <v>12</v>
      </c>
      <c r="L585" s="3" t="s">
        <v>12</v>
      </c>
    </row>
    <row r="586" spans="1:12" x14ac:dyDescent="0.2">
      <c r="A586" s="3" t="s">
        <v>663</v>
      </c>
      <c r="B586" s="3" t="s">
        <v>664</v>
      </c>
      <c r="C586" s="3" t="s">
        <v>660</v>
      </c>
      <c r="D586" s="3" t="s">
        <v>12</v>
      </c>
      <c r="E586" s="3">
        <v>113149000</v>
      </c>
      <c r="F586" s="3" t="s">
        <v>12</v>
      </c>
      <c r="G586" s="3" t="s">
        <v>12</v>
      </c>
      <c r="H586" s="3" t="s">
        <v>12</v>
      </c>
      <c r="I586" s="3" t="s">
        <v>12</v>
      </c>
      <c r="J586" s="3" t="s">
        <v>12</v>
      </c>
      <c r="K586" s="3" t="s">
        <v>12</v>
      </c>
      <c r="L586" s="3" t="s">
        <v>12</v>
      </c>
    </row>
    <row r="587" spans="1:12" x14ac:dyDescent="0.2">
      <c r="A587" s="3" t="s">
        <v>667</v>
      </c>
      <c r="B587" s="3" t="s">
        <v>668</v>
      </c>
      <c r="C587" s="3" t="s">
        <v>660</v>
      </c>
      <c r="D587" s="3" t="s">
        <v>12</v>
      </c>
      <c r="E587" s="3" t="s">
        <v>12</v>
      </c>
      <c r="F587" s="3" t="s">
        <v>12</v>
      </c>
      <c r="G587" s="3" t="s">
        <v>12</v>
      </c>
      <c r="H587" s="3" t="s">
        <v>12</v>
      </c>
      <c r="I587" s="3" t="s">
        <v>12</v>
      </c>
      <c r="J587" s="3" t="s">
        <v>12</v>
      </c>
      <c r="K587" s="3" t="s">
        <v>12</v>
      </c>
      <c r="L587" s="3" t="s">
        <v>12</v>
      </c>
    </row>
    <row r="588" spans="1:12" x14ac:dyDescent="0.2">
      <c r="A588" s="3" t="s">
        <v>669</v>
      </c>
      <c r="B588" s="3" t="s">
        <v>670</v>
      </c>
      <c r="C588" s="3" t="s">
        <v>660</v>
      </c>
      <c r="D588" s="3" t="s">
        <v>12</v>
      </c>
      <c r="E588" s="3" t="s">
        <v>12</v>
      </c>
      <c r="F588" s="3" t="s">
        <v>12</v>
      </c>
      <c r="G588" s="3" t="s">
        <v>12</v>
      </c>
      <c r="H588" s="3">
        <v>131</v>
      </c>
      <c r="I588" s="3" t="s">
        <v>12</v>
      </c>
      <c r="J588" s="3" t="s">
        <v>12</v>
      </c>
      <c r="K588" s="3" t="s">
        <v>12</v>
      </c>
      <c r="L588" s="3" t="s">
        <v>12</v>
      </c>
    </row>
    <row r="589" spans="1:12" x14ac:dyDescent="0.2">
      <c r="A589" s="3" t="s">
        <v>674</v>
      </c>
      <c r="B589" s="3" t="s">
        <v>675</v>
      </c>
      <c r="C589" s="3" t="s">
        <v>660</v>
      </c>
      <c r="D589" s="3" t="s">
        <v>12</v>
      </c>
      <c r="E589" s="3">
        <v>308398000</v>
      </c>
      <c r="F589" s="3" t="s">
        <v>676</v>
      </c>
      <c r="G589" s="3" t="s">
        <v>12</v>
      </c>
      <c r="H589" s="3">
        <v>851</v>
      </c>
      <c r="I589" s="3" t="s">
        <v>12</v>
      </c>
      <c r="J589" s="3" t="s">
        <v>12</v>
      </c>
      <c r="K589" s="3" t="s">
        <v>12</v>
      </c>
      <c r="L589" s="3" t="s">
        <v>12</v>
      </c>
    </row>
    <row r="590" spans="1:12" x14ac:dyDescent="0.2">
      <c r="A590" s="3" t="s">
        <v>679</v>
      </c>
      <c r="B590" s="3" t="s">
        <v>680</v>
      </c>
      <c r="C590" s="3" t="s">
        <v>660</v>
      </c>
      <c r="D590" s="3" t="s">
        <v>12</v>
      </c>
      <c r="E590" s="3">
        <v>276453992</v>
      </c>
      <c r="F590" s="3" t="s">
        <v>12</v>
      </c>
      <c r="G590" s="3" t="s">
        <v>681</v>
      </c>
      <c r="H590" s="3">
        <v>5000</v>
      </c>
      <c r="I590" s="3" t="s">
        <v>12</v>
      </c>
      <c r="J590" s="3" t="s">
        <v>12</v>
      </c>
      <c r="K590" s="3" t="s">
        <v>12</v>
      </c>
      <c r="L590" s="3" t="s">
        <v>12</v>
      </c>
    </row>
    <row r="591" spans="1:12" x14ac:dyDescent="0.2">
      <c r="A591" s="3" t="s">
        <v>682</v>
      </c>
      <c r="B591" s="3" t="s">
        <v>683</v>
      </c>
      <c r="C591" s="3" t="s">
        <v>660</v>
      </c>
      <c r="D591" s="3" t="s">
        <v>12</v>
      </c>
      <c r="E591" s="3" t="s">
        <v>12</v>
      </c>
      <c r="F591" s="3" t="s">
        <v>12</v>
      </c>
      <c r="G591" s="3" t="s">
        <v>12</v>
      </c>
      <c r="H591" s="3" t="s">
        <v>12</v>
      </c>
      <c r="I591" s="3" t="s">
        <v>12</v>
      </c>
      <c r="J591" s="3" t="s">
        <v>12</v>
      </c>
      <c r="K591" s="3" t="s">
        <v>12</v>
      </c>
      <c r="L591" s="3" t="s">
        <v>12</v>
      </c>
    </row>
    <row r="592" spans="1:12" x14ac:dyDescent="0.2">
      <c r="A592" s="3" t="s">
        <v>684</v>
      </c>
      <c r="B592" s="3" t="s">
        <v>685</v>
      </c>
      <c r="C592" s="3" t="s">
        <v>686</v>
      </c>
      <c r="D592" s="3" t="s">
        <v>12</v>
      </c>
      <c r="E592" s="3">
        <v>19220000</v>
      </c>
      <c r="F592" s="3" t="s">
        <v>12</v>
      </c>
      <c r="G592" s="3" t="s">
        <v>12</v>
      </c>
      <c r="H592" s="3">
        <v>85</v>
      </c>
      <c r="I592" s="3" t="s">
        <v>12</v>
      </c>
      <c r="J592" s="3" t="s">
        <v>12</v>
      </c>
      <c r="K592" s="3" t="s">
        <v>12</v>
      </c>
      <c r="L592" s="3" t="s">
        <v>12</v>
      </c>
    </row>
    <row r="593" spans="1:12" x14ac:dyDescent="0.2">
      <c r="A593" s="3" t="s">
        <v>689</v>
      </c>
      <c r="B593" s="3" t="s">
        <v>690</v>
      </c>
      <c r="C593" s="3" t="s">
        <v>686</v>
      </c>
      <c r="D593" s="3" t="s">
        <v>12</v>
      </c>
      <c r="E593" s="3">
        <v>63625001</v>
      </c>
      <c r="F593" s="3" t="s">
        <v>691</v>
      </c>
      <c r="G593" s="3" t="s">
        <v>12</v>
      </c>
      <c r="H593" s="3">
        <v>295</v>
      </c>
      <c r="I593" s="3" t="s">
        <v>12</v>
      </c>
      <c r="J593" s="3" t="s">
        <v>12</v>
      </c>
      <c r="K593" s="3" t="s">
        <v>12</v>
      </c>
      <c r="L593" s="3" t="s">
        <v>12</v>
      </c>
    </row>
    <row r="594" spans="1:12" x14ac:dyDescent="0.2">
      <c r="A594" s="3" t="s">
        <v>695</v>
      </c>
      <c r="B594" s="3" t="s">
        <v>696</v>
      </c>
      <c r="C594" s="3" t="s">
        <v>686</v>
      </c>
      <c r="D594" s="3" t="s">
        <v>12</v>
      </c>
      <c r="E594" s="3" t="s">
        <v>12</v>
      </c>
      <c r="F594" s="3" t="s">
        <v>12</v>
      </c>
      <c r="G594" s="3" t="s">
        <v>12</v>
      </c>
      <c r="H594" s="3" t="s">
        <v>12</v>
      </c>
      <c r="I594" s="3" t="s">
        <v>12</v>
      </c>
      <c r="J594" s="3" t="s">
        <v>12</v>
      </c>
      <c r="K594" s="3" t="s">
        <v>12</v>
      </c>
      <c r="L594" s="3" t="s">
        <v>12</v>
      </c>
    </row>
    <row r="595" spans="1:12" x14ac:dyDescent="0.2">
      <c r="A595" s="3" t="s">
        <v>699</v>
      </c>
      <c r="B595" s="3" t="s">
        <v>700</v>
      </c>
      <c r="C595" s="3" t="s">
        <v>686</v>
      </c>
      <c r="D595" s="3" t="s">
        <v>12</v>
      </c>
      <c r="E595" s="3">
        <v>0</v>
      </c>
      <c r="F595" s="3" t="s">
        <v>701</v>
      </c>
      <c r="G595" s="3" t="s">
        <v>12</v>
      </c>
      <c r="H595" s="3" t="s">
        <v>12</v>
      </c>
      <c r="I595" s="3" t="s">
        <v>12</v>
      </c>
      <c r="J595" s="3" t="s">
        <v>12</v>
      </c>
      <c r="K595" s="3" t="s">
        <v>12</v>
      </c>
      <c r="L595" s="3" t="s">
        <v>12</v>
      </c>
    </row>
    <row r="596" spans="1:12" x14ac:dyDescent="0.2">
      <c r="A596" s="3" t="s">
        <v>702</v>
      </c>
      <c r="B596" s="3" t="s">
        <v>703</v>
      </c>
      <c r="C596" s="3" t="s">
        <v>686</v>
      </c>
      <c r="D596" s="3" t="s">
        <v>12</v>
      </c>
      <c r="E596" s="3">
        <v>39848000</v>
      </c>
      <c r="F596" s="3" t="s">
        <v>704</v>
      </c>
      <c r="G596" s="3" t="s">
        <v>12</v>
      </c>
      <c r="H596" s="3">
        <v>291</v>
      </c>
      <c r="I596" s="3" t="s">
        <v>12</v>
      </c>
      <c r="J596" s="3" t="s">
        <v>12</v>
      </c>
      <c r="K596" s="3" t="s">
        <v>12</v>
      </c>
      <c r="L596" s="3" t="s">
        <v>12</v>
      </c>
    </row>
    <row r="597" spans="1:12" x14ac:dyDescent="0.2">
      <c r="A597" s="3" t="s">
        <v>705</v>
      </c>
      <c r="B597" s="3" t="s">
        <v>706</v>
      </c>
      <c r="C597" s="3" t="s">
        <v>686</v>
      </c>
      <c r="D597" s="3" t="s">
        <v>12</v>
      </c>
      <c r="E597" s="3" t="s">
        <v>12</v>
      </c>
      <c r="F597" s="3" t="s">
        <v>12</v>
      </c>
      <c r="G597" s="3" t="s">
        <v>12</v>
      </c>
      <c r="H597" s="3">
        <v>95</v>
      </c>
      <c r="I597" s="3" t="s">
        <v>12</v>
      </c>
      <c r="J597" s="3" t="s">
        <v>12</v>
      </c>
      <c r="K597" s="3" t="s">
        <v>12</v>
      </c>
      <c r="L597" s="3" t="s">
        <v>12</v>
      </c>
    </row>
    <row r="598" spans="1:12" x14ac:dyDescent="0.2">
      <c r="A598" s="3" t="s">
        <v>707</v>
      </c>
      <c r="B598" s="3" t="s">
        <v>708</v>
      </c>
      <c r="C598" s="3" t="s">
        <v>686</v>
      </c>
      <c r="D598" s="3" t="s">
        <v>12</v>
      </c>
      <c r="E598" s="3" t="s">
        <v>12</v>
      </c>
      <c r="F598" s="3" t="s">
        <v>12</v>
      </c>
      <c r="G598" s="3" t="s">
        <v>12</v>
      </c>
      <c r="H598" s="3" t="s">
        <v>12</v>
      </c>
      <c r="I598" s="3" t="s">
        <v>12</v>
      </c>
      <c r="J598" s="3" t="s">
        <v>12</v>
      </c>
      <c r="K598" s="3" t="s">
        <v>12</v>
      </c>
      <c r="L598" s="3" t="s">
        <v>12</v>
      </c>
    </row>
    <row r="599" spans="1:12" x14ac:dyDescent="0.2">
      <c r="A599" s="3" t="s">
        <v>715</v>
      </c>
      <c r="B599" s="3" t="s">
        <v>716</v>
      </c>
      <c r="C599" s="3" t="s">
        <v>717</v>
      </c>
      <c r="D599" s="3" t="s">
        <v>12</v>
      </c>
      <c r="E599" s="3">
        <v>58394000</v>
      </c>
      <c r="F599" s="3" t="s">
        <v>718</v>
      </c>
      <c r="G599" s="3" t="s">
        <v>12</v>
      </c>
      <c r="H599" s="3">
        <v>274</v>
      </c>
      <c r="I599" s="3" t="s">
        <v>12</v>
      </c>
      <c r="J599" s="3" t="s">
        <v>12</v>
      </c>
      <c r="K599" s="3" t="s">
        <v>12</v>
      </c>
      <c r="L599" s="3" t="s">
        <v>12</v>
      </c>
    </row>
    <row r="600" spans="1:12" x14ac:dyDescent="0.2">
      <c r="A600" s="3" t="s">
        <v>719</v>
      </c>
      <c r="B600" s="3" t="s">
        <v>720</v>
      </c>
      <c r="C600" s="3" t="s">
        <v>717</v>
      </c>
      <c r="D600" s="3" t="s">
        <v>12</v>
      </c>
      <c r="E600" s="3">
        <v>53840000</v>
      </c>
      <c r="F600" s="3" t="s">
        <v>721</v>
      </c>
      <c r="G600" s="3" t="s">
        <v>12</v>
      </c>
      <c r="H600" s="3">
        <v>281</v>
      </c>
      <c r="I600" s="3" t="s">
        <v>12</v>
      </c>
      <c r="J600" s="3" t="s">
        <v>12</v>
      </c>
      <c r="K600" s="3" t="s">
        <v>12</v>
      </c>
      <c r="L600" s="3" t="s">
        <v>12</v>
      </c>
    </row>
    <row r="601" spans="1:12" x14ac:dyDescent="0.2">
      <c r="A601" s="3" t="s">
        <v>722</v>
      </c>
      <c r="B601" s="3" t="s">
        <v>723</v>
      </c>
      <c r="C601" s="3" t="s">
        <v>717</v>
      </c>
      <c r="D601" s="3" t="s">
        <v>12</v>
      </c>
      <c r="E601" s="3">
        <v>672630976</v>
      </c>
      <c r="F601" s="3" t="s">
        <v>724</v>
      </c>
      <c r="G601" s="3" t="s">
        <v>12</v>
      </c>
      <c r="H601" s="3">
        <v>778</v>
      </c>
      <c r="I601" s="3" t="s">
        <v>12</v>
      </c>
      <c r="J601" s="3" t="s">
        <v>12</v>
      </c>
      <c r="K601" s="3" t="s">
        <v>12</v>
      </c>
      <c r="L601" s="3" t="s">
        <v>12</v>
      </c>
    </row>
    <row r="602" spans="1:12" x14ac:dyDescent="0.2">
      <c r="A602" s="3" t="s">
        <v>725</v>
      </c>
      <c r="B602" s="3" t="s">
        <v>726</v>
      </c>
      <c r="C602" s="3" t="s">
        <v>717</v>
      </c>
      <c r="D602" s="3" t="s">
        <v>12</v>
      </c>
      <c r="E602" s="3">
        <v>31249999</v>
      </c>
      <c r="F602" s="3" t="s">
        <v>727</v>
      </c>
      <c r="G602" s="3" t="s">
        <v>728</v>
      </c>
      <c r="H602" s="3">
        <v>112</v>
      </c>
      <c r="I602" s="3" t="s">
        <v>12</v>
      </c>
      <c r="J602" s="3" t="s">
        <v>12</v>
      </c>
      <c r="K602" s="3" t="s">
        <v>12</v>
      </c>
      <c r="L602" s="3" t="s">
        <v>12</v>
      </c>
    </row>
    <row r="603" spans="1:12" x14ac:dyDescent="0.2">
      <c r="A603" s="3" t="s">
        <v>729</v>
      </c>
      <c r="B603" s="3" t="s">
        <v>730</v>
      </c>
      <c r="C603" s="3" t="s">
        <v>717</v>
      </c>
      <c r="D603" s="3" t="s">
        <v>12</v>
      </c>
      <c r="E603" s="3" t="s">
        <v>12</v>
      </c>
      <c r="F603" s="3" t="s">
        <v>12</v>
      </c>
      <c r="G603" s="3" t="s">
        <v>12</v>
      </c>
      <c r="H603" s="3" t="s">
        <v>12</v>
      </c>
      <c r="I603" s="3" t="s">
        <v>12</v>
      </c>
      <c r="J603" s="3" t="s">
        <v>12</v>
      </c>
      <c r="K603" s="3" t="s">
        <v>12</v>
      </c>
      <c r="L603" s="3" t="s">
        <v>12</v>
      </c>
    </row>
    <row r="604" spans="1:12" x14ac:dyDescent="0.2">
      <c r="A604" s="3" t="s">
        <v>731</v>
      </c>
      <c r="B604" s="3" t="s">
        <v>732</v>
      </c>
      <c r="C604" s="3" t="s">
        <v>717</v>
      </c>
      <c r="D604" s="3" t="s">
        <v>12</v>
      </c>
      <c r="E604" s="3">
        <v>106226000</v>
      </c>
      <c r="F604" s="3" t="s">
        <v>733</v>
      </c>
      <c r="G604" s="3" t="s">
        <v>12</v>
      </c>
      <c r="H604" s="3">
        <v>240</v>
      </c>
      <c r="I604" s="3" t="s">
        <v>12</v>
      </c>
      <c r="J604" s="3" t="s">
        <v>12</v>
      </c>
      <c r="K604" s="3" t="s">
        <v>12</v>
      </c>
      <c r="L604" s="3" t="s">
        <v>12</v>
      </c>
    </row>
    <row r="605" spans="1:12" x14ac:dyDescent="0.2">
      <c r="A605" s="3" t="s">
        <v>734</v>
      </c>
      <c r="B605" s="3" t="s">
        <v>735</v>
      </c>
      <c r="C605" s="3" t="s">
        <v>717</v>
      </c>
      <c r="D605" s="3" t="s">
        <v>12</v>
      </c>
      <c r="E605" s="3">
        <v>34118000</v>
      </c>
      <c r="F605" s="3" t="s">
        <v>736</v>
      </c>
      <c r="G605" s="3" t="s">
        <v>12</v>
      </c>
      <c r="H605" s="3">
        <v>168</v>
      </c>
      <c r="I605" s="3" t="s">
        <v>12</v>
      </c>
      <c r="J605" s="3" t="s">
        <v>12</v>
      </c>
      <c r="K605" s="3" t="s">
        <v>12</v>
      </c>
      <c r="L605" s="3" t="s">
        <v>12</v>
      </c>
    </row>
    <row r="606" spans="1:12" x14ac:dyDescent="0.2">
      <c r="A606" s="3" t="s">
        <v>740</v>
      </c>
      <c r="B606" s="3" t="s">
        <v>741</v>
      </c>
      <c r="C606" s="3" t="s">
        <v>717</v>
      </c>
      <c r="D606" s="3" t="s">
        <v>12</v>
      </c>
      <c r="E606" s="3">
        <v>54985000</v>
      </c>
      <c r="F606" s="3" t="s">
        <v>742</v>
      </c>
      <c r="G606" s="3" t="s">
        <v>12</v>
      </c>
      <c r="H606" s="3">
        <v>678</v>
      </c>
      <c r="I606" s="3" t="s">
        <v>12</v>
      </c>
      <c r="J606" s="3" t="s">
        <v>12</v>
      </c>
      <c r="K606" s="3" t="s">
        <v>12</v>
      </c>
      <c r="L606" s="3" t="s">
        <v>12</v>
      </c>
    </row>
    <row r="607" spans="1:12" x14ac:dyDescent="0.2">
      <c r="A607" s="3" t="s">
        <v>743</v>
      </c>
      <c r="B607" s="3" t="s">
        <v>744</v>
      </c>
      <c r="C607" s="3" t="s">
        <v>717</v>
      </c>
      <c r="D607" s="3" t="s">
        <v>12</v>
      </c>
      <c r="E607" s="3">
        <v>127946000</v>
      </c>
      <c r="F607" s="3" t="s">
        <v>745</v>
      </c>
      <c r="G607" s="3" t="s">
        <v>12</v>
      </c>
      <c r="H607" s="3">
        <v>299</v>
      </c>
      <c r="I607" s="3" t="s">
        <v>12</v>
      </c>
      <c r="J607" s="3" t="s">
        <v>12</v>
      </c>
      <c r="K607" s="3" t="s">
        <v>12</v>
      </c>
      <c r="L607" s="3" t="s">
        <v>12</v>
      </c>
    </row>
    <row r="608" spans="1:12" x14ac:dyDescent="0.2">
      <c r="A608" s="3" t="s">
        <v>748</v>
      </c>
      <c r="B608" s="3" t="s">
        <v>749</v>
      </c>
      <c r="C608" s="3" t="s">
        <v>717</v>
      </c>
      <c r="D608" s="3" t="s">
        <v>12</v>
      </c>
      <c r="E608" s="3" t="s">
        <v>12</v>
      </c>
      <c r="F608" s="3" t="s">
        <v>12</v>
      </c>
      <c r="G608" s="3" t="s">
        <v>12</v>
      </c>
      <c r="H608" s="3" t="s">
        <v>12</v>
      </c>
      <c r="I608" s="3" t="s">
        <v>12</v>
      </c>
      <c r="J608" s="3" t="s">
        <v>12</v>
      </c>
      <c r="K608" s="3" t="s">
        <v>12</v>
      </c>
      <c r="L608" s="3" t="s">
        <v>12</v>
      </c>
    </row>
    <row r="609" spans="1:12" x14ac:dyDescent="0.2">
      <c r="A609" s="3" t="s">
        <v>750</v>
      </c>
      <c r="B609" s="3" t="s">
        <v>751</v>
      </c>
      <c r="C609" s="3" t="s">
        <v>717</v>
      </c>
      <c r="D609" s="3" t="s">
        <v>12</v>
      </c>
      <c r="E609" s="3">
        <v>0</v>
      </c>
      <c r="F609" s="3" t="s">
        <v>752</v>
      </c>
      <c r="G609" s="3" t="s">
        <v>12</v>
      </c>
      <c r="H609" s="3">
        <v>2</v>
      </c>
      <c r="I609" s="3" t="s">
        <v>12</v>
      </c>
      <c r="J609" s="3" t="s">
        <v>12</v>
      </c>
      <c r="K609" s="3" t="s">
        <v>12</v>
      </c>
      <c r="L609" s="3" t="s">
        <v>12</v>
      </c>
    </row>
    <row r="610" spans="1:12" x14ac:dyDescent="0.2">
      <c r="A610" s="3" t="s">
        <v>753</v>
      </c>
      <c r="B610" s="3" t="s">
        <v>754</v>
      </c>
      <c r="C610" s="3" t="s">
        <v>717</v>
      </c>
      <c r="D610" s="3" t="s">
        <v>12</v>
      </c>
      <c r="E610" s="3" t="s">
        <v>12</v>
      </c>
      <c r="F610" s="3" t="s">
        <v>12</v>
      </c>
      <c r="G610" s="3" t="s">
        <v>12</v>
      </c>
      <c r="H610" s="3" t="s">
        <v>12</v>
      </c>
      <c r="I610" s="3" t="s">
        <v>12</v>
      </c>
      <c r="J610" s="3" t="s">
        <v>12</v>
      </c>
      <c r="K610" s="3" t="s">
        <v>12</v>
      </c>
      <c r="L610" s="3" t="s">
        <v>12</v>
      </c>
    </row>
    <row r="611" spans="1:12" x14ac:dyDescent="0.2">
      <c r="A611" s="3" t="s">
        <v>755</v>
      </c>
      <c r="B611" s="3" t="s">
        <v>756</v>
      </c>
      <c r="C611" s="3" t="s">
        <v>717</v>
      </c>
      <c r="D611" s="3" t="s">
        <v>12</v>
      </c>
      <c r="E611" s="3" t="s">
        <v>12</v>
      </c>
      <c r="F611" s="3" t="s">
        <v>12</v>
      </c>
      <c r="G611" s="3" t="s">
        <v>12</v>
      </c>
      <c r="H611" s="3">
        <v>19</v>
      </c>
      <c r="I611" s="3" t="s">
        <v>12</v>
      </c>
      <c r="J611" s="3" t="s">
        <v>12</v>
      </c>
      <c r="K611" s="3" t="s">
        <v>12</v>
      </c>
      <c r="L611" s="3" t="s">
        <v>12</v>
      </c>
    </row>
    <row r="612" spans="1:12" x14ac:dyDescent="0.2">
      <c r="A612" s="3" t="s">
        <v>757</v>
      </c>
      <c r="B612" s="3" t="s">
        <v>758</v>
      </c>
      <c r="C612" s="3" t="s">
        <v>717</v>
      </c>
      <c r="D612" s="3" t="s">
        <v>12</v>
      </c>
      <c r="E612" s="3" t="s">
        <v>12</v>
      </c>
      <c r="F612" s="3" t="s">
        <v>12</v>
      </c>
      <c r="G612" s="3" t="s">
        <v>12</v>
      </c>
      <c r="H612" s="3" t="s">
        <v>12</v>
      </c>
      <c r="I612" s="3" t="s">
        <v>12</v>
      </c>
      <c r="J612" s="3" t="s">
        <v>12</v>
      </c>
      <c r="K612" s="3" t="s">
        <v>12</v>
      </c>
      <c r="L612" s="3" t="s">
        <v>12</v>
      </c>
    </row>
    <row r="613" spans="1:12" x14ac:dyDescent="0.2">
      <c r="A613" s="3" t="s">
        <v>759</v>
      </c>
      <c r="B613" s="3" t="s">
        <v>760</v>
      </c>
      <c r="C613" s="3" t="s">
        <v>717</v>
      </c>
      <c r="D613" s="3" t="s">
        <v>12</v>
      </c>
      <c r="E613" s="3" t="s">
        <v>12</v>
      </c>
      <c r="F613" s="3" t="s">
        <v>761</v>
      </c>
      <c r="G613" s="3" t="s">
        <v>12</v>
      </c>
      <c r="H613" s="3">
        <v>127</v>
      </c>
      <c r="I613" s="3" t="s">
        <v>12</v>
      </c>
      <c r="J613" s="3" t="s">
        <v>12</v>
      </c>
      <c r="K613" s="3" t="s">
        <v>12</v>
      </c>
      <c r="L613" s="3" t="s">
        <v>12</v>
      </c>
    </row>
    <row r="614" spans="1:12" x14ac:dyDescent="0.2">
      <c r="A614" s="3" t="s">
        <v>762</v>
      </c>
      <c r="B614" s="3" t="s">
        <v>763</v>
      </c>
      <c r="C614" s="3" t="s">
        <v>717</v>
      </c>
      <c r="D614" s="3" t="s">
        <v>12</v>
      </c>
      <c r="E614" s="3">
        <v>27315000</v>
      </c>
      <c r="F614" s="3" t="s">
        <v>764</v>
      </c>
      <c r="G614" s="3" t="s">
        <v>12</v>
      </c>
      <c r="H614" s="3">
        <v>180</v>
      </c>
      <c r="I614" s="3" t="s">
        <v>12</v>
      </c>
      <c r="J614" s="3" t="s">
        <v>12</v>
      </c>
      <c r="K614" s="3" t="s">
        <v>12</v>
      </c>
      <c r="L614" s="3" t="s">
        <v>12</v>
      </c>
    </row>
    <row r="615" spans="1:12" x14ac:dyDescent="0.2">
      <c r="A615" s="3" t="s">
        <v>765</v>
      </c>
      <c r="B615" s="3" t="s">
        <v>766</v>
      </c>
      <c r="C615" s="3" t="s">
        <v>717</v>
      </c>
      <c r="D615" s="3" t="s">
        <v>12</v>
      </c>
      <c r="E615" s="3" t="s">
        <v>12</v>
      </c>
      <c r="F615" s="3" t="s">
        <v>12</v>
      </c>
      <c r="G615" s="3" t="s">
        <v>12</v>
      </c>
      <c r="H615" s="3" t="s">
        <v>12</v>
      </c>
      <c r="I615" s="3" t="s">
        <v>12</v>
      </c>
      <c r="J615" s="3" t="s">
        <v>12</v>
      </c>
      <c r="K615" s="3" t="s">
        <v>12</v>
      </c>
      <c r="L615" s="3" t="s">
        <v>12</v>
      </c>
    </row>
    <row r="616" spans="1:12" x14ac:dyDescent="0.2">
      <c r="A616" s="3" t="s">
        <v>767</v>
      </c>
      <c r="B616" s="3" t="s">
        <v>768</v>
      </c>
      <c r="C616" s="3" t="s">
        <v>717</v>
      </c>
      <c r="D616" s="3" t="s">
        <v>12</v>
      </c>
      <c r="E616" s="3">
        <v>415999.98440000002</v>
      </c>
      <c r="F616" s="3" t="s">
        <v>769</v>
      </c>
      <c r="G616" s="3" t="s">
        <v>12</v>
      </c>
      <c r="H616" s="3">
        <v>47</v>
      </c>
      <c r="I616" s="3" t="s">
        <v>12</v>
      </c>
      <c r="J616" s="3" t="s">
        <v>12</v>
      </c>
      <c r="K616" s="3" t="s">
        <v>12</v>
      </c>
      <c r="L616" s="3" t="s">
        <v>12</v>
      </c>
    </row>
    <row r="617" spans="1:12" x14ac:dyDescent="0.2">
      <c r="A617" s="3" t="s">
        <v>773</v>
      </c>
      <c r="B617" s="3" t="s">
        <v>774</v>
      </c>
      <c r="C617" s="3" t="s">
        <v>717</v>
      </c>
      <c r="D617" s="3" t="s">
        <v>12</v>
      </c>
      <c r="E617" s="3">
        <v>412100000</v>
      </c>
      <c r="F617" s="3" t="s">
        <v>775</v>
      </c>
      <c r="G617" s="3" t="s">
        <v>776</v>
      </c>
      <c r="H617" s="3">
        <v>653</v>
      </c>
      <c r="I617" s="3" t="s">
        <v>12</v>
      </c>
      <c r="J617" s="3" t="s">
        <v>12</v>
      </c>
      <c r="K617" s="3" t="s">
        <v>12</v>
      </c>
      <c r="L617" s="3" t="s">
        <v>12</v>
      </c>
    </row>
    <row r="618" spans="1:12" x14ac:dyDescent="0.2">
      <c r="A618" s="3" t="s">
        <v>780</v>
      </c>
      <c r="B618" s="3" t="s">
        <v>781</v>
      </c>
      <c r="C618" s="3" t="s">
        <v>717</v>
      </c>
      <c r="D618" s="3" t="s">
        <v>12</v>
      </c>
      <c r="E618" s="3">
        <v>4347000</v>
      </c>
      <c r="F618" s="3" t="s">
        <v>510</v>
      </c>
      <c r="G618" s="3" t="s">
        <v>12</v>
      </c>
      <c r="H618" s="3">
        <v>56</v>
      </c>
      <c r="I618" s="3" t="s">
        <v>12</v>
      </c>
      <c r="J618" s="3" t="s">
        <v>12</v>
      </c>
      <c r="K618" s="3" t="s">
        <v>12</v>
      </c>
      <c r="L618" s="3" t="s">
        <v>12</v>
      </c>
    </row>
    <row r="619" spans="1:12" x14ac:dyDescent="0.2">
      <c r="A619" s="3" t="s">
        <v>782</v>
      </c>
      <c r="B619" s="3" t="s">
        <v>783</v>
      </c>
      <c r="C619" s="3" t="s">
        <v>717</v>
      </c>
      <c r="D619" s="3" t="s">
        <v>12</v>
      </c>
      <c r="E619" s="3">
        <v>1774168000</v>
      </c>
      <c r="F619" s="3" t="s">
        <v>12</v>
      </c>
      <c r="G619" s="3" t="s">
        <v>12</v>
      </c>
      <c r="H619" s="3">
        <v>9036</v>
      </c>
      <c r="I619" s="3" t="s">
        <v>12</v>
      </c>
      <c r="J619" s="3" t="s">
        <v>12</v>
      </c>
      <c r="K619" s="3" t="s">
        <v>12</v>
      </c>
      <c r="L619" s="3" t="s">
        <v>12</v>
      </c>
    </row>
    <row r="620" spans="1:12" x14ac:dyDescent="0.2">
      <c r="A620" s="3" t="s">
        <v>784</v>
      </c>
      <c r="B620" s="3" t="s">
        <v>785</v>
      </c>
      <c r="C620" s="3" t="s">
        <v>717</v>
      </c>
      <c r="D620" s="3" t="s">
        <v>12</v>
      </c>
      <c r="E620" s="3">
        <v>3127000</v>
      </c>
      <c r="F620" s="3" t="s">
        <v>786</v>
      </c>
      <c r="G620" s="3" t="s">
        <v>12</v>
      </c>
      <c r="H620" s="3">
        <v>74</v>
      </c>
      <c r="I620" s="3" t="s">
        <v>12</v>
      </c>
      <c r="J620" s="3" t="s">
        <v>12</v>
      </c>
      <c r="K620" s="3" t="s">
        <v>12</v>
      </c>
      <c r="L620" s="3" t="s">
        <v>12</v>
      </c>
    </row>
    <row r="621" spans="1:12" x14ac:dyDescent="0.2">
      <c r="A621" s="3" t="s">
        <v>787</v>
      </c>
      <c r="B621" s="3" t="s">
        <v>788</v>
      </c>
      <c r="C621" s="3" t="s">
        <v>717</v>
      </c>
      <c r="D621" s="3" t="s">
        <v>12</v>
      </c>
      <c r="E621" s="3" t="s">
        <v>12</v>
      </c>
      <c r="F621" s="3" t="s">
        <v>12</v>
      </c>
      <c r="G621" s="3" t="s">
        <v>12</v>
      </c>
      <c r="H621" s="3" t="s">
        <v>12</v>
      </c>
      <c r="I621" s="3" t="s">
        <v>12</v>
      </c>
      <c r="J621" s="3" t="s">
        <v>12</v>
      </c>
      <c r="K621" s="3" t="s">
        <v>12</v>
      </c>
      <c r="L621" s="3" t="s">
        <v>12</v>
      </c>
    </row>
    <row r="622" spans="1:12" x14ac:dyDescent="0.2">
      <c r="A622" s="3" t="s">
        <v>789</v>
      </c>
      <c r="B622" s="3" t="s">
        <v>790</v>
      </c>
      <c r="C622" s="3" t="s">
        <v>717</v>
      </c>
      <c r="D622" s="3" t="s">
        <v>12</v>
      </c>
      <c r="E622" s="3" t="s">
        <v>12</v>
      </c>
      <c r="F622" s="3" t="s">
        <v>12</v>
      </c>
      <c r="G622" s="3" t="s">
        <v>791</v>
      </c>
      <c r="H622" s="3" t="s">
        <v>12</v>
      </c>
      <c r="I622" s="3" t="s">
        <v>12</v>
      </c>
      <c r="J622" s="3" t="s">
        <v>12</v>
      </c>
      <c r="K622" s="3" t="s">
        <v>12</v>
      </c>
      <c r="L622" s="3" t="s">
        <v>12</v>
      </c>
    </row>
    <row r="623" spans="1:12" x14ac:dyDescent="0.2">
      <c r="A623" s="3" t="s">
        <v>795</v>
      </c>
      <c r="B623" s="3" t="s">
        <v>796</v>
      </c>
      <c r="C623" s="3" t="s">
        <v>717</v>
      </c>
      <c r="D623" s="3" t="s">
        <v>12</v>
      </c>
      <c r="E623" s="3" t="s">
        <v>12</v>
      </c>
      <c r="F623" s="3" t="s">
        <v>12</v>
      </c>
      <c r="G623" s="3" t="s">
        <v>12</v>
      </c>
      <c r="H623" s="3" t="s">
        <v>12</v>
      </c>
      <c r="I623" s="3" t="s">
        <v>12</v>
      </c>
      <c r="J623" s="3" t="s">
        <v>12</v>
      </c>
      <c r="K623" s="3" t="s">
        <v>12</v>
      </c>
      <c r="L623" s="3" t="s">
        <v>12</v>
      </c>
    </row>
    <row r="624" spans="1:12" x14ac:dyDescent="0.2">
      <c r="A624" s="3" t="s">
        <v>797</v>
      </c>
      <c r="B624" s="3" t="s">
        <v>798</v>
      </c>
      <c r="C624" s="3" t="s">
        <v>717</v>
      </c>
      <c r="D624" s="3" t="s">
        <v>12</v>
      </c>
      <c r="E624" s="3" t="s">
        <v>12</v>
      </c>
      <c r="F624" s="3" t="s">
        <v>12</v>
      </c>
      <c r="G624" s="3" t="s">
        <v>12</v>
      </c>
      <c r="H624" s="3" t="s">
        <v>12</v>
      </c>
      <c r="I624" s="3" t="s">
        <v>12</v>
      </c>
      <c r="J624" s="3" t="s">
        <v>12</v>
      </c>
      <c r="K624" s="3" t="s">
        <v>12</v>
      </c>
      <c r="L624" s="3" t="s">
        <v>12</v>
      </c>
    </row>
    <row r="625" spans="1:12" x14ac:dyDescent="0.2">
      <c r="A625" s="3" t="s">
        <v>799</v>
      </c>
      <c r="B625" s="3" t="s">
        <v>800</v>
      </c>
      <c r="C625" s="3" t="s">
        <v>717</v>
      </c>
      <c r="D625" s="3" t="s">
        <v>12</v>
      </c>
      <c r="E625" s="3" t="s">
        <v>12</v>
      </c>
      <c r="F625" s="3" t="s">
        <v>12</v>
      </c>
      <c r="G625" s="3" t="s">
        <v>12</v>
      </c>
      <c r="H625" s="3" t="s">
        <v>12</v>
      </c>
      <c r="I625" s="3" t="s">
        <v>12</v>
      </c>
      <c r="J625" s="3" t="s">
        <v>12</v>
      </c>
      <c r="K625" s="3" t="s">
        <v>12</v>
      </c>
      <c r="L625" s="3" t="s">
        <v>12</v>
      </c>
    </row>
    <row r="626" spans="1:12" x14ac:dyDescent="0.2">
      <c r="A626" s="3" t="s">
        <v>801</v>
      </c>
      <c r="B626" s="3" t="s">
        <v>802</v>
      </c>
      <c r="C626" s="3" t="s">
        <v>717</v>
      </c>
      <c r="D626" s="3" t="s">
        <v>12</v>
      </c>
      <c r="E626" s="3" t="s">
        <v>12</v>
      </c>
      <c r="F626" s="3" t="s">
        <v>12</v>
      </c>
      <c r="G626" s="3" t="s">
        <v>12</v>
      </c>
      <c r="H626" s="3" t="s">
        <v>12</v>
      </c>
      <c r="I626" s="3" t="s">
        <v>12</v>
      </c>
      <c r="J626" s="3" t="s">
        <v>12</v>
      </c>
      <c r="K626" s="3" t="s">
        <v>12</v>
      </c>
      <c r="L626" s="3" t="s">
        <v>12</v>
      </c>
    </row>
    <row r="627" spans="1:12" x14ac:dyDescent="0.2">
      <c r="A627" s="3" t="s">
        <v>803</v>
      </c>
      <c r="B627" s="3" t="s">
        <v>804</v>
      </c>
      <c r="C627" s="3" t="s">
        <v>717</v>
      </c>
      <c r="D627" s="3" t="s">
        <v>12</v>
      </c>
      <c r="E627" s="3" t="s">
        <v>12</v>
      </c>
      <c r="F627" s="3" t="s">
        <v>12</v>
      </c>
      <c r="G627" s="3" t="s">
        <v>12</v>
      </c>
      <c r="H627" s="3">
        <v>15</v>
      </c>
      <c r="I627" s="3" t="s">
        <v>12</v>
      </c>
      <c r="J627" s="3" t="s">
        <v>12</v>
      </c>
      <c r="K627" s="3" t="s">
        <v>12</v>
      </c>
      <c r="L627" s="3" t="s">
        <v>12</v>
      </c>
    </row>
    <row r="628" spans="1:12" x14ac:dyDescent="0.2">
      <c r="A628" s="3" t="s">
        <v>805</v>
      </c>
      <c r="B628" s="3" t="s">
        <v>806</v>
      </c>
      <c r="C628" s="3" t="s">
        <v>717</v>
      </c>
      <c r="D628" s="3" t="s">
        <v>12</v>
      </c>
      <c r="E628" s="3" t="s">
        <v>12</v>
      </c>
      <c r="F628" s="3" t="s">
        <v>12</v>
      </c>
      <c r="G628" s="3" t="s">
        <v>12</v>
      </c>
      <c r="H628" s="3" t="s">
        <v>12</v>
      </c>
      <c r="I628" s="3" t="s">
        <v>12</v>
      </c>
      <c r="J628" s="3" t="s">
        <v>12</v>
      </c>
      <c r="K628" s="3" t="s">
        <v>12</v>
      </c>
      <c r="L628" s="3" t="s">
        <v>12</v>
      </c>
    </row>
    <row r="629" spans="1:12" x14ac:dyDescent="0.2">
      <c r="A629" s="3" t="s">
        <v>807</v>
      </c>
      <c r="B629" s="3" t="s">
        <v>808</v>
      </c>
      <c r="C629" s="3" t="s">
        <v>717</v>
      </c>
      <c r="D629" s="3" t="s">
        <v>12</v>
      </c>
      <c r="E629" s="3" t="s">
        <v>12</v>
      </c>
      <c r="F629" s="3" t="s">
        <v>12</v>
      </c>
      <c r="G629" s="3" t="s">
        <v>12</v>
      </c>
      <c r="H629" s="3" t="s">
        <v>12</v>
      </c>
      <c r="I629" s="3" t="s">
        <v>12</v>
      </c>
      <c r="J629" s="3" t="s">
        <v>12</v>
      </c>
      <c r="K629" s="3" t="s">
        <v>12</v>
      </c>
      <c r="L629" s="3" t="s">
        <v>12</v>
      </c>
    </row>
    <row r="630" spans="1:12" x14ac:dyDescent="0.2">
      <c r="A630" s="3" t="s">
        <v>809</v>
      </c>
      <c r="B630" s="3" t="s">
        <v>810</v>
      </c>
      <c r="C630" s="3" t="s">
        <v>717</v>
      </c>
      <c r="D630" s="3" t="s">
        <v>12</v>
      </c>
      <c r="E630" s="3" t="s">
        <v>12</v>
      </c>
      <c r="F630" s="3" t="s">
        <v>12</v>
      </c>
      <c r="G630" s="3" t="s">
        <v>12</v>
      </c>
      <c r="H630" s="3" t="s">
        <v>12</v>
      </c>
      <c r="I630" s="3" t="s">
        <v>12</v>
      </c>
      <c r="J630" s="3" t="s">
        <v>12</v>
      </c>
      <c r="K630" s="3" t="s">
        <v>12</v>
      </c>
      <c r="L630" s="3" t="s">
        <v>12</v>
      </c>
    </row>
    <row r="631" spans="1:12" x14ac:dyDescent="0.2">
      <c r="A631" s="3" t="s">
        <v>811</v>
      </c>
      <c r="B631" s="3" t="s">
        <v>812</v>
      </c>
      <c r="C631" s="3" t="s">
        <v>717</v>
      </c>
      <c r="D631" s="3" t="s">
        <v>12</v>
      </c>
      <c r="E631" s="3">
        <v>48265000</v>
      </c>
      <c r="F631" s="3" t="s">
        <v>813</v>
      </c>
      <c r="G631" s="3" t="s">
        <v>12</v>
      </c>
      <c r="H631" s="3">
        <v>242</v>
      </c>
      <c r="I631" s="3" t="s">
        <v>12</v>
      </c>
      <c r="J631" s="3" t="s">
        <v>12</v>
      </c>
      <c r="K631" s="3" t="s">
        <v>12</v>
      </c>
      <c r="L631" s="3" t="s">
        <v>12</v>
      </c>
    </row>
    <row r="632" spans="1:12" x14ac:dyDescent="0.2">
      <c r="A632" s="3" t="s">
        <v>817</v>
      </c>
      <c r="B632" s="3" t="s">
        <v>818</v>
      </c>
      <c r="C632" s="3" t="s">
        <v>717</v>
      </c>
      <c r="D632" s="3" t="s">
        <v>12</v>
      </c>
      <c r="E632" s="3">
        <v>59428999</v>
      </c>
      <c r="F632" s="3" t="s">
        <v>12</v>
      </c>
      <c r="G632" s="3" t="s">
        <v>12</v>
      </c>
      <c r="H632" s="3">
        <v>260</v>
      </c>
      <c r="I632" s="3" t="s">
        <v>12</v>
      </c>
      <c r="J632" s="3" t="s">
        <v>12</v>
      </c>
      <c r="K632" s="3" t="s">
        <v>12</v>
      </c>
      <c r="L632" s="3" t="s">
        <v>12</v>
      </c>
    </row>
    <row r="633" spans="1:12" x14ac:dyDescent="0.2">
      <c r="A633" s="3" t="s">
        <v>825</v>
      </c>
      <c r="B633" s="3" t="s">
        <v>826</v>
      </c>
      <c r="C633" s="3" t="s">
        <v>717</v>
      </c>
      <c r="D633" s="3" t="s">
        <v>12</v>
      </c>
      <c r="E633" s="3" t="s">
        <v>12</v>
      </c>
      <c r="F633" s="3" t="s">
        <v>12</v>
      </c>
      <c r="G633" s="3" t="s">
        <v>12</v>
      </c>
      <c r="H633" s="3" t="s">
        <v>12</v>
      </c>
      <c r="I633" s="3" t="s">
        <v>12</v>
      </c>
      <c r="J633" s="3" t="s">
        <v>12</v>
      </c>
      <c r="K633" s="3" t="s">
        <v>12</v>
      </c>
      <c r="L633" s="3" t="s">
        <v>12</v>
      </c>
    </row>
    <row r="634" spans="1:12" x14ac:dyDescent="0.2">
      <c r="A634" s="3" t="s">
        <v>827</v>
      </c>
      <c r="B634" s="3" t="s">
        <v>828</v>
      </c>
      <c r="C634" s="3" t="s">
        <v>717</v>
      </c>
      <c r="D634" s="3" t="s">
        <v>12</v>
      </c>
      <c r="E634" s="3">
        <v>860000</v>
      </c>
      <c r="F634" s="3" t="s">
        <v>829</v>
      </c>
      <c r="G634" s="3" t="s">
        <v>12</v>
      </c>
      <c r="H634" s="3">
        <v>22</v>
      </c>
      <c r="I634" s="3" t="s">
        <v>12</v>
      </c>
      <c r="J634" s="3" t="s">
        <v>12</v>
      </c>
      <c r="K634" s="3" t="s">
        <v>12</v>
      </c>
      <c r="L634" s="3" t="s">
        <v>12</v>
      </c>
    </row>
    <row r="635" spans="1:12" x14ac:dyDescent="0.2">
      <c r="A635" s="3" t="s">
        <v>830</v>
      </c>
      <c r="B635" s="3" t="s">
        <v>831</v>
      </c>
      <c r="C635" s="3" t="s">
        <v>717</v>
      </c>
      <c r="D635" s="3" t="s">
        <v>12</v>
      </c>
      <c r="E635" s="3">
        <v>7603777.875</v>
      </c>
      <c r="F635" s="3" t="s">
        <v>12</v>
      </c>
      <c r="G635" s="3" t="s">
        <v>12</v>
      </c>
      <c r="H635" s="3">
        <v>4</v>
      </c>
      <c r="I635" s="3">
        <v>60</v>
      </c>
      <c r="J635" s="3" t="s">
        <v>12</v>
      </c>
      <c r="K635" s="3" t="s">
        <v>12</v>
      </c>
      <c r="L635" s="3" t="s">
        <v>12</v>
      </c>
    </row>
    <row r="636" spans="1:12" x14ac:dyDescent="0.2">
      <c r="A636" s="3" t="s">
        <v>832</v>
      </c>
      <c r="B636" s="3" t="s">
        <v>833</v>
      </c>
      <c r="C636" s="3" t="s">
        <v>717</v>
      </c>
      <c r="D636" s="3" t="s">
        <v>12</v>
      </c>
      <c r="E636" s="3">
        <v>1240000.0156</v>
      </c>
      <c r="F636" s="3" t="s">
        <v>834</v>
      </c>
      <c r="G636" s="3" t="s">
        <v>12</v>
      </c>
      <c r="H636" s="3">
        <v>44</v>
      </c>
      <c r="I636" s="3" t="s">
        <v>12</v>
      </c>
      <c r="J636" s="3" t="s">
        <v>12</v>
      </c>
      <c r="K636" s="3" t="s">
        <v>12</v>
      </c>
      <c r="L636" s="3" t="s">
        <v>12</v>
      </c>
    </row>
    <row r="637" spans="1:12" x14ac:dyDescent="0.2">
      <c r="A637" s="3" t="s">
        <v>835</v>
      </c>
      <c r="B637" s="3" t="s">
        <v>836</v>
      </c>
      <c r="C637" s="3" t="s">
        <v>717</v>
      </c>
      <c r="D637" s="3" t="s">
        <v>12</v>
      </c>
      <c r="E637" s="3" t="s">
        <v>12</v>
      </c>
      <c r="F637" s="3" t="s">
        <v>12</v>
      </c>
      <c r="G637" s="3" t="s">
        <v>12</v>
      </c>
      <c r="H637" s="3" t="s">
        <v>12</v>
      </c>
      <c r="I637" s="3" t="s">
        <v>12</v>
      </c>
      <c r="J637" s="3" t="s">
        <v>12</v>
      </c>
      <c r="K637" s="3" t="s">
        <v>12</v>
      </c>
      <c r="L637" s="3" t="s">
        <v>12</v>
      </c>
    </row>
    <row r="638" spans="1:12" x14ac:dyDescent="0.2">
      <c r="A638" s="3" t="s">
        <v>837</v>
      </c>
      <c r="B638" s="3" t="s">
        <v>838</v>
      </c>
      <c r="C638" s="3" t="s">
        <v>717</v>
      </c>
      <c r="D638" s="3" t="s">
        <v>12</v>
      </c>
      <c r="E638" s="3" t="s">
        <v>12</v>
      </c>
      <c r="F638" s="3" t="s">
        <v>12</v>
      </c>
      <c r="G638" s="3" t="s">
        <v>12</v>
      </c>
      <c r="H638" s="3">
        <v>261</v>
      </c>
      <c r="I638" s="3" t="s">
        <v>12</v>
      </c>
      <c r="J638" s="3" t="s">
        <v>12</v>
      </c>
      <c r="K638" s="3" t="s">
        <v>12</v>
      </c>
      <c r="L638" s="3" t="s">
        <v>12</v>
      </c>
    </row>
    <row r="639" spans="1:12" x14ac:dyDescent="0.2">
      <c r="A639" s="3" t="s">
        <v>839</v>
      </c>
      <c r="B639" s="3" t="s">
        <v>840</v>
      </c>
      <c r="C639" s="3" t="s">
        <v>717</v>
      </c>
      <c r="D639" s="3" t="s">
        <v>12</v>
      </c>
      <c r="E639" s="3" t="s">
        <v>12</v>
      </c>
      <c r="F639" s="3" t="s">
        <v>12</v>
      </c>
      <c r="G639" s="3" t="s">
        <v>12</v>
      </c>
      <c r="H639" s="3" t="s">
        <v>12</v>
      </c>
      <c r="I639" s="3" t="s">
        <v>12</v>
      </c>
      <c r="J639" s="3" t="s">
        <v>12</v>
      </c>
      <c r="K639" s="3" t="s">
        <v>12</v>
      </c>
      <c r="L639" s="3" t="s">
        <v>12</v>
      </c>
    </row>
    <row r="640" spans="1:12" x14ac:dyDescent="0.2">
      <c r="A640" s="3" t="s">
        <v>841</v>
      </c>
      <c r="B640" s="3" t="s">
        <v>842</v>
      </c>
      <c r="C640" s="3" t="s">
        <v>717</v>
      </c>
      <c r="D640" s="3" t="s">
        <v>12</v>
      </c>
      <c r="E640" s="3" t="s">
        <v>12</v>
      </c>
      <c r="F640" s="3" t="s">
        <v>12</v>
      </c>
      <c r="G640" s="3" t="s">
        <v>12</v>
      </c>
      <c r="H640" s="3">
        <v>40</v>
      </c>
      <c r="I640" s="3" t="s">
        <v>12</v>
      </c>
      <c r="J640" s="3" t="s">
        <v>12</v>
      </c>
      <c r="K640" s="3" t="s">
        <v>12</v>
      </c>
      <c r="L640" s="3" t="s">
        <v>12</v>
      </c>
    </row>
    <row r="641" spans="1:12" x14ac:dyDescent="0.2">
      <c r="A641" s="3" t="s">
        <v>843</v>
      </c>
      <c r="B641" s="3" t="s">
        <v>844</v>
      </c>
      <c r="C641" s="3" t="s">
        <v>717</v>
      </c>
      <c r="D641" s="3" t="s">
        <v>12</v>
      </c>
      <c r="E641" s="3" t="s">
        <v>12</v>
      </c>
      <c r="F641" s="3" t="s">
        <v>12</v>
      </c>
      <c r="G641" s="3" t="s">
        <v>12</v>
      </c>
      <c r="H641" s="3" t="s">
        <v>12</v>
      </c>
      <c r="I641" s="3" t="s">
        <v>12</v>
      </c>
      <c r="J641" s="3" t="s">
        <v>12</v>
      </c>
      <c r="K641" s="3" t="s">
        <v>12</v>
      </c>
      <c r="L641" s="3" t="s">
        <v>12</v>
      </c>
    </row>
    <row r="642" spans="1:12" x14ac:dyDescent="0.2">
      <c r="A642" s="3" t="s">
        <v>845</v>
      </c>
      <c r="B642" s="3" t="s">
        <v>846</v>
      </c>
      <c r="C642" s="3" t="s">
        <v>717</v>
      </c>
      <c r="D642" s="3" t="s">
        <v>12</v>
      </c>
      <c r="E642" s="3" t="s">
        <v>12</v>
      </c>
      <c r="F642" s="3" t="s">
        <v>12</v>
      </c>
      <c r="G642" s="3" t="s">
        <v>12</v>
      </c>
      <c r="H642" s="3" t="s">
        <v>12</v>
      </c>
      <c r="I642" s="3" t="s">
        <v>12</v>
      </c>
      <c r="J642" s="3" t="s">
        <v>12</v>
      </c>
      <c r="K642" s="3" t="s">
        <v>12</v>
      </c>
      <c r="L642" s="3" t="s">
        <v>12</v>
      </c>
    </row>
    <row r="643" spans="1:12" x14ac:dyDescent="0.2">
      <c r="A643" s="3" t="s">
        <v>847</v>
      </c>
      <c r="B643" s="3" t="s">
        <v>848</v>
      </c>
      <c r="C643" s="3" t="s">
        <v>717</v>
      </c>
      <c r="D643" s="3" t="s">
        <v>12</v>
      </c>
      <c r="E643" s="3" t="s">
        <v>12</v>
      </c>
      <c r="F643" s="3" t="s">
        <v>12</v>
      </c>
      <c r="G643" s="3" t="s">
        <v>12</v>
      </c>
      <c r="H643" s="3" t="s">
        <v>12</v>
      </c>
      <c r="I643" s="3" t="s">
        <v>12</v>
      </c>
      <c r="J643" s="3" t="s">
        <v>12</v>
      </c>
      <c r="K643" s="3" t="s">
        <v>12</v>
      </c>
      <c r="L643" s="3" t="s">
        <v>12</v>
      </c>
    </row>
    <row r="644" spans="1:12" x14ac:dyDescent="0.2">
      <c r="A644" s="3" t="s">
        <v>849</v>
      </c>
      <c r="B644" s="3" t="s">
        <v>850</v>
      </c>
      <c r="C644" s="3" t="s">
        <v>717</v>
      </c>
      <c r="D644" s="3" t="s">
        <v>12</v>
      </c>
      <c r="E644" s="3" t="s">
        <v>12</v>
      </c>
      <c r="F644" s="3" t="s">
        <v>12</v>
      </c>
      <c r="G644" s="3" t="s">
        <v>12</v>
      </c>
      <c r="H644" s="3">
        <v>155</v>
      </c>
      <c r="I644" s="3" t="s">
        <v>12</v>
      </c>
      <c r="J644" s="3" t="s">
        <v>12</v>
      </c>
      <c r="K644" s="3" t="s">
        <v>12</v>
      </c>
      <c r="L644" s="3" t="s">
        <v>12</v>
      </c>
    </row>
    <row r="645" spans="1:12" x14ac:dyDescent="0.2">
      <c r="A645" s="3" t="s">
        <v>851</v>
      </c>
      <c r="B645" s="3" t="s">
        <v>852</v>
      </c>
      <c r="C645" s="3" t="s">
        <v>717</v>
      </c>
      <c r="D645" s="3" t="s">
        <v>12</v>
      </c>
      <c r="E645" s="3" t="s">
        <v>12</v>
      </c>
      <c r="F645" s="3" t="s">
        <v>12</v>
      </c>
      <c r="G645" s="3" t="s">
        <v>12</v>
      </c>
      <c r="H645" s="3" t="s">
        <v>12</v>
      </c>
      <c r="I645" s="3" t="s">
        <v>12</v>
      </c>
      <c r="J645" s="3" t="s">
        <v>12</v>
      </c>
      <c r="K645" s="3" t="s">
        <v>12</v>
      </c>
      <c r="L645" s="3" t="s">
        <v>12</v>
      </c>
    </row>
    <row r="646" spans="1:12" x14ac:dyDescent="0.2">
      <c r="A646" s="3" t="s">
        <v>871</v>
      </c>
      <c r="B646" s="3" t="s">
        <v>872</v>
      </c>
      <c r="C646" s="3" t="s">
        <v>717</v>
      </c>
      <c r="D646" s="3" t="s">
        <v>12</v>
      </c>
      <c r="E646" s="3" t="s">
        <v>12</v>
      </c>
      <c r="F646" s="3" t="s">
        <v>12</v>
      </c>
      <c r="G646" s="3" t="s">
        <v>12</v>
      </c>
      <c r="H646" s="3" t="s">
        <v>12</v>
      </c>
      <c r="I646" s="3" t="s">
        <v>12</v>
      </c>
      <c r="J646" s="3" t="s">
        <v>12</v>
      </c>
      <c r="K646" s="3" t="s">
        <v>12</v>
      </c>
      <c r="L646" s="3" t="s">
        <v>12</v>
      </c>
    </row>
    <row r="647" spans="1:12" x14ac:dyDescent="0.2">
      <c r="A647" s="3" t="s">
        <v>873</v>
      </c>
      <c r="B647" s="3" t="s">
        <v>874</v>
      </c>
      <c r="C647" s="3" t="s">
        <v>717</v>
      </c>
      <c r="D647" s="3" t="s">
        <v>12</v>
      </c>
      <c r="E647" s="3" t="s">
        <v>12</v>
      </c>
      <c r="F647" s="3" t="s">
        <v>12</v>
      </c>
      <c r="G647" s="3" t="s">
        <v>12</v>
      </c>
      <c r="H647" s="3" t="s">
        <v>12</v>
      </c>
      <c r="I647" s="3" t="s">
        <v>12</v>
      </c>
      <c r="J647" s="3" t="s">
        <v>12</v>
      </c>
      <c r="K647" s="3" t="s">
        <v>12</v>
      </c>
      <c r="L647" s="3" t="s">
        <v>12</v>
      </c>
    </row>
    <row r="648" spans="1:12" x14ac:dyDescent="0.2">
      <c r="A648" s="3" t="s">
        <v>875</v>
      </c>
      <c r="B648" s="3" t="s">
        <v>876</v>
      </c>
      <c r="C648" s="3" t="s">
        <v>717</v>
      </c>
      <c r="D648" s="3" t="s">
        <v>12</v>
      </c>
      <c r="E648" s="3" t="s">
        <v>12</v>
      </c>
      <c r="F648" s="3" t="s">
        <v>12</v>
      </c>
      <c r="G648" s="3" t="s">
        <v>12</v>
      </c>
      <c r="H648" s="3" t="s">
        <v>12</v>
      </c>
      <c r="I648" s="3" t="s">
        <v>12</v>
      </c>
      <c r="J648" s="3" t="s">
        <v>12</v>
      </c>
      <c r="K648" s="3" t="s">
        <v>12</v>
      </c>
      <c r="L648" s="3" t="s">
        <v>12</v>
      </c>
    </row>
    <row r="649" spans="1:12" x14ac:dyDescent="0.2">
      <c r="A649" s="3" t="s">
        <v>877</v>
      </c>
      <c r="B649" s="3" t="s">
        <v>878</v>
      </c>
      <c r="C649" s="3" t="s">
        <v>717</v>
      </c>
      <c r="D649" s="3" t="s">
        <v>12</v>
      </c>
      <c r="E649" s="3" t="s">
        <v>12</v>
      </c>
      <c r="F649" s="3" t="s">
        <v>12</v>
      </c>
      <c r="G649" s="3" t="s">
        <v>12</v>
      </c>
      <c r="H649" s="3" t="s">
        <v>12</v>
      </c>
      <c r="I649" s="3" t="s">
        <v>12</v>
      </c>
      <c r="J649" s="3" t="s">
        <v>12</v>
      </c>
      <c r="K649" s="3" t="s">
        <v>12</v>
      </c>
      <c r="L649" s="3" t="s">
        <v>12</v>
      </c>
    </row>
    <row r="650" spans="1:12" x14ac:dyDescent="0.2">
      <c r="A650" s="3" t="s">
        <v>879</v>
      </c>
      <c r="B650" s="3" t="s">
        <v>880</v>
      </c>
      <c r="C650" s="3" t="s">
        <v>717</v>
      </c>
      <c r="D650" s="3" t="s">
        <v>12</v>
      </c>
      <c r="E650" s="3" t="s">
        <v>12</v>
      </c>
      <c r="F650" s="3" t="s">
        <v>12</v>
      </c>
      <c r="G650" s="3" t="s">
        <v>12</v>
      </c>
      <c r="H650" s="3" t="s">
        <v>12</v>
      </c>
      <c r="I650" s="3" t="s">
        <v>12</v>
      </c>
      <c r="J650" s="3" t="s">
        <v>12</v>
      </c>
      <c r="K650" s="3" t="s">
        <v>12</v>
      </c>
      <c r="L650" s="3" t="s">
        <v>12</v>
      </c>
    </row>
    <row r="651" spans="1:12" x14ac:dyDescent="0.2">
      <c r="A651" s="3" t="s">
        <v>881</v>
      </c>
      <c r="B651" s="3" t="s">
        <v>882</v>
      </c>
      <c r="C651" s="3" t="s">
        <v>883</v>
      </c>
      <c r="D651" s="3" t="s">
        <v>12</v>
      </c>
      <c r="E651" s="3" t="s">
        <v>12</v>
      </c>
      <c r="F651" s="3" t="s">
        <v>12</v>
      </c>
      <c r="G651" s="3" t="s">
        <v>12</v>
      </c>
      <c r="H651" s="3" t="s">
        <v>12</v>
      </c>
      <c r="I651" s="3" t="s">
        <v>12</v>
      </c>
      <c r="J651" s="3" t="s">
        <v>12</v>
      </c>
      <c r="K651" s="3" t="s">
        <v>12</v>
      </c>
      <c r="L651" s="3" t="s">
        <v>12</v>
      </c>
    </row>
    <row r="652" spans="1:12" x14ac:dyDescent="0.2">
      <c r="A652" s="3" t="s">
        <v>884</v>
      </c>
      <c r="B652" s="3" t="s">
        <v>885</v>
      </c>
      <c r="C652" s="3" t="s">
        <v>883</v>
      </c>
      <c r="D652" s="3" t="s">
        <v>12</v>
      </c>
      <c r="E652" s="3">
        <v>41600</v>
      </c>
      <c r="F652" s="3" t="s">
        <v>886</v>
      </c>
      <c r="G652" s="3" t="s">
        <v>12</v>
      </c>
      <c r="H652" s="3" t="s">
        <v>12</v>
      </c>
      <c r="I652" s="3" t="s">
        <v>12</v>
      </c>
      <c r="J652" s="3" t="s">
        <v>12</v>
      </c>
      <c r="K652" s="3" t="s">
        <v>12</v>
      </c>
      <c r="L652" s="3" t="s">
        <v>12</v>
      </c>
    </row>
    <row r="653" spans="1:12" x14ac:dyDescent="0.2">
      <c r="A653" s="3" t="s">
        <v>887</v>
      </c>
      <c r="B653" s="3" t="s">
        <v>888</v>
      </c>
      <c r="C653" s="3" t="s">
        <v>889</v>
      </c>
      <c r="D653" s="3" t="s">
        <v>12</v>
      </c>
      <c r="E653" s="3">
        <v>43855000</v>
      </c>
      <c r="F653" s="3" t="s">
        <v>890</v>
      </c>
      <c r="G653" s="3" t="s">
        <v>12</v>
      </c>
      <c r="H653" s="3">
        <v>1100</v>
      </c>
      <c r="I653" s="3" t="s">
        <v>12</v>
      </c>
      <c r="J653" s="3" t="s">
        <v>12</v>
      </c>
      <c r="K653" s="3" t="s">
        <v>12</v>
      </c>
      <c r="L653" s="3" t="s">
        <v>12</v>
      </c>
    </row>
    <row r="654" spans="1:12" x14ac:dyDescent="0.2">
      <c r="A654" s="3" t="s">
        <v>891</v>
      </c>
      <c r="B654" s="3" t="s">
        <v>892</v>
      </c>
      <c r="C654" s="3" t="s">
        <v>889</v>
      </c>
      <c r="D654" s="3" t="s">
        <v>12</v>
      </c>
      <c r="E654" s="3">
        <v>5598366976</v>
      </c>
      <c r="F654" s="3" t="s">
        <v>72</v>
      </c>
      <c r="G654" s="3" t="s">
        <v>12</v>
      </c>
      <c r="H654" s="3">
        <v>8790</v>
      </c>
      <c r="I654" s="3">
        <v>45</v>
      </c>
      <c r="J654" s="3">
        <v>10726181</v>
      </c>
      <c r="K654" s="3" t="s">
        <v>12</v>
      </c>
      <c r="L654" s="3" t="s">
        <v>12</v>
      </c>
    </row>
    <row r="655" spans="1:12" x14ac:dyDescent="0.2">
      <c r="A655" s="3" t="s">
        <v>893</v>
      </c>
      <c r="B655" s="3" t="s">
        <v>894</v>
      </c>
      <c r="C655" s="3" t="s">
        <v>889</v>
      </c>
      <c r="D655" s="3" t="s">
        <v>12</v>
      </c>
      <c r="E655" s="3">
        <v>11788399872</v>
      </c>
      <c r="F655" s="3" t="s">
        <v>895</v>
      </c>
      <c r="G655" s="3" t="s">
        <v>12</v>
      </c>
      <c r="H655" s="3">
        <v>59000</v>
      </c>
      <c r="I655" s="3" t="s">
        <v>12</v>
      </c>
      <c r="J655" s="3" t="s">
        <v>12</v>
      </c>
      <c r="K655" s="3" t="s">
        <v>12</v>
      </c>
      <c r="L655" s="3" t="s">
        <v>12</v>
      </c>
    </row>
    <row r="656" spans="1:12" x14ac:dyDescent="0.2">
      <c r="A656" s="3" t="s">
        <v>896</v>
      </c>
      <c r="B656" s="3" t="s">
        <v>897</v>
      </c>
      <c r="C656" s="3" t="s">
        <v>889</v>
      </c>
      <c r="D656" s="3" t="s">
        <v>12</v>
      </c>
      <c r="E656" s="3">
        <v>89545000</v>
      </c>
      <c r="F656" s="3" t="s">
        <v>898</v>
      </c>
      <c r="G656" s="3" t="s">
        <v>12</v>
      </c>
      <c r="H656" s="3">
        <v>311</v>
      </c>
      <c r="I656" s="3" t="s">
        <v>12</v>
      </c>
      <c r="J656" s="3" t="s">
        <v>12</v>
      </c>
      <c r="K656" s="3" t="s">
        <v>12</v>
      </c>
      <c r="L656" s="3" t="s">
        <v>12</v>
      </c>
    </row>
    <row r="657" spans="1:12" x14ac:dyDescent="0.2">
      <c r="A657" s="3" t="s">
        <v>899</v>
      </c>
      <c r="B657" s="3" t="s">
        <v>900</v>
      </c>
      <c r="C657" s="3" t="s">
        <v>889</v>
      </c>
      <c r="D657" s="3" t="s">
        <v>12</v>
      </c>
      <c r="E657" s="3">
        <v>22667000</v>
      </c>
      <c r="F657" s="3" t="s">
        <v>901</v>
      </c>
      <c r="G657" s="3" t="s">
        <v>12</v>
      </c>
      <c r="H657" s="3">
        <v>85</v>
      </c>
      <c r="I657" s="3" t="s">
        <v>12</v>
      </c>
      <c r="J657" s="3" t="s">
        <v>12</v>
      </c>
      <c r="K657" s="3" t="s">
        <v>12</v>
      </c>
      <c r="L657" s="3" t="s">
        <v>12</v>
      </c>
    </row>
    <row r="658" spans="1:12" x14ac:dyDescent="0.2">
      <c r="A658" s="3" t="s">
        <v>902</v>
      </c>
      <c r="B658" s="3" t="s">
        <v>903</v>
      </c>
      <c r="C658" s="3" t="s">
        <v>889</v>
      </c>
      <c r="D658" s="3" t="s">
        <v>12</v>
      </c>
      <c r="E658" s="3">
        <v>1484603008</v>
      </c>
      <c r="F658" s="3" t="s">
        <v>829</v>
      </c>
      <c r="G658" s="3" t="s">
        <v>12</v>
      </c>
      <c r="H658" s="3">
        <v>4923</v>
      </c>
      <c r="I658" s="3">
        <v>45</v>
      </c>
      <c r="J658" s="3">
        <v>2697939</v>
      </c>
      <c r="K658" s="3" t="s">
        <v>12</v>
      </c>
      <c r="L658" s="3" t="s">
        <v>12</v>
      </c>
    </row>
    <row r="659" spans="1:12" x14ac:dyDescent="0.2">
      <c r="A659" s="3" t="s">
        <v>904</v>
      </c>
      <c r="B659" s="3" t="s">
        <v>905</v>
      </c>
      <c r="C659" s="3" t="s">
        <v>889</v>
      </c>
      <c r="D659" s="3" t="s">
        <v>12</v>
      </c>
      <c r="E659" s="3">
        <v>8361000</v>
      </c>
      <c r="F659" s="3" t="s">
        <v>906</v>
      </c>
      <c r="G659" s="3" t="s">
        <v>12</v>
      </c>
      <c r="H659" s="3">
        <v>21</v>
      </c>
      <c r="I659" s="3" t="s">
        <v>12</v>
      </c>
      <c r="J659" s="3" t="s">
        <v>12</v>
      </c>
      <c r="K659" s="3" t="s">
        <v>12</v>
      </c>
      <c r="L659" s="3" t="s">
        <v>12</v>
      </c>
    </row>
    <row r="660" spans="1:12" x14ac:dyDescent="0.2">
      <c r="A660" s="3" t="s">
        <v>910</v>
      </c>
      <c r="B660" s="3" t="s">
        <v>911</v>
      </c>
      <c r="C660" s="3" t="s">
        <v>889</v>
      </c>
      <c r="D660" s="3" t="s">
        <v>12</v>
      </c>
      <c r="E660" s="3" t="s">
        <v>12</v>
      </c>
      <c r="F660" s="3" t="s">
        <v>12</v>
      </c>
      <c r="G660" s="3" t="s">
        <v>12</v>
      </c>
      <c r="H660" s="3" t="s">
        <v>12</v>
      </c>
      <c r="I660" s="3" t="s">
        <v>12</v>
      </c>
      <c r="J660" s="3" t="s">
        <v>12</v>
      </c>
      <c r="K660" s="3" t="s">
        <v>12</v>
      </c>
      <c r="L660" s="3" t="s">
        <v>12</v>
      </c>
    </row>
    <row r="661" spans="1:12" x14ac:dyDescent="0.2">
      <c r="A661" s="3" t="s">
        <v>912</v>
      </c>
      <c r="B661" s="3" t="s">
        <v>913</v>
      </c>
      <c r="C661" s="3" t="s">
        <v>889</v>
      </c>
      <c r="D661" s="3" t="s">
        <v>12</v>
      </c>
      <c r="E661" s="3">
        <v>198545000</v>
      </c>
      <c r="F661" s="3" t="s">
        <v>12</v>
      </c>
      <c r="G661" s="3" t="s">
        <v>12</v>
      </c>
      <c r="H661" s="3" t="s">
        <v>12</v>
      </c>
      <c r="I661" s="3" t="s">
        <v>12</v>
      </c>
      <c r="J661" s="3" t="s">
        <v>12</v>
      </c>
      <c r="K661" s="3" t="s">
        <v>12</v>
      </c>
      <c r="L661" s="3" t="s">
        <v>12</v>
      </c>
    </row>
    <row r="662" spans="1:12" x14ac:dyDescent="0.2">
      <c r="A662" s="3" t="s">
        <v>914</v>
      </c>
      <c r="B662" s="3" t="s">
        <v>915</v>
      </c>
      <c r="C662" s="3" t="s">
        <v>889</v>
      </c>
      <c r="D662" s="3" t="s">
        <v>12</v>
      </c>
      <c r="E662" s="3">
        <v>31018999.5</v>
      </c>
      <c r="F662" s="3" t="s">
        <v>12</v>
      </c>
      <c r="G662" s="3" t="s">
        <v>12</v>
      </c>
      <c r="H662" s="3">
        <v>174</v>
      </c>
      <c r="I662" s="3" t="s">
        <v>12</v>
      </c>
      <c r="J662" s="3" t="s">
        <v>12</v>
      </c>
      <c r="K662" s="3" t="s">
        <v>12</v>
      </c>
      <c r="L662" s="3" t="s">
        <v>12</v>
      </c>
    </row>
    <row r="663" spans="1:12" x14ac:dyDescent="0.2">
      <c r="A663" s="3" t="s">
        <v>918</v>
      </c>
      <c r="B663" s="3" t="s">
        <v>919</v>
      </c>
      <c r="C663" s="3" t="s">
        <v>889</v>
      </c>
      <c r="D663" s="3" t="s">
        <v>12</v>
      </c>
      <c r="E663" s="3">
        <v>36542000</v>
      </c>
      <c r="F663" s="3" t="s">
        <v>920</v>
      </c>
      <c r="G663" s="3" t="s">
        <v>12</v>
      </c>
      <c r="H663" s="3">
        <v>183</v>
      </c>
      <c r="I663" s="3" t="s">
        <v>12</v>
      </c>
      <c r="J663" s="3" t="s">
        <v>12</v>
      </c>
      <c r="K663" s="3" t="s">
        <v>12</v>
      </c>
      <c r="L663" s="3" t="s">
        <v>12</v>
      </c>
    </row>
    <row r="664" spans="1:12" x14ac:dyDescent="0.2">
      <c r="A664" s="3" t="s">
        <v>921</v>
      </c>
      <c r="B664" s="3" t="s">
        <v>922</v>
      </c>
      <c r="C664" s="3" t="s">
        <v>889</v>
      </c>
      <c r="D664" s="3" t="s">
        <v>12</v>
      </c>
      <c r="E664" s="3">
        <v>75161000</v>
      </c>
      <c r="F664" s="3" t="s">
        <v>923</v>
      </c>
      <c r="G664" s="3" t="s">
        <v>12</v>
      </c>
      <c r="H664" s="3">
        <v>285</v>
      </c>
      <c r="I664" s="3" t="s">
        <v>12</v>
      </c>
      <c r="J664" s="3" t="s">
        <v>12</v>
      </c>
      <c r="K664" s="3" t="s">
        <v>12</v>
      </c>
      <c r="L664" s="3" t="s">
        <v>12</v>
      </c>
    </row>
    <row r="665" spans="1:12" x14ac:dyDescent="0.2">
      <c r="A665" s="3" t="s">
        <v>927</v>
      </c>
      <c r="B665" s="3" t="s">
        <v>928</v>
      </c>
      <c r="C665" s="3" t="s">
        <v>889</v>
      </c>
      <c r="D665" s="3" t="s">
        <v>12</v>
      </c>
      <c r="E665" s="3">
        <v>744954992</v>
      </c>
      <c r="F665" s="3" t="s">
        <v>929</v>
      </c>
      <c r="G665" s="3" t="s">
        <v>12</v>
      </c>
      <c r="H665" s="3">
        <v>160</v>
      </c>
      <c r="I665" s="3" t="s">
        <v>12</v>
      </c>
      <c r="J665" s="3" t="s">
        <v>12</v>
      </c>
      <c r="K665" s="3" t="s">
        <v>12</v>
      </c>
      <c r="L665" s="3" t="s">
        <v>12</v>
      </c>
    </row>
    <row r="666" spans="1:12" x14ac:dyDescent="0.2">
      <c r="A666" s="3" t="s">
        <v>930</v>
      </c>
      <c r="B666" s="3" t="s">
        <v>931</v>
      </c>
      <c r="C666" s="3" t="s">
        <v>889</v>
      </c>
      <c r="D666" s="3" t="s">
        <v>12</v>
      </c>
      <c r="E666" s="3" t="s">
        <v>12</v>
      </c>
      <c r="F666" s="3" t="s">
        <v>12</v>
      </c>
      <c r="G666" s="3" t="s">
        <v>12</v>
      </c>
      <c r="H666" s="3">
        <v>798</v>
      </c>
      <c r="I666" s="3" t="s">
        <v>12</v>
      </c>
      <c r="J666" s="3" t="s">
        <v>12</v>
      </c>
      <c r="K666" s="3" t="s">
        <v>12</v>
      </c>
      <c r="L666" s="3" t="s">
        <v>12</v>
      </c>
    </row>
    <row r="667" spans="1:12" x14ac:dyDescent="0.2">
      <c r="A667" s="3" t="s">
        <v>932</v>
      </c>
      <c r="B667" s="3" t="s">
        <v>933</v>
      </c>
      <c r="C667" s="3" t="s">
        <v>889</v>
      </c>
      <c r="D667" s="3" t="s">
        <v>12</v>
      </c>
      <c r="E667" s="3">
        <v>532930000</v>
      </c>
      <c r="F667" s="3" t="s">
        <v>934</v>
      </c>
      <c r="G667" s="3" t="s">
        <v>12</v>
      </c>
      <c r="H667" s="3">
        <v>1091</v>
      </c>
      <c r="I667" s="3">
        <v>45</v>
      </c>
      <c r="J667" s="3" t="s">
        <v>12</v>
      </c>
      <c r="K667" s="3" t="s">
        <v>12</v>
      </c>
      <c r="L667" s="3">
        <v>8.14</v>
      </c>
    </row>
    <row r="668" spans="1:12" x14ac:dyDescent="0.2">
      <c r="A668" s="3" t="s">
        <v>935</v>
      </c>
      <c r="B668" s="3" t="s">
        <v>936</v>
      </c>
      <c r="C668" s="3" t="s">
        <v>889</v>
      </c>
      <c r="D668" s="3" t="s">
        <v>12</v>
      </c>
      <c r="E668" s="3">
        <v>127146000</v>
      </c>
      <c r="F668" s="3" t="s">
        <v>937</v>
      </c>
      <c r="G668" s="3" t="s">
        <v>12</v>
      </c>
      <c r="H668" s="3">
        <v>913</v>
      </c>
      <c r="I668" s="3">
        <v>45</v>
      </c>
      <c r="J668" s="3" t="s">
        <v>12</v>
      </c>
      <c r="K668" s="3">
        <v>27.17</v>
      </c>
      <c r="L668" s="3">
        <v>17.399999999999999</v>
      </c>
    </row>
    <row r="669" spans="1:12" x14ac:dyDescent="0.2">
      <c r="A669" s="3" t="s">
        <v>938</v>
      </c>
      <c r="B669" s="3" t="s">
        <v>939</v>
      </c>
      <c r="C669" s="3" t="s">
        <v>889</v>
      </c>
      <c r="D669" s="3" t="s">
        <v>12</v>
      </c>
      <c r="E669" s="3">
        <v>326406000</v>
      </c>
      <c r="F669" s="3" t="s">
        <v>940</v>
      </c>
      <c r="G669" s="3" t="s">
        <v>12</v>
      </c>
      <c r="H669" s="3">
        <v>590</v>
      </c>
      <c r="I669" s="3">
        <v>45</v>
      </c>
      <c r="J669" s="3">
        <v>1144867</v>
      </c>
      <c r="K669" s="3">
        <v>9.33</v>
      </c>
      <c r="L669" s="3">
        <v>11.47</v>
      </c>
    </row>
    <row r="670" spans="1:12" x14ac:dyDescent="0.2">
      <c r="A670" s="3" t="s">
        <v>941</v>
      </c>
      <c r="B670" s="3" t="s">
        <v>942</v>
      </c>
      <c r="C670" s="3" t="s">
        <v>889</v>
      </c>
      <c r="D670" s="3" t="s">
        <v>12</v>
      </c>
      <c r="E670" s="3">
        <v>542138992</v>
      </c>
      <c r="F670" s="3" t="s">
        <v>943</v>
      </c>
      <c r="G670" s="3" t="s">
        <v>12</v>
      </c>
      <c r="H670" s="3">
        <v>970</v>
      </c>
      <c r="I670" s="3">
        <v>45</v>
      </c>
      <c r="J670" s="3">
        <v>5190636</v>
      </c>
      <c r="K670" s="3">
        <v>4.42</v>
      </c>
      <c r="L670" s="3">
        <v>5.15</v>
      </c>
    </row>
    <row r="671" spans="1:12" x14ac:dyDescent="0.2">
      <c r="A671" s="3" t="s">
        <v>944</v>
      </c>
      <c r="B671" s="3" t="s">
        <v>945</v>
      </c>
      <c r="C671" s="3" t="s">
        <v>889</v>
      </c>
      <c r="D671" s="3" t="s">
        <v>12</v>
      </c>
      <c r="E671" s="3">
        <v>391472000</v>
      </c>
      <c r="F671" s="3" t="s">
        <v>946</v>
      </c>
      <c r="G671" s="3" t="s">
        <v>12</v>
      </c>
      <c r="H671" s="3">
        <v>1357</v>
      </c>
      <c r="I671" s="3" t="s">
        <v>12</v>
      </c>
      <c r="J671" s="3" t="s">
        <v>12</v>
      </c>
      <c r="K671" s="3" t="s">
        <v>12</v>
      </c>
      <c r="L671" s="3" t="s">
        <v>12</v>
      </c>
    </row>
    <row r="672" spans="1:12" x14ac:dyDescent="0.2">
      <c r="A672" s="3" t="s">
        <v>947</v>
      </c>
      <c r="B672" s="3" t="s">
        <v>948</v>
      </c>
      <c r="C672" s="3" t="s">
        <v>889</v>
      </c>
      <c r="D672" s="3" t="s">
        <v>12</v>
      </c>
      <c r="E672" s="3" t="s">
        <v>12</v>
      </c>
      <c r="F672" s="3" t="s">
        <v>12</v>
      </c>
      <c r="G672" s="3" t="s">
        <v>12</v>
      </c>
      <c r="H672" s="3">
        <v>43</v>
      </c>
      <c r="I672" s="3" t="s">
        <v>12</v>
      </c>
      <c r="J672" s="3" t="s">
        <v>12</v>
      </c>
      <c r="K672" s="3" t="s">
        <v>12</v>
      </c>
      <c r="L672" s="3" t="s">
        <v>12</v>
      </c>
    </row>
    <row r="673" spans="1:12" x14ac:dyDescent="0.2">
      <c r="A673" s="3" t="s">
        <v>949</v>
      </c>
      <c r="B673" s="3" t="s">
        <v>950</v>
      </c>
      <c r="C673" s="3" t="s">
        <v>889</v>
      </c>
      <c r="D673" s="3" t="s">
        <v>12</v>
      </c>
      <c r="E673" s="3" t="s">
        <v>12</v>
      </c>
      <c r="F673" s="3" t="s">
        <v>12</v>
      </c>
      <c r="G673" s="3" t="s">
        <v>12</v>
      </c>
      <c r="H673" s="3" t="s">
        <v>12</v>
      </c>
      <c r="I673" s="3" t="s">
        <v>12</v>
      </c>
      <c r="J673" s="3" t="s">
        <v>12</v>
      </c>
      <c r="K673" s="3" t="s">
        <v>12</v>
      </c>
      <c r="L673" s="3" t="s">
        <v>12</v>
      </c>
    </row>
    <row r="674" spans="1:12" x14ac:dyDescent="0.2">
      <c r="A674" s="3" t="s">
        <v>951</v>
      </c>
      <c r="B674" s="3" t="s">
        <v>952</v>
      </c>
      <c r="C674" s="3" t="s">
        <v>889</v>
      </c>
      <c r="D674" s="3" t="s">
        <v>12</v>
      </c>
      <c r="E674" s="3">
        <v>129125999</v>
      </c>
      <c r="F674" s="3" t="s">
        <v>12</v>
      </c>
      <c r="G674" s="3" t="s">
        <v>12</v>
      </c>
      <c r="H674" s="3">
        <v>2584</v>
      </c>
      <c r="I674" s="3" t="s">
        <v>12</v>
      </c>
      <c r="J674" s="3" t="s">
        <v>12</v>
      </c>
      <c r="K674" s="3" t="s">
        <v>12</v>
      </c>
      <c r="L674" s="3" t="s">
        <v>12</v>
      </c>
    </row>
    <row r="675" spans="1:12" x14ac:dyDescent="0.2">
      <c r="A675" s="3" t="s">
        <v>953</v>
      </c>
      <c r="B675" s="3" t="s">
        <v>954</v>
      </c>
      <c r="C675" s="3" t="s">
        <v>889</v>
      </c>
      <c r="D675" s="3" t="s">
        <v>12</v>
      </c>
      <c r="E675" s="3" t="s">
        <v>12</v>
      </c>
      <c r="F675" s="3" t="s">
        <v>12</v>
      </c>
      <c r="G675" s="3" t="s">
        <v>12</v>
      </c>
      <c r="H675" s="3" t="s">
        <v>12</v>
      </c>
      <c r="I675" s="3" t="s">
        <v>12</v>
      </c>
      <c r="J675" s="3" t="s">
        <v>12</v>
      </c>
      <c r="K675" s="3" t="s">
        <v>12</v>
      </c>
      <c r="L675" s="3" t="s">
        <v>12</v>
      </c>
    </row>
    <row r="676" spans="1:12" x14ac:dyDescent="0.2">
      <c r="A676" s="3" t="s">
        <v>955</v>
      </c>
      <c r="B676" s="3" t="s">
        <v>956</v>
      </c>
      <c r="C676" s="3" t="s">
        <v>889</v>
      </c>
      <c r="D676" s="3" t="s">
        <v>12</v>
      </c>
      <c r="E676" s="3">
        <v>42206000</v>
      </c>
      <c r="F676" s="3" t="s">
        <v>957</v>
      </c>
      <c r="G676" s="3" t="s">
        <v>12</v>
      </c>
      <c r="H676" s="3">
        <v>103</v>
      </c>
      <c r="I676" s="3" t="s">
        <v>12</v>
      </c>
      <c r="J676" s="3" t="s">
        <v>12</v>
      </c>
      <c r="K676" s="3" t="s">
        <v>12</v>
      </c>
      <c r="L676" s="3" t="s">
        <v>12</v>
      </c>
    </row>
    <row r="677" spans="1:12" x14ac:dyDescent="0.2">
      <c r="A677" s="3" t="s">
        <v>958</v>
      </c>
      <c r="B677" s="3" t="s">
        <v>959</v>
      </c>
      <c r="C677" s="3" t="s">
        <v>889</v>
      </c>
      <c r="D677" s="3" t="s">
        <v>12</v>
      </c>
      <c r="E677" s="3">
        <v>99525002</v>
      </c>
      <c r="F677" s="3" t="s">
        <v>12</v>
      </c>
      <c r="G677" s="3" t="s">
        <v>12</v>
      </c>
      <c r="H677" s="3">
        <v>575</v>
      </c>
      <c r="I677" s="3" t="s">
        <v>12</v>
      </c>
      <c r="J677" s="3" t="s">
        <v>12</v>
      </c>
      <c r="K677" s="3" t="s">
        <v>12</v>
      </c>
      <c r="L677" s="3" t="s">
        <v>12</v>
      </c>
    </row>
    <row r="678" spans="1:12" x14ac:dyDescent="0.2">
      <c r="A678" s="3" t="s">
        <v>960</v>
      </c>
      <c r="B678" s="3" t="s">
        <v>961</v>
      </c>
      <c r="C678" s="3" t="s">
        <v>889</v>
      </c>
      <c r="D678" s="3" t="s">
        <v>12</v>
      </c>
      <c r="E678" s="3">
        <v>631114992</v>
      </c>
      <c r="F678" s="3" t="s">
        <v>12</v>
      </c>
      <c r="G678" s="3" t="s">
        <v>12</v>
      </c>
      <c r="H678" s="3">
        <v>2900</v>
      </c>
      <c r="I678" s="3" t="s">
        <v>12</v>
      </c>
      <c r="J678" s="3" t="s">
        <v>12</v>
      </c>
      <c r="K678" s="3" t="s">
        <v>12</v>
      </c>
      <c r="L678" s="3" t="s">
        <v>12</v>
      </c>
    </row>
    <row r="679" spans="1:12" x14ac:dyDescent="0.2">
      <c r="A679" s="3" t="s">
        <v>965</v>
      </c>
      <c r="B679" s="3" t="s">
        <v>966</v>
      </c>
      <c r="C679" s="3" t="s">
        <v>889</v>
      </c>
      <c r="D679" s="3" t="s">
        <v>12</v>
      </c>
      <c r="E679" s="3">
        <v>35476000</v>
      </c>
      <c r="F679" s="3" t="s">
        <v>967</v>
      </c>
      <c r="G679" s="3" t="s">
        <v>968</v>
      </c>
      <c r="H679" s="3">
        <v>60</v>
      </c>
      <c r="I679" s="3" t="s">
        <v>12</v>
      </c>
      <c r="J679" s="3" t="s">
        <v>12</v>
      </c>
      <c r="K679" s="3" t="s">
        <v>12</v>
      </c>
      <c r="L679" s="3" t="s">
        <v>12</v>
      </c>
    </row>
    <row r="680" spans="1:12" x14ac:dyDescent="0.2">
      <c r="A680" s="3" t="s">
        <v>971</v>
      </c>
      <c r="B680" s="3" t="s">
        <v>972</v>
      </c>
      <c r="C680" s="3" t="s">
        <v>889</v>
      </c>
      <c r="D680" s="3" t="s">
        <v>12</v>
      </c>
      <c r="E680" s="3">
        <v>55454000</v>
      </c>
      <c r="F680" s="3" t="s">
        <v>973</v>
      </c>
      <c r="G680" s="3" t="s">
        <v>12</v>
      </c>
      <c r="H680" s="3">
        <v>225</v>
      </c>
      <c r="I680" s="3" t="s">
        <v>12</v>
      </c>
      <c r="J680" s="3" t="s">
        <v>12</v>
      </c>
      <c r="K680" s="3" t="s">
        <v>12</v>
      </c>
      <c r="L680" s="3" t="s">
        <v>12</v>
      </c>
    </row>
    <row r="681" spans="1:12" x14ac:dyDescent="0.2">
      <c r="A681" s="3" t="s">
        <v>976</v>
      </c>
      <c r="B681" s="3" t="s">
        <v>977</v>
      </c>
      <c r="C681" s="3" t="s">
        <v>889</v>
      </c>
      <c r="D681" s="3" t="s">
        <v>12</v>
      </c>
      <c r="E681" s="3">
        <v>64930000</v>
      </c>
      <c r="F681" s="3" t="s">
        <v>978</v>
      </c>
      <c r="G681" s="3" t="s">
        <v>12</v>
      </c>
      <c r="H681" s="3">
        <v>105</v>
      </c>
      <c r="I681" s="3" t="s">
        <v>12</v>
      </c>
      <c r="J681" s="3" t="s">
        <v>12</v>
      </c>
      <c r="K681" s="3" t="s">
        <v>12</v>
      </c>
      <c r="L681" s="3" t="s">
        <v>12</v>
      </c>
    </row>
    <row r="682" spans="1:12" x14ac:dyDescent="0.2">
      <c r="A682" s="3" t="s">
        <v>979</v>
      </c>
      <c r="B682" s="3" t="s">
        <v>980</v>
      </c>
      <c r="C682" s="3" t="s">
        <v>889</v>
      </c>
      <c r="D682" s="3" t="s">
        <v>12</v>
      </c>
      <c r="E682" s="3">
        <v>0</v>
      </c>
      <c r="F682" s="3" t="s">
        <v>12</v>
      </c>
      <c r="G682" s="3" t="s">
        <v>12</v>
      </c>
      <c r="H682" s="3">
        <v>4</v>
      </c>
      <c r="I682" s="3">
        <v>45</v>
      </c>
      <c r="J682" s="3" t="s">
        <v>12</v>
      </c>
      <c r="K682" s="3" t="s">
        <v>12</v>
      </c>
      <c r="L682" s="3" t="s">
        <v>12</v>
      </c>
    </row>
    <row r="683" spans="1:12" x14ac:dyDescent="0.2">
      <c r="A683" s="3" t="s">
        <v>981</v>
      </c>
      <c r="B683" s="3" t="s">
        <v>982</v>
      </c>
      <c r="C683" s="3" t="s">
        <v>889</v>
      </c>
      <c r="D683" s="3" t="s">
        <v>12</v>
      </c>
      <c r="E683" s="3">
        <v>44697000</v>
      </c>
      <c r="F683" s="3" t="s">
        <v>983</v>
      </c>
      <c r="G683" s="3" t="s">
        <v>12</v>
      </c>
      <c r="H683" s="3">
        <v>238</v>
      </c>
      <c r="I683" s="3" t="s">
        <v>12</v>
      </c>
      <c r="J683" s="3" t="s">
        <v>12</v>
      </c>
      <c r="K683" s="3" t="s">
        <v>12</v>
      </c>
      <c r="L683" s="3" t="s">
        <v>12</v>
      </c>
    </row>
    <row r="684" spans="1:12" x14ac:dyDescent="0.2">
      <c r="A684" s="3" t="s">
        <v>984</v>
      </c>
      <c r="B684" s="3" t="s">
        <v>985</v>
      </c>
      <c r="C684" s="3" t="s">
        <v>889</v>
      </c>
      <c r="D684" s="3" t="s">
        <v>12</v>
      </c>
      <c r="E684" s="3">
        <v>254099000</v>
      </c>
      <c r="F684" s="3" t="s">
        <v>12</v>
      </c>
      <c r="G684" s="3" t="s">
        <v>12</v>
      </c>
      <c r="H684" s="3">
        <v>588</v>
      </c>
      <c r="I684" s="3" t="s">
        <v>12</v>
      </c>
      <c r="J684" s="3" t="s">
        <v>12</v>
      </c>
      <c r="K684" s="3" t="s">
        <v>12</v>
      </c>
      <c r="L684" s="3" t="s">
        <v>12</v>
      </c>
    </row>
    <row r="685" spans="1:12" x14ac:dyDescent="0.2">
      <c r="A685" s="3" t="s">
        <v>986</v>
      </c>
      <c r="B685" s="3" t="s">
        <v>987</v>
      </c>
      <c r="C685" s="3" t="s">
        <v>889</v>
      </c>
      <c r="D685" s="3" t="s">
        <v>12</v>
      </c>
      <c r="E685" s="3">
        <v>172310000</v>
      </c>
      <c r="F685" s="3" t="s">
        <v>988</v>
      </c>
      <c r="G685" s="3" t="s">
        <v>989</v>
      </c>
      <c r="H685" s="3" t="s">
        <v>12</v>
      </c>
      <c r="I685" s="3" t="s">
        <v>12</v>
      </c>
      <c r="J685" s="3" t="s">
        <v>12</v>
      </c>
      <c r="K685" s="3" t="s">
        <v>12</v>
      </c>
      <c r="L685" s="3" t="s">
        <v>12</v>
      </c>
    </row>
    <row r="686" spans="1:12" x14ac:dyDescent="0.2">
      <c r="A686" s="3" t="s">
        <v>990</v>
      </c>
      <c r="B686" s="3" t="s">
        <v>991</v>
      </c>
      <c r="C686" s="3" t="s">
        <v>889</v>
      </c>
      <c r="D686" s="3" t="s">
        <v>12</v>
      </c>
      <c r="E686" s="3">
        <v>13286000</v>
      </c>
      <c r="F686" s="3" t="s">
        <v>12</v>
      </c>
      <c r="G686" s="3" t="s">
        <v>12</v>
      </c>
      <c r="H686" s="3">
        <v>91</v>
      </c>
      <c r="I686" s="3" t="s">
        <v>12</v>
      </c>
      <c r="J686" s="3" t="s">
        <v>12</v>
      </c>
      <c r="K686" s="3" t="s">
        <v>12</v>
      </c>
      <c r="L686" s="3" t="s">
        <v>12</v>
      </c>
    </row>
    <row r="687" spans="1:12" x14ac:dyDescent="0.2">
      <c r="A687" s="3" t="s">
        <v>992</v>
      </c>
      <c r="B687" s="3" t="s">
        <v>993</v>
      </c>
      <c r="C687" s="3" t="s">
        <v>889</v>
      </c>
      <c r="D687" s="3" t="s">
        <v>12</v>
      </c>
      <c r="E687" s="3">
        <v>66779000</v>
      </c>
      <c r="F687" s="3" t="s">
        <v>12</v>
      </c>
      <c r="G687" s="3" t="s">
        <v>12</v>
      </c>
      <c r="H687" s="3">
        <v>512</v>
      </c>
      <c r="I687" s="3" t="s">
        <v>12</v>
      </c>
      <c r="J687" s="3" t="s">
        <v>12</v>
      </c>
      <c r="K687" s="3" t="s">
        <v>12</v>
      </c>
      <c r="L687" s="3" t="s">
        <v>12</v>
      </c>
    </row>
    <row r="688" spans="1:12" x14ac:dyDescent="0.2">
      <c r="A688" s="3" t="s">
        <v>994</v>
      </c>
      <c r="B688" s="3" t="s">
        <v>995</v>
      </c>
      <c r="C688" s="3" t="s">
        <v>889</v>
      </c>
      <c r="D688" s="3" t="s">
        <v>12</v>
      </c>
      <c r="E688" s="3" t="s">
        <v>12</v>
      </c>
      <c r="F688" s="3" t="s">
        <v>12</v>
      </c>
      <c r="G688" s="3" t="s">
        <v>12</v>
      </c>
      <c r="H688" s="3" t="s">
        <v>12</v>
      </c>
      <c r="I688" s="3" t="s">
        <v>12</v>
      </c>
      <c r="J688" s="3" t="s">
        <v>12</v>
      </c>
      <c r="K688" s="3" t="s">
        <v>12</v>
      </c>
      <c r="L688" s="3" t="s">
        <v>12</v>
      </c>
    </row>
    <row r="689" spans="1:12" x14ac:dyDescent="0.2">
      <c r="A689" s="3" t="s">
        <v>996</v>
      </c>
      <c r="B689" s="3" t="s">
        <v>997</v>
      </c>
      <c r="C689" s="3" t="s">
        <v>889</v>
      </c>
      <c r="D689" s="3" t="s">
        <v>12</v>
      </c>
      <c r="E689" s="3" t="s">
        <v>12</v>
      </c>
      <c r="F689" s="3" t="s">
        <v>12</v>
      </c>
      <c r="G689" s="3" t="s">
        <v>12</v>
      </c>
      <c r="H689" s="3">
        <v>650</v>
      </c>
      <c r="I689" s="3" t="s">
        <v>12</v>
      </c>
      <c r="J689" s="3" t="s">
        <v>12</v>
      </c>
      <c r="K689" s="3" t="s">
        <v>12</v>
      </c>
      <c r="L689" s="3" t="s">
        <v>12</v>
      </c>
    </row>
    <row r="690" spans="1:12" x14ac:dyDescent="0.2">
      <c r="A690" s="3" t="s">
        <v>998</v>
      </c>
      <c r="B690" s="3" t="s">
        <v>999</v>
      </c>
      <c r="C690" s="3" t="s">
        <v>889</v>
      </c>
      <c r="D690" s="3" t="s">
        <v>12</v>
      </c>
      <c r="E690" s="3" t="s">
        <v>12</v>
      </c>
      <c r="F690" s="3" t="s">
        <v>12</v>
      </c>
      <c r="G690" s="3" t="s">
        <v>1000</v>
      </c>
      <c r="H690" s="3">
        <v>1300</v>
      </c>
      <c r="I690" s="3" t="s">
        <v>12</v>
      </c>
      <c r="J690" s="3" t="s">
        <v>12</v>
      </c>
      <c r="K690" s="3" t="s">
        <v>12</v>
      </c>
      <c r="L690" s="3" t="s">
        <v>12</v>
      </c>
    </row>
    <row r="691" spans="1:12" x14ac:dyDescent="0.2">
      <c r="A691" s="3" t="s">
        <v>1001</v>
      </c>
      <c r="B691" s="3" t="s">
        <v>1002</v>
      </c>
      <c r="C691" s="3" t="s">
        <v>889</v>
      </c>
      <c r="D691" s="3" t="s">
        <v>12</v>
      </c>
      <c r="E691" s="3" t="s">
        <v>12</v>
      </c>
      <c r="F691" s="3" t="s">
        <v>12</v>
      </c>
      <c r="G691" s="3" t="s">
        <v>12</v>
      </c>
      <c r="H691" s="3">
        <v>50</v>
      </c>
      <c r="I691" s="3" t="s">
        <v>12</v>
      </c>
      <c r="J691" s="3" t="s">
        <v>12</v>
      </c>
      <c r="K691" s="3" t="s">
        <v>12</v>
      </c>
      <c r="L691" s="3" t="s">
        <v>12</v>
      </c>
    </row>
    <row r="692" spans="1:12" x14ac:dyDescent="0.2">
      <c r="A692" s="3" t="s">
        <v>1003</v>
      </c>
      <c r="B692" s="3" t="s">
        <v>1004</v>
      </c>
      <c r="C692" s="3" t="s">
        <v>889</v>
      </c>
      <c r="D692" s="3" t="s">
        <v>12</v>
      </c>
      <c r="E692" s="3" t="s">
        <v>12</v>
      </c>
      <c r="F692" s="3" t="s">
        <v>12</v>
      </c>
      <c r="G692" s="3" t="s">
        <v>12</v>
      </c>
      <c r="H692" s="3" t="s">
        <v>12</v>
      </c>
      <c r="I692" s="3" t="s">
        <v>12</v>
      </c>
      <c r="J692" s="3" t="s">
        <v>12</v>
      </c>
      <c r="K692" s="3" t="s">
        <v>12</v>
      </c>
      <c r="L692" s="3" t="s">
        <v>12</v>
      </c>
    </row>
    <row r="693" spans="1:12" x14ac:dyDescent="0.2">
      <c r="A693" s="3" t="s">
        <v>1005</v>
      </c>
      <c r="B693" s="3" t="s">
        <v>1006</v>
      </c>
      <c r="C693" s="3" t="s">
        <v>889</v>
      </c>
      <c r="D693" s="3" t="s">
        <v>12</v>
      </c>
      <c r="E693" s="3" t="s">
        <v>12</v>
      </c>
      <c r="F693" s="3" t="s">
        <v>12</v>
      </c>
      <c r="G693" s="3" t="s">
        <v>12</v>
      </c>
      <c r="H693" s="3">
        <v>100</v>
      </c>
      <c r="I693" s="3" t="s">
        <v>12</v>
      </c>
      <c r="J693" s="3" t="s">
        <v>12</v>
      </c>
      <c r="K693" s="3" t="s">
        <v>12</v>
      </c>
      <c r="L693" s="3" t="s">
        <v>12</v>
      </c>
    </row>
    <row r="694" spans="1:12" x14ac:dyDescent="0.2">
      <c r="A694" s="3" t="s">
        <v>1007</v>
      </c>
      <c r="B694" s="3" t="s">
        <v>1008</v>
      </c>
      <c r="C694" s="3" t="s">
        <v>889</v>
      </c>
      <c r="D694" s="3" t="s">
        <v>12</v>
      </c>
      <c r="E694" s="3" t="s">
        <v>12</v>
      </c>
      <c r="F694" s="3" t="s">
        <v>12</v>
      </c>
      <c r="G694" s="3" t="s">
        <v>12</v>
      </c>
      <c r="H694" s="3" t="s">
        <v>12</v>
      </c>
      <c r="I694" s="3" t="s">
        <v>12</v>
      </c>
      <c r="J694" s="3" t="s">
        <v>12</v>
      </c>
      <c r="K694" s="3" t="s">
        <v>12</v>
      </c>
      <c r="L694" s="3" t="s">
        <v>12</v>
      </c>
    </row>
    <row r="695" spans="1:12" x14ac:dyDescent="0.2">
      <c r="A695" s="3" t="s">
        <v>1009</v>
      </c>
      <c r="B695" s="3" t="s">
        <v>1010</v>
      </c>
      <c r="C695" s="3" t="s">
        <v>889</v>
      </c>
      <c r="D695" s="3" t="s">
        <v>12</v>
      </c>
      <c r="E695" s="3" t="s">
        <v>12</v>
      </c>
      <c r="F695" s="3" t="s">
        <v>12</v>
      </c>
      <c r="G695" s="3" t="s">
        <v>12</v>
      </c>
      <c r="H695" s="3" t="s">
        <v>12</v>
      </c>
      <c r="I695" s="3" t="s">
        <v>12</v>
      </c>
      <c r="J695" s="3" t="s">
        <v>12</v>
      </c>
      <c r="K695" s="3" t="s">
        <v>12</v>
      </c>
      <c r="L695" s="3" t="s">
        <v>12</v>
      </c>
    </row>
    <row r="696" spans="1:12" x14ac:dyDescent="0.2">
      <c r="A696" s="3" t="s">
        <v>1011</v>
      </c>
      <c r="B696" s="3" t="s">
        <v>1012</v>
      </c>
      <c r="C696" s="3" t="s">
        <v>889</v>
      </c>
      <c r="D696" s="3" t="s">
        <v>12</v>
      </c>
      <c r="E696" s="3" t="s">
        <v>12</v>
      </c>
      <c r="F696" s="3" t="s">
        <v>12</v>
      </c>
      <c r="G696" s="3" t="s">
        <v>12</v>
      </c>
      <c r="H696" s="3" t="s">
        <v>12</v>
      </c>
      <c r="I696" s="3" t="s">
        <v>12</v>
      </c>
      <c r="J696" s="3" t="s">
        <v>12</v>
      </c>
      <c r="K696" s="3" t="s">
        <v>12</v>
      </c>
      <c r="L696" s="3" t="s">
        <v>12</v>
      </c>
    </row>
    <row r="697" spans="1:12" x14ac:dyDescent="0.2">
      <c r="A697" s="3" t="s">
        <v>1013</v>
      </c>
      <c r="B697" s="3" t="s">
        <v>1014</v>
      </c>
      <c r="C697" s="3" t="s">
        <v>889</v>
      </c>
      <c r="D697" s="3" t="s">
        <v>12</v>
      </c>
      <c r="E697" s="3" t="s">
        <v>12</v>
      </c>
      <c r="F697" s="3" t="s">
        <v>12</v>
      </c>
      <c r="G697" s="3" t="s">
        <v>12</v>
      </c>
      <c r="H697" s="3" t="s">
        <v>12</v>
      </c>
      <c r="I697" s="3" t="s">
        <v>12</v>
      </c>
      <c r="J697" s="3" t="s">
        <v>12</v>
      </c>
      <c r="K697" s="3" t="s">
        <v>12</v>
      </c>
      <c r="L697" s="3" t="s">
        <v>12</v>
      </c>
    </row>
    <row r="698" spans="1:12" x14ac:dyDescent="0.2">
      <c r="A698" s="3" t="s">
        <v>1026</v>
      </c>
      <c r="B698" s="3" t="s">
        <v>1027</v>
      </c>
      <c r="C698" s="3" t="s">
        <v>1028</v>
      </c>
      <c r="D698" s="3" t="s">
        <v>12</v>
      </c>
      <c r="E698" s="3">
        <v>595000</v>
      </c>
      <c r="F698" s="3" t="s">
        <v>1029</v>
      </c>
      <c r="G698" s="3" t="s">
        <v>12</v>
      </c>
      <c r="H698" s="3">
        <v>12</v>
      </c>
      <c r="I698" s="3" t="s">
        <v>12</v>
      </c>
      <c r="J698" s="3" t="s">
        <v>12</v>
      </c>
      <c r="K698" s="3" t="s">
        <v>12</v>
      </c>
      <c r="L698" s="3" t="s">
        <v>12</v>
      </c>
    </row>
    <row r="699" spans="1:12" x14ac:dyDescent="0.2">
      <c r="A699" s="3" t="s">
        <v>1030</v>
      </c>
      <c r="B699" s="3" t="s">
        <v>1031</v>
      </c>
      <c r="C699" s="3" t="s">
        <v>1028</v>
      </c>
      <c r="D699" s="3" t="s">
        <v>12</v>
      </c>
      <c r="E699" s="3" t="s">
        <v>12</v>
      </c>
      <c r="F699" s="3" t="s">
        <v>12</v>
      </c>
      <c r="G699" s="3" t="s">
        <v>1032</v>
      </c>
      <c r="H699" s="3">
        <v>525</v>
      </c>
      <c r="I699" s="3" t="s">
        <v>12</v>
      </c>
      <c r="J699" s="3" t="s">
        <v>12</v>
      </c>
      <c r="K699" s="3" t="s">
        <v>12</v>
      </c>
      <c r="L699" s="3" t="s">
        <v>12</v>
      </c>
    </row>
    <row r="700" spans="1:12" x14ac:dyDescent="0.2">
      <c r="A700" s="3" t="s">
        <v>1033</v>
      </c>
      <c r="B700" s="3" t="s">
        <v>1034</v>
      </c>
      <c r="C700" s="3" t="s">
        <v>1028</v>
      </c>
      <c r="D700" s="3" t="s">
        <v>12</v>
      </c>
      <c r="E700" s="3" t="s">
        <v>12</v>
      </c>
      <c r="F700" s="3" t="s">
        <v>12</v>
      </c>
      <c r="G700" s="3" t="s">
        <v>12</v>
      </c>
      <c r="H700" s="3" t="s">
        <v>12</v>
      </c>
      <c r="I700" s="3" t="s">
        <v>12</v>
      </c>
      <c r="J700" s="3" t="s">
        <v>12</v>
      </c>
      <c r="K700" s="3" t="s">
        <v>12</v>
      </c>
      <c r="L700" s="3" t="s">
        <v>12</v>
      </c>
    </row>
    <row r="701" spans="1:12" x14ac:dyDescent="0.2">
      <c r="A701" s="3" t="s">
        <v>1035</v>
      </c>
      <c r="B701" s="3" t="s">
        <v>1036</v>
      </c>
      <c r="C701" s="3" t="s">
        <v>1028</v>
      </c>
      <c r="D701" s="3" t="s">
        <v>12</v>
      </c>
      <c r="E701" s="3">
        <v>156918000</v>
      </c>
      <c r="F701" s="3" t="s">
        <v>1037</v>
      </c>
      <c r="G701" s="3" t="s">
        <v>1038</v>
      </c>
      <c r="H701" s="3">
        <v>497</v>
      </c>
      <c r="I701" s="3" t="s">
        <v>12</v>
      </c>
      <c r="J701" s="3" t="s">
        <v>12</v>
      </c>
      <c r="K701" s="3" t="s">
        <v>12</v>
      </c>
      <c r="L701" s="3" t="s">
        <v>12</v>
      </c>
    </row>
    <row r="702" spans="1:12" x14ac:dyDescent="0.2">
      <c r="A702" s="3" t="s">
        <v>1039</v>
      </c>
      <c r="B702" s="3" t="s">
        <v>1040</v>
      </c>
      <c r="C702" s="3" t="s">
        <v>1028</v>
      </c>
      <c r="D702" s="3" t="s">
        <v>12</v>
      </c>
      <c r="E702" s="3">
        <v>129261000</v>
      </c>
      <c r="F702" s="3" t="s">
        <v>12</v>
      </c>
      <c r="G702" s="3" t="s">
        <v>12</v>
      </c>
      <c r="H702" s="3">
        <v>280</v>
      </c>
      <c r="I702" s="3">
        <v>25</v>
      </c>
      <c r="J702" s="3" t="s">
        <v>12</v>
      </c>
      <c r="K702" s="3" t="s">
        <v>12</v>
      </c>
      <c r="L702" s="3" t="s">
        <v>12</v>
      </c>
    </row>
    <row r="703" spans="1:12" x14ac:dyDescent="0.2">
      <c r="A703" s="3" t="s">
        <v>1041</v>
      </c>
      <c r="B703" s="3" t="s">
        <v>1042</v>
      </c>
      <c r="C703" s="3" t="s">
        <v>1028</v>
      </c>
      <c r="D703" s="3" t="s">
        <v>12</v>
      </c>
      <c r="E703" s="3">
        <v>10498000</v>
      </c>
      <c r="F703" s="3" t="s">
        <v>1043</v>
      </c>
      <c r="G703" s="3" t="s">
        <v>12</v>
      </c>
      <c r="H703" s="3">
        <v>40</v>
      </c>
      <c r="I703" s="3" t="s">
        <v>12</v>
      </c>
      <c r="J703" s="3" t="s">
        <v>12</v>
      </c>
      <c r="K703" s="3" t="s">
        <v>12</v>
      </c>
      <c r="L703" s="3" t="s">
        <v>12</v>
      </c>
    </row>
    <row r="704" spans="1:12" x14ac:dyDescent="0.2">
      <c r="A704" s="3" t="s">
        <v>1044</v>
      </c>
      <c r="B704" s="3" t="s">
        <v>1045</v>
      </c>
      <c r="C704" s="3" t="s">
        <v>1028</v>
      </c>
      <c r="D704" s="3" t="s">
        <v>12</v>
      </c>
      <c r="E704" s="3" t="s">
        <v>12</v>
      </c>
      <c r="F704" s="3" t="s">
        <v>12</v>
      </c>
      <c r="G704" s="3" t="s">
        <v>12</v>
      </c>
      <c r="H704" s="3" t="s">
        <v>12</v>
      </c>
      <c r="I704" s="3" t="s">
        <v>12</v>
      </c>
      <c r="J704" s="3" t="s">
        <v>12</v>
      </c>
      <c r="K704" s="3" t="s">
        <v>12</v>
      </c>
      <c r="L704" s="3" t="s">
        <v>12</v>
      </c>
    </row>
    <row r="705" spans="1:12" x14ac:dyDescent="0.2">
      <c r="A705" s="3" t="s">
        <v>1046</v>
      </c>
      <c r="B705" s="3" t="s">
        <v>1047</v>
      </c>
      <c r="C705" s="3" t="s">
        <v>1028</v>
      </c>
      <c r="D705" s="3" t="s">
        <v>12</v>
      </c>
      <c r="E705" s="3" t="s">
        <v>12</v>
      </c>
      <c r="F705" s="3" t="s">
        <v>12</v>
      </c>
      <c r="G705" s="3" t="s">
        <v>12</v>
      </c>
      <c r="H705" s="3" t="s">
        <v>12</v>
      </c>
      <c r="I705" s="3" t="s">
        <v>12</v>
      </c>
      <c r="J705" s="3" t="s">
        <v>12</v>
      </c>
      <c r="K705" s="3" t="s">
        <v>12</v>
      </c>
      <c r="L705" s="3" t="s">
        <v>12</v>
      </c>
    </row>
    <row r="706" spans="1:12" x14ac:dyDescent="0.2">
      <c r="A706" s="3" t="s">
        <v>1048</v>
      </c>
      <c r="B706" s="3" t="s">
        <v>1049</v>
      </c>
      <c r="C706" s="3" t="s">
        <v>1028</v>
      </c>
      <c r="D706" s="3" t="s">
        <v>12</v>
      </c>
      <c r="E706" s="3" t="s">
        <v>12</v>
      </c>
      <c r="F706" s="3" t="s">
        <v>12</v>
      </c>
      <c r="G706" s="3" t="s">
        <v>12</v>
      </c>
      <c r="H706" s="3" t="s">
        <v>12</v>
      </c>
      <c r="I706" s="3" t="s">
        <v>12</v>
      </c>
      <c r="J706" s="3" t="s">
        <v>12</v>
      </c>
      <c r="K706" s="3" t="s">
        <v>12</v>
      </c>
      <c r="L706" s="3" t="s">
        <v>12</v>
      </c>
    </row>
    <row r="707" spans="1:12" x14ac:dyDescent="0.2">
      <c r="A707" s="3" t="s">
        <v>1054</v>
      </c>
      <c r="B707" s="3" t="s">
        <v>1055</v>
      </c>
      <c r="C707" s="3" t="s">
        <v>1052</v>
      </c>
      <c r="D707" s="3" t="s">
        <v>12</v>
      </c>
      <c r="E707" s="3">
        <v>447808991.5</v>
      </c>
      <c r="F707" s="3" t="s">
        <v>1056</v>
      </c>
      <c r="G707" s="3" t="s">
        <v>12</v>
      </c>
      <c r="H707" s="3">
        <v>2510</v>
      </c>
      <c r="I707" s="3" t="s">
        <v>12</v>
      </c>
      <c r="J707" s="3" t="s">
        <v>12</v>
      </c>
      <c r="K707" s="3" t="s">
        <v>12</v>
      </c>
      <c r="L707" s="3" t="s">
        <v>12</v>
      </c>
    </row>
    <row r="708" spans="1:12" x14ac:dyDescent="0.2">
      <c r="A708" s="3" t="s">
        <v>1057</v>
      </c>
      <c r="B708" s="3" t="s">
        <v>1058</v>
      </c>
      <c r="C708" s="3" t="s">
        <v>1052</v>
      </c>
      <c r="D708" s="3" t="s">
        <v>12</v>
      </c>
      <c r="E708" s="3">
        <v>145810000</v>
      </c>
      <c r="F708" s="3" t="s">
        <v>1059</v>
      </c>
      <c r="G708" s="3" t="s">
        <v>12</v>
      </c>
      <c r="H708" s="3">
        <v>286</v>
      </c>
      <c r="I708" s="3" t="s">
        <v>12</v>
      </c>
      <c r="J708" s="3" t="s">
        <v>12</v>
      </c>
      <c r="K708" s="3" t="s">
        <v>12</v>
      </c>
      <c r="L708" s="3" t="s">
        <v>12</v>
      </c>
    </row>
    <row r="709" spans="1:12" x14ac:dyDescent="0.2">
      <c r="A709" s="3" t="s">
        <v>1060</v>
      </c>
      <c r="B709" s="3" t="s">
        <v>1061</v>
      </c>
      <c r="C709" s="3" t="s">
        <v>1052</v>
      </c>
      <c r="D709" s="3" t="s">
        <v>12</v>
      </c>
      <c r="E709" s="3">
        <v>71944000</v>
      </c>
      <c r="F709" s="3" t="s">
        <v>1062</v>
      </c>
      <c r="G709" s="3" t="s">
        <v>12</v>
      </c>
      <c r="H709" s="3">
        <v>550</v>
      </c>
      <c r="I709" s="3" t="s">
        <v>12</v>
      </c>
      <c r="J709" s="3" t="s">
        <v>12</v>
      </c>
      <c r="K709" s="3" t="s">
        <v>12</v>
      </c>
      <c r="L709" s="3" t="s">
        <v>12</v>
      </c>
    </row>
    <row r="710" spans="1:12" x14ac:dyDescent="0.2">
      <c r="A710" s="3" t="s">
        <v>1063</v>
      </c>
      <c r="B710" s="3" t="s">
        <v>1064</v>
      </c>
      <c r="C710" s="3" t="s">
        <v>1052</v>
      </c>
      <c r="D710" s="3" t="s">
        <v>12</v>
      </c>
      <c r="E710" s="3">
        <v>1946000</v>
      </c>
      <c r="F710" s="3" t="s">
        <v>1065</v>
      </c>
      <c r="G710" s="3" t="s">
        <v>12</v>
      </c>
      <c r="H710" s="3">
        <v>62</v>
      </c>
      <c r="I710" s="3" t="s">
        <v>12</v>
      </c>
      <c r="J710" s="3" t="s">
        <v>12</v>
      </c>
      <c r="K710" s="3" t="s">
        <v>12</v>
      </c>
      <c r="L710" s="3" t="s">
        <v>12</v>
      </c>
    </row>
    <row r="711" spans="1:12" x14ac:dyDescent="0.2">
      <c r="A711" s="3" t="s">
        <v>1066</v>
      </c>
      <c r="B711" s="3" t="s">
        <v>1067</v>
      </c>
      <c r="C711" s="3" t="s">
        <v>1052</v>
      </c>
      <c r="D711" s="3" t="s">
        <v>12</v>
      </c>
      <c r="E711" s="3" t="s">
        <v>12</v>
      </c>
      <c r="F711" s="3" t="s">
        <v>12</v>
      </c>
      <c r="G711" s="3" t="s">
        <v>12</v>
      </c>
      <c r="H711" s="3" t="s">
        <v>12</v>
      </c>
      <c r="I711" s="3" t="s">
        <v>12</v>
      </c>
      <c r="J711" s="3" t="s">
        <v>12</v>
      </c>
      <c r="K711" s="3" t="s">
        <v>12</v>
      </c>
      <c r="L711" s="3" t="s">
        <v>12</v>
      </c>
    </row>
    <row r="712" spans="1:12" x14ac:dyDescent="0.2">
      <c r="A712" s="3" t="s">
        <v>1068</v>
      </c>
      <c r="B712" s="3" t="s">
        <v>1069</v>
      </c>
      <c r="C712" s="3" t="s">
        <v>1052</v>
      </c>
      <c r="D712" s="3" t="s">
        <v>12</v>
      </c>
      <c r="E712" s="3" t="s">
        <v>12</v>
      </c>
      <c r="F712" s="3" t="s">
        <v>1070</v>
      </c>
      <c r="G712" s="3" t="s">
        <v>12</v>
      </c>
      <c r="H712" s="3">
        <v>199</v>
      </c>
      <c r="I712" s="3" t="s">
        <v>12</v>
      </c>
      <c r="J712" s="3" t="s">
        <v>12</v>
      </c>
      <c r="K712" s="3" t="s">
        <v>12</v>
      </c>
      <c r="L712" s="3" t="s">
        <v>12</v>
      </c>
    </row>
    <row r="713" spans="1:12" x14ac:dyDescent="0.2">
      <c r="A713" s="3" t="s">
        <v>1071</v>
      </c>
      <c r="B713" s="3" t="s">
        <v>1072</v>
      </c>
      <c r="C713" s="3" t="s">
        <v>1052</v>
      </c>
      <c r="D713" s="3" t="s">
        <v>12</v>
      </c>
      <c r="E713" s="3">
        <v>71366000</v>
      </c>
      <c r="F713" s="3" t="s">
        <v>12</v>
      </c>
      <c r="G713" s="3" t="s">
        <v>12</v>
      </c>
      <c r="H713" s="3">
        <v>290</v>
      </c>
      <c r="I713" s="3" t="s">
        <v>12</v>
      </c>
      <c r="J713" s="3" t="s">
        <v>12</v>
      </c>
      <c r="K713" s="3" t="s">
        <v>12</v>
      </c>
      <c r="L713" s="3" t="s">
        <v>12</v>
      </c>
    </row>
    <row r="714" spans="1:12" x14ac:dyDescent="0.2">
      <c r="A714" s="3" t="s">
        <v>1073</v>
      </c>
      <c r="B714" s="3" t="s">
        <v>1074</v>
      </c>
      <c r="C714" s="3" t="s">
        <v>1052</v>
      </c>
      <c r="D714" s="3" t="s">
        <v>12</v>
      </c>
      <c r="E714" s="3">
        <v>71181000</v>
      </c>
      <c r="F714" s="3" t="s">
        <v>467</v>
      </c>
      <c r="G714" s="3" t="s">
        <v>12</v>
      </c>
      <c r="H714" s="3">
        <v>258</v>
      </c>
      <c r="I714" s="3" t="s">
        <v>12</v>
      </c>
      <c r="J714" s="3" t="s">
        <v>12</v>
      </c>
      <c r="K714" s="3" t="s">
        <v>12</v>
      </c>
      <c r="L714" s="3" t="s">
        <v>12</v>
      </c>
    </row>
    <row r="715" spans="1:12" x14ac:dyDescent="0.2">
      <c r="A715" s="3" t="s">
        <v>1075</v>
      </c>
      <c r="B715" s="3" t="s">
        <v>1076</v>
      </c>
      <c r="C715" s="3" t="s">
        <v>1052</v>
      </c>
      <c r="D715" s="3" t="s">
        <v>12</v>
      </c>
      <c r="E715" s="3">
        <v>14304000</v>
      </c>
      <c r="F715" s="3" t="s">
        <v>1077</v>
      </c>
      <c r="G715" s="3" t="s">
        <v>12</v>
      </c>
      <c r="H715" s="3">
        <v>109</v>
      </c>
      <c r="I715" s="3" t="s">
        <v>12</v>
      </c>
      <c r="J715" s="3" t="s">
        <v>12</v>
      </c>
      <c r="K715" s="3" t="s">
        <v>12</v>
      </c>
      <c r="L715" s="3" t="s">
        <v>12</v>
      </c>
    </row>
    <row r="716" spans="1:12" x14ac:dyDescent="0.2">
      <c r="A716" s="3" t="s">
        <v>1078</v>
      </c>
      <c r="B716" s="3" t="s">
        <v>1079</v>
      </c>
      <c r="C716" s="3" t="s">
        <v>1052</v>
      </c>
      <c r="D716" s="3" t="s">
        <v>12</v>
      </c>
      <c r="E716" s="3">
        <v>14975999.75</v>
      </c>
      <c r="F716" s="3" t="s">
        <v>12</v>
      </c>
      <c r="G716" s="3" t="s">
        <v>12</v>
      </c>
      <c r="H716" s="3">
        <v>49</v>
      </c>
      <c r="I716" s="3" t="s">
        <v>12</v>
      </c>
      <c r="J716" s="3" t="s">
        <v>12</v>
      </c>
      <c r="K716" s="3" t="s">
        <v>12</v>
      </c>
      <c r="L716" s="3" t="s">
        <v>12</v>
      </c>
    </row>
    <row r="717" spans="1:12" x14ac:dyDescent="0.2">
      <c r="A717" s="3" t="s">
        <v>1080</v>
      </c>
      <c r="B717" s="3" t="s">
        <v>1081</v>
      </c>
      <c r="C717" s="3" t="s">
        <v>1052</v>
      </c>
      <c r="D717" s="3" t="s">
        <v>12</v>
      </c>
      <c r="E717" s="3">
        <v>4911000</v>
      </c>
      <c r="F717" s="3" t="s">
        <v>12</v>
      </c>
      <c r="G717" s="3" t="s">
        <v>12</v>
      </c>
      <c r="H717" s="3">
        <v>55</v>
      </c>
      <c r="I717" s="3" t="s">
        <v>12</v>
      </c>
      <c r="J717" s="3" t="s">
        <v>12</v>
      </c>
      <c r="K717" s="3" t="s">
        <v>12</v>
      </c>
      <c r="L717" s="3" t="s">
        <v>12</v>
      </c>
    </row>
    <row r="718" spans="1:12" x14ac:dyDescent="0.2">
      <c r="A718" s="3" t="s">
        <v>1082</v>
      </c>
      <c r="B718" s="3" t="s">
        <v>1083</v>
      </c>
      <c r="C718" s="3" t="s">
        <v>1052</v>
      </c>
      <c r="D718" s="3" t="s">
        <v>12</v>
      </c>
      <c r="E718" s="3" t="s">
        <v>12</v>
      </c>
      <c r="F718" s="3" t="s">
        <v>12</v>
      </c>
      <c r="G718" s="3" t="s">
        <v>12</v>
      </c>
      <c r="H718" s="3" t="s">
        <v>12</v>
      </c>
      <c r="I718" s="3" t="s">
        <v>12</v>
      </c>
      <c r="J718" s="3" t="s">
        <v>12</v>
      </c>
      <c r="K718" s="3" t="s">
        <v>12</v>
      </c>
      <c r="L718" s="3" t="s">
        <v>12</v>
      </c>
    </row>
    <row r="719" spans="1:12" x14ac:dyDescent="0.2">
      <c r="A719" s="3" t="s">
        <v>1084</v>
      </c>
      <c r="B719" s="3" t="s">
        <v>1085</v>
      </c>
      <c r="C719" s="3" t="s">
        <v>1052</v>
      </c>
      <c r="D719" s="3" t="s">
        <v>12</v>
      </c>
      <c r="E719" s="3" t="s">
        <v>12</v>
      </c>
      <c r="F719" s="3" t="s">
        <v>12</v>
      </c>
      <c r="G719" s="3" t="s">
        <v>12</v>
      </c>
      <c r="H719" s="3" t="s">
        <v>12</v>
      </c>
      <c r="I719" s="3" t="s">
        <v>12</v>
      </c>
      <c r="J719" s="3" t="s">
        <v>12</v>
      </c>
      <c r="K719" s="3" t="s">
        <v>12</v>
      </c>
      <c r="L719" s="3" t="s">
        <v>12</v>
      </c>
    </row>
    <row r="720" spans="1:12" x14ac:dyDescent="0.2">
      <c r="A720" s="3" t="s">
        <v>1086</v>
      </c>
      <c r="B720" s="3" t="s">
        <v>1087</v>
      </c>
      <c r="C720" s="3" t="s">
        <v>1052</v>
      </c>
      <c r="D720" s="3" t="s">
        <v>12</v>
      </c>
      <c r="E720" s="3" t="s">
        <v>12</v>
      </c>
      <c r="F720" s="3" t="s">
        <v>1088</v>
      </c>
      <c r="G720" s="3" t="s">
        <v>12</v>
      </c>
      <c r="H720" s="3">
        <v>283</v>
      </c>
      <c r="I720" s="3" t="s">
        <v>12</v>
      </c>
      <c r="J720" s="3" t="s">
        <v>12</v>
      </c>
      <c r="K720" s="3" t="s">
        <v>12</v>
      </c>
      <c r="L720" s="3" t="s">
        <v>12</v>
      </c>
    </row>
    <row r="721" spans="1:12" x14ac:dyDescent="0.2">
      <c r="A721" s="3" t="s">
        <v>1089</v>
      </c>
      <c r="B721" s="3" t="s">
        <v>1090</v>
      </c>
      <c r="C721" s="3" t="s">
        <v>1052</v>
      </c>
      <c r="D721" s="3" t="s">
        <v>12</v>
      </c>
      <c r="E721" s="3">
        <v>58033000</v>
      </c>
      <c r="F721" s="3" t="s">
        <v>1091</v>
      </c>
      <c r="G721" s="3" t="s">
        <v>12</v>
      </c>
      <c r="H721" s="3">
        <v>295</v>
      </c>
      <c r="I721" s="3" t="s">
        <v>12</v>
      </c>
      <c r="J721" s="3" t="s">
        <v>12</v>
      </c>
      <c r="K721" s="3" t="s">
        <v>12</v>
      </c>
      <c r="L721" s="3" t="s">
        <v>12</v>
      </c>
    </row>
    <row r="722" spans="1:12" x14ac:dyDescent="0.2">
      <c r="A722" s="3" t="s">
        <v>1092</v>
      </c>
      <c r="B722" s="3" t="s">
        <v>1093</v>
      </c>
      <c r="C722" s="3" t="s">
        <v>1052</v>
      </c>
      <c r="D722" s="3" t="s">
        <v>12</v>
      </c>
      <c r="E722" s="3" t="s">
        <v>12</v>
      </c>
      <c r="F722" s="3" t="s">
        <v>12</v>
      </c>
      <c r="G722" s="3" t="s">
        <v>12</v>
      </c>
      <c r="H722" s="3" t="s">
        <v>12</v>
      </c>
      <c r="I722" s="3" t="s">
        <v>12</v>
      </c>
      <c r="J722" s="3" t="s">
        <v>12</v>
      </c>
      <c r="K722" s="3" t="s">
        <v>12</v>
      </c>
      <c r="L722" s="3" t="s">
        <v>12</v>
      </c>
    </row>
    <row r="723" spans="1:12" x14ac:dyDescent="0.2">
      <c r="A723" s="3" t="s">
        <v>1094</v>
      </c>
      <c r="B723" s="3" t="s">
        <v>1095</v>
      </c>
      <c r="C723" s="3" t="s">
        <v>1052</v>
      </c>
      <c r="D723" s="3" t="s">
        <v>12</v>
      </c>
      <c r="E723" s="3">
        <v>286543992</v>
      </c>
      <c r="F723" s="3" t="s">
        <v>1096</v>
      </c>
      <c r="G723" s="3" t="s">
        <v>12</v>
      </c>
      <c r="H723" s="3">
        <v>1314</v>
      </c>
      <c r="I723" s="3" t="s">
        <v>12</v>
      </c>
      <c r="J723" s="3" t="s">
        <v>12</v>
      </c>
      <c r="K723" s="3" t="s">
        <v>12</v>
      </c>
      <c r="L723" s="3" t="s">
        <v>12</v>
      </c>
    </row>
    <row r="724" spans="1:12" x14ac:dyDescent="0.2">
      <c r="A724" s="3" t="s">
        <v>1100</v>
      </c>
      <c r="B724" s="3" t="s">
        <v>1101</v>
      </c>
      <c r="C724" s="3" t="s">
        <v>1052</v>
      </c>
      <c r="D724" s="3" t="s">
        <v>12</v>
      </c>
      <c r="E724" s="3">
        <v>74857000</v>
      </c>
      <c r="F724" s="3" t="s">
        <v>1102</v>
      </c>
      <c r="G724" s="3" t="s">
        <v>12</v>
      </c>
      <c r="H724" s="3">
        <v>287</v>
      </c>
      <c r="I724" s="3" t="s">
        <v>12</v>
      </c>
      <c r="J724" s="3" t="s">
        <v>12</v>
      </c>
      <c r="K724" s="3" t="s">
        <v>12</v>
      </c>
      <c r="L724" s="3" t="s">
        <v>12</v>
      </c>
    </row>
    <row r="725" spans="1:12" x14ac:dyDescent="0.2">
      <c r="A725" s="3" t="s">
        <v>1103</v>
      </c>
      <c r="B725" s="3" t="s">
        <v>1104</v>
      </c>
      <c r="C725" s="3" t="s">
        <v>1052</v>
      </c>
      <c r="D725" s="3" t="s">
        <v>12</v>
      </c>
      <c r="E725" s="3">
        <v>229434000</v>
      </c>
      <c r="F725" s="3" t="s">
        <v>694</v>
      </c>
      <c r="G725" s="3" t="s">
        <v>12</v>
      </c>
      <c r="H725" s="3">
        <v>992</v>
      </c>
      <c r="I725" s="3" t="s">
        <v>12</v>
      </c>
      <c r="J725" s="3" t="s">
        <v>12</v>
      </c>
      <c r="K725" s="3" t="s">
        <v>12</v>
      </c>
      <c r="L725" s="3" t="s">
        <v>12</v>
      </c>
    </row>
    <row r="726" spans="1:12" x14ac:dyDescent="0.2">
      <c r="A726" s="3" t="s">
        <v>1105</v>
      </c>
      <c r="B726" s="3" t="s">
        <v>1106</v>
      </c>
      <c r="C726" s="3" t="s">
        <v>1052</v>
      </c>
      <c r="D726" s="3" t="s">
        <v>12</v>
      </c>
      <c r="E726" s="3" t="s">
        <v>12</v>
      </c>
      <c r="F726" s="3" t="s">
        <v>339</v>
      </c>
      <c r="G726" s="3" t="s">
        <v>12</v>
      </c>
      <c r="H726" s="3">
        <v>140</v>
      </c>
      <c r="I726" s="3" t="s">
        <v>12</v>
      </c>
      <c r="J726" s="3" t="s">
        <v>12</v>
      </c>
      <c r="K726" s="3" t="s">
        <v>12</v>
      </c>
      <c r="L726" s="3" t="s">
        <v>12</v>
      </c>
    </row>
    <row r="727" spans="1:12" x14ac:dyDescent="0.2">
      <c r="A727" s="3" t="s">
        <v>1107</v>
      </c>
      <c r="B727" s="3" t="s">
        <v>1108</v>
      </c>
      <c r="C727" s="3" t="s">
        <v>1052</v>
      </c>
      <c r="D727" s="3" t="s">
        <v>12</v>
      </c>
      <c r="E727" s="3">
        <v>146393000</v>
      </c>
      <c r="F727" s="3" t="s">
        <v>1109</v>
      </c>
      <c r="G727" s="3" t="s">
        <v>12</v>
      </c>
      <c r="H727" s="3">
        <v>696</v>
      </c>
      <c r="I727" s="3" t="s">
        <v>12</v>
      </c>
      <c r="J727" s="3" t="s">
        <v>12</v>
      </c>
      <c r="K727" s="3" t="s">
        <v>12</v>
      </c>
      <c r="L727" s="3" t="s">
        <v>12</v>
      </c>
    </row>
    <row r="728" spans="1:12" x14ac:dyDescent="0.2">
      <c r="A728" s="3" t="s">
        <v>1110</v>
      </c>
      <c r="B728" s="3" t="s">
        <v>1111</v>
      </c>
      <c r="C728" s="3" t="s">
        <v>1052</v>
      </c>
      <c r="D728" s="3" t="s">
        <v>12</v>
      </c>
      <c r="E728" s="3">
        <v>87191000</v>
      </c>
      <c r="F728" s="3" t="s">
        <v>1112</v>
      </c>
      <c r="G728" s="3" t="s">
        <v>12</v>
      </c>
      <c r="H728" s="3">
        <v>562</v>
      </c>
      <c r="I728" s="3" t="s">
        <v>12</v>
      </c>
      <c r="J728" s="3" t="s">
        <v>12</v>
      </c>
      <c r="K728" s="3" t="s">
        <v>12</v>
      </c>
      <c r="L728" s="3" t="s">
        <v>12</v>
      </c>
    </row>
    <row r="729" spans="1:12" x14ac:dyDescent="0.2">
      <c r="A729" s="3" t="s">
        <v>1119</v>
      </c>
      <c r="B729" s="3" t="s">
        <v>1120</v>
      </c>
      <c r="C729" s="3" t="s">
        <v>1052</v>
      </c>
      <c r="D729" s="3" t="s">
        <v>12</v>
      </c>
      <c r="E729" s="3" t="s">
        <v>12</v>
      </c>
      <c r="F729" s="3" t="s">
        <v>12</v>
      </c>
      <c r="G729" s="3" t="s">
        <v>12</v>
      </c>
      <c r="H729" s="3" t="s">
        <v>12</v>
      </c>
      <c r="I729" s="3" t="s">
        <v>12</v>
      </c>
      <c r="J729" s="3" t="s">
        <v>12</v>
      </c>
      <c r="K729" s="3" t="s">
        <v>12</v>
      </c>
      <c r="L729" s="3" t="s">
        <v>12</v>
      </c>
    </row>
    <row r="730" spans="1:12" x14ac:dyDescent="0.2">
      <c r="A730" s="3" t="s">
        <v>1123</v>
      </c>
      <c r="B730" s="3" t="s">
        <v>1124</v>
      </c>
      <c r="C730" s="3" t="s">
        <v>1052</v>
      </c>
      <c r="D730" s="3" t="s">
        <v>12</v>
      </c>
      <c r="E730" s="3" t="s">
        <v>12</v>
      </c>
      <c r="F730" s="3" t="s">
        <v>12</v>
      </c>
      <c r="G730" s="3" t="s">
        <v>12</v>
      </c>
      <c r="H730" s="3" t="s">
        <v>12</v>
      </c>
      <c r="I730" s="3" t="s">
        <v>12</v>
      </c>
      <c r="J730" s="3" t="s">
        <v>12</v>
      </c>
      <c r="K730" s="3" t="s">
        <v>12</v>
      </c>
      <c r="L730" s="3" t="s">
        <v>12</v>
      </c>
    </row>
    <row r="731" spans="1:12" x14ac:dyDescent="0.2">
      <c r="A731" s="3" t="s">
        <v>1125</v>
      </c>
      <c r="B731" s="3" t="s">
        <v>1126</v>
      </c>
      <c r="C731" s="3" t="s">
        <v>1052</v>
      </c>
      <c r="D731" s="3" t="s">
        <v>12</v>
      </c>
      <c r="E731" s="3" t="s">
        <v>12</v>
      </c>
      <c r="F731" s="3" t="s">
        <v>12</v>
      </c>
      <c r="G731" s="3" t="s">
        <v>12</v>
      </c>
      <c r="H731" s="3" t="s">
        <v>12</v>
      </c>
      <c r="I731" s="3" t="s">
        <v>12</v>
      </c>
      <c r="J731" s="3" t="s">
        <v>12</v>
      </c>
      <c r="K731" s="3" t="s">
        <v>12</v>
      </c>
      <c r="L731" s="3" t="s">
        <v>12</v>
      </c>
    </row>
    <row r="732" spans="1:12" x14ac:dyDescent="0.2">
      <c r="A732" s="3" t="s">
        <v>1127</v>
      </c>
      <c r="B732" s="3" t="s">
        <v>1128</v>
      </c>
      <c r="C732" s="3" t="s">
        <v>1052</v>
      </c>
      <c r="D732" s="3" t="s">
        <v>12</v>
      </c>
      <c r="E732" s="3" t="s">
        <v>12</v>
      </c>
      <c r="F732" s="3" t="s">
        <v>12</v>
      </c>
      <c r="G732" s="3" t="s">
        <v>12</v>
      </c>
      <c r="H732" s="3" t="s">
        <v>12</v>
      </c>
      <c r="I732" s="3" t="s">
        <v>12</v>
      </c>
      <c r="J732" s="3" t="s">
        <v>12</v>
      </c>
      <c r="K732" s="3" t="s">
        <v>12</v>
      </c>
      <c r="L732" s="3" t="s">
        <v>12</v>
      </c>
    </row>
    <row r="733" spans="1:12" x14ac:dyDescent="0.2">
      <c r="A733" s="3" t="s">
        <v>1129</v>
      </c>
      <c r="B733" s="3" t="s">
        <v>1130</v>
      </c>
      <c r="C733" s="3" t="s">
        <v>1052</v>
      </c>
      <c r="D733" s="3" t="s">
        <v>12</v>
      </c>
      <c r="E733" s="3">
        <v>6299000.125</v>
      </c>
      <c r="F733" s="3" t="s">
        <v>476</v>
      </c>
      <c r="G733" s="3" t="s">
        <v>12</v>
      </c>
      <c r="H733" s="3">
        <v>35</v>
      </c>
      <c r="I733" s="3" t="s">
        <v>12</v>
      </c>
      <c r="J733" s="3" t="s">
        <v>12</v>
      </c>
      <c r="K733" s="3" t="s">
        <v>12</v>
      </c>
      <c r="L733" s="3" t="s">
        <v>12</v>
      </c>
    </row>
    <row r="734" spans="1:12" x14ac:dyDescent="0.2">
      <c r="A734" s="3" t="s">
        <v>1131</v>
      </c>
      <c r="B734" s="3" t="s">
        <v>1132</v>
      </c>
      <c r="C734" s="3" t="s">
        <v>1052</v>
      </c>
      <c r="D734" s="3" t="s">
        <v>12</v>
      </c>
      <c r="E734" s="3" t="s">
        <v>12</v>
      </c>
      <c r="F734" s="3" t="s">
        <v>12</v>
      </c>
      <c r="G734" s="3" t="s">
        <v>12</v>
      </c>
      <c r="H734" s="3" t="s">
        <v>12</v>
      </c>
      <c r="I734" s="3" t="s">
        <v>12</v>
      </c>
      <c r="J734" s="3" t="s">
        <v>12</v>
      </c>
      <c r="K734" s="3" t="s">
        <v>12</v>
      </c>
      <c r="L734" s="3" t="s">
        <v>12</v>
      </c>
    </row>
    <row r="735" spans="1:12" x14ac:dyDescent="0.2">
      <c r="A735" s="3" t="s">
        <v>1133</v>
      </c>
      <c r="B735" s="3" t="s">
        <v>1134</v>
      </c>
      <c r="C735" s="3" t="s">
        <v>1052</v>
      </c>
      <c r="D735" s="3" t="s">
        <v>12</v>
      </c>
      <c r="E735" s="3" t="s">
        <v>12</v>
      </c>
      <c r="F735" s="3" t="s">
        <v>12</v>
      </c>
      <c r="G735" s="3" t="s">
        <v>12</v>
      </c>
      <c r="H735" s="3">
        <v>2</v>
      </c>
      <c r="I735" s="3" t="s">
        <v>12</v>
      </c>
      <c r="J735" s="3" t="s">
        <v>12</v>
      </c>
      <c r="K735" s="3" t="s">
        <v>12</v>
      </c>
      <c r="L735" s="3" t="s">
        <v>12</v>
      </c>
    </row>
    <row r="736" spans="1:12" x14ac:dyDescent="0.2">
      <c r="A736" s="3" t="s">
        <v>1135</v>
      </c>
      <c r="B736" s="3" t="s">
        <v>1136</v>
      </c>
      <c r="C736" s="3" t="s">
        <v>1052</v>
      </c>
      <c r="D736" s="3" t="s">
        <v>12</v>
      </c>
      <c r="E736" s="3" t="s">
        <v>12</v>
      </c>
      <c r="F736" s="3" t="s">
        <v>12</v>
      </c>
      <c r="G736" s="3" t="s">
        <v>12</v>
      </c>
      <c r="H736" s="3">
        <v>36</v>
      </c>
      <c r="I736" s="3" t="s">
        <v>12</v>
      </c>
      <c r="J736" s="3" t="s">
        <v>12</v>
      </c>
      <c r="K736" s="3" t="s">
        <v>12</v>
      </c>
      <c r="L736" s="3" t="s">
        <v>12</v>
      </c>
    </row>
    <row r="737" spans="1:12" x14ac:dyDescent="0.2">
      <c r="A737" s="3" t="s">
        <v>1137</v>
      </c>
      <c r="B737" s="3" t="s">
        <v>1138</v>
      </c>
      <c r="C737" s="3" t="s">
        <v>1052</v>
      </c>
      <c r="D737" s="3" t="s">
        <v>12</v>
      </c>
      <c r="E737" s="3" t="s">
        <v>12</v>
      </c>
      <c r="F737" s="3" t="s">
        <v>12</v>
      </c>
      <c r="G737" s="3" t="s">
        <v>12</v>
      </c>
      <c r="H737" s="3" t="s">
        <v>12</v>
      </c>
      <c r="I737" s="3" t="s">
        <v>12</v>
      </c>
      <c r="J737" s="3" t="s">
        <v>12</v>
      </c>
      <c r="K737" s="3" t="s">
        <v>12</v>
      </c>
      <c r="L737" s="3" t="s">
        <v>12</v>
      </c>
    </row>
    <row r="738" spans="1:12" x14ac:dyDescent="0.2">
      <c r="A738" s="3" t="s">
        <v>1139</v>
      </c>
      <c r="B738" s="3" t="s">
        <v>1140</v>
      </c>
      <c r="C738" s="3" t="s">
        <v>1052</v>
      </c>
      <c r="D738" s="3" t="s">
        <v>12</v>
      </c>
      <c r="E738" s="3" t="s">
        <v>12</v>
      </c>
      <c r="F738" s="3" t="s">
        <v>12</v>
      </c>
      <c r="G738" s="3" t="s">
        <v>12</v>
      </c>
      <c r="H738" s="3" t="s">
        <v>12</v>
      </c>
      <c r="I738" s="3" t="s">
        <v>12</v>
      </c>
      <c r="J738" s="3" t="s">
        <v>12</v>
      </c>
      <c r="K738" s="3" t="s">
        <v>12</v>
      </c>
      <c r="L738" s="3" t="s">
        <v>12</v>
      </c>
    </row>
    <row r="739" spans="1:12" x14ac:dyDescent="0.2">
      <c r="A739" s="3" t="s">
        <v>1144</v>
      </c>
      <c r="B739" s="3" t="s">
        <v>1145</v>
      </c>
      <c r="C739" s="3" t="s">
        <v>1052</v>
      </c>
      <c r="D739" s="3" t="s">
        <v>12</v>
      </c>
      <c r="E739" s="3">
        <v>45562000</v>
      </c>
      <c r="F739" s="3" t="s">
        <v>1146</v>
      </c>
      <c r="G739" s="3" t="s">
        <v>12</v>
      </c>
      <c r="H739" s="3">
        <v>116</v>
      </c>
      <c r="I739" s="3" t="s">
        <v>12</v>
      </c>
      <c r="J739" s="3" t="s">
        <v>12</v>
      </c>
      <c r="K739" s="3" t="s">
        <v>12</v>
      </c>
      <c r="L739" s="3" t="s">
        <v>12</v>
      </c>
    </row>
    <row r="740" spans="1:12" x14ac:dyDescent="0.2">
      <c r="A740" s="3" t="s">
        <v>1147</v>
      </c>
      <c r="B740" s="3" t="s">
        <v>1148</v>
      </c>
      <c r="C740" s="3" t="s">
        <v>1052</v>
      </c>
      <c r="D740" s="3" t="s">
        <v>12</v>
      </c>
      <c r="E740" s="3">
        <v>25746000</v>
      </c>
      <c r="F740" s="3" t="s">
        <v>1149</v>
      </c>
      <c r="G740" s="3" t="s">
        <v>12</v>
      </c>
      <c r="H740" s="3">
        <v>163</v>
      </c>
      <c r="I740" s="3" t="s">
        <v>12</v>
      </c>
      <c r="J740" s="3" t="s">
        <v>12</v>
      </c>
      <c r="K740" s="3" t="s">
        <v>12</v>
      </c>
      <c r="L740" s="3" t="s">
        <v>12</v>
      </c>
    </row>
    <row r="741" spans="1:12" x14ac:dyDescent="0.2">
      <c r="A741" s="3" t="s">
        <v>1150</v>
      </c>
      <c r="B741" s="3" t="s">
        <v>1151</v>
      </c>
      <c r="C741" s="3" t="s">
        <v>1052</v>
      </c>
      <c r="D741" s="3" t="s">
        <v>12</v>
      </c>
      <c r="E741" s="3">
        <v>468464992</v>
      </c>
      <c r="F741" s="3" t="s">
        <v>1152</v>
      </c>
      <c r="G741" s="3" t="s">
        <v>12</v>
      </c>
      <c r="H741" s="3">
        <v>1800</v>
      </c>
      <c r="I741" s="3" t="s">
        <v>12</v>
      </c>
      <c r="J741" s="3" t="s">
        <v>12</v>
      </c>
      <c r="K741" s="3" t="s">
        <v>12</v>
      </c>
      <c r="L741" s="3" t="s">
        <v>12</v>
      </c>
    </row>
    <row r="742" spans="1:12" x14ac:dyDescent="0.2">
      <c r="A742" s="3" t="s">
        <v>1153</v>
      </c>
      <c r="B742" s="3" t="s">
        <v>1154</v>
      </c>
      <c r="C742" s="3" t="s">
        <v>1052</v>
      </c>
      <c r="D742" s="3" t="s">
        <v>12</v>
      </c>
      <c r="E742" s="3" t="s">
        <v>12</v>
      </c>
      <c r="F742" s="3" t="s">
        <v>12</v>
      </c>
      <c r="G742" s="3" t="s">
        <v>12</v>
      </c>
      <c r="H742" s="3" t="s">
        <v>12</v>
      </c>
      <c r="I742" s="3" t="s">
        <v>12</v>
      </c>
      <c r="J742" s="3" t="s">
        <v>12</v>
      </c>
      <c r="K742" s="3" t="s">
        <v>12</v>
      </c>
      <c r="L742" s="3" t="s">
        <v>12</v>
      </c>
    </row>
    <row r="743" spans="1:12" x14ac:dyDescent="0.2">
      <c r="A743" s="3" t="s">
        <v>1155</v>
      </c>
      <c r="B743" s="3" t="s">
        <v>1156</v>
      </c>
      <c r="C743" s="3" t="s">
        <v>1052</v>
      </c>
      <c r="D743" s="3" t="s">
        <v>12</v>
      </c>
      <c r="E743" s="3">
        <v>5041000</v>
      </c>
      <c r="F743" s="3" t="s">
        <v>1157</v>
      </c>
      <c r="G743" s="3" t="s">
        <v>12</v>
      </c>
      <c r="H743" s="3">
        <v>27</v>
      </c>
      <c r="I743" s="3">
        <v>35</v>
      </c>
      <c r="J743" s="3">
        <v>2847796</v>
      </c>
      <c r="K743" s="3" t="s">
        <v>12</v>
      </c>
      <c r="L743" s="3">
        <v>10.98</v>
      </c>
    </row>
    <row r="744" spans="1:12" x14ac:dyDescent="0.2">
      <c r="A744" s="3" t="s">
        <v>1158</v>
      </c>
      <c r="B744" s="3" t="s">
        <v>1159</v>
      </c>
      <c r="C744" s="3" t="s">
        <v>1052</v>
      </c>
      <c r="D744" s="3" t="s">
        <v>12</v>
      </c>
      <c r="E744" s="3" t="s">
        <v>12</v>
      </c>
      <c r="F744" s="3" t="s">
        <v>12</v>
      </c>
      <c r="G744" s="3" t="s">
        <v>12</v>
      </c>
      <c r="H744" s="3" t="s">
        <v>12</v>
      </c>
      <c r="I744" s="3" t="s">
        <v>12</v>
      </c>
      <c r="J744" s="3" t="s">
        <v>12</v>
      </c>
      <c r="K744" s="3" t="s">
        <v>12</v>
      </c>
      <c r="L744" s="3" t="s">
        <v>12</v>
      </c>
    </row>
    <row r="745" spans="1:12" x14ac:dyDescent="0.2">
      <c r="A745" s="3" t="s">
        <v>1160</v>
      </c>
      <c r="B745" s="3" t="s">
        <v>1161</v>
      </c>
      <c r="C745" s="3" t="s">
        <v>1052</v>
      </c>
      <c r="D745" s="3" t="s">
        <v>12</v>
      </c>
      <c r="E745" s="3">
        <v>2012402</v>
      </c>
      <c r="F745" s="3" t="s">
        <v>1162</v>
      </c>
      <c r="G745" s="3" t="s">
        <v>12</v>
      </c>
      <c r="H745" s="3" t="s">
        <v>12</v>
      </c>
      <c r="I745" s="3" t="s">
        <v>12</v>
      </c>
      <c r="J745" s="3" t="s">
        <v>12</v>
      </c>
      <c r="K745" s="3" t="s">
        <v>12</v>
      </c>
      <c r="L745" s="3" t="s">
        <v>12</v>
      </c>
    </row>
    <row r="746" spans="1:12" x14ac:dyDescent="0.2">
      <c r="A746" s="3" t="s">
        <v>1163</v>
      </c>
      <c r="B746" s="3" t="s">
        <v>1164</v>
      </c>
      <c r="C746" s="3" t="s">
        <v>1052</v>
      </c>
      <c r="D746" s="3" t="s">
        <v>12</v>
      </c>
      <c r="E746" s="3">
        <v>2115384960</v>
      </c>
      <c r="F746" s="3" t="s">
        <v>745</v>
      </c>
      <c r="G746" s="3" t="s">
        <v>12</v>
      </c>
      <c r="H746" s="3">
        <v>7587</v>
      </c>
      <c r="I746" s="3" t="s">
        <v>12</v>
      </c>
      <c r="J746" s="3" t="s">
        <v>12</v>
      </c>
      <c r="K746" s="3" t="s">
        <v>12</v>
      </c>
      <c r="L746" s="3" t="s">
        <v>12</v>
      </c>
    </row>
    <row r="747" spans="1:12" x14ac:dyDescent="0.2">
      <c r="A747" s="3" t="s">
        <v>1165</v>
      </c>
      <c r="B747" s="3" t="s">
        <v>1166</v>
      </c>
      <c r="C747" s="3" t="s">
        <v>1052</v>
      </c>
      <c r="D747" s="3" t="s">
        <v>12</v>
      </c>
      <c r="E747" s="3">
        <v>775518000</v>
      </c>
      <c r="F747" s="3" t="s">
        <v>1167</v>
      </c>
      <c r="G747" s="3" t="s">
        <v>12</v>
      </c>
      <c r="H747" s="3">
        <v>2659</v>
      </c>
      <c r="I747" s="3" t="s">
        <v>12</v>
      </c>
      <c r="J747" s="3" t="s">
        <v>12</v>
      </c>
      <c r="K747" s="3" t="s">
        <v>12</v>
      </c>
      <c r="L747" s="3" t="s">
        <v>12</v>
      </c>
    </row>
    <row r="748" spans="1:12" x14ac:dyDescent="0.2">
      <c r="A748" s="3" t="s">
        <v>1168</v>
      </c>
      <c r="B748" s="3" t="s">
        <v>1169</v>
      </c>
      <c r="C748" s="3" t="s">
        <v>1052</v>
      </c>
      <c r="D748" s="3" t="s">
        <v>12</v>
      </c>
      <c r="E748" s="3">
        <v>13316000</v>
      </c>
      <c r="F748" s="3" t="s">
        <v>1170</v>
      </c>
      <c r="G748" s="3" t="s">
        <v>12</v>
      </c>
      <c r="H748" s="3">
        <v>130</v>
      </c>
      <c r="I748" s="3">
        <v>35</v>
      </c>
      <c r="J748" s="3">
        <v>2077444</v>
      </c>
      <c r="K748" s="3">
        <v>3.25</v>
      </c>
      <c r="L748" s="3">
        <v>6.2</v>
      </c>
    </row>
    <row r="749" spans="1:12" x14ac:dyDescent="0.2">
      <c r="A749" s="3" t="s">
        <v>1171</v>
      </c>
      <c r="B749" s="3" t="s">
        <v>1172</v>
      </c>
      <c r="C749" s="3" t="s">
        <v>1052</v>
      </c>
      <c r="D749" s="3" t="s">
        <v>12</v>
      </c>
      <c r="E749" s="3" t="s">
        <v>12</v>
      </c>
      <c r="F749" s="3" t="s">
        <v>1173</v>
      </c>
      <c r="G749" s="3" t="s">
        <v>12</v>
      </c>
      <c r="H749" s="3" t="s">
        <v>12</v>
      </c>
      <c r="I749" s="3" t="s">
        <v>12</v>
      </c>
      <c r="J749" s="3" t="s">
        <v>12</v>
      </c>
      <c r="K749" s="3" t="s">
        <v>12</v>
      </c>
      <c r="L749" s="3" t="s">
        <v>12</v>
      </c>
    </row>
    <row r="750" spans="1:12" x14ac:dyDescent="0.2">
      <c r="A750" s="3" t="s">
        <v>1174</v>
      </c>
      <c r="B750" s="3" t="s">
        <v>1175</v>
      </c>
      <c r="C750" s="3" t="s">
        <v>1052</v>
      </c>
      <c r="D750" s="3" t="s">
        <v>12</v>
      </c>
      <c r="E750" s="3">
        <v>38995000.5</v>
      </c>
      <c r="F750" s="3" t="s">
        <v>1176</v>
      </c>
      <c r="G750" s="3" t="s">
        <v>12</v>
      </c>
      <c r="H750" s="3">
        <v>1</v>
      </c>
      <c r="I750" s="3" t="s">
        <v>12</v>
      </c>
      <c r="J750" s="3" t="s">
        <v>12</v>
      </c>
      <c r="K750" s="3" t="s">
        <v>12</v>
      </c>
      <c r="L750" s="3" t="s">
        <v>12</v>
      </c>
    </row>
    <row r="751" spans="1:12" x14ac:dyDescent="0.2">
      <c r="A751" s="3" t="s">
        <v>1177</v>
      </c>
      <c r="B751" s="3" t="s">
        <v>1178</v>
      </c>
      <c r="C751" s="3" t="s">
        <v>1052</v>
      </c>
      <c r="D751" s="3" t="s">
        <v>12</v>
      </c>
      <c r="E751" s="3">
        <v>3858999.875</v>
      </c>
      <c r="F751" s="3" t="s">
        <v>12</v>
      </c>
      <c r="G751" s="3" t="s">
        <v>12</v>
      </c>
      <c r="H751" s="3">
        <v>1</v>
      </c>
      <c r="I751" s="3" t="s">
        <v>12</v>
      </c>
      <c r="J751" s="3" t="s">
        <v>12</v>
      </c>
      <c r="K751" s="3" t="s">
        <v>12</v>
      </c>
      <c r="L751" s="3" t="s">
        <v>12</v>
      </c>
    </row>
    <row r="752" spans="1:12" x14ac:dyDescent="0.2">
      <c r="A752" s="3" t="s">
        <v>1179</v>
      </c>
      <c r="B752" s="3" t="s">
        <v>1180</v>
      </c>
      <c r="C752" s="3" t="s">
        <v>1052</v>
      </c>
      <c r="D752" s="3" t="s">
        <v>12</v>
      </c>
      <c r="E752" s="3">
        <v>256366004</v>
      </c>
      <c r="F752" s="3" t="s">
        <v>12</v>
      </c>
      <c r="G752" s="3" t="s">
        <v>12</v>
      </c>
      <c r="H752" s="3">
        <v>818</v>
      </c>
      <c r="I752" s="3" t="s">
        <v>12</v>
      </c>
      <c r="J752" s="3" t="s">
        <v>12</v>
      </c>
      <c r="K752" s="3" t="s">
        <v>12</v>
      </c>
      <c r="L752" s="3" t="s">
        <v>12</v>
      </c>
    </row>
    <row r="753" spans="1:12" x14ac:dyDescent="0.2">
      <c r="A753" s="3" t="s">
        <v>1186</v>
      </c>
      <c r="B753" s="3" t="s">
        <v>1187</v>
      </c>
      <c r="C753" s="3" t="s">
        <v>1052</v>
      </c>
      <c r="D753" s="3" t="s">
        <v>12</v>
      </c>
      <c r="E753" s="3">
        <v>35167000</v>
      </c>
      <c r="F753" s="3" t="s">
        <v>1188</v>
      </c>
      <c r="G753" s="3" t="s">
        <v>12</v>
      </c>
      <c r="H753" s="3">
        <v>300</v>
      </c>
      <c r="I753" s="3" t="s">
        <v>12</v>
      </c>
      <c r="J753" s="3" t="s">
        <v>12</v>
      </c>
      <c r="K753" s="3" t="s">
        <v>12</v>
      </c>
      <c r="L753" s="3" t="s">
        <v>12</v>
      </c>
    </row>
    <row r="754" spans="1:12" x14ac:dyDescent="0.2">
      <c r="A754" s="3" t="s">
        <v>1189</v>
      </c>
      <c r="B754" s="3" t="s">
        <v>1190</v>
      </c>
      <c r="C754" s="3" t="s">
        <v>1052</v>
      </c>
      <c r="D754" s="3" t="s">
        <v>12</v>
      </c>
      <c r="E754" s="3" t="s">
        <v>12</v>
      </c>
      <c r="F754" s="3" t="s">
        <v>12</v>
      </c>
      <c r="G754" s="3" t="s">
        <v>1102</v>
      </c>
      <c r="H754" s="3" t="s">
        <v>12</v>
      </c>
      <c r="I754" s="3" t="s">
        <v>12</v>
      </c>
      <c r="J754" s="3" t="s">
        <v>12</v>
      </c>
      <c r="K754" s="3" t="s">
        <v>12</v>
      </c>
      <c r="L754" s="3" t="s">
        <v>12</v>
      </c>
    </row>
    <row r="755" spans="1:12" x14ac:dyDescent="0.2">
      <c r="A755" s="3" t="s">
        <v>1191</v>
      </c>
      <c r="B755" s="3" t="s">
        <v>1192</v>
      </c>
      <c r="C755" s="3" t="s">
        <v>1052</v>
      </c>
      <c r="D755" s="3" t="s">
        <v>12</v>
      </c>
      <c r="E755" s="3">
        <v>6138560000</v>
      </c>
      <c r="F755" s="3" t="s">
        <v>12</v>
      </c>
      <c r="G755" s="3" t="s">
        <v>12</v>
      </c>
      <c r="H755" s="3">
        <v>5680</v>
      </c>
      <c r="I755" s="3">
        <v>45</v>
      </c>
      <c r="J755" s="3" t="s">
        <v>12</v>
      </c>
      <c r="K755" s="3" t="s">
        <v>12</v>
      </c>
      <c r="L755" s="3" t="s">
        <v>12</v>
      </c>
    </row>
    <row r="756" spans="1:12" x14ac:dyDescent="0.2">
      <c r="A756" s="3" t="s">
        <v>1193</v>
      </c>
      <c r="B756" s="3" t="s">
        <v>1194</v>
      </c>
      <c r="C756" s="3" t="s">
        <v>1052</v>
      </c>
      <c r="D756" s="3" t="s">
        <v>12</v>
      </c>
      <c r="E756" s="3">
        <v>7006000</v>
      </c>
      <c r="F756" s="3" t="s">
        <v>1195</v>
      </c>
      <c r="G756" s="3" t="s">
        <v>12</v>
      </c>
      <c r="H756" s="3">
        <v>74</v>
      </c>
      <c r="I756" s="3" t="s">
        <v>12</v>
      </c>
      <c r="J756" s="3" t="s">
        <v>12</v>
      </c>
      <c r="K756" s="3" t="s">
        <v>12</v>
      </c>
      <c r="L756" s="3" t="s">
        <v>12</v>
      </c>
    </row>
    <row r="757" spans="1:12" x14ac:dyDescent="0.2">
      <c r="A757" s="3" t="s">
        <v>1198</v>
      </c>
      <c r="B757" s="3" t="s">
        <v>1199</v>
      </c>
      <c r="C757" s="3" t="s">
        <v>1052</v>
      </c>
      <c r="D757" s="3" t="s">
        <v>12</v>
      </c>
      <c r="E757" s="3" t="s">
        <v>12</v>
      </c>
      <c r="F757" s="3" t="s">
        <v>12</v>
      </c>
      <c r="G757" s="3" t="s">
        <v>12</v>
      </c>
      <c r="H757" s="3" t="s">
        <v>12</v>
      </c>
      <c r="I757" s="3" t="s">
        <v>12</v>
      </c>
      <c r="J757" s="3" t="s">
        <v>12</v>
      </c>
      <c r="K757" s="3" t="s">
        <v>12</v>
      </c>
      <c r="L757" s="3" t="s">
        <v>12</v>
      </c>
    </row>
    <row r="758" spans="1:12" x14ac:dyDescent="0.2">
      <c r="A758" s="3" t="s">
        <v>1200</v>
      </c>
      <c r="B758" s="3" t="s">
        <v>1201</v>
      </c>
      <c r="C758" s="3" t="s">
        <v>1052</v>
      </c>
      <c r="D758" s="3" t="s">
        <v>12</v>
      </c>
      <c r="E758" s="3" t="s">
        <v>12</v>
      </c>
      <c r="F758" s="3" t="s">
        <v>12</v>
      </c>
      <c r="G758" s="3" t="s">
        <v>12</v>
      </c>
      <c r="H758" s="3">
        <v>114</v>
      </c>
      <c r="I758" s="3" t="s">
        <v>12</v>
      </c>
      <c r="J758" s="3" t="s">
        <v>12</v>
      </c>
      <c r="K758" s="3" t="s">
        <v>12</v>
      </c>
      <c r="L758" s="3" t="s">
        <v>12</v>
      </c>
    </row>
    <row r="759" spans="1:12" x14ac:dyDescent="0.2">
      <c r="A759" s="3" t="s">
        <v>1202</v>
      </c>
      <c r="B759" s="3" t="s">
        <v>1203</v>
      </c>
      <c r="C759" s="3" t="s">
        <v>1052</v>
      </c>
      <c r="D759" s="3" t="s">
        <v>12</v>
      </c>
      <c r="E759" s="3">
        <v>11311000</v>
      </c>
      <c r="F759" s="3" t="s">
        <v>1204</v>
      </c>
      <c r="G759" s="3" t="s">
        <v>12</v>
      </c>
      <c r="H759" s="3">
        <v>114</v>
      </c>
      <c r="I759" s="3" t="s">
        <v>12</v>
      </c>
      <c r="J759" s="3" t="s">
        <v>12</v>
      </c>
      <c r="K759" s="3" t="s">
        <v>12</v>
      </c>
      <c r="L759" s="3" t="s">
        <v>12</v>
      </c>
    </row>
    <row r="760" spans="1:12" x14ac:dyDescent="0.2">
      <c r="A760" s="3" t="s">
        <v>1205</v>
      </c>
      <c r="B760" s="3" t="s">
        <v>1206</v>
      </c>
      <c r="C760" s="3" t="s">
        <v>1052</v>
      </c>
      <c r="D760" s="3" t="s">
        <v>12</v>
      </c>
      <c r="E760" s="3">
        <v>23159951</v>
      </c>
      <c r="F760" s="3" t="s">
        <v>12</v>
      </c>
      <c r="G760" s="3" t="s">
        <v>12</v>
      </c>
      <c r="H760" s="3">
        <v>42</v>
      </c>
      <c r="I760" s="3">
        <v>25</v>
      </c>
      <c r="J760" s="3" t="s">
        <v>12</v>
      </c>
      <c r="K760" s="3" t="s">
        <v>12</v>
      </c>
      <c r="L760" s="3" t="s">
        <v>12</v>
      </c>
    </row>
    <row r="761" spans="1:12" x14ac:dyDescent="0.2">
      <c r="A761" s="3" t="s">
        <v>1207</v>
      </c>
      <c r="B761" s="3" t="s">
        <v>1208</v>
      </c>
      <c r="C761" s="3" t="s">
        <v>1052</v>
      </c>
      <c r="D761" s="3" t="s">
        <v>12</v>
      </c>
      <c r="E761" s="3">
        <v>384381000</v>
      </c>
      <c r="F761" s="3" t="s">
        <v>1209</v>
      </c>
      <c r="G761" s="3" t="s">
        <v>12</v>
      </c>
      <c r="H761" s="3">
        <v>1680</v>
      </c>
      <c r="I761" s="3" t="s">
        <v>12</v>
      </c>
      <c r="J761" s="3" t="s">
        <v>12</v>
      </c>
      <c r="K761" s="3" t="s">
        <v>12</v>
      </c>
      <c r="L761" s="3" t="s">
        <v>12</v>
      </c>
    </row>
    <row r="762" spans="1:12" x14ac:dyDescent="0.2">
      <c r="A762" s="3" t="s">
        <v>1210</v>
      </c>
      <c r="B762" s="3" t="s">
        <v>1211</v>
      </c>
      <c r="C762" s="3" t="s">
        <v>1052</v>
      </c>
      <c r="D762" s="3" t="s">
        <v>12</v>
      </c>
      <c r="E762" s="3">
        <v>51914000</v>
      </c>
      <c r="F762" s="3" t="s">
        <v>1212</v>
      </c>
      <c r="G762" s="3" t="s">
        <v>1213</v>
      </c>
      <c r="H762" s="3">
        <v>102</v>
      </c>
      <c r="I762" s="3" t="s">
        <v>12</v>
      </c>
      <c r="J762" s="3" t="s">
        <v>12</v>
      </c>
      <c r="K762" s="3" t="s">
        <v>12</v>
      </c>
      <c r="L762" s="3" t="s">
        <v>12</v>
      </c>
    </row>
    <row r="763" spans="1:12" x14ac:dyDescent="0.2">
      <c r="A763" s="3" t="s">
        <v>1214</v>
      </c>
      <c r="B763" s="3" t="s">
        <v>1215</v>
      </c>
      <c r="C763" s="3" t="s">
        <v>1052</v>
      </c>
      <c r="D763" s="3" t="s">
        <v>12</v>
      </c>
      <c r="E763" s="3">
        <v>16093999.75</v>
      </c>
      <c r="F763" s="3" t="s">
        <v>1216</v>
      </c>
      <c r="G763" s="3" t="s">
        <v>12</v>
      </c>
      <c r="H763" s="3">
        <v>117</v>
      </c>
      <c r="I763" s="3" t="s">
        <v>12</v>
      </c>
      <c r="J763" s="3" t="s">
        <v>12</v>
      </c>
      <c r="K763" s="3" t="s">
        <v>12</v>
      </c>
      <c r="L763" s="3" t="s">
        <v>12</v>
      </c>
    </row>
    <row r="764" spans="1:12" x14ac:dyDescent="0.2">
      <c r="A764" s="3" t="s">
        <v>1217</v>
      </c>
      <c r="B764" s="3" t="s">
        <v>1218</v>
      </c>
      <c r="C764" s="3" t="s">
        <v>1052</v>
      </c>
      <c r="D764" s="3" t="s">
        <v>12</v>
      </c>
      <c r="E764" s="3" t="s">
        <v>12</v>
      </c>
      <c r="F764" s="3" t="s">
        <v>12</v>
      </c>
      <c r="G764" s="3" t="s">
        <v>12</v>
      </c>
      <c r="H764" s="3">
        <v>71</v>
      </c>
      <c r="I764" s="3" t="s">
        <v>12</v>
      </c>
      <c r="J764" s="3" t="s">
        <v>12</v>
      </c>
      <c r="K764" s="3" t="s">
        <v>12</v>
      </c>
      <c r="L764" s="3" t="s">
        <v>12</v>
      </c>
    </row>
    <row r="765" spans="1:12" x14ac:dyDescent="0.2">
      <c r="A765" s="3" t="s">
        <v>1219</v>
      </c>
      <c r="B765" s="3" t="s">
        <v>1220</v>
      </c>
      <c r="C765" s="3" t="s">
        <v>1052</v>
      </c>
      <c r="D765" s="3" t="s">
        <v>12</v>
      </c>
      <c r="E765" s="3">
        <v>3615044992</v>
      </c>
      <c r="F765" s="3" t="s">
        <v>1221</v>
      </c>
      <c r="G765" s="3" t="s">
        <v>12</v>
      </c>
      <c r="H765" s="3">
        <v>9372</v>
      </c>
      <c r="I765" s="3">
        <v>45</v>
      </c>
      <c r="J765" s="3">
        <v>19859980</v>
      </c>
      <c r="K765" s="3">
        <v>8.17</v>
      </c>
      <c r="L765" s="3">
        <v>0.67</v>
      </c>
    </row>
    <row r="766" spans="1:12" x14ac:dyDescent="0.2">
      <c r="A766" s="3" t="s">
        <v>1222</v>
      </c>
      <c r="B766" s="3" t="s">
        <v>1223</v>
      </c>
      <c r="C766" s="3" t="s">
        <v>1052</v>
      </c>
      <c r="D766" s="3" t="s">
        <v>12</v>
      </c>
      <c r="E766" s="3">
        <v>18534000</v>
      </c>
      <c r="F766" s="3" t="s">
        <v>1224</v>
      </c>
      <c r="G766" s="3" t="s">
        <v>12</v>
      </c>
      <c r="H766" s="3">
        <v>118</v>
      </c>
      <c r="I766" s="3" t="s">
        <v>12</v>
      </c>
      <c r="J766" s="3" t="s">
        <v>12</v>
      </c>
      <c r="K766" s="3" t="s">
        <v>12</v>
      </c>
      <c r="L766" s="3" t="s">
        <v>12</v>
      </c>
    </row>
    <row r="767" spans="1:12" x14ac:dyDescent="0.2">
      <c r="A767" s="3" t="s">
        <v>1225</v>
      </c>
      <c r="B767" s="3" t="s">
        <v>1226</v>
      </c>
      <c r="C767" s="3" t="s">
        <v>1052</v>
      </c>
      <c r="D767" s="3" t="s">
        <v>12</v>
      </c>
      <c r="E767" s="3" t="s">
        <v>12</v>
      </c>
      <c r="F767" s="3" t="s">
        <v>12</v>
      </c>
      <c r="G767" s="3" t="s">
        <v>12</v>
      </c>
      <c r="H767" s="3" t="s">
        <v>12</v>
      </c>
      <c r="I767" s="3" t="s">
        <v>12</v>
      </c>
      <c r="J767" s="3" t="s">
        <v>12</v>
      </c>
      <c r="K767" s="3" t="s">
        <v>12</v>
      </c>
      <c r="L767" s="3" t="s">
        <v>12</v>
      </c>
    </row>
    <row r="768" spans="1:12" x14ac:dyDescent="0.2">
      <c r="A768" s="3" t="s">
        <v>1227</v>
      </c>
      <c r="B768" s="3" t="s">
        <v>1228</v>
      </c>
      <c r="C768" s="3" t="s">
        <v>1052</v>
      </c>
      <c r="D768" s="3" t="s">
        <v>12</v>
      </c>
      <c r="E768" s="3" t="s">
        <v>12</v>
      </c>
      <c r="F768" s="3" t="s">
        <v>12</v>
      </c>
      <c r="G768" s="3" t="s">
        <v>12</v>
      </c>
      <c r="H768" s="3" t="s">
        <v>12</v>
      </c>
      <c r="I768" s="3">
        <v>45</v>
      </c>
      <c r="J768" s="3" t="s">
        <v>12</v>
      </c>
      <c r="K768" s="3" t="s">
        <v>12</v>
      </c>
      <c r="L768" s="3" t="s">
        <v>12</v>
      </c>
    </row>
    <row r="769" spans="1:12" x14ac:dyDescent="0.2">
      <c r="A769" s="3" t="s">
        <v>1229</v>
      </c>
      <c r="B769" s="3" t="s">
        <v>1230</v>
      </c>
      <c r="C769" s="3" t="s">
        <v>1052</v>
      </c>
      <c r="D769" s="3" t="s">
        <v>12</v>
      </c>
      <c r="E769" s="3">
        <v>34264000.5</v>
      </c>
      <c r="F769" s="3" t="s">
        <v>1231</v>
      </c>
      <c r="G769" s="3" t="s">
        <v>12</v>
      </c>
      <c r="H769" s="3">
        <v>244</v>
      </c>
      <c r="I769" s="3" t="s">
        <v>12</v>
      </c>
      <c r="J769" s="3" t="s">
        <v>12</v>
      </c>
      <c r="K769" s="3" t="s">
        <v>12</v>
      </c>
      <c r="L769" s="3" t="s">
        <v>12</v>
      </c>
    </row>
    <row r="770" spans="1:12" x14ac:dyDescent="0.2">
      <c r="A770" s="3" t="s">
        <v>1232</v>
      </c>
      <c r="B770" s="3" t="s">
        <v>1233</v>
      </c>
      <c r="C770" s="3" t="s">
        <v>1052</v>
      </c>
      <c r="D770" s="3" t="s">
        <v>12</v>
      </c>
      <c r="E770" s="3">
        <v>91925000</v>
      </c>
      <c r="F770" s="3" t="s">
        <v>1234</v>
      </c>
      <c r="G770" s="3" t="s">
        <v>12</v>
      </c>
      <c r="H770" s="3">
        <v>441</v>
      </c>
      <c r="I770" s="3" t="s">
        <v>12</v>
      </c>
      <c r="J770" s="3" t="s">
        <v>12</v>
      </c>
      <c r="K770" s="3" t="s">
        <v>12</v>
      </c>
      <c r="L770" s="3" t="s">
        <v>12</v>
      </c>
    </row>
    <row r="771" spans="1:12" x14ac:dyDescent="0.2">
      <c r="A771" s="3" t="s">
        <v>1235</v>
      </c>
      <c r="B771" s="3" t="s">
        <v>1236</v>
      </c>
      <c r="C771" s="3" t="s">
        <v>1052</v>
      </c>
      <c r="D771" s="3" t="s">
        <v>12</v>
      </c>
      <c r="E771" s="3" t="s">
        <v>12</v>
      </c>
      <c r="F771" s="3" t="s">
        <v>12</v>
      </c>
      <c r="G771" s="3" t="s">
        <v>12</v>
      </c>
      <c r="H771" s="3" t="s">
        <v>12</v>
      </c>
      <c r="I771" s="3" t="s">
        <v>12</v>
      </c>
      <c r="J771" s="3" t="s">
        <v>12</v>
      </c>
      <c r="K771" s="3" t="s">
        <v>12</v>
      </c>
      <c r="L771" s="3" t="s">
        <v>12</v>
      </c>
    </row>
    <row r="772" spans="1:12" x14ac:dyDescent="0.2">
      <c r="A772" s="3" t="s">
        <v>1237</v>
      </c>
      <c r="B772" s="3" t="s">
        <v>1238</v>
      </c>
      <c r="C772" s="3" t="s">
        <v>1052</v>
      </c>
      <c r="D772" s="3" t="s">
        <v>12</v>
      </c>
      <c r="E772" s="3">
        <v>50931000</v>
      </c>
      <c r="F772" s="3" t="s">
        <v>12</v>
      </c>
      <c r="G772" s="3" t="s">
        <v>12</v>
      </c>
      <c r="H772" s="3">
        <v>203</v>
      </c>
      <c r="I772" s="3" t="s">
        <v>12</v>
      </c>
      <c r="J772" s="3" t="s">
        <v>12</v>
      </c>
      <c r="K772" s="3" t="s">
        <v>12</v>
      </c>
      <c r="L772" s="3" t="s">
        <v>12</v>
      </c>
    </row>
    <row r="773" spans="1:12" x14ac:dyDescent="0.2">
      <c r="A773" s="3" t="s">
        <v>1239</v>
      </c>
      <c r="B773" s="3" t="s">
        <v>1240</v>
      </c>
      <c r="C773" s="3" t="s">
        <v>1052</v>
      </c>
      <c r="D773" s="3" t="s">
        <v>12</v>
      </c>
      <c r="E773" s="3">
        <v>59193000</v>
      </c>
      <c r="F773" s="3" t="s">
        <v>1241</v>
      </c>
      <c r="G773" s="3" t="s">
        <v>12</v>
      </c>
      <c r="H773" s="3">
        <v>170</v>
      </c>
      <c r="I773" s="3" t="s">
        <v>12</v>
      </c>
      <c r="J773" s="3" t="s">
        <v>12</v>
      </c>
      <c r="K773" s="3" t="s">
        <v>12</v>
      </c>
      <c r="L773" s="3" t="s">
        <v>12</v>
      </c>
    </row>
    <row r="774" spans="1:12" x14ac:dyDescent="0.2">
      <c r="A774" s="3" t="s">
        <v>1242</v>
      </c>
      <c r="B774" s="3" t="s">
        <v>1243</v>
      </c>
      <c r="C774" s="3" t="s">
        <v>1052</v>
      </c>
      <c r="D774" s="3" t="s">
        <v>12</v>
      </c>
      <c r="E774" s="3">
        <v>30238000</v>
      </c>
      <c r="F774" s="3" t="s">
        <v>432</v>
      </c>
      <c r="G774" s="3" t="s">
        <v>12</v>
      </c>
      <c r="H774" s="3">
        <v>149</v>
      </c>
      <c r="I774" s="3" t="s">
        <v>12</v>
      </c>
      <c r="J774" s="3" t="s">
        <v>12</v>
      </c>
      <c r="K774" s="3" t="s">
        <v>12</v>
      </c>
      <c r="L774" s="3" t="s">
        <v>12</v>
      </c>
    </row>
    <row r="775" spans="1:12" x14ac:dyDescent="0.2">
      <c r="A775" s="3" t="s">
        <v>1250</v>
      </c>
      <c r="B775" s="3" t="s">
        <v>1251</v>
      </c>
      <c r="C775" s="3" t="s">
        <v>1052</v>
      </c>
      <c r="D775" s="3" t="s">
        <v>12</v>
      </c>
      <c r="E775" s="3">
        <v>518805016</v>
      </c>
      <c r="F775" s="3" t="s">
        <v>12</v>
      </c>
      <c r="G775" s="3" t="s">
        <v>1252</v>
      </c>
      <c r="H775" s="3">
        <v>1738</v>
      </c>
      <c r="I775" s="3" t="s">
        <v>12</v>
      </c>
      <c r="J775" s="3" t="s">
        <v>12</v>
      </c>
      <c r="K775" s="3" t="s">
        <v>12</v>
      </c>
      <c r="L775" s="3" t="s">
        <v>12</v>
      </c>
    </row>
    <row r="776" spans="1:12" x14ac:dyDescent="0.2">
      <c r="A776" s="3" t="s">
        <v>1253</v>
      </c>
      <c r="B776" s="3" t="s">
        <v>1254</v>
      </c>
      <c r="C776" s="3" t="s">
        <v>1052</v>
      </c>
      <c r="D776" s="3" t="s">
        <v>12</v>
      </c>
      <c r="E776" s="3" t="s">
        <v>12</v>
      </c>
      <c r="F776" s="3" t="s">
        <v>12</v>
      </c>
      <c r="G776" s="3" t="s">
        <v>12</v>
      </c>
      <c r="H776" s="3">
        <v>330</v>
      </c>
      <c r="I776" s="3" t="s">
        <v>12</v>
      </c>
      <c r="J776" s="3" t="s">
        <v>12</v>
      </c>
      <c r="K776" s="3" t="s">
        <v>12</v>
      </c>
      <c r="L776" s="3" t="s">
        <v>12</v>
      </c>
    </row>
    <row r="777" spans="1:12" x14ac:dyDescent="0.2">
      <c r="A777" s="3" t="s">
        <v>1255</v>
      </c>
      <c r="B777" s="3" t="s">
        <v>1256</v>
      </c>
      <c r="C777" s="3" t="s">
        <v>1052</v>
      </c>
      <c r="D777" s="3" t="s">
        <v>12</v>
      </c>
      <c r="E777" s="3" t="s">
        <v>12</v>
      </c>
      <c r="F777" s="3" t="s">
        <v>12</v>
      </c>
      <c r="G777" s="3" t="s">
        <v>12</v>
      </c>
      <c r="H777" s="3">
        <v>175</v>
      </c>
      <c r="I777" s="3" t="s">
        <v>12</v>
      </c>
      <c r="J777" s="3" t="s">
        <v>12</v>
      </c>
      <c r="K777" s="3" t="s">
        <v>12</v>
      </c>
      <c r="L777" s="3" t="s">
        <v>12</v>
      </c>
    </row>
    <row r="778" spans="1:12" x14ac:dyDescent="0.2">
      <c r="A778" s="3" t="s">
        <v>1257</v>
      </c>
      <c r="B778" s="3" t="s">
        <v>1258</v>
      </c>
      <c r="C778" s="3" t="s">
        <v>1052</v>
      </c>
      <c r="D778" s="3" t="s">
        <v>12</v>
      </c>
      <c r="E778" s="3">
        <v>95825000</v>
      </c>
      <c r="F778" s="3" t="s">
        <v>1259</v>
      </c>
      <c r="G778" s="3" t="s">
        <v>12</v>
      </c>
      <c r="H778" s="3">
        <v>319</v>
      </c>
      <c r="I778" s="3">
        <v>45</v>
      </c>
      <c r="J778" s="3">
        <v>2724290</v>
      </c>
      <c r="K778" s="3">
        <v>11.83</v>
      </c>
      <c r="L778" s="3" t="s">
        <v>12</v>
      </c>
    </row>
    <row r="779" spans="1:12" x14ac:dyDescent="0.2">
      <c r="A779" s="3" t="s">
        <v>1260</v>
      </c>
      <c r="B779" s="3" t="s">
        <v>1261</v>
      </c>
      <c r="C779" s="3" t="s">
        <v>1052</v>
      </c>
      <c r="D779" s="3" t="s">
        <v>12</v>
      </c>
      <c r="E779" s="3" t="s">
        <v>12</v>
      </c>
      <c r="F779" s="3" t="s">
        <v>12</v>
      </c>
      <c r="G779" s="3" t="s">
        <v>12</v>
      </c>
      <c r="H779" s="3" t="s">
        <v>12</v>
      </c>
      <c r="I779" s="3" t="s">
        <v>12</v>
      </c>
      <c r="J779" s="3" t="s">
        <v>12</v>
      </c>
      <c r="K779" s="3" t="s">
        <v>12</v>
      </c>
      <c r="L779" s="3" t="s">
        <v>12</v>
      </c>
    </row>
    <row r="780" spans="1:12" x14ac:dyDescent="0.2">
      <c r="A780" s="3" t="s">
        <v>1262</v>
      </c>
      <c r="B780" s="3" t="s">
        <v>1263</v>
      </c>
      <c r="C780" s="3" t="s">
        <v>1052</v>
      </c>
      <c r="D780" s="3" t="s">
        <v>12</v>
      </c>
      <c r="E780" s="3" t="s">
        <v>12</v>
      </c>
      <c r="F780" s="3" t="s">
        <v>12</v>
      </c>
      <c r="G780" s="3" t="s">
        <v>12</v>
      </c>
      <c r="H780" s="3">
        <v>200</v>
      </c>
      <c r="I780" s="3" t="s">
        <v>12</v>
      </c>
      <c r="J780" s="3" t="s">
        <v>12</v>
      </c>
      <c r="K780" s="3" t="s">
        <v>12</v>
      </c>
      <c r="L780" s="3" t="s">
        <v>12</v>
      </c>
    </row>
    <row r="781" spans="1:12" x14ac:dyDescent="0.2">
      <c r="A781" s="3" t="s">
        <v>1281</v>
      </c>
      <c r="B781" s="3" t="s">
        <v>1282</v>
      </c>
      <c r="C781" s="3" t="s">
        <v>1283</v>
      </c>
      <c r="D781" s="3" t="s">
        <v>12</v>
      </c>
      <c r="E781" s="3">
        <v>21412000</v>
      </c>
      <c r="F781" s="3" t="s">
        <v>235</v>
      </c>
      <c r="G781" s="3" t="s">
        <v>12</v>
      </c>
      <c r="H781" s="3">
        <v>98</v>
      </c>
      <c r="I781" s="3" t="s">
        <v>12</v>
      </c>
      <c r="J781" s="3" t="s">
        <v>12</v>
      </c>
      <c r="K781" s="3" t="s">
        <v>12</v>
      </c>
      <c r="L781" s="3" t="s">
        <v>12</v>
      </c>
    </row>
    <row r="782" spans="1:12" x14ac:dyDescent="0.2">
      <c r="A782" s="3" t="s">
        <v>1286</v>
      </c>
      <c r="B782" s="3" t="s">
        <v>1287</v>
      </c>
      <c r="C782" s="3" t="s">
        <v>1283</v>
      </c>
      <c r="D782" s="3" t="s">
        <v>12</v>
      </c>
      <c r="E782" s="3">
        <v>8000</v>
      </c>
      <c r="F782" s="3" t="s">
        <v>1288</v>
      </c>
      <c r="G782" s="3" t="s">
        <v>12</v>
      </c>
      <c r="H782" s="3" t="s">
        <v>12</v>
      </c>
      <c r="I782" s="3" t="s">
        <v>12</v>
      </c>
      <c r="J782" s="3" t="s">
        <v>12</v>
      </c>
      <c r="K782" s="3" t="s">
        <v>12</v>
      </c>
      <c r="L782" s="3" t="s">
        <v>12</v>
      </c>
    </row>
    <row r="783" spans="1:12" x14ac:dyDescent="0.2">
      <c r="A783" s="3" t="s">
        <v>1291</v>
      </c>
      <c r="B783" s="3" t="s">
        <v>1292</v>
      </c>
      <c r="C783" s="3" t="s">
        <v>1283</v>
      </c>
      <c r="D783" s="3" t="s">
        <v>12</v>
      </c>
      <c r="E783" s="3" t="s">
        <v>12</v>
      </c>
      <c r="F783" s="3" t="s">
        <v>12</v>
      </c>
      <c r="G783" s="3" t="s">
        <v>12</v>
      </c>
      <c r="H783" s="3" t="s">
        <v>12</v>
      </c>
      <c r="I783" s="3" t="s">
        <v>12</v>
      </c>
      <c r="J783" s="3" t="s">
        <v>12</v>
      </c>
      <c r="K783" s="3" t="s">
        <v>12</v>
      </c>
      <c r="L783" s="3" t="s">
        <v>12</v>
      </c>
    </row>
    <row r="784" spans="1:12" x14ac:dyDescent="0.2">
      <c r="A784" s="3" t="s">
        <v>1293</v>
      </c>
      <c r="B784" s="3" t="s">
        <v>1294</v>
      </c>
      <c r="C784" s="3" t="s">
        <v>1283</v>
      </c>
      <c r="D784" s="3" t="s">
        <v>12</v>
      </c>
      <c r="E784" s="3" t="s">
        <v>12</v>
      </c>
      <c r="F784" s="3" t="s">
        <v>12</v>
      </c>
      <c r="G784" s="3" t="s">
        <v>12</v>
      </c>
      <c r="H784" s="3" t="s">
        <v>12</v>
      </c>
      <c r="I784" s="3" t="s">
        <v>12</v>
      </c>
      <c r="J784" s="3" t="s">
        <v>12</v>
      </c>
      <c r="K784" s="3" t="s">
        <v>12</v>
      </c>
      <c r="L784" s="3" t="s">
        <v>12</v>
      </c>
    </row>
    <row r="785" spans="1:12" x14ac:dyDescent="0.2">
      <c r="A785" s="3" t="s">
        <v>1295</v>
      </c>
      <c r="B785" s="3" t="s">
        <v>1296</v>
      </c>
      <c r="C785" s="3" t="s">
        <v>1283</v>
      </c>
      <c r="D785" s="3" t="s">
        <v>12</v>
      </c>
      <c r="E785" s="3" t="s">
        <v>12</v>
      </c>
      <c r="F785" s="3" t="s">
        <v>288</v>
      </c>
      <c r="G785" s="3" t="s">
        <v>12</v>
      </c>
      <c r="H785" s="3" t="s">
        <v>12</v>
      </c>
      <c r="I785" s="3" t="s">
        <v>12</v>
      </c>
      <c r="J785" s="3" t="s">
        <v>12</v>
      </c>
      <c r="K785" s="3" t="s">
        <v>12</v>
      </c>
      <c r="L785" s="3" t="s">
        <v>12</v>
      </c>
    </row>
    <row r="786" spans="1:12" x14ac:dyDescent="0.2">
      <c r="A786" s="3" t="s">
        <v>1297</v>
      </c>
      <c r="B786" s="3" t="s">
        <v>1298</v>
      </c>
      <c r="C786" s="3" t="s">
        <v>1283</v>
      </c>
      <c r="D786" s="3" t="s">
        <v>12</v>
      </c>
      <c r="E786" s="3">
        <v>770039008</v>
      </c>
      <c r="F786" s="3" t="s">
        <v>1299</v>
      </c>
      <c r="G786" s="3" t="s">
        <v>12</v>
      </c>
      <c r="H786" s="3">
        <v>1223</v>
      </c>
      <c r="I786" s="3" t="s">
        <v>12</v>
      </c>
      <c r="J786" s="3" t="s">
        <v>12</v>
      </c>
      <c r="K786" s="3" t="s">
        <v>12</v>
      </c>
      <c r="L786" s="3" t="s">
        <v>12</v>
      </c>
    </row>
    <row r="787" spans="1:12" x14ac:dyDescent="0.2">
      <c r="A787" s="3" t="s">
        <v>1300</v>
      </c>
      <c r="B787" s="3" t="s">
        <v>1301</v>
      </c>
      <c r="C787" s="3" t="s">
        <v>1283</v>
      </c>
      <c r="D787" s="3" t="s">
        <v>12</v>
      </c>
      <c r="E787" s="3" t="s">
        <v>12</v>
      </c>
      <c r="F787" s="3" t="s">
        <v>12</v>
      </c>
      <c r="G787" s="3" t="s">
        <v>12</v>
      </c>
      <c r="H787" s="3" t="s">
        <v>12</v>
      </c>
      <c r="I787" s="3" t="s">
        <v>12</v>
      </c>
      <c r="J787" s="3" t="s">
        <v>12</v>
      </c>
      <c r="K787" s="3" t="s">
        <v>12</v>
      </c>
      <c r="L787" s="3" t="s">
        <v>12</v>
      </c>
    </row>
    <row r="788" spans="1:12" x14ac:dyDescent="0.2">
      <c r="A788" s="3" t="s">
        <v>1308</v>
      </c>
      <c r="B788" s="3" t="s">
        <v>1309</v>
      </c>
      <c r="C788" s="3" t="s">
        <v>1283</v>
      </c>
      <c r="D788" s="3" t="s">
        <v>12</v>
      </c>
      <c r="E788" s="3" t="s">
        <v>12</v>
      </c>
      <c r="F788" s="3" t="s">
        <v>12</v>
      </c>
      <c r="G788" s="3" t="s">
        <v>12</v>
      </c>
      <c r="H788" s="3" t="s">
        <v>12</v>
      </c>
      <c r="I788" s="3" t="s">
        <v>12</v>
      </c>
      <c r="J788" s="3" t="s">
        <v>12</v>
      </c>
      <c r="K788" s="3" t="s">
        <v>12</v>
      </c>
      <c r="L788" s="3" t="s">
        <v>12</v>
      </c>
    </row>
    <row r="789" spans="1:12" x14ac:dyDescent="0.2">
      <c r="A789" s="3" t="s">
        <v>1319</v>
      </c>
      <c r="B789" s="3" t="s">
        <v>1320</v>
      </c>
      <c r="C789" s="3" t="s">
        <v>1318</v>
      </c>
      <c r="D789" s="3" t="s">
        <v>12</v>
      </c>
      <c r="E789" s="3" t="s">
        <v>12</v>
      </c>
      <c r="F789" s="3" t="s">
        <v>12</v>
      </c>
      <c r="G789" s="3" t="s">
        <v>12</v>
      </c>
      <c r="H789" s="3" t="s">
        <v>12</v>
      </c>
      <c r="I789" s="3" t="s">
        <v>12</v>
      </c>
      <c r="J789" s="3" t="s">
        <v>12</v>
      </c>
      <c r="K789" s="3" t="s">
        <v>12</v>
      </c>
      <c r="L789" s="3" t="s">
        <v>12</v>
      </c>
    </row>
    <row r="790" spans="1:12" x14ac:dyDescent="0.2">
      <c r="A790" s="3" t="s">
        <v>1321</v>
      </c>
      <c r="B790" s="3" t="s">
        <v>1322</v>
      </c>
      <c r="C790" s="3" t="s">
        <v>1318</v>
      </c>
      <c r="D790" s="3" t="s">
        <v>12</v>
      </c>
      <c r="E790" s="3" t="s">
        <v>12</v>
      </c>
      <c r="F790" s="3" t="s">
        <v>12</v>
      </c>
      <c r="G790" s="3" t="s">
        <v>12</v>
      </c>
      <c r="H790" s="3" t="s">
        <v>12</v>
      </c>
      <c r="I790" s="3" t="s">
        <v>12</v>
      </c>
      <c r="J790" s="3" t="s">
        <v>12</v>
      </c>
      <c r="K790" s="3" t="s">
        <v>12</v>
      </c>
      <c r="L790" s="3" t="s">
        <v>12</v>
      </c>
    </row>
    <row r="791" spans="1:12" x14ac:dyDescent="0.2">
      <c r="A791" s="3" t="s">
        <v>1323</v>
      </c>
      <c r="B791" s="3" t="s">
        <v>1324</v>
      </c>
      <c r="C791" s="3" t="s">
        <v>1318</v>
      </c>
      <c r="D791" s="3" t="s">
        <v>12</v>
      </c>
      <c r="E791" s="3">
        <v>37928000.5</v>
      </c>
      <c r="F791" s="3" t="s">
        <v>12</v>
      </c>
      <c r="G791" s="3" t="s">
        <v>12</v>
      </c>
      <c r="H791" s="3">
        <v>158</v>
      </c>
      <c r="I791" s="3" t="s">
        <v>12</v>
      </c>
      <c r="J791" s="3" t="s">
        <v>12</v>
      </c>
      <c r="K791" s="3" t="s">
        <v>12</v>
      </c>
      <c r="L791" s="3" t="s">
        <v>12</v>
      </c>
    </row>
    <row r="792" spans="1:12" x14ac:dyDescent="0.2">
      <c r="A792" s="3" t="s">
        <v>1325</v>
      </c>
      <c r="B792" s="3" t="s">
        <v>1326</v>
      </c>
      <c r="C792" s="3" t="s">
        <v>1318</v>
      </c>
      <c r="D792" s="3" t="s">
        <v>12</v>
      </c>
      <c r="E792" s="3">
        <v>876300000</v>
      </c>
      <c r="F792" s="3" t="s">
        <v>12</v>
      </c>
      <c r="G792" s="3" t="s">
        <v>12</v>
      </c>
      <c r="H792" s="3">
        <v>219</v>
      </c>
      <c r="I792" s="3" t="s">
        <v>12</v>
      </c>
      <c r="J792" s="3" t="s">
        <v>12</v>
      </c>
      <c r="K792" s="3" t="s">
        <v>12</v>
      </c>
      <c r="L792" s="3" t="s">
        <v>12</v>
      </c>
    </row>
    <row r="793" spans="1:12" x14ac:dyDescent="0.2">
      <c r="A793" s="3" t="s">
        <v>1329</v>
      </c>
      <c r="B793" s="3" t="s">
        <v>1330</v>
      </c>
      <c r="C793" s="3" t="s">
        <v>1318</v>
      </c>
      <c r="D793" s="3" t="s">
        <v>12</v>
      </c>
      <c r="E793" s="3">
        <v>83518000</v>
      </c>
      <c r="F793" s="3" t="s">
        <v>1331</v>
      </c>
      <c r="G793" s="3" t="s">
        <v>12</v>
      </c>
      <c r="H793" s="3">
        <v>408</v>
      </c>
      <c r="I793" s="3" t="s">
        <v>12</v>
      </c>
      <c r="J793" s="3" t="s">
        <v>12</v>
      </c>
      <c r="K793" s="3" t="s">
        <v>12</v>
      </c>
      <c r="L793" s="3" t="s">
        <v>12</v>
      </c>
    </row>
    <row r="794" spans="1:12" x14ac:dyDescent="0.2">
      <c r="A794" s="3" t="s">
        <v>1332</v>
      </c>
      <c r="B794" s="3" t="s">
        <v>1333</v>
      </c>
      <c r="C794" s="3" t="s">
        <v>1318</v>
      </c>
      <c r="D794" s="3" t="s">
        <v>12</v>
      </c>
      <c r="E794" s="3">
        <v>978687984</v>
      </c>
      <c r="F794" s="3" t="s">
        <v>1334</v>
      </c>
      <c r="G794" s="3" t="s">
        <v>12</v>
      </c>
      <c r="H794" s="3">
        <v>250</v>
      </c>
      <c r="I794" s="3" t="s">
        <v>12</v>
      </c>
      <c r="J794" s="3" t="s">
        <v>12</v>
      </c>
      <c r="K794" s="3" t="s">
        <v>12</v>
      </c>
      <c r="L794" s="3" t="s">
        <v>12</v>
      </c>
    </row>
    <row r="795" spans="1:12" x14ac:dyDescent="0.2">
      <c r="A795" s="3" t="s">
        <v>1335</v>
      </c>
      <c r="B795" s="3" t="s">
        <v>1336</v>
      </c>
      <c r="C795" s="3" t="s">
        <v>1318</v>
      </c>
      <c r="D795" s="3" t="s">
        <v>12</v>
      </c>
      <c r="E795" s="3">
        <v>7956132096</v>
      </c>
      <c r="F795" s="3" t="s">
        <v>1337</v>
      </c>
      <c r="G795" s="3" t="s">
        <v>12</v>
      </c>
      <c r="H795" s="3">
        <v>10495</v>
      </c>
      <c r="I795" s="3" t="s">
        <v>12</v>
      </c>
      <c r="J795" s="3" t="s">
        <v>12</v>
      </c>
      <c r="K795" s="3" t="s">
        <v>12</v>
      </c>
      <c r="L795" s="3" t="s">
        <v>12</v>
      </c>
    </row>
    <row r="796" spans="1:12" x14ac:dyDescent="0.2">
      <c r="A796" s="3" t="s">
        <v>1338</v>
      </c>
      <c r="B796" s="3" t="s">
        <v>1339</v>
      </c>
      <c r="C796" s="3" t="s">
        <v>1318</v>
      </c>
      <c r="D796" s="3" t="s">
        <v>12</v>
      </c>
      <c r="E796" s="3">
        <v>189031000</v>
      </c>
      <c r="F796" s="3" t="s">
        <v>12</v>
      </c>
      <c r="G796" s="3" t="s">
        <v>12</v>
      </c>
      <c r="H796" s="3">
        <v>149</v>
      </c>
      <c r="I796" s="3" t="s">
        <v>12</v>
      </c>
      <c r="J796" s="3" t="s">
        <v>12</v>
      </c>
      <c r="K796" s="3" t="s">
        <v>12</v>
      </c>
      <c r="L796" s="3" t="s">
        <v>12</v>
      </c>
    </row>
    <row r="797" spans="1:12" x14ac:dyDescent="0.2">
      <c r="A797" s="3" t="s">
        <v>1343</v>
      </c>
      <c r="B797" s="3" t="s">
        <v>1344</v>
      </c>
      <c r="C797" s="3" t="s">
        <v>1318</v>
      </c>
      <c r="D797" s="3" t="s">
        <v>12</v>
      </c>
      <c r="E797" s="3" t="s">
        <v>12</v>
      </c>
      <c r="F797" s="3" t="s">
        <v>12</v>
      </c>
      <c r="G797" s="3" t="s">
        <v>12</v>
      </c>
      <c r="H797" s="3" t="s">
        <v>12</v>
      </c>
      <c r="I797" s="3" t="s">
        <v>12</v>
      </c>
      <c r="J797" s="3" t="s">
        <v>12</v>
      </c>
      <c r="K797" s="3" t="s">
        <v>12</v>
      </c>
      <c r="L797" s="3" t="s">
        <v>12</v>
      </c>
    </row>
    <row r="798" spans="1:12" x14ac:dyDescent="0.2">
      <c r="A798" s="3" t="s">
        <v>1345</v>
      </c>
      <c r="B798" s="3" t="s">
        <v>1346</v>
      </c>
      <c r="C798" s="3" t="s">
        <v>1318</v>
      </c>
      <c r="D798" s="3" t="s">
        <v>12</v>
      </c>
      <c r="E798" s="3">
        <v>11215000.25</v>
      </c>
      <c r="F798" s="3" t="s">
        <v>1347</v>
      </c>
      <c r="G798" s="3" t="s">
        <v>12</v>
      </c>
      <c r="H798" s="3">
        <v>500</v>
      </c>
      <c r="I798" s="3" t="s">
        <v>12</v>
      </c>
      <c r="J798" s="3" t="s">
        <v>12</v>
      </c>
      <c r="K798" s="3" t="s">
        <v>12</v>
      </c>
      <c r="L798" s="3" t="s">
        <v>12</v>
      </c>
    </row>
    <row r="799" spans="1:12" x14ac:dyDescent="0.2">
      <c r="A799" s="3" t="s">
        <v>1348</v>
      </c>
      <c r="B799" s="3" t="s">
        <v>1349</v>
      </c>
      <c r="C799" s="3" t="s">
        <v>1318</v>
      </c>
      <c r="D799" s="3" t="s">
        <v>12</v>
      </c>
      <c r="E799" s="3" t="s">
        <v>12</v>
      </c>
      <c r="F799" s="3" t="s">
        <v>12</v>
      </c>
      <c r="G799" s="3" t="s">
        <v>12</v>
      </c>
      <c r="H799" s="3" t="s">
        <v>12</v>
      </c>
      <c r="I799" s="3" t="s">
        <v>12</v>
      </c>
      <c r="J799" s="3" t="s">
        <v>12</v>
      </c>
      <c r="K799" s="3" t="s">
        <v>12</v>
      </c>
      <c r="L799" s="3" t="s">
        <v>12</v>
      </c>
    </row>
    <row r="800" spans="1:12" x14ac:dyDescent="0.2">
      <c r="A800" s="3" t="s">
        <v>1350</v>
      </c>
      <c r="B800" s="3" t="s">
        <v>1351</v>
      </c>
      <c r="C800" s="3" t="s">
        <v>1318</v>
      </c>
      <c r="D800" s="3" t="s">
        <v>12</v>
      </c>
      <c r="E800" s="3">
        <v>15143000</v>
      </c>
      <c r="F800" s="3" t="s">
        <v>1352</v>
      </c>
      <c r="G800" s="3" t="s">
        <v>1353</v>
      </c>
      <c r="H800" s="3">
        <v>124</v>
      </c>
      <c r="I800" s="3" t="s">
        <v>12</v>
      </c>
      <c r="J800" s="3" t="s">
        <v>12</v>
      </c>
      <c r="K800" s="3" t="s">
        <v>12</v>
      </c>
      <c r="L800" s="3" t="s">
        <v>12</v>
      </c>
    </row>
    <row r="801" spans="1:12" x14ac:dyDescent="0.2">
      <c r="A801" s="3" t="s">
        <v>1359</v>
      </c>
      <c r="B801" s="3" t="s">
        <v>1360</v>
      </c>
      <c r="C801" s="3" t="s">
        <v>1318</v>
      </c>
      <c r="D801" s="3" t="s">
        <v>12</v>
      </c>
      <c r="E801" s="3">
        <v>1046000</v>
      </c>
      <c r="F801" s="3" t="s">
        <v>12</v>
      </c>
      <c r="G801" s="3" t="s">
        <v>12</v>
      </c>
      <c r="H801" s="3">
        <v>59</v>
      </c>
      <c r="I801" s="3" t="s">
        <v>12</v>
      </c>
      <c r="J801" s="3" t="s">
        <v>12</v>
      </c>
      <c r="K801" s="3" t="s">
        <v>12</v>
      </c>
      <c r="L801" s="3" t="s">
        <v>12</v>
      </c>
    </row>
    <row r="802" spans="1:12" x14ac:dyDescent="0.2">
      <c r="A802" s="3" t="s">
        <v>1361</v>
      </c>
      <c r="B802" s="3" t="s">
        <v>1362</v>
      </c>
      <c r="C802" s="3" t="s">
        <v>1318</v>
      </c>
      <c r="D802" s="3" t="s">
        <v>12</v>
      </c>
      <c r="E802" s="3" t="s">
        <v>12</v>
      </c>
      <c r="F802" s="3" t="s">
        <v>12</v>
      </c>
      <c r="G802" s="3" t="s">
        <v>12</v>
      </c>
      <c r="H802" s="3" t="s">
        <v>12</v>
      </c>
      <c r="I802" s="3" t="s">
        <v>12</v>
      </c>
      <c r="J802" s="3" t="s">
        <v>12</v>
      </c>
      <c r="K802" s="3" t="s">
        <v>12</v>
      </c>
      <c r="L802" s="3" t="s">
        <v>12</v>
      </c>
    </row>
    <row r="803" spans="1:12" x14ac:dyDescent="0.2">
      <c r="A803" s="3" t="s">
        <v>1363</v>
      </c>
      <c r="B803" s="3" t="s">
        <v>1364</v>
      </c>
      <c r="C803" s="3" t="s">
        <v>1318</v>
      </c>
      <c r="D803" s="3" t="s">
        <v>12</v>
      </c>
      <c r="E803" s="3" t="s">
        <v>12</v>
      </c>
      <c r="F803" s="3" t="s">
        <v>12</v>
      </c>
      <c r="G803" s="3" t="s">
        <v>1365</v>
      </c>
      <c r="H803" s="3" t="s">
        <v>12</v>
      </c>
      <c r="I803" s="3" t="s">
        <v>12</v>
      </c>
      <c r="J803" s="3" t="s">
        <v>12</v>
      </c>
      <c r="K803" s="3" t="s">
        <v>12</v>
      </c>
      <c r="L803" s="3" t="s">
        <v>12</v>
      </c>
    </row>
    <row r="804" spans="1:12" x14ac:dyDescent="0.2">
      <c r="A804" s="3" t="s">
        <v>1366</v>
      </c>
      <c r="B804" s="3" t="s">
        <v>1367</v>
      </c>
      <c r="C804" s="3" t="s">
        <v>1318</v>
      </c>
      <c r="D804" s="3" t="s">
        <v>12</v>
      </c>
      <c r="E804" s="3">
        <v>91377000</v>
      </c>
      <c r="F804" s="3" t="s">
        <v>1368</v>
      </c>
      <c r="G804" s="3" t="s">
        <v>1369</v>
      </c>
      <c r="H804" s="3">
        <v>70</v>
      </c>
      <c r="I804" s="3" t="s">
        <v>12</v>
      </c>
      <c r="J804" s="3" t="s">
        <v>12</v>
      </c>
      <c r="K804" s="3" t="s">
        <v>12</v>
      </c>
      <c r="L804" s="3" t="s">
        <v>12</v>
      </c>
    </row>
    <row r="805" spans="1:12" x14ac:dyDescent="0.2">
      <c r="A805" s="3" t="s">
        <v>1370</v>
      </c>
      <c r="B805" s="3" t="s">
        <v>1371</v>
      </c>
      <c r="C805" s="3" t="s">
        <v>1318</v>
      </c>
      <c r="D805" s="3" t="s">
        <v>12</v>
      </c>
      <c r="E805" s="3">
        <v>3007676</v>
      </c>
      <c r="F805" s="3" t="s">
        <v>12</v>
      </c>
      <c r="G805" s="3" t="s">
        <v>12</v>
      </c>
      <c r="H805" s="3" t="s">
        <v>12</v>
      </c>
      <c r="I805" s="3" t="s">
        <v>12</v>
      </c>
      <c r="J805" s="3" t="s">
        <v>12</v>
      </c>
      <c r="K805" s="3" t="s">
        <v>12</v>
      </c>
      <c r="L805" s="3" t="s">
        <v>12</v>
      </c>
    </row>
    <row r="806" spans="1:12" x14ac:dyDescent="0.2">
      <c r="A806" s="3" t="s">
        <v>1374</v>
      </c>
      <c r="B806" s="3" t="s">
        <v>1375</v>
      </c>
      <c r="C806" s="3" t="s">
        <v>1318</v>
      </c>
      <c r="D806" s="3" t="s">
        <v>12</v>
      </c>
      <c r="E806" s="3">
        <v>34383242</v>
      </c>
      <c r="F806" s="3" t="s">
        <v>12</v>
      </c>
      <c r="G806" s="3" t="s">
        <v>12</v>
      </c>
      <c r="H806" s="3">
        <v>47</v>
      </c>
      <c r="I806" s="3" t="s">
        <v>12</v>
      </c>
      <c r="J806" s="3" t="s">
        <v>12</v>
      </c>
      <c r="K806" s="3" t="s">
        <v>12</v>
      </c>
      <c r="L806" s="3" t="s">
        <v>12</v>
      </c>
    </row>
    <row r="807" spans="1:12" x14ac:dyDescent="0.2">
      <c r="A807" s="3" t="s">
        <v>1376</v>
      </c>
      <c r="B807" s="3" t="s">
        <v>1377</v>
      </c>
      <c r="C807" s="3" t="s">
        <v>1318</v>
      </c>
      <c r="D807" s="3" t="s">
        <v>12</v>
      </c>
      <c r="E807" s="3">
        <v>316959000</v>
      </c>
      <c r="F807" s="3" t="s">
        <v>1378</v>
      </c>
      <c r="G807" s="3" t="s">
        <v>12</v>
      </c>
      <c r="H807" s="3">
        <v>505</v>
      </c>
      <c r="I807" s="3" t="s">
        <v>12</v>
      </c>
      <c r="J807" s="3" t="s">
        <v>12</v>
      </c>
      <c r="K807" s="3" t="s">
        <v>12</v>
      </c>
      <c r="L807" s="3" t="s">
        <v>12</v>
      </c>
    </row>
    <row r="808" spans="1:12" x14ac:dyDescent="0.2">
      <c r="A808" s="3" t="s">
        <v>1379</v>
      </c>
      <c r="B808" s="3" t="s">
        <v>1380</v>
      </c>
      <c r="C808" s="3" t="s">
        <v>1318</v>
      </c>
      <c r="D808" s="3" t="s">
        <v>12</v>
      </c>
      <c r="E808" s="3">
        <v>99297000</v>
      </c>
      <c r="F808" s="3" t="s">
        <v>1381</v>
      </c>
      <c r="G808" s="3" t="s">
        <v>12</v>
      </c>
      <c r="H808" s="3">
        <v>211</v>
      </c>
      <c r="I808" s="3" t="s">
        <v>12</v>
      </c>
      <c r="J808" s="3" t="s">
        <v>12</v>
      </c>
      <c r="K808" s="3" t="s">
        <v>12</v>
      </c>
      <c r="L808" s="3" t="s">
        <v>12</v>
      </c>
    </row>
    <row r="809" spans="1:12" x14ac:dyDescent="0.2">
      <c r="A809" s="3" t="s">
        <v>1382</v>
      </c>
      <c r="B809" s="3" t="s">
        <v>1383</v>
      </c>
      <c r="C809" s="3" t="s">
        <v>1318</v>
      </c>
      <c r="D809" s="3" t="s">
        <v>12</v>
      </c>
      <c r="E809" s="3">
        <v>1680098976</v>
      </c>
      <c r="F809" s="3" t="s">
        <v>1384</v>
      </c>
      <c r="G809" s="3" t="s">
        <v>12</v>
      </c>
      <c r="H809" s="3">
        <v>5000</v>
      </c>
      <c r="I809" s="3" t="s">
        <v>12</v>
      </c>
      <c r="J809" s="3" t="s">
        <v>12</v>
      </c>
      <c r="K809" s="3" t="s">
        <v>12</v>
      </c>
      <c r="L809" s="3" t="s">
        <v>12</v>
      </c>
    </row>
    <row r="810" spans="1:12" x14ac:dyDescent="0.2">
      <c r="A810" s="3" t="s">
        <v>1388</v>
      </c>
      <c r="B810" s="3" t="s">
        <v>1389</v>
      </c>
      <c r="C810" s="3" t="s">
        <v>1318</v>
      </c>
      <c r="D810" s="3" t="s">
        <v>12</v>
      </c>
      <c r="E810" s="3" t="s">
        <v>12</v>
      </c>
      <c r="F810" s="3" t="s">
        <v>12</v>
      </c>
      <c r="G810" s="3" t="s">
        <v>12</v>
      </c>
      <c r="H810" s="3">
        <v>45</v>
      </c>
      <c r="I810" s="3" t="s">
        <v>12</v>
      </c>
      <c r="J810" s="3" t="s">
        <v>12</v>
      </c>
      <c r="K810" s="3" t="s">
        <v>12</v>
      </c>
      <c r="L810" s="3" t="s">
        <v>12</v>
      </c>
    </row>
    <row r="811" spans="1:12" x14ac:dyDescent="0.2">
      <c r="A811" s="3" t="s">
        <v>1392</v>
      </c>
      <c r="B811" s="3" t="s">
        <v>1393</v>
      </c>
      <c r="C811" s="3" t="s">
        <v>1318</v>
      </c>
      <c r="D811" s="3" t="s">
        <v>12</v>
      </c>
      <c r="E811" s="3" t="s">
        <v>12</v>
      </c>
      <c r="F811" s="3" t="s">
        <v>12</v>
      </c>
      <c r="G811" s="3" t="s">
        <v>12</v>
      </c>
      <c r="H811" s="3">
        <v>336</v>
      </c>
      <c r="I811" s="3" t="s">
        <v>12</v>
      </c>
      <c r="J811" s="3" t="s">
        <v>12</v>
      </c>
      <c r="K811" s="3" t="s">
        <v>12</v>
      </c>
      <c r="L811" s="3" t="s">
        <v>12</v>
      </c>
    </row>
    <row r="812" spans="1:12" x14ac:dyDescent="0.2">
      <c r="A812" s="3" t="s">
        <v>1394</v>
      </c>
      <c r="B812" s="3" t="s">
        <v>1395</v>
      </c>
      <c r="C812" s="3" t="s">
        <v>1318</v>
      </c>
      <c r="D812" s="3" t="s">
        <v>12</v>
      </c>
      <c r="E812" s="3" t="s">
        <v>12</v>
      </c>
      <c r="F812" s="3" t="s">
        <v>12</v>
      </c>
      <c r="G812" s="3" t="s">
        <v>12</v>
      </c>
      <c r="H812" s="3" t="s">
        <v>12</v>
      </c>
      <c r="I812" s="3" t="s">
        <v>12</v>
      </c>
      <c r="J812" s="3" t="s">
        <v>12</v>
      </c>
      <c r="K812" s="3" t="s">
        <v>12</v>
      </c>
      <c r="L812" s="3" t="s">
        <v>12</v>
      </c>
    </row>
    <row r="813" spans="1:12" x14ac:dyDescent="0.2">
      <c r="A813" s="3" t="s">
        <v>1396</v>
      </c>
      <c r="B813" s="3" t="s">
        <v>1397</v>
      </c>
      <c r="C813" s="3" t="s">
        <v>1318</v>
      </c>
      <c r="D813" s="3" t="s">
        <v>12</v>
      </c>
      <c r="E813" s="3">
        <v>23668000</v>
      </c>
      <c r="F813" s="3" t="s">
        <v>1398</v>
      </c>
      <c r="G813" s="3" t="s">
        <v>12</v>
      </c>
      <c r="H813" s="3">
        <v>161</v>
      </c>
      <c r="I813" s="3" t="s">
        <v>12</v>
      </c>
      <c r="J813" s="3" t="s">
        <v>12</v>
      </c>
      <c r="K813" s="3" t="s">
        <v>12</v>
      </c>
      <c r="L813" s="3" t="s">
        <v>12</v>
      </c>
    </row>
    <row r="814" spans="1:12" x14ac:dyDescent="0.2">
      <c r="A814" s="3" t="s">
        <v>1399</v>
      </c>
      <c r="B814" s="3" t="s">
        <v>1400</v>
      </c>
      <c r="C814" s="3" t="s">
        <v>1318</v>
      </c>
      <c r="D814" s="3" t="s">
        <v>12</v>
      </c>
      <c r="E814" s="3" t="s">
        <v>12</v>
      </c>
      <c r="F814" s="3" t="s">
        <v>12</v>
      </c>
      <c r="G814" s="3" t="s">
        <v>12</v>
      </c>
      <c r="H814" s="3">
        <v>57</v>
      </c>
      <c r="I814" s="3" t="s">
        <v>12</v>
      </c>
      <c r="J814" s="3" t="s">
        <v>12</v>
      </c>
      <c r="K814" s="3" t="s">
        <v>12</v>
      </c>
      <c r="L814" s="3" t="s">
        <v>12</v>
      </c>
    </row>
    <row r="815" spans="1:12" x14ac:dyDescent="0.2">
      <c r="A815" s="3" t="s">
        <v>1401</v>
      </c>
      <c r="B815" s="3" t="s">
        <v>1402</v>
      </c>
      <c r="C815" s="3" t="s">
        <v>1318</v>
      </c>
      <c r="D815" s="3" t="s">
        <v>12</v>
      </c>
      <c r="E815" s="3" t="s">
        <v>12</v>
      </c>
      <c r="F815" s="3" t="s">
        <v>12</v>
      </c>
      <c r="G815" s="3" t="s">
        <v>12</v>
      </c>
      <c r="H815" s="3">
        <v>30</v>
      </c>
      <c r="I815" s="3" t="s">
        <v>12</v>
      </c>
      <c r="J815" s="3" t="s">
        <v>12</v>
      </c>
      <c r="K815" s="3" t="s">
        <v>12</v>
      </c>
      <c r="L815" s="3" t="s">
        <v>12</v>
      </c>
    </row>
    <row r="816" spans="1:12" x14ac:dyDescent="0.2">
      <c r="A816" s="3" t="s">
        <v>1403</v>
      </c>
      <c r="B816" s="3" t="s">
        <v>1404</v>
      </c>
      <c r="C816" s="3" t="s">
        <v>1318</v>
      </c>
      <c r="D816" s="3" t="s">
        <v>12</v>
      </c>
      <c r="E816" s="3" t="s">
        <v>12</v>
      </c>
      <c r="F816" s="3" t="s">
        <v>12</v>
      </c>
      <c r="G816" s="3" t="s">
        <v>12</v>
      </c>
      <c r="H816" s="3">
        <v>380</v>
      </c>
      <c r="I816" s="3" t="s">
        <v>12</v>
      </c>
      <c r="J816" s="3" t="s">
        <v>12</v>
      </c>
      <c r="K816" s="3" t="s">
        <v>12</v>
      </c>
      <c r="L816" s="3" t="s">
        <v>12</v>
      </c>
    </row>
    <row r="817" spans="1:12" x14ac:dyDescent="0.2">
      <c r="A817" s="3" t="s">
        <v>1405</v>
      </c>
      <c r="B817" s="3" t="s">
        <v>1406</v>
      </c>
      <c r="C817" s="3" t="s">
        <v>1318</v>
      </c>
      <c r="D817" s="3" t="s">
        <v>12</v>
      </c>
      <c r="E817" s="3" t="s">
        <v>12</v>
      </c>
      <c r="F817" s="3" t="s">
        <v>12</v>
      </c>
      <c r="G817" s="3" t="s">
        <v>12</v>
      </c>
      <c r="H817" s="3">
        <v>20</v>
      </c>
      <c r="I817" s="3" t="s">
        <v>12</v>
      </c>
      <c r="J817" s="3" t="s">
        <v>12</v>
      </c>
      <c r="K817" s="3" t="s">
        <v>12</v>
      </c>
      <c r="L817" s="3" t="s">
        <v>12</v>
      </c>
    </row>
    <row r="818" spans="1:12" x14ac:dyDescent="0.2">
      <c r="A818" s="3" t="s">
        <v>1407</v>
      </c>
      <c r="B818" s="3" t="s">
        <v>1408</v>
      </c>
      <c r="C818" s="3" t="s">
        <v>1318</v>
      </c>
      <c r="D818" s="3" t="s">
        <v>12</v>
      </c>
      <c r="E818" s="3" t="s">
        <v>12</v>
      </c>
      <c r="F818" s="3" t="s">
        <v>12</v>
      </c>
      <c r="G818" s="3" t="s">
        <v>12</v>
      </c>
      <c r="H818" s="3" t="s">
        <v>12</v>
      </c>
      <c r="I818" s="3" t="s">
        <v>12</v>
      </c>
      <c r="J818" s="3" t="s">
        <v>12</v>
      </c>
      <c r="K818" s="3" t="s">
        <v>12</v>
      </c>
      <c r="L818" s="3" t="s">
        <v>12</v>
      </c>
    </row>
    <row r="819" spans="1:12" x14ac:dyDescent="0.2">
      <c r="A819" s="3" t="s">
        <v>1409</v>
      </c>
      <c r="B819" s="3" t="s">
        <v>1410</v>
      </c>
      <c r="C819" s="3" t="s">
        <v>1318</v>
      </c>
      <c r="D819" s="3" t="s">
        <v>12</v>
      </c>
      <c r="E819" s="3" t="s">
        <v>12</v>
      </c>
      <c r="F819" s="3" t="s">
        <v>12</v>
      </c>
      <c r="G819" s="3" t="s">
        <v>1411</v>
      </c>
      <c r="H819" s="3" t="s">
        <v>12</v>
      </c>
      <c r="I819" s="3" t="s">
        <v>12</v>
      </c>
      <c r="J819" s="3" t="s">
        <v>12</v>
      </c>
      <c r="K819" s="3" t="s">
        <v>12</v>
      </c>
      <c r="L819" s="3" t="s">
        <v>12</v>
      </c>
    </row>
    <row r="820" spans="1:12" x14ac:dyDescent="0.2">
      <c r="A820" s="3" t="s">
        <v>1412</v>
      </c>
      <c r="B820" s="3" t="s">
        <v>1413</v>
      </c>
      <c r="C820" s="3" t="s">
        <v>1318</v>
      </c>
      <c r="D820" s="3" t="s">
        <v>12</v>
      </c>
      <c r="E820" s="3" t="s">
        <v>12</v>
      </c>
      <c r="F820" s="3" t="s">
        <v>12</v>
      </c>
      <c r="G820" s="3" t="s">
        <v>12</v>
      </c>
      <c r="H820" s="3">
        <v>36</v>
      </c>
      <c r="I820" s="3" t="s">
        <v>12</v>
      </c>
      <c r="J820" s="3" t="s">
        <v>12</v>
      </c>
      <c r="K820" s="3" t="s">
        <v>12</v>
      </c>
      <c r="L820" s="3" t="s">
        <v>12</v>
      </c>
    </row>
    <row r="821" spans="1:12" x14ac:dyDescent="0.2">
      <c r="A821" s="3" t="s">
        <v>1414</v>
      </c>
      <c r="B821" s="3" t="s">
        <v>1415</v>
      </c>
      <c r="C821" s="3" t="s">
        <v>1318</v>
      </c>
      <c r="D821" s="3" t="s">
        <v>12</v>
      </c>
      <c r="E821" s="3" t="s">
        <v>12</v>
      </c>
      <c r="F821" s="3" t="s">
        <v>12</v>
      </c>
      <c r="G821" s="3" t="s">
        <v>12</v>
      </c>
      <c r="H821" s="3" t="s">
        <v>12</v>
      </c>
      <c r="I821" s="3" t="s">
        <v>12</v>
      </c>
      <c r="J821" s="3" t="s">
        <v>12</v>
      </c>
      <c r="K821" s="3" t="s">
        <v>12</v>
      </c>
      <c r="L821" s="3" t="s">
        <v>12</v>
      </c>
    </row>
    <row r="822" spans="1:12" x14ac:dyDescent="0.2">
      <c r="A822" s="3" t="s">
        <v>1416</v>
      </c>
      <c r="B822" s="3" t="s">
        <v>1417</v>
      </c>
      <c r="C822" s="3" t="s">
        <v>1318</v>
      </c>
      <c r="D822" s="3" t="s">
        <v>12</v>
      </c>
      <c r="E822" s="3" t="s">
        <v>12</v>
      </c>
      <c r="F822" s="3" t="s">
        <v>12</v>
      </c>
      <c r="G822" s="3" t="s">
        <v>12</v>
      </c>
      <c r="H822" s="3" t="s">
        <v>12</v>
      </c>
      <c r="I822" s="3" t="s">
        <v>12</v>
      </c>
      <c r="J822" s="3" t="s">
        <v>12</v>
      </c>
      <c r="K822" s="3" t="s">
        <v>12</v>
      </c>
      <c r="L822" s="3" t="s">
        <v>12</v>
      </c>
    </row>
    <row r="823" spans="1:12" x14ac:dyDescent="0.2">
      <c r="A823" s="3" t="s">
        <v>1418</v>
      </c>
      <c r="B823" s="3" t="s">
        <v>1419</v>
      </c>
      <c r="C823" s="3" t="s">
        <v>1318</v>
      </c>
      <c r="D823" s="3" t="s">
        <v>12</v>
      </c>
      <c r="E823" s="3" t="s">
        <v>12</v>
      </c>
      <c r="F823" s="3" t="s">
        <v>12</v>
      </c>
      <c r="G823" s="3" t="s">
        <v>12</v>
      </c>
      <c r="H823" s="3" t="s">
        <v>12</v>
      </c>
      <c r="I823" s="3" t="s">
        <v>12</v>
      </c>
      <c r="J823" s="3" t="s">
        <v>12</v>
      </c>
      <c r="K823" s="3" t="s">
        <v>12</v>
      </c>
      <c r="L823" s="3" t="s">
        <v>12</v>
      </c>
    </row>
    <row r="824" spans="1:12" x14ac:dyDescent="0.2">
      <c r="A824" s="3" t="s">
        <v>1420</v>
      </c>
      <c r="B824" s="3" t="s">
        <v>1421</v>
      </c>
      <c r="C824" s="3" t="s">
        <v>1318</v>
      </c>
      <c r="D824" s="3" t="s">
        <v>12</v>
      </c>
      <c r="E824" s="3">
        <v>32192408</v>
      </c>
      <c r="F824" s="3" t="s">
        <v>12</v>
      </c>
      <c r="G824" s="3" t="s">
        <v>1422</v>
      </c>
      <c r="H824" s="3" t="s">
        <v>12</v>
      </c>
      <c r="I824" s="3" t="s">
        <v>12</v>
      </c>
      <c r="J824" s="3" t="s">
        <v>12</v>
      </c>
      <c r="K824" s="3" t="s">
        <v>12</v>
      </c>
      <c r="L824" s="3" t="s">
        <v>12</v>
      </c>
    </row>
    <row r="825" spans="1:12" x14ac:dyDescent="0.2">
      <c r="A825" s="3" t="s">
        <v>1423</v>
      </c>
      <c r="B825" s="3" t="s">
        <v>1424</v>
      </c>
      <c r="C825" s="3" t="s">
        <v>1318</v>
      </c>
      <c r="D825" s="3" t="s">
        <v>12</v>
      </c>
      <c r="E825" s="3" t="s">
        <v>12</v>
      </c>
      <c r="F825" s="3" t="s">
        <v>12</v>
      </c>
      <c r="G825" s="3" t="s">
        <v>12</v>
      </c>
      <c r="H825" s="3" t="s">
        <v>12</v>
      </c>
      <c r="I825" s="3" t="s">
        <v>12</v>
      </c>
      <c r="J825" s="3" t="s">
        <v>12</v>
      </c>
      <c r="K825" s="3" t="s">
        <v>12</v>
      </c>
      <c r="L825" s="3" t="s">
        <v>12</v>
      </c>
    </row>
    <row r="826" spans="1:12" x14ac:dyDescent="0.2">
      <c r="A826" s="3" t="s">
        <v>1425</v>
      </c>
      <c r="B826" s="3" t="s">
        <v>1426</v>
      </c>
      <c r="C826" s="3" t="s">
        <v>1318</v>
      </c>
      <c r="D826" s="3" t="s">
        <v>12</v>
      </c>
      <c r="E826" s="3" t="s">
        <v>12</v>
      </c>
      <c r="F826" s="3" t="s">
        <v>12</v>
      </c>
      <c r="G826" s="3" t="s">
        <v>12</v>
      </c>
      <c r="H826" s="3" t="s">
        <v>12</v>
      </c>
      <c r="I826" s="3" t="s">
        <v>12</v>
      </c>
      <c r="J826" s="3" t="s">
        <v>12</v>
      </c>
      <c r="K826" s="3" t="s">
        <v>12</v>
      </c>
      <c r="L826" s="3" t="s">
        <v>12</v>
      </c>
    </row>
    <row r="827" spans="1:12" x14ac:dyDescent="0.2">
      <c r="A827" s="3" t="s">
        <v>1427</v>
      </c>
      <c r="B827" s="3" t="s">
        <v>1428</v>
      </c>
      <c r="C827" s="3" t="s">
        <v>1318</v>
      </c>
      <c r="D827" s="3" t="s">
        <v>12</v>
      </c>
      <c r="E827" s="3" t="s">
        <v>12</v>
      </c>
      <c r="F827" s="3" t="s">
        <v>12</v>
      </c>
      <c r="G827" s="3" t="s">
        <v>12</v>
      </c>
      <c r="H827" s="3" t="s">
        <v>12</v>
      </c>
      <c r="I827" s="3" t="s">
        <v>12</v>
      </c>
      <c r="J827" s="3" t="s">
        <v>12</v>
      </c>
      <c r="K827" s="3" t="s">
        <v>12</v>
      </c>
      <c r="L827" s="3" t="s">
        <v>12</v>
      </c>
    </row>
    <row r="828" spans="1:12" x14ac:dyDescent="0.2">
      <c r="A828" s="3" t="s">
        <v>1429</v>
      </c>
      <c r="B828" s="3" t="s">
        <v>1430</v>
      </c>
      <c r="C828" s="3" t="s">
        <v>1318</v>
      </c>
      <c r="D828" s="3" t="s">
        <v>12</v>
      </c>
      <c r="E828" s="3" t="s">
        <v>12</v>
      </c>
      <c r="F828" s="3" t="s">
        <v>12</v>
      </c>
      <c r="G828" s="3" t="s">
        <v>12</v>
      </c>
      <c r="H828" s="3">
        <v>77</v>
      </c>
      <c r="I828" s="3" t="s">
        <v>12</v>
      </c>
      <c r="J828" s="3" t="s">
        <v>12</v>
      </c>
      <c r="K828" s="3" t="s">
        <v>12</v>
      </c>
      <c r="L828" s="3" t="s">
        <v>12</v>
      </c>
    </row>
    <row r="829" spans="1:12" x14ac:dyDescent="0.2">
      <c r="A829" s="3" t="s">
        <v>1431</v>
      </c>
      <c r="B829" s="3" t="s">
        <v>1432</v>
      </c>
      <c r="C829" s="3" t="s">
        <v>1318</v>
      </c>
      <c r="D829" s="3" t="s">
        <v>12</v>
      </c>
      <c r="E829" s="3" t="s">
        <v>12</v>
      </c>
      <c r="F829" s="3" t="s">
        <v>12</v>
      </c>
      <c r="G829" s="3" t="s">
        <v>12</v>
      </c>
      <c r="H829" s="3" t="s">
        <v>12</v>
      </c>
      <c r="I829" s="3" t="s">
        <v>12</v>
      </c>
      <c r="J829" s="3" t="s">
        <v>12</v>
      </c>
      <c r="K829" s="3" t="s">
        <v>12</v>
      </c>
      <c r="L829" s="3" t="s">
        <v>12</v>
      </c>
    </row>
    <row r="830" spans="1:12" x14ac:dyDescent="0.2">
      <c r="A830" s="3" t="s">
        <v>1433</v>
      </c>
      <c r="B830" s="3" t="s">
        <v>1434</v>
      </c>
      <c r="C830" s="3" t="s">
        <v>1318</v>
      </c>
      <c r="D830" s="3" t="s">
        <v>12</v>
      </c>
      <c r="E830" s="3" t="s">
        <v>12</v>
      </c>
      <c r="F830" s="3" t="s">
        <v>12</v>
      </c>
      <c r="G830" s="3" t="s">
        <v>12</v>
      </c>
      <c r="H830" s="3" t="s">
        <v>12</v>
      </c>
      <c r="I830" s="3" t="s">
        <v>12</v>
      </c>
      <c r="J830" s="3" t="s">
        <v>12</v>
      </c>
      <c r="K830" s="3" t="s">
        <v>12</v>
      </c>
      <c r="L830" s="3" t="s">
        <v>12</v>
      </c>
    </row>
    <row r="831" spans="1:12" x14ac:dyDescent="0.2">
      <c r="A831" s="3" t="s">
        <v>1435</v>
      </c>
      <c r="B831" s="3" t="s">
        <v>1436</v>
      </c>
      <c r="C831" s="3" t="s">
        <v>1318</v>
      </c>
      <c r="D831" s="3" t="s">
        <v>12</v>
      </c>
      <c r="E831" s="3" t="s">
        <v>12</v>
      </c>
      <c r="F831" s="3" t="s">
        <v>12</v>
      </c>
      <c r="G831" s="3" t="s">
        <v>12</v>
      </c>
      <c r="H831" s="3">
        <v>50</v>
      </c>
      <c r="I831" s="3" t="s">
        <v>12</v>
      </c>
      <c r="J831" s="3" t="s">
        <v>12</v>
      </c>
      <c r="K831" s="3" t="s">
        <v>12</v>
      </c>
      <c r="L831" s="3" t="s">
        <v>12</v>
      </c>
    </row>
    <row r="832" spans="1:12" x14ac:dyDescent="0.2">
      <c r="A832" s="3" t="s">
        <v>1437</v>
      </c>
      <c r="B832" s="3" t="s">
        <v>1438</v>
      </c>
      <c r="C832" s="3" t="s">
        <v>1318</v>
      </c>
      <c r="D832" s="3" t="s">
        <v>12</v>
      </c>
      <c r="E832" s="3">
        <v>460586000</v>
      </c>
      <c r="F832" s="3" t="s">
        <v>12</v>
      </c>
      <c r="G832" s="3" t="s">
        <v>12</v>
      </c>
      <c r="H832" s="3" t="s">
        <v>12</v>
      </c>
      <c r="I832" s="3">
        <v>20</v>
      </c>
      <c r="J832" s="3" t="s">
        <v>12</v>
      </c>
      <c r="K832" s="3" t="s">
        <v>12</v>
      </c>
      <c r="L832" s="3" t="s">
        <v>12</v>
      </c>
    </row>
    <row r="833" spans="1:12" x14ac:dyDescent="0.2">
      <c r="A833" s="3" t="s">
        <v>1439</v>
      </c>
      <c r="B833" s="3" t="s">
        <v>1440</v>
      </c>
      <c r="C833" s="3" t="s">
        <v>1318</v>
      </c>
      <c r="D833" s="3" t="s">
        <v>12</v>
      </c>
      <c r="E833" s="3" t="s">
        <v>12</v>
      </c>
      <c r="F833" s="3" t="s">
        <v>12</v>
      </c>
      <c r="G833" s="3" t="s">
        <v>12</v>
      </c>
      <c r="H833" s="3" t="s">
        <v>12</v>
      </c>
      <c r="I833" s="3" t="s">
        <v>12</v>
      </c>
      <c r="J833" s="3" t="s">
        <v>12</v>
      </c>
      <c r="K833" s="3" t="s">
        <v>12</v>
      </c>
      <c r="L833" s="3" t="s">
        <v>12</v>
      </c>
    </row>
    <row r="834" spans="1:12" x14ac:dyDescent="0.2">
      <c r="A834" s="3" t="s">
        <v>1441</v>
      </c>
      <c r="B834" s="3" t="s">
        <v>1442</v>
      </c>
      <c r="C834" s="3" t="s">
        <v>1318</v>
      </c>
      <c r="D834" s="3" t="s">
        <v>12</v>
      </c>
      <c r="E834" s="3" t="s">
        <v>12</v>
      </c>
      <c r="F834" s="3" t="s">
        <v>12</v>
      </c>
      <c r="G834" s="3" t="s">
        <v>12</v>
      </c>
      <c r="H834" s="3" t="s">
        <v>12</v>
      </c>
      <c r="I834" s="3" t="s">
        <v>12</v>
      </c>
      <c r="J834" s="3" t="s">
        <v>12</v>
      </c>
      <c r="K834" s="3" t="s">
        <v>12</v>
      </c>
      <c r="L834" s="3" t="s">
        <v>12</v>
      </c>
    </row>
    <row r="835" spans="1:12" x14ac:dyDescent="0.2">
      <c r="A835" s="3" t="s">
        <v>1443</v>
      </c>
      <c r="B835" s="3" t="s">
        <v>1444</v>
      </c>
      <c r="C835" s="3" t="s">
        <v>1318</v>
      </c>
      <c r="D835" s="3" t="s">
        <v>12</v>
      </c>
      <c r="E835" s="3" t="s">
        <v>12</v>
      </c>
      <c r="F835" s="3" t="s">
        <v>12</v>
      </c>
      <c r="G835" s="3" t="s">
        <v>12</v>
      </c>
      <c r="H835" s="3" t="s">
        <v>12</v>
      </c>
      <c r="I835" s="3" t="s">
        <v>12</v>
      </c>
      <c r="J835" s="3" t="s">
        <v>12</v>
      </c>
      <c r="K835" s="3" t="s">
        <v>12</v>
      </c>
      <c r="L835" s="3" t="s">
        <v>12</v>
      </c>
    </row>
    <row r="836" spans="1:12" x14ac:dyDescent="0.2">
      <c r="A836" s="3" t="s">
        <v>1445</v>
      </c>
      <c r="B836" s="3" t="s">
        <v>1446</v>
      </c>
      <c r="C836" s="3" t="s">
        <v>1318</v>
      </c>
      <c r="D836" s="3" t="s">
        <v>12</v>
      </c>
      <c r="E836" s="3" t="s">
        <v>12</v>
      </c>
      <c r="F836" s="3" t="s">
        <v>12</v>
      </c>
      <c r="G836" s="3" t="s">
        <v>12</v>
      </c>
      <c r="H836" s="3" t="s">
        <v>12</v>
      </c>
      <c r="I836" s="3" t="s">
        <v>12</v>
      </c>
      <c r="J836" s="3" t="s">
        <v>12</v>
      </c>
      <c r="K836" s="3" t="s">
        <v>12</v>
      </c>
      <c r="L836" s="3" t="s">
        <v>12</v>
      </c>
    </row>
    <row r="837" spans="1:12" x14ac:dyDescent="0.2">
      <c r="A837" s="3" t="s">
        <v>1447</v>
      </c>
      <c r="B837" s="3" t="s">
        <v>1448</v>
      </c>
      <c r="C837" s="3" t="s">
        <v>1318</v>
      </c>
      <c r="D837" s="3" t="s">
        <v>12</v>
      </c>
      <c r="E837" s="3" t="s">
        <v>12</v>
      </c>
      <c r="F837" s="3" t="s">
        <v>12</v>
      </c>
      <c r="G837" s="3" t="s">
        <v>12</v>
      </c>
      <c r="H837" s="3" t="s">
        <v>12</v>
      </c>
      <c r="I837" s="3" t="s">
        <v>12</v>
      </c>
      <c r="J837" s="3" t="s">
        <v>12</v>
      </c>
      <c r="K837" s="3" t="s">
        <v>12</v>
      </c>
      <c r="L837" s="3" t="s">
        <v>12</v>
      </c>
    </row>
    <row r="838" spans="1:12" x14ac:dyDescent="0.2">
      <c r="A838" s="3" t="s">
        <v>1449</v>
      </c>
      <c r="B838" s="3" t="s">
        <v>1450</v>
      </c>
      <c r="C838" s="3" t="s">
        <v>1318</v>
      </c>
      <c r="D838" s="3" t="s">
        <v>12</v>
      </c>
      <c r="E838" s="3" t="s">
        <v>12</v>
      </c>
      <c r="F838" s="3" t="s">
        <v>12</v>
      </c>
      <c r="G838" s="3" t="s">
        <v>12</v>
      </c>
      <c r="H838" s="3" t="s">
        <v>12</v>
      </c>
      <c r="I838" s="3" t="s">
        <v>12</v>
      </c>
      <c r="J838" s="3" t="s">
        <v>12</v>
      </c>
      <c r="K838" s="3" t="s">
        <v>12</v>
      </c>
      <c r="L838" s="3" t="s">
        <v>12</v>
      </c>
    </row>
    <row r="839" spans="1:12" x14ac:dyDescent="0.2">
      <c r="A839" s="3" t="s">
        <v>1451</v>
      </c>
      <c r="B839" s="3" t="s">
        <v>1452</v>
      </c>
      <c r="C839" s="3" t="s">
        <v>1318</v>
      </c>
      <c r="D839" s="3" t="s">
        <v>12</v>
      </c>
      <c r="E839" s="3" t="s">
        <v>12</v>
      </c>
      <c r="F839" s="3" t="s">
        <v>12</v>
      </c>
      <c r="G839" s="3" t="s">
        <v>12</v>
      </c>
      <c r="H839" s="3" t="s">
        <v>12</v>
      </c>
      <c r="I839" s="3" t="s">
        <v>12</v>
      </c>
      <c r="J839" s="3" t="s">
        <v>12</v>
      </c>
      <c r="K839" s="3" t="s">
        <v>12</v>
      </c>
      <c r="L839" s="3" t="s">
        <v>12</v>
      </c>
    </row>
    <row r="840" spans="1:12" x14ac:dyDescent="0.2">
      <c r="A840" s="3" t="s">
        <v>1453</v>
      </c>
      <c r="B840" s="3" t="s">
        <v>1454</v>
      </c>
      <c r="C840" s="3" t="s">
        <v>1318</v>
      </c>
      <c r="D840" s="3" t="s">
        <v>12</v>
      </c>
      <c r="E840" s="3" t="s">
        <v>12</v>
      </c>
      <c r="F840" s="3" t="s">
        <v>12</v>
      </c>
      <c r="G840" s="3" t="s">
        <v>12</v>
      </c>
      <c r="H840" s="3">
        <v>200</v>
      </c>
      <c r="I840" s="3" t="s">
        <v>12</v>
      </c>
      <c r="J840" s="3" t="s">
        <v>12</v>
      </c>
      <c r="K840" s="3" t="s">
        <v>12</v>
      </c>
      <c r="L840" s="3" t="s">
        <v>12</v>
      </c>
    </row>
    <row r="841" spans="1:12" x14ac:dyDescent="0.2">
      <c r="A841" s="3" t="s">
        <v>1458</v>
      </c>
      <c r="B841" s="3" t="s">
        <v>1459</v>
      </c>
      <c r="C841" s="3" t="s">
        <v>1460</v>
      </c>
      <c r="D841" s="3" t="s">
        <v>12</v>
      </c>
      <c r="E841" s="3">
        <v>9182000</v>
      </c>
      <c r="F841" s="3" t="s">
        <v>1461</v>
      </c>
      <c r="G841" s="3" t="s">
        <v>12</v>
      </c>
      <c r="H841" s="3">
        <v>250</v>
      </c>
      <c r="I841" s="3" t="s">
        <v>12</v>
      </c>
      <c r="J841" s="3" t="s">
        <v>12</v>
      </c>
      <c r="K841" s="3" t="s">
        <v>12</v>
      </c>
      <c r="L841" s="3" t="s">
        <v>12</v>
      </c>
    </row>
    <row r="842" spans="1:12" x14ac:dyDescent="0.2">
      <c r="A842" s="3" t="s">
        <v>1462</v>
      </c>
      <c r="B842" s="3" t="s">
        <v>1463</v>
      </c>
      <c r="C842" s="3" t="s">
        <v>1460</v>
      </c>
      <c r="D842" s="3" t="s">
        <v>12</v>
      </c>
      <c r="E842" s="3">
        <v>10144000</v>
      </c>
      <c r="F842" s="3" t="s">
        <v>1464</v>
      </c>
      <c r="G842" s="3" t="s">
        <v>12</v>
      </c>
      <c r="H842" s="3">
        <v>54</v>
      </c>
      <c r="I842" s="3" t="s">
        <v>12</v>
      </c>
      <c r="J842" s="3" t="s">
        <v>12</v>
      </c>
      <c r="K842" s="3" t="s">
        <v>12</v>
      </c>
      <c r="L842" s="3" t="s">
        <v>12</v>
      </c>
    </row>
    <row r="843" spans="1:12" x14ac:dyDescent="0.2">
      <c r="A843" s="3" t="s">
        <v>1465</v>
      </c>
      <c r="B843" s="3" t="s">
        <v>1466</v>
      </c>
      <c r="C843" s="3" t="s">
        <v>1460</v>
      </c>
      <c r="D843" s="3" t="s">
        <v>12</v>
      </c>
      <c r="E843" s="3" t="s">
        <v>12</v>
      </c>
      <c r="F843" s="3" t="s">
        <v>12</v>
      </c>
      <c r="G843" s="3" t="s">
        <v>12</v>
      </c>
      <c r="H843" s="3">
        <v>30</v>
      </c>
      <c r="I843" s="3" t="s">
        <v>12</v>
      </c>
      <c r="J843" s="3" t="s">
        <v>12</v>
      </c>
      <c r="K843" s="3" t="s">
        <v>12</v>
      </c>
      <c r="L843" s="3" t="s">
        <v>12</v>
      </c>
    </row>
    <row r="844" spans="1:12" x14ac:dyDescent="0.2">
      <c r="A844" s="3" t="s">
        <v>1467</v>
      </c>
      <c r="B844" s="3" t="s">
        <v>1468</v>
      </c>
      <c r="C844" s="3" t="s">
        <v>1460</v>
      </c>
      <c r="D844" s="3" t="s">
        <v>12</v>
      </c>
      <c r="E844" s="3" t="s">
        <v>12</v>
      </c>
      <c r="F844" s="3" t="s">
        <v>12</v>
      </c>
      <c r="G844" s="3" t="s">
        <v>12</v>
      </c>
      <c r="H844" s="3" t="s">
        <v>12</v>
      </c>
      <c r="I844" s="3" t="s">
        <v>12</v>
      </c>
      <c r="J844" s="3" t="s">
        <v>12</v>
      </c>
      <c r="K844" s="3" t="s">
        <v>12</v>
      </c>
      <c r="L844" s="3" t="s">
        <v>12</v>
      </c>
    </row>
    <row r="845" spans="1:12" x14ac:dyDescent="0.2">
      <c r="A845" s="3" t="s">
        <v>1469</v>
      </c>
      <c r="B845" s="3" t="s">
        <v>1470</v>
      </c>
      <c r="C845" s="3" t="s">
        <v>1460</v>
      </c>
      <c r="D845" s="3" t="s">
        <v>12</v>
      </c>
      <c r="E845" s="3">
        <v>1944500000</v>
      </c>
      <c r="F845" s="3" t="s">
        <v>12</v>
      </c>
      <c r="G845" s="3" t="s">
        <v>12</v>
      </c>
      <c r="H845" s="3">
        <v>10300</v>
      </c>
      <c r="I845" s="3" t="s">
        <v>12</v>
      </c>
      <c r="J845" s="3" t="s">
        <v>12</v>
      </c>
      <c r="K845" s="3" t="s">
        <v>12</v>
      </c>
      <c r="L845" s="3" t="s">
        <v>12</v>
      </c>
    </row>
    <row r="846" spans="1:12" x14ac:dyDescent="0.2">
      <c r="A846" s="3" t="s">
        <v>1471</v>
      </c>
      <c r="B846" s="3" t="s">
        <v>1472</v>
      </c>
      <c r="C846" s="3" t="s">
        <v>1460</v>
      </c>
      <c r="D846" s="3" t="s">
        <v>12</v>
      </c>
      <c r="E846" s="3">
        <v>295345000</v>
      </c>
      <c r="F846" s="3" t="s">
        <v>1473</v>
      </c>
      <c r="G846" s="3" t="s">
        <v>12</v>
      </c>
      <c r="H846" s="3">
        <v>1577</v>
      </c>
      <c r="I846" s="3" t="s">
        <v>12</v>
      </c>
      <c r="J846" s="3" t="s">
        <v>12</v>
      </c>
      <c r="K846" s="3" t="s">
        <v>12</v>
      </c>
      <c r="L846" s="3" t="s">
        <v>12</v>
      </c>
    </row>
    <row r="847" spans="1:12" x14ac:dyDescent="0.2">
      <c r="A847" s="3" t="s">
        <v>1474</v>
      </c>
      <c r="B847" s="3" t="s">
        <v>1475</v>
      </c>
      <c r="C847" s="3" t="s">
        <v>1460</v>
      </c>
      <c r="D847" s="3" t="s">
        <v>12</v>
      </c>
      <c r="E847" s="3" t="s">
        <v>12</v>
      </c>
      <c r="F847" s="3" t="s">
        <v>12</v>
      </c>
      <c r="G847" s="3" t="s">
        <v>12</v>
      </c>
      <c r="H847" s="3" t="s">
        <v>12</v>
      </c>
      <c r="I847" s="3" t="s">
        <v>12</v>
      </c>
      <c r="J847" s="3" t="s">
        <v>12</v>
      </c>
      <c r="K847" s="3" t="s">
        <v>12</v>
      </c>
      <c r="L847" s="3" t="s">
        <v>12</v>
      </c>
    </row>
    <row r="848" spans="1:12" x14ac:dyDescent="0.2">
      <c r="A848" s="3" t="s">
        <v>1478</v>
      </c>
      <c r="B848" s="3" t="s">
        <v>1479</v>
      </c>
      <c r="C848" s="3" t="s">
        <v>1460</v>
      </c>
      <c r="D848" s="3" t="s">
        <v>12</v>
      </c>
      <c r="E848" s="3">
        <v>139727000</v>
      </c>
      <c r="F848" s="3" t="s">
        <v>12</v>
      </c>
      <c r="G848" s="3" t="s">
        <v>12</v>
      </c>
      <c r="H848" s="3">
        <v>857</v>
      </c>
      <c r="I848" s="3" t="s">
        <v>12</v>
      </c>
      <c r="J848" s="3" t="s">
        <v>12</v>
      </c>
      <c r="K848" s="3" t="s">
        <v>12</v>
      </c>
      <c r="L848" s="3" t="s">
        <v>12</v>
      </c>
    </row>
    <row r="849" spans="1:12" x14ac:dyDescent="0.2">
      <c r="A849" s="3" t="s">
        <v>1480</v>
      </c>
      <c r="B849" s="3" t="s">
        <v>1481</v>
      </c>
      <c r="C849" s="3" t="s">
        <v>1460</v>
      </c>
      <c r="D849" s="3" t="s">
        <v>12</v>
      </c>
      <c r="E849" s="3" t="s">
        <v>12</v>
      </c>
      <c r="F849" s="3" t="s">
        <v>1482</v>
      </c>
      <c r="G849" s="3" t="s">
        <v>12</v>
      </c>
      <c r="H849" s="3">
        <v>127</v>
      </c>
      <c r="I849" s="3" t="s">
        <v>12</v>
      </c>
      <c r="J849" s="3" t="s">
        <v>12</v>
      </c>
      <c r="K849" s="3" t="s">
        <v>12</v>
      </c>
      <c r="L849" s="3" t="s">
        <v>12</v>
      </c>
    </row>
    <row r="850" spans="1:12" x14ac:dyDescent="0.2">
      <c r="A850" s="3" t="s">
        <v>1486</v>
      </c>
      <c r="B850" s="3" t="s">
        <v>1487</v>
      </c>
      <c r="C850" s="3" t="s">
        <v>1460</v>
      </c>
      <c r="D850" s="3" t="s">
        <v>12</v>
      </c>
      <c r="E850" s="3">
        <v>1076235024</v>
      </c>
      <c r="F850" s="3" t="s">
        <v>1488</v>
      </c>
      <c r="G850" s="3" t="s">
        <v>12</v>
      </c>
      <c r="H850" s="3">
        <v>3856</v>
      </c>
      <c r="I850" s="3">
        <v>45</v>
      </c>
      <c r="J850" s="3" t="s">
        <v>12</v>
      </c>
      <c r="K850" s="3" t="s">
        <v>12</v>
      </c>
      <c r="L850" s="3" t="s">
        <v>12</v>
      </c>
    </row>
    <row r="851" spans="1:12" x14ac:dyDescent="0.2">
      <c r="A851" s="3" t="s">
        <v>1489</v>
      </c>
      <c r="B851" s="3" t="s">
        <v>1490</v>
      </c>
      <c r="C851" s="3" t="s">
        <v>1460</v>
      </c>
      <c r="D851" s="3" t="s">
        <v>12</v>
      </c>
      <c r="E851" s="3">
        <v>28565000</v>
      </c>
      <c r="F851" s="3" t="s">
        <v>1491</v>
      </c>
      <c r="G851" s="3" t="s">
        <v>12</v>
      </c>
      <c r="H851" s="3">
        <v>393</v>
      </c>
      <c r="I851" s="3" t="s">
        <v>12</v>
      </c>
      <c r="J851" s="3" t="s">
        <v>12</v>
      </c>
      <c r="K851" s="3" t="s">
        <v>12</v>
      </c>
      <c r="L851" s="3" t="s">
        <v>12</v>
      </c>
    </row>
    <row r="852" spans="1:12" x14ac:dyDescent="0.2">
      <c r="A852" s="3" t="s">
        <v>1492</v>
      </c>
      <c r="B852" s="3" t="s">
        <v>1493</v>
      </c>
      <c r="C852" s="3" t="s">
        <v>1460</v>
      </c>
      <c r="D852" s="3" t="s">
        <v>12</v>
      </c>
      <c r="E852" s="3" t="s">
        <v>12</v>
      </c>
      <c r="F852" s="3" t="s">
        <v>12</v>
      </c>
      <c r="G852" s="3" t="s">
        <v>12</v>
      </c>
      <c r="H852" s="3" t="s">
        <v>12</v>
      </c>
      <c r="I852" s="3" t="s">
        <v>12</v>
      </c>
      <c r="J852" s="3" t="s">
        <v>12</v>
      </c>
      <c r="K852" s="3" t="s">
        <v>12</v>
      </c>
      <c r="L852" s="3" t="s">
        <v>12</v>
      </c>
    </row>
    <row r="853" spans="1:12" x14ac:dyDescent="0.2">
      <c r="A853" s="3" t="s">
        <v>1494</v>
      </c>
      <c r="B853" s="3" t="s">
        <v>1495</v>
      </c>
      <c r="C853" s="3" t="s">
        <v>1460</v>
      </c>
      <c r="D853" s="3" t="s">
        <v>12</v>
      </c>
      <c r="E853" s="3" t="s">
        <v>12</v>
      </c>
      <c r="F853" s="3" t="s">
        <v>12</v>
      </c>
      <c r="G853" s="3" t="s">
        <v>12</v>
      </c>
      <c r="H853" s="3" t="s">
        <v>12</v>
      </c>
      <c r="I853" s="3" t="s">
        <v>12</v>
      </c>
      <c r="J853" s="3" t="s">
        <v>12</v>
      </c>
      <c r="K853" s="3" t="s">
        <v>12</v>
      </c>
      <c r="L853" s="3" t="s">
        <v>12</v>
      </c>
    </row>
    <row r="854" spans="1:12" x14ac:dyDescent="0.2">
      <c r="A854" s="3" t="s">
        <v>1496</v>
      </c>
      <c r="B854" s="3" t="s">
        <v>1497</v>
      </c>
      <c r="C854" s="3" t="s">
        <v>1460</v>
      </c>
      <c r="D854" s="3" t="s">
        <v>12</v>
      </c>
      <c r="E854" s="3" t="s">
        <v>12</v>
      </c>
      <c r="F854" s="3" t="s">
        <v>12</v>
      </c>
      <c r="G854" s="3" t="s">
        <v>12</v>
      </c>
      <c r="H854" s="3" t="s">
        <v>12</v>
      </c>
      <c r="I854" s="3" t="s">
        <v>12</v>
      </c>
      <c r="J854" s="3" t="s">
        <v>12</v>
      </c>
      <c r="K854" s="3" t="s">
        <v>12</v>
      </c>
      <c r="L854" s="3" t="s">
        <v>12</v>
      </c>
    </row>
    <row r="855" spans="1:12" x14ac:dyDescent="0.2">
      <c r="A855" s="3" t="s">
        <v>1498</v>
      </c>
      <c r="B855" s="3" t="s">
        <v>1499</v>
      </c>
      <c r="C855" s="3" t="s">
        <v>1460</v>
      </c>
      <c r="D855" s="3" t="s">
        <v>12</v>
      </c>
      <c r="E855" s="3" t="s">
        <v>12</v>
      </c>
      <c r="F855" s="3" t="s">
        <v>12</v>
      </c>
      <c r="G855" s="3" t="s">
        <v>12</v>
      </c>
      <c r="H855" s="3" t="s">
        <v>12</v>
      </c>
      <c r="I855" s="3" t="s">
        <v>12</v>
      </c>
      <c r="J855" s="3" t="s">
        <v>12</v>
      </c>
      <c r="K855" s="3" t="s">
        <v>12</v>
      </c>
      <c r="L855" s="3" t="s">
        <v>12</v>
      </c>
    </row>
    <row r="856" spans="1:12" x14ac:dyDescent="0.2">
      <c r="A856" s="3" t="s">
        <v>1505</v>
      </c>
      <c r="B856" s="3" t="s">
        <v>1506</v>
      </c>
      <c r="C856" s="3" t="s">
        <v>1460</v>
      </c>
      <c r="D856" s="3" t="s">
        <v>12</v>
      </c>
      <c r="E856" s="3">
        <v>1008684032</v>
      </c>
      <c r="F856" s="3" t="s">
        <v>12</v>
      </c>
      <c r="G856" s="3" t="s">
        <v>12</v>
      </c>
      <c r="H856" s="3">
        <v>2400</v>
      </c>
      <c r="I856" s="3" t="s">
        <v>12</v>
      </c>
      <c r="J856" s="3" t="s">
        <v>12</v>
      </c>
      <c r="K856" s="3" t="s">
        <v>12</v>
      </c>
      <c r="L856" s="3" t="s">
        <v>12</v>
      </c>
    </row>
    <row r="857" spans="1:12" x14ac:dyDescent="0.2">
      <c r="A857" s="3" t="s">
        <v>1507</v>
      </c>
      <c r="B857" s="3" t="s">
        <v>1508</v>
      </c>
      <c r="C857" s="3" t="s">
        <v>1460</v>
      </c>
      <c r="D857" s="3" t="s">
        <v>12</v>
      </c>
      <c r="E857" s="3" t="s">
        <v>12</v>
      </c>
      <c r="F857" s="3" t="s">
        <v>12</v>
      </c>
      <c r="G857" s="3" t="s">
        <v>12</v>
      </c>
      <c r="H857" s="3">
        <v>91</v>
      </c>
      <c r="I857" s="3" t="s">
        <v>12</v>
      </c>
      <c r="J857" s="3" t="s">
        <v>12</v>
      </c>
      <c r="K857" s="3" t="s">
        <v>12</v>
      </c>
      <c r="L857" s="3" t="s">
        <v>12</v>
      </c>
    </row>
    <row r="858" spans="1:12" x14ac:dyDescent="0.2">
      <c r="A858" s="3" t="s">
        <v>1509</v>
      </c>
      <c r="B858" s="3" t="s">
        <v>1510</v>
      </c>
      <c r="C858" s="3" t="s">
        <v>1460</v>
      </c>
      <c r="D858" s="3" t="s">
        <v>12</v>
      </c>
      <c r="E858" s="3">
        <v>84626000</v>
      </c>
      <c r="F858" s="3" t="s">
        <v>1511</v>
      </c>
      <c r="G858" s="3" t="s">
        <v>12</v>
      </c>
      <c r="H858" s="3">
        <v>110</v>
      </c>
      <c r="I858" s="3">
        <v>35</v>
      </c>
      <c r="J858" s="3">
        <v>4072083</v>
      </c>
      <c r="K858" s="3" t="s">
        <v>12</v>
      </c>
      <c r="L858" s="3">
        <v>11.02</v>
      </c>
    </row>
    <row r="859" spans="1:12" x14ac:dyDescent="0.2">
      <c r="A859" s="3" t="s">
        <v>1512</v>
      </c>
      <c r="B859" s="3" t="s">
        <v>1513</v>
      </c>
      <c r="C859" s="3" t="s">
        <v>1460</v>
      </c>
      <c r="D859" s="3" t="s">
        <v>12</v>
      </c>
      <c r="E859" s="3" t="s">
        <v>12</v>
      </c>
      <c r="F859" s="3" t="s">
        <v>1514</v>
      </c>
      <c r="G859" s="3" t="s">
        <v>12</v>
      </c>
      <c r="H859" s="3" t="s">
        <v>12</v>
      </c>
      <c r="I859" s="3" t="s">
        <v>12</v>
      </c>
      <c r="J859" s="3" t="s">
        <v>12</v>
      </c>
      <c r="K859" s="3" t="s">
        <v>12</v>
      </c>
      <c r="L859" s="3" t="s">
        <v>12</v>
      </c>
    </row>
    <row r="860" spans="1:12" x14ac:dyDescent="0.2">
      <c r="A860" s="3" t="s">
        <v>1515</v>
      </c>
      <c r="B860" s="3" t="s">
        <v>1516</v>
      </c>
      <c r="C860" s="3" t="s">
        <v>1460</v>
      </c>
      <c r="D860" s="3" t="s">
        <v>12</v>
      </c>
      <c r="E860" s="3" t="s">
        <v>12</v>
      </c>
      <c r="F860" s="3" t="s">
        <v>12</v>
      </c>
      <c r="G860" s="3" t="s">
        <v>12</v>
      </c>
      <c r="H860" s="3">
        <v>1769</v>
      </c>
      <c r="I860" s="3" t="s">
        <v>12</v>
      </c>
      <c r="J860" s="3" t="s">
        <v>12</v>
      </c>
      <c r="K860" s="3" t="s">
        <v>12</v>
      </c>
      <c r="L860" s="3" t="s">
        <v>12</v>
      </c>
    </row>
    <row r="861" spans="1:12" x14ac:dyDescent="0.2">
      <c r="A861" s="3" t="s">
        <v>1517</v>
      </c>
      <c r="B861" s="3" t="s">
        <v>1518</v>
      </c>
      <c r="C861" s="3" t="s">
        <v>1460</v>
      </c>
      <c r="D861" s="3" t="s">
        <v>12</v>
      </c>
      <c r="E861" s="3">
        <v>204076000</v>
      </c>
      <c r="F861" s="3" t="s">
        <v>1519</v>
      </c>
      <c r="G861" s="3" t="s">
        <v>12</v>
      </c>
      <c r="H861" s="3">
        <v>657</v>
      </c>
      <c r="I861" s="3" t="s">
        <v>12</v>
      </c>
      <c r="J861" s="3" t="s">
        <v>12</v>
      </c>
      <c r="K861" s="3" t="s">
        <v>12</v>
      </c>
      <c r="L861" s="3" t="s">
        <v>12</v>
      </c>
    </row>
    <row r="862" spans="1:12" x14ac:dyDescent="0.2">
      <c r="A862" s="3" t="s">
        <v>1523</v>
      </c>
      <c r="B862" s="3" t="s">
        <v>1524</v>
      </c>
      <c r="C862" s="3" t="s">
        <v>1460</v>
      </c>
      <c r="D862" s="3" t="s">
        <v>12</v>
      </c>
      <c r="E862" s="3">
        <v>806117024</v>
      </c>
      <c r="F862" s="3" t="s">
        <v>12</v>
      </c>
      <c r="G862" s="3" t="s">
        <v>12</v>
      </c>
      <c r="H862" s="3">
        <v>3500</v>
      </c>
      <c r="I862" s="3" t="s">
        <v>12</v>
      </c>
      <c r="J862" s="3" t="s">
        <v>12</v>
      </c>
      <c r="K862" s="3" t="s">
        <v>12</v>
      </c>
      <c r="L862" s="3" t="s">
        <v>12</v>
      </c>
    </row>
    <row r="863" spans="1:12" x14ac:dyDescent="0.2">
      <c r="A863" s="3" t="s">
        <v>1525</v>
      </c>
      <c r="B863" s="3" t="s">
        <v>1526</v>
      </c>
      <c r="C863" s="3" t="s">
        <v>1460</v>
      </c>
      <c r="D863" s="3" t="s">
        <v>12</v>
      </c>
      <c r="E863" s="3">
        <v>410417000</v>
      </c>
      <c r="F863" s="3" t="s">
        <v>1204</v>
      </c>
      <c r="G863" s="3" t="s">
        <v>12</v>
      </c>
      <c r="H863" s="3">
        <v>1271</v>
      </c>
      <c r="I863" s="3" t="s">
        <v>12</v>
      </c>
      <c r="J863" s="3" t="s">
        <v>12</v>
      </c>
      <c r="K863" s="3" t="s">
        <v>12</v>
      </c>
      <c r="L863" s="3" t="s">
        <v>12</v>
      </c>
    </row>
    <row r="864" spans="1:12" x14ac:dyDescent="0.2">
      <c r="A864" s="3" t="s">
        <v>1532</v>
      </c>
      <c r="B864" s="3" t="s">
        <v>1533</v>
      </c>
      <c r="C864" s="3" t="s">
        <v>1460</v>
      </c>
      <c r="D864" s="3" t="s">
        <v>12</v>
      </c>
      <c r="E864" s="3" t="s">
        <v>12</v>
      </c>
      <c r="F864" s="3" t="s">
        <v>12</v>
      </c>
      <c r="G864" s="3" t="s">
        <v>12</v>
      </c>
      <c r="H864" s="3" t="s">
        <v>12</v>
      </c>
      <c r="I864" s="3" t="s">
        <v>12</v>
      </c>
      <c r="J864" s="3" t="s">
        <v>12</v>
      </c>
      <c r="K864" s="3" t="s">
        <v>12</v>
      </c>
      <c r="L864" s="3" t="s">
        <v>12</v>
      </c>
    </row>
    <row r="865" spans="1:12" x14ac:dyDescent="0.2">
      <c r="A865" s="3" t="s">
        <v>1534</v>
      </c>
      <c r="B865" s="3" t="s">
        <v>1535</v>
      </c>
      <c r="C865" s="3" t="s">
        <v>1460</v>
      </c>
      <c r="D865" s="3" t="s">
        <v>12</v>
      </c>
      <c r="E865" s="3">
        <v>203516000</v>
      </c>
      <c r="F865" s="3" t="s">
        <v>1536</v>
      </c>
      <c r="G865" s="3" t="s">
        <v>12</v>
      </c>
      <c r="H865" s="3">
        <v>595</v>
      </c>
      <c r="I865" s="3">
        <v>45</v>
      </c>
      <c r="J865" s="3">
        <v>2908575</v>
      </c>
      <c r="K865" s="3">
        <v>2.5</v>
      </c>
      <c r="L865" s="3" t="s">
        <v>12</v>
      </c>
    </row>
    <row r="866" spans="1:12" x14ac:dyDescent="0.2">
      <c r="A866" s="3" t="s">
        <v>1537</v>
      </c>
      <c r="B866" s="3" t="s">
        <v>1538</v>
      </c>
      <c r="C866" s="3" t="s">
        <v>1460</v>
      </c>
      <c r="D866" s="3" t="s">
        <v>12</v>
      </c>
      <c r="E866" s="3">
        <v>65090000</v>
      </c>
      <c r="F866" s="3" t="s">
        <v>1539</v>
      </c>
      <c r="G866" s="3" t="s">
        <v>12</v>
      </c>
      <c r="H866" s="3">
        <v>165</v>
      </c>
      <c r="I866" s="3" t="s">
        <v>12</v>
      </c>
      <c r="J866" s="3" t="s">
        <v>12</v>
      </c>
      <c r="K866" s="3" t="s">
        <v>12</v>
      </c>
      <c r="L866" s="3" t="s">
        <v>12</v>
      </c>
    </row>
    <row r="867" spans="1:12" x14ac:dyDescent="0.2">
      <c r="A867" s="3" t="s">
        <v>1540</v>
      </c>
      <c r="B867" s="3" t="s">
        <v>1541</v>
      </c>
      <c r="C867" s="3" t="s">
        <v>1460</v>
      </c>
      <c r="D867" s="3" t="s">
        <v>12</v>
      </c>
      <c r="E867" s="3">
        <v>86388000</v>
      </c>
      <c r="F867" s="3" t="s">
        <v>1542</v>
      </c>
      <c r="G867" s="3" t="s">
        <v>12</v>
      </c>
      <c r="H867" s="3">
        <v>280</v>
      </c>
      <c r="I867" s="3" t="s">
        <v>12</v>
      </c>
      <c r="J867" s="3" t="s">
        <v>12</v>
      </c>
      <c r="K867" s="3" t="s">
        <v>12</v>
      </c>
      <c r="L867" s="3" t="s">
        <v>12</v>
      </c>
    </row>
    <row r="868" spans="1:12" x14ac:dyDescent="0.2">
      <c r="A868" s="3" t="s">
        <v>1546</v>
      </c>
      <c r="B868" s="3" t="s">
        <v>1547</v>
      </c>
      <c r="C868" s="3" t="s">
        <v>1460</v>
      </c>
      <c r="D868" s="3" t="s">
        <v>12</v>
      </c>
      <c r="E868" s="3" t="s">
        <v>12</v>
      </c>
      <c r="F868" s="3" t="s">
        <v>12</v>
      </c>
      <c r="G868" s="3" t="s">
        <v>12</v>
      </c>
      <c r="H868" s="3" t="s">
        <v>12</v>
      </c>
      <c r="I868" s="3" t="s">
        <v>12</v>
      </c>
      <c r="J868" s="3" t="s">
        <v>12</v>
      </c>
      <c r="K868" s="3" t="s">
        <v>12</v>
      </c>
      <c r="L868" s="3" t="s">
        <v>12</v>
      </c>
    </row>
    <row r="869" spans="1:12" x14ac:dyDescent="0.2">
      <c r="A869" s="3" t="s">
        <v>1548</v>
      </c>
      <c r="B869" s="3" t="s">
        <v>1549</v>
      </c>
      <c r="C869" s="3" t="s">
        <v>1460</v>
      </c>
      <c r="D869" s="3" t="s">
        <v>12</v>
      </c>
      <c r="E869" s="3">
        <v>403890</v>
      </c>
      <c r="F869" s="3" t="s">
        <v>12</v>
      </c>
      <c r="G869" s="3" t="s">
        <v>12</v>
      </c>
      <c r="H869" s="3">
        <v>3</v>
      </c>
      <c r="I869" s="3" t="s">
        <v>12</v>
      </c>
      <c r="J869" s="3" t="s">
        <v>12</v>
      </c>
      <c r="K869" s="3" t="s">
        <v>12</v>
      </c>
      <c r="L869" s="3" t="s">
        <v>12</v>
      </c>
    </row>
    <row r="870" spans="1:12" x14ac:dyDescent="0.2">
      <c r="A870" s="3" t="s">
        <v>1550</v>
      </c>
      <c r="B870" s="3" t="s">
        <v>1551</v>
      </c>
      <c r="C870" s="3" t="s">
        <v>1460</v>
      </c>
      <c r="D870" s="3" t="s">
        <v>12</v>
      </c>
      <c r="E870" s="3" t="s">
        <v>12</v>
      </c>
      <c r="F870" s="3" t="s">
        <v>12</v>
      </c>
      <c r="G870" s="3" t="s">
        <v>12</v>
      </c>
      <c r="H870" s="3" t="s">
        <v>12</v>
      </c>
      <c r="I870" s="3" t="s">
        <v>12</v>
      </c>
      <c r="J870" s="3" t="s">
        <v>12</v>
      </c>
      <c r="K870" s="3" t="s">
        <v>12</v>
      </c>
      <c r="L870" s="3" t="s">
        <v>12</v>
      </c>
    </row>
    <row r="871" spans="1:12" x14ac:dyDescent="0.2">
      <c r="A871" s="3" t="s">
        <v>1552</v>
      </c>
      <c r="B871" s="3" t="s">
        <v>1553</v>
      </c>
      <c r="C871" s="3" t="s">
        <v>1460</v>
      </c>
      <c r="D871" s="3" t="s">
        <v>12</v>
      </c>
      <c r="E871" s="3">
        <v>194965000</v>
      </c>
      <c r="F871" s="3" t="s">
        <v>1554</v>
      </c>
      <c r="G871" s="3" t="s">
        <v>12</v>
      </c>
      <c r="H871" s="3">
        <v>335</v>
      </c>
      <c r="I871" s="3" t="s">
        <v>12</v>
      </c>
      <c r="J871" s="3" t="s">
        <v>12</v>
      </c>
      <c r="K871" s="3" t="s">
        <v>12</v>
      </c>
      <c r="L871" s="3" t="s">
        <v>12</v>
      </c>
    </row>
    <row r="872" spans="1:12" x14ac:dyDescent="0.2">
      <c r="A872" s="3" t="s">
        <v>1555</v>
      </c>
      <c r="B872" s="3" t="s">
        <v>1556</v>
      </c>
      <c r="C872" s="3" t="s">
        <v>1460</v>
      </c>
      <c r="D872" s="3" t="s">
        <v>12</v>
      </c>
      <c r="E872" s="3">
        <v>52214000</v>
      </c>
      <c r="F872" s="3" t="s">
        <v>1557</v>
      </c>
      <c r="G872" s="3" t="s">
        <v>12</v>
      </c>
      <c r="H872" s="3">
        <v>145</v>
      </c>
      <c r="I872" s="3" t="s">
        <v>12</v>
      </c>
      <c r="J872" s="3" t="s">
        <v>12</v>
      </c>
      <c r="K872" s="3" t="s">
        <v>12</v>
      </c>
      <c r="L872" s="3" t="s">
        <v>12</v>
      </c>
    </row>
    <row r="873" spans="1:12" x14ac:dyDescent="0.2">
      <c r="A873" s="3" t="s">
        <v>1558</v>
      </c>
      <c r="B873" s="3" t="s">
        <v>1559</v>
      </c>
      <c r="C873" s="3" t="s">
        <v>1460</v>
      </c>
      <c r="D873" s="3" t="s">
        <v>12</v>
      </c>
      <c r="E873" s="3">
        <v>19865000</v>
      </c>
      <c r="F873" s="3" t="s">
        <v>1560</v>
      </c>
      <c r="G873" s="3" t="s">
        <v>12</v>
      </c>
      <c r="H873" s="3">
        <v>110</v>
      </c>
      <c r="I873" s="3" t="s">
        <v>12</v>
      </c>
      <c r="J873" s="3" t="s">
        <v>12</v>
      </c>
      <c r="K873" s="3" t="s">
        <v>12</v>
      </c>
      <c r="L873" s="3" t="s">
        <v>12</v>
      </c>
    </row>
    <row r="874" spans="1:12" x14ac:dyDescent="0.2">
      <c r="A874" s="3" t="s">
        <v>1561</v>
      </c>
      <c r="B874" s="3" t="s">
        <v>1562</v>
      </c>
      <c r="C874" s="3" t="s">
        <v>1460</v>
      </c>
      <c r="D874" s="3" t="s">
        <v>12</v>
      </c>
      <c r="E874" s="3">
        <v>154475000</v>
      </c>
      <c r="F874" s="3" t="s">
        <v>1563</v>
      </c>
      <c r="G874" s="3" t="s">
        <v>12</v>
      </c>
      <c r="H874" s="3">
        <v>550</v>
      </c>
      <c r="I874" s="3" t="s">
        <v>12</v>
      </c>
      <c r="J874" s="3" t="s">
        <v>12</v>
      </c>
      <c r="K874" s="3" t="s">
        <v>12</v>
      </c>
      <c r="L874" s="3" t="s">
        <v>12</v>
      </c>
    </row>
    <row r="875" spans="1:12" x14ac:dyDescent="0.2">
      <c r="A875" s="3" t="s">
        <v>1564</v>
      </c>
      <c r="B875" s="3" t="s">
        <v>1565</v>
      </c>
      <c r="C875" s="3" t="s">
        <v>1460</v>
      </c>
      <c r="D875" s="3" t="s">
        <v>12</v>
      </c>
      <c r="E875" s="3" t="s">
        <v>12</v>
      </c>
      <c r="F875" s="3" t="s">
        <v>1566</v>
      </c>
      <c r="G875" s="3" t="s">
        <v>12</v>
      </c>
      <c r="H875" s="3" t="s">
        <v>12</v>
      </c>
      <c r="I875" s="3">
        <v>45</v>
      </c>
      <c r="J875" s="3" t="s">
        <v>12</v>
      </c>
      <c r="K875" s="3" t="s">
        <v>12</v>
      </c>
      <c r="L875" s="3" t="s">
        <v>12</v>
      </c>
    </row>
    <row r="876" spans="1:12" x14ac:dyDescent="0.2">
      <c r="A876" s="3" t="s">
        <v>1567</v>
      </c>
      <c r="B876" s="3" t="s">
        <v>1568</v>
      </c>
      <c r="C876" s="3" t="s">
        <v>1460</v>
      </c>
      <c r="D876" s="3" t="s">
        <v>12</v>
      </c>
      <c r="E876" s="3">
        <v>516831000</v>
      </c>
      <c r="F876" s="3" t="s">
        <v>1029</v>
      </c>
      <c r="G876" s="3" t="s">
        <v>12</v>
      </c>
      <c r="H876" s="3">
        <v>2432</v>
      </c>
      <c r="I876" s="3" t="s">
        <v>12</v>
      </c>
      <c r="J876" s="3" t="s">
        <v>12</v>
      </c>
      <c r="K876" s="3" t="s">
        <v>12</v>
      </c>
      <c r="L876" s="3" t="s">
        <v>12</v>
      </c>
    </row>
    <row r="877" spans="1:12" x14ac:dyDescent="0.2">
      <c r="A877" s="3" t="s">
        <v>1569</v>
      </c>
      <c r="B877" s="3" t="s">
        <v>1570</v>
      </c>
      <c r="C877" s="3" t="s">
        <v>1460</v>
      </c>
      <c r="D877" s="3" t="s">
        <v>12</v>
      </c>
      <c r="E877" s="3" t="s">
        <v>12</v>
      </c>
      <c r="F877" s="3" t="s">
        <v>12</v>
      </c>
      <c r="G877" s="3" t="s">
        <v>12</v>
      </c>
      <c r="H877" s="3" t="s">
        <v>12</v>
      </c>
      <c r="I877" s="3" t="s">
        <v>12</v>
      </c>
      <c r="J877" s="3" t="s">
        <v>12</v>
      </c>
      <c r="K877" s="3" t="s">
        <v>12</v>
      </c>
      <c r="L877" s="3" t="s">
        <v>12</v>
      </c>
    </row>
    <row r="878" spans="1:12" x14ac:dyDescent="0.2">
      <c r="A878" s="3" t="s">
        <v>1571</v>
      </c>
      <c r="B878" s="3" t="s">
        <v>1572</v>
      </c>
      <c r="C878" s="3" t="s">
        <v>1460</v>
      </c>
      <c r="D878" s="3" t="s">
        <v>12</v>
      </c>
      <c r="E878" s="3">
        <v>6171000</v>
      </c>
      <c r="F878" s="3" t="s">
        <v>1573</v>
      </c>
      <c r="G878" s="3" t="s">
        <v>12</v>
      </c>
      <c r="H878" s="3">
        <v>94</v>
      </c>
      <c r="I878" s="3" t="s">
        <v>12</v>
      </c>
      <c r="J878" s="3" t="s">
        <v>12</v>
      </c>
      <c r="K878" s="3" t="s">
        <v>12</v>
      </c>
      <c r="L878" s="3" t="s">
        <v>12</v>
      </c>
    </row>
    <row r="879" spans="1:12" x14ac:dyDescent="0.2">
      <c r="A879" s="3" t="s">
        <v>1574</v>
      </c>
      <c r="B879" s="3" t="s">
        <v>1575</v>
      </c>
      <c r="C879" s="3" t="s">
        <v>1460</v>
      </c>
      <c r="D879" s="3" t="s">
        <v>12</v>
      </c>
      <c r="E879" s="3">
        <v>1170824</v>
      </c>
      <c r="F879" s="3" t="s">
        <v>12</v>
      </c>
      <c r="G879" s="3" t="s">
        <v>1576</v>
      </c>
      <c r="H879" s="3">
        <v>15</v>
      </c>
      <c r="I879" s="3" t="s">
        <v>12</v>
      </c>
      <c r="J879" s="3" t="s">
        <v>12</v>
      </c>
      <c r="K879" s="3" t="s">
        <v>12</v>
      </c>
      <c r="L879" s="3" t="s">
        <v>12</v>
      </c>
    </row>
    <row r="880" spans="1:12" x14ac:dyDescent="0.2">
      <c r="A880" s="3" t="s">
        <v>1577</v>
      </c>
      <c r="B880" s="3" t="s">
        <v>1578</v>
      </c>
      <c r="C880" s="3" t="s">
        <v>1460</v>
      </c>
      <c r="D880" s="3" t="s">
        <v>12</v>
      </c>
      <c r="E880" s="3" t="s">
        <v>12</v>
      </c>
      <c r="F880" s="3" t="s">
        <v>12</v>
      </c>
      <c r="G880" s="3" t="s">
        <v>12</v>
      </c>
      <c r="H880" s="3" t="s">
        <v>12</v>
      </c>
      <c r="I880" s="3" t="s">
        <v>12</v>
      </c>
      <c r="J880" s="3" t="s">
        <v>12</v>
      </c>
      <c r="K880" s="3" t="s">
        <v>12</v>
      </c>
      <c r="L880" s="3" t="s">
        <v>12</v>
      </c>
    </row>
    <row r="881" spans="1:12" x14ac:dyDescent="0.2">
      <c r="A881" s="3" t="s">
        <v>1579</v>
      </c>
      <c r="B881" s="3" t="s">
        <v>1580</v>
      </c>
      <c r="C881" s="3" t="s">
        <v>1460</v>
      </c>
      <c r="D881" s="3" t="s">
        <v>12</v>
      </c>
      <c r="E881" s="3">
        <v>151843000</v>
      </c>
      <c r="F881" s="3" t="s">
        <v>1581</v>
      </c>
      <c r="G881" s="3" t="s">
        <v>12</v>
      </c>
      <c r="H881" s="3" t="s">
        <v>12</v>
      </c>
      <c r="I881" s="3" t="s">
        <v>12</v>
      </c>
      <c r="J881" s="3" t="s">
        <v>12</v>
      </c>
      <c r="K881" s="3" t="s">
        <v>12</v>
      </c>
      <c r="L881" s="3" t="s">
        <v>12</v>
      </c>
    </row>
    <row r="882" spans="1:12" x14ac:dyDescent="0.2">
      <c r="A882" s="3" t="s">
        <v>1582</v>
      </c>
      <c r="B882" s="3" t="s">
        <v>1583</v>
      </c>
      <c r="C882" s="3" t="s">
        <v>1460</v>
      </c>
      <c r="D882" s="3" t="s">
        <v>12</v>
      </c>
      <c r="E882" s="3" t="s">
        <v>12</v>
      </c>
      <c r="F882" s="3" t="s">
        <v>12</v>
      </c>
      <c r="G882" s="3" t="s">
        <v>12</v>
      </c>
      <c r="H882" s="3" t="s">
        <v>12</v>
      </c>
      <c r="I882" s="3" t="s">
        <v>12</v>
      </c>
      <c r="J882" s="3" t="s">
        <v>12</v>
      </c>
      <c r="K882" s="3" t="s">
        <v>12</v>
      </c>
      <c r="L882" s="3" t="s">
        <v>12</v>
      </c>
    </row>
    <row r="883" spans="1:12" x14ac:dyDescent="0.2">
      <c r="A883" s="3" t="s">
        <v>1584</v>
      </c>
      <c r="B883" s="3" t="s">
        <v>1585</v>
      </c>
      <c r="C883" s="3" t="s">
        <v>1460</v>
      </c>
      <c r="D883" s="3" t="s">
        <v>12</v>
      </c>
      <c r="E883" s="3" t="s">
        <v>12</v>
      </c>
      <c r="F883" s="3" t="s">
        <v>12</v>
      </c>
      <c r="G883" s="3" t="s">
        <v>12</v>
      </c>
      <c r="H883" s="3" t="s">
        <v>12</v>
      </c>
      <c r="I883" s="3" t="s">
        <v>12</v>
      </c>
      <c r="J883" s="3" t="s">
        <v>12</v>
      </c>
      <c r="K883" s="3" t="s">
        <v>12</v>
      </c>
      <c r="L883" s="3" t="s">
        <v>12</v>
      </c>
    </row>
    <row r="884" spans="1:12" x14ac:dyDescent="0.2">
      <c r="A884" s="3" t="s">
        <v>1586</v>
      </c>
      <c r="B884" s="3" t="s">
        <v>1587</v>
      </c>
      <c r="C884" s="3" t="s">
        <v>1460</v>
      </c>
      <c r="D884" s="3" t="s">
        <v>12</v>
      </c>
      <c r="E884" s="3">
        <v>161793000</v>
      </c>
      <c r="F884" s="3" t="s">
        <v>1588</v>
      </c>
      <c r="G884" s="3" t="s">
        <v>12</v>
      </c>
      <c r="H884" s="3">
        <v>990</v>
      </c>
      <c r="I884" s="3" t="s">
        <v>12</v>
      </c>
      <c r="J884" s="3" t="s">
        <v>12</v>
      </c>
      <c r="K884" s="3" t="s">
        <v>12</v>
      </c>
      <c r="L884" s="3" t="s">
        <v>12</v>
      </c>
    </row>
    <row r="885" spans="1:12" x14ac:dyDescent="0.2">
      <c r="A885" s="3" t="s">
        <v>1589</v>
      </c>
      <c r="B885" s="3" t="s">
        <v>1590</v>
      </c>
      <c r="C885" s="3" t="s">
        <v>1460</v>
      </c>
      <c r="D885" s="3" t="s">
        <v>12</v>
      </c>
      <c r="E885" s="3" t="s">
        <v>12</v>
      </c>
      <c r="F885" s="3" t="s">
        <v>12</v>
      </c>
      <c r="G885" s="3" t="s">
        <v>12</v>
      </c>
      <c r="H885" s="3" t="s">
        <v>12</v>
      </c>
      <c r="I885" s="3" t="s">
        <v>12</v>
      </c>
      <c r="J885" s="3" t="s">
        <v>12</v>
      </c>
      <c r="K885" s="3" t="s">
        <v>12</v>
      </c>
      <c r="L885" s="3" t="s">
        <v>12</v>
      </c>
    </row>
    <row r="886" spans="1:12" x14ac:dyDescent="0.2">
      <c r="A886" s="3" t="s">
        <v>1591</v>
      </c>
      <c r="B886" s="3" t="s">
        <v>1592</v>
      </c>
      <c r="C886" s="3" t="s">
        <v>1460</v>
      </c>
      <c r="D886" s="3" t="s">
        <v>12</v>
      </c>
      <c r="E886" s="3">
        <v>0</v>
      </c>
      <c r="F886" s="3" t="s">
        <v>12</v>
      </c>
      <c r="G886" s="3" t="s">
        <v>12</v>
      </c>
      <c r="H886" s="3">
        <v>1</v>
      </c>
      <c r="I886" s="3" t="s">
        <v>12</v>
      </c>
      <c r="J886" s="3" t="s">
        <v>12</v>
      </c>
      <c r="K886" s="3" t="s">
        <v>12</v>
      </c>
      <c r="L886" s="3" t="s">
        <v>12</v>
      </c>
    </row>
    <row r="887" spans="1:12" x14ac:dyDescent="0.2">
      <c r="A887" s="3" t="s">
        <v>1596</v>
      </c>
      <c r="B887" s="3" t="s">
        <v>1597</v>
      </c>
      <c r="C887" s="3" t="s">
        <v>1460</v>
      </c>
      <c r="D887" s="3" t="s">
        <v>12</v>
      </c>
      <c r="E887" s="3" t="s">
        <v>12</v>
      </c>
      <c r="F887" s="3" t="s">
        <v>12</v>
      </c>
      <c r="G887" s="3" t="s">
        <v>12</v>
      </c>
      <c r="H887" s="3">
        <v>38</v>
      </c>
      <c r="I887" s="3" t="s">
        <v>12</v>
      </c>
      <c r="J887" s="3" t="s">
        <v>12</v>
      </c>
      <c r="K887" s="3" t="s">
        <v>12</v>
      </c>
      <c r="L887" s="3" t="s">
        <v>12</v>
      </c>
    </row>
    <row r="888" spans="1:12" x14ac:dyDescent="0.2">
      <c r="A888" s="3" t="s">
        <v>1598</v>
      </c>
      <c r="B888" s="3" t="s">
        <v>1599</v>
      </c>
      <c r="C888" s="3" t="s">
        <v>1460</v>
      </c>
      <c r="D888" s="3" t="s">
        <v>12</v>
      </c>
      <c r="E888" s="3">
        <v>6707000</v>
      </c>
      <c r="F888" s="3" t="s">
        <v>12</v>
      </c>
      <c r="G888" s="3" t="s">
        <v>12</v>
      </c>
      <c r="H888" s="3">
        <v>80</v>
      </c>
      <c r="I888" s="3" t="s">
        <v>12</v>
      </c>
      <c r="J888" s="3" t="s">
        <v>12</v>
      </c>
      <c r="K888" s="3" t="s">
        <v>12</v>
      </c>
      <c r="L888" s="3" t="s">
        <v>12</v>
      </c>
    </row>
    <row r="889" spans="1:12" x14ac:dyDescent="0.2">
      <c r="A889" s="3" t="s">
        <v>1600</v>
      </c>
      <c r="B889" s="3" t="s">
        <v>1601</v>
      </c>
      <c r="C889" s="3" t="s">
        <v>1460</v>
      </c>
      <c r="D889" s="3" t="s">
        <v>12</v>
      </c>
      <c r="E889" s="3" t="s">
        <v>12</v>
      </c>
      <c r="F889" s="3" t="s">
        <v>12</v>
      </c>
      <c r="G889" s="3" t="s">
        <v>12</v>
      </c>
      <c r="H889" s="3" t="s">
        <v>12</v>
      </c>
      <c r="I889" s="3" t="s">
        <v>12</v>
      </c>
      <c r="J889" s="3" t="s">
        <v>12</v>
      </c>
      <c r="K889" s="3" t="s">
        <v>12</v>
      </c>
      <c r="L889" s="3" t="s">
        <v>12</v>
      </c>
    </row>
    <row r="890" spans="1:12" x14ac:dyDescent="0.2">
      <c r="A890" s="3" t="s">
        <v>1602</v>
      </c>
      <c r="B890" s="3" t="s">
        <v>1603</v>
      </c>
      <c r="C890" s="3" t="s">
        <v>1460</v>
      </c>
      <c r="D890" s="3" t="s">
        <v>12</v>
      </c>
      <c r="E890" s="3">
        <v>14392000</v>
      </c>
      <c r="F890" s="3" t="s">
        <v>824</v>
      </c>
      <c r="G890" s="3" t="s">
        <v>12</v>
      </c>
      <c r="H890" s="3">
        <v>25</v>
      </c>
      <c r="I890" s="3" t="s">
        <v>12</v>
      </c>
      <c r="J890" s="3" t="s">
        <v>12</v>
      </c>
      <c r="K890" s="3" t="s">
        <v>12</v>
      </c>
      <c r="L890" s="3" t="s">
        <v>12</v>
      </c>
    </row>
    <row r="891" spans="1:12" x14ac:dyDescent="0.2">
      <c r="A891" s="3" t="s">
        <v>1604</v>
      </c>
      <c r="B891" s="3" t="s">
        <v>1605</v>
      </c>
      <c r="C891" s="3" t="s">
        <v>1460</v>
      </c>
      <c r="D891" s="3" t="s">
        <v>12</v>
      </c>
      <c r="E891" s="3" t="s">
        <v>12</v>
      </c>
      <c r="F891" s="3" t="s">
        <v>12</v>
      </c>
      <c r="G891" s="3" t="s">
        <v>12</v>
      </c>
      <c r="H891" s="3" t="s">
        <v>12</v>
      </c>
      <c r="I891" s="3" t="s">
        <v>12</v>
      </c>
      <c r="J891" s="3" t="s">
        <v>12</v>
      </c>
      <c r="K891" s="3" t="s">
        <v>12</v>
      </c>
      <c r="L891" s="3" t="s">
        <v>12</v>
      </c>
    </row>
    <row r="892" spans="1:12" x14ac:dyDescent="0.2">
      <c r="A892" s="3" t="s">
        <v>1606</v>
      </c>
      <c r="B892" s="3" t="s">
        <v>1607</v>
      </c>
      <c r="C892" s="3" t="s">
        <v>1460</v>
      </c>
      <c r="D892" s="3" t="s">
        <v>12</v>
      </c>
      <c r="E892" s="3" t="s">
        <v>12</v>
      </c>
      <c r="F892" s="3" t="s">
        <v>12</v>
      </c>
      <c r="G892" s="3" t="s">
        <v>12</v>
      </c>
      <c r="H892" s="3">
        <v>27</v>
      </c>
      <c r="I892" s="3" t="s">
        <v>12</v>
      </c>
      <c r="J892" s="3" t="s">
        <v>12</v>
      </c>
      <c r="K892" s="3" t="s">
        <v>12</v>
      </c>
      <c r="L892" s="3" t="s">
        <v>12</v>
      </c>
    </row>
    <row r="893" spans="1:12" x14ac:dyDescent="0.2">
      <c r="A893" s="3" t="s">
        <v>1608</v>
      </c>
      <c r="B893" s="3" t="s">
        <v>1609</v>
      </c>
      <c r="C893" s="3" t="s">
        <v>1460</v>
      </c>
      <c r="D893" s="3" t="s">
        <v>12</v>
      </c>
      <c r="E893" s="3" t="s">
        <v>12</v>
      </c>
      <c r="F893" s="3" t="s">
        <v>12</v>
      </c>
      <c r="G893" s="3" t="s">
        <v>12</v>
      </c>
      <c r="H893" s="3" t="s">
        <v>12</v>
      </c>
      <c r="I893" s="3" t="s">
        <v>12</v>
      </c>
      <c r="J893" s="3" t="s">
        <v>12</v>
      </c>
      <c r="K893" s="3" t="s">
        <v>12</v>
      </c>
      <c r="L893" s="3" t="s">
        <v>12</v>
      </c>
    </row>
    <row r="894" spans="1:12" x14ac:dyDescent="0.2">
      <c r="A894" s="3" t="s">
        <v>1610</v>
      </c>
      <c r="B894" s="3" t="s">
        <v>1611</v>
      </c>
      <c r="C894" s="3" t="s">
        <v>1460</v>
      </c>
      <c r="D894" s="3" t="s">
        <v>12</v>
      </c>
      <c r="E894" s="3" t="s">
        <v>12</v>
      </c>
      <c r="F894" s="3" t="s">
        <v>12</v>
      </c>
      <c r="G894" s="3" t="s">
        <v>12</v>
      </c>
      <c r="H894" s="3" t="s">
        <v>12</v>
      </c>
      <c r="I894" s="3" t="s">
        <v>12</v>
      </c>
      <c r="J894" s="3" t="s">
        <v>12</v>
      </c>
      <c r="K894" s="3" t="s">
        <v>12</v>
      </c>
      <c r="L894" s="3" t="s">
        <v>12</v>
      </c>
    </row>
    <row r="895" spans="1:12" x14ac:dyDescent="0.2">
      <c r="A895" s="3" t="s">
        <v>1612</v>
      </c>
      <c r="B895" s="3" t="s">
        <v>1613</v>
      </c>
      <c r="C895" s="3" t="s">
        <v>1460</v>
      </c>
      <c r="D895" s="3" t="s">
        <v>12</v>
      </c>
      <c r="E895" s="3" t="s">
        <v>12</v>
      </c>
      <c r="F895" s="3" t="s">
        <v>12</v>
      </c>
      <c r="G895" s="3" t="s">
        <v>12</v>
      </c>
      <c r="H895" s="3" t="s">
        <v>12</v>
      </c>
      <c r="I895" s="3" t="s">
        <v>12</v>
      </c>
      <c r="J895" s="3" t="s">
        <v>12</v>
      </c>
      <c r="K895" s="3" t="s">
        <v>12</v>
      </c>
      <c r="L895" s="3" t="s">
        <v>12</v>
      </c>
    </row>
    <row r="896" spans="1:12" x14ac:dyDescent="0.2">
      <c r="A896" s="3" t="s">
        <v>1614</v>
      </c>
      <c r="B896" s="3" t="s">
        <v>1615</v>
      </c>
      <c r="C896" s="3" t="s">
        <v>1460</v>
      </c>
      <c r="D896" s="3" t="s">
        <v>12</v>
      </c>
      <c r="E896" s="3" t="s">
        <v>12</v>
      </c>
      <c r="F896" s="3" t="s">
        <v>12</v>
      </c>
      <c r="G896" s="3" t="s">
        <v>12</v>
      </c>
      <c r="H896" s="3" t="s">
        <v>12</v>
      </c>
      <c r="I896" s="3" t="s">
        <v>12</v>
      </c>
      <c r="J896" s="3" t="s">
        <v>12</v>
      </c>
      <c r="K896" s="3" t="s">
        <v>12</v>
      </c>
      <c r="L896" s="3" t="s">
        <v>12</v>
      </c>
    </row>
    <row r="897" spans="1:12" x14ac:dyDescent="0.2">
      <c r="A897" s="3" t="s">
        <v>1616</v>
      </c>
      <c r="B897" s="3" t="s">
        <v>1617</v>
      </c>
      <c r="C897" s="3" t="s">
        <v>1460</v>
      </c>
      <c r="D897" s="3" t="s">
        <v>12</v>
      </c>
      <c r="E897" s="3">
        <v>498573000</v>
      </c>
      <c r="F897" s="3" t="s">
        <v>12</v>
      </c>
      <c r="G897" s="3" t="s">
        <v>12</v>
      </c>
      <c r="H897" s="3">
        <v>1880</v>
      </c>
      <c r="I897" s="3" t="s">
        <v>12</v>
      </c>
      <c r="J897" s="3">
        <v>1557151</v>
      </c>
      <c r="K897" s="3" t="s">
        <v>12</v>
      </c>
      <c r="L897" s="3" t="s">
        <v>12</v>
      </c>
    </row>
    <row r="898" spans="1:12" x14ac:dyDescent="0.2">
      <c r="A898" s="3" t="s">
        <v>1620</v>
      </c>
      <c r="B898" s="3" t="s">
        <v>1621</v>
      </c>
      <c r="C898" s="3" t="s">
        <v>1460</v>
      </c>
      <c r="D898" s="3" t="s">
        <v>12</v>
      </c>
      <c r="E898" s="3" t="s">
        <v>12</v>
      </c>
      <c r="F898" s="3" t="s">
        <v>12</v>
      </c>
      <c r="G898" s="3" t="s">
        <v>12</v>
      </c>
      <c r="H898" s="3">
        <v>146</v>
      </c>
      <c r="I898" s="3">
        <v>35</v>
      </c>
      <c r="J898" s="3" t="s">
        <v>12</v>
      </c>
      <c r="K898" s="3" t="s">
        <v>12</v>
      </c>
      <c r="L898" s="3" t="s">
        <v>12</v>
      </c>
    </row>
    <row r="899" spans="1:12" x14ac:dyDescent="0.2">
      <c r="A899" s="3" t="s">
        <v>1633</v>
      </c>
      <c r="B899" s="3" t="s">
        <v>1623</v>
      </c>
      <c r="C899" s="3" t="s">
        <v>1460</v>
      </c>
      <c r="D899" s="3" t="s">
        <v>12</v>
      </c>
      <c r="E899" s="3" t="s">
        <v>12</v>
      </c>
      <c r="F899" s="3" t="s">
        <v>12</v>
      </c>
      <c r="G899" s="3" t="s">
        <v>12</v>
      </c>
      <c r="H899" s="3" t="s">
        <v>12</v>
      </c>
      <c r="I899" s="3" t="s">
        <v>12</v>
      </c>
      <c r="J899" s="3" t="s">
        <v>12</v>
      </c>
      <c r="K899" s="3" t="s">
        <v>12</v>
      </c>
      <c r="L899" s="3" t="s">
        <v>12</v>
      </c>
    </row>
    <row r="900" spans="1:12" x14ac:dyDescent="0.2">
      <c r="A900" s="3" t="s">
        <v>1646</v>
      </c>
      <c r="B900" s="3" t="s">
        <v>1647</v>
      </c>
      <c r="C900" s="3" t="s">
        <v>1644</v>
      </c>
      <c r="D900" s="3" t="s">
        <v>12</v>
      </c>
      <c r="E900" s="3" t="s">
        <v>12</v>
      </c>
      <c r="F900" s="3" t="s">
        <v>12</v>
      </c>
      <c r="G900" s="3" t="s">
        <v>12</v>
      </c>
      <c r="H900" s="3" t="s">
        <v>12</v>
      </c>
      <c r="I900" s="3" t="s">
        <v>12</v>
      </c>
      <c r="J900" s="3" t="s">
        <v>12</v>
      </c>
      <c r="K900" s="3" t="s">
        <v>12</v>
      </c>
      <c r="L900" s="3" t="s">
        <v>12</v>
      </c>
    </row>
    <row r="901" spans="1:12" x14ac:dyDescent="0.2">
      <c r="A901" s="3" t="s">
        <v>1648</v>
      </c>
      <c r="B901" s="3" t="s">
        <v>1649</v>
      </c>
      <c r="C901" s="3" t="s">
        <v>1644</v>
      </c>
      <c r="D901" s="3" t="s">
        <v>12</v>
      </c>
      <c r="E901" s="3">
        <v>35655000</v>
      </c>
      <c r="F901" s="3" t="s">
        <v>12</v>
      </c>
      <c r="G901" s="3" t="s">
        <v>1650</v>
      </c>
      <c r="H901" s="3">
        <v>179</v>
      </c>
      <c r="I901" s="3" t="s">
        <v>12</v>
      </c>
      <c r="J901" s="3" t="s">
        <v>12</v>
      </c>
      <c r="K901" s="3" t="s">
        <v>12</v>
      </c>
      <c r="L901" s="3" t="s">
        <v>12</v>
      </c>
    </row>
    <row r="902" spans="1:12" x14ac:dyDescent="0.2">
      <c r="A902" s="3" t="s">
        <v>1651</v>
      </c>
      <c r="B902" s="3" t="s">
        <v>1652</v>
      </c>
      <c r="C902" s="3" t="s">
        <v>1644</v>
      </c>
      <c r="D902" s="3" t="s">
        <v>12</v>
      </c>
      <c r="E902" s="3" t="s">
        <v>12</v>
      </c>
      <c r="F902" s="3" t="s">
        <v>12</v>
      </c>
      <c r="G902" s="3" t="s">
        <v>12</v>
      </c>
      <c r="H902" s="3" t="s">
        <v>12</v>
      </c>
      <c r="I902" s="3" t="s">
        <v>12</v>
      </c>
      <c r="J902" s="3" t="s">
        <v>12</v>
      </c>
      <c r="K902" s="3" t="s">
        <v>12</v>
      </c>
      <c r="L902" s="3" t="s">
        <v>12</v>
      </c>
    </row>
    <row r="903" spans="1:12" x14ac:dyDescent="0.2">
      <c r="A903" s="3" t="s">
        <v>1653</v>
      </c>
      <c r="B903" s="3" t="s">
        <v>1654</v>
      </c>
      <c r="C903" s="3" t="s">
        <v>1644</v>
      </c>
      <c r="D903" s="3" t="s">
        <v>12</v>
      </c>
      <c r="E903" s="3" t="s">
        <v>12</v>
      </c>
      <c r="F903" s="3" t="s">
        <v>12</v>
      </c>
      <c r="G903" s="3" t="s">
        <v>12</v>
      </c>
      <c r="H903" s="3" t="s">
        <v>12</v>
      </c>
      <c r="I903" s="3" t="s">
        <v>12</v>
      </c>
      <c r="J903" s="3" t="s">
        <v>12</v>
      </c>
      <c r="K903" s="3" t="s">
        <v>12</v>
      </c>
      <c r="L903" s="3" t="s">
        <v>12</v>
      </c>
    </row>
    <row r="904" spans="1:12" x14ac:dyDescent="0.2">
      <c r="A904" s="3" t="s">
        <v>1655</v>
      </c>
      <c r="B904" s="3" t="s">
        <v>1656</v>
      </c>
      <c r="C904" s="3" t="s">
        <v>1644</v>
      </c>
      <c r="D904" s="3" t="s">
        <v>12</v>
      </c>
      <c r="E904" s="3">
        <v>1066546000</v>
      </c>
      <c r="F904" s="3" t="s">
        <v>1657</v>
      </c>
      <c r="G904" s="3" t="s">
        <v>12</v>
      </c>
      <c r="H904" s="3">
        <v>3664</v>
      </c>
      <c r="I904" s="3">
        <v>45</v>
      </c>
      <c r="J904" s="3">
        <v>5174085</v>
      </c>
      <c r="K904" s="3">
        <v>2</v>
      </c>
      <c r="L904" s="3">
        <v>10.83</v>
      </c>
    </row>
    <row r="905" spans="1:12" x14ac:dyDescent="0.2">
      <c r="A905" s="3" t="s">
        <v>1661</v>
      </c>
      <c r="B905" s="3" t="s">
        <v>1662</v>
      </c>
      <c r="C905" s="3" t="s">
        <v>1644</v>
      </c>
      <c r="D905" s="3" t="s">
        <v>12</v>
      </c>
      <c r="E905" s="3" t="s">
        <v>12</v>
      </c>
      <c r="F905" s="3" t="s">
        <v>12</v>
      </c>
      <c r="G905" s="3" t="s">
        <v>12</v>
      </c>
      <c r="H905" s="3" t="s">
        <v>12</v>
      </c>
      <c r="I905" s="3" t="s">
        <v>12</v>
      </c>
      <c r="J905" s="3" t="s">
        <v>12</v>
      </c>
      <c r="K905" s="3" t="s">
        <v>12</v>
      </c>
      <c r="L905" s="3" t="s">
        <v>12</v>
      </c>
    </row>
    <row r="906" spans="1:12" x14ac:dyDescent="0.2">
      <c r="A906" s="3" t="s">
        <v>1663</v>
      </c>
      <c r="B906" s="3" t="s">
        <v>1664</v>
      </c>
      <c r="C906" s="3" t="s">
        <v>1644</v>
      </c>
      <c r="D906" s="3" t="s">
        <v>12</v>
      </c>
      <c r="E906" s="3" t="s">
        <v>12</v>
      </c>
      <c r="F906" s="3" t="s">
        <v>12</v>
      </c>
      <c r="G906" s="3" t="s">
        <v>12</v>
      </c>
      <c r="H906" s="3" t="s">
        <v>12</v>
      </c>
      <c r="I906" s="3" t="s">
        <v>12</v>
      </c>
      <c r="J906" s="3" t="s">
        <v>12</v>
      </c>
      <c r="K906" s="3" t="s">
        <v>12</v>
      </c>
      <c r="L906" s="3" t="s">
        <v>12</v>
      </c>
    </row>
    <row r="907" spans="1:12" x14ac:dyDescent="0.2">
      <c r="A907" s="3" t="s">
        <v>1665</v>
      </c>
      <c r="B907" s="3" t="s">
        <v>1666</v>
      </c>
      <c r="C907" s="3" t="s">
        <v>1644</v>
      </c>
      <c r="D907" s="3" t="s">
        <v>12</v>
      </c>
      <c r="E907" s="3">
        <v>75851000</v>
      </c>
      <c r="F907" s="3" t="s">
        <v>1667</v>
      </c>
      <c r="G907" s="3" t="s">
        <v>12</v>
      </c>
      <c r="H907" s="3">
        <v>272</v>
      </c>
      <c r="I907" s="3" t="s">
        <v>12</v>
      </c>
      <c r="J907" s="3" t="s">
        <v>12</v>
      </c>
      <c r="K907" s="3" t="s">
        <v>12</v>
      </c>
      <c r="L907" s="3" t="s">
        <v>12</v>
      </c>
    </row>
    <row r="908" spans="1:12" x14ac:dyDescent="0.2">
      <c r="A908" s="3" t="s">
        <v>1668</v>
      </c>
      <c r="B908" s="3" t="s">
        <v>1669</v>
      </c>
      <c r="C908" s="3" t="s">
        <v>1644</v>
      </c>
      <c r="D908" s="3" t="s">
        <v>12</v>
      </c>
      <c r="E908" s="3" t="s">
        <v>12</v>
      </c>
      <c r="F908" s="3" t="s">
        <v>12</v>
      </c>
      <c r="G908" s="3" t="s">
        <v>1670</v>
      </c>
      <c r="H908" s="3" t="s">
        <v>12</v>
      </c>
      <c r="I908" s="3" t="s">
        <v>12</v>
      </c>
      <c r="J908" s="3" t="s">
        <v>12</v>
      </c>
      <c r="K908" s="3" t="s">
        <v>12</v>
      </c>
      <c r="L908" s="3" t="s">
        <v>12</v>
      </c>
    </row>
    <row r="909" spans="1:12" x14ac:dyDescent="0.2">
      <c r="A909" s="3" t="s">
        <v>1673</v>
      </c>
      <c r="B909" s="3" t="s">
        <v>1674</v>
      </c>
      <c r="C909" s="3" t="s">
        <v>1644</v>
      </c>
      <c r="D909" s="3" t="s">
        <v>12</v>
      </c>
      <c r="E909" s="3">
        <v>198108000</v>
      </c>
      <c r="F909" s="3" t="s">
        <v>1675</v>
      </c>
      <c r="G909" s="3" t="s">
        <v>12</v>
      </c>
      <c r="H909" s="3">
        <v>225</v>
      </c>
      <c r="I909" s="3" t="s">
        <v>12</v>
      </c>
      <c r="J909" s="3" t="s">
        <v>12</v>
      </c>
      <c r="K909" s="3" t="s">
        <v>12</v>
      </c>
      <c r="L909" s="3" t="s">
        <v>12</v>
      </c>
    </row>
    <row r="910" spans="1:12" x14ac:dyDescent="0.2">
      <c r="A910" s="3" t="s">
        <v>1676</v>
      </c>
      <c r="B910" s="3" t="s">
        <v>1677</v>
      </c>
      <c r="C910" s="3" t="s">
        <v>1644</v>
      </c>
      <c r="D910" s="3" t="s">
        <v>12</v>
      </c>
      <c r="E910" s="3">
        <v>4420000</v>
      </c>
      <c r="F910" s="3" t="s">
        <v>1678</v>
      </c>
      <c r="G910" s="3" t="s">
        <v>12</v>
      </c>
      <c r="H910" s="3">
        <v>72</v>
      </c>
      <c r="I910" s="3" t="s">
        <v>12</v>
      </c>
      <c r="J910" s="3" t="s">
        <v>12</v>
      </c>
      <c r="K910" s="3" t="s">
        <v>12</v>
      </c>
      <c r="L910" s="3" t="s">
        <v>12</v>
      </c>
    </row>
    <row r="911" spans="1:12" x14ac:dyDescent="0.2">
      <c r="A911" s="3" t="s">
        <v>1679</v>
      </c>
      <c r="B911" s="3" t="s">
        <v>1680</v>
      </c>
      <c r="C911" s="3" t="s">
        <v>1644</v>
      </c>
      <c r="D911" s="3" t="s">
        <v>12</v>
      </c>
      <c r="E911" s="3">
        <v>4438461</v>
      </c>
      <c r="F911" s="3" t="s">
        <v>12</v>
      </c>
      <c r="G911" s="3" t="s">
        <v>12</v>
      </c>
      <c r="H911" s="3">
        <v>36</v>
      </c>
      <c r="I911" s="3" t="s">
        <v>12</v>
      </c>
      <c r="J911" s="3" t="s">
        <v>12</v>
      </c>
      <c r="K911" s="3" t="s">
        <v>12</v>
      </c>
      <c r="L911" s="3" t="s">
        <v>12</v>
      </c>
    </row>
    <row r="912" spans="1:12" x14ac:dyDescent="0.2">
      <c r="A912" s="3" t="s">
        <v>1687</v>
      </c>
      <c r="B912" s="3" t="s">
        <v>1688</v>
      </c>
      <c r="C912" s="3" t="s">
        <v>1644</v>
      </c>
      <c r="D912" s="3" t="s">
        <v>12</v>
      </c>
      <c r="E912" s="3" t="s">
        <v>12</v>
      </c>
      <c r="F912" s="3" t="s">
        <v>12</v>
      </c>
      <c r="G912" s="3" t="s">
        <v>12</v>
      </c>
      <c r="H912" s="3" t="s">
        <v>12</v>
      </c>
      <c r="I912" s="3" t="s">
        <v>12</v>
      </c>
      <c r="J912" s="3" t="s">
        <v>12</v>
      </c>
      <c r="K912" s="3" t="s">
        <v>12</v>
      </c>
      <c r="L912" s="3" t="s">
        <v>12</v>
      </c>
    </row>
    <row r="913" spans="1:12" x14ac:dyDescent="0.2">
      <c r="A913" s="3" t="s">
        <v>1689</v>
      </c>
      <c r="B913" s="3" t="s">
        <v>1690</v>
      </c>
      <c r="C913" s="3" t="s">
        <v>1644</v>
      </c>
      <c r="D913" s="3" t="s">
        <v>12</v>
      </c>
      <c r="E913" s="3" t="s">
        <v>12</v>
      </c>
      <c r="F913" s="3" t="s">
        <v>12</v>
      </c>
      <c r="G913" s="3" t="s">
        <v>12</v>
      </c>
      <c r="H913" s="3" t="s">
        <v>12</v>
      </c>
      <c r="I913" s="3" t="s">
        <v>12</v>
      </c>
      <c r="J913" s="3" t="s">
        <v>12</v>
      </c>
      <c r="K913" s="3" t="s">
        <v>12</v>
      </c>
      <c r="L913" s="3" t="s">
        <v>12</v>
      </c>
    </row>
    <row r="914" spans="1:12" x14ac:dyDescent="0.2">
      <c r="A914" s="3" t="s">
        <v>1697</v>
      </c>
      <c r="B914" s="3" t="s">
        <v>1698</v>
      </c>
      <c r="C914" s="3" t="s">
        <v>1644</v>
      </c>
      <c r="D914" s="3" t="s">
        <v>12</v>
      </c>
      <c r="E914" s="3" t="s">
        <v>12</v>
      </c>
      <c r="F914" s="3" t="s">
        <v>1699</v>
      </c>
      <c r="G914" s="3" t="s">
        <v>12</v>
      </c>
      <c r="H914" s="3">
        <v>137</v>
      </c>
      <c r="I914" s="3" t="s">
        <v>12</v>
      </c>
      <c r="J914" s="3" t="s">
        <v>12</v>
      </c>
      <c r="K914" s="3" t="s">
        <v>12</v>
      </c>
      <c r="L914" s="3" t="s">
        <v>12</v>
      </c>
    </row>
    <row r="915" spans="1:12" x14ac:dyDescent="0.2">
      <c r="A915" s="3" t="s">
        <v>1700</v>
      </c>
      <c r="B915" s="3" t="s">
        <v>1701</v>
      </c>
      <c r="C915" s="3" t="s">
        <v>1644</v>
      </c>
      <c r="D915" s="3" t="s">
        <v>12</v>
      </c>
      <c r="E915" s="3" t="s">
        <v>12</v>
      </c>
      <c r="F915" s="3" t="s">
        <v>12</v>
      </c>
      <c r="G915" s="3" t="s">
        <v>12</v>
      </c>
      <c r="H915" s="3" t="s">
        <v>12</v>
      </c>
      <c r="I915" s="3" t="s">
        <v>12</v>
      </c>
      <c r="J915" s="3" t="s">
        <v>12</v>
      </c>
      <c r="K915" s="3" t="s">
        <v>12</v>
      </c>
      <c r="L915" s="3" t="s">
        <v>12</v>
      </c>
    </row>
    <row r="916" spans="1:12" x14ac:dyDescent="0.2">
      <c r="A916" s="3" t="s">
        <v>1702</v>
      </c>
      <c r="B916" s="3" t="s">
        <v>1703</v>
      </c>
      <c r="C916" s="3" t="s">
        <v>1644</v>
      </c>
      <c r="D916" s="3" t="s">
        <v>12</v>
      </c>
      <c r="E916" s="3" t="s">
        <v>12</v>
      </c>
      <c r="F916" s="3" t="s">
        <v>12</v>
      </c>
      <c r="G916" s="3" t="s">
        <v>12</v>
      </c>
      <c r="H916" s="3" t="s">
        <v>12</v>
      </c>
      <c r="I916" s="3" t="s">
        <v>12</v>
      </c>
      <c r="J916" s="3" t="s">
        <v>12</v>
      </c>
      <c r="K916" s="3" t="s">
        <v>12</v>
      </c>
      <c r="L916" s="3" t="s">
        <v>12</v>
      </c>
    </row>
    <row r="917" spans="1:12" x14ac:dyDescent="0.2">
      <c r="A917" s="3" t="s">
        <v>1704</v>
      </c>
      <c r="B917" s="3" t="s">
        <v>1705</v>
      </c>
      <c r="C917" s="3" t="s">
        <v>1644</v>
      </c>
      <c r="D917" s="3" t="s">
        <v>12</v>
      </c>
      <c r="E917" s="3">
        <v>19617000</v>
      </c>
      <c r="F917" s="3" t="s">
        <v>1706</v>
      </c>
      <c r="G917" s="3" t="s">
        <v>1707</v>
      </c>
      <c r="H917" s="3">
        <v>140</v>
      </c>
      <c r="I917" s="3" t="s">
        <v>12</v>
      </c>
      <c r="J917" s="3" t="s">
        <v>12</v>
      </c>
      <c r="K917" s="3" t="s">
        <v>12</v>
      </c>
      <c r="L917" s="3" t="s">
        <v>12</v>
      </c>
    </row>
    <row r="918" spans="1:12" x14ac:dyDescent="0.2">
      <c r="A918" s="3" t="s">
        <v>1708</v>
      </c>
      <c r="B918" s="3" t="s">
        <v>1709</v>
      </c>
      <c r="C918" s="3" t="s">
        <v>1644</v>
      </c>
      <c r="D918" s="3" t="s">
        <v>12</v>
      </c>
      <c r="E918" s="3">
        <v>45258000</v>
      </c>
      <c r="F918" s="3" t="s">
        <v>1710</v>
      </c>
      <c r="G918" s="3" t="s">
        <v>12</v>
      </c>
      <c r="H918" s="3">
        <v>262</v>
      </c>
      <c r="I918" s="3" t="s">
        <v>12</v>
      </c>
      <c r="J918" s="3" t="s">
        <v>12</v>
      </c>
      <c r="K918" s="3" t="s">
        <v>12</v>
      </c>
      <c r="L918" s="3" t="s">
        <v>12</v>
      </c>
    </row>
    <row r="919" spans="1:12" x14ac:dyDescent="0.2">
      <c r="A919" s="3" t="s">
        <v>1714</v>
      </c>
      <c r="B919" s="3" t="s">
        <v>1715</v>
      </c>
      <c r="C919" s="3" t="s">
        <v>1644</v>
      </c>
      <c r="D919" s="3" t="s">
        <v>12</v>
      </c>
      <c r="E919" s="3">
        <v>185189002</v>
      </c>
      <c r="F919" s="3" t="s">
        <v>1334</v>
      </c>
      <c r="G919" s="3" t="s">
        <v>12</v>
      </c>
      <c r="H919" s="3">
        <v>711</v>
      </c>
      <c r="I919" s="3" t="s">
        <v>12</v>
      </c>
      <c r="J919" s="3" t="s">
        <v>12</v>
      </c>
      <c r="K919" s="3" t="s">
        <v>12</v>
      </c>
      <c r="L919" s="3" t="s">
        <v>12</v>
      </c>
    </row>
    <row r="920" spans="1:12" x14ac:dyDescent="0.2">
      <c r="A920" s="3" t="s">
        <v>1716</v>
      </c>
      <c r="B920" s="3" t="s">
        <v>1717</v>
      </c>
      <c r="C920" s="3" t="s">
        <v>1644</v>
      </c>
      <c r="D920" s="3" t="s">
        <v>12</v>
      </c>
      <c r="E920" s="3">
        <v>70819999</v>
      </c>
      <c r="F920" s="3" t="s">
        <v>1718</v>
      </c>
      <c r="G920" s="3" t="s">
        <v>12</v>
      </c>
      <c r="H920" s="3">
        <v>206</v>
      </c>
      <c r="I920" s="3" t="s">
        <v>12</v>
      </c>
      <c r="J920" s="3" t="s">
        <v>12</v>
      </c>
      <c r="K920" s="3" t="s">
        <v>12</v>
      </c>
      <c r="L920" s="3" t="s">
        <v>12</v>
      </c>
    </row>
    <row r="921" spans="1:12" x14ac:dyDescent="0.2">
      <c r="A921" s="3" t="s">
        <v>1719</v>
      </c>
      <c r="B921" s="3" t="s">
        <v>1720</v>
      </c>
      <c r="C921" s="3" t="s">
        <v>1644</v>
      </c>
      <c r="D921" s="3" t="s">
        <v>12</v>
      </c>
      <c r="E921" s="3" t="s">
        <v>12</v>
      </c>
      <c r="F921" s="3" t="s">
        <v>12</v>
      </c>
      <c r="G921" s="3" t="s">
        <v>12</v>
      </c>
      <c r="H921" s="3" t="s">
        <v>12</v>
      </c>
      <c r="I921" s="3" t="s">
        <v>12</v>
      </c>
      <c r="J921" s="3" t="s">
        <v>12</v>
      </c>
      <c r="K921" s="3" t="s">
        <v>12</v>
      </c>
      <c r="L921" s="3" t="s">
        <v>12</v>
      </c>
    </row>
    <row r="922" spans="1:12" x14ac:dyDescent="0.2">
      <c r="A922" s="3" t="s">
        <v>1726</v>
      </c>
      <c r="B922" s="3" t="s">
        <v>1727</v>
      </c>
      <c r="C922" s="3" t="s">
        <v>1644</v>
      </c>
      <c r="D922" s="3" t="s">
        <v>12</v>
      </c>
      <c r="E922" s="3" t="s">
        <v>12</v>
      </c>
      <c r="F922" s="3" t="s">
        <v>12</v>
      </c>
      <c r="G922" s="3" t="s">
        <v>12</v>
      </c>
      <c r="H922" s="3" t="s">
        <v>12</v>
      </c>
      <c r="I922" s="3" t="s">
        <v>12</v>
      </c>
      <c r="J922" s="3" t="s">
        <v>12</v>
      </c>
      <c r="K922" s="3" t="s">
        <v>12</v>
      </c>
      <c r="L922" s="3" t="s">
        <v>12</v>
      </c>
    </row>
    <row r="923" spans="1:12" x14ac:dyDescent="0.2">
      <c r="A923" s="3" t="s">
        <v>1732</v>
      </c>
      <c r="B923" s="3" t="s">
        <v>1733</v>
      </c>
      <c r="C923" s="3" t="s">
        <v>1644</v>
      </c>
      <c r="D923" s="3" t="s">
        <v>12</v>
      </c>
      <c r="E923" s="3" t="s">
        <v>12</v>
      </c>
      <c r="F923" s="3" t="s">
        <v>12</v>
      </c>
      <c r="G923" s="3" t="s">
        <v>12</v>
      </c>
      <c r="H923" s="3" t="s">
        <v>12</v>
      </c>
      <c r="I923" s="3" t="s">
        <v>12</v>
      </c>
      <c r="J923" s="3" t="s">
        <v>12</v>
      </c>
      <c r="K923" s="3" t="s">
        <v>12</v>
      </c>
      <c r="L923" s="3" t="s">
        <v>12</v>
      </c>
    </row>
    <row r="924" spans="1:12" x14ac:dyDescent="0.2">
      <c r="A924" s="3" t="s">
        <v>1734</v>
      </c>
      <c r="B924" s="3" t="s">
        <v>1735</v>
      </c>
      <c r="C924" s="3" t="s">
        <v>1644</v>
      </c>
      <c r="D924" s="3" t="s">
        <v>12</v>
      </c>
      <c r="E924" s="3" t="s">
        <v>12</v>
      </c>
      <c r="F924" s="3" t="s">
        <v>12</v>
      </c>
      <c r="G924" s="3" t="s">
        <v>12</v>
      </c>
      <c r="H924" s="3" t="s">
        <v>12</v>
      </c>
      <c r="I924" s="3" t="s">
        <v>12</v>
      </c>
      <c r="J924" s="3" t="s">
        <v>12</v>
      </c>
      <c r="K924" s="3" t="s">
        <v>12</v>
      </c>
      <c r="L924" s="3" t="s">
        <v>12</v>
      </c>
    </row>
    <row r="925" spans="1:12" x14ac:dyDescent="0.2">
      <c r="A925" s="3" t="s">
        <v>1738</v>
      </c>
      <c r="B925" s="3" t="s">
        <v>1739</v>
      </c>
      <c r="C925" s="3" t="s">
        <v>1644</v>
      </c>
      <c r="D925" s="3" t="s">
        <v>12</v>
      </c>
      <c r="E925" s="3" t="s">
        <v>12</v>
      </c>
      <c r="F925" s="3" t="s">
        <v>12</v>
      </c>
      <c r="G925" s="3" t="s">
        <v>12</v>
      </c>
      <c r="H925" s="3" t="s">
        <v>12</v>
      </c>
      <c r="I925" s="3" t="s">
        <v>12</v>
      </c>
      <c r="J925" s="3" t="s">
        <v>12</v>
      </c>
      <c r="K925" s="3" t="s">
        <v>12</v>
      </c>
      <c r="L925" s="3" t="s">
        <v>12</v>
      </c>
    </row>
    <row r="926" spans="1:12" x14ac:dyDescent="0.2">
      <c r="A926" s="3" t="s">
        <v>1740</v>
      </c>
      <c r="B926" s="3" t="s">
        <v>1741</v>
      </c>
      <c r="C926" s="3" t="s">
        <v>1644</v>
      </c>
      <c r="D926" s="3" t="s">
        <v>12</v>
      </c>
      <c r="E926" s="3">
        <v>35480000</v>
      </c>
      <c r="F926" s="3" t="s">
        <v>1742</v>
      </c>
      <c r="G926" s="3" t="s">
        <v>1743</v>
      </c>
      <c r="H926" s="3">
        <v>112</v>
      </c>
      <c r="I926" s="3" t="s">
        <v>12</v>
      </c>
      <c r="J926" s="3" t="s">
        <v>12</v>
      </c>
      <c r="K926" s="3" t="s">
        <v>12</v>
      </c>
      <c r="L926" s="3" t="s">
        <v>12</v>
      </c>
    </row>
    <row r="927" spans="1:12" x14ac:dyDescent="0.2">
      <c r="A927" s="3" t="s">
        <v>1744</v>
      </c>
      <c r="B927" s="3" t="s">
        <v>1745</v>
      </c>
      <c r="C927" s="3" t="s">
        <v>1644</v>
      </c>
      <c r="D927" s="3" t="s">
        <v>12</v>
      </c>
      <c r="E927" s="3">
        <v>126529000</v>
      </c>
      <c r="F927" s="3" t="s">
        <v>1746</v>
      </c>
      <c r="G927" s="3" t="s">
        <v>12</v>
      </c>
      <c r="H927" s="3">
        <v>1041</v>
      </c>
      <c r="I927" s="3" t="s">
        <v>12</v>
      </c>
      <c r="J927" s="3" t="s">
        <v>12</v>
      </c>
      <c r="K927" s="3" t="s">
        <v>12</v>
      </c>
      <c r="L927" s="3" t="s">
        <v>12</v>
      </c>
    </row>
    <row r="928" spans="1:12" x14ac:dyDescent="0.2">
      <c r="A928" s="3" t="s">
        <v>1747</v>
      </c>
      <c r="B928" s="3" t="s">
        <v>1748</v>
      </c>
      <c r="C928" s="3" t="s">
        <v>1644</v>
      </c>
      <c r="D928" s="3" t="s">
        <v>12</v>
      </c>
      <c r="E928" s="3">
        <v>11388000</v>
      </c>
      <c r="F928" s="3" t="s">
        <v>1749</v>
      </c>
      <c r="G928" s="3" t="s">
        <v>12</v>
      </c>
      <c r="H928" s="3">
        <v>76</v>
      </c>
      <c r="I928" s="3" t="s">
        <v>12</v>
      </c>
      <c r="J928" s="3" t="s">
        <v>12</v>
      </c>
      <c r="K928" s="3" t="s">
        <v>12</v>
      </c>
      <c r="L928" s="3" t="s">
        <v>12</v>
      </c>
    </row>
    <row r="929" spans="1:12" x14ac:dyDescent="0.2">
      <c r="A929" s="3" t="s">
        <v>1750</v>
      </c>
      <c r="B929" s="3" t="s">
        <v>1751</v>
      </c>
      <c r="C929" s="3" t="s">
        <v>1644</v>
      </c>
      <c r="D929" s="3" t="s">
        <v>12</v>
      </c>
      <c r="E929" s="3">
        <v>1122566032</v>
      </c>
      <c r="F929" s="3" t="s">
        <v>12</v>
      </c>
      <c r="G929" s="3" t="s">
        <v>12</v>
      </c>
      <c r="H929" s="3">
        <v>2050</v>
      </c>
      <c r="I929" s="3" t="s">
        <v>12</v>
      </c>
      <c r="J929" s="3" t="s">
        <v>12</v>
      </c>
      <c r="K929" s="3" t="s">
        <v>12</v>
      </c>
      <c r="L929" s="3" t="s">
        <v>12</v>
      </c>
    </row>
    <row r="930" spans="1:12" x14ac:dyDescent="0.2">
      <c r="A930" s="3" t="s">
        <v>1752</v>
      </c>
      <c r="B930" s="3" t="s">
        <v>1753</v>
      </c>
      <c r="C930" s="3" t="s">
        <v>1644</v>
      </c>
      <c r="D930" s="3" t="s">
        <v>12</v>
      </c>
      <c r="E930" s="3">
        <v>20219999.75</v>
      </c>
      <c r="F930" s="3" t="s">
        <v>1754</v>
      </c>
      <c r="G930" s="3" t="s">
        <v>12</v>
      </c>
      <c r="H930" s="3" t="s">
        <v>12</v>
      </c>
      <c r="I930" s="3" t="s">
        <v>12</v>
      </c>
      <c r="J930" s="3" t="s">
        <v>12</v>
      </c>
      <c r="K930" s="3" t="s">
        <v>12</v>
      </c>
      <c r="L930" s="3" t="s">
        <v>12</v>
      </c>
    </row>
    <row r="931" spans="1:12" x14ac:dyDescent="0.2">
      <c r="A931" s="3" t="s">
        <v>1755</v>
      </c>
      <c r="B931" s="3" t="s">
        <v>1756</v>
      </c>
      <c r="C931" s="3" t="s">
        <v>1644</v>
      </c>
      <c r="D931" s="3" t="s">
        <v>12</v>
      </c>
      <c r="E931" s="3">
        <v>588876992</v>
      </c>
      <c r="F931" s="3" t="s">
        <v>1757</v>
      </c>
      <c r="G931" s="3" t="s">
        <v>1758</v>
      </c>
      <c r="H931" s="3">
        <v>2987</v>
      </c>
      <c r="I931" s="3" t="s">
        <v>12</v>
      </c>
      <c r="J931" s="3" t="s">
        <v>12</v>
      </c>
      <c r="K931" s="3" t="s">
        <v>12</v>
      </c>
      <c r="L931" s="3" t="s">
        <v>12</v>
      </c>
    </row>
    <row r="932" spans="1:12" x14ac:dyDescent="0.2">
      <c r="A932" s="3" t="s">
        <v>1759</v>
      </c>
      <c r="B932" s="3" t="s">
        <v>1760</v>
      </c>
      <c r="C932" s="3" t="s">
        <v>1644</v>
      </c>
      <c r="D932" s="3" t="s">
        <v>12</v>
      </c>
      <c r="E932" s="3">
        <v>58039000</v>
      </c>
      <c r="F932" s="3" t="s">
        <v>1761</v>
      </c>
      <c r="G932" s="3" t="s">
        <v>1762</v>
      </c>
      <c r="H932" s="3">
        <v>183</v>
      </c>
      <c r="I932" s="3" t="s">
        <v>12</v>
      </c>
      <c r="J932" s="3" t="s">
        <v>12</v>
      </c>
      <c r="K932" s="3" t="s">
        <v>12</v>
      </c>
      <c r="L932" s="3" t="s">
        <v>12</v>
      </c>
    </row>
    <row r="933" spans="1:12" x14ac:dyDescent="0.2">
      <c r="A933" s="3" t="s">
        <v>1765</v>
      </c>
      <c r="B933" s="3" t="s">
        <v>1766</v>
      </c>
      <c r="C933" s="3" t="s">
        <v>1644</v>
      </c>
      <c r="D933" s="3" t="s">
        <v>12</v>
      </c>
      <c r="E933" s="3">
        <v>59328000</v>
      </c>
      <c r="F933" s="3" t="s">
        <v>1767</v>
      </c>
      <c r="G933" s="3" t="s">
        <v>12</v>
      </c>
      <c r="H933" s="3">
        <v>332</v>
      </c>
      <c r="I933" s="3" t="s">
        <v>12</v>
      </c>
      <c r="J933" s="3" t="s">
        <v>12</v>
      </c>
      <c r="K933" s="3" t="s">
        <v>12</v>
      </c>
      <c r="L933" s="3" t="s">
        <v>12</v>
      </c>
    </row>
    <row r="934" spans="1:12" x14ac:dyDescent="0.2">
      <c r="A934" s="3" t="s">
        <v>1773</v>
      </c>
      <c r="B934" s="3" t="s">
        <v>1727</v>
      </c>
      <c r="C934" s="3" t="s">
        <v>1644</v>
      </c>
      <c r="D934" s="3" t="s">
        <v>12</v>
      </c>
      <c r="E934" s="3" t="s">
        <v>12</v>
      </c>
      <c r="F934" s="3" t="s">
        <v>12</v>
      </c>
      <c r="G934" s="3" t="s">
        <v>12</v>
      </c>
      <c r="H934" s="3" t="s">
        <v>12</v>
      </c>
      <c r="I934" s="3" t="s">
        <v>12</v>
      </c>
      <c r="J934" s="3" t="s">
        <v>12</v>
      </c>
      <c r="K934" s="3" t="s">
        <v>12</v>
      </c>
      <c r="L934" s="3" t="s">
        <v>12</v>
      </c>
    </row>
    <row r="935" spans="1:12" x14ac:dyDescent="0.2">
      <c r="A935" s="3" t="s">
        <v>1774</v>
      </c>
      <c r="B935" s="3" t="s">
        <v>1775</v>
      </c>
      <c r="C935" s="3" t="s">
        <v>1644</v>
      </c>
      <c r="D935" s="3" t="s">
        <v>12</v>
      </c>
      <c r="E935" s="3">
        <v>15461000</v>
      </c>
      <c r="F935" s="3" t="s">
        <v>1776</v>
      </c>
      <c r="G935" s="3" t="s">
        <v>12</v>
      </c>
      <c r="H935" s="3">
        <v>65</v>
      </c>
      <c r="I935" s="3" t="s">
        <v>12</v>
      </c>
      <c r="J935" s="3" t="s">
        <v>12</v>
      </c>
      <c r="K935" s="3" t="s">
        <v>12</v>
      </c>
      <c r="L935" s="3" t="s">
        <v>12</v>
      </c>
    </row>
    <row r="936" spans="1:12" x14ac:dyDescent="0.2">
      <c r="A936" s="3" t="s">
        <v>1777</v>
      </c>
      <c r="B936" s="3" t="s">
        <v>1778</v>
      </c>
      <c r="C936" s="3" t="s">
        <v>1644</v>
      </c>
      <c r="D936" s="3" t="s">
        <v>12</v>
      </c>
      <c r="E936" s="3">
        <v>86975000</v>
      </c>
      <c r="F936" s="3" t="s">
        <v>1779</v>
      </c>
      <c r="G936" s="3" t="s">
        <v>12</v>
      </c>
      <c r="H936" s="3">
        <v>465</v>
      </c>
      <c r="I936" s="3" t="s">
        <v>12</v>
      </c>
      <c r="J936" s="3" t="s">
        <v>12</v>
      </c>
      <c r="K936" s="3" t="s">
        <v>12</v>
      </c>
      <c r="L936" s="3" t="s">
        <v>12</v>
      </c>
    </row>
    <row r="937" spans="1:12" x14ac:dyDescent="0.2">
      <c r="A937" s="3" t="s">
        <v>1780</v>
      </c>
      <c r="B937" s="3" t="s">
        <v>1781</v>
      </c>
      <c r="C937" s="3" t="s">
        <v>1644</v>
      </c>
      <c r="D937" s="3" t="s">
        <v>12</v>
      </c>
      <c r="E937" s="3">
        <v>10979000</v>
      </c>
      <c r="F937" s="3" t="s">
        <v>1782</v>
      </c>
      <c r="G937" s="3" t="s">
        <v>12</v>
      </c>
      <c r="H937" s="3">
        <v>83</v>
      </c>
      <c r="I937" s="3" t="s">
        <v>12</v>
      </c>
      <c r="J937" s="3" t="s">
        <v>12</v>
      </c>
      <c r="K937" s="3" t="s">
        <v>12</v>
      </c>
      <c r="L937" s="3" t="s">
        <v>12</v>
      </c>
    </row>
    <row r="938" spans="1:12" x14ac:dyDescent="0.2">
      <c r="A938" s="3" t="s">
        <v>1783</v>
      </c>
      <c r="B938" s="3" t="s">
        <v>1784</v>
      </c>
      <c r="C938" s="3" t="s">
        <v>1644</v>
      </c>
      <c r="D938" s="3" t="s">
        <v>12</v>
      </c>
      <c r="E938" s="3" t="s">
        <v>12</v>
      </c>
      <c r="F938" s="3" t="s">
        <v>12</v>
      </c>
      <c r="G938" s="3" t="s">
        <v>12</v>
      </c>
      <c r="H938" s="3" t="s">
        <v>12</v>
      </c>
      <c r="I938" s="3" t="s">
        <v>12</v>
      </c>
      <c r="J938" s="3" t="s">
        <v>12</v>
      </c>
      <c r="K938" s="3" t="s">
        <v>12</v>
      </c>
      <c r="L938" s="3" t="s">
        <v>12</v>
      </c>
    </row>
    <row r="939" spans="1:12" x14ac:dyDescent="0.2">
      <c r="A939" s="3" t="s">
        <v>1791</v>
      </c>
      <c r="B939" s="3" t="s">
        <v>1792</v>
      </c>
      <c r="C939" s="3" t="s">
        <v>1644</v>
      </c>
      <c r="D939" s="3" t="s">
        <v>12</v>
      </c>
      <c r="E939" s="3" t="s">
        <v>12</v>
      </c>
      <c r="F939" s="3" t="s">
        <v>12</v>
      </c>
      <c r="G939" s="3" t="s">
        <v>12</v>
      </c>
      <c r="H939" s="3" t="s">
        <v>12</v>
      </c>
      <c r="I939" s="3" t="s">
        <v>12</v>
      </c>
      <c r="J939" s="3" t="s">
        <v>12</v>
      </c>
      <c r="K939" s="3" t="s">
        <v>12</v>
      </c>
      <c r="L939" s="3" t="s">
        <v>12</v>
      </c>
    </row>
    <row r="940" spans="1:12" x14ac:dyDescent="0.2">
      <c r="A940" s="3" t="s">
        <v>1799</v>
      </c>
      <c r="B940" s="3" t="s">
        <v>1800</v>
      </c>
      <c r="C940" s="3" t="s">
        <v>1644</v>
      </c>
      <c r="D940" s="3" t="s">
        <v>12</v>
      </c>
      <c r="E940" s="3" t="s">
        <v>12</v>
      </c>
      <c r="F940" s="3" t="s">
        <v>12</v>
      </c>
      <c r="G940" s="3" t="s">
        <v>12</v>
      </c>
      <c r="H940" s="3" t="s">
        <v>12</v>
      </c>
      <c r="I940" s="3" t="s">
        <v>12</v>
      </c>
      <c r="J940" s="3" t="s">
        <v>12</v>
      </c>
      <c r="K940" s="3" t="s">
        <v>12</v>
      </c>
      <c r="L940" s="3" t="s">
        <v>12</v>
      </c>
    </row>
    <row r="941" spans="1:12" x14ac:dyDescent="0.2">
      <c r="A941" s="3" t="s">
        <v>1801</v>
      </c>
      <c r="B941" s="3" t="s">
        <v>1802</v>
      </c>
      <c r="C941" s="3" t="s">
        <v>1644</v>
      </c>
      <c r="D941" s="3" t="s">
        <v>12</v>
      </c>
      <c r="E941" s="3" t="s">
        <v>12</v>
      </c>
      <c r="F941" s="3" t="s">
        <v>12</v>
      </c>
      <c r="G941" s="3" t="s">
        <v>12</v>
      </c>
      <c r="H941" s="3" t="s">
        <v>12</v>
      </c>
      <c r="I941" s="3" t="s">
        <v>12</v>
      </c>
      <c r="J941" s="3" t="s">
        <v>12</v>
      </c>
      <c r="K941" s="3" t="s">
        <v>12</v>
      </c>
      <c r="L941" s="3" t="s">
        <v>12</v>
      </c>
    </row>
    <row r="942" spans="1:12" x14ac:dyDescent="0.2">
      <c r="A942" s="3" t="s">
        <v>1803</v>
      </c>
      <c r="B942" s="3" t="s">
        <v>1804</v>
      </c>
      <c r="C942" s="3" t="s">
        <v>1644</v>
      </c>
      <c r="D942" s="3" t="s">
        <v>12</v>
      </c>
      <c r="E942" s="3">
        <v>89081000</v>
      </c>
      <c r="F942" s="3" t="s">
        <v>870</v>
      </c>
      <c r="G942" s="3" t="s">
        <v>12</v>
      </c>
      <c r="H942" s="3">
        <v>969</v>
      </c>
      <c r="I942" s="3">
        <v>45</v>
      </c>
      <c r="J942" s="3" t="s">
        <v>12</v>
      </c>
      <c r="K942" s="3">
        <v>17.5</v>
      </c>
      <c r="L942" s="3" t="s">
        <v>12</v>
      </c>
    </row>
    <row r="943" spans="1:12" x14ac:dyDescent="0.2">
      <c r="A943" s="3" t="s">
        <v>1805</v>
      </c>
      <c r="B943" s="3" t="s">
        <v>1806</v>
      </c>
      <c r="C943" s="3" t="s">
        <v>1644</v>
      </c>
      <c r="D943" s="3" t="s">
        <v>12</v>
      </c>
      <c r="E943" s="3" t="s">
        <v>12</v>
      </c>
      <c r="F943" s="3" t="s">
        <v>12</v>
      </c>
      <c r="G943" s="3" t="s">
        <v>12</v>
      </c>
      <c r="H943" s="3" t="s">
        <v>12</v>
      </c>
      <c r="I943" s="3" t="s">
        <v>12</v>
      </c>
      <c r="J943" s="3" t="s">
        <v>12</v>
      </c>
      <c r="K943" s="3" t="s">
        <v>12</v>
      </c>
      <c r="L943" s="3" t="s">
        <v>12</v>
      </c>
    </row>
    <row r="944" spans="1:12" x14ac:dyDescent="0.2">
      <c r="A944" s="3" t="s">
        <v>1807</v>
      </c>
      <c r="B944" s="3" t="s">
        <v>1808</v>
      </c>
      <c r="C944" s="3" t="s">
        <v>1644</v>
      </c>
      <c r="D944" s="3" t="s">
        <v>12</v>
      </c>
      <c r="E944" s="3">
        <v>1332389</v>
      </c>
      <c r="F944" s="3" t="s">
        <v>12</v>
      </c>
      <c r="G944" s="3" t="s">
        <v>12</v>
      </c>
      <c r="H944" s="3" t="s">
        <v>12</v>
      </c>
      <c r="I944" s="3" t="s">
        <v>12</v>
      </c>
      <c r="J944" s="3" t="s">
        <v>12</v>
      </c>
      <c r="K944" s="3" t="s">
        <v>12</v>
      </c>
      <c r="L944" s="3" t="s">
        <v>12</v>
      </c>
    </row>
    <row r="945" spans="1:12" x14ac:dyDescent="0.2">
      <c r="A945" s="3" t="s">
        <v>1814</v>
      </c>
      <c r="B945" s="3" t="s">
        <v>1815</v>
      </c>
      <c r="C945" s="3" t="s">
        <v>1644</v>
      </c>
      <c r="D945" s="3" t="s">
        <v>12</v>
      </c>
      <c r="E945" s="3">
        <v>420469000</v>
      </c>
      <c r="F945" s="3" t="s">
        <v>1017</v>
      </c>
      <c r="G945" s="3" t="s">
        <v>12</v>
      </c>
      <c r="H945" s="3">
        <v>851</v>
      </c>
      <c r="I945" s="3">
        <v>45</v>
      </c>
      <c r="J945" s="3">
        <v>3288947</v>
      </c>
      <c r="K945" s="3">
        <v>1.92</v>
      </c>
      <c r="L945" s="3">
        <v>5.89</v>
      </c>
    </row>
    <row r="946" spans="1:12" x14ac:dyDescent="0.2">
      <c r="A946" s="3" t="s">
        <v>1816</v>
      </c>
      <c r="B946" s="3" t="s">
        <v>1817</v>
      </c>
      <c r="C946" s="3" t="s">
        <v>1644</v>
      </c>
      <c r="D946" s="3" t="s">
        <v>12</v>
      </c>
      <c r="E946" s="3">
        <v>36153000</v>
      </c>
      <c r="F946" s="3" t="s">
        <v>1818</v>
      </c>
      <c r="G946" s="3" t="s">
        <v>12</v>
      </c>
      <c r="H946" s="3">
        <v>406</v>
      </c>
      <c r="I946" s="3">
        <v>35</v>
      </c>
      <c r="J946" s="3">
        <v>5172205</v>
      </c>
      <c r="K946" s="3">
        <v>4.17</v>
      </c>
      <c r="L946" s="3">
        <v>3.9</v>
      </c>
    </row>
    <row r="947" spans="1:12" x14ac:dyDescent="0.2">
      <c r="A947" s="3" t="s">
        <v>1836</v>
      </c>
      <c r="B947" s="3" t="s">
        <v>1837</v>
      </c>
      <c r="C947" s="3" t="s">
        <v>1838</v>
      </c>
      <c r="D947" s="3" t="s">
        <v>12</v>
      </c>
      <c r="E947" s="3" t="s">
        <v>12</v>
      </c>
      <c r="F947" s="3" t="s">
        <v>12</v>
      </c>
      <c r="G947" s="3" t="s">
        <v>12</v>
      </c>
      <c r="H947" s="3" t="s">
        <v>12</v>
      </c>
      <c r="I947" s="3" t="s">
        <v>12</v>
      </c>
      <c r="J947" s="3" t="s">
        <v>12</v>
      </c>
      <c r="K947" s="3" t="s">
        <v>12</v>
      </c>
      <c r="L947" s="3" t="s">
        <v>12</v>
      </c>
    </row>
    <row r="948" spans="1:12" x14ac:dyDescent="0.2">
      <c r="A948" s="3" t="s">
        <v>1839</v>
      </c>
      <c r="B948" s="3" t="s">
        <v>1840</v>
      </c>
      <c r="C948" s="3" t="s">
        <v>1838</v>
      </c>
      <c r="D948" s="3" t="s">
        <v>12</v>
      </c>
      <c r="E948" s="3" t="s">
        <v>12</v>
      </c>
      <c r="F948" s="3" t="s">
        <v>12</v>
      </c>
      <c r="G948" s="3" t="s">
        <v>12</v>
      </c>
      <c r="H948" s="3" t="s">
        <v>12</v>
      </c>
      <c r="I948" s="3" t="s">
        <v>12</v>
      </c>
      <c r="J948" s="3" t="s">
        <v>12</v>
      </c>
      <c r="K948" s="3" t="s">
        <v>12</v>
      </c>
      <c r="L948" s="3" t="s">
        <v>12</v>
      </c>
    </row>
    <row r="949" spans="1:12" x14ac:dyDescent="0.2">
      <c r="A949" s="3" t="s">
        <v>1841</v>
      </c>
      <c r="B949" s="3" t="s">
        <v>1842</v>
      </c>
      <c r="C949" s="3" t="s">
        <v>1838</v>
      </c>
      <c r="D949" s="3" t="s">
        <v>12</v>
      </c>
      <c r="E949" s="3" t="s">
        <v>12</v>
      </c>
      <c r="F949" s="3" t="s">
        <v>12</v>
      </c>
      <c r="G949" s="3" t="s">
        <v>12</v>
      </c>
      <c r="H949" s="3" t="s">
        <v>12</v>
      </c>
      <c r="I949" s="3" t="s">
        <v>12</v>
      </c>
      <c r="J949" s="3" t="s">
        <v>12</v>
      </c>
      <c r="K949" s="3" t="s">
        <v>12</v>
      </c>
      <c r="L949" s="3" t="s">
        <v>12</v>
      </c>
    </row>
    <row r="950" spans="1:12" x14ac:dyDescent="0.2">
      <c r="A950" s="3" t="s">
        <v>1843</v>
      </c>
      <c r="B950" s="3" t="s">
        <v>1844</v>
      </c>
      <c r="C950" s="3" t="s">
        <v>1838</v>
      </c>
      <c r="D950" s="3" t="s">
        <v>12</v>
      </c>
      <c r="E950" s="3">
        <v>175379000</v>
      </c>
      <c r="F950" s="3" t="s">
        <v>12</v>
      </c>
      <c r="G950" s="3" t="s">
        <v>12</v>
      </c>
      <c r="H950" s="3">
        <v>169</v>
      </c>
      <c r="I950" s="3" t="s">
        <v>12</v>
      </c>
      <c r="J950" s="3" t="s">
        <v>12</v>
      </c>
      <c r="K950" s="3" t="s">
        <v>12</v>
      </c>
      <c r="L950" s="3" t="s">
        <v>12</v>
      </c>
    </row>
    <row r="951" spans="1:12" x14ac:dyDescent="0.2">
      <c r="A951" s="3" t="s">
        <v>1845</v>
      </c>
      <c r="B951" s="3" t="s">
        <v>1846</v>
      </c>
      <c r="C951" s="3" t="s">
        <v>1847</v>
      </c>
      <c r="D951" s="3" t="s">
        <v>12</v>
      </c>
      <c r="E951" s="3" t="s">
        <v>12</v>
      </c>
      <c r="F951" s="3" t="s">
        <v>12</v>
      </c>
      <c r="G951" s="3" t="s">
        <v>12</v>
      </c>
      <c r="H951" s="3" t="s">
        <v>12</v>
      </c>
      <c r="I951" s="3" t="s">
        <v>12</v>
      </c>
      <c r="J951" s="3" t="s">
        <v>12</v>
      </c>
      <c r="K951" s="3" t="s">
        <v>12</v>
      </c>
      <c r="L951" s="3" t="s">
        <v>12</v>
      </c>
    </row>
    <row r="952" spans="1:12" x14ac:dyDescent="0.2">
      <c r="A952" s="3" t="s">
        <v>1850</v>
      </c>
      <c r="B952" s="3" t="s">
        <v>1851</v>
      </c>
      <c r="C952" s="3" t="s">
        <v>1847</v>
      </c>
      <c r="D952" s="3" t="s">
        <v>12</v>
      </c>
      <c r="E952" s="3">
        <v>21709000</v>
      </c>
      <c r="F952" s="3" t="s">
        <v>1852</v>
      </c>
      <c r="G952" s="3" t="s">
        <v>1853</v>
      </c>
      <c r="H952" s="3">
        <v>856</v>
      </c>
      <c r="I952" s="3" t="s">
        <v>12</v>
      </c>
      <c r="J952" s="3" t="s">
        <v>12</v>
      </c>
      <c r="K952" s="3" t="s">
        <v>12</v>
      </c>
      <c r="L952" s="3" t="s">
        <v>12</v>
      </c>
    </row>
    <row r="953" spans="1:12" x14ac:dyDescent="0.2">
      <c r="A953" s="3" t="s">
        <v>1857</v>
      </c>
      <c r="B953" s="3" t="s">
        <v>1858</v>
      </c>
      <c r="C953" s="3" t="s">
        <v>1847</v>
      </c>
      <c r="D953" s="3" t="s">
        <v>12</v>
      </c>
      <c r="E953" s="3">
        <v>627742976</v>
      </c>
      <c r="F953" s="3" t="s">
        <v>898</v>
      </c>
      <c r="G953" s="3" t="s">
        <v>12</v>
      </c>
      <c r="H953" s="3">
        <v>250</v>
      </c>
      <c r="I953" s="3" t="s">
        <v>12</v>
      </c>
      <c r="J953" s="3" t="s">
        <v>12</v>
      </c>
      <c r="K953" s="3" t="s">
        <v>12</v>
      </c>
      <c r="L953" s="3" t="s">
        <v>12</v>
      </c>
    </row>
    <row r="954" spans="1:12" x14ac:dyDescent="0.2">
      <c r="A954" s="3" t="s">
        <v>1859</v>
      </c>
      <c r="B954" s="3" t="s">
        <v>1860</v>
      </c>
      <c r="C954" s="3" t="s">
        <v>1847</v>
      </c>
      <c r="D954" s="3" t="s">
        <v>12</v>
      </c>
      <c r="E954" s="3" t="s">
        <v>12</v>
      </c>
      <c r="F954" s="3" t="s">
        <v>12</v>
      </c>
      <c r="G954" s="3" t="s">
        <v>12</v>
      </c>
      <c r="H954" s="3" t="s">
        <v>12</v>
      </c>
      <c r="I954" s="3" t="s">
        <v>12</v>
      </c>
      <c r="J954" s="3" t="s">
        <v>12</v>
      </c>
      <c r="K954" s="3" t="s">
        <v>12</v>
      </c>
      <c r="L954" s="3" t="s">
        <v>12</v>
      </c>
    </row>
    <row r="955" spans="1:12" x14ac:dyDescent="0.2">
      <c r="A955" s="3" t="s">
        <v>1861</v>
      </c>
      <c r="B955" s="3" t="s">
        <v>1862</v>
      </c>
      <c r="C955" s="3" t="s">
        <v>1847</v>
      </c>
      <c r="D955" s="3" t="s">
        <v>12</v>
      </c>
      <c r="E955" s="3" t="s">
        <v>12</v>
      </c>
      <c r="F955" s="3" t="s">
        <v>12</v>
      </c>
      <c r="G955" s="3" t="s">
        <v>12</v>
      </c>
      <c r="H955" s="3" t="s">
        <v>12</v>
      </c>
      <c r="I955" s="3" t="s">
        <v>12</v>
      </c>
      <c r="J955" s="3" t="s">
        <v>12</v>
      </c>
      <c r="K955" s="3" t="s">
        <v>12</v>
      </c>
      <c r="L955" s="3" t="s">
        <v>12</v>
      </c>
    </row>
    <row r="956" spans="1:12" x14ac:dyDescent="0.2">
      <c r="A956" s="3" t="s">
        <v>1863</v>
      </c>
      <c r="B956" s="3" t="s">
        <v>1864</v>
      </c>
      <c r="C956" s="3" t="s">
        <v>1847</v>
      </c>
      <c r="D956" s="3" t="s">
        <v>12</v>
      </c>
      <c r="E956" s="3" t="s">
        <v>12</v>
      </c>
      <c r="F956" s="3" t="s">
        <v>12</v>
      </c>
      <c r="G956" s="3" t="s">
        <v>12</v>
      </c>
      <c r="H956" s="3">
        <v>97</v>
      </c>
      <c r="I956" s="3" t="s">
        <v>12</v>
      </c>
      <c r="J956" s="3" t="s">
        <v>12</v>
      </c>
      <c r="K956" s="3" t="s">
        <v>12</v>
      </c>
      <c r="L956" s="3" t="s">
        <v>12</v>
      </c>
    </row>
    <row r="957" spans="1:12" x14ac:dyDescent="0.2">
      <c r="A957" s="3" t="s">
        <v>1865</v>
      </c>
      <c r="B957" s="3" t="s">
        <v>1866</v>
      </c>
      <c r="C957" s="3" t="s">
        <v>1847</v>
      </c>
      <c r="D957" s="3" t="s">
        <v>12</v>
      </c>
      <c r="E957" s="3">
        <v>39090000.5</v>
      </c>
      <c r="F957" s="3" t="s">
        <v>12</v>
      </c>
      <c r="G957" s="3" t="s">
        <v>12</v>
      </c>
      <c r="H957" s="3">
        <v>5</v>
      </c>
      <c r="I957" s="3" t="s">
        <v>12</v>
      </c>
      <c r="J957" s="3" t="s">
        <v>12</v>
      </c>
      <c r="K957" s="3" t="s">
        <v>12</v>
      </c>
      <c r="L957" s="3" t="s">
        <v>12</v>
      </c>
    </row>
    <row r="958" spans="1:12" x14ac:dyDescent="0.2">
      <c r="A958" s="3" t="s">
        <v>1869</v>
      </c>
      <c r="B958" s="3" t="s">
        <v>1870</v>
      </c>
      <c r="C958" s="3" t="s">
        <v>1847</v>
      </c>
      <c r="D958" s="3" t="s">
        <v>12</v>
      </c>
      <c r="E958" s="3" t="s">
        <v>12</v>
      </c>
      <c r="F958" s="3" t="s">
        <v>12</v>
      </c>
      <c r="G958" s="3" t="s">
        <v>12</v>
      </c>
      <c r="H958" s="3" t="s">
        <v>12</v>
      </c>
      <c r="I958" s="3" t="s">
        <v>12</v>
      </c>
      <c r="J958" s="3" t="s">
        <v>12</v>
      </c>
      <c r="K958" s="3" t="s">
        <v>12</v>
      </c>
      <c r="L958" s="3" t="s">
        <v>12</v>
      </c>
    </row>
    <row r="959" spans="1:12" x14ac:dyDescent="0.2">
      <c r="A959" s="3" t="s">
        <v>1874</v>
      </c>
      <c r="B959" s="3" t="s">
        <v>1875</v>
      </c>
      <c r="C959" s="3" t="s">
        <v>1847</v>
      </c>
      <c r="D959" s="3" t="s">
        <v>12</v>
      </c>
      <c r="E959" s="3" t="s">
        <v>12</v>
      </c>
      <c r="F959" s="3" t="s">
        <v>12</v>
      </c>
      <c r="G959" s="3" t="s">
        <v>12</v>
      </c>
      <c r="H959" s="3" t="s">
        <v>12</v>
      </c>
      <c r="I959" s="3">
        <v>35</v>
      </c>
      <c r="J959" s="3" t="s">
        <v>12</v>
      </c>
      <c r="K959" s="3" t="s">
        <v>12</v>
      </c>
      <c r="L959" s="3" t="s">
        <v>12</v>
      </c>
    </row>
    <row r="960" spans="1:12" x14ac:dyDescent="0.2">
      <c r="A960" s="3" t="s">
        <v>1878</v>
      </c>
      <c r="B960" s="3" t="s">
        <v>1879</v>
      </c>
      <c r="C960" s="3" t="s">
        <v>1880</v>
      </c>
      <c r="D960" s="3" t="s">
        <v>12</v>
      </c>
      <c r="E960" s="3" t="s">
        <v>12</v>
      </c>
      <c r="F960" s="3" t="s">
        <v>12</v>
      </c>
      <c r="G960" s="3" t="s">
        <v>12</v>
      </c>
      <c r="H960" s="3" t="s">
        <v>12</v>
      </c>
      <c r="I960" s="3" t="s">
        <v>12</v>
      </c>
      <c r="J960" s="3" t="s">
        <v>12</v>
      </c>
      <c r="K960" s="3" t="s">
        <v>12</v>
      </c>
      <c r="L960" s="3" t="s">
        <v>12</v>
      </c>
    </row>
    <row r="961" spans="1:12" x14ac:dyDescent="0.2">
      <c r="A961" s="3" t="s">
        <v>1881</v>
      </c>
      <c r="B961" s="3" t="s">
        <v>1882</v>
      </c>
      <c r="C961" s="3" t="s">
        <v>1880</v>
      </c>
      <c r="D961" s="3" t="s">
        <v>12</v>
      </c>
      <c r="E961" s="3">
        <v>993000</v>
      </c>
      <c r="F961" s="3" t="s">
        <v>1883</v>
      </c>
      <c r="G961" s="3" t="s">
        <v>12</v>
      </c>
      <c r="H961" s="3">
        <v>4</v>
      </c>
      <c r="I961" s="3" t="s">
        <v>12</v>
      </c>
      <c r="J961" s="3" t="s">
        <v>12</v>
      </c>
      <c r="K961" s="3" t="s">
        <v>12</v>
      </c>
      <c r="L961" s="3" t="s">
        <v>12</v>
      </c>
    </row>
    <row r="962" spans="1:12" x14ac:dyDescent="0.2">
      <c r="A962" s="3" t="s">
        <v>1884</v>
      </c>
      <c r="B962" s="3" t="s">
        <v>1885</v>
      </c>
      <c r="C962" s="3" t="s">
        <v>1880</v>
      </c>
      <c r="D962" s="3" t="s">
        <v>12</v>
      </c>
      <c r="E962" s="3">
        <v>282385000</v>
      </c>
      <c r="F962" s="3" t="s">
        <v>12</v>
      </c>
      <c r="G962" s="3" t="s">
        <v>12</v>
      </c>
      <c r="H962" s="3">
        <v>737</v>
      </c>
      <c r="I962" s="3" t="s">
        <v>12</v>
      </c>
      <c r="J962" s="3" t="s">
        <v>12</v>
      </c>
      <c r="K962" s="3" t="s">
        <v>12</v>
      </c>
      <c r="L962" s="3" t="s">
        <v>12</v>
      </c>
    </row>
    <row r="963" spans="1:12" x14ac:dyDescent="0.2">
      <c r="A963" s="3" t="s">
        <v>1886</v>
      </c>
      <c r="B963" s="3" t="s">
        <v>1887</v>
      </c>
      <c r="C963" s="3" t="s">
        <v>1880</v>
      </c>
      <c r="D963" s="3" t="s">
        <v>12</v>
      </c>
      <c r="E963" s="3">
        <v>23569000</v>
      </c>
      <c r="F963" s="3" t="s">
        <v>12</v>
      </c>
      <c r="G963" s="3" t="s">
        <v>12</v>
      </c>
      <c r="H963" s="3" t="s">
        <v>12</v>
      </c>
      <c r="I963" s="3" t="s">
        <v>12</v>
      </c>
      <c r="J963" s="3" t="s">
        <v>12</v>
      </c>
      <c r="K963" s="3" t="s">
        <v>12</v>
      </c>
      <c r="L963" s="3" t="s">
        <v>12</v>
      </c>
    </row>
    <row r="964" spans="1:12" x14ac:dyDescent="0.2">
      <c r="A964" s="3" t="s">
        <v>1888</v>
      </c>
      <c r="B964" s="3" t="s">
        <v>1889</v>
      </c>
      <c r="C964" s="3" t="s">
        <v>1880</v>
      </c>
      <c r="D964" s="3" t="s">
        <v>12</v>
      </c>
      <c r="E964" s="3">
        <v>36420000</v>
      </c>
      <c r="F964" s="3" t="s">
        <v>1890</v>
      </c>
      <c r="G964" s="3" t="s">
        <v>1891</v>
      </c>
      <c r="H964" s="3">
        <v>930</v>
      </c>
      <c r="I964" s="3" t="s">
        <v>12</v>
      </c>
      <c r="J964" s="3" t="s">
        <v>12</v>
      </c>
      <c r="K964" s="3" t="s">
        <v>12</v>
      </c>
      <c r="L964" s="3" t="s">
        <v>12</v>
      </c>
    </row>
    <row r="965" spans="1:12" x14ac:dyDescent="0.2">
      <c r="A965" s="3" t="s">
        <v>1892</v>
      </c>
      <c r="B965" s="3" t="s">
        <v>1893</v>
      </c>
      <c r="C965" s="3" t="s">
        <v>1880</v>
      </c>
      <c r="D965" s="3" t="s">
        <v>12</v>
      </c>
      <c r="E965" s="3">
        <v>3807000</v>
      </c>
      <c r="F965" s="3" t="s">
        <v>12</v>
      </c>
      <c r="G965" s="3" t="s">
        <v>12</v>
      </c>
      <c r="H965" s="3" t="s">
        <v>12</v>
      </c>
      <c r="I965" s="3" t="s">
        <v>12</v>
      </c>
      <c r="J965" s="3" t="s">
        <v>12</v>
      </c>
      <c r="K965" s="3" t="s">
        <v>12</v>
      </c>
      <c r="L965" s="3" t="s">
        <v>12</v>
      </c>
    </row>
    <row r="966" spans="1:12" x14ac:dyDescent="0.2">
      <c r="A966" s="3" t="s">
        <v>1894</v>
      </c>
      <c r="B966" s="3" t="s">
        <v>1895</v>
      </c>
      <c r="C966" s="3" t="s">
        <v>1880</v>
      </c>
      <c r="D966" s="3" t="s">
        <v>12</v>
      </c>
      <c r="E966" s="3" t="s">
        <v>12</v>
      </c>
      <c r="F966" s="3" t="s">
        <v>12</v>
      </c>
      <c r="G966" s="3" t="s">
        <v>12</v>
      </c>
      <c r="H966" s="3" t="s">
        <v>12</v>
      </c>
      <c r="I966" s="3" t="s">
        <v>12</v>
      </c>
      <c r="J966" s="3" t="s">
        <v>12</v>
      </c>
      <c r="K966" s="3" t="s">
        <v>12</v>
      </c>
      <c r="L966" s="3" t="s">
        <v>12</v>
      </c>
    </row>
    <row r="967" spans="1:12" x14ac:dyDescent="0.2">
      <c r="A967" s="3" t="s">
        <v>1896</v>
      </c>
      <c r="B967" s="3" t="s">
        <v>1897</v>
      </c>
      <c r="C967" s="3" t="s">
        <v>1880</v>
      </c>
      <c r="D967" s="3" t="s">
        <v>12</v>
      </c>
      <c r="E967" s="3">
        <v>28051000</v>
      </c>
      <c r="F967" s="3" t="s">
        <v>12</v>
      </c>
      <c r="G967" s="3" t="s">
        <v>12</v>
      </c>
      <c r="H967" s="3" t="s">
        <v>12</v>
      </c>
      <c r="I967" s="3" t="s">
        <v>12</v>
      </c>
      <c r="J967" s="3" t="s">
        <v>12</v>
      </c>
      <c r="K967" s="3" t="s">
        <v>12</v>
      </c>
      <c r="L967" s="3" t="s">
        <v>12</v>
      </c>
    </row>
    <row r="968" spans="1:12" x14ac:dyDescent="0.2">
      <c r="A968" s="3" t="s">
        <v>1901</v>
      </c>
      <c r="B968" s="3" t="s">
        <v>1902</v>
      </c>
      <c r="C968" s="3" t="s">
        <v>1880</v>
      </c>
      <c r="D968" s="3" t="s">
        <v>12</v>
      </c>
      <c r="E968" s="3">
        <v>9912000000</v>
      </c>
      <c r="F968" s="3" t="s">
        <v>12</v>
      </c>
      <c r="G968" s="3" t="s">
        <v>12</v>
      </c>
      <c r="H968" s="3">
        <v>50100</v>
      </c>
      <c r="I968" s="3" t="s">
        <v>12</v>
      </c>
      <c r="J968" s="3" t="s">
        <v>12</v>
      </c>
      <c r="K968" s="3" t="s">
        <v>12</v>
      </c>
      <c r="L968" s="3" t="s">
        <v>12</v>
      </c>
    </row>
    <row r="969" spans="1:12" x14ac:dyDescent="0.2">
      <c r="A969" s="3" t="s">
        <v>1903</v>
      </c>
      <c r="B969" s="3" t="s">
        <v>1904</v>
      </c>
      <c r="C969" s="3" t="s">
        <v>1880</v>
      </c>
      <c r="D969" s="3" t="s">
        <v>12</v>
      </c>
      <c r="E969" s="3">
        <v>18975281</v>
      </c>
      <c r="F969" s="3" t="s">
        <v>12</v>
      </c>
      <c r="G969" s="3" t="s">
        <v>12</v>
      </c>
      <c r="H969" s="3">
        <v>53</v>
      </c>
      <c r="I969" s="3" t="s">
        <v>12</v>
      </c>
      <c r="J969" s="3" t="s">
        <v>12</v>
      </c>
      <c r="K969" s="3" t="s">
        <v>12</v>
      </c>
      <c r="L969" s="3" t="s">
        <v>12</v>
      </c>
    </row>
    <row r="970" spans="1:12" x14ac:dyDescent="0.2">
      <c r="A970" s="3" t="s">
        <v>1905</v>
      </c>
      <c r="B970" s="3" t="s">
        <v>1906</v>
      </c>
      <c r="C970" s="3" t="s">
        <v>1880</v>
      </c>
      <c r="D970" s="3" t="s">
        <v>12</v>
      </c>
      <c r="E970" s="3">
        <v>30768000</v>
      </c>
      <c r="F970" s="3" t="s">
        <v>1907</v>
      </c>
      <c r="G970" s="3" t="s">
        <v>12</v>
      </c>
      <c r="H970" s="3">
        <v>48</v>
      </c>
      <c r="I970" s="3" t="s">
        <v>12</v>
      </c>
      <c r="J970" s="3" t="s">
        <v>12</v>
      </c>
      <c r="K970" s="3" t="s">
        <v>12</v>
      </c>
      <c r="L970" s="3" t="s">
        <v>12</v>
      </c>
    </row>
    <row r="971" spans="1:12" x14ac:dyDescent="0.2">
      <c r="A971" s="3" t="s">
        <v>1908</v>
      </c>
      <c r="B971" s="3" t="s">
        <v>1909</v>
      </c>
      <c r="C971" s="3" t="s">
        <v>1880</v>
      </c>
      <c r="D971" s="3" t="s">
        <v>12</v>
      </c>
      <c r="E971" s="3">
        <v>403280000</v>
      </c>
      <c r="F971" s="3" t="s">
        <v>1910</v>
      </c>
      <c r="G971" s="3" t="s">
        <v>12</v>
      </c>
      <c r="H971" s="3">
        <v>1209</v>
      </c>
      <c r="I971" s="3">
        <v>45</v>
      </c>
      <c r="J971" s="3" t="s">
        <v>12</v>
      </c>
      <c r="K971" s="3" t="s">
        <v>12</v>
      </c>
      <c r="L971" s="3">
        <v>10.220000000000001</v>
      </c>
    </row>
    <row r="972" spans="1:12" x14ac:dyDescent="0.2">
      <c r="A972" s="3" t="s">
        <v>1911</v>
      </c>
      <c r="B972" s="3" t="s">
        <v>1912</v>
      </c>
      <c r="C972" s="3" t="s">
        <v>1880</v>
      </c>
      <c r="D972" s="3" t="s">
        <v>12</v>
      </c>
      <c r="E972" s="3">
        <v>31066000</v>
      </c>
      <c r="F972" s="3" t="s">
        <v>1913</v>
      </c>
      <c r="G972" s="3" t="s">
        <v>12</v>
      </c>
      <c r="H972" s="3">
        <v>224</v>
      </c>
      <c r="I972" s="3" t="s">
        <v>12</v>
      </c>
      <c r="J972" s="3" t="s">
        <v>12</v>
      </c>
      <c r="K972" s="3" t="s">
        <v>12</v>
      </c>
      <c r="L972" s="3" t="s">
        <v>12</v>
      </c>
    </row>
    <row r="973" spans="1:12" x14ac:dyDescent="0.2">
      <c r="A973" s="3" t="s">
        <v>1916</v>
      </c>
      <c r="B973" s="3" t="s">
        <v>1917</v>
      </c>
      <c r="C973" s="3" t="s">
        <v>1880</v>
      </c>
      <c r="D973" s="3" t="s">
        <v>12</v>
      </c>
      <c r="E973" s="3">
        <v>502552008</v>
      </c>
      <c r="F973" s="3" t="s">
        <v>1918</v>
      </c>
      <c r="G973" s="3" t="s">
        <v>12</v>
      </c>
      <c r="H973" s="3">
        <v>845</v>
      </c>
      <c r="I973" s="3" t="s">
        <v>12</v>
      </c>
      <c r="J973" s="3" t="s">
        <v>12</v>
      </c>
      <c r="K973" s="3" t="s">
        <v>12</v>
      </c>
      <c r="L973" s="3" t="s">
        <v>12</v>
      </c>
    </row>
    <row r="974" spans="1:12" x14ac:dyDescent="0.2">
      <c r="A974" s="3" t="s">
        <v>1919</v>
      </c>
      <c r="B974" s="3" t="s">
        <v>1920</v>
      </c>
      <c r="C974" s="3" t="s">
        <v>1880</v>
      </c>
      <c r="D974" s="3" t="s">
        <v>12</v>
      </c>
      <c r="E974" s="3">
        <v>2555990016</v>
      </c>
      <c r="F974" s="3" t="s">
        <v>12</v>
      </c>
      <c r="G974" s="3" t="s">
        <v>12</v>
      </c>
      <c r="H974" s="3">
        <v>1530</v>
      </c>
      <c r="I974" s="3" t="s">
        <v>12</v>
      </c>
      <c r="J974" s="3" t="s">
        <v>12</v>
      </c>
      <c r="K974" s="3" t="s">
        <v>12</v>
      </c>
      <c r="L974" s="3" t="s">
        <v>12</v>
      </c>
    </row>
    <row r="975" spans="1:12" x14ac:dyDescent="0.2">
      <c r="A975" s="3" t="s">
        <v>1921</v>
      </c>
      <c r="B975" s="3" t="s">
        <v>1922</v>
      </c>
      <c r="C975" s="3" t="s">
        <v>1880</v>
      </c>
      <c r="D975" s="3" t="s">
        <v>12</v>
      </c>
      <c r="E975" s="3">
        <v>160759000</v>
      </c>
      <c r="F975" s="3" t="s">
        <v>1923</v>
      </c>
      <c r="G975" s="3" t="s">
        <v>12</v>
      </c>
      <c r="H975" s="3">
        <v>532</v>
      </c>
      <c r="I975" s="3" t="s">
        <v>12</v>
      </c>
      <c r="J975" s="3" t="s">
        <v>12</v>
      </c>
      <c r="K975" s="3" t="s">
        <v>12</v>
      </c>
      <c r="L975" s="3" t="s">
        <v>12</v>
      </c>
    </row>
    <row r="976" spans="1:12" x14ac:dyDescent="0.2">
      <c r="A976" s="3" t="s">
        <v>1926</v>
      </c>
      <c r="B976" s="3" t="s">
        <v>1927</v>
      </c>
      <c r="C976" s="3" t="s">
        <v>1880</v>
      </c>
      <c r="D976" s="3" t="s">
        <v>12</v>
      </c>
      <c r="E976" s="3">
        <v>281234000</v>
      </c>
      <c r="F976" s="3" t="s">
        <v>1928</v>
      </c>
      <c r="G976" s="3" t="s">
        <v>12</v>
      </c>
      <c r="H976" s="3">
        <v>614</v>
      </c>
      <c r="I976" s="3" t="s">
        <v>12</v>
      </c>
      <c r="J976" s="3" t="s">
        <v>12</v>
      </c>
      <c r="K976" s="3" t="s">
        <v>12</v>
      </c>
      <c r="L976" s="3" t="s">
        <v>12</v>
      </c>
    </row>
    <row r="977" spans="1:12" x14ac:dyDescent="0.2">
      <c r="A977" s="3" t="s">
        <v>1929</v>
      </c>
      <c r="B977" s="3" t="s">
        <v>1930</v>
      </c>
      <c r="C977" s="3" t="s">
        <v>1880</v>
      </c>
      <c r="D977" s="3" t="s">
        <v>12</v>
      </c>
      <c r="E977" s="3" t="s">
        <v>12</v>
      </c>
      <c r="F977" s="3" t="s">
        <v>12</v>
      </c>
      <c r="G977" s="3" t="s">
        <v>12</v>
      </c>
      <c r="H977" s="3" t="s">
        <v>12</v>
      </c>
      <c r="I977" s="3" t="s">
        <v>12</v>
      </c>
      <c r="J977" s="3" t="s">
        <v>12</v>
      </c>
      <c r="K977" s="3" t="s">
        <v>12</v>
      </c>
      <c r="L977" s="3" t="s">
        <v>12</v>
      </c>
    </row>
    <row r="978" spans="1:12" x14ac:dyDescent="0.2">
      <c r="A978" s="3" t="s">
        <v>1934</v>
      </c>
      <c r="B978" s="3" t="s">
        <v>1935</v>
      </c>
      <c r="C978" s="3" t="s">
        <v>1880</v>
      </c>
      <c r="D978" s="3" t="s">
        <v>12</v>
      </c>
      <c r="E978" s="3">
        <v>4244000.0625</v>
      </c>
      <c r="F978" s="3" t="s">
        <v>1782</v>
      </c>
      <c r="G978" s="3" t="s">
        <v>12</v>
      </c>
      <c r="H978" s="3">
        <v>68</v>
      </c>
      <c r="I978" s="3" t="s">
        <v>12</v>
      </c>
      <c r="J978" s="3" t="s">
        <v>12</v>
      </c>
      <c r="K978" s="3" t="s">
        <v>12</v>
      </c>
      <c r="L978" s="3" t="s">
        <v>12</v>
      </c>
    </row>
    <row r="979" spans="1:12" x14ac:dyDescent="0.2">
      <c r="A979" s="3" t="s">
        <v>1941</v>
      </c>
      <c r="B979" s="3" t="s">
        <v>1942</v>
      </c>
      <c r="C979" s="3" t="s">
        <v>1880</v>
      </c>
      <c r="D979" s="3" t="s">
        <v>12</v>
      </c>
      <c r="E979" s="3" t="s">
        <v>12</v>
      </c>
      <c r="F979" s="3" t="s">
        <v>12</v>
      </c>
      <c r="G979" s="3" t="s">
        <v>12</v>
      </c>
      <c r="H979" s="3" t="s">
        <v>12</v>
      </c>
      <c r="I979" s="3" t="s">
        <v>12</v>
      </c>
      <c r="J979" s="3" t="s">
        <v>12</v>
      </c>
      <c r="K979" s="3" t="s">
        <v>12</v>
      </c>
      <c r="L979" s="3" t="s">
        <v>12</v>
      </c>
    </row>
    <row r="980" spans="1:12" x14ac:dyDescent="0.2">
      <c r="A980" s="3" t="s">
        <v>1943</v>
      </c>
      <c r="B980" s="3" t="s">
        <v>1944</v>
      </c>
      <c r="C980" s="3" t="s">
        <v>1880</v>
      </c>
      <c r="D980" s="3" t="s">
        <v>12</v>
      </c>
      <c r="E980" s="3" t="s">
        <v>12</v>
      </c>
      <c r="F980" s="3" t="s">
        <v>12</v>
      </c>
      <c r="G980" s="3" t="s">
        <v>12</v>
      </c>
      <c r="H980" s="3" t="s">
        <v>12</v>
      </c>
      <c r="I980" s="3" t="s">
        <v>12</v>
      </c>
      <c r="J980" s="3" t="s">
        <v>12</v>
      </c>
      <c r="K980" s="3" t="s">
        <v>12</v>
      </c>
      <c r="L980" s="3" t="s">
        <v>12</v>
      </c>
    </row>
    <row r="981" spans="1:12" x14ac:dyDescent="0.2">
      <c r="A981" s="3" t="s">
        <v>1945</v>
      </c>
      <c r="B981" s="3" t="s">
        <v>1946</v>
      </c>
      <c r="C981" s="3" t="s">
        <v>1880</v>
      </c>
      <c r="D981" s="3" t="s">
        <v>12</v>
      </c>
      <c r="E981" s="3" t="s">
        <v>12</v>
      </c>
      <c r="F981" s="3" t="s">
        <v>12</v>
      </c>
      <c r="G981" s="3" t="s">
        <v>12</v>
      </c>
      <c r="H981" s="3" t="s">
        <v>12</v>
      </c>
      <c r="I981" s="3" t="s">
        <v>12</v>
      </c>
      <c r="J981" s="3" t="s">
        <v>12</v>
      </c>
      <c r="K981" s="3" t="s">
        <v>12</v>
      </c>
      <c r="L981" s="3" t="s">
        <v>12</v>
      </c>
    </row>
    <row r="982" spans="1:12" x14ac:dyDescent="0.2">
      <c r="A982" s="3" t="s">
        <v>1947</v>
      </c>
      <c r="B982" s="3" t="s">
        <v>1948</v>
      </c>
      <c r="C982" s="3" t="s">
        <v>1880</v>
      </c>
      <c r="D982" s="3" t="s">
        <v>12</v>
      </c>
      <c r="E982" s="3" t="s">
        <v>12</v>
      </c>
      <c r="F982" s="3" t="s">
        <v>12</v>
      </c>
      <c r="G982" s="3" t="s">
        <v>12</v>
      </c>
      <c r="H982" s="3" t="s">
        <v>12</v>
      </c>
      <c r="I982" s="3" t="s">
        <v>12</v>
      </c>
      <c r="J982" s="3" t="s">
        <v>12</v>
      </c>
      <c r="K982" s="3" t="s">
        <v>12</v>
      </c>
      <c r="L982" s="3" t="s">
        <v>12</v>
      </c>
    </row>
    <row r="983" spans="1:12" x14ac:dyDescent="0.2">
      <c r="A983" s="3" t="s">
        <v>1949</v>
      </c>
      <c r="B983" s="3" t="s">
        <v>1950</v>
      </c>
      <c r="C983" s="3" t="s">
        <v>1880</v>
      </c>
      <c r="D983" s="3" t="s">
        <v>12</v>
      </c>
      <c r="E983" s="3" t="s">
        <v>12</v>
      </c>
      <c r="F983" s="3" t="s">
        <v>12</v>
      </c>
      <c r="G983" s="3" t="s">
        <v>12</v>
      </c>
      <c r="H983" s="3" t="s">
        <v>12</v>
      </c>
      <c r="I983" s="3" t="s">
        <v>12</v>
      </c>
      <c r="J983" s="3" t="s">
        <v>12</v>
      </c>
      <c r="K983" s="3" t="s">
        <v>12</v>
      </c>
      <c r="L983" s="3" t="s">
        <v>12</v>
      </c>
    </row>
    <row r="984" spans="1:12" x14ac:dyDescent="0.2">
      <c r="A984" s="3" t="s">
        <v>1951</v>
      </c>
      <c r="B984" s="3" t="s">
        <v>1952</v>
      </c>
      <c r="C984" s="3" t="s">
        <v>1880</v>
      </c>
      <c r="D984" s="3" t="s">
        <v>12</v>
      </c>
      <c r="E984" s="3" t="s">
        <v>12</v>
      </c>
      <c r="F984" s="3" t="s">
        <v>12</v>
      </c>
      <c r="G984" s="3" t="s">
        <v>12</v>
      </c>
      <c r="H984" s="3" t="s">
        <v>12</v>
      </c>
      <c r="I984" s="3" t="s">
        <v>12</v>
      </c>
      <c r="J984" s="3" t="s">
        <v>12</v>
      </c>
      <c r="K984" s="3" t="s">
        <v>12</v>
      </c>
      <c r="L984" s="3" t="s">
        <v>12</v>
      </c>
    </row>
    <row r="985" spans="1:12" x14ac:dyDescent="0.2">
      <c r="A985" s="3" t="s">
        <v>1953</v>
      </c>
      <c r="B985" s="3" t="s">
        <v>1954</v>
      </c>
      <c r="C985" s="3" t="s">
        <v>1880</v>
      </c>
      <c r="D985" s="3" t="s">
        <v>12</v>
      </c>
      <c r="E985" s="3" t="s">
        <v>12</v>
      </c>
      <c r="F985" s="3" t="s">
        <v>12</v>
      </c>
      <c r="G985" s="3" t="s">
        <v>12</v>
      </c>
      <c r="H985" s="3" t="s">
        <v>12</v>
      </c>
      <c r="I985" s="3" t="s">
        <v>12</v>
      </c>
      <c r="J985" s="3" t="s">
        <v>12</v>
      </c>
      <c r="K985" s="3" t="s">
        <v>12</v>
      </c>
      <c r="L985" s="3" t="s">
        <v>12</v>
      </c>
    </row>
    <row r="986" spans="1:12" x14ac:dyDescent="0.2">
      <c r="A986" s="3" t="s">
        <v>1955</v>
      </c>
      <c r="B986" s="3" t="s">
        <v>1956</v>
      </c>
      <c r="C986" s="3" t="s">
        <v>1880</v>
      </c>
      <c r="D986" s="3" t="s">
        <v>12</v>
      </c>
      <c r="E986" s="3" t="s">
        <v>12</v>
      </c>
      <c r="F986" s="3" t="s">
        <v>12</v>
      </c>
      <c r="G986" s="3" t="s">
        <v>12</v>
      </c>
      <c r="H986" s="3" t="s">
        <v>12</v>
      </c>
      <c r="I986" s="3" t="s">
        <v>12</v>
      </c>
      <c r="J986" s="3" t="s">
        <v>12</v>
      </c>
      <c r="K986" s="3" t="s">
        <v>12</v>
      </c>
      <c r="L986" s="3" t="s">
        <v>12</v>
      </c>
    </row>
    <row r="987" spans="1:12" x14ac:dyDescent="0.2">
      <c r="A987" s="3" t="s">
        <v>1957</v>
      </c>
      <c r="B987" s="3" t="s">
        <v>1958</v>
      </c>
      <c r="C987" s="3" t="s">
        <v>1880</v>
      </c>
      <c r="D987" s="3" t="s">
        <v>12</v>
      </c>
      <c r="E987" s="3" t="s">
        <v>12</v>
      </c>
      <c r="F987" s="3" t="s">
        <v>12</v>
      </c>
      <c r="G987" s="3" t="s">
        <v>12</v>
      </c>
      <c r="H987" s="3" t="s">
        <v>12</v>
      </c>
      <c r="I987" s="3" t="s">
        <v>12</v>
      </c>
      <c r="J987" s="3" t="s">
        <v>12</v>
      </c>
      <c r="K987" s="3" t="s">
        <v>12</v>
      </c>
      <c r="L987" s="3" t="s">
        <v>12</v>
      </c>
    </row>
    <row r="988" spans="1:12" x14ac:dyDescent="0.2">
      <c r="A988" s="3" t="s">
        <v>1959</v>
      </c>
      <c r="B988" s="3" t="s">
        <v>1960</v>
      </c>
      <c r="C988" s="3" t="s">
        <v>1880</v>
      </c>
      <c r="D988" s="3" t="s">
        <v>12</v>
      </c>
      <c r="E988" s="3" t="s">
        <v>12</v>
      </c>
      <c r="F988" s="3" t="s">
        <v>12</v>
      </c>
      <c r="G988" s="3" t="s">
        <v>12</v>
      </c>
      <c r="H988" s="3" t="s">
        <v>12</v>
      </c>
      <c r="I988" s="3" t="s">
        <v>12</v>
      </c>
      <c r="J988" s="3" t="s">
        <v>12</v>
      </c>
      <c r="K988" s="3" t="s">
        <v>12</v>
      </c>
      <c r="L988" s="3" t="s">
        <v>12</v>
      </c>
    </row>
    <row r="989" spans="1:12" x14ac:dyDescent="0.2">
      <c r="A989" s="3" t="s">
        <v>1961</v>
      </c>
      <c r="B989" s="3" t="s">
        <v>1962</v>
      </c>
      <c r="C989" s="3" t="s">
        <v>1880</v>
      </c>
      <c r="D989" s="3" t="s">
        <v>12</v>
      </c>
      <c r="E989" s="3" t="s">
        <v>12</v>
      </c>
      <c r="F989" s="3" t="s">
        <v>12</v>
      </c>
      <c r="G989" s="3" t="s">
        <v>12</v>
      </c>
      <c r="H989" s="3" t="s">
        <v>12</v>
      </c>
      <c r="I989" s="3" t="s">
        <v>12</v>
      </c>
      <c r="J989" s="3" t="s">
        <v>12</v>
      </c>
      <c r="K989" s="3" t="s">
        <v>12</v>
      </c>
      <c r="L989" s="3" t="s">
        <v>12</v>
      </c>
    </row>
    <row r="990" spans="1:12" x14ac:dyDescent="0.2">
      <c r="A990" s="3" t="s">
        <v>1963</v>
      </c>
      <c r="B990" s="3" t="s">
        <v>1964</v>
      </c>
      <c r="C990" s="3" t="s">
        <v>1880</v>
      </c>
      <c r="D990" s="3" t="s">
        <v>12</v>
      </c>
      <c r="E990" s="3">
        <v>641498016</v>
      </c>
      <c r="F990" s="3" t="s">
        <v>1965</v>
      </c>
      <c r="G990" s="3" t="s">
        <v>12</v>
      </c>
      <c r="H990" s="3">
        <v>14000</v>
      </c>
      <c r="I990" s="3" t="s">
        <v>12</v>
      </c>
      <c r="J990" s="3" t="s">
        <v>12</v>
      </c>
      <c r="K990" s="3" t="s">
        <v>12</v>
      </c>
      <c r="L990" s="3" t="s">
        <v>12</v>
      </c>
    </row>
    <row r="991" spans="1:12" x14ac:dyDescent="0.2">
      <c r="A991" s="3" t="s">
        <v>1966</v>
      </c>
      <c r="B991" s="3" t="s">
        <v>1967</v>
      </c>
      <c r="C991" s="3" t="s">
        <v>1880</v>
      </c>
      <c r="D991" s="3" t="s">
        <v>12</v>
      </c>
      <c r="E991" s="3">
        <v>92105000</v>
      </c>
      <c r="F991" s="3" t="s">
        <v>12</v>
      </c>
      <c r="G991" s="3" t="s">
        <v>12</v>
      </c>
      <c r="H991" s="3">
        <v>460</v>
      </c>
      <c r="I991" s="3" t="s">
        <v>12</v>
      </c>
      <c r="J991" s="3" t="s">
        <v>12</v>
      </c>
      <c r="K991" s="3" t="s">
        <v>12</v>
      </c>
      <c r="L991" s="3" t="s">
        <v>12</v>
      </c>
    </row>
    <row r="992" spans="1:12" x14ac:dyDescent="0.2">
      <c r="A992" s="3" t="s">
        <v>1968</v>
      </c>
      <c r="B992" s="3" t="s">
        <v>1969</v>
      </c>
      <c r="C992" s="3" t="s">
        <v>1880</v>
      </c>
      <c r="D992" s="3" t="s">
        <v>12</v>
      </c>
      <c r="E992" s="3">
        <v>2175000</v>
      </c>
      <c r="F992" s="3" t="s">
        <v>1970</v>
      </c>
      <c r="G992" s="3" t="s">
        <v>12</v>
      </c>
      <c r="H992" s="3">
        <v>16</v>
      </c>
      <c r="I992" s="3" t="s">
        <v>12</v>
      </c>
      <c r="J992" s="3" t="s">
        <v>12</v>
      </c>
      <c r="K992" s="3" t="s">
        <v>12</v>
      </c>
      <c r="L992" s="3" t="s">
        <v>12</v>
      </c>
    </row>
    <row r="993" spans="1:12" x14ac:dyDescent="0.2">
      <c r="A993" s="3" t="s">
        <v>1971</v>
      </c>
      <c r="B993" s="3" t="s">
        <v>1972</v>
      </c>
      <c r="C993" s="3" t="s">
        <v>1880</v>
      </c>
      <c r="D993" s="3" t="s">
        <v>12</v>
      </c>
      <c r="E993" s="3" t="s">
        <v>12</v>
      </c>
      <c r="F993" s="3" t="s">
        <v>12</v>
      </c>
      <c r="G993" s="3" t="s">
        <v>12</v>
      </c>
      <c r="H993" s="3">
        <v>28</v>
      </c>
      <c r="I993" s="3" t="s">
        <v>12</v>
      </c>
      <c r="J993" s="3" t="s">
        <v>12</v>
      </c>
      <c r="K993" s="3" t="s">
        <v>12</v>
      </c>
      <c r="L993" s="3" t="s">
        <v>12</v>
      </c>
    </row>
    <row r="994" spans="1:12" x14ac:dyDescent="0.2">
      <c r="A994" s="3" t="s">
        <v>1973</v>
      </c>
      <c r="B994" s="3" t="s">
        <v>1974</v>
      </c>
      <c r="C994" s="3" t="s">
        <v>1880</v>
      </c>
      <c r="D994" s="3" t="s">
        <v>12</v>
      </c>
      <c r="E994" s="3">
        <v>1590434048</v>
      </c>
      <c r="F994" s="3" t="s">
        <v>1975</v>
      </c>
      <c r="G994" s="3" t="s">
        <v>12</v>
      </c>
      <c r="H994" s="3">
        <v>10000</v>
      </c>
      <c r="I994" s="3" t="s">
        <v>12</v>
      </c>
      <c r="J994" s="3" t="s">
        <v>12</v>
      </c>
      <c r="K994" s="3" t="s">
        <v>12</v>
      </c>
      <c r="L994" s="3" t="s">
        <v>12</v>
      </c>
    </row>
    <row r="995" spans="1:12" x14ac:dyDescent="0.2">
      <c r="A995" s="3" t="s">
        <v>1976</v>
      </c>
      <c r="B995" s="3" t="s">
        <v>1977</v>
      </c>
      <c r="C995" s="3" t="s">
        <v>1880</v>
      </c>
      <c r="D995" s="3" t="s">
        <v>12</v>
      </c>
      <c r="E995" s="3">
        <v>484119000</v>
      </c>
      <c r="F995" s="3" t="s">
        <v>1978</v>
      </c>
      <c r="G995" s="3" t="s">
        <v>12</v>
      </c>
      <c r="H995" s="3">
        <v>363</v>
      </c>
      <c r="I995" s="3" t="s">
        <v>12</v>
      </c>
      <c r="J995" s="3" t="s">
        <v>12</v>
      </c>
      <c r="K995" s="3" t="s">
        <v>12</v>
      </c>
      <c r="L995" s="3" t="s">
        <v>12</v>
      </c>
    </row>
    <row r="996" spans="1:12" x14ac:dyDescent="0.2">
      <c r="A996" s="3" t="s">
        <v>1979</v>
      </c>
      <c r="B996" s="3" t="s">
        <v>1980</v>
      </c>
      <c r="C996" s="3" t="s">
        <v>1880</v>
      </c>
      <c r="D996" s="3" t="s">
        <v>12</v>
      </c>
      <c r="E996" s="3" t="s">
        <v>12</v>
      </c>
      <c r="F996" s="3" t="s">
        <v>12</v>
      </c>
      <c r="G996" s="3" t="s">
        <v>12</v>
      </c>
      <c r="H996" s="3" t="s">
        <v>12</v>
      </c>
      <c r="I996" s="3" t="s">
        <v>12</v>
      </c>
      <c r="J996" s="3" t="s">
        <v>12</v>
      </c>
      <c r="K996" s="3" t="s">
        <v>12</v>
      </c>
      <c r="L996" s="3" t="s">
        <v>12</v>
      </c>
    </row>
    <row r="997" spans="1:12" x14ac:dyDescent="0.2">
      <c r="A997" s="3" t="s">
        <v>1984</v>
      </c>
      <c r="B997" s="3" t="s">
        <v>1985</v>
      </c>
      <c r="C997" s="3" t="s">
        <v>1880</v>
      </c>
      <c r="D997" s="3" t="s">
        <v>12</v>
      </c>
      <c r="E997" s="3">
        <v>9558000128</v>
      </c>
      <c r="F997" s="3" t="s">
        <v>12</v>
      </c>
      <c r="G997" s="3" t="s">
        <v>12</v>
      </c>
      <c r="H997" s="3">
        <v>46440</v>
      </c>
      <c r="I997" s="3" t="s">
        <v>12</v>
      </c>
      <c r="J997" s="3" t="s">
        <v>12</v>
      </c>
      <c r="K997" s="3" t="s">
        <v>12</v>
      </c>
      <c r="L997" s="3" t="s">
        <v>12</v>
      </c>
    </row>
    <row r="998" spans="1:12" x14ac:dyDescent="0.2">
      <c r="A998" s="3" t="s">
        <v>1986</v>
      </c>
      <c r="B998" s="3" t="s">
        <v>1987</v>
      </c>
      <c r="C998" s="3" t="s">
        <v>1880</v>
      </c>
      <c r="D998" s="3" t="s">
        <v>12</v>
      </c>
      <c r="E998" s="3" t="s">
        <v>12</v>
      </c>
      <c r="F998" s="3" t="s">
        <v>12</v>
      </c>
      <c r="G998" s="3" t="s">
        <v>12</v>
      </c>
      <c r="H998" s="3" t="s">
        <v>12</v>
      </c>
      <c r="I998" s="3" t="s">
        <v>12</v>
      </c>
      <c r="J998" s="3" t="s">
        <v>12</v>
      </c>
      <c r="K998" s="3" t="s">
        <v>12</v>
      </c>
      <c r="L998" s="3" t="s">
        <v>12</v>
      </c>
    </row>
    <row r="999" spans="1:12" x14ac:dyDescent="0.2">
      <c r="A999" s="3" t="s">
        <v>1988</v>
      </c>
      <c r="B999" s="3" t="s">
        <v>1989</v>
      </c>
      <c r="C999" s="3" t="s">
        <v>1880</v>
      </c>
      <c r="D999" s="3" t="s">
        <v>12</v>
      </c>
      <c r="E999" s="3">
        <v>188376008</v>
      </c>
      <c r="F999" s="3" t="s">
        <v>901</v>
      </c>
      <c r="G999" s="3" t="s">
        <v>12</v>
      </c>
      <c r="H999" s="3" t="s">
        <v>12</v>
      </c>
      <c r="I999" s="3" t="s">
        <v>12</v>
      </c>
      <c r="J999" s="3" t="s">
        <v>12</v>
      </c>
      <c r="K999" s="3" t="s">
        <v>12</v>
      </c>
      <c r="L999" s="3" t="s">
        <v>12</v>
      </c>
    </row>
    <row r="1000" spans="1:12" x14ac:dyDescent="0.2">
      <c r="A1000" s="3" t="s">
        <v>1990</v>
      </c>
      <c r="B1000" s="3" t="s">
        <v>1991</v>
      </c>
      <c r="C1000" s="3" t="s">
        <v>1880</v>
      </c>
      <c r="D1000" s="3" t="s">
        <v>12</v>
      </c>
      <c r="E1000" s="3">
        <v>16257000</v>
      </c>
      <c r="F1000" s="3" t="s">
        <v>109</v>
      </c>
      <c r="G1000" s="3" t="s">
        <v>12</v>
      </c>
      <c r="H1000" s="3">
        <v>106</v>
      </c>
      <c r="I1000" s="3" t="s">
        <v>12</v>
      </c>
      <c r="J1000" s="3" t="s">
        <v>12</v>
      </c>
      <c r="K1000" s="3" t="s">
        <v>12</v>
      </c>
      <c r="L1000" s="3" t="s">
        <v>12</v>
      </c>
    </row>
    <row r="1001" spans="1:12" x14ac:dyDescent="0.2">
      <c r="A1001" s="3" t="s">
        <v>1992</v>
      </c>
      <c r="B1001" s="3" t="s">
        <v>1993</v>
      </c>
      <c r="C1001" s="3" t="s">
        <v>1880</v>
      </c>
      <c r="D1001" s="3" t="s">
        <v>12</v>
      </c>
      <c r="E1001" s="3">
        <v>3122600064</v>
      </c>
      <c r="F1001" s="3" t="s">
        <v>1994</v>
      </c>
      <c r="G1001" s="3" t="s">
        <v>12</v>
      </c>
      <c r="H1001" s="3">
        <v>19089</v>
      </c>
      <c r="I1001" s="3" t="s">
        <v>12</v>
      </c>
      <c r="J1001" s="3" t="s">
        <v>12</v>
      </c>
      <c r="K1001" s="3" t="s">
        <v>12</v>
      </c>
      <c r="L1001" s="3" t="s">
        <v>12</v>
      </c>
    </row>
    <row r="1002" spans="1:12" x14ac:dyDescent="0.2">
      <c r="A1002" s="3" t="s">
        <v>1995</v>
      </c>
      <c r="B1002" s="3" t="s">
        <v>1996</v>
      </c>
      <c r="C1002" s="3" t="s">
        <v>1880</v>
      </c>
      <c r="D1002" s="3" t="s">
        <v>12</v>
      </c>
      <c r="E1002" s="3">
        <v>2738000</v>
      </c>
      <c r="F1002" s="3" t="s">
        <v>12</v>
      </c>
      <c r="G1002" s="3" t="s">
        <v>12</v>
      </c>
      <c r="H1002" s="3" t="s">
        <v>12</v>
      </c>
      <c r="I1002" s="3" t="s">
        <v>12</v>
      </c>
      <c r="J1002" s="3" t="s">
        <v>12</v>
      </c>
      <c r="K1002" s="3" t="s">
        <v>12</v>
      </c>
      <c r="L1002" s="3" t="s">
        <v>12</v>
      </c>
    </row>
    <row r="1003" spans="1:12" x14ac:dyDescent="0.2">
      <c r="A1003" s="3" t="s">
        <v>1997</v>
      </c>
      <c r="B1003" s="3" t="s">
        <v>1998</v>
      </c>
      <c r="C1003" s="3" t="s">
        <v>1880</v>
      </c>
      <c r="D1003" s="3" t="s">
        <v>12</v>
      </c>
      <c r="E1003" s="3">
        <v>4053500.0625</v>
      </c>
      <c r="F1003" s="3" t="s">
        <v>12</v>
      </c>
      <c r="G1003" s="3" t="s">
        <v>12</v>
      </c>
      <c r="H1003" s="3" t="s">
        <v>12</v>
      </c>
      <c r="I1003" s="3" t="s">
        <v>12</v>
      </c>
      <c r="J1003" s="3" t="s">
        <v>12</v>
      </c>
      <c r="K1003" s="3" t="s">
        <v>12</v>
      </c>
      <c r="L1003" s="3" t="s">
        <v>12</v>
      </c>
    </row>
    <row r="1004" spans="1:12" x14ac:dyDescent="0.2">
      <c r="A1004" s="3" t="s">
        <v>1999</v>
      </c>
      <c r="B1004" s="3" t="s">
        <v>2000</v>
      </c>
      <c r="C1004" s="3" t="s">
        <v>1880</v>
      </c>
      <c r="D1004" s="3" t="s">
        <v>12</v>
      </c>
      <c r="E1004" s="3">
        <v>57706000</v>
      </c>
      <c r="F1004" s="3" t="s">
        <v>2001</v>
      </c>
      <c r="G1004" s="3" t="s">
        <v>1353</v>
      </c>
      <c r="H1004" s="3">
        <v>70</v>
      </c>
      <c r="I1004" s="3" t="s">
        <v>12</v>
      </c>
      <c r="J1004" s="3" t="s">
        <v>12</v>
      </c>
      <c r="K1004" s="3" t="s">
        <v>12</v>
      </c>
      <c r="L1004" s="3" t="s">
        <v>12</v>
      </c>
    </row>
    <row r="1005" spans="1:12" x14ac:dyDescent="0.2">
      <c r="A1005" s="3" t="s">
        <v>2002</v>
      </c>
      <c r="B1005" s="3" t="s">
        <v>2003</v>
      </c>
      <c r="C1005" s="3" t="s">
        <v>1880</v>
      </c>
      <c r="D1005" s="3" t="s">
        <v>12</v>
      </c>
      <c r="E1005" s="3" t="s">
        <v>12</v>
      </c>
      <c r="F1005" s="3" t="s">
        <v>12</v>
      </c>
      <c r="G1005" s="3" t="s">
        <v>12</v>
      </c>
      <c r="H1005" s="3" t="s">
        <v>12</v>
      </c>
      <c r="I1005" s="3" t="s">
        <v>12</v>
      </c>
      <c r="J1005" s="3" t="s">
        <v>12</v>
      </c>
      <c r="K1005" s="3" t="s">
        <v>12</v>
      </c>
      <c r="L1005" s="3" t="s">
        <v>12</v>
      </c>
    </row>
    <row r="1006" spans="1:12" x14ac:dyDescent="0.2">
      <c r="A1006" s="3" t="s">
        <v>2004</v>
      </c>
      <c r="B1006" s="3" t="s">
        <v>2005</v>
      </c>
      <c r="C1006" s="3" t="s">
        <v>1880</v>
      </c>
      <c r="D1006" s="3" t="s">
        <v>12</v>
      </c>
      <c r="E1006" s="3">
        <v>27500</v>
      </c>
      <c r="F1006" s="3" t="s">
        <v>12</v>
      </c>
      <c r="G1006" s="3" t="s">
        <v>12</v>
      </c>
      <c r="H1006" s="3">
        <v>23</v>
      </c>
      <c r="I1006" s="3">
        <v>55</v>
      </c>
      <c r="J1006" s="3" t="s">
        <v>12</v>
      </c>
      <c r="K1006" s="3" t="s">
        <v>12</v>
      </c>
      <c r="L1006" s="3" t="s">
        <v>12</v>
      </c>
    </row>
    <row r="1007" spans="1:12" x14ac:dyDescent="0.2">
      <c r="A1007" s="3" t="s">
        <v>2006</v>
      </c>
      <c r="B1007" s="3" t="s">
        <v>2007</v>
      </c>
      <c r="C1007" s="3" t="s">
        <v>1880</v>
      </c>
      <c r="D1007" s="3" t="s">
        <v>12</v>
      </c>
      <c r="E1007" s="3">
        <v>510948000</v>
      </c>
      <c r="F1007" s="3" t="s">
        <v>2008</v>
      </c>
      <c r="G1007" s="3" t="s">
        <v>12</v>
      </c>
      <c r="H1007" s="3">
        <v>1960</v>
      </c>
      <c r="I1007" s="3" t="s">
        <v>12</v>
      </c>
      <c r="J1007" s="3" t="s">
        <v>12</v>
      </c>
      <c r="K1007" s="3" t="s">
        <v>12</v>
      </c>
      <c r="L1007" s="3" t="s">
        <v>12</v>
      </c>
    </row>
    <row r="1008" spans="1:12" x14ac:dyDescent="0.2">
      <c r="A1008" s="3" t="s">
        <v>2009</v>
      </c>
      <c r="B1008" s="3" t="s">
        <v>2010</v>
      </c>
      <c r="C1008" s="3" t="s">
        <v>1880</v>
      </c>
      <c r="D1008" s="3" t="s">
        <v>12</v>
      </c>
      <c r="E1008" s="3">
        <v>6457799936</v>
      </c>
      <c r="F1008" s="3" t="s">
        <v>12</v>
      </c>
      <c r="G1008" s="3" t="s">
        <v>12</v>
      </c>
      <c r="H1008" s="3">
        <v>6500</v>
      </c>
      <c r="I1008" s="3" t="s">
        <v>12</v>
      </c>
      <c r="J1008" s="3" t="s">
        <v>12</v>
      </c>
      <c r="K1008" s="3" t="s">
        <v>12</v>
      </c>
      <c r="L1008" s="3" t="s">
        <v>12</v>
      </c>
    </row>
    <row r="1009" spans="1:12" x14ac:dyDescent="0.2">
      <c r="A1009" s="3" t="s">
        <v>2014</v>
      </c>
      <c r="B1009" s="3" t="s">
        <v>2015</v>
      </c>
      <c r="C1009" s="3" t="s">
        <v>1880</v>
      </c>
      <c r="D1009" s="3" t="s">
        <v>12</v>
      </c>
      <c r="E1009" s="3">
        <v>0</v>
      </c>
      <c r="F1009" s="3" t="s">
        <v>2016</v>
      </c>
      <c r="G1009" s="3" t="s">
        <v>12</v>
      </c>
      <c r="H1009" s="3">
        <v>2</v>
      </c>
      <c r="I1009" s="3" t="s">
        <v>12</v>
      </c>
      <c r="J1009" s="3" t="s">
        <v>12</v>
      </c>
      <c r="K1009" s="3" t="s">
        <v>12</v>
      </c>
      <c r="L1009" s="3" t="s">
        <v>12</v>
      </c>
    </row>
    <row r="1010" spans="1:12" x14ac:dyDescent="0.2">
      <c r="A1010" s="3" t="s">
        <v>2017</v>
      </c>
      <c r="B1010" s="3" t="s">
        <v>2018</v>
      </c>
      <c r="C1010" s="3" t="s">
        <v>1880</v>
      </c>
      <c r="D1010" s="3" t="s">
        <v>12</v>
      </c>
      <c r="E1010" s="3">
        <v>1809999.9687999999</v>
      </c>
      <c r="F1010" s="3" t="s">
        <v>12</v>
      </c>
      <c r="G1010" s="3" t="s">
        <v>12</v>
      </c>
      <c r="H1010" s="3" t="s">
        <v>12</v>
      </c>
      <c r="I1010" s="3" t="s">
        <v>12</v>
      </c>
      <c r="J1010" s="3" t="s">
        <v>12</v>
      </c>
      <c r="K1010" s="3" t="s">
        <v>12</v>
      </c>
      <c r="L1010" s="3" t="s">
        <v>12</v>
      </c>
    </row>
    <row r="1011" spans="1:12" x14ac:dyDescent="0.2">
      <c r="A1011" s="3" t="s">
        <v>2019</v>
      </c>
      <c r="B1011" s="3" t="s">
        <v>2020</v>
      </c>
      <c r="C1011" s="3" t="s">
        <v>1880</v>
      </c>
      <c r="D1011" s="3" t="s">
        <v>12</v>
      </c>
      <c r="E1011" s="3" t="s">
        <v>12</v>
      </c>
      <c r="F1011" s="3" t="s">
        <v>12</v>
      </c>
      <c r="G1011" s="3" t="s">
        <v>12</v>
      </c>
      <c r="H1011" s="3" t="s">
        <v>12</v>
      </c>
      <c r="I1011" s="3" t="s">
        <v>12</v>
      </c>
      <c r="J1011" s="3" t="s">
        <v>12</v>
      </c>
      <c r="K1011" s="3" t="s">
        <v>12</v>
      </c>
      <c r="L1011" s="3" t="s">
        <v>12</v>
      </c>
    </row>
    <row r="1012" spans="1:12" x14ac:dyDescent="0.2">
      <c r="A1012" s="3" t="s">
        <v>2021</v>
      </c>
      <c r="B1012" s="3" t="s">
        <v>2022</v>
      </c>
      <c r="C1012" s="3" t="s">
        <v>1880</v>
      </c>
      <c r="D1012" s="3" t="s">
        <v>12</v>
      </c>
      <c r="E1012" s="3" t="s">
        <v>12</v>
      </c>
      <c r="F1012" s="3" t="s">
        <v>12</v>
      </c>
      <c r="G1012" s="3" t="s">
        <v>12</v>
      </c>
      <c r="H1012" s="3" t="s">
        <v>12</v>
      </c>
      <c r="I1012" s="3" t="s">
        <v>12</v>
      </c>
      <c r="J1012" s="3" t="s">
        <v>12</v>
      </c>
      <c r="K1012" s="3" t="s">
        <v>12</v>
      </c>
      <c r="L1012" s="3" t="s">
        <v>12</v>
      </c>
    </row>
    <row r="1013" spans="1:12" x14ac:dyDescent="0.2">
      <c r="A1013" s="3" t="s">
        <v>2023</v>
      </c>
      <c r="B1013" s="3" t="s">
        <v>2024</v>
      </c>
      <c r="C1013" s="3" t="s">
        <v>1880</v>
      </c>
      <c r="D1013" s="3" t="s">
        <v>12</v>
      </c>
      <c r="E1013" s="3">
        <v>10556000</v>
      </c>
      <c r="F1013" s="3" t="s">
        <v>12</v>
      </c>
      <c r="G1013" s="3" t="s">
        <v>12</v>
      </c>
      <c r="H1013" s="3" t="s">
        <v>12</v>
      </c>
      <c r="I1013" s="3" t="s">
        <v>12</v>
      </c>
      <c r="J1013" s="3" t="s">
        <v>12</v>
      </c>
      <c r="K1013" s="3" t="s">
        <v>12</v>
      </c>
      <c r="L1013" s="3" t="s">
        <v>12</v>
      </c>
    </row>
    <row r="1014" spans="1:12" x14ac:dyDescent="0.2">
      <c r="A1014" s="3" t="s">
        <v>2025</v>
      </c>
      <c r="B1014" s="3" t="s">
        <v>2026</v>
      </c>
      <c r="C1014" s="3" t="s">
        <v>1880</v>
      </c>
      <c r="D1014" s="3" t="s">
        <v>12</v>
      </c>
      <c r="E1014" s="3">
        <v>194189000</v>
      </c>
      <c r="F1014" s="3" t="s">
        <v>12</v>
      </c>
      <c r="G1014" s="3" t="s">
        <v>12</v>
      </c>
      <c r="H1014" s="3">
        <v>543</v>
      </c>
      <c r="I1014" s="3" t="s">
        <v>12</v>
      </c>
      <c r="J1014" s="3" t="s">
        <v>12</v>
      </c>
      <c r="K1014" s="3" t="s">
        <v>12</v>
      </c>
      <c r="L1014" s="3" t="s">
        <v>12</v>
      </c>
    </row>
    <row r="1015" spans="1:12" x14ac:dyDescent="0.2">
      <c r="A1015" s="3" t="s">
        <v>2029</v>
      </c>
      <c r="B1015" s="3" t="s">
        <v>2030</v>
      </c>
      <c r="C1015" s="3" t="s">
        <v>1880</v>
      </c>
      <c r="D1015" s="3" t="s">
        <v>12</v>
      </c>
      <c r="E1015" s="3">
        <v>357000.00020000001</v>
      </c>
      <c r="F1015" s="3" t="s">
        <v>12</v>
      </c>
      <c r="G1015" s="3" t="s">
        <v>12</v>
      </c>
      <c r="H1015" s="3">
        <v>67</v>
      </c>
      <c r="I1015" s="3" t="s">
        <v>12</v>
      </c>
      <c r="J1015" s="3" t="s">
        <v>12</v>
      </c>
      <c r="K1015" s="3" t="s">
        <v>12</v>
      </c>
      <c r="L1015" s="3" t="s">
        <v>12</v>
      </c>
    </row>
    <row r="1016" spans="1:12" x14ac:dyDescent="0.2">
      <c r="A1016" s="3" t="s">
        <v>2034</v>
      </c>
      <c r="B1016" s="3" t="s">
        <v>2035</v>
      </c>
      <c r="C1016" s="3" t="s">
        <v>1880</v>
      </c>
      <c r="D1016" s="3" t="s">
        <v>12</v>
      </c>
      <c r="E1016" s="3" t="s">
        <v>12</v>
      </c>
      <c r="F1016" s="3" t="s">
        <v>12</v>
      </c>
      <c r="G1016" s="3" t="s">
        <v>12</v>
      </c>
      <c r="H1016" s="3">
        <v>34</v>
      </c>
      <c r="I1016" s="3" t="s">
        <v>12</v>
      </c>
      <c r="J1016" s="3" t="s">
        <v>12</v>
      </c>
      <c r="K1016" s="3" t="s">
        <v>12</v>
      </c>
      <c r="L1016" s="3" t="s">
        <v>12</v>
      </c>
    </row>
    <row r="1017" spans="1:12" x14ac:dyDescent="0.2">
      <c r="A1017" s="3" t="s">
        <v>2036</v>
      </c>
      <c r="B1017" s="3" t="s">
        <v>2037</v>
      </c>
      <c r="C1017" s="3" t="s">
        <v>1880</v>
      </c>
      <c r="D1017" s="3" t="s">
        <v>12</v>
      </c>
      <c r="E1017" s="3">
        <v>296269000</v>
      </c>
      <c r="F1017" s="3" t="s">
        <v>2038</v>
      </c>
      <c r="G1017" s="3" t="s">
        <v>12</v>
      </c>
      <c r="H1017" s="3" t="s">
        <v>12</v>
      </c>
      <c r="I1017" s="3" t="s">
        <v>12</v>
      </c>
      <c r="J1017" s="3" t="s">
        <v>12</v>
      </c>
      <c r="K1017" s="3" t="s">
        <v>12</v>
      </c>
      <c r="L1017" s="3" t="s">
        <v>12</v>
      </c>
    </row>
    <row r="1018" spans="1:12" x14ac:dyDescent="0.2">
      <c r="A1018" s="3" t="s">
        <v>2039</v>
      </c>
      <c r="B1018" s="3" t="s">
        <v>2040</v>
      </c>
      <c r="C1018" s="3" t="s">
        <v>1880</v>
      </c>
      <c r="D1018" s="3" t="s">
        <v>12</v>
      </c>
      <c r="E1018" s="3">
        <v>404343000</v>
      </c>
      <c r="F1018" s="3" t="s">
        <v>12</v>
      </c>
      <c r="G1018" s="3" t="s">
        <v>12</v>
      </c>
      <c r="H1018" s="3">
        <v>1567</v>
      </c>
      <c r="I1018" s="3" t="s">
        <v>12</v>
      </c>
      <c r="J1018" s="3" t="s">
        <v>12</v>
      </c>
      <c r="K1018" s="3" t="s">
        <v>12</v>
      </c>
      <c r="L1018" s="3" t="s">
        <v>12</v>
      </c>
    </row>
    <row r="1019" spans="1:12" x14ac:dyDescent="0.2">
      <c r="A1019" s="3" t="s">
        <v>2044</v>
      </c>
      <c r="B1019" s="3" t="s">
        <v>2045</v>
      </c>
      <c r="C1019" s="3" t="s">
        <v>1880</v>
      </c>
      <c r="D1019" s="3" t="s">
        <v>12</v>
      </c>
      <c r="E1019" s="3" t="s">
        <v>12</v>
      </c>
      <c r="F1019" s="3" t="s">
        <v>12</v>
      </c>
      <c r="G1019" s="3" t="s">
        <v>12</v>
      </c>
      <c r="H1019" s="3" t="s">
        <v>12</v>
      </c>
      <c r="I1019" s="3" t="s">
        <v>12</v>
      </c>
      <c r="J1019" s="3" t="s">
        <v>12</v>
      </c>
      <c r="K1019" s="3" t="s">
        <v>12</v>
      </c>
      <c r="L1019" s="3" t="s">
        <v>12</v>
      </c>
    </row>
    <row r="1020" spans="1:12" x14ac:dyDescent="0.2">
      <c r="A1020" s="3" t="s">
        <v>2046</v>
      </c>
      <c r="B1020" s="3" t="s">
        <v>2047</v>
      </c>
      <c r="C1020" s="3" t="s">
        <v>1880</v>
      </c>
      <c r="D1020" s="3" t="s">
        <v>12</v>
      </c>
      <c r="E1020" s="3" t="s">
        <v>12</v>
      </c>
      <c r="F1020" s="3" t="s">
        <v>12</v>
      </c>
      <c r="G1020" s="3" t="s">
        <v>12</v>
      </c>
      <c r="H1020" s="3">
        <v>195</v>
      </c>
      <c r="I1020" s="3" t="s">
        <v>12</v>
      </c>
      <c r="J1020" s="3" t="s">
        <v>12</v>
      </c>
      <c r="K1020" s="3" t="s">
        <v>12</v>
      </c>
      <c r="L1020" s="3" t="s">
        <v>12</v>
      </c>
    </row>
    <row r="1021" spans="1:12" x14ac:dyDescent="0.2">
      <c r="A1021" s="3" t="s">
        <v>2048</v>
      </c>
      <c r="B1021" s="3" t="s">
        <v>2049</v>
      </c>
      <c r="C1021" s="3" t="s">
        <v>1880</v>
      </c>
      <c r="D1021" s="3" t="s">
        <v>12</v>
      </c>
      <c r="E1021" s="3">
        <v>71158000</v>
      </c>
      <c r="F1021" s="3" t="s">
        <v>2050</v>
      </c>
      <c r="G1021" s="3" t="s">
        <v>12</v>
      </c>
      <c r="H1021" s="3">
        <v>337</v>
      </c>
      <c r="I1021" s="3" t="s">
        <v>12</v>
      </c>
      <c r="J1021" s="3" t="s">
        <v>12</v>
      </c>
      <c r="K1021" s="3" t="s">
        <v>12</v>
      </c>
      <c r="L1021" s="3" t="s">
        <v>12</v>
      </c>
    </row>
    <row r="1022" spans="1:12" x14ac:dyDescent="0.2">
      <c r="A1022" s="3" t="s">
        <v>2054</v>
      </c>
      <c r="B1022" s="3" t="s">
        <v>2055</v>
      </c>
      <c r="C1022" s="3" t="s">
        <v>1880</v>
      </c>
      <c r="D1022" s="3" t="s">
        <v>12</v>
      </c>
      <c r="E1022" s="3">
        <v>3517000</v>
      </c>
      <c r="F1022" s="3" t="s">
        <v>12</v>
      </c>
      <c r="G1022" s="3" t="s">
        <v>12</v>
      </c>
      <c r="H1022" s="3">
        <v>10</v>
      </c>
      <c r="I1022" s="3" t="s">
        <v>12</v>
      </c>
      <c r="J1022" s="3" t="s">
        <v>12</v>
      </c>
      <c r="K1022" s="3" t="s">
        <v>12</v>
      </c>
      <c r="L1022" s="3" t="s">
        <v>12</v>
      </c>
    </row>
    <row r="1023" spans="1:12" x14ac:dyDescent="0.2">
      <c r="A1023" s="3" t="s">
        <v>2056</v>
      </c>
      <c r="B1023" s="3" t="s">
        <v>2057</v>
      </c>
      <c r="C1023" s="3" t="s">
        <v>1880</v>
      </c>
      <c r="D1023" s="3" t="s">
        <v>12</v>
      </c>
      <c r="E1023" s="3" t="s">
        <v>12</v>
      </c>
      <c r="F1023" s="3" t="s">
        <v>12</v>
      </c>
      <c r="G1023" s="3" t="s">
        <v>12</v>
      </c>
      <c r="H1023" s="3" t="s">
        <v>12</v>
      </c>
      <c r="I1023" s="3" t="s">
        <v>12</v>
      </c>
      <c r="J1023" s="3" t="s">
        <v>12</v>
      </c>
      <c r="K1023" s="3" t="s">
        <v>12</v>
      </c>
      <c r="L1023" s="3" t="s">
        <v>12</v>
      </c>
    </row>
    <row r="1024" spans="1:12" x14ac:dyDescent="0.2">
      <c r="A1024" s="3" t="s">
        <v>2063</v>
      </c>
      <c r="B1024" s="3" t="s">
        <v>2064</v>
      </c>
      <c r="C1024" s="3" t="s">
        <v>1880</v>
      </c>
      <c r="D1024" s="3" t="s">
        <v>12</v>
      </c>
      <c r="E1024" s="3" t="s">
        <v>12</v>
      </c>
      <c r="F1024" s="3" t="s">
        <v>12</v>
      </c>
      <c r="G1024" s="3" t="s">
        <v>12</v>
      </c>
      <c r="H1024" s="3" t="s">
        <v>12</v>
      </c>
      <c r="I1024" s="3" t="s">
        <v>12</v>
      </c>
      <c r="J1024" s="3" t="s">
        <v>12</v>
      </c>
      <c r="K1024" s="3" t="s">
        <v>12</v>
      </c>
      <c r="L1024" s="3" t="s">
        <v>12</v>
      </c>
    </row>
    <row r="1025" spans="1:12" x14ac:dyDescent="0.2">
      <c r="A1025" s="3" t="s">
        <v>2065</v>
      </c>
      <c r="B1025" s="3" t="s">
        <v>2066</v>
      </c>
      <c r="C1025" s="3" t="s">
        <v>1880</v>
      </c>
      <c r="D1025" s="3" t="s">
        <v>12</v>
      </c>
      <c r="E1025" s="3" t="s">
        <v>12</v>
      </c>
      <c r="F1025" s="3" t="s">
        <v>12</v>
      </c>
      <c r="G1025" s="3" t="s">
        <v>12</v>
      </c>
      <c r="H1025" s="3" t="s">
        <v>12</v>
      </c>
      <c r="I1025" s="3" t="s">
        <v>12</v>
      </c>
      <c r="J1025" s="3" t="s">
        <v>12</v>
      </c>
      <c r="K1025" s="3" t="s">
        <v>12</v>
      </c>
      <c r="L1025" s="3" t="s">
        <v>12</v>
      </c>
    </row>
    <row r="1026" spans="1:12" x14ac:dyDescent="0.2">
      <c r="A1026" s="3" t="s">
        <v>2067</v>
      </c>
      <c r="B1026" s="3" t="s">
        <v>2068</v>
      </c>
      <c r="C1026" s="3" t="s">
        <v>1880</v>
      </c>
      <c r="D1026" s="3" t="s">
        <v>12</v>
      </c>
      <c r="E1026" s="3">
        <v>715559008</v>
      </c>
      <c r="F1026" s="3" t="s">
        <v>12</v>
      </c>
      <c r="G1026" s="3" t="s">
        <v>12</v>
      </c>
      <c r="H1026" s="3">
        <v>1542</v>
      </c>
      <c r="I1026" s="3" t="s">
        <v>12</v>
      </c>
      <c r="J1026" s="3" t="s">
        <v>12</v>
      </c>
      <c r="K1026" s="3" t="s">
        <v>12</v>
      </c>
      <c r="L1026" s="3" t="s">
        <v>12</v>
      </c>
    </row>
    <row r="1027" spans="1:12" x14ac:dyDescent="0.2">
      <c r="A1027" s="3" t="s">
        <v>2069</v>
      </c>
      <c r="B1027" s="3" t="s">
        <v>2070</v>
      </c>
      <c r="C1027" s="3" t="s">
        <v>1880</v>
      </c>
      <c r="D1027" s="3" t="s">
        <v>12</v>
      </c>
      <c r="E1027" s="3" t="s">
        <v>12</v>
      </c>
      <c r="F1027" s="3" t="s">
        <v>12</v>
      </c>
      <c r="G1027" s="3" t="s">
        <v>12</v>
      </c>
      <c r="H1027" s="3" t="s">
        <v>12</v>
      </c>
      <c r="I1027" s="3" t="s">
        <v>12</v>
      </c>
      <c r="J1027" s="3" t="s">
        <v>12</v>
      </c>
      <c r="K1027" s="3" t="s">
        <v>12</v>
      </c>
      <c r="L1027" s="3" t="s">
        <v>12</v>
      </c>
    </row>
    <row r="1028" spans="1:12" x14ac:dyDescent="0.2">
      <c r="A1028" s="3" t="s">
        <v>2071</v>
      </c>
      <c r="B1028" s="3" t="s">
        <v>2072</v>
      </c>
      <c r="C1028" s="3" t="s">
        <v>1880</v>
      </c>
      <c r="D1028" s="3" t="s">
        <v>12</v>
      </c>
      <c r="E1028" s="3">
        <v>28242000.5</v>
      </c>
      <c r="F1028" s="3" t="s">
        <v>2073</v>
      </c>
      <c r="G1028" s="3" t="s">
        <v>12</v>
      </c>
      <c r="H1028" s="3">
        <v>129</v>
      </c>
      <c r="I1028" s="3" t="s">
        <v>12</v>
      </c>
      <c r="J1028" s="3" t="s">
        <v>12</v>
      </c>
      <c r="K1028" s="3" t="s">
        <v>12</v>
      </c>
      <c r="L1028" s="3" t="s">
        <v>12</v>
      </c>
    </row>
    <row r="1029" spans="1:12" x14ac:dyDescent="0.2">
      <c r="A1029" s="3" t="s">
        <v>2074</v>
      </c>
      <c r="B1029" s="3" t="s">
        <v>2075</v>
      </c>
      <c r="C1029" s="3" t="s">
        <v>1880</v>
      </c>
      <c r="D1029" s="3" t="s">
        <v>12</v>
      </c>
      <c r="E1029" s="3">
        <v>55427000</v>
      </c>
      <c r="F1029" s="3" t="s">
        <v>12</v>
      </c>
      <c r="G1029" s="3" t="s">
        <v>12</v>
      </c>
      <c r="H1029" s="3">
        <v>591</v>
      </c>
      <c r="I1029" s="3" t="s">
        <v>12</v>
      </c>
      <c r="J1029" s="3" t="s">
        <v>12</v>
      </c>
      <c r="K1029" s="3" t="s">
        <v>12</v>
      </c>
      <c r="L1029" s="3" t="s">
        <v>12</v>
      </c>
    </row>
    <row r="1030" spans="1:12" x14ac:dyDescent="0.2">
      <c r="A1030" s="3" t="s">
        <v>2076</v>
      </c>
      <c r="B1030" s="3" t="s">
        <v>2077</v>
      </c>
      <c r="C1030" s="3" t="s">
        <v>1880</v>
      </c>
      <c r="D1030" s="3" t="s">
        <v>12</v>
      </c>
      <c r="E1030" s="3">
        <v>4238000</v>
      </c>
      <c r="F1030" s="3" t="s">
        <v>2001</v>
      </c>
      <c r="G1030" s="3" t="s">
        <v>12</v>
      </c>
      <c r="H1030" s="3">
        <v>18</v>
      </c>
      <c r="I1030" s="3">
        <v>45</v>
      </c>
      <c r="J1030" s="3" t="s">
        <v>12</v>
      </c>
      <c r="K1030" s="3" t="s">
        <v>12</v>
      </c>
      <c r="L1030" s="3" t="s">
        <v>12</v>
      </c>
    </row>
    <row r="1031" spans="1:12" x14ac:dyDescent="0.2">
      <c r="A1031" s="3" t="s">
        <v>2078</v>
      </c>
      <c r="B1031" s="3" t="s">
        <v>2079</v>
      </c>
      <c r="C1031" s="3" t="s">
        <v>1880</v>
      </c>
      <c r="D1031" s="3" t="s">
        <v>12</v>
      </c>
      <c r="E1031" s="3" t="s">
        <v>12</v>
      </c>
      <c r="F1031" s="3" t="s">
        <v>12</v>
      </c>
      <c r="G1031" s="3" t="s">
        <v>12</v>
      </c>
      <c r="H1031" s="3" t="s">
        <v>12</v>
      </c>
      <c r="I1031" s="3" t="s">
        <v>12</v>
      </c>
      <c r="J1031" s="3" t="s">
        <v>12</v>
      </c>
      <c r="K1031" s="3" t="s">
        <v>12</v>
      </c>
      <c r="L1031" s="3" t="s">
        <v>12</v>
      </c>
    </row>
    <row r="1032" spans="1:12" x14ac:dyDescent="0.2">
      <c r="A1032" s="3" t="s">
        <v>2080</v>
      </c>
      <c r="B1032" s="3" t="s">
        <v>2081</v>
      </c>
      <c r="C1032" s="3" t="s">
        <v>1880</v>
      </c>
      <c r="D1032" s="3" t="s">
        <v>12</v>
      </c>
      <c r="E1032" s="3" t="s">
        <v>12</v>
      </c>
      <c r="F1032" s="3" t="s">
        <v>12</v>
      </c>
      <c r="G1032" s="3" t="s">
        <v>12</v>
      </c>
      <c r="H1032" s="3" t="s">
        <v>12</v>
      </c>
      <c r="I1032" s="3" t="s">
        <v>12</v>
      </c>
      <c r="J1032" s="3" t="s">
        <v>12</v>
      </c>
      <c r="K1032" s="3" t="s">
        <v>12</v>
      </c>
      <c r="L1032" s="3" t="s">
        <v>12</v>
      </c>
    </row>
    <row r="1033" spans="1:12" x14ac:dyDescent="0.2">
      <c r="A1033" s="3" t="s">
        <v>2084</v>
      </c>
      <c r="B1033" s="3" t="s">
        <v>2085</v>
      </c>
      <c r="C1033" s="3" t="s">
        <v>1880</v>
      </c>
      <c r="D1033" s="3" t="s">
        <v>12</v>
      </c>
      <c r="E1033" s="3" t="s">
        <v>12</v>
      </c>
      <c r="F1033" s="3" t="s">
        <v>12</v>
      </c>
      <c r="G1033" s="3" t="s">
        <v>2086</v>
      </c>
      <c r="H1033" s="3" t="s">
        <v>12</v>
      </c>
      <c r="I1033" s="3" t="s">
        <v>12</v>
      </c>
      <c r="J1033" s="3" t="s">
        <v>12</v>
      </c>
      <c r="K1033" s="3" t="s">
        <v>12</v>
      </c>
      <c r="L1033" s="3" t="s">
        <v>12</v>
      </c>
    </row>
    <row r="1034" spans="1:12" x14ac:dyDescent="0.2">
      <c r="A1034" s="3" t="s">
        <v>2087</v>
      </c>
      <c r="B1034" s="3" t="s">
        <v>2088</v>
      </c>
      <c r="C1034" s="3" t="s">
        <v>1880</v>
      </c>
      <c r="D1034" s="3" t="s">
        <v>12</v>
      </c>
      <c r="E1034" s="3" t="s">
        <v>12</v>
      </c>
      <c r="F1034" s="3" t="s">
        <v>12</v>
      </c>
      <c r="G1034" s="3" t="s">
        <v>12</v>
      </c>
      <c r="H1034" s="3" t="s">
        <v>12</v>
      </c>
      <c r="I1034" s="3" t="s">
        <v>12</v>
      </c>
      <c r="J1034" s="3" t="s">
        <v>12</v>
      </c>
      <c r="K1034" s="3" t="s">
        <v>12</v>
      </c>
      <c r="L1034" s="3" t="s">
        <v>12</v>
      </c>
    </row>
    <row r="1035" spans="1:12" x14ac:dyDescent="0.2">
      <c r="A1035" s="3" t="s">
        <v>2089</v>
      </c>
      <c r="B1035" s="3" t="s">
        <v>2090</v>
      </c>
      <c r="C1035" s="3" t="s">
        <v>1880</v>
      </c>
      <c r="D1035" s="3" t="s">
        <v>12</v>
      </c>
      <c r="E1035" s="3" t="s">
        <v>12</v>
      </c>
      <c r="F1035" s="3" t="s">
        <v>12</v>
      </c>
      <c r="G1035" s="3" t="s">
        <v>12</v>
      </c>
      <c r="H1035" s="3">
        <v>170</v>
      </c>
      <c r="I1035" s="3" t="s">
        <v>12</v>
      </c>
      <c r="J1035" s="3" t="s">
        <v>12</v>
      </c>
      <c r="K1035" s="3" t="s">
        <v>12</v>
      </c>
      <c r="L1035" s="3" t="s">
        <v>12</v>
      </c>
    </row>
    <row r="1036" spans="1:12" x14ac:dyDescent="0.2">
      <c r="A1036" s="3" t="s">
        <v>2095</v>
      </c>
      <c r="B1036" s="3" t="s">
        <v>2096</v>
      </c>
      <c r="C1036" s="3" t="s">
        <v>1880</v>
      </c>
      <c r="D1036" s="3" t="s">
        <v>12</v>
      </c>
      <c r="E1036" s="3">
        <v>44930000</v>
      </c>
      <c r="F1036" s="3" t="s">
        <v>943</v>
      </c>
      <c r="G1036" s="3" t="s">
        <v>12</v>
      </c>
      <c r="H1036" s="3">
        <v>500</v>
      </c>
      <c r="I1036" s="3" t="s">
        <v>12</v>
      </c>
      <c r="J1036" s="3" t="s">
        <v>12</v>
      </c>
      <c r="K1036" s="3" t="s">
        <v>12</v>
      </c>
      <c r="L1036" s="3" t="s">
        <v>12</v>
      </c>
    </row>
    <row r="1037" spans="1:12" x14ac:dyDescent="0.2">
      <c r="A1037" s="3" t="s">
        <v>2097</v>
      </c>
      <c r="B1037" s="3" t="s">
        <v>2098</v>
      </c>
      <c r="C1037" s="3" t="s">
        <v>1880</v>
      </c>
      <c r="D1037" s="3" t="s">
        <v>12</v>
      </c>
      <c r="E1037" s="3" t="s">
        <v>12</v>
      </c>
      <c r="F1037" s="3" t="s">
        <v>12</v>
      </c>
      <c r="G1037" s="3" t="s">
        <v>12</v>
      </c>
      <c r="H1037" s="3">
        <v>82</v>
      </c>
      <c r="I1037" s="3" t="s">
        <v>12</v>
      </c>
      <c r="J1037" s="3" t="s">
        <v>12</v>
      </c>
      <c r="K1037" s="3" t="s">
        <v>12</v>
      </c>
      <c r="L1037" s="3" t="s">
        <v>12</v>
      </c>
    </row>
    <row r="1038" spans="1:12" x14ac:dyDescent="0.2">
      <c r="A1038" s="3" t="s">
        <v>2099</v>
      </c>
      <c r="B1038" s="3" t="s">
        <v>2100</v>
      </c>
      <c r="C1038" s="3" t="s">
        <v>1880</v>
      </c>
      <c r="D1038" s="3" t="s">
        <v>12</v>
      </c>
      <c r="E1038" s="3" t="s">
        <v>12</v>
      </c>
      <c r="F1038" s="3" t="s">
        <v>12</v>
      </c>
      <c r="G1038" s="3" t="s">
        <v>12</v>
      </c>
      <c r="H1038" s="3">
        <v>18</v>
      </c>
      <c r="I1038" s="3" t="s">
        <v>12</v>
      </c>
      <c r="J1038" s="3" t="s">
        <v>12</v>
      </c>
      <c r="K1038" s="3" t="s">
        <v>12</v>
      </c>
      <c r="L1038" s="3" t="s">
        <v>12</v>
      </c>
    </row>
    <row r="1039" spans="1:12" x14ac:dyDescent="0.2">
      <c r="A1039" s="3" t="s">
        <v>2101</v>
      </c>
      <c r="B1039" s="3" t="s">
        <v>2102</v>
      </c>
      <c r="C1039" s="3" t="s">
        <v>1880</v>
      </c>
      <c r="D1039" s="3" t="s">
        <v>12</v>
      </c>
      <c r="E1039" s="3">
        <v>194333000</v>
      </c>
      <c r="F1039" s="3" t="s">
        <v>2103</v>
      </c>
      <c r="G1039" s="3" t="s">
        <v>12</v>
      </c>
      <c r="H1039" s="3" t="s">
        <v>12</v>
      </c>
      <c r="I1039" s="3" t="s">
        <v>12</v>
      </c>
      <c r="J1039" s="3" t="s">
        <v>12</v>
      </c>
      <c r="K1039" s="3" t="s">
        <v>12</v>
      </c>
      <c r="L1039" s="3" t="s">
        <v>12</v>
      </c>
    </row>
    <row r="1040" spans="1:12" x14ac:dyDescent="0.2">
      <c r="A1040" s="3" t="s">
        <v>2104</v>
      </c>
      <c r="B1040" s="3" t="s">
        <v>2105</v>
      </c>
      <c r="C1040" s="3" t="s">
        <v>1880</v>
      </c>
      <c r="D1040" s="3" t="s">
        <v>12</v>
      </c>
      <c r="E1040" s="3" t="s">
        <v>12</v>
      </c>
      <c r="F1040" s="3" t="s">
        <v>12</v>
      </c>
      <c r="G1040" s="3" t="s">
        <v>12</v>
      </c>
      <c r="H1040" s="3" t="s">
        <v>12</v>
      </c>
      <c r="I1040" s="3" t="s">
        <v>12</v>
      </c>
      <c r="J1040" s="3" t="s">
        <v>12</v>
      </c>
      <c r="K1040" s="3" t="s">
        <v>12</v>
      </c>
      <c r="L1040" s="3" t="s">
        <v>12</v>
      </c>
    </row>
    <row r="1041" spans="1:12" x14ac:dyDescent="0.2">
      <c r="A1041" s="3" t="s">
        <v>2106</v>
      </c>
      <c r="B1041" s="3" t="s">
        <v>2107</v>
      </c>
      <c r="C1041" s="3" t="s">
        <v>1880</v>
      </c>
      <c r="D1041" s="3" t="s">
        <v>12</v>
      </c>
      <c r="E1041" s="3" t="s">
        <v>12</v>
      </c>
      <c r="F1041" s="3" t="s">
        <v>12</v>
      </c>
      <c r="G1041" s="3" t="s">
        <v>12</v>
      </c>
      <c r="H1041" s="3" t="s">
        <v>12</v>
      </c>
      <c r="I1041" s="3" t="s">
        <v>12</v>
      </c>
      <c r="J1041" s="3" t="s">
        <v>12</v>
      </c>
      <c r="K1041" s="3" t="s">
        <v>12</v>
      </c>
      <c r="L1041" s="3" t="s">
        <v>12</v>
      </c>
    </row>
    <row r="1042" spans="1:12" x14ac:dyDescent="0.2">
      <c r="A1042" s="3" t="s">
        <v>2108</v>
      </c>
      <c r="B1042" s="3" t="s">
        <v>2109</v>
      </c>
      <c r="C1042" s="3" t="s">
        <v>1880</v>
      </c>
      <c r="D1042" s="3" t="s">
        <v>12</v>
      </c>
      <c r="E1042" s="3" t="s">
        <v>12</v>
      </c>
      <c r="F1042" s="3" t="s">
        <v>12</v>
      </c>
      <c r="G1042" s="3" t="s">
        <v>12</v>
      </c>
      <c r="H1042" s="3" t="s">
        <v>12</v>
      </c>
      <c r="I1042" s="3" t="s">
        <v>12</v>
      </c>
      <c r="J1042" s="3" t="s">
        <v>12</v>
      </c>
      <c r="K1042" s="3" t="s">
        <v>12</v>
      </c>
      <c r="L1042" s="3" t="s">
        <v>12</v>
      </c>
    </row>
    <row r="1043" spans="1:12" x14ac:dyDescent="0.2">
      <c r="A1043" s="3" t="s">
        <v>2110</v>
      </c>
      <c r="B1043" s="3" t="s">
        <v>2111</v>
      </c>
      <c r="C1043" s="3" t="s">
        <v>1880</v>
      </c>
      <c r="D1043" s="3" t="s">
        <v>12</v>
      </c>
      <c r="E1043" s="3" t="s">
        <v>12</v>
      </c>
      <c r="F1043" s="3" t="s">
        <v>12</v>
      </c>
      <c r="G1043" s="3" t="s">
        <v>12</v>
      </c>
      <c r="H1043" s="3" t="s">
        <v>12</v>
      </c>
      <c r="I1043" s="3" t="s">
        <v>12</v>
      </c>
      <c r="J1043" s="3" t="s">
        <v>12</v>
      </c>
      <c r="K1043" s="3" t="s">
        <v>12</v>
      </c>
      <c r="L1043" s="3" t="s">
        <v>12</v>
      </c>
    </row>
    <row r="1044" spans="1:12" x14ac:dyDescent="0.2">
      <c r="A1044" s="3" t="s">
        <v>2112</v>
      </c>
      <c r="B1044" s="3" t="s">
        <v>2113</v>
      </c>
      <c r="C1044" s="3" t="s">
        <v>1880</v>
      </c>
      <c r="D1044" s="3" t="s">
        <v>12</v>
      </c>
      <c r="E1044" s="3">
        <v>92463000</v>
      </c>
      <c r="F1044" s="3" t="s">
        <v>1670</v>
      </c>
      <c r="G1044" s="3" t="s">
        <v>12</v>
      </c>
      <c r="H1044" s="3">
        <v>399</v>
      </c>
      <c r="I1044" s="3" t="s">
        <v>12</v>
      </c>
      <c r="J1044" s="3" t="s">
        <v>12</v>
      </c>
      <c r="K1044" s="3" t="s">
        <v>12</v>
      </c>
      <c r="L1044" s="3" t="s">
        <v>12</v>
      </c>
    </row>
    <row r="1045" spans="1:12" x14ac:dyDescent="0.2">
      <c r="A1045" s="3" t="s">
        <v>2114</v>
      </c>
      <c r="B1045" s="3" t="s">
        <v>2115</v>
      </c>
      <c r="C1045" s="3" t="s">
        <v>1880</v>
      </c>
      <c r="D1045" s="3" t="s">
        <v>12</v>
      </c>
      <c r="E1045" s="3" t="s">
        <v>12</v>
      </c>
      <c r="F1045" s="3" t="s">
        <v>2116</v>
      </c>
      <c r="G1045" s="3" t="s">
        <v>12</v>
      </c>
      <c r="H1045" s="3">
        <v>2</v>
      </c>
      <c r="I1045" s="3" t="s">
        <v>12</v>
      </c>
      <c r="J1045" s="3" t="s">
        <v>12</v>
      </c>
      <c r="K1045" s="3" t="s">
        <v>12</v>
      </c>
      <c r="L1045" s="3" t="s">
        <v>12</v>
      </c>
    </row>
    <row r="1046" spans="1:12" x14ac:dyDescent="0.2">
      <c r="A1046" s="3" t="s">
        <v>2117</v>
      </c>
      <c r="B1046" s="3" t="s">
        <v>2118</v>
      </c>
      <c r="C1046" s="3" t="s">
        <v>1880</v>
      </c>
      <c r="D1046" s="3" t="s">
        <v>12</v>
      </c>
      <c r="E1046" s="3" t="s">
        <v>12</v>
      </c>
      <c r="F1046" s="3" t="s">
        <v>12</v>
      </c>
      <c r="G1046" s="3" t="s">
        <v>12</v>
      </c>
      <c r="H1046" s="3" t="s">
        <v>12</v>
      </c>
      <c r="I1046" s="3" t="s">
        <v>12</v>
      </c>
      <c r="J1046" s="3" t="s">
        <v>12</v>
      </c>
      <c r="K1046" s="3" t="s">
        <v>12</v>
      </c>
      <c r="L1046" s="3" t="s">
        <v>12</v>
      </c>
    </row>
    <row r="1047" spans="1:12" x14ac:dyDescent="0.2">
      <c r="A1047" s="3" t="s">
        <v>2119</v>
      </c>
      <c r="B1047" s="3" t="s">
        <v>2120</v>
      </c>
      <c r="C1047" s="3" t="s">
        <v>1880</v>
      </c>
      <c r="D1047" s="3" t="s">
        <v>12</v>
      </c>
      <c r="E1047" s="3" t="s">
        <v>12</v>
      </c>
      <c r="F1047" s="3" t="s">
        <v>12</v>
      </c>
      <c r="G1047" s="3" t="s">
        <v>12</v>
      </c>
      <c r="H1047" s="3">
        <v>153</v>
      </c>
      <c r="I1047" s="3" t="s">
        <v>12</v>
      </c>
      <c r="J1047" s="3" t="s">
        <v>12</v>
      </c>
      <c r="K1047" s="3" t="s">
        <v>12</v>
      </c>
      <c r="L1047" s="3" t="s">
        <v>12</v>
      </c>
    </row>
    <row r="1048" spans="1:12" x14ac:dyDescent="0.2">
      <c r="A1048" s="3" t="s">
        <v>2124</v>
      </c>
      <c r="B1048" s="3" t="s">
        <v>2125</v>
      </c>
      <c r="C1048" s="3" t="s">
        <v>1880</v>
      </c>
      <c r="D1048" s="3" t="s">
        <v>12</v>
      </c>
      <c r="E1048" s="3" t="s">
        <v>12</v>
      </c>
      <c r="F1048" s="3" t="s">
        <v>2126</v>
      </c>
      <c r="G1048" s="3" t="s">
        <v>12</v>
      </c>
      <c r="H1048" s="3">
        <v>70</v>
      </c>
      <c r="I1048" s="3" t="s">
        <v>12</v>
      </c>
      <c r="J1048" s="3" t="s">
        <v>12</v>
      </c>
      <c r="K1048" s="3" t="s">
        <v>12</v>
      </c>
      <c r="L1048" s="3" t="s">
        <v>12</v>
      </c>
    </row>
    <row r="1049" spans="1:12" x14ac:dyDescent="0.2">
      <c r="A1049" s="3" t="s">
        <v>2127</v>
      </c>
      <c r="B1049" s="3" t="s">
        <v>2128</v>
      </c>
      <c r="C1049" s="3" t="s">
        <v>1880</v>
      </c>
      <c r="D1049" s="3" t="s">
        <v>12</v>
      </c>
      <c r="E1049" s="3" t="s">
        <v>12</v>
      </c>
      <c r="F1049" s="3" t="s">
        <v>12</v>
      </c>
      <c r="G1049" s="3" t="s">
        <v>12</v>
      </c>
      <c r="H1049" s="3" t="s">
        <v>12</v>
      </c>
      <c r="I1049" s="3" t="s">
        <v>12</v>
      </c>
      <c r="J1049" s="3" t="s">
        <v>12</v>
      </c>
      <c r="K1049" s="3" t="s">
        <v>12</v>
      </c>
      <c r="L1049" s="3" t="s">
        <v>12</v>
      </c>
    </row>
    <row r="1050" spans="1:12" x14ac:dyDescent="0.2">
      <c r="A1050" s="3" t="s">
        <v>2129</v>
      </c>
      <c r="B1050" s="3" t="s">
        <v>2130</v>
      </c>
      <c r="C1050" s="3" t="s">
        <v>1880</v>
      </c>
      <c r="D1050" s="3" t="s">
        <v>12</v>
      </c>
      <c r="E1050" s="3" t="s">
        <v>12</v>
      </c>
      <c r="F1050" s="3" t="s">
        <v>12</v>
      </c>
      <c r="G1050" s="3" t="s">
        <v>12</v>
      </c>
      <c r="H1050" s="3">
        <v>190</v>
      </c>
      <c r="I1050" s="3" t="s">
        <v>12</v>
      </c>
      <c r="J1050" s="3" t="s">
        <v>12</v>
      </c>
      <c r="K1050" s="3" t="s">
        <v>12</v>
      </c>
      <c r="L1050" s="3" t="s">
        <v>12</v>
      </c>
    </row>
    <row r="1051" spans="1:12" x14ac:dyDescent="0.2">
      <c r="A1051" s="3" t="s">
        <v>2131</v>
      </c>
      <c r="B1051" s="3" t="s">
        <v>2132</v>
      </c>
      <c r="C1051" s="3" t="s">
        <v>1880</v>
      </c>
      <c r="D1051" s="3" t="s">
        <v>12</v>
      </c>
      <c r="E1051" s="3">
        <v>557502000</v>
      </c>
      <c r="F1051" s="3" t="s">
        <v>1713</v>
      </c>
      <c r="G1051" s="3" t="s">
        <v>12</v>
      </c>
      <c r="H1051" s="3">
        <v>2779</v>
      </c>
      <c r="I1051" s="3" t="s">
        <v>12</v>
      </c>
      <c r="J1051" s="3" t="s">
        <v>12</v>
      </c>
      <c r="K1051" s="3" t="s">
        <v>12</v>
      </c>
      <c r="L1051" s="3" t="s">
        <v>12</v>
      </c>
    </row>
    <row r="1052" spans="1:12" x14ac:dyDescent="0.2">
      <c r="A1052" s="3" t="s">
        <v>2139</v>
      </c>
      <c r="B1052" s="3" t="s">
        <v>2140</v>
      </c>
      <c r="C1052" s="3" t="s">
        <v>1880</v>
      </c>
      <c r="D1052" s="3" t="s">
        <v>12</v>
      </c>
      <c r="E1052" s="3" t="s">
        <v>12</v>
      </c>
      <c r="F1052" s="3" t="s">
        <v>12</v>
      </c>
      <c r="G1052" s="3" t="s">
        <v>12</v>
      </c>
      <c r="H1052" s="3" t="s">
        <v>12</v>
      </c>
      <c r="I1052" s="3" t="s">
        <v>12</v>
      </c>
      <c r="J1052" s="3" t="s">
        <v>12</v>
      </c>
      <c r="K1052" s="3" t="s">
        <v>12</v>
      </c>
      <c r="L1052" s="3" t="s">
        <v>12</v>
      </c>
    </row>
    <row r="1053" spans="1:12" x14ac:dyDescent="0.2">
      <c r="A1053" s="3" t="s">
        <v>2141</v>
      </c>
      <c r="B1053" s="3" t="s">
        <v>2142</v>
      </c>
      <c r="C1053" s="3" t="s">
        <v>1880</v>
      </c>
      <c r="D1053" s="3" t="s">
        <v>12</v>
      </c>
      <c r="E1053" s="3" t="s">
        <v>12</v>
      </c>
      <c r="F1053" s="3" t="s">
        <v>12</v>
      </c>
      <c r="G1053" s="3" t="s">
        <v>12</v>
      </c>
      <c r="H1053" s="3" t="s">
        <v>12</v>
      </c>
      <c r="I1053" s="3" t="s">
        <v>12</v>
      </c>
      <c r="J1053" s="3" t="s">
        <v>12</v>
      </c>
      <c r="K1053" s="3" t="s">
        <v>12</v>
      </c>
      <c r="L1053" s="3" t="s">
        <v>12</v>
      </c>
    </row>
    <row r="1054" spans="1:12" x14ac:dyDescent="0.2">
      <c r="A1054" s="3" t="s">
        <v>2143</v>
      </c>
      <c r="B1054" s="3" t="s">
        <v>2144</v>
      </c>
      <c r="C1054" s="3" t="s">
        <v>1880</v>
      </c>
      <c r="D1054" s="3" t="s">
        <v>12</v>
      </c>
      <c r="E1054" s="3" t="s">
        <v>12</v>
      </c>
      <c r="F1054" s="3" t="s">
        <v>12</v>
      </c>
      <c r="G1054" s="3" t="s">
        <v>12</v>
      </c>
      <c r="H1054" s="3" t="s">
        <v>12</v>
      </c>
      <c r="I1054" s="3" t="s">
        <v>12</v>
      </c>
      <c r="J1054" s="3" t="s">
        <v>12</v>
      </c>
      <c r="K1054" s="3" t="s">
        <v>12</v>
      </c>
      <c r="L1054" s="3" t="s">
        <v>12</v>
      </c>
    </row>
    <row r="1055" spans="1:12" x14ac:dyDescent="0.2">
      <c r="A1055" s="3" t="s">
        <v>2145</v>
      </c>
      <c r="B1055" s="3" t="s">
        <v>2146</v>
      </c>
      <c r="C1055" s="3" t="s">
        <v>1880</v>
      </c>
      <c r="D1055" s="3" t="s">
        <v>12</v>
      </c>
      <c r="E1055" s="3" t="s">
        <v>12</v>
      </c>
      <c r="F1055" s="3" t="s">
        <v>12</v>
      </c>
      <c r="G1055" s="3" t="s">
        <v>12</v>
      </c>
      <c r="H1055" s="3" t="s">
        <v>12</v>
      </c>
      <c r="I1055" s="3" t="s">
        <v>12</v>
      </c>
      <c r="J1055" s="3" t="s">
        <v>12</v>
      </c>
      <c r="K1055" s="3" t="s">
        <v>12</v>
      </c>
      <c r="L1055" s="3" t="s">
        <v>12</v>
      </c>
    </row>
    <row r="1056" spans="1:12" x14ac:dyDescent="0.2">
      <c r="A1056" s="3" t="s">
        <v>2147</v>
      </c>
      <c r="B1056" s="3" t="s">
        <v>2148</v>
      </c>
      <c r="C1056" s="3" t="s">
        <v>1880</v>
      </c>
      <c r="D1056" s="3" t="s">
        <v>12</v>
      </c>
      <c r="E1056" s="3">
        <v>5395835</v>
      </c>
      <c r="F1056" s="3" t="s">
        <v>12</v>
      </c>
      <c r="G1056" s="3" t="s">
        <v>12</v>
      </c>
      <c r="H1056" s="3">
        <v>88</v>
      </c>
      <c r="I1056" s="3">
        <v>45</v>
      </c>
      <c r="J1056" s="3" t="s">
        <v>12</v>
      </c>
      <c r="K1056" s="3" t="s">
        <v>12</v>
      </c>
      <c r="L1056" s="3" t="s">
        <v>12</v>
      </c>
    </row>
    <row r="1057" spans="1:12" x14ac:dyDescent="0.2">
      <c r="A1057" s="3" t="s">
        <v>2151</v>
      </c>
      <c r="B1057" s="3" t="s">
        <v>2152</v>
      </c>
      <c r="C1057" s="3" t="s">
        <v>1880</v>
      </c>
      <c r="D1057" s="3" t="s">
        <v>12</v>
      </c>
      <c r="E1057" s="3" t="s">
        <v>12</v>
      </c>
      <c r="F1057" s="3" t="s">
        <v>12</v>
      </c>
      <c r="G1057" s="3" t="s">
        <v>12</v>
      </c>
      <c r="H1057" s="3" t="s">
        <v>12</v>
      </c>
      <c r="I1057" s="3" t="s">
        <v>12</v>
      </c>
      <c r="J1057" s="3" t="s">
        <v>12</v>
      </c>
      <c r="K1057" s="3" t="s">
        <v>12</v>
      </c>
      <c r="L1057" s="3" t="s">
        <v>12</v>
      </c>
    </row>
    <row r="1058" spans="1:12" x14ac:dyDescent="0.2">
      <c r="A1058" s="3" t="s">
        <v>2155</v>
      </c>
      <c r="B1058" s="3" t="s">
        <v>2156</v>
      </c>
      <c r="C1058" s="3" t="s">
        <v>1880</v>
      </c>
      <c r="D1058" s="3" t="s">
        <v>12</v>
      </c>
      <c r="E1058" s="3" t="s">
        <v>12</v>
      </c>
      <c r="F1058" s="3" t="s">
        <v>12</v>
      </c>
      <c r="G1058" s="3" t="s">
        <v>12</v>
      </c>
      <c r="H1058" s="3">
        <v>70</v>
      </c>
      <c r="I1058" s="3" t="s">
        <v>12</v>
      </c>
      <c r="J1058" s="3" t="s">
        <v>12</v>
      </c>
      <c r="K1058" s="3" t="s">
        <v>12</v>
      </c>
      <c r="L1058" s="3" t="s">
        <v>12</v>
      </c>
    </row>
    <row r="1059" spans="1:12" x14ac:dyDescent="0.2">
      <c r="A1059" s="3" t="s">
        <v>2157</v>
      </c>
      <c r="B1059" s="3" t="s">
        <v>2158</v>
      </c>
      <c r="C1059" s="3" t="s">
        <v>1880</v>
      </c>
      <c r="D1059" s="3" t="s">
        <v>12</v>
      </c>
      <c r="E1059" s="3">
        <v>412959000</v>
      </c>
      <c r="F1059" s="3" t="s">
        <v>2159</v>
      </c>
      <c r="G1059" s="3" t="s">
        <v>12</v>
      </c>
      <c r="H1059" s="3">
        <v>617</v>
      </c>
      <c r="I1059" s="3" t="s">
        <v>12</v>
      </c>
      <c r="J1059" s="3" t="s">
        <v>12</v>
      </c>
      <c r="K1059" s="3" t="s">
        <v>12</v>
      </c>
      <c r="L1059" s="3" t="s">
        <v>12</v>
      </c>
    </row>
    <row r="1060" spans="1:12" x14ac:dyDescent="0.2">
      <c r="A1060" s="3" t="s">
        <v>2160</v>
      </c>
      <c r="B1060" s="3" t="s">
        <v>2161</v>
      </c>
      <c r="C1060" s="3" t="s">
        <v>1880</v>
      </c>
      <c r="D1060" s="3" t="s">
        <v>12</v>
      </c>
      <c r="E1060" s="3">
        <v>43113000</v>
      </c>
      <c r="F1060" s="3" t="s">
        <v>2162</v>
      </c>
      <c r="G1060" s="3" t="s">
        <v>12</v>
      </c>
      <c r="H1060" s="3">
        <v>150</v>
      </c>
      <c r="I1060" s="3" t="s">
        <v>12</v>
      </c>
      <c r="J1060" s="3" t="s">
        <v>12</v>
      </c>
      <c r="K1060" s="3" t="s">
        <v>12</v>
      </c>
      <c r="L1060" s="3" t="s">
        <v>12</v>
      </c>
    </row>
    <row r="1061" spans="1:12" x14ac:dyDescent="0.2">
      <c r="A1061" s="3" t="s">
        <v>2163</v>
      </c>
      <c r="B1061" s="3" t="s">
        <v>2164</v>
      </c>
      <c r="C1061" s="3" t="s">
        <v>1880</v>
      </c>
      <c r="D1061" s="3" t="s">
        <v>12</v>
      </c>
      <c r="E1061" s="3" t="s">
        <v>12</v>
      </c>
      <c r="F1061" s="3" t="s">
        <v>12</v>
      </c>
      <c r="G1061" s="3" t="s">
        <v>12</v>
      </c>
      <c r="H1061" s="3" t="s">
        <v>12</v>
      </c>
      <c r="I1061" s="3" t="s">
        <v>12</v>
      </c>
      <c r="J1061" s="3" t="s">
        <v>12</v>
      </c>
      <c r="K1061" s="3" t="s">
        <v>12</v>
      </c>
      <c r="L1061" s="3" t="s">
        <v>12</v>
      </c>
    </row>
    <row r="1062" spans="1:12" x14ac:dyDescent="0.2">
      <c r="A1062" s="3" t="s">
        <v>2165</v>
      </c>
      <c r="B1062" s="3" t="s">
        <v>2166</v>
      </c>
      <c r="C1062" s="3" t="s">
        <v>1880</v>
      </c>
      <c r="D1062" s="3" t="s">
        <v>12</v>
      </c>
      <c r="E1062" s="3" t="s">
        <v>12</v>
      </c>
      <c r="F1062" s="3" t="s">
        <v>12</v>
      </c>
      <c r="G1062" s="3" t="s">
        <v>12</v>
      </c>
      <c r="H1062" s="3" t="s">
        <v>12</v>
      </c>
      <c r="I1062" s="3" t="s">
        <v>12</v>
      </c>
      <c r="J1062" s="3" t="s">
        <v>12</v>
      </c>
      <c r="K1062" s="3" t="s">
        <v>12</v>
      </c>
      <c r="L1062" s="3" t="s">
        <v>12</v>
      </c>
    </row>
    <row r="1063" spans="1:12" x14ac:dyDescent="0.2">
      <c r="A1063" s="3" t="s">
        <v>2169</v>
      </c>
      <c r="B1063" s="3" t="s">
        <v>2170</v>
      </c>
      <c r="C1063" s="3" t="s">
        <v>1880</v>
      </c>
      <c r="D1063" s="3" t="s">
        <v>12</v>
      </c>
      <c r="E1063" s="3">
        <v>0</v>
      </c>
      <c r="F1063" s="3" t="s">
        <v>2171</v>
      </c>
      <c r="G1063" s="3" t="s">
        <v>12</v>
      </c>
      <c r="H1063" s="3" t="s">
        <v>12</v>
      </c>
      <c r="I1063" s="3" t="s">
        <v>12</v>
      </c>
      <c r="J1063" s="3" t="s">
        <v>12</v>
      </c>
      <c r="K1063" s="3" t="s">
        <v>12</v>
      </c>
      <c r="L1063" s="3" t="s">
        <v>12</v>
      </c>
    </row>
    <row r="1064" spans="1:12" x14ac:dyDescent="0.2">
      <c r="A1064" s="3" t="s">
        <v>2172</v>
      </c>
      <c r="B1064" s="3" t="s">
        <v>2173</v>
      </c>
      <c r="C1064" s="3" t="s">
        <v>1880</v>
      </c>
      <c r="D1064" s="3" t="s">
        <v>12</v>
      </c>
      <c r="E1064" s="3">
        <v>120012000</v>
      </c>
      <c r="F1064" s="3" t="s">
        <v>2174</v>
      </c>
      <c r="G1064" s="3" t="s">
        <v>12</v>
      </c>
      <c r="H1064" s="3">
        <v>589</v>
      </c>
      <c r="I1064" s="3" t="s">
        <v>12</v>
      </c>
      <c r="J1064" s="3" t="s">
        <v>12</v>
      </c>
      <c r="K1064" s="3" t="s">
        <v>12</v>
      </c>
      <c r="L1064" s="3" t="s">
        <v>12</v>
      </c>
    </row>
    <row r="1065" spans="1:12" x14ac:dyDescent="0.2">
      <c r="A1065" s="3" t="s">
        <v>2175</v>
      </c>
      <c r="B1065" s="3" t="s">
        <v>2176</v>
      </c>
      <c r="C1065" s="3" t="s">
        <v>1880</v>
      </c>
      <c r="D1065" s="3" t="s">
        <v>12</v>
      </c>
      <c r="E1065" s="3" t="s">
        <v>12</v>
      </c>
      <c r="F1065" s="3" t="s">
        <v>12</v>
      </c>
      <c r="G1065" s="3" t="s">
        <v>12</v>
      </c>
      <c r="H1065" s="3" t="s">
        <v>12</v>
      </c>
      <c r="I1065" s="3" t="s">
        <v>12</v>
      </c>
      <c r="J1065" s="3" t="s">
        <v>12</v>
      </c>
      <c r="K1065" s="3" t="s">
        <v>12</v>
      </c>
      <c r="L1065" s="3" t="s">
        <v>12</v>
      </c>
    </row>
    <row r="1066" spans="1:12" x14ac:dyDescent="0.2">
      <c r="A1066" s="3" t="s">
        <v>2177</v>
      </c>
      <c r="B1066" s="3" t="s">
        <v>2178</v>
      </c>
      <c r="C1066" s="3" t="s">
        <v>1880</v>
      </c>
      <c r="D1066" s="3" t="s">
        <v>12</v>
      </c>
      <c r="E1066" s="3" t="s">
        <v>12</v>
      </c>
      <c r="F1066" s="3" t="s">
        <v>12</v>
      </c>
      <c r="G1066" s="3" t="s">
        <v>12</v>
      </c>
      <c r="H1066" s="3">
        <v>100</v>
      </c>
      <c r="I1066" s="3" t="s">
        <v>12</v>
      </c>
      <c r="J1066" s="3" t="s">
        <v>12</v>
      </c>
      <c r="K1066" s="3" t="s">
        <v>12</v>
      </c>
      <c r="L1066" s="3" t="s">
        <v>12</v>
      </c>
    </row>
    <row r="1067" spans="1:12" x14ac:dyDescent="0.2">
      <c r="A1067" s="3" t="s">
        <v>2179</v>
      </c>
      <c r="B1067" s="3" t="s">
        <v>2180</v>
      </c>
      <c r="C1067" s="3" t="s">
        <v>1880</v>
      </c>
      <c r="D1067" s="3" t="s">
        <v>12</v>
      </c>
      <c r="E1067" s="3" t="s">
        <v>12</v>
      </c>
      <c r="F1067" s="3" t="s">
        <v>12</v>
      </c>
      <c r="G1067" s="3" t="s">
        <v>12</v>
      </c>
      <c r="H1067" s="3" t="s">
        <v>12</v>
      </c>
      <c r="I1067" s="3" t="s">
        <v>12</v>
      </c>
      <c r="J1067" s="3" t="s">
        <v>12</v>
      </c>
      <c r="K1067" s="3" t="s">
        <v>12</v>
      </c>
      <c r="L1067" s="3" t="s">
        <v>12</v>
      </c>
    </row>
    <row r="1068" spans="1:12" x14ac:dyDescent="0.2">
      <c r="A1068" s="3" t="s">
        <v>2181</v>
      </c>
      <c r="B1068" s="3" t="s">
        <v>2182</v>
      </c>
      <c r="C1068" s="3" t="s">
        <v>1880</v>
      </c>
      <c r="D1068" s="3" t="s">
        <v>12</v>
      </c>
      <c r="E1068" s="3">
        <v>47244999</v>
      </c>
      <c r="F1068" s="3" t="s">
        <v>2183</v>
      </c>
      <c r="G1068" s="3" t="s">
        <v>2184</v>
      </c>
      <c r="H1068" s="3">
        <v>266</v>
      </c>
      <c r="I1068" s="3" t="s">
        <v>12</v>
      </c>
      <c r="J1068" s="3" t="s">
        <v>12</v>
      </c>
      <c r="K1068" s="3" t="s">
        <v>12</v>
      </c>
      <c r="L1068" s="3" t="s">
        <v>12</v>
      </c>
    </row>
    <row r="1069" spans="1:12" x14ac:dyDescent="0.2">
      <c r="A1069" s="3" t="s">
        <v>2185</v>
      </c>
      <c r="B1069" s="3" t="s">
        <v>2186</v>
      </c>
      <c r="C1069" s="3" t="s">
        <v>1880</v>
      </c>
      <c r="D1069" s="3" t="s">
        <v>12</v>
      </c>
      <c r="E1069" s="3">
        <v>198328000</v>
      </c>
      <c r="F1069" s="3" t="s">
        <v>2187</v>
      </c>
      <c r="G1069" s="3" t="s">
        <v>12</v>
      </c>
      <c r="H1069" s="3">
        <v>172</v>
      </c>
      <c r="I1069" s="3">
        <v>45</v>
      </c>
      <c r="J1069" s="3" t="s">
        <v>12</v>
      </c>
      <c r="K1069" s="3" t="s">
        <v>12</v>
      </c>
      <c r="L1069" s="3" t="s">
        <v>12</v>
      </c>
    </row>
    <row r="1070" spans="1:12" x14ac:dyDescent="0.2">
      <c r="A1070" s="3" t="s">
        <v>2188</v>
      </c>
      <c r="B1070" s="3" t="s">
        <v>2189</v>
      </c>
      <c r="C1070" s="3" t="s">
        <v>1880</v>
      </c>
      <c r="D1070" s="3" t="s">
        <v>12</v>
      </c>
      <c r="E1070" s="3" t="s">
        <v>12</v>
      </c>
      <c r="F1070" s="3" t="s">
        <v>12</v>
      </c>
      <c r="G1070" s="3" t="s">
        <v>12</v>
      </c>
      <c r="H1070" s="3" t="s">
        <v>12</v>
      </c>
      <c r="I1070" s="3" t="s">
        <v>12</v>
      </c>
      <c r="J1070" s="3" t="s">
        <v>12</v>
      </c>
      <c r="K1070" s="3" t="s">
        <v>12</v>
      </c>
      <c r="L1070" s="3" t="s">
        <v>12</v>
      </c>
    </row>
    <row r="1071" spans="1:12" x14ac:dyDescent="0.2">
      <c r="A1071" s="3" t="s">
        <v>2190</v>
      </c>
      <c r="B1071" s="3" t="s">
        <v>2191</v>
      </c>
      <c r="C1071" s="3" t="s">
        <v>1880</v>
      </c>
      <c r="D1071" s="3" t="s">
        <v>12</v>
      </c>
      <c r="E1071" s="3" t="s">
        <v>12</v>
      </c>
      <c r="F1071" s="3" t="s">
        <v>12</v>
      </c>
      <c r="G1071" s="3" t="s">
        <v>12</v>
      </c>
      <c r="H1071" s="3" t="s">
        <v>12</v>
      </c>
      <c r="I1071" s="3" t="s">
        <v>12</v>
      </c>
      <c r="J1071" s="3" t="s">
        <v>12</v>
      </c>
      <c r="K1071" s="3" t="s">
        <v>12</v>
      </c>
      <c r="L1071" s="3" t="s">
        <v>12</v>
      </c>
    </row>
    <row r="1072" spans="1:12" x14ac:dyDescent="0.2">
      <c r="A1072" s="3" t="s">
        <v>2192</v>
      </c>
      <c r="B1072" s="3" t="s">
        <v>2193</v>
      </c>
      <c r="C1072" s="3" t="s">
        <v>1880</v>
      </c>
      <c r="D1072" s="3" t="s">
        <v>12</v>
      </c>
      <c r="E1072" s="3" t="s">
        <v>12</v>
      </c>
      <c r="F1072" s="3" t="s">
        <v>12</v>
      </c>
      <c r="G1072" s="3" t="s">
        <v>12</v>
      </c>
      <c r="H1072" s="3" t="s">
        <v>12</v>
      </c>
      <c r="I1072" s="3" t="s">
        <v>12</v>
      </c>
      <c r="J1072" s="3" t="s">
        <v>12</v>
      </c>
      <c r="K1072" s="3" t="s">
        <v>12</v>
      </c>
      <c r="L1072" s="3" t="s">
        <v>12</v>
      </c>
    </row>
    <row r="1073" spans="1:12" x14ac:dyDescent="0.2">
      <c r="A1073" s="3" t="s">
        <v>2194</v>
      </c>
      <c r="B1073" s="3" t="s">
        <v>2195</v>
      </c>
      <c r="C1073" s="3" t="s">
        <v>1880</v>
      </c>
      <c r="D1073" s="3" t="s">
        <v>12</v>
      </c>
      <c r="E1073" s="3" t="s">
        <v>12</v>
      </c>
      <c r="F1073" s="3" t="s">
        <v>12</v>
      </c>
      <c r="G1073" s="3" t="s">
        <v>12</v>
      </c>
      <c r="H1073" s="3" t="s">
        <v>12</v>
      </c>
      <c r="I1073" s="3" t="s">
        <v>12</v>
      </c>
      <c r="J1073" s="3" t="s">
        <v>12</v>
      </c>
      <c r="K1073" s="3" t="s">
        <v>12</v>
      </c>
      <c r="L1073" s="3" t="s">
        <v>12</v>
      </c>
    </row>
    <row r="1074" spans="1:12" x14ac:dyDescent="0.2">
      <c r="A1074" s="3" t="s">
        <v>2196</v>
      </c>
      <c r="B1074" s="3" t="s">
        <v>2197</v>
      </c>
      <c r="C1074" s="3" t="s">
        <v>1880</v>
      </c>
      <c r="D1074" s="3" t="s">
        <v>12</v>
      </c>
      <c r="E1074" s="3" t="s">
        <v>12</v>
      </c>
      <c r="F1074" s="3" t="s">
        <v>12</v>
      </c>
      <c r="G1074" s="3" t="s">
        <v>12</v>
      </c>
      <c r="H1074" s="3" t="s">
        <v>12</v>
      </c>
      <c r="I1074" s="3" t="s">
        <v>12</v>
      </c>
      <c r="J1074" s="3" t="s">
        <v>12</v>
      </c>
      <c r="K1074" s="3" t="s">
        <v>12</v>
      </c>
      <c r="L1074" s="3" t="s">
        <v>12</v>
      </c>
    </row>
    <row r="1075" spans="1:12" x14ac:dyDescent="0.2">
      <c r="A1075" s="3" t="s">
        <v>2198</v>
      </c>
      <c r="B1075" s="3" t="s">
        <v>2199</v>
      </c>
      <c r="C1075" s="3" t="s">
        <v>1880</v>
      </c>
      <c r="D1075" s="3" t="s">
        <v>12</v>
      </c>
      <c r="E1075" s="3" t="s">
        <v>12</v>
      </c>
      <c r="F1075" s="3" t="s">
        <v>12</v>
      </c>
      <c r="G1075" s="3" t="s">
        <v>12</v>
      </c>
      <c r="H1075" s="3" t="s">
        <v>12</v>
      </c>
      <c r="I1075" s="3" t="s">
        <v>12</v>
      </c>
      <c r="J1075" s="3" t="s">
        <v>12</v>
      </c>
      <c r="K1075" s="3" t="s">
        <v>12</v>
      </c>
      <c r="L1075" s="3" t="s">
        <v>12</v>
      </c>
    </row>
    <row r="1076" spans="1:12" x14ac:dyDescent="0.2">
      <c r="A1076" s="3" t="s">
        <v>2200</v>
      </c>
      <c r="B1076" s="3" t="s">
        <v>2201</v>
      </c>
      <c r="C1076" s="3" t="s">
        <v>1880</v>
      </c>
      <c r="D1076" s="3" t="s">
        <v>12</v>
      </c>
      <c r="E1076" s="3">
        <v>469395000</v>
      </c>
      <c r="F1076" s="3" t="s">
        <v>2202</v>
      </c>
      <c r="G1076" s="3" t="s">
        <v>12</v>
      </c>
      <c r="H1076" s="3">
        <v>1445</v>
      </c>
      <c r="I1076" s="3" t="s">
        <v>12</v>
      </c>
      <c r="J1076" s="3" t="s">
        <v>12</v>
      </c>
      <c r="K1076" s="3" t="s">
        <v>12</v>
      </c>
      <c r="L1076" s="3" t="s">
        <v>12</v>
      </c>
    </row>
    <row r="1077" spans="1:12" x14ac:dyDescent="0.2">
      <c r="A1077" s="3" t="s">
        <v>2203</v>
      </c>
      <c r="B1077" s="3" t="s">
        <v>2204</v>
      </c>
      <c r="C1077" s="3" t="s">
        <v>1880</v>
      </c>
      <c r="D1077" s="3" t="s">
        <v>12</v>
      </c>
      <c r="E1077" s="3" t="s">
        <v>12</v>
      </c>
      <c r="F1077" s="3" t="s">
        <v>12</v>
      </c>
      <c r="G1077" s="3" t="s">
        <v>12</v>
      </c>
      <c r="H1077" s="3" t="s">
        <v>12</v>
      </c>
      <c r="I1077" s="3" t="s">
        <v>12</v>
      </c>
      <c r="J1077" s="3" t="s">
        <v>12</v>
      </c>
      <c r="K1077" s="3" t="s">
        <v>12</v>
      </c>
      <c r="L1077" s="3" t="s">
        <v>12</v>
      </c>
    </row>
    <row r="1078" spans="1:12" x14ac:dyDescent="0.2">
      <c r="A1078" s="3" t="s">
        <v>2205</v>
      </c>
      <c r="B1078" s="3" t="s">
        <v>2206</v>
      </c>
      <c r="C1078" s="3" t="s">
        <v>1880</v>
      </c>
      <c r="D1078" s="3" t="s">
        <v>12</v>
      </c>
      <c r="E1078" s="3" t="s">
        <v>12</v>
      </c>
      <c r="F1078" s="3" t="s">
        <v>12</v>
      </c>
      <c r="G1078" s="3" t="s">
        <v>12</v>
      </c>
      <c r="H1078" s="3" t="s">
        <v>12</v>
      </c>
      <c r="I1078" s="3" t="s">
        <v>12</v>
      </c>
      <c r="J1078" s="3" t="s">
        <v>12</v>
      </c>
      <c r="K1078" s="3" t="s">
        <v>12</v>
      </c>
      <c r="L1078" s="3" t="s">
        <v>12</v>
      </c>
    </row>
    <row r="1079" spans="1:12" x14ac:dyDescent="0.2">
      <c r="A1079" s="3" t="s">
        <v>2207</v>
      </c>
      <c r="B1079" s="3" t="s">
        <v>2208</v>
      </c>
      <c r="C1079" s="3" t="s">
        <v>1880</v>
      </c>
      <c r="D1079" s="3" t="s">
        <v>12</v>
      </c>
      <c r="E1079" s="3">
        <v>10444000</v>
      </c>
      <c r="F1079" s="3" t="s">
        <v>2209</v>
      </c>
      <c r="G1079" s="3" t="s">
        <v>12</v>
      </c>
      <c r="H1079" s="3">
        <v>171</v>
      </c>
      <c r="I1079" s="3" t="s">
        <v>12</v>
      </c>
      <c r="J1079" s="3" t="s">
        <v>12</v>
      </c>
      <c r="K1079" s="3" t="s">
        <v>12</v>
      </c>
      <c r="L1079" s="3" t="s">
        <v>12</v>
      </c>
    </row>
    <row r="1080" spans="1:12" x14ac:dyDescent="0.2">
      <c r="A1080" s="3" t="s">
        <v>2210</v>
      </c>
      <c r="B1080" s="3" t="s">
        <v>2211</v>
      </c>
      <c r="C1080" s="3" t="s">
        <v>1880</v>
      </c>
      <c r="D1080" s="3" t="s">
        <v>12</v>
      </c>
      <c r="E1080" s="3" t="s">
        <v>12</v>
      </c>
      <c r="F1080" s="3" t="s">
        <v>12</v>
      </c>
      <c r="G1080" s="3" t="s">
        <v>12</v>
      </c>
      <c r="H1080" s="3" t="s">
        <v>12</v>
      </c>
      <c r="I1080" s="3" t="s">
        <v>12</v>
      </c>
      <c r="J1080" s="3" t="s">
        <v>12</v>
      </c>
      <c r="K1080" s="3" t="s">
        <v>12</v>
      </c>
      <c r="L1080" s="3" t="s">
        <v>12</v>
      </c>
    </row>
    <row r="1081" spans="1:12" x14ac:dyDescent="0.2">
      <c r="A1081" s="3" t="s">
        <v>2212</v>
      </c>
      <c r="B1081" s="3" t="s">
        <v>2213</v>
      </c>
      <c r="C1081" s="3" t="s">
        <v>1880</v>
      </c>
      <c r="D1081" s="3" t="s">
        <v>12</v>
      </c>
      <c r="E1081" s="3">
        <v>1012361984</v>
      </c>
      <c r="F1081" s="3" t="s">
        <v>2214</v>
      </c>
      <c r="G1081" s="3" t="s">
        <v>12</v>
      </c>
      <c r="H1081" s="3">
        <v>1100</v>
      </c>
      <c r="I1081" s="3" t="s">
        <v>12</v>
      </c>
      <c r="J1081" s="3" t="s">
        <v>12</v>
      </c>
      <c r="K1081" s="3" t="s">
        <v>12</v>
      </c>
      <c r="L1081" s="3" t="s">
        <v>12</v>
      </c>
    </row>
    <row r="1082" spans="1:12" x14ac:dyDescent="0.2">
      <c r="A1082" s="3" t="s">
        <v>2215</v>
      </c>
      <c r="B1082" s="3" t="s">
        <v>2216</v>
      </c>
      <c r="C1082" s="3" t="s">
        <v>1880</v>
      </c>
      <c r="D1082" s="3" t="s">
        <v>12</v>
      </c>
      <c r="E1082" s="3" t="s">
        <v>12</v>
      </c>
      <c r="F1082" s="3" t="s">
        <v>12</v>
      </c>
      <c r="G1082" s="3" t="s">
        <v>12</v>
      </c>
      <c r="H1082" s="3" t="s">
        <v>12</v>
      </c>
      <c r="I1082" s="3" t="s">
        <v>12</v>
      </c>
      <c r="J1082" s="3" t="s">
        <v>12</v>
      </c>
      <c r="K1082" s="3" t="s">
        <v>12</v>
      </c>
      <c r="L1082" s="3" t="s">
        <v>12</v>
      </c>
    </row>
    <row r="1083" spans="1:12" x14ac:dyDescent="0.2">
      <c r="A1083" s="3" t="s">
        <v>2217</v>
      </c>
      <c r="B1083" s="3" t="s">
        <v>2218</v>
      </c>
      <c r="C1083" s="3" t="s">
        <v>1880</v>
      </c>
      <c r="D1083" s="3" t="s">
        <v>12</v>
      </c>
      <c r="E1083" s="3" t="s">
        <v>12</v>
      </c>
      <c r="F1083" s="3" t="s">
        <v>12</v>
      </c>
      <c r="G1083" s="3" t="s">
        <v>12</v>
      </c>
      <c r="H1083" s="3" t="s">
        <v>12</v>
      </c>
      <c r="I1083" s="3" t="s">
        <v>12</v>
      </c>
      <c r="J1083" s="3" t="s">
        <v>12</v>
      </c>
      <c r="K1083" s="3" t="s">
        <v>12</v>
      </c>
      <c r="L1083" s="3" t="s">
        <v>12</v>
      </c>
    </row>
    <row r="1084" spans="1:12" x14ac:dyDescent="0.2">
      <c r="A1084" s="3" t="s">
        <v>2219</v>
      </c>
      <c r="B1084" s="3" t="s">
        <v>2220</v>
      </c>
      <c r="C1084" s="3" t="s">
        <v>1880</v>
      </c>
      <c r="D1084" s="3" t="s">
        <v>12</v>
      </c>
      <c r="E1084" s="3" t="s">
        <v>12</v>
      </c>
      <c r="F1084" s="3" t="s">
        <v>12</v>
      </c>
      <c r="G1084" s="3" t="s">
        <v>12</v>
      </c>
      <c r="H1084" s="3" t="s">
        <v>12</v>
      </c>
      <c r="I1084" s="3" t="s">
        <v>12</v>
      </c>
      <c r="J1084" s="3" t="s">
        <v>12</v>
      </c>
      <c r="K1084" s="3" t="s">
        <v>12</v>
      </c>
      <c r="L1084" s="3" t="s">
        <v>12</v>
      </c>
    </row>
    <row r="1085" spans="1:12" x14ac:dyDescent="0.2">
      <c r="A1085" s="3" t="s">
        <v>2223</v>
      </c>
      <c r="B1085" s="3" t="s">
        <v>2224</v>
      </c>
      <c r="C1085" s="3" t="s">
        <v>1880</v>
      </c>
      <c r="D1085" s="3" t="s">
        <v>12</v>
      </c>
      <c r="E1085" s="3" t="s">
        <v>12</v>
      </c>
      <c r="F1085" s="3" t="s">
        <v>12</v>
      </c>
      <c r="G1085" s="3" t="s">
        <v>12</v>
      </c>
      <c r="H1085" s="3" t="s">
        <v>12</v>
      </c>
      <c r="I1085" s="3" t="s">
        <v>12</v>
      </c>
      <c r="J1085" s="3" t="s">
        <v>12</v>
      </c>
      <c r="K1085" s="3" t="s">
        <v>12</v>
      </c>
      <c r="L1085" s="3" t="s">
        <v>12</v>
      </c>
    </row>
    <row r="1086" spans="1:12" x14ac:dyDescent="0.2">
      <c r="A1086" s="3" t="s">
        <v>2225</v>
      </c>
      <c r="B1086" s="3" t="s">
        <v>2226</v>
      </c>
      <c r="C1086" s="3" t="s">
        <v>1880</v>
      </c>
      <c r="D1086" s="3" t="s">
        <v>12</v>
      </c>
      <c r="E1086" s="3">
        <v>17137000</v>
      </c>
      <c r="F1086" s="3" t="s">
        <v>12</v>
      </c>
      <c r="G1086" s="3" t="s">
        <v>12</v>
      </c>
      <c r="H1086" s="3">
        <v>135</v>
      </c>
      <c r="I1086" s="3" t="s">
        <v>12</v>
      </c>
      <c r="J1086" s="3" t="s">
        <v>12</v>
      </c>
      <c r="K1086" s="3" t="s">
        <v>12</v>
      </c>
      <c r="L1086" s="3" t="s">
        <v>12</v>
      </c>
    </row>
    <row r="1087" spans="1:12" x14ac:dyDescent="0.2">
      <c r="A1087" s="3" t="s">
        <v>2227</v>
      </c>
      <c r="B1087" s="3" t="s">
        <v>2228</v>
      </c>
      <c r="C1087" s="3" t="s">
        <v>1880</v>
      </c>
      <c r="D1087" s="3" t="s">
        <v>12</v>
      </c>
      <c r="E1087" s="3" t="s">
        <v>12</v>
      </c>
      <c r="F1087" s="3" t="s">
        <v>12</v>
      </c>
      <c r="G1087" s="3" t="s">
        <v>12</v>
      </c>
      <c r="H1087" s="3" t="s">
        <v>12</v>
      </c>
      <c r="I1087" s="3" t="s">
        <v>12</v>
      </c>
      <c r="J1087" s="3" t="s">
        <v>12</v>
      </c>
      <c r="K1087" s="3" t="s">
        <v>12</v>
      </c>
      <c r="L1087" s="3" t="s">
        <v>12</v>
      </c>
    </row>
    <row r="1088" spans="1:12" x14ac:dyDescent="0.2">
      <c r="A1088" s="3" t="s">
        <v>2229</v>
      </c>
      <c r="B1088" s="3" t="s">
        <v>2230</v>
      </c>
      <c r="C1088" s="3" t="s">
        <v>1880</v>
      </c>
      <c r="D1088" s="3" t="s">
        <v>12</v>
      </c>
      <c r="E1088" s="3" t="s">
        <v>12</v>
      </c>
      <c r="F1088" s="3" t="s">
        <v>12</v>
      </c>
      <c r="G1088" s="3" t="s">
        <v>12</v>
      </c>
      <c r="H1088" s="3" t="s">
        <v>12</v>
      </c>
      <c r="I1088" s="3" t="s">
        <v>12</v>
      </c>
      <c r="J1088" s="3" t="s">
        <v>12</v>
      </c>
      <c r="K1088" s="3" t="s">
        <v>12</v>
      </c>
      <c r="L1088" s="3" t="s">
        <v>12</v>
      </c>
    </row>
    <row r="1089" spans="1:12" x14ac:dyDescent="0.2">
      <c r="A1089" s="3" t="s">
        <v>2231</v>
      </c>
      <c r="B1089" s="3" t="s">
        <v>2232</v>
      </c>
      <c r="C1089" s="3" t="s">
        <v>1880</v>
      </c>
      <c r="D1089" s="3" t="s">
        <v>12</v>
      </c>
      <c r="E1089" s="3" t="s">
        <v>12</v>
      </c>
      <c r="F1089" s="3" t="s">
        <v>12</v>
      </c>
      <c r="G1089" s="3" t="s">
        <v>12</v>
      </c>
      <c r="H1089" s="3" t="s">
        <v>12</v>
      </c>
      <c r="I1089" s="3" t="s">
        <v>12</v>
      </c>
      <c r="J1089" s="3" t="s">
        <v>12</v>
      </c>
      <c r="K1089" s="3" t="s">
        <v>12</v>
      </c>
      <c r="L1089" s="3" t="s">
        <v>12</v>
      </c>
    </row>
    <row r="1090" spans="1:12" x14ac:dyDescent="0.2">
      <c r="A1090" s="3" t="s">
        <v>2233</v>
      </c>
      <c r="B1090" s="3" t="s">
        <v>2234</v>
      </c>
      <c r="C1090" s="3" t="s">
        <v>1880</v>
      </c>
      <c r="D1090" s="3" t="s">
        <v>12</v>
      </c>
      <c r="E1090" s="3">
        <v>19868000</v>
      </c>
      <c r="F1090" s="3" t="s">
        <v>2235</v>
      </c>
      <c r="G1090" s="3" t="s">
        <v>2236</v>
      </c>
      <c r="H1090" s="3">
        <v>198</v>
      </c>
      <c r="I1090" s="3" t="s">
        <v>12</v>
      </c>
      <c r="J1090" s="3" t="s">
        <v>12</v>
      </c>
      <c r="K1090" s="3" t="s">
        <v>12</v>
      </c>
      <c r="L1090" s="3" t="s">
        <v>12</v>
      </c>
    </row>
    <row r="1091" spans="1:12" x14ac:dyDescent="0.2">
      <c r="A1091" s="3" t="s">
        <v>2237</v>
      </c>
      <c r="B1091" s="3" t="s">
        <v>2238</v>
      </c>
      <c r="C1091" s="3" t="s">
        <v>1880</v>
      </c>
      <c r="D1091" s="3" t="s">
        <v>12</v>
      </c>
      <c r="E1091" s="3" t="s">
        <v>12</v>
      </c>
      <c r="F1091" s="3" t="s">
        <v>12</v>
      </c>
      <c r="G1091" s="3" t="s">
        <v>12</v>
      </c>
      <c r="H1091" s="3" t="s">
        <v>12</v>
      </c>
      <c r="I1091" s="3" t="s">
        <v>12</v>
      </c>
      <c r="J1091" s="3" t="s">
        <v>12</v>
      </c>
      <c r="K1091" s="3" t="s">
        <v>12</v>
      </c>
      <c r="L1091" s="3" t="s">
        <v>12</v>
      </c>
    </row>
    <row r="1092" spans="1:12" x14ac:dyDescent="0.2">
      <c r="A1092" s="3" t="s">
        <v>2239</v>
      </c>
      <c r="B1092" s="3" t="s">
        <v>2240</v>
      </c>
      <c r="C1092" s="3" t="s">
        <v>1880</v>
      </c>
      <c r="D1092" s="3" t="s">
        <v>12</v>
      </c>
      <c r="E1092" s="3" t="s">
        <v>12</v>
      </c>
      <c r="F1092" s="3" t="s">
        <v>12</v>
      </c>
      <c r="G1092" s="3" t="s">
        <v>12</v>
      </c>
      <c r="H1092" s="3" t="s">
        <v>12</v>
      </c>
      <c r="I1092" s="3" t="s">
        <v>12</v>
      </c>
      <c r="J1092" s="3" t="s">
        <v>12</v>
      </c>
      <c r="K1092" s="3" t="s">
        <v>12</v>
      </c>
      <c r="L1092" s="3" t="s">
        <v>12</v>
      </c>
    </row>
    <row r="1093" spans="1:12" x14ac:dyDescent="0.2">
      <c r="A1093" s="3" t="s">
        <v>2241</v>
      </c>
      <c r="B1093" s="3" t="s">
        <v>2242</v>
      </c>
      <c r="C1093" s="3" t="s">
        <v>1880</v>
      </c>
      <c r="D1093" s="3" t="s">
        <v>12</v>
      </c>
      <c r="E1093" s="3" t="s">
        <v>12</v>
      </c>
      <c r="F1093" s="3" t="s">
        <v>12</v>
      </c>
      <c r="G1093" s="3" t="s">
        <v>12</v>
      </c>
      <c r="H1093" s="3" t="s">
        <v>12</v>
      </c>
      <c r="I1093" s="3" t="s">
        <v>12</v>
      </c>
      <c r="J1093" s="3" t="s">
        <v>12</v>
      </c>
      <c r="K1093" s="3" t="s">
        <v>12</v>
      </c>
      <c r="L1093" s="3" t="s">
        <v>12</v>
      </c>
    </row>
    <row r="1094" spans="1:12" x14ac:dyDescent="0.2">
      <c r="A1094" s="3" t="s">
        <v>2243</v>
      </c>
      <c r="B1094" s="3" t="s">
        <v>2244</v>
      </c>
      <c r="C1094" s="3" t="s">
        <v>1880</v>
      </c>
      <c r="D1094" s="3" t="s">
        <v>12</v>
      </c>
      <c r="E1094" s="3" t="s">
        <v>12</v>
      </c>
      <c r="F1094" s="3" t="s">
        <v>12</v>
      </c>
      <c r="G1094" s="3" t="s">
        <v>12</v>
      </c>
      <c r="H1094" s="3" t="s">
        <v>12</v>
      </c>
      <c r="I1094" s="3" t="s">
        <v>12</v>
      </c>
      <c r="J1094" s="3" t="s">
        <v>12</v>
      </c>
      <c r="K1094" s="3" t="s">
        <v>12</v>
      </c>
      <c r="L1094" s="3" t="s">
        <v>12</v>
      </c>
    </row>
    <row r="1095" spans="1:12" x14ac:dyDescent="0.2">
      <c r="A1095" s="3" t="s">
        <v>2247</v>
      </c>
      <c r="B1095" s="3" t="s">
        <v>2248</v>
      </c>
      <c r="C1095" s="3" t="s">
        <v>1880</v>
      </c>
      <c r="D1095" s="3" t="s">
        <v>12</v>
      </c>
      <c r="E1095" s="3" t="s">
        <v>12</v>
      </c>
      <c r="F1095" s="3" t="s">
        <v>12</v>
      </c>
      <c r="G1095" s="3" t="s">
        <v>12</v>
      </c>
      <c r="H1095" s="3" t="s">
        <v>12</v>
      </c>
      <c r="I1095" s="3" t="s">
        <v>12</v>
      </c>
      <c r="J1095" s="3" t="s">
        <v>12</v>
      </c>
      <c r="K1095" s="3" t="s">
        <v>12</v>
      </c>
      <c r="L1095" s="3" t="s">
        <v>12</v>
      </c>
    </row>
    <row r="1096" spans="1:12" x14ac:dyDescent="0.2">
      <c r="A1096" s="3" t="s">
        <v>2249</v>
      </c>
      <c r="B1096" s="3" t="s">
        <v>2250</v>
      </c>
      <c r="C1096" s="3" t="s">
        <v>1880</v>
      </c>
      <c r="D1096" s="3" t="s">
        <v>12</v>
      </c>
      <c r="E1096" s="3" t="s">
        <v>12</v>
      </c>
      <c r="F1096" s="3" t="s">
        <v>12</v>
      </c>
      <c r="G1096" s="3" t="s">
        <v>12</v>
      </c>
      <c r="H1096" s="3" t="s">
        <v>12</v>
      </c>
      <c r="I1096" s="3">
        <v>25</v>
      </c>
      <c r="J1096" s="3" t="s">
        <v>12</v>
      </c>
      <c r="K1096" s="3" t="s">
        <v>12</v>
      </c>
      <c r="L1096" s="3" t="s">
        <v>12</v>
      </c>
    </row>
    <row r="1097" spans="1:12" x14ac:dyDescent="0.2">
      <c r="A1097" s="3" t="s">
        <v>2251</v>
      </c>
      <c r="B1097" s="3" t="s">
        <v>2252</v>
      </c>
      <c r="C1097" s="3" t="s">
        <v>1880</v>
      </c>
      <c r="D1097" s="3" t="s">
        <v>12</v>
      </c>
      <c r="E1097" s="3">
        <v>3644248000</v>
      </c>
      <c r="F1097" s="3" t="s">
        <v>12</v>
      </c>
      <c r="G1097" s="3" t="s">
        <v>12</v>
      </c>
      <c r="H1097" s="3">
        <v>8219</v>
      </c>
      <c r="I1097" s="3" t="s">
        <v>12</v>
      </c>
      <c r="J1097" s="3" t="s">
        <v>12</v>
      </c>
      <c r="K1097" s="3" t="s">
        <v>12</v>
      </c>
      <c r="L1097" s="3" t="s">
        <v>12</v>
      </c>
    </row>
    <row r="1098" spans="1:12" x14ac:dyDescent="0.2">
      <c r="A1098" s="3" t="s">
        <v>2255</v>
      </c>
      <c r="B1098" s="3" t="s">
        <v>2256</v>
      </c>
      <c r="C1098" s="3" t="s">
        <v>1880</v>
      </c>
      <c r="D1098" s="3" t="s">
        <v>12</v>
      </c>
      <c r="E1098" s="3" t="s">
        <v>12</v>
      </c>
      <c r="F1098" s="3" t="s">
        <v>12</v>
      </c>
      <c r="G1098" s="3" t="s">
        <v>12</v>
      </c>
      <c r="H1098" s="3" t="s">
        <v>12</v>
      </c>
      <c r="I1098" s="3" t="s">
        <v>12</v>
      </c>
      <c r="J1098" s="3" t="s">
        <v>12</v>
      </c>
      <c r="K1098" s="3" t="s">
        <v>12</v>
      </c>
      <c r="L1098" s="3" t="s">
        <v>12</v>
      </c>
    </row>
    <row r="1099" spans="1:12" x14ac:dyDescent="0.2">
      <c r="A1099" s="3" t="s">
        <v>2259</v>
      </c>
      <c r="B1099" s="3" t="s">
        <v>2260</v>
      </c>
      <c r="C1099" s="3" t="s">
        <v>1880</v>
      </c>
      <c r="D1099" s="3" t="s">
        <v>12</v>
      </c>
      <c r="E1099" s="3" t="s">
        <v>12</v>
      </c>
      <c r="F1099" s="3" t="s">
        <v>2261</v>
      </c>
      <c r="G1099" s="3" t="s">
        <v>12</v>
      </c>
      <c r="H1099" s="3" t="s">
        <v>12</v>
      </c>
      <c r="I1099" s="3" t="s">
        <v>12</v>
      </c>
      <c r="J1099" s="3" t="s">
        <v>12</v>
      </c>
      <c r="K1099" s="3" t="s">
        <v>12</v>
      </c>
      <c r="L1099" s="3" t="s">
        <v>12</v>
      </c>
    </row>
    <row r="1100" spans="1:12" x14ac:dyDescent="0.2">
      <c r="A1100" s="3" t="s">
        <v>2262</v>
      </c>
      <c r="B1100" s="3" t="s">
        <v>2263</v>
      </c>
      <c r="C1100" s="3" t="s">
        <v>1880</v>
      </c>
      <c r="D1100" s="3" t="s">
        <v>12</v>
      </c>
      <c r="E1100" s="3" t="s">
        <v>12</v>
      </c>
      <c r="F1100" s="3" t="s">
        <v>12</v>
      </c>
      <c r="G1100" s="3" t="s">
        <v>12</v>
      </c>
      <c r="H1100" s="3" t="s">
        <v>12</v>
      </c>
      <c r="I1100" s="3" t="s">
        <v>12</v>
      </c>
      <c r="J1100" s="3" t="s">
        <v>12</v>
      </c>
      <c r="K1100" s="3" t="s">
        <v>12</v>
      </c>
      <c r="L1100" s="3" t="s">
        <v>12</v>
      </c>
    </row>
    <row r="1101" spans="1:12" x14ac:dyDescent="0.2">
      <c r="A1101" s="3" t="s">
        <v>2267</v>
      </c>
      <c r="B1101" s="3" t="s">
        <v>2268</v>
      </c>
      <c r="C1101" s="3" t="s">
        <v>1880</v>
      </c>
      <c r="D1101" s="3" t="s">
        <v>12</v>
      </c>
      <c r="E1101" s="3">
        <v>774386000</v>
      </c>
      <c r="F1101" s="3" t="s">
        <v>12</v>
      </c>
      <c r="G1101" s="3" t="s">
        <v>12</v>
      </c>
      <c r="H1101" s="3">
        <v>1500</v>
      </c>
      <c r="I1101" s="3" t="s">
        <v>12</v>
      </c>
      <c r="J1101" s="3" t="s">
        <v>12</v>
      </c>
      <c r="K1101" s="3" t="s">
        <v>12</v>
      </c>
      <c r="L1101" s="3" t="s">
        <v>12</v>
      </c>
    </row>
    <row r="1102" spans="1:12" x14ac:dyDescent="0.2">
      <c r="A1102" s="3" t="s">
        <v>2269</v>
      </c>
      <c r="B1102" s="3" t="s">
        <v>2270</v>
      </c>
      <c r="C1102" s="3" t="s">
        <v>1880</v>
      </c>
      <c r="D1102" s="3" t="s">
        <v>12</v>
      </c>
      <c r="E1102" s="3">
        <v>111129000</v>
      </c>
      <c r="F1102" s="3" t="s">
        <v>2271</v>
      </c>
      <c r="G1102" s="3" t="s">
        <v>12</v>
      </c>
      <c r="H1102" s="3">
        <v>320</v>
      </c>
      <c r="I1102" s="3" t="s">
        <v>12</v>
      </c>
      <c r="J1102" s="3" t="s">
        <v>12</v>
      </c>
      <c r="K1102" s="3" t="s">
        <v>12</v>
      </c>
      <c r="L1102" s="3" t="s">
        <v>12</v>
      </c>
    </row>
    <row r="1103" spans="1:12" x14ac:dyDescent="0.2">
      <c r="A1103" s="3" t="s">
        <v>2274</v>
      </c>
      <c r="B1103" s="3" t="s">
        <v>2275</v>
      </c>
      <c r="C1103" s="3" t="s">
        <v>1880</v>
      </c>
      <c r="D1103" s="3" t="s">
        <v>12</v>
      </c>
      <c r="E1103" s="3" t="s">
        <v>12</v>
      </c>
      <c r="F1103" s="3" t="s">
        <v>12</v>
      </c>
      <c r="G1103" s="3" t="s">
        <v>12</v>
      </c>
      <c r="H1103" s="3" t="s">
        <v>12</v>
      </c>
      <c r="I1103" s="3" t="s">
        <v>12</v>
      </c>
      <c r="J1103" s="3" t="s">
        <v>12</v>
      </c>
      <c r="K1103" s="3" t="s">
        <v>12</v>
      </c>
      <c r="L1103" s="3" t="s">
        <v>12</v>
      </c>
    </row>
    <row r="1104" spans="1:12" x14ac:dyDescent="0.2">
      <c r="A1104" s="3" t="s">
        <v>2276</v>
      </c>
      <c r="B1104" s="3" t="s">
        <v>2277</v>
      </c>
      <c r="C1104" s="3" t="s">
        <v>1880</v>
      </c>
      <c r="D1104" s="3" t="s">
        <v>12</v>
      </c>
      <c r="E1104" s="3" t="s">
        <v>12</v>
      </c>
      <c r="F1104" s="3" t="s">
        <v>12</v>
      </c>
      <c r="G1104" s="3" t="s">
        <v>12</v>
      </c>
      <c r="H1104" s="3" t="s">
        <v>12</v>
      </c>
      <c r="I1104" s="3" t="s">
        <v>12</v>
      </c>
      <c r="J1104" s="3" t="s">
        <v>12</v>
      </c>
      <c r="K1104" s="3" t="s">
        <v>12</v>
      </c>
      <c r="L1104" s="3" t="s">
        <v>12</v>
      </c>
    </row>
    <row r="1105" spans="1:12" x14ac:dyDescent="0.2">
      <c r="A1105" s="3" t="s">
        <v>2278</v>
      </c>
      <c r="B1105" s="3" t="s">
        <v>2279</v>
      </c>
      <c r="C1105" s="3" t="s">
        <v>1880</v>
      </c>
      <c r="D1105" s="3" t="s">
        <v>12</v>
      </c>
      <c r="E1105" s="3">
        <v>439730000</v>
      </c>
      <c r="F1105" s="3" t="s">
        <v>12</v>
      </c>
      <c r="G1105" s="3" t="s">
        <v>12</v>
      </c>
      <c r="H1105" s="3">
        <v>1100</v>
      </c>
      <c r="I1105" s="3" t="s">
        <v>12</v>
      </c>
      <c r="J1105" s="3" t="s">
        <v>12</v>
      </c>
      <c r="K1105" s="3" t="s">
        <v>12</v>
      </c>
      <c r="L1105" s="3" t="s">
        <v>12</v>
      </c>
    </row>
    <row r="1106" spans="1:12" x14ac:dyDescent="0.2">
      <c r="A1106" s="3" t="s">
        <v>2280</v>
      </c>
      <c r="B1106" s="3" t="s">
        <v>2281</v>
      </c>
      <c r="C1106" s="3" t="s">
        <v>1880</v>
      </c>
      <c r="D1106" s="3" t="s">
        <v>12</v>
      </c>
      <c r="E1106" s="3">
        <v>63607000</v>
      </c>
      <c r="F1106" s="3" t="s">
        <v>12</v>
      </c>
      <c r="G1106" s="3" t="s">
        <v>12</v>
      </c>
      <c r="H1106" s="3">
        <v>299</v>
      </c>
      <c r="I1106" s="3" t="s">
        <v>12</v>
      </c>
      <c r="J1106" s="3" t="s">
        <v>12</v>
      </c>
      <c r="K1106" s="3" t="s">
        <v>12</v>
      </c>
      <c r="L1106" s="3" t="s">
        <v>12</v>
      </c>
    </row>
    <row r="1107" spans="1:12" x14ac:dyDescent="0.2">
      <c r="A1107" s="3" t="s">
        <v>2285</v>
      </c>
      <c r="B1107" s="3" t="s">
        <v>2286</v>
      </c>
      <c r="C1107" s="3" t="s">
        <v>1880</v>
      </c>
      <c r="D1107" s="3" t="s">
        <v>12</v>
      </c>
      <c r="E1107" s="3" t="s">
        <v>12</v>
      </c>
      <c r="F1107" s="3" t="s">
        <v>12</v>
      </c>
      <c r="G1107" s="3" t="s">
        <v>12</v>
      </c>
      <c r="H1107" s="3" t="s">
        <v>12</v>
      </c>
      <c r="I1107" s="3" t="s">
        <v>12</v>
      </c>
      <c r="J1107" s="3" t="s">
        <v>12</v>
      </c>
      <c r="K1107" s="3" t="s">
        <v>12</v>
      </c>
      <c r="L1107" s="3" t="s">
        <v>12</v>
      </c>
    </row>
    <row r="1108" spans="1:12" x14ac:dyDescent="0.2">
      <c r="A1108" s="3" t="s">
        <v>2289</v>
      </c>
      <c r="B1108" s="3" t="s">
        <v>2290</v>
      </c>
      <c r="C1108" s="3" t="s">
        <v>1880</v>
      </c>
      <c r="D1108" s="3" t="s">
        <v>12</v>
      </c>
      <c r="E1108" s="3" t="s">
        <v>12</v>
      </c>
      <c r="F1108" s="3" t="s">
        <v>12</v>
      </c>
      <c r="G1108" s="3" t="s">
        <v>12</v>
      </c>
      <c r="H1108" s="3">
        <v>26</v>
      </c>
      <c r="I1108" s="3">
        <v>40</v>
      </c>
      <c r="J1108" s="3" t="s">
        <v>12</v>
      </c>
      <c r="K1108" s="3" t="s">
        <v>12</v>
      </c>
      <c r="L1108" s="3" t="s">
        <v>12</v>
      </c>
    </row>
    <row r="1109" spans="1:12" x14ac:dyDescent="0.2">
      <c r="A1109" s="3" t="s">
        <v>2291</v>
      </c>
      <c r="B1109" s="3" t="s">
        <v>2292</v>
      </c>
      <c r="C1109" s="3" t="s">
        <v>1880</v>
      </c>
      <c r="D1109" s="3" t="s">
        <v>12</v>
      </c>
      <c r="E1109" s="3">
        <v>0</v>
      </c>
      <c r="F1109" s="3" t="s">
        <v>12</v>
      </c>
      <c r="G1109" s="3" t="s">
        <v>12</v>
      </c>
      <c r="H1109" s="3">
        <v>24</v>
      </c>
      <c r="I1109" s="3" t="s">
        <v>12</v>
      </c>
      <c r="J1109" s="3" t="s">
        <v>12</v>
      </c>
      <c r="K1109" s="3" t="s">
        <v>12</v>
      </c>
      <c r="L1109" s="3" t="s">
        <v>12</v>
      </c>
    </row>
    <row r="1110" spans="1:12" x14ac:dyDescent="0.2">
      <c r="A1110" s="3" t="s">
        <v>2297</v>
      </c>
      <c r="B1110" s="3" t="s">
        <v>2298</v>
      </c>
      <c r="C1110" s="3" t="s">
        <v>1880</v>
      </c>
      <c r="D1110" s="3" t="s">
        <v>12</v>
      </c>
      <c r="E1110" s="3">
        <v>1089208016</v>
      </c>
      <c r="F1110" s="3" t="s">
        <v>2299</v>
      </c>
      <c r="G1110" s="3" t="s">
        <v>12</v>
      </c>
      <c r="H1110" s="3">
        <v>2555</v>
      </c>
      <c r="I1110" s="3">
        <v>45</v>
      </c>
      <c r="J1110" s="3" t="s">
        <v>12</v>
      </c>
      <c r="K1110" s="3" t="s">
        <v>12</v>
      </c>
      <c r="L1110" s="3" t="s">
        <v>12</v>
      </c>
    </row>
    <row r="1111" spans="1:12" x14ac:dyDescent="0.2">
      <c r="A1111" s="3" t="s">
        <v>2300</v>
      </c>
      <c r="B1111" s="3" t="s">
        <v>2301</v>
      </c>
      <c r="C1111" s="3" t="s">
        <v>1880</v>
      </c>
      <c r="D1111" s="3" t="s">
        <v>12</v>
      </c>
      <c r="E1111" s="3">
        <v>42072001</v>
      </c>
      <c r="F1111" s="3" t="s">
        <v>12</v>
      </c>
      <c r="G1111" s="3" t="s">
        <v>12</v>
      </c>
      <c r="H1111" s="3" t="s">
        <v>12</v>
      </c>
      <c r="I1111" s="3" t="s">
        <v>12</v>
      </c>
      <c r="J1111" s="3" t="s">
        <v>12</v>
      </c>
      <c r="K1111" s="3" t="s">
        <v>12</v>
      </c>
      <c r="L1111" s="3" t="s">
        <v>12</v>
      </c>
    </row>
    <row r="1112" spans="1:12" x14ac:dyDescent="0.2">
      <c r="A1112" s="3" t="s">
        <v>2304</v>
      </c>
      <c r="B1112" s="3" t="s">
        <v>2305</v>
      </c>
      <c r="C1112" s="3" t="s">
        <v>1880</v>
      </c>
      <c r="D1112" s="3" t="s">
        <v>12</v>
      </c>
      <c r="E1112" s="3">
        <v>9832072.75</v>
      </c>
      <c r="F1112" s="3" t="s">
        <v>12</v>
      </c>
      <c r="G1112" s="3" t="s">
        <v>12</v>
      </c>
      <c r="H1112" s="3">
        <v>42</v>
      </c>
      <c r="I1112" s="3">
        <v>45</v>
      </c>
      <c r="J1112" s="3" t="s">
        <v>12</v>
      </c>
      <c r="K1112" s="3" t="s">
        <v>12</v>
      </c>
      <c r="L1112" s="3" t="s">
        <v>12</v>
      </c>
    </row>
    <row r="1113" spans="1:12" x14ac:dyDescent="0.2">
      <c r="A1113" s="3" t="s">
        <v>2306</v>
      </c>
      <c r="B1113" s="3" t="s">
        <v>2307</v>
      </c>
      <c r="C1113" s="3" t="s">
        <v>1880</v>
      </c>
      <c r="D1113" s="3" t="s">
        <v>12</v>
      </c>
      <c r="E1113" s="3" t="s">
        <v>12</v>
      </c>
      <c r="F1113" s="3" t="s">
        <v>12</v>
      </c>
      <c r="G1113" s="3" t="s">
        <v>12</v>
      </c>
      <c r="H1113" s="3">
        <v>264</v>
      </c>
      <c r="I1113" s="3" t="s">
        <v>12</v>
      </c>
      <c r="J1113" s="3" t="s">
        <v>12</v>
      </c>
      <c r="K1113" s="3" t="s">
        <v>12</v>
      </c>
      <c r="L1113" s="3" t="s">
        <v>12</v>
      </c>
    </row>
    <row r="1114" spans="1:12" x14ac:dyDescent="0.2">
      <c r="A1114" s="3" t="s">
        <v>2314</v>
      </c>
      <c r="B1114" s="3" t="s">
        <v>2315</v>
      </c>
      <c r="C1114" s="3" t="s">
        <v>1880</v>
      </c>
      <c r="D1114" s="3" t="s">
        <v>12</v>
      </c>
      <c r="E1114" s="3">
        <v>64895000</v>
      </c>
      <c r="F1114" s="3" t="s">
        <v>2316</v>
      </c>
      <c r="G1114" s="3" t="s">
        <v>12</v>
      </c>
      <c r="H1114" s="3">
        <v>197</v>
      </c>
      <c r="I1114" s="3" t="s">
        <v>12</v>
      </c>
      <c r="J1114" s="3" t="s">
        <v>12</v>
      </c>
      <c r="K1114" s="3" t="s">
        <v>12</v>
      </c>
      <c r="L1114" s="3" t="s">
        <v>12</v>
      </c>
    </row>
    <row r="1115" spans="1:12" x14ac:dyDescent="0.2">
      <c r="A1115" s="3" t="s">
        <v>2321</v>
      </c>
      <c r="B1115" s="3" t="s">
        <v>2322</v>
      </c>
      <c r="C1115" s="3" t="s">
        <v>1880</v>
      </c>
      <c r="D1115" s="3" t="s">
        <v>12</v>
      </c>
      <c r="E1115" s="3">
        <v>18980000</v>
      </c>
      <c r="F1115" s="3" t="s">
        <v>12</v>
      </c>
      <c r="G1115" s="3" t="s">
        <v>12</v>
      </c>
      <c r="H1115" s="3" t="s">
        <v>12</v>
      </c>
      <c r="I1115" s="3" t="s">
        <v>12</v>
      </c>
      <c r="J1115" s="3" t="s">
        <v>12</v>
      </c>
      <c r="K1115" s="3" t="s">
        <v>12</v>
      </c>
      <c r="L1115" s="3" t="s">
        <v>12</v>
      </c>
    </row>
    <row r="1116" spans="1:12" x14ac:dyDescent="0.2">
      <c r="A1116" s="3" t="s">
        <v>2325</v>
      </c>
      <c r="B1116" s="3" t="s">
        <v>2326</v>
      </c>
      <c r="C1116" s="3" t="s">
        <v>1880</v>
      </c>
      <c r="D1116" s="3" t="s">
        <v>12</v>
      </c>
      <c r="E1116" s="3" t="s">
        <v>12</v>
      </c>
      <c r="F1116" s="3" t="s">
        <v>12</v>
      </c>
      <c r="G1116" s="3" t="s">
        <v>12</v>
      </c>
      <c r="H1116" s="3">
        <v>2</v>
      </c>
      <c r="I1116" s="3" t="s">
        <v>12</v>
      </c>
      <c r="J1116" s="3" t="s">
        <v>12</v>
      </c>
      <c r="K1116" s="3" t="s">
        <v>12</v>
      </c>
      <c r="L1116" s="3" t="s">
        <v>12</v>
      </c>
    </row>
    <row r="1117" spans="1:12" x14ac:dyDescent="0.2">
      <c r="A1117" s="3" t="s">
        <v>2327</v>
      </c>
      <c r="B1117" s="3" t="s">
        <v>2328</v>
      </c>
      <c r="C1117" s="3" t="s">
        <v>1880</v>
      </c>
      <c r="D1117" s="3" t="s">
        <v>12</v>
      </c>
      <c r="E1117" s="3" t="s">
        <v>12</v>
      </c>
      <c r="F1117" s="3" t="s">
        <v>12</v>
      </c>
      <c r="G1117" s="3" t="s">
        <v>12</v>
      </c>
      <c r="H1117" s="3">
        <v>3547</v>
      </c>
      <c r="I1117" s="3" t="s">
        <v>12</v>
      </c>
      <c r="J1117" s="3" t="s">
        <v>12</v>
      </c>
      <c r="K1117" s="3" t="s">
        <v>12</v>
      </c>
      <c r="L1117" s="3" t="s">
        <v>12</v>
      </c>
    </row>
    <row r="1118" spans="1:12" x14ac:dyDescent="0.2">
      <c r="A1118" s="3" t="s">
        <v>2329</v>
      </c>
      <c r="B1118" s="3" t="s">
        <v>2330</v>
      </c>
      <c r="C1118" s="3" t="s">
        <v>1880</v>
      </c>
      <c r="D1118" s="3" t="s">
        <v>12</v>
      </c>
      <c r="E1118" s="3">
        <v>762717</v>
      </c>
      <c r="F1118" s="3" t="s">
        <v>12</v>
      </c>
      <c r="G1118" s="3" t="s">
        <v>12</v>
      </c>
      <c r="H1118" s="3">
        <v>17</v>
      </c>
      <c r="I1118" s="3" t="s">
        <v>12</v>
      </c>
      <c r="J1118" s="3" t="s">
        <v>12</v>
      </c>
      <c r="K1118" s="3" t="s">
        <v>12</v>
      </c>
      <c r="L1118" s="3" t="s">
        <v>12</v>
      </c>
    </row>
    <row r="1119" spans="1:12" x14ac:dyDescent="0.2">
      <c r="A1119" s="3" t="s">
        <v>2331</v>
      </c>
      <c r="B1119" s="3" t="s">
        <v>2332</v>
      </c>
      <c r="C1119" s="3" t="s">
        <v>1880</v>
      </c>
      <c r="D1119" s="3" t="s">
        <v>12</v>
      </c>
      <c r="E1119" s="3" t="s">
        <v>12</v>
      </c>
      <c r="F1119" s="3" t="s">
        <v>12</v>
      </c>
      <c r="G1119" s="3" t="s">
        <v>12</v>
      </c>
      <c r="H1119" s="3" t="s">
        <v>12</v>
      </c>
      <c r="I1119" s="3" t="s">
        <v>12</v>
      </c>
      <c r="J1119" s="3" t="s">
        <v>12</v>
      </c>
      <c r="K1119" s="3" t="s">
        <v>12</v>
      </c>
      <c r="L1119" s="3" t="s">
        <v>12</v>
      </c>
    </row>
    <row r="1120" spans="1:12" x14ac:dyDescent="0.2">
      <c r="A1120" s="3" t="s">
        <v>2336</v>
      </c>
      <c r="B1120" s="3" t="s">
        <v>2337</v>
      </c>
      <c r="C1120" s="3" t="s">
        <v>1880</v>
      </c>
      <c r="D1120" s="3" t="s">
        <v>12</v>
      </c>
      <c r="E1120" s="3">
        <v>5784999936</v>
      </c>
      <c r="F1120" s="3" t="s">
        <v>2338</v>
      </c>
      <c r="G1120" s="3" t="s">
        <v>12</v>
      </c>
      <c r="H1120" s="3">
        <v>1</v>
      </c>
      <c r="I1120" s="3" t="s">
        <v>12</v>
      </c>
      <c r="J1120" s="3" t="s">
        <v>12</v>
      </c>
      <c r="K1120" s="3" t="s">
        <v>12</v>
      </c>
      <c r="L1120" s="3" t="s">
        <v>12</v>
      </c>
    </row>
    <row r="1121" spans="1:12" x14ac:dyDescent="0.2">
      <c r="A1121" s="3" t="s">
        <v>2339</v>
      </c>
      <c r="B1121" s="3" t="s">
        <v>2340</v>
      </c>
      <c r="C1121" s="3" t="s">
        <v>1880</v>
      </c>
      <c r="D1121" s="3" t="s">
        <v>12</v>
      </c>
      <c r="E1121" s="3" t="s">
        <v>12</v>
      </c>
      <c r="F1121" s="3" t="s">
        <v>12</v>
      </c>
      <c r="G1121" s="3" t="s">
        <v>12</v>
      </c>
      <c r="H1121" s="3">
        <v>60</v>
      </c>
      <c r="I1121" s="3" t="s">
        <v>12</v>
      </c>
      <c r="J1121" s="3" t="s">
        <v>12</v>
      </c>
      <c r="K1121" s="3" t="s">
        <v>12</v>
      </c>
      <c r="L1121" s="3" t="s">
        <v>12</v>
      </c>
    </row>
    <row r="1122" spans="1:12" x14ac:dyDescent="0.2">
      <c r="A1122" s="3" t="s">
        <v>2341</v>
      </c>
      <c r="B1122" s="3" t="s">
        <v>2342</v>
      </c>
      <c r="C1122" s="3" t="s">
        <v>1880</v>
      </c>
      <c r="D1122" s="3" t="s">
        <v>12</v>
      </c>
      <c r="E1122" s="3" t="s">
        <v>12</v>
      </c>
      <c r="F1122" s="3" t="s">
        <v>12</v>
      </c>
      <c r="G1122" s="3" t="s">
        <v>12</v>
      </c>
      <c r="H1122" s="3" t="s">
        <v>12</v>
      </c>
      <c r="I1122" s="3" t="s">
        <v>12</v>
      </c>
      <c r="J1122" s="3" t="s">
        <v>12</v>
      </c>
      <c r="K1122" s="3" t="s">
        <v>12</v>
      </c>
      <c r="L1122" s="3" t="s">
        <v>12</v>
      </c>
    </row>
    <row r="1123" spans="1:12" x14ac:dyDescent="0.2">
      <c r="A1123" s="3" t="s">
        <v>2345</v>
      </c>
      <c r="B1123" s="3" t="s">
        <v>2346</v>
      </c>
      <c r="C1123" s="3" t="s">
        <v>1880</v>
      </c>
      <c r="D1123" s="3" t="s">
        <v>12</v>
      </c>
      <c r="E1123" s="3">
        <v>413662000</v>
      </c>
      <c r="F1123" s="3" t="s">
        <v>2347</v>
      </c>
      <c r="G1123" s="3" t="s">
        <v>12</v>
      </c>
      <c r="H1123" s="3">
        <v>2705</v>
      </c>
      <c r="I1123" s="3" t="s">
        <v>12</v>
      </c>
      <c r="J1123" s="3" t="s">
        <v>12</v>
      </c>
      <c r="K1123" s="3" t="s">
        <v>12</v>
      </c>
      <c r="L1123" s="3" t="s">
        <v>12</v>
      </c>
    </row>
    <row r="1124" spans="1:12" x14ac:dyDescent="0.2">
      <c r="A1124" s="3" t="s">
        <v>2348</v>
      </c>
      <c r="B1124" s="3" t="s">
        <v>2349</v>
      </c>
      <c r="C1124" s="3" t="s">
        <v>1880</v>
      </c>
      <c r="D1124" s="3" t="s">
        <v>12</v>
      </c>
      <c r="E1124" s="3">
        <v>66874000</v>
      </c>
      <c r="F1124" s="3" t="s">
        <v>2350</v>
      </c>
      <c r="G1124" s="3" t="s">
        <v>12</v>
      </c>
      <c r="H1124" s="3">
        <v>200</v>
      </c>
      <c r="I1124" s="3" t="s">
        <v>12</v>
      </c>
      <c r="J1124" s="3" t="s">
        <v>12</v>
      </c>
      <c r="K1124" s="3" t="s">
        <v>12</v>
      </c>
      <c r="L1124" s="3" t="s">
        <v>12</v>
      </c>
    </row>
    <row r="1125" spans="1:12" x14ac:dyDescent="0.2">
      <c r="A1125" s="3" t="s">
        <v>2351</v>
      </c>
      <c r="B1125" s="3" t="s">
        <v>2352</v>
      </c>
      <c r="C1125" s="3" t="s">
        <v>1880</v>
      </c>
      <c r="D1125" s="3" t="s">
        <v>12</v>
      </c>
      <c r="E1125" s="3" t="s">
        <v>12</v>
      </c>
      <c r="F1125" s="3" t="s">
        <v>12</v>
      </c>
      <c r="G1125" s="3" t="s">
        <v>12</v>
      </c>
      <c r="H1125" s="3" t="s">
        <v>12</v>
      </c>
      <c r="I1125" s="3" t="s">
        <v>12</v>
      </c>
      <c r="J1125" s="3" t="s">
        <v>12</v>
      </c>
      <c r="K1125" s="3" t="s">
        <v>12</v>
      </c>
      <c r="L1125" s="3" t="s">
        <v>12</v>
      </c>
    </row>
    <row r="1126" spans="1:12" x14ac:dyDescent="0.2">
      <c r="A1126" s="3" t="s">
        <v>2353</v>
      </c>
      <c r="B1126" s="3" t="s">
        <v>2354</v>
      </c>
      <c r="C1126" s="3" t="s">
        <v>1880</v>
      </c>
      <c r="D1126" s="3" t="s">
        <v>12</v>
      </c>
      <c r="E1126" s="3" t="s">
        <v>12</v>
      </c>
      <c r="F1126" s="3" t="s">
        <v>12</v>
      </c>
      <c r="G1126" s="3" t="s">
        <v>12</v>
      </c>
      <c r="H1126" s="3" t="s">
        <v>12</v>
      </c>
      <c r="I1126" s="3" t="s">
        <v>12</v>
      </c>
      <c r="J1126" s="3" t="s">
        <v>12</v>
      </c>
      <c r="K1126" s="3" t="s">
        <v>12</v>
      </c>
      <c r="L1126" s="3" t="s">
        <v>12</v>
      </c>
    </row>
    <row r="1127" spans="1:12" x14ac:dyDescent="0.2">
      <c r="A1127" s="3" t="s">
        <v>2355</v>
      </c>
      <c r="B1127" s="3" t="s">
        <v>2356</v>
      </c>
      <c r="C1127" s="3" t="s">
        <v>1880</v>
      </c>
      <c r="D1127" s="3" t="s">
        <v>12</v>
      </c>
      <c r="E1127" s="3">
        <v>889209984</v>
      </c>
      <c r="F1127" s="3" t="s">
        <v>12</v>
      </c>
      <c r="G1127" s="3" t="s">
        <v>12</v>
      </c>
      <c r="H1127" s="3">
        <v>4970</v>
      </c>
      <c r="I1127" s="3" t="s">
        <v>12</v>
      </c>
      <c r="J1127" s="3" t="s">
        <v>12</v>
      </c>
      <c r="K1127" s="3" t="s">
        <v>12</v>
      </c>
      <c r="L1127" s="3" t="s">
        <v>12</v>
      </c>
    </row>
    <row r="1128" spans="1:12" x14ac:dyDescent="0.2">
      <c r="A1128" s="3" t="s">
        <v>2357</v>
      </c>
      <c r="B1128" s="3" t="s">
        <v>2358</v>
      </c>
      <c r="C1128" s="3" t="s">
        <v>1880</v>
      </c>
      <c r="D1128" s="3" t="s">
        <v>12</v>
      </c>
      <c r="E1128" s="3" t="s">
        <v>12</v>
      </c>
      <c r="F1128" s="3" t="s">
        <v>12</v>
      </c>
      <c r="G1128" s="3" t="s">
        <v>12</v>
      </c>
      <c r="H1128" s="3" t="s">
        <v>12</v>
      </c>
      <c r="I1128" s="3" t="s">
        <v>12</v>
      </c>
      <c r="J1128" s="3" t="s">
        <v>12</v>
      </c>
      <c r="K1128" s="3" t="s">
        <v>12</v>
      </c>
      <c r="L1128" s="3" t="s">
        <v>12</v>
      </c>
    </row>
    <row r="1129" spans="1:12" x14ac:dyDescent="0.2">
      <c r="A1129" s="3" t="s">
        <v>2359</v>
      </c>
      <c r="B1129" s="3" t="s">
        <v>2360</v>
      </c>
      <c r="C1129" s="3" t="s">
        <v>1880</v>
      </c>
      <c r="D1129" s="3" t="s">
        <v>12</v>
      </c>
      <c r="E1129" s="3" t="s">
        <v>12</v>
      </c>
      <c r="F1129" s="3" t="s">
        <v>12</v>
      </c>
      <c r="G1129" s="3" t="s">
        <v>12</v>
      </c>
      <c r="H1129" s="3" t="s">
        <v>12</v>
      </c>
      <c r="I1129" s="3" t="s">
        <v>12</v>
      </c>
      <c r="J1129" s="3" t="s">
        <v>12</v>
      </c>
      <c r="K1129" s="3" t="s">
        <v>12</v>
      </c>
      <c r="L1129" s="3" t="s">
        <v>12</v>
      </c>
    </row>
    <row r="1130" spans="1:12" x14ac:dyDescent="0.2">
      <c r="A1130" s="3" t="s">
        <v>2363</v>
      </c>
      <c r="B1130" s="3" t="s">
        <v>2364</v>
      </c>
      <c r="C1130" s="3" t="s">
        <v>1880</v>
      </c>
      <c r="D1130" s="3" t="s">
        <v>12</v>
      </c>
      <c r="E1130" s="3">
        <v>32864000.25</v>
      </c>
      <c r="F1130" s="3" t="s">
        <v>2365</v>
      </c>
      <c r="G1130" s="3" t="s">
        <v>12</v>
      </c>
      <c r="H1130" s="3">
        <v>103</v>
      </c>
      <c r="I1130" s="3" t="s">
        <v>12</v>
      </c>
      <c r="J1130" s="3" t="s">
        <v>12</v>
      </c>
      <c r="K1130" s="3" t="s">
        <v>12</v>
      </c>
      <c r="L1130" s="3" t="s">
        <v>12</v>
      </c>
    </row>
    <row r="1131" spans="1:12" x14ac:dyDescent="0.2">
      <c r="A1131" s="3" t="s">
        <v>2366</v>
      </c>
      <c r="B1131" s="3" t="s">
        <v>2367</v>
      </c>
      <c r="C1131" s="3" t="s">
        <v>1880</v>
      </c>
      <c r="D1131" s="3" t="s">
        <v>12</v>
      </c>
      <c r="E1131" s="3" t="s">
        <v>12</v>
      </c>
      <c r="F1131" s="3" t="s">
        <v>12</v>
      </c>
      <c r="G1131" s="3" t="s">
        <v>12</v>
      </c>
      <c r="H1131" s="3">
        <v>144</v>
      </c>
      <c r="I1131" s="3" t="s">
        <v>12</v>
      </c>
      <c r="J1131" s="3" t="s">
        <v>12</v>
      </c>
      <c r="K1131" s="3" t="s">
        <v>12</v>
      </c>
      <c r="L1131" s="3" t="s">
        <v>12</v>
      </c>
    </row>
    <row r="1132" spans="1:12" x14ac:dyDescent="0.2">
      <c r="A1132" s="3" t="s">
        <v>2368</v>
      </c>
      <c r="B1132" s="3" t="s">
        <v>2369</v>
      </c>
      <c r="C1132" s="3" t="s">
        <v>1880</v>
      </c>
      <c r="D1132" s="3" t="s">
        <v>12</v>
      </c>
      <c r="E1132" s="3" t="s">
        <v>12</v>
      </c>
      <c r="F1132" s="3" t="s">
        <v>12</v>
      </c>
      <c r="G1132" s="3" t="s">
        <v>12</v>
      </c>
      <c r="H1132" s="3" t="s">
        <v>12</v>
      </c>
      <c r="I1132" s="3">
        <v>45</v>
      </c>
      <c r="J1132" s="3" t="s">
        <v>12</v>
      </c>
      <c r="K1132" s="3" t="s">
        <v>12</v>
      </c>
      <c r="L1132" s="3" t="s">
        <v>12</v>
      </c>
    </row>
    <row r="1133" spans="1:12" x14ac:dyDescent="0.2">
      <c r="A1133" s="3" t="s">
        <v>2370</v>
      </c>
      <c r="B1133" s="3" t="s">
        <v>2371</v>
      </c>
      <c r="C1133" s="3" t="s">
        <v>1880</v>
      </c>
      <c r="D1133" s="3" t="s">
        <v>12</v>
      </c>
      <c r="E1133" s="3" t="s">
        <v>12</v>
      </c>
      <c r="F1133" s="3" t="s">
        <v>12</v>
      </c>
      <c r="G1133" s="3" t="s">
        <v>12</v>
      </c>
      <c r="H1133" s="3" t="s">
        <v>12</v>
      </c>
      <c r="I1133" s="3" t="s">
        <v>12</v>
      </c>
      <c r="J1133" s="3" t="s">
        <v>12</v>
      </c>
      <c r="K1133" s="3" t="s">
        <v>12</v>
      </c>
      <c r="L1133" s="3" t="s">
        <v>12</v>
      </c>
    </row>
    <row r="1134" spans="1:12" x14ac:dyDescent="0.2">
      <c r="A1134" s="3" t="s">
        <v>2372</v>
      </c>
      <c r="B1134" s="3" t="s">
        <v>2373</v>
      </c>
      <c r="C1134" s="3" t="s">
        <v>1880</v>
      </c>
      <c r="D1134" s="3" t="s">
        <v>12</v>
      </c>
      <c r="E1134" s="3">
        <v>2714411968</v>
      </c>
      <c r="F1134" s="3" t="s">
        <v>12</v>
      </c>
      <c r="G1134" s="3" t="s">
        <v>12</v>
      </c>
      <c r="H1134" s="3">
        <v>3263</v>
      </c>
      <c r="I1134" s="3" t="s">
        <v>12</v>
      </c>
      <c r="J1134" s="3" t="s">
        <v>12</v>
      </c>
      <c r="K1134" s="3" t="s">
        <v>12</v>
      </c>
      <c r="L1134" s="3" t="s">
        <v>12</v>
      </c>
    </row>
    <row r="1135" spans="1:12" x14ac:dyDescent="0.2">
      <c r="A1135" s="3" t="s">
        <v>2374</v>
      </c>
      <c r="B1135" s="3" t="s">
        <v>2375</v>
      </c>
      <c r="C1135" s="3" t="s">
        <v>1880</v>
      </c>
      <c r="D1135" s="3" t="s">
        <v>12</v>
      </c>
      <c r="E1135" s="3" t="s">
        <v>12</v>
      </c>
      <c r="F1135" s="3" t="s">
        <v>12</v>
      </c>
      <c r="G1135" s="3" t="s">
        <v>12</v>
      </c>
      <c r="H1135" s="3" t="s">
        <v>12</v>
      </c>
      <c r="I1135" s="3" t="s">
        <v>12</v>
      </c>
      <c r="J1135" s="3" t="s">
        <v>12</v>
      </c>
      <c r="K1135" s="3" t="s">
        <v>12</v>
      </c>
      <c r="L1135" s="3" t="s">
        <v>12</v>
      </c>
    </row>
    <row r="1136" spans="1:12" x14ac:dyDescent="0.2">
      <c r="A1136" s="3" t="s">
        <v>2376</v>
      </c>
      <c r="B1136" s="3" t="s">
        <v>2377</v>
      </c>
      <c r="C1136" s="3" t="s">
        <v>1880</v>
      </c>
      <c r="D1136" s="3" t="s">
        <v>12</v>
      </c>
      <c r="E1136" s="3">
        <v>1027074976</v>
      </c>
      <c r="F1136" s="3" t="s">
        <v>2378</v>
      </c>
      <c r="G1136" s="3" t="s">
        <v>12</v>
      </c>
      <c r="H1136" s="3">
        <v>628</v>
      </c>
      <c r="I1136" s="3">
        <v>35</v>
      </c>
      <c r="J1136" s="3">
        <v>9559463</v>
      </c>
      <c r="K1136" s="3" t="s">
        <v>12</v>
      </c>
      <c r="L1136" s="3">
        <v>3.53</v>
      </c>
    </row>
    <row r="1137" spans="1:12" x14ac:dyDescent="0.2">
      <c r="A1137" s="3" t="s">
        <v>2379</v>
      </c>
      <c r="B1137" s="3" t="s">
        <v>2380</v>
      </c>
      <c r="C1137" s="3" t="s">
        <v>1880</v>
      </c>
      <c r="D1137" s="3" t="s">
        <v>12</v>
      </c>
      <c r="E1137" s="3" t="s">
        <v>12</v>
      </c>
      <c r="F1137" s="3" t="s">
        <v>12</v>
      </c>
      <c r="G1137" s="3" t="s">
        <v>12</v>
      </c>
      <c r="H1137" s="3" t="s">
        <v>12</v>
      </c>
      <c r="I1137" s="3" t="s">
        <v>12</v>
      </c>
      <c r="J1137" s="3" t="s">
        <v>12</v>
      </c>
      <c r="K1137" s="3" t="s">
        <v>12</v>
      </c>
      <c r="L1137" s="3" t="s">
        <v>12</v>
      </c>
    </row>
    <row r="1138" spans="1:12" x14ac:dyDescent="0.2">
      <c r="A1138" s="3" t="s">
        <v>2381</v>
      </c>
      <c r="B1138" s="3" t="s">
        <v>2382</v>
      </c>
      <c r="C1138" s="3" t="s">
        <v>1880</v>
      </c>
      <c r="D1138" s="3" t="s">
        <v>12</v>
      </c>
      <c r="E1138" s="3">
        <v>87396000</v>
      </c>
      <c r="F1138" s="3" t="s">
        <v>2383</v>
      </c>
      <c r="G1138" s="3" t="s">
        <v>12</v>
      </c>
      <c r="H1138" s="3">
        <v>463</v>
      </c>
      <c r="I1138" s="3" t="s">
        <v>12</v>
      </c>
      <c r="J1138" s="3" t="s">
        <v>12</v>
      </c>
      <c r="K1138" s="3" t="s">
        <v>12</v>
      </c>
      <c r="L1138" s="3" t="s">
        <v>12</v>
      </c>
    </row>
    <row r="1139" spans="1:12" x14ac:dyDescent="0.2">
      <c r="A1139" s="3" t="s">
        <v>2384</v>
      </c>
      <c r="B1139" s="3" t="s">
        <v>2385</v>
      </c>
      <c r="C1139" s="3" t="s">
        <v>1880</v>
      </c>
      <c r="D1139" s="3" t="s">
        <v>12</v>
      </c>
      <c r="E1139" s="3" t="s">
        <v>12</v>
      </c>
      <c r="F1139" s="3" t="s">
        <v>12</v>
      </c>
      <c r="G1139" s="3" t="s">
        <v>12</v>
      </c>
      <c r="H1139" s="3" t="s">
        <v>12</v>
      </c>
      <c r="I1139" s="3" t="s">
        <v>12</v>
      </c>
      <c r="J1139" s="3" t="s">
        <v>12</v>
      </c>
      <c r="K1139" s="3" t="s">
        <v>12</v>
      </c>
      <c r="L1139" s="3" t="s">
        <v>12</v>
      </c>
    </row>
    <row r="1140" spans="1:12" x14ac:dyDescent="0.2">
      <c r="A1140" s="3" t="s">
        <v>2386</v>
      </c>
      <c r="B1140" s="3" t="s">
        <v>2387</v>
      </c>
      <c r="C1140" s="3" t="s">
        <v>1880</v>
      </c>
      <c r="D1140" s="3" t="s">
        <v>12</v>
      </c>
      <c r="E1140" s="3" t="s">
        <v>12</v>
      </c>
      <c r="F1140" s="3" t="s">
        <v>12</v>
      </c>
      <c r="G1140" s="3" t="s">
        <v>12</v>
      </c>
      <c r="H1140" s="3">
        <v>201</v>
      </c>
      <c r="I1140" s="3" t="s">
        <v>12</v>
      </c>
      <c r="J1140" s="3" t="s">
        <v>12</v>
      </c>
      <c r="K1140" s="3" t="s">
        <v>12</v>
      </c>
      <c r="L1140" s="3" t="s">
        <v>12</v>
      </c>
    </row>
    <row r="1141" spans="1:12" x14ac:dyDescent="0.2">
      <c r="A1141" s="3" t="s">
        <v>2391</v>
      </c>
      <c r="B1141" s="3" t="s">
        <v>2392</v>
      </c>
      <c r="C1141" s="3" t="s">
        <v>1880</v>
      </c>
      <c r="D1141" s="3" t="s">
        <v>12</v>
      </c>
      <c r="E1141" s="3" t="s">
        <v>12</v>
      </c>
      <c r="F1141" s="3" t="s">
        <v>12</v>
      </c>
      <c r="G1141" s="3" t="s">
        <v>12</v>
      </c>
      <c r="H1141" s="3" t="s">
        <v>12</v>
      </c>
      <c r="I1141" s="3" t="s">
        <v>12</v>
      </c>
      <c r="J1141" s="3" t="s">
        <v>12</v>
      </c>
      <c r="K1141" s="3" t="s">
        <v>12</v>
      </c>
      <c r="L1141" s="3" t="s">
        <v>12</v>
      </c>
    </row>
    <row r="1142" spans="1:12" x14ac:dyDescent="0.2">
      <c r="A1142" s="3" t="s">
        <v>2393</v>
      </c>
      <c r="B1142" s="3" t="s">
        <v>2394</v>
      </c>
      <c r="C1142" s="3" t="s">
        <v>1880</v>
      </c>
      <c r="D1142" s="3" t="s">
        <v>12</v>
      </c>
      <c r="E1142" s="3">
        <v>88875000</v>
      </c>
      <c r="F1142" s="3" t="s">
        <v>2395</v>
      </c>
      <c r="G1142" s="3" t="s">
        <v>12</v>
      </c>
      <c r="H1142" s="3">
        <v>300</v>
      </c>
      <c r="I1142" s="3" t="s">
        <v>12</v>
      </c>
      <c r="J1142" s="3" t="s">
        <v>12</v>
      </c>
      <c r="K1142" s="3" t="s">
        <v>12</v>
      </c>
      <c r="L1142" s="3" t="s">
        <v>12</v>
      </c>
    </row>
    <row r="1143" spans="1:12" x14ac:dyDescent="0.2">
      <c r="A1143" s="3" t="s">
        <v>2399</v>
      </c>
      <c r="B1143" s="3" t="s">
        <v>2400</v>
      </c>
      <c r="C1143" s="3" t="s">
        <v>1880</v>
      </c>
      <c r="D1143" s="3" t="s">
        <v>12</v>
      </c>
      <c r="E1143" s="3">
        <v>58698000</v>
      </c>
      <c r="F1143" s="3" t="s">
        <v>2401</v>
      </c>
      <c r="G1143" s="3" t="s">
        <v>12</v>
      </c>
      <c r="H1143" s="3">
        <v>404</v>
      </c>
      <c r="I1143" s="3" t="s">
        <v>12</v>
      </c>
      <c r="J1143" s="3" t="s">
        <v>12</v>
      </c>
      <c r="K1143" s="3" t="s">
        <v>12</v>
      </c>
      <c r="L1143" s="3" t="s">
        <v>12</v>
      </c>
    </row>
    <row r="1144" spans="1:12" x14ac:dyDescent="0.2">
      <c r="A1144" s="3" t="s">
        <v>2402</v>
      </c>
      <c r="B1144" s="3" t="s">
        <v>2403</v>
      </c>
      <c r="C1144" s="3" t="s">
        <v>1880</v>
      </c>
      <c r="D1144" s="3" t="s">
        <v>12</v>
      </c>
      <c r="E1144" s="3" t="s">
        <v>12</v>
      </c>
      <c r="F1144" s="3" t="s">
        <v>12</v>
      </c>
      <c r="G1144" s="3" t="s">
        <v>12</v>
      </c>
      <c r="H1144" s="3" t="s">
        <v>12</v>
      </c>
      <c r="I1144" s="3" t="s">
        <v>12</v>
      </c>
      <c r="J1144" s="3" t="s">
        <v>12</v>
      </c>
      <c r="K1144" s="3" t="s">
        <v>12</v>
      </c>
      <c r="L1144" s="3" t="s">
        <v>12</v>
      </c>
    </row>
    <row r="1145" spans="1:12" x14ac:dyDescent="0.2">
      <c r="A1145" s="3" t="s">
        <v>2404</v>
      </c>
      <c r="B1145" s="3" t="s">
        <v>2405</v>
      </c>
      <c r="C1145" s="3" t="s">
        <v>1880</v>
      </c>
      <c r="D1145" s="3" t="s">
        <v>12</v>
      </c>
      <c r="E1145" s="3">
        <v>24399000064</v>
      </c>
      <c r="F1145" s="3" t="s">
        <v>12</v>
      </c>
      <c r="G1145" s="3" t="s">
        <v>12</v>
      </c>
      <c r="H1145" s="3">
        <v>77000</v>
      </c>
      <c r="I1145" s="3" t="s">
        <v>12</v>
      </c>
      <c r="J1145" s="3" t="s">
        <v>12</v>
      </c>
      <c r="K1145" s="3" t="s">
        <v>12</v>
      </c>
      <c r="L1145" s="3" t="s">
        <v>12</v>
      </c>
    </row>
    <row r="1146" spans="1:12" x14ac:dyDescent="0.2">
      <c r="A1146" s="3" t="s">
        <v>2406</v>
      </c>
      <c r="B1146" s="3" t="s">
        <v>2407</v>
      </c>
      <c r="C1146" s="3" t="s">
        <v>1880</v>
      </c>
      <c r="D1146" s="3" t="s">
        <v>12</v>
      </c>
      <c r="E1146" s="3">
        <v>422413992</v>
      </c>
      <c r="F1146" s="3" t="s">
        <v>2408</v>
      </c>
      <c r="G1146" s="3" t="s">
        <v>2409</v>
      </c>
      <c r="H1146" s="3">
        <v>2500</v>
      </c>
      <c r="I1146" s="3" t="s">
        <v>12</v>
      </c>
      <c r="J1146" s="3" t="s">
        <v>12</v>
      </c>
      <c r="K1146" s="3" t="s">
        <v>12</v>
      </c>
      <c r="L1146" s="3" t="s">
        <v>12</v>
      </c>
    </row>
    <row r="1147" spans="1:12" x14ac:dyDescent="0.2">
      <c r="A1147" s="3" t="s">
        <v>2410</v>
      </c>
      <c r="B1147" s="3" t="s">
        <v>2411</v>
      </c>
      <c r="C1147" s="3" t="s">
        <v>1880</v>
      </c>
      <c r="D1147" s="3" t="s">
        <v>12</v>
      </c>
      <c r="E1147" s="3">
        <v>137855000</v>
      </c>
      <c r="F1147" s="3" t="s">
        <v>2412</v>
      </c>
      <c r="G1147" s="3" t="s">
        <v>12</v>
      </c>
      <c r="H1147" s="3">
        <v>483</v>
      </c>
      <c r="I1147" s="3" t="s">
        <v>12</v>
      </c>
      <c r="J1147" s="3" t="s">
        <v>12</v>
      </c>
      <c r="K1147" s="3" t="s">
        <v>12</v>
      </c>
      <c r="L1147" s="3" t="s">
        <v>12</v>
      </c>
    </row>
    <row r="1148" spans="1:12" x14ac:dyDescent="0.2">
      <c r="A1148" s="3" t="s">
        <v>2413</v>
      </c>
      <c r="B1148" s="3" t="s">
        <v>2414</v>
      </c>
      <c r="C1148" s="3" t="s">
        <v>1880</v>
      </c>
      <c r="D1148" s="3" t="s">
        <v>12</v>
      </c>
      <c r="E1148" s="3" t="s">
        <v>12</v>
      </c>
      <c r="F1148" s="3" t="s">
        <v>12</v>
      </c>
      <c r="G1148" s="3" t="s">
        <v>12</v>
      </c>
      <c r="H1148" s="3" t="s">
        <v>12</v>
      </c>
      <c r="I1148" s="3" t="s">
        <v>12</v>
      </c>
      <c r="J1148" s="3" t="s">
        <v>12</v>
      </c>
      <c r="K1148" s="3" t="s">
        <v>12</v>
      </c>
      <c r="L1148" s="3" t="s">
        <v>12</v>
      </c>
    </row>
    <row r="1149" spans="1:12" x14ac:dyDescent="0.2">
      <c r="A1149" s="3" t="s">
        <v>2415</v>
      </c>
      <c r="B1149" s="3" t="s">
        <v>2416</v>
      </c>
      <c r="C1149" s="3" t="s">
        <v>1880</v>
      </c>
      <c r="D1149" s="3" t="s">
        <v>12</v>
      </c>
      <c r="E1149" s="3" t="s">
        <v>12</v>
      </c>
      <c r="F1149" s="3" t="s">
        <v>12</v>
      </c>
      <c r="G1149" s="3" t="s">
        <v>12</v>
      </c>
      <c r="H1149" s="3" t="s">
        <v>12</v>
      </c>
      <c r="I1149" s="3" t="s">
        <v>12</v>
      </c>
      <c r="J1149" s="3" t="s">
        <v>12</v>
      </c>
      <c r="K1149" s="3" t="s">
        <v>12</v>
      </c>
      <c r="L1149" s="3" t="s">
        <v>12</v>
      </c>
    </row>
    <row r="1150" spans="1:12" x14ac:dyDescent="0.2">
      <c r="A1150" s="3" t="s">
        <v>2417</v>
      </c>
      <c r="B1150" s="3" t="s">
        <v>2418</v>
      </c>
      <c r="C1150" s="3" t="s">
        <v>1880</v>
      </c>
      <c r="D1150" s="3" t="s">
        <v>12</v>
      </c>
      <c r="E1150" s="3" t="s">
        <v>12</v>
      </c>
      <c r="F1150" s="3" t="s">
        <v>12</v>
      </c>
      <c r="G1150" s="3" t="s">
        <v>12</v>
      </c>
      <c r="H1150" s="3" t="s">
        <v>12</v>
      </c>
      <c r="I1150" s="3" t="s">
        <v>12</v>
      </c>
      <c r="J1150" s="3" t="s">
        <v>12</v>
      </c>
      <c r="K1150" s="3" t="s">
        <v>12</v>
      </c>
      <c r="L1150" s="3" t="s">
        <v>12</v>
      </c>
    </row>
    <row r="1151" spans="1:12" x14ac:dyDescent="0.2">
      <c r="A1151" s="3" t="s">
        <v>2419</v>
      </c>
      <c r="B1151" s="3" t="s">
        <v>2420</v>
      </c>
      <c r="C1151" s="3" t="s">
        <v>1880</v>
      </c>
      <c r="D1151" s="3" t="s">
        <v>12</v>
      </c>
      <c r="E1151" s="3" t="s">
        <v>12</v>
      </c>
      <c r="F1151" s="3" t="s">
        <v>12</v>
      </c>
      <c r="G1151" s="3" t="s">
        <v>12</v>
      </c>
      <c r="H1151" s="3" t="s">
        <v>12</v>
      </c>
      <c r="I1151" s="3" t="s">
        <v>12</v>
      </c>
      <c r="J1151" s="3" t="s">
        <v>12</v>
      </c>
      <c r="K1151" s="3" t="s">
        <v>12</v>
      </c>
      <c r="L1151" s="3" t="s">
        <v>12</v>
      </c>
    </row>
    <row r="1152" spans="1:12" x14ac:dyDescent="0.2">
      <c r="A1152" s="3" t="s">
        <v>2421</v>
      </c>
      <c r="B1152" s="3" t="s">
        <v>2422</v>
      </c>
      <c r="C1152" s="3" t="s">
        <v>1880</v>
      </c>
      <c r="D1152" s="3" t="s">
        <v>12</v>
      </c>
      <c r="E1152" s="3" t="s">
        <v>12</v>
      </c>
      <c r="F1152" s="3" t="s">
        <v>12</v>
      </c>
      <c r="G1152" s="3" t="s">
        <v>12</v>
      </c>
      <c r="H1152" s="3" t="s">
        <v>12</v>
      </c>
      <c r="I1152" s="3" t="s">
        <v>12</v>
      </c>
      <c r="J1152" s="3" t="s">
        <v>12</v>
      </c>
      <c r="K1152" s="3" t="s">
        <v>12</v>
      </c>
      <c r="L1152" s="3" t="s">
        <v>12</v>
      </c>
    </row>
    <row r="1153" spans="1:12" x14ac:dyDescent="0.2">
      <c r="A1153" s="3" t="s">
        <v>2423</v>
      </c>
      <c r="B1153" s="3" t="s">
        <v>2424</v>
      </c>
      <c r="C1153" s="3" t="s">
        <v>1880</v>
      </c>
      <c r="D1153" s="3" t="s">
        <v>12</v>
      </c>
      <c r="E1153" s="3" t="s">
        <v>12</v>
      </c>
      <c r="F1153" s="3" t="s">
        <v>12</v>
      </c>
      <c r="G1153" s="3" t="s">
        <v>12</v>
      </c>
      <c r="H1153" s="3" t="s">
        <v>12</v>
      </c>
      <c r="I1153" s="3" t="s">
        <v>12</v>
      </c>
      <c r="J1153" s="3" t="s">
        <v>12</v>
      </c>
      <c r="K1153" s="3" t="s">
        <v>12</v>
      </c>
      <c r="L1153" s="3" t="s">
        <v>12</v>
      </c>
    </row>
    <row r="1154" spans="1:12" x14ac:dyDescent="0.2">
      <c r="A1154" s="3" t="s">
        <v>2425</v>
      </c>
      <c r="B1154" s="3" t="s">
        <v>2426</v>
      </c>
      <c r="C1154" s="3" t="s">
        <v>1880</v>
      </c>
      <c r="D1154" s="3" t="s">
        <v>12</v>
      </c>
      <c r="E1154" s="3" t="s">
        <v>12</v>
      </c>
      <c r="F1154" s="3" t="s">
        <v>12</v>
      </c>
      <c r="G1154" s="3" t="s">
        <v>2427</v>
      </c>
      <c r="H1154" s="3" t="s">
        <v>12</v>
      </c>
      <c r="I1154" s="3" t="s">
        <v>12</v>
      </c>
      <c r="J1154" s="3" t="s">
        <v>12</v>
      </c>
      <c r="K1154" s="3" t="s">
        <v>12</v>
      </c>
      <c r="L1154" s="3" t="s">
        <v>12</v>
      </c>
    </row>
    <row r="1155" spans="1:12" x14ac:dyDescent="0.2">
      <c r="A1155" s="3" t="s">
        <v>2428</v>
      </c>
      <c r="B1155" s="3" t="s">
        <v>2429</v>
      </c>
      <c r="C1155" s="3" t="s">
        <v>1880</v>
      </c>
      <c r="D1155" s="3" t="s">
        <v>12</v>
      </c>
      <c r="E1155" s="3" t="s">
        <v>12</v>
      </c>
      <c r="F1155" s="3" t="s">
        <v>12</v>
      </c>
      <c r="G1155" s="3" t="s">
        <v>12</v>
      </c>
      <c r="H1155" s="3" t="s">
        <v>12</v>
      </c>
      <c r="I1155" s="3" t="s">
        <v>12</v>
      </c>
      <c r="J1155" s="3" t="s">
        <v>12</v>
      </c>
      <c r="K1155" s="3" t="s">
        <v>12</v>
      </c>
      <c r="L1155" s="3" t="s">
        <v>12</v>
      </c>
    </row>
    <row r="1156" spans="1:12" x14ac:dyDescent="0.2">
      <c r="A1156" s="3" t="s">
        <v>2430</v>
      </c>
      <c r="B1156" s="3" t="s">
        <v>2431</v>
      </c>
      <c r="C1156" s="3" t="s">
        <v>1880</v>
      </c>
      <c r="D1156" s="3" t="s">
        <v>12</v>
      </c>
      <c r="E1156" s="3" t="s">
        <v>12</v>
      </c>
      <c r="F1156" s="3" t="s">
        <v>12</v>
      </c>
      <c r="G1156" s="3" t="s">
        <v>12</v>
      </c>
      <c r="H1156" s="3" t="s">
        <v>12</v>
      </c>
      <c r="I1156" s="3" t="s">
        <v>12</v>
      </c>
      <c r="J1156" s="3" t="s">
        <v>12</v>
      </c>
      <c r="K1156" s="3" t="s">
        <v>12</v>
      </c>
      <c r="L1156" s="3" t="s">
        <v>12</v>
      </c>
    </row>
    <row r="1157" spans="1:12" x14ac:dyDescent="0.2">
      <c r="A1157" s="3" t="s">
        <v>2432</v>
      </c>
      <c r="B1157" s="3" t="s">
        <v>2433</v>
      </c>
      <c r="C1157" s="3" t="s">
        <v>1880</v>
      </c>
      <c r="D1157" s="3" t="s">
        <v>12</v>
      </c>
      <c r="E1157" s="3" t="s">
        <v>12</v>
      </c>
      <c r="F1157" s="3" t="s">
        <v>12</v>
      </c>
      <c r="G1157" s="3" t="s">
        <v>12</v>
      </c>
      <c r="H1157" s="3" t="s">
        <v>12</v>
      </c>
      <c r="I1157" s="3" t="s">
        <v>12</v>
      </c>
      <c r="J1157" s="3" t="s">
        <v>12</v>
      </c>
      <c r="K1157" s="3" t="s">
        <v>12</v>
      </c>
      <c r="L1157" s="3" t="s">
        <v>12</v>
      </c>
    </row>
    <row r="1158" spans="1:12" x14ac:dyDescent="0.2">
      <c r="A1158" s="3" t="s">
        <v>2434</v>
      </c>
      <c r="B1158" s="3" t="s">
        <v>2435</v>
      </c>
      <c r="C1158" s="3" t="s">
        <v>1880</v>
      </c>
      <c r="D1158" s="3" t="s">
        <v>12</v>
      </c>
      <c r="E1158" s="3" t="s">
        <v>12</v>
      </c>
      <c r="F1158" s="3" t="s">
        <v>12</v>
      </c>
      <c r="G1158" s="3" t="s">
        <v>12</v>
      </c>
      <c r="H1158" s="3">
        <v>48</v>
      </c>
      <c r="I1158" s="3" t="s">
        <v>12</v>
      </c>
      <c r="J1158" s="3" t="s">
        <v>12</v>
      </c>
      <c r="K1158" s="3" t="s">
        <v>12</v>
      </c>
      <c r="L1158" s="3" t="s">
        <v>12</v>
      </c>
    </row>
    <row r="1159" spans="1:12" x14ac:dyDescent="0.2">
      <c r="A1159" s="3" t="s">
        <v>2436</v>
      </c>
      <c r="B1159" s="3" t="s">
        <v>2437</v>
      </c>
      <c r="C1159" s="3" t="s">
        <v>1880</v>
      </c>
      <c r="D1159" s="3" t="s">
        <v>12</v>
      </c>
      <c r="E1159" s="3" t="s">
        <v>12</v>
      </c>
      <c r="F1159" s="3" t="s">
        <v>12</v>
      </c>
      <c r="G1159" s="3" t="s">
        <v>12</v>
      </c>
      <c r="H1159" s="3" t="s">
        <v>12</v>
      </c>
      <c r="I1159" s="3" t="s">
        <v>12</v>
      </c>
      <c r="J1159" s="3" t="s">
        <v>12</v>
      </c>
      <c r="K1159" s="3" t="s">
        <v>12</v>
      </c>
      <c r="L1159" s="3" t="s">
        <v>12</v>
      </c>
    </row>
    <row r="1160" spans="1:12" x14ac:dyDescent="0.2">
      <c r="A1160" s="3" t="s">
        <v>2438</v>
      </c>
      <c r="B1160" s="3" t="s">
        <v>2439</v>
      </c>
      <c r="C1160" s="3" t="s">
        <v>1880</v>
      </c>
      <c r="D1160" s="3" t="s">
        <v>12</v>
      </c>
      <c r="E1160" s="3" t="s">
        <v>12</v>
      </c>
      <c r="F1160" s="3" t="s">
        <v>12</v>
      </c>
      <c r="G1160" s="3" t="s">
        <v>12</v>
      </c>
      <c r="H1160" s="3" t="s">
        <v>12</v>
      </c>
      <c r="I1160" s="3" t="s">
        <v>12</v>
      </c>
      <c r="J1160" s="3" t="s">
        <v>12</v>
      </c>
      <c r="K1160" s="3" t="s">
        <v>12</v>
      </c>
      <c r="L1160" s="3" t="s">
        <v>12</v>
      </c>
    </row>
    <row r="1161" spans="1:12" x14ac:dyDescent="0.2">
      <c r="A1161" s="3" t="s">
        <v>2440</v>
      </c>
      <c r="B1161" s="3" t="s">
        <v>2441</v>
      </c>
      <c r="C1161" s="3" t="s">
        <v>1880</v>
      </c>
      <c r="D1161" s="3" t="s">
        <v>12</v>
      </c>
      <c r="E1161" s="3">
        <v>205891000</v>
      </c>
      <c r="F1161" s="3" t="s">
        <v>2442</v>
      </c>
      <c r="G1161" s="3" t="s">
        <v>12</v>
      </c>
      <c r="H1161" s="3">
        <v>453</v>
      </c>
      <c r="I1161" s="3" t="s">
        <v>12</v>
      </c>
      <c r="J1161" s="3" t="s">
        <v>12</v>
      </c>
      <c r="K1161" s="3" t="s">
        <v>12</v>
      </c>
      <c r="L1161" s="3" t="s">
        <v>12</v>
      </c>
    </row>
    <row r="1162" spans="1:12" x14ac:dyDescent="0.2">
      <c r="A1162" s="3" t="s">
        <v>2443</v>
      </c>
      <c r="B1162" s="3" t="s">
        <v>2444</v>
      </c>
      <c r="C1162" s="3" t="s">
        <v>1880</v>
      </c>
      <c r="D1162" s="3" t="s">
        <v>12</v>
      </c>
      <c r="E1162" s="3">
        <v>53629000</v>
      </c>
      <c r="F1162" s="3" t="s">
        <v>2445</v>
      </c>
      <c r="G1162" s="3" t="s">
        <v>12</v>
      </c>
      <c r="H1162" s="3">
        <v>264</v>
      </c>
      <c r="I1162" s="3" t="s">
        <v>12</v>
      </c>
      <c r="J1162" s="3" t="s">
        <v>12</v>
      </c>
      <c r="K1162" s="3" t="s">
        <v>12</v>
      </c>
      <c r="L1162" s="3" t="s">
        <v>12</v>
      </c>
    </row>
    <row r="1163" spans="1:12" x14ac:dyDescent="0.2">
      <c r="A1163" s="3" t="s">
        <v>2446</v>
      </c>
      <c r="B1163" s="3" t="s">
        <v>2447</v>
      </c>
      <c r="C1163" s="3" t="s">
        <v>1880</v>
      </c>
      <c r="D1163" s="3" t="s">
        <v>12</v>
      </c>
      <c r="E1163" s="3">
        <v>149666000</v>
      </c>
      <c r="F1163" s="3" t="s">
        <v>2448</v>
      </c>
      <c r="G1163" s="3" t="s">
        <v>12</v>
      </c>
      <c r="H1163" s="3">
        <v>423</v>
      </c>
      <c r="I1163" s="3">
        <v>25</v>
      </c>
      <c r="J1163" s="3" t="s">
        <v>12</v>
      </c>
      <c r="K1163" s="3" t="s">
        <v>12</v>
      </c>
      <c r="L1163" s="3" t="s">
        <v>12</v>
      </c>
    </row>
    <row r="1164" spans="1:12" x14ac:dyDescent="0.2">
      <c r="A1164" s="3" t="s">
        <v>2449</v>
      </c>
      <c r="B1164" s="3" t="s">
        <v>2450</v>
      </c>
      <c r="C1164" s="3" t="s">
        <v>1880</v>
      </c>
      <c r="D1164" s="3" t="s">
        <v>12</v>
      </c>
      <c r="E1164" s="3">
        <v>2246000</v>
      </c>
      <c r="F1164" s="3" t="s">
        <v>739</v>
      </c>
      <c r="G1164" s="3" t="s">
        <v>2451</v>
      </c>
      <c r="H1164" s="3">
        <v>9</v>
      </c>
      <c r="I1164" s="3" t="s">
        <v>12</v>
      </c>
      <c r="J1164" s="3" t="s">
        <v>12</v>
      </c>
      <c r="K1164" s="3" t="s">
        <v>12</v>
      </c>
      <c r="L1164" s="3" t="s">
        <v>12</v>
      </c>
    </row>
    <row r="1165" spans="1:12" x14ac:dyDescent="0.2">
      <c r="A1165" s="3" t="s">
        <v>2454</v>
      </c>
      <c r="B1165" s="3" t="s">
        <v>2455</v>
      </c>
      <c r="C1165" s="3" t="s">
        <v>1880</v>
      </c>
      <c r="D1165" s="3" t="s">
        <v>12</v>
      </c>
      <c r="E1165" s="3">
        <v>18482000</v>
      </c>
      <c r="F1165" s="3" t="s">
        <v>2456</v>
      </c>
      <c r="G1165" s="3" t="s">
        <v>12</v>
      </c>
      <c r="H1165" s="3">
        <v>135</v>
      </c>
      <c r="I1165" s="3" t="s">
        <v>12</v>
      </c>
      <c r="J1165" s="3" t="s">
        <v>12</v>
      </c>
      <c r="K1165" s="3" t="s">
        <v>12</v>
      </c>
      <c r="L1165" s="3" t="s">
        <v>12</v>
      </c>
    </row>
    <row r="1166" spans="1:12" x14ac:dyDescent="0.2">
      <c r="A1166" s="3" t="s">
        <v>2460</v>
      </c>
      <c r="B1166" s="3" t="s">
        <v>2461</v>
      </c>
      <c r="C1166" s="3" t="s">
        <v>1880</v>
      </c>
      <c r="D1166" s="3" t="s">
        <v>12</v>
      </c>
      <c r="E1166" s="3" t="s">
        <v>12</v>
      </c>
      <c r="F1166" s="3" t="s">
        <v>12</v>
      </c>
      <c r="G1166" s="3" t="s">
        <v>12</v>
      </c>
      <c r="H1166" s="3" t="s">
        <v>12</v>
      </c>
      <c r="I1166" s="3" t="s">
        <v>12</v>
      </c>
      <c r="J1166" s="3" t="s">
        <v>12</v>
      </c>
      <c r="K1166" s="3" t="s">
        <v>12</v>
      </c>
      <c r="L1166" s="3" t="s">
        <v>12</v>
      </c>
    </row>
    <row r="1167" spans="1:12" x14ac:dyDescent="0.2">
      <c r="A1167" s="3" t="s">
        <v>2468</v>
      </c>
      <c r="B1167" s="3" t="s">
        <v>2469</v>
      </c>
      <c r="C1167" s="3" t="s">
        <v>1880</v>
      </c>
      <c r="D1167" s="3" t="s">
        <v>12</v>
      </c>
      <c r="E1167" s="3">
        <v>61373000</v>
      </c>
      <c r="F1167" s="3" t="s">
        <v>2470</v>
      </c>
      <c r="G1167" s="3" t="s">
        <v>240</v>
      </c>
      <c r="H1167" s="3">
        <v>494</v>
      </c>
      <c r="I1167" s="3" t="s">
        <v>12</v>
      </c>
      <c r="J1167" s="3" t="s">
        <v>12</v>
      </c>
      <c r="K1167" s="3" t="s">
        <v>12</v>
      </c>
      <c r="L1167" s="3" t="s">
        <v>12</v>
      </c>
    </row>
    <row r="1168" spans="1:12" x14ac:dyDescent="0.2">
      <c r="A1168" s="3" t="s">
        <v>2471</v>
      </c>
      <c r="B1168" s="3" t="s">
        <v>2472</v>
      </c>
      <c r="C1168" s="3" t="s">
        <v>1880</v>
      </c>
      <c r="D1168" s="3" t="s">
        <v>12</v>
      </c>
      <c r="E1168" s="3" t="s">
        <v>12</v>
      </c>
      <c r="F1168" s="3" t="s">
        <v>12</v>
      </c>
      <c r="G1168" s="3" t="s">
        <v>12</v>
      </c>
      <c r="H1168" s="3" t="s">
        <v>12</v>
      </c>
      <c r="I1168" s="3" t="s">
        <v>12</v>
      </c>
      <c r="J1168" s="3" t="s">
        <v>12</v>
      </c>
      <c r="K1168" s="3" t="s">
        <v>12</v>
      </c>
      <c r="L1168" s="3" t="s">
        <v>12</v>
      </c>
    </row>
    <row r="1169" spans="1:12" x14ac:dyDescent="0.2">
      <c r="A1169" s="3" t="s">
        <v>2473</v>
      </c>
      <c r="B1169" s="3" t="s">
        <v>2474</v>
      </c>
      <c r="C1169" s="3" t="s">
        <v>1880</v>
      </c>
      <c r="D1169" s="3" t="s">
        <v>12</v>
      </c>
      <c r="E1169" s="3" t="s">
        <v>12</v>
      </c>
      <c r="F1169" s="3" t="s">
        <v>12</v>
      </c>
      <c r="G1169" s="3" t="s">
        <v>12</v>
      </c>
      <c r="H1169" s="3" t="s">
        <v>12</v>
      </c>
      <c r="I1169" s="3" t="s">
        <v>12</v>
      </c>
      <c r="J1169" s="3" t="s">
        <v>12</v>
      </c>
      <c r="K1169" s="3" t="s">
        <v>12</v>
      </c>
      <c r="L1169" s="3" t="s">
        <v>12</v>
      </c>
    </row>
    <row r="1170" spans="1:12" x14ac:dyDescent="0.2">
      <c r="A1170" s="3" t="s">
        <v>2475</v>
      </c>
      <c r="B1170" s="3" t="s">
        <v>2476</v>
      </c>
      <c r="C1170" s="3" t="s">
        <v>1880</v>
      </c>
      <c r="D1170" s="3" t="s">
        <v>12</v>
      </c>
      <c r="E1170" s="3">
        <v>173704000</v>
      </c>
      <c r="F1170" s="3" t="s">
        <v>2477</v>
      </c>
      <c r="G1170" s="3" t="s">
        <v>12</v>
      </c>
      <c r="H1170" s="3">
        <v>81</v>
      </c>
      <c r="I1170" s="3" t="s">
        <v>12</v>
      </c>
      <c r="J1170" s="3" t="s">
        <v>12</v>
      </c>
      <c r="K1170" s="3" t="s">
        <v>12</v>
      </c>
      <c r="L1170" s="3" t="s">
        <v>12</v>
      </c>
    </row>
    <row r="1171" spans="1:12" x14ac:dyDescent="0.2">
      <c r="A1171" s="3" t="s">
        <v>2478</v>
      </c>
      <c r="B1171" s="3" t="s">
        <v>2479</v>
      </c>
      <c r="C1171" s="3" t="s">
        <v>1880</v>
      </c>
      <c r="D1171" s="3" t="s">
        <v>12</v>
      </c>
      <c r="E1171" s="3" t="s">
        <v>12</v>
      </c>
      <c r="F1171" s="3" t="s">
        <v>12</v>
      </c>
      <c r="G1171" s="3" t="s">
        <v>12</v>
      </c>
      <c r="H1171" s="3" t="s">
        <v>12</v>
      </c>
      <c r="I1171" s="3" t="s">
        <v>12</v>
      </c>
      <c r="J1171" s="3" t="s">
        <v>12</v>
      </c>
      <c r="K1171" s="3" t="s">
        <v>12</v>
      </c>
      <c r="L1171" s="3" t="s">
        <v>12</v>
      </c>
    </row>
    <row r="1172" spans="1:12" x14ac:dyDescent="0.2">
      <c r="A1172" s="3" t="s">
        <v>2480</v>
      </c>
      <c r="B1172" s="3" t="s">
        <v>2481</v>
      </c>
      <c r="C1172" s="3" t="s">
        <v>1880</v>
      </c>
      <c r="D1172" s="3" t="s">
        <v>12</v>
      </c>
      <c r="E1172" s="3" t="s">
        <v>12</v>
      </c>
      <c r="F1172" s="3" t="s">
        <v>12</v>
      </c>
      <c r="G1172" s="3" t="s">
        <v>12</v>
      </c>
      <c r="H1172" s="3" t="s">
        <v>12</v>
      </c>
      <c r="I1172" s="3" t="s">
        <v>12</v>
      </c>
      <c r="J1172" s="3" t="s">
        <v>12</v>
      </c>
      <c r="K1172" s="3" t="s">
        <v>12</v>
      </c>
      <c r="L1172" s="3" t="s">
        <v>12</v>
      </c>
    </row>
    <row r="1173" spans="1:12" x14ac:dyDescent="0.2">
      <c r="A1173" s="3" t="s">
        <v>2482</v>
      </c>
      <c r="B1173" s="3" t="s">
        <v>2483</v>
      </c>
      <c r="C1173" s="3" t="s">
        <v>1880</v>
      </c>
      <c r="D1173" s="3" t="s">
        <v>12</v>
      </c>
      <c r="E1173" s="3" t="s">
        <v>12</v>
      </c>
      <c r="F1173" s="3" t="s">
        <v>12</v>
      </c>
      <c r="G1173" s="3" t="s">
        <v>12</v>
      </c>
      <c r="H1173" s="3" t="s">
        <v>12</v>
      </c>
      <c r="I1173" s="3" t="s">
        <v>12</v>
      </c>
      <c r="J1173" s="3" t="s">
        <v>12</v>
      </c>
      <c r="K1173" s="3" t="s">
        <v>12</v>
      </c>
      <c r="L1173" s="3" t="s">
        <v>12</v>
      </c>
    </row>
    <row r="1174" spans="1:12" x14ac:dyDescent="0.2">
      <c r="A1174" s="3" t="s">
        <v>2484</v>
      </c>
      <c r="B1174" s="3" t="s">
        <v>2485</v>
      </c>
      <c r="C1174" s="3" t="s">
        <v>1880</v>
      </c>
      <c r="D1174" s="3" t="s">
        <v>12</v>
      </c>
      <c r="E1174" s="3">
        <v>318516000</v>
      </c>
      <c r="F1174" s="3" t="s">
        <v>12</v>
      </c>
      <c r="G1174" s="3" t="s">
        <v>12</v>
      </c>
      <c r="H1174" s="3">
        <v>1024</v>
      </c>
      <c r="I1174" s="3" t="s">
        <v>12</v>
      </c>
      <c r="J1174" s="3" t="s">
        <v>12</v>
      </c>
      <c r="K1174" s="3" t="s">
        <v>12</v>
      </c>
      <c r="L1174" s="3" t="s">
        <v>12</v>
      </c>
    </row>
    <row r="1175" spans="1:12" x14ac:dyDescent="0.2">
      <c r="A1175" s="3" t="s">
        <v>2486</v>
      </c>
      <c r="B1175" s="3" t="s">
        <v>2487</v>
      </c>
      <c r="C1175" s="3" t="s">
        <v>1880</v>
      </c>
      <c r="D1175" s="3" t="s">
        <v>12</v>
      </c>
      <c r="E1175" s="3" t="s">
        <v>12</v>
      </c>
      <c r="F1175" s="3" t="s">
        <v>12</v>
      </c>
      <c r="G1175" s="3" t="s">
        <v>12</v>
      </c>
      <c r="H1175" s="3" t="s">
        <v>12</v>
      </c>
      <c r="I1175" s="3" t="s">
        <v>12</v>
      </c>
      <c r="J1175" s="3" t="s">
        <v>12</v>
      </c>
      <c r="K1175" s="3" t="s">
        <v>12</v>
      </c>
      <c r="L1175" s="3" t="s">
        <v>12</v>
      </c>
    </row>
    <row r="1176" spans="1:12" x14ac:dyDescent="0.2">
      <c r="A1176" s="3" t="s">
        <v>2494</v>
      </c>
      <c r="B1176" s="3" t="s">
        <v>2495</v>
      </c>
      <c r="C1176" s="3" t="s">
        <v>1880</v>
      </c>
      <c r="D1176" s="3" t="s">
        <v>12</v>
      </c>
      <c r="E1176" s="3">
        <v>20782851</v>
      </c>
      <c r="F1176" s="3" t="s">
        <v>12</v>
      </c>
      <c r="G1176" s="3" t="s">
        <v>2496</v>
      </c>
      <c r="H1176" s="3">
        <v>97</v>
      </c>
      <c r="I1176" s="3">
        <v>55</v>
      </c>
      <c r="J1176" s="3" t="s">
        <v>12</v>
      </c>
      <c r="K1176" s="3" t="s">
        <v>12</v>
      </c>
      <c r="L1176" s="3" t="s">
        <v>12</v>
      </c>
    </row>
    <row r="1177" spans="1:12" x14ac:dyDescent="0.2">
      <c r="A1177" s="3" t="s">
        <v>2497</v>
      </c>
      <c r="B1177" s="3" t="s">
        <v>2498</v>
      </c>
      <c r="C1177" s="3" t="s">
        <v>1880</v>
      </c>
      <c r="D1177" s="3" t="s">
        <v>12</v>
      </c>
      <c r="E1177" s="3" t="s">
        <v>12</v>
      </c>
      <c r="F1177" s="3" t="s">
        <v>12</v>
      </c>
      <c r="G1177" s="3" t="s">
        <v>12</v>
      </c>
      <c r="H1177" s="3" t="s">
        <v>12</v>
      </c>
      <c r="I1177" s="3" t="s">
        <v>12</v>
      </c>
      <c r="J1177" s="3" t="s">
        <v>12</v>
      </c>
      <c r="K1177" s="3" t="s">
        <v>12</v>
      </c>
      <c r="L1177" s="3" t="s">
        <v>12</v>
      </c>
    </row>
    <row r="1178" spans="1:12" x14ac:dyDescent="0.2">
      <c r="A1178" s="3" t="s">
        <v>2499</v>
      </c>
      <c r="B1178" s="3" t="s">
        <v>2500</v>
      </c>
      <c r="C1178" s="3" t="s">
        <v>1880</v>
      </c>
      <c r="D1178" s="3" t="s">
        <v>12</v>
      </c>
      <c r="E1178" s="3" t="s">
        <v>12</v>
      </c>
      <c r="F1178" s="3" t="s">
        <v>12</v>
      </c>
      <c r="G1178" s="3" t="s">
        <v>12</v>
      </c>
      <c r="H1178" s="3" t="s">
        <v>12</v>
      </c>
      <c r="I1178" s="3" t="s">
        <v>12</v>
      </c>
      <c r="J1178" s="3" t="s">
        <v>12</v>
      </c>
      <c r="K1178" s="3" t="s">
        <v>12</v>
      </c>
      <c r="L1178" s="3" t="s">
        <v>12</v>
      </c>
    </row>
    <row r="1179" spans="1:12" x14ac:dyDescent="0.2">
      <c r="A1179" s="3" t="s">
        <v>2501</v>
      </c>
      <c r="B1179" s="3" t="s">
        <v>2502</v>
      </c>
      <c r="C1179" s="3" t="s">
        <v>1880</v>
      </c>
      <c r="D1179" s="3" t="s">
        <v>12</v>
      </c>
      <c r="E1179" s="3">
        <v>842393008</v>
      </c>
      <c r="F1179" s="3" t="s">
        <v>2503</v>
      </c>
      <c r="G1179" s="3" t="s">
        <v>12</v>
      </c>
      <c r="H1179" s="3">
        <v>1696</v>
      </c>
      <c r="I1179" s="3">
        <v>30</v>
      </c>
      <c r="J1179" s="3" t="s">
        <v>12</v>
      </c>
      <c r="K1179" s="3" t="s">
        <v>12</v>
      </c>
      <c r="L1179" s="3">
        <v>7</v>
      </c>
    </row>
    <row r="1180" spans="1:12" x14ac:dyDescent="0.2">
      <c r="A1180" s="3" t="s">
        <v>2508</v>
      </c>
      <c r="B1180" s="3" t="s">
        <v>2509</v>
      </c>
      <c r="C1180" s="3" t="s">
        <v>1880</v>
      </c>
      <c r="D1180" s="3" t="s">
        <v>12</v>
      </c>
      <c r="E1180" s="3" t="s">
        <v>12</v>
      </c>
      <c r="F1180" s="3" t="s">
        <v>12</v>
      </c>
      <c r="G1180" s="3" t="s">
        <v>12</v>
      </c>
      <c r="H1180" s="3">
        <v>226</v>
      </c>
      <c r="I1180" s="3" t="s">
        <v>12</v>
      </c>
      <c r="J1180" s="3" t="s">
        <v>12</v>
      </c>
      <c r="K1180" s="3" t="s">
        <v>12</v>
      </c>
      <c r="L1180" s="3" t="s">
        <v>12</v>
      </c>
    </row>
    <row r="1181" spans="1:12" x14ac:dyDescent="0.2">
      <c r="A1181" s="3" t="s">
        <v>2510</v>
      </c>
      <c r="B1181" s="3" t="s">
        <v>2511</v>
      </c>
      <c r="C1181" s="3" t="s">
        <v>1880</v>
      </c>
      <c r="D1181" s="3" t="s">
        <v>12</v>
      </c>
      <c r="E1181" s="3">
        <v>1171975984</v>
      </c>
      <c r="F1181" s="3" t="s">
        <v>2512</v>
      </c>
      <c r="G1181" s="3" t="s">
        <v>2513</v>
      </c>
      <c r="H1181" s="3">
        <v>5090</v>
      </c>
      <c r="I1181" s="3" t="s">
        <v>12</v>
      </c>
      <c r="J1181" s="3" t="s">
        <v>12</v>
      </c>
      <c r="K1181" s="3" t="s">
        <v>12</v>
      </c>
      <c r="L1181" s="3" t="s">
        <v>12</v>
      </c>
    </row>
    <row r="1182" spans="1:12" x14ac:dyDescent="0.2">
      <c r="A1182" s="3" t="s">
        <v>2514</v>
      </c>
      <c r="B1182" s="3" t="s">
        <v>2515</v>
      </c>
      <c r="C1182" s="3" t="s">
        <v>1880</v>
      </c>
      <c r="D1182" s="3" t="s">
        <v>12</v>
      </c>
      <c r="E1182" s="3" t="s">
        <v>12</v>
      </c>
      <c r="F1182" s="3" t="s">
        <v>12</v>
      </c>
      <c r="G1182" s="3" t="s">
        <v>12</v>
      </c>
      <c r="H1182" s="3" t="s">
        <v>12</v>
      </c>
      <c r="I1182" s="3" t="s">
        <v>12</v>
      </c>
      <c r="J1182" s="3" t="s">
        <v>12</v>
      </c>
      <c r="K1182" s="3" t="s">
        <v>12</v>
      </c>
      <c r="L1182" s="3" t="s">
        <v>12</v>
      </c>
    </row>
    <row r="1183" spans="1:12" x14ac:dyDescent="0.2">
      <c r="A1183" s="3" t="s">
        <v>2519</v>
      </c>
      <c r="B1183" s="3" t="s">
        <v>2520</v>
      </c>
      <c r="C1183" s="3" t="s">
        <v>1880</v>
      </c>
      <c r="D1183" s="3" t="s">
        <v>12</v>
      </c>
      <c r="E1183" s="3" t="s">
        <v>12</v>
      </c>
      <c r="F1183" s="3" t="s">
        <v>12</v>
      </c>
      <c r="G1183" s="3" t="s">
        <v>12</v>
      </c>
      <c r="H1183" s="3" t="s">
        <v>12</v>
      </c>
      <c r="I1183" s="3">
        <v>45</v>
      </c>
      <c r="J1183" s="3" t="s">
        <v>12</v>
      </c>
      <c r="K1183" s="3" t="s">
        <v>12</v>
      </c>
      <c r="L1183" s="3" t="s">
        <v>12</v>
      </c>
    </row>
    <row r="1184" spans="1:12" x14ac:dyDescent="0.2">
      <c r="A1184" s="3" t="s">
        <v>2521</v>
      </c>
      <c r="B1184" s="3" t="s">
        <v>2522</v>
      </c>
      <c r="C1184" s="3" t="s">
        <v>1880</v>
      </c>
      <c r="D1184" s="3" t="s">
        <v>12</v>
      </c>
      <c r="E1184" s="3">
        <v>12135000</v>
      </c>
      <c r="F1184" s="3" t="s">
        <v>2523</v>
      </c>
      <c r="G1184" s="3" t="s">
        <v>2524</v>
      </c>
      <c r="H1184" s="3">
        <v>776</v>
      </c>
      <c r="I1184" s="3" t="s">
        <v>12</v>
      </c>
      <c r="J1184" s="3" t="s">
        <v>12</v>
      </c>
      <c r="K1184" s="3" t="s">
        <v>12</v>
      </c>
      <c r="L1184" s="3" t="s">
        <v>12</v>
      </c>
    </row>
    <row r="1185" spans="1:12" x14ac:dyDescent="0.2">
      <c r="A1185" s="3" t="s">
        <v>2525</v>
      </c>
      <c r="B1185" s="3" t="s">
        <v>2526</v>
      </c>
      <c r="C1185" s="3" t="s">
        <v>1880</v>
      </c>
      <c r="D1185" s="3" t="s">
        <v>12</v>
      </c>
      <c r="E1185" s="3" t="s">
        <v>12</v>
      </c>
      <c r="F1185" s="3" t="s">
        <v>2527</v>
      </c>
      <c r="G1185" s="3" t="s">
        <v>12</v>
      </c>
      <c r="H1185" s="3">
        <v>150</v>
      </c>
      <c r="I1185" s="3" t="s">
        <v>12</v>
      </c>
      <c r="J1185" s="3" t="s">
        <v>12</v>
      </c>
      <c r="K1185" s="3" t="s">
        <v>12</v>
      </c>
      <c r="L1185" s="3" t="s">
        <v>12</v>
      </c>
    </row>
    <row r="1186" spans="1:12" x14ac:dyDescent="0.2">
      <c r="A1186" s="3" t="s">
        <v>2528</v>
      </c>
      <c r="B1186" s="3" t="s">
        <v>2529</v>
      </c>
      <c r="C1186" s="3" t="s">
        <v>1880</v>
      </c>
      <c r="D1186" s="3" t="s">
        <v>12</v>
      </c>
      <c r="E1186" s="3" t="s">
        <v>12</v>
      </c>
      <c r="F1186" s="3" t="s">
        <v>12</v>
      </c>
      <c r="G1186" s="3" t="s">
        <v>12</v>
      </c>
      <c r="H1186" s="3">
        <v>4000</v>
      </c>
      <c r="I1186" s="3" t="s">
        <v>12</v>
      </c>
      <c r="J1186" s="3" t="s">
        <v>12</v>
      </c>
      <c r="K1186" s="3" t="s">
        <v>12</v>
      </c>
      <c r="L1186" s="3" t="s">
        <v>12</v>
      </c>
    </row>
    <row r="1187" spans="1:12" x14ac:dyDescent="0.2">
      <c r="A1187" s="3" t="s">
        <v>2530</v>
      </c>
      <c r="B1187" s="3" t="s">
        <v>2531</v>
      </c>
      <c r="C1187" s="3" t="s">
        <v>1880</v>
      </c>
      <c r="D1187" s="3" t="s">
        <v>12</v>
      </c>
      <c r="E1187" s="3">
        <v>317098000</v>
      </c>
      <c r="F1187" s="3" t="s">
        <v>2532</v>
      </c>
      <c r="G1187" s="3" t="s">
        <v>12</v>
      </c>
      <c r="H1187" s="3">
        <v>1673</v>
      </c>
      <c r="I1187" s="3" t="s">
        <v>12</v>
      </c>
      <c r="J1187" s="3" t="s">
        <v>12</v>
      </c>
      <c r="K1187" s="3" t="s">
        <v>12</v>
      </c>
      <c r="L1187" s="3" t="s">
        <v>12</v>
      </c>
    </row>
    <row r="1188" spans="1:12" x14ac:dyDescent="0.2">
      <c r="A1188" s="3" t="s">
        <v>2533</v>
      </c>
      <c r="B1188" s="3" t="s">
        <v>2534</v>
      </c>
      <c r="C1188" s="3" t="s">
        <v>1880</v>
      </c>
      <c r="D1188" s="3" t="s">
        <v>12</v>
      </c>
      <c r="E1188" s="3" t="s">
        <v>12</v>
      </c>
      <c r="F1188" s="3" t="s">
        <v>12</v>
      </c>
      <c r="G1188" s="3" t="s">
        <v>12</v>
      </c>
      <c r="H1188" s="3">
        <v>93</v>
      </c>
      <c r="I1188" s="3" t="s">
        <v>12</v>
      </c>
      <c r="J1188" s="3" t="s">
        <v>12</v>
      </c>
      <c r="K1188" s="3" t="s">
        <v>12</v>
      </c>
      <c r="L1188" s="3" t="s">
        <v>12</v>
      </c>
    </row>
    <row r="1189" spans="1:12" x14ac:dyDescent="0.2">
      <c r="A1189" s="3" t="s">
        <v>2535</v>
      </c>
      <c r="B1189" s="3" t="s">
        <v>2536</v>
      </c>
      <c r="C1189" s="3" t="s">
        <v>1880</v>
      </c>
      <c r="D1189" s="3" t="s">
        <v>12</v>
      </c>
      <c r="E1189" s="3" t="s">
        <v>12</v>
      </c>
      <c r="F1189" s="3" t="s">
        <v>12</v>
      </c>
      <c r="G1189" s="3" t="s">
        <v>12</v>
      </c>
      <c r="H1189" s="3">
        <v>55</v>
      </c>
      <c r="I1189" s="3" t="s">
        <v>12</v>
      </c>
      <c r="J1189" s="3" t="s">
        <v>12</v>
      </c>
      <c r="K1189" s="3" t="s">
        <v>12</v>
      </c>
      <c r="L1189" s="3" t="s">
        <v>12</v>
      </c>
    </row>
    <row r="1190" spans="1:12" x14ac:dyDescent="0.2">
      <c r="A1190" s="3" t="s">
        <v>2537</v>
      </c>
      <c r="B1190" s="3" t="s">
        <v>2538</v>
      </c>
      <c r="C1190" s="3" t="s">
        <v>1880</v>
      </c>
      <c r="D1190" s="3" t="s">
        <v>12</v>
      </c>
      <c r="E1190" s="3" t="s">
        <v>12</v>
      </c>
      <c r="F1190" s="3" t="s">
        <v>12</v>
      </c>
      <c r="G1190" s="3" t="s">
        <v>12</v>
      </c>
      <c r="H1190" s="3">
        <v>250</v>
      </c>
      <c r="I1190" s="3" t="s">
        <v>12</v>
      </c>
      <c r="J1190" s="3" t="s">
        <v>12</v>
      </c>
      <c r="K1190" s="3" t="s">
        <v>12</v>
      </c>
      <c r="L1190" s="3" t="s">
        <v>12</v>
      </c>
    </row>
    <row r="1191" spans="1:12" x14ac:dyDescent="0.2">
      <c r="A1191" s="3" t="s">
        <v>2539</v>
      </c>
      <c r="B1191" s="3" t="s">
        <v>2540</v>
      </c>
      <c r="C1191" s="3" t="s">
        <v>1880</v>
      </c>
      <c r="D1191" s="3" t="s">
        <v>12</v>
      </c>
      <c r="E1191" s="3" t="s">
        <v>12</v>
      </c>
      <c r="F1191" s="3" t="s">
        <v>12</v>
      </c>
      <c r="G1191" s="3" t="s">
        <v>2541</v>
      </c>
      <c r="H1191" s="3">
        <v>125</v>
      </c>
      <c r="I1191" s="3" t="s">
        <v>12</v>
      </c>
      <c r="J1191" s="3" t="s">
        <v>12</v>
      </c>
      <c r="K1191" s="3" t="s">
        <v>12</v>
      </c>
      <c r="L1191" s="3" t="s">
        <v>12</v>
      </c>
    </row>
    <row r="1192" spans="1:12" x14ac:dyDescent="0.2">
      <c r="A1192" s="3" t="s">
        <v>2542</v>
      </c>
      <c r="B1192" s="3" t="s">
        <v>2543</v>
      </c>
      <c r="C1192" s="3" t="s">
        <v>1880</v>
      </c>
      <c r="D1192" s="3" t="s">
        <v>12</v>
      </c>
      <c r="E1192" s="3" t="s">
        <v>12</v>
      </c>
      <c r="F1192" s="3" t="s">
        <v>12</v>
      </c>
      <c r="G1192" s="3" t="s">
        <v>12</v>
      </c>
      <c r="H1192" s="3">
        <v>120</v>
      </c>
      <c r="I1192" s="3" t="s">
        <v>12</v>
      </c>
      <c r="J1192" s="3" t="s">
        <v>12</v>
      </c>
      <c r="K1192" s="3" t="s">
        <v>12</v>
      </c>
      <c r="L1192" s="3" t="s">
        <v>12</v>
      </c>
    </row>
    <row r="1193" spans="1:12" x14ac:dyDescent="0.2">
      <c r="A1193" s="3" t="s">
        <v>2544</v>
      </c>
      <c r="B1193" s="3" t="s">
        <v>2545</v>
      </c>
      <c r="C1193" s="3" t="s">
        <v>1880</v>
      </c>
      <c r="D1193" s="3" t="s">
        <v>12</v>
      </c>
      <c r="E1193" s="3" t="s">
        <v>12</v>
      </c>
      <c r="F1193" s="3" t="s">
        <v>12</v>
      </c>
      <c r="G1193" s="3" t="s">
        <v>12</v>
      </c>
      <c r="H1193" s="3" t="s">
        <v>12</v>
      </c>
      <c r="I1193" s="3" t="s">
        <v>12</v>
      </c>
      <c r="J1193" s="3" t="s">
        <v>12</v>
      </c>
      <c r="K1193" s="3" t="s">
        <v>12</v>
      </c>
      <c r="L1193" s="3" t="s">
        <v>12</v>
      </c>
    </row>
    <row r="1194" spans="1:12" x14ac:dyDescent="0.2">
      <c r="A1194" s="3" t="s">
        <v>2546</v>
      </c>
      <c r="B1194" s="3" t="s">
        <v>2547</v>
      </c>
      <c r="C1194" s="3" t="s">
        <v>1880</v>
      </c>
      <c r="D1194" s="3" t="s">
        <v>12</v>
      </c>
      <c r="E1194" s="3" t="s">
        <v>12</v>
      </c>
      <c r="F1194" s="3" t="s">
        <v>12</v>
      </c>
      <c r="G1194" s="3" t="s">
        <v>12</v>
      </c>
      <c r="H1194" s="3">
        <v>175</v>
      </c>
      <c r="I1194" s="3" t="s">
        <v>12</v>
      </c>
      <c r="J1194" s="3" t="s">
        <v>12</v>
      </c>
      <c r="K1194" s="3" t="s">
        <v>12</v>
      </c>
      <c r="L1194" s="3" t="s">
        <v>12</v>
      </c>
    </row>
    <row r="1195" spans="1:12" x14ac:dyDescent="0.2">
      <c r="A1195" s="3" t="s">
        <v>2548</v>
      </c>
      <c r="B1195" s="3" t="s">
        <v>2549</v>
      </c>
      <c r="C1195" s="3" t="s">
        <v>1880</v>
      </c>
      <c r="D1195" s="3" t="s">
        <v>12</v>
      </c>
      <c r="E1195" s="3" t="s">
        <v>12</v>
      </c>
      <c r="F1195" s="3" t="s">
        <v>2550</v>
      </c>
      <c r="G1195" s="3" t="s">
        <v>12</v>
      </c>
      <c r="H1195" s="3" t="s">
        <v>12</v>
      </c>
      <c r="I1195" s="3" t="s">
        <v>12</v>
      </c>
      <c r="J1195" s="3" t="s">
        <v>12</v>
      </c>
      <c r="K1195" s="3" t="s">
        <v>12</v>
      </c>
      <c r="L1195" s="3" t="s">
        <v>12</v>
      </c>
    </row>
    <row r="1196" spans="1:12" x14ac:dyDescent="0.2">
      <c r="A1196" s="3" t="s">
        <v>2554</v>
      </c>
      <c r="B1196" s="3" t="s">
        <v>2555</v>
      </c>
      <c r="C1196" s="3" t="s">
        <v>1880</v>
      </c>
      <c r="D1196" s="3" t="s">
        <v>12</v>
      </c>
      <c r="E1196" s="3" t="s">
        <v>12</v>
      </c>
      <c r="F1196" s="3" t="s">
        <v>12</v>
      </c>
      <c r="G1196" s="3" t="s">
        <v>12</v>
      </c>
      <c r="H1196" s="3" t="s">
        <v>12</v>
      </c>
      <c r="I1196" s="3" t="s">
        <v>12</v>
      </c>
      <c r="J1196" s="3" t="s">
        <v>12</v>
      </c>
      <c r="K1196" s="3" t="s">
        <v>12</v>
      </c>
      <c r="L1196" s="3" t="s">
        <v>12</v>
      </c>
    </row>
    <row r="1197" spans="1:12" x14ac:dyDescent="0.2">
      <c r="A1197" s="3" t="s">
        <v>2556</v>
      </c>
      <c r="B1197" s="3" t="s">
        <v>2557</v>
      </c>
      <c r="C1197" s="3" t="s">
        <v>1880</v>
      </c>
      <c r="D1197" s="3" t="s">
        <v>12</v>
      </c>
      <c r="E1197" s="3" t="s">
        <v>12</v>
      </c>
      <c r="F1197" s="3" t="s">
        <v>12</v>
      </c>
      <c r="G1197" s="3" t="s">
        <v>12</v>
      </c>
      <c r="H1197" s="3">
        <v>4200</v>
      </c>
      <c r="I1197" s="3" t="s">
        <v>12</v>
      </c>
      <c r="J1197" s="3" t="s">
        <v>12</v>
      </c>
      <c r="K1197" s="3" t="s">
        <v>12</v>
      </c>
      <c r="L1197" s="3" t="s">
        <v>12</v>
      </c>
    </row>
    <row r="1198" spans="1:12" x14ac:dyDescent="0.2">
      <c r="A1198" s="3" t="s">
        <v>2558</v>
      </c>
      <c r="B1198" s="3" t="s">
        <v>2559</v>
      </c>
      <c r="C1198" s="3" t="s">
        <v>1880</v>
      </c>
      <c r="D1198" s="3" t="s">
        <v>12</v>
      </c>
      <c r="E1198" s="3" t="s">
        <v>12</v>
      </c>
      <c r="F1198" s="3" t="s">
        <v>12</v>
      </c>
      <c r="G1198" s="3" t="s">
        <v>12</v>
      </c>
      <c r="H1198" s="3" t="s">
        <v>12</v>
      </c>
      <c r="I1198" s="3" t="s">
        <v>12</v>
      </c>
      <c r="J1198" s="3" t="s">
        <v>12</v>
      </c>
      <c r="K1198" s="3" t="s">
        <v>12</v>
      </c>
      <c r="L1198" s="3" t="s">
        <v>12</v>
      </c>
    </row>
    <row r="1199" spans="1:12" x14ac:dyDescent="0.2">
      <c r="A1199" s="3" t="s">
        <v>2563</v>
      </c>
      <c r="B1199" s="3" t="s">
        <v>2564</v>
      </c>
      <c r="C1199" s="3" t="s">
        <v>1880</v>
      </c>
      <c r="D1199" s="3" t="s">
        <v>12</v>
      </c>
      <c r="E1199" s="3">
        <v>2895000</v>
      </c>
      <c r="F1199" s="3" t="s">
        <v>12</v>
      </c>
      <c r="G1199" s="3" t="s">
        <v>12</v>
      </c>
      <c r="H1199" s="3" t="s">
        <v>12</v>
      </c>
      <c r="I1199" s="3" t="s">
        <v>12</v>
      </c>
      <c r="J1199" s="3" t="s">
        <v>12</v>
      </c>
      <c r="K1199" s="3" t="s">
        <v>12</v>
      </c>
      <c r="L1199" s="3" t="s">
        <v>12</v>
      </c>
    </row>
    <row r="1200" spans="1:12" x14ac:dyDescent="0.2">
      <c r="A1200" s="3" t="s">
        <v>2565</v>
      </c>
      <c r="B1200" s="3" t="s">
        <v>2566</v>
      </c>
      <c r="C1200" s="3" t="s">
        <v>1880</v>
      </c>
      <c r="D1200" s="3" t="s">
        <v>12</v>
      </c>
      <c r="E1200" s="3" t="s">
        <v>12</v>
      </c>
      <c r="F1200" s="3" t="s">
        <v>12</v>
      </c>
      <c r="G1200" s="3" t="s">
        <v>12</v>
      </c>
      <c r="H1200" s="3">
        <v>175</v>
      </c>
      <c r="I1200" s="3" t="s">
        <v>12</v>
      </c>
      <c r="J1200" s="3" t="s">
        <v>12</v>
      </c>
      <c r="K1200" s="3" t="s">
        <v>12</v>
      </c>
      <c r="L1200" s="3" t="s">
        <v>12</v>
      </c>
    </row>
    <row r="1201" spans="1:12" x14ac:dyDescent="0.2">
      <c r="A1201" s="3" t="s">
        <v>2567</v>
      </c>
      <c r="B1201" s="3" t="s">
        <v>2568</v>
      </c>
      <c r="C1201" s="3" t="s">
        <v>1880</v>
      </c>
      <c r="D1201" s="3" t="s">
        <v>12</v>
      </c>
      <c r="E1201" s="3" t="s">
        <v>12</v>
      </c>
      <c r="F1201" s="3" t="s">
        <v>12</v>
      </c>
      <c r="G1201" s="3" t="s">
        <v>12</v>
      </c>
      <c r="H1201" s="3">
        <v>310</v>
      </c>
      <c r="I1201" s="3" t="s">
        <v>12</v>
      </c>
      <c r="J1201" s="3" t="s">
        <v>12</v>
      </c>
      <c r="K1201" s="3" t="s">
        <v>12</v>
      </c>
      <c r="L1201" s="3" t="s">
        <v>12</v>
      </c>
    </row>
    <row r="1202" spans="1:12" x14ac:dyDescent="0.2">
      <c r="A1202" s="3" t="s">
        <v>2569</v>
      </c>
      <c r="B1202" s="3" t="s">
        <v>2570</v>
      </c>
      <c r="C1202" s="3" t="s">
        <v>1880</v>
      </c>
      <c r="D1202" s="3" t="s">
        <v>12</v>
      </c>
      <c r="E1202" s="3" t="s">
        <v>12</v>
      </c>
      <c r="F1202" s="3" t="s">
        <v>12</v>
      </c>
      <c r="G1202" s="3" t="s">
        <v>12</v>
      </c>
      <c r="H1202" s="3">
        <v>350</v>
      </c>
      <c r="I1202" s="3" t="s">
        <v>12</v>
      </c>
      <c r="J1202" s="3" t="s">
        <v>12</v>
      </c>
      <c r="K1202" s="3" t="s">
        <v>12</v>
      </c>
      <c r="L1202" s="3" t="s">
        <v>12</v>
      </c>
    </row>
    <row r="1203" spans="1:12" x14ac:dyDescent="0.2">
      <c r="A1203" s="3" t="s">
        <v>2571</v>
      </c>
      <c r="B1203" s="3" t="s">
        <v>2572</v>
      </c>
      <c r="C1203" s="3" t="s">
        <v>1880</v>
      </c>
      <c r="D1203" s="3" t="s">
        <v>12</v>
      </c>
      <c r="E1203" s="3" t="s">
        <v>12</v>
      </c>
      <c r="F1203" s="3" t="s">
        <v>12</v>
      </c>
      <c r="G1203" s="3" t="s">
        <v>12</v>
      </c>
      <c r="H1203" s="3" t="s">
        <v>12</v>
      </c>
      <c r="I1203" s="3" t="s">
        <v>12</v>
      </c>
      <c r="J1203" s="3" t="s">
        <v>12</v>
      </c>
      <c r="K1203" s="3" t="s">
        <v>12</v>
      </c>
      <c r="L1203" s="3" t="s">
        <v>12</v>
      </c>
    </row>
    <row r="1204" spans="1:12" x14ac:dyDescent="0.2">
      <c r="A1204" s="3" t="s">
        <v>2573</v>
      </c>
      <c r="B1204" s="3" t="s">
        <v>2574</v>
      </c>
      <c r="C1204" s="3" t="s">
        <v>1880</v>
      </c>
      <c r="D1204" s="3" t="s">
        <v>12</v>
      </c>
      <c r="E1204" s="3" t="s">
        <v>12</v>
      </c>
      <c r="F1204" s="3" t="s">
        <v>12</v>
      </c>
      <c r="G1204" s="3" t="s">
        <v>12</v>
      </c>
      <c r="H1204" s="3">
        <v>2295</v>
      </c>
      <c r="I1204" s="3" t="s">
        <v>12</v>
      </c>
      <c r="J1204" s="3" t="s">
        <v>12</v>
      </c>
      <c r="K1204" s="3" t="s">
        <v>12</v>
      </c>
      <c r="L1204" s="3" t="s">
        <v>12</v>
      </c>
    </row>
    <row r="1205" spans="1:12" x14ac:dyDescent="0.2">
      <c r="A1205" s="3" t="s">
        <v>2575</v>
      </c>
      <c r="B1205" s="3" t="s">
        <v>2576</v>
      </c>
      <c r="C1205" s="3" t="s">
        <v>1880</v>
      </c>
      <c r="D1205" s="3" t="s">
        <v>12</v>
      </c>
      <c r="E1205" s="3" t="s">
        <v>12</v>
      </c>
      <c r="F1205" s="3" t="s">
        <v>12</v>
      </c>
      <c r="G1205" s="3" t="s">
        <v>12</v>
      </c>
      <c r="H1205" s="3">
        <v>120</v>
      </c>
      <c r="I1205" s="3" t="s">
        <v>12</v>
      </c>
      <c r="J1205" s="3" t="s">
        <v>12</v>
      </c>
      <c r="K1205" s="3" t="s">
        <v>12</v>
      </c>
      <c r="L1205" s="3" t="s">
        <v>12</v>
      </c>
    </row>
    <row r="1206" spans="1:12" x14ac:dyDescent="0.2">
      <c r="A1206" s="3" t="s">
        <v>2579</v>
      </c>
      <c r="B1206" s="3" t="s">
        <v>2580</v>
      </c>
      <c r="C1206" s="3" t="s">
        <v>1880</v>
      </c>
      <c r="D1206" s="3" t="s">
        <v>12</v>
      </c>
      <c r="E1206" s="3" t="s">
        <v>12</v>
      </c>
      <c r="F1206" s="3" t="s">
        <v>12</v>
      </c>
      <c r="G1206" s="3" t="s">
        <v>12</v>
      </c>
      <c r="H1206" s="3" t="s">
        <v>12</v>
      </c>
      <c r="I1206" s="3" t="s">
        <v>12</v>
      </c>
      <c r="J1206" s="3" t="s">
        <v>12</v>
      </c>
      <c r="K1206" s="3" t="s">
        <v>12</v>
      </c>
      <c r="L1206" s="3" t="s">
        <v>12</v>
      </c>
    </row>
    <row r="1207" spans="1:12" x14ac:dyDescent="0.2">
      <c r="A1207" s="3" t="s">
        <v>2581</v>
      </c>
      <c r="B1207" s="3" t="s">
        <v>2582</v>
      </c>
      <c r="C1207" s="3" t="s">
        <v>1880</v>
      </c>
      <c r="D1207" s="3" t="s">
        <v>12</v>
      </c>
      <c r="E1207" s="3" t="s">
        <v>12</v>
      </c>
      <c r="F1207" s="3" t="s">
        <v>12</v>
      </c>
      <c r="G1207" s="3" t="s">
        <v>12</v>
      </c>
      <c r="H1207" s="3">
        <v>150</v>
      </c>
      <c r="I1207" s="3" t="s">
        <v>12</v>
      </c>
      <c r="J1207" s="3" t="s">
        <v>12</v>
      </c>
      <c r="K1207" s="3" t="s">
        <v>12</v>
      </c>
      <c r="L1207" s="3" t="s">
        <v>12</v>
      </c>
    </row>
    <row r="1208" spans="1:12" x14ac:dyDescent="0.2">
      <c r="A1208" s="3" t="s">
        <v>2583</v>
      </c>
      <c r="B1208" s="3" t="s">
        <v>2584</v>
      </c>
      <c r="C1208" s="3" t="s">
        <v>1880</v>
      </c>
      <c r="D1208" s="3" t="s">
        <v>12</v>
      </c>
      <c r="E1208" s="3" t="s">
        <v>12</v>
      </c>
      <c r="F1208" s="3" t="s">
        <v>12</v>
      </c>
      <c r="G1208" s="3" t="s">
        <v>12</v>
      </c>
      <c r="H1208" s="3" t="s">
        <v>12</v>
      </c>
      <c r="I1208" s="3" t="s">
        <v>12</v>
      </c>
      <c r="J1208" s="3" t="s">
        <v>12</v>
      </c>
      <c r="K1208" s="3" t="s">
        <v>12</v>
      </c>
      <c r="L1208" s="3" t="s">
        <v>12</v>
      </c>
    </row>
    <row r="1209" spans="1:12" x14ac:dyDescent="0.2">
      <c r="A1209" s="3" t="s">
        <v>2585</v>
      </c>
      <c r="B1209" s="3" t="s">
        <v>2586</v>
      </c>
      <c r="C1209" s="3" t="s">
        <v>1880</v>
      </c>
      <c r="D1209" s="3" t="s">
        <v>12</v>
      </c>
      <c r="E1209" s="3" t="s">
        <v>12</v>
      </c>
      <c r="F1209" s="3" t="s">
        <v>12</v>
      </c>
      <c r="G1209" s="3" t="s">
        <v>12</v>
      </c>
      <c r="H1209" s="3">
        <v>10000</v>
      </c>
      <c r="I1209" s="3" t="s">
        <v>12</v>
      </c>
      <c r="J1209" s="3" t="s">
        <v>12</v>
      </c>
      <c r="K1209" s="3" t="s">
        <v>12</v>
      </c>
      <c r="L1209" s="3" t="s">
        <v>12</v>
      </c>
    </row>
    <row r="1210" spans="1:12" x14ac:dyDescent="0.2">
      <c r="A1210" s="3" t="s">
        <v>2587</v>
      </c>
      <c r="B1210" s="3" t="s">
        <v>2588</v>
      </c>
      <c r="C1210" s="3" t="s">
        <v>1880</v>
      </c>
      <c r="D1210" s="3" t="s">
        <v>12</v>
      </c>
      <c r="E1210" s="3">
        <v>4737778048</v>
      </c>
      <c r="F1210" s="3" t="s">
        <v>12</v>
      </c>
      <c r="G1210" s="3" t="s">
        <v>12</v>
      </c>
      <c r="H1210" s="3">
        <v>13200</v>
      </c>
      <c r="I1210" s="3" t="s">
        <v>12</v>
      </c>
      <c r="J1210" s="3">
        <v>10575062</v>
      </c>
      <c r="K1210" s="3" t="s">
        <v>12</v>
      </c>
      <c r="L1210" s="3" t="s">
        <v>12</v>
      </c>
    </row>
    <row r="1211" spans="1:12" x14ac:dyDescent="0.2">
      <c r="A1211" s="3" t="s">
        <v>2589</v>
      </c>
      <c r="B1211" s="3" t="s">
        <v>2590</v>
      </c>
      <c r="C1211" s="3" t="s">
        <v>1880</v>
      </c>
      <c r="D1211" s="3" t="s">
        <v>12</v>
      </c>
      <c r="E1211" s="3">
        <v>2190099968</v>
      </c>
      <c r="F1211" s="3" t="s">
        <v>12</v>
      </c>
      <c r="G1211" s="3" t="s">
        <v>12</v>
      </c>
      <c r="H1211" s="3">
        <v>2200</v>
      </c>
      <c r="I1211" s="3" t="s">
        <v>12</v>
      </c>
      <c r="J1211" s="3" t="s">
        <v>12</v>
      </c>
      <c r="K1211" s="3" t="s">
        <v>12</v>
      </c>
      <c r="L1211" s="3" t="s">
        <v>12</v>
      </c>
    </row>
    <row r="1212" spans="1:12" x14ac:dyDescent="0.2">
      <c r="A1212" s="3" t="s">
        <v>2591</v>
      </c>
      <c r="B1212" s="3" t="s">
        <v>2592</v>
      </c>
      <c r="C1212" s="3" t="s">
        <v>1880</v>
      </c>
      <c r="D1212" s="3" t="s">
        <v>12</v>
      </c>
      <c r="E1212" s="3" t="s">
        <v>12</v>
      </c>
      <c r="F1212" s="3" t="s">
        <v>12</v>
      </c>
      <c r="G1212" s="3" t="s">
        <v>12</v>
      </c>
      <c r="H1212" s="3">
        <v>15</v>
      </c>
      <c r="I1212" s="3" t="s">
        <v>12</v>
      </c>
      <c r="J1212" s="3" t="s">
        <v>12</v>
      </c>
      <c r="K1212" s="3" t="s">
        <v>12</v>
      </c>
      <c r="L1212" s="3" t="s">
        <v>12</v>
      </c>
    </row>
    <row r="1213" spans="1:12" x14ac:dyDescent="0.2">
      <c r="A1213" s="3" t="s">
        <v>2593</v>
      </c>
      <c r="B1213" s="3" t="s">
        <v>2594</v>
      </c>
      <c r="C1213" s="3" t="s">
        <v>1880</v>
      </c>
      <c r="D1213" s="3" t="s">
        <v>12</v>
      </c>
      <c r="E1213" s="3" t="s">
        <v>12</v>
      </c>
      <c r="F1213" s="3" t="s">
        <v>12</v>
      </c>
      <c r="G1213" s="3" t="s">
        <v>12</v>
      </c>
      <c r="H1213" s="3">
        <v>20</v>
      </c>
      <c r="I1213" s="3" t="s">
        <v>12</v>
      </c>
      <c r="J1213" s="3" t="s">
        <v>12</v>
      </c>
      <c r="K1213" s="3" t="s">
        <v>12</v>
      </c>
      <c r="L1213" s="3" t="s">
        <v>12</v>
      </c>
    </row>
    <row r="1214" spans="1:12" x14ac:dyDescent="0.2">
      <c r="A1214" s="3" t="s">
        <v>2595</v>
      </c>
      <c r="B1214" s="3" t="s">
        <v>2596</v>
      </c>
      <c r="C1214" s="3" t="s">
        <v>1880</v>
      </c>
      <c r="D1214" s="3" t="s">
        <v>12</v>
      </c>
      <c r="E1214" s="3" t="s">
        <v>12</v>
      </c>
      <c r="F1214" s="3" t="s">
        <v>12</v>
      </c>
      <c r="G1214" s="3" t="s">
        <v>12</v>
      </c>
      <c r="H1214" s="3" t="s">
        <v>12</v>
      </c>
      <c r="I1214" s="3" t="s">
        <v>12</v>
      </c>
      <c r="J1214" s="3" t="s">
        <v>12</v>
      </c>
      <c r="K1214" s="3" t="s">
        <v>12</v>
      </c>
      <c r="L1214" s="3" t="s">
        <v>12</v>
      </c>
    </row>
    <row r="1215" spans="1:12" x14ac:dyDescent="0.2">
      <c r="A1215" s="3" t="s">
        <v>2597</v>
      </c>
      <c r="B1215" s="3" t="s">
        <v>2598</v>
      </c>
      <c r="C1215" s="3" t="s">
        <v>1880</v>
      </c>
      <c r="D1215" s="3" t="s">
        <v>12</v>
      </c>
      <c r="E1215" s="3" t="s">
        <v>12</v>
      </c>
      <c r="F1215" s="3" t="s">
        <v>12</v>
      </c>
      <c r="G1215" s="3" t="s">
        <v>12</v>
      </c>
      <c r="H1215" s="3">
        <v>38</v>
      </c>
      <c r="I1215" s="3" t="s">
        <v>12</v>
      </c>
      <c r="J1215" s="3" t="s">
        <v>12</v>
      </c>
      <c r="K1215" s="3" t="s">
        <v>12</v>
      </c>
      <c r="L1215" s="3" t="s">
        <v>12</v>
      </c>
    </row>
    <row r="1216" spans="1:12" x14ac:dyDescent="0.2">
      <c r="A1216" s="3" t="s">
        <v>2599</v>
      </c>
      <c r="B1216" s="3" t="s">
        <v>2600</v>
      </c>
      <c r="C1216" s="3" t="s">
        <v>1880</v>
      </c>
      <c r="D1216" s="3" t="s">
        <v>12</v>
      </c>
      <c r="E1216" s="3" t="s">
        <v>12</v>
      </c>
      <c r="F1216" s="3" t="s">
        <v>12</v>
      </c>
      <c r="G1216" s="3" t="s">
        <v>12</v>
      </c>
      <c r="H1216" s="3" t="s">
        <v>12</v>
      </c>
      <c r="I1216" s="3" t="s">
        <v>12</v>
      </c>
      <c r="J1216" s="3" t="s">
        <v>12</v>
      </c>
      <c r="K1216" s="3" t="s">
        <v>12</v>
      </c>
      <c r="L1216" s="3" t="s">
        <v>12</v>
      </c>
    </row>
    <row r="1217" spans="1:12" x14ac:dyDescent="0.2">
      <c r="A1217" s="3" t="s">
        <v>2601</v>
      </c>
      <c r="B1217" s="3" t="s">
        <v>1930</v>
      </c>
      <c r="C1217" s="3" t="s">
        <v>1880</v>
      </c>
      <c r="D1217" s="3" t="s">
        <v>12</v>
      </c>
      <c r="E1217" s="3" t="s">
        <v>12</v>
      </c>
      <c r="F1217" s="3" t="s">
        <v>12</v>
      </c>
      <c r="G1217" s="3" t="s">
        <v>12</v>
      </c>
      <c r="H1217" s="3" t="s">
        <v>12</v>
      </c>
      <c r="I1217" s="3" t="s">
        <v>12</v>
      </c>
      <c r="J1217" s="3" t="s">
        <v>12</v>
      </c>
      <c r="K1217" s="3" t="s">
        <v>12</v>
      </c>
      <c r="L1217" s="3" t="s">
        <v>12</v>
      </c>
    </row>
    <row r="1218" spans="1:12" x14ac:dyDescent="0.2">
      <c r="A1218" s="3" t="s">
        <v>2602</v>
      </c>
      <c r="B1218" s="3" t="s">
        <v>2603</v>
      </c>
      <c r="C1218" s="3" t="s">
        <v>1880</v>
      </c>
      <c r="D1218" s="3" t="s">
        <v>12</v>
      </c>
      <c r="E1218" s="3" t="s">
        <v>12</v>
      </c>
      <c r="F1218" s="3" t="s">
        <v>12</v>
      </c>
      <c r="G1218" s="3" t="s">
        <v>12</v>
      </c>
      <c r="H1218" s="3" t="s">
        <v>12</v>
      </c>
      <c r="I1218" s="3" t="s">
        <v>12</v>
      </c>
      <c r="J1218" s="3" t="s">
        <v>12</v>
      </c>
      <c r="K1218" s="3" t="s">
        <v>12</v>
      </c>
      <c r="L1218" s="3" t="s">
        <v>12</v>
      </c>
    </row>
    <row r="1219" spans="1:12" x14ac:dyDescent="0.2">
      <c r="A1219" s="3" t="s">
        <v>2604</v>
      </c>
      <c r="B1219" s="3" t="s">
        <v>2605</v>
      </c>
      <c r="C1219" s="3" t="s">
        <v>1880</v>
      </c>
      <c r="D1219" s="3" t="s">
        <v>12</v>
      </c>
      <c r="E1219" s="3" t="s">
        <v>12</v>
      </c>
      <c r="F1219" s="3" t="s">
        <v>12</v>
      </c>
      <c r="G1219" s="3" t="s">
        <v>12</v>
      </c>
      <c r="H1219" s="3">
        <v>137</v>
      </c>
      <c r="I1219" s="3" t="s">
        <v>12</v>
      </c>
      <c r="J1219" s="3" t="s">
        <v>12</v>
      </c>
      <c r="K1219" s="3" t="s">
        <v>12</v>
      </c>
      <c r="L1219" s="3" t="s">
        <v>12</v>
      </c>
    </row>
    <row r="1220" spans="1:12" x14ac:dyDescent="0.2">
      <c r="A1220" s="3" t="s">
        <v>2606</v>
      </c>
      <c r="B1220" s="3" t="s">
        <v>2607</v>
      </c>
      <c r="C1220" s="3" t="s">
        <v>1880</v>
      </c>
      <c r="D1220" s="3" t="s">
        <v>12</v>
      </c>
      <c r="E1220" s="3" t="s">
        <v>12</v>
      </c>
      <c r="F1220" s="3" t="s">
        <v>12</v>
      </c>
      <c r="G1220" s="3" t="s">
        <v>12</v>
      </c>
      <c r="H1220" s="3" t="s">
        <v>12</v>
      </c>
      <c r="I1220" s="3" t="s">
        <v>12</v>
      </c>
      <c r="J1220" s="3" t="s">
        <v>12</v>
      </c>
      <c r="K1220" s="3" t="s">
        <v>12</v>
      </c>
      <c r="L1220" s="3" t="s">
        <v>12</v>
      </c>
    </row>
    <row r="1221" spans="1:12" x14ac:dyDescent="0.2">
      <c r="A1221" s="3" t="s">
        <v>2608</v>
      </c>
      <c r="B1221" s="3" t="s">
        <v>2609</v>
      </c>
      <c r="C1221" s="3" t="s">
        <v>1880</v>
      </c>
      <c r="D1221" s="3" t="s">
        <v>12</v>
      </c>
      <c r="E1221" s="3" t="s">
        <v>12</v>
      </c>
      <c r="F1221" s="3" t="s">
        <v>12</v>
      </c>
      <c r="G1221" s="3" t="s">
        <v>12</v>
      </c>
      <c r="H1221" s="3" t="s">
        <v>12</v>
      </c>
      <c r="I1221" s="3" t="s">
        <v>12</v>
      </c>
      <c r="J1221" s="3" t="s">
        <v>12</v>
      </c>
      <c r="K1221" s="3" t="s">
        <v>12</v>
      </c>
      <c r="L1221" s="3" t="s">
        <v>12</v>
      </c>
    </row>
    <row r="1222" spans="1:12" x14ac:dyDescent="0.2">
      <c r="A1222" s="3" t="s">
        <v>2610</v>
      </c>
      <c r="B1222" s="3" t="s">
        <v>2611</v>
      </c>
      <c r="C1222" s="3" t="s">
        <v>1880</v>
      </c>
      <c r="D1222" s="3" t="s">
        <v>12</v>
      </c>
      <c r="E1222" s="3" t="s">
        <v>12</v>
      </c>
      <c r="F1222" s="3" t="s">
        <v>12</v>
      </c>
      <c r="G1222" s="3" t="s">
        <v>12</v>
      </c>
      <c r="H1222" s="3" t="s">
        <v>12</v>
      </c>
      <c r="I1222" s="3" t="s">
        <v>12</v>
      </c>
      <c r="J1222" s="3" t="s">
        <v>12</v>
      </c>
      <c r="K1222" s="3" t="s">
        <v>12</v>
      </c>
      <c r="L1222" s="3" t="s">
        <v>12</v>
      </c>
    </row>
    <row r="1223" spans="1:12" x14ac:dyDescent="0.2">
      <c r="A1223" s="3" t="s">
        <v>2612</v>
      </c>
      <c r="B1223" s="3" t="s">
        <v>2613</v>
      </c>
      <c r="C1223" s="3" t="s">
        <v>1880</v>
      </c>
      <c r="D1223" s="3" t="s">
        <v>12</v>
      </c>
      <c r="E1223" s="3" t="s">
        <v>12</v>
      </c>
      <c r="F1223" s="3" t="s">
        <v>12</v>
      </c>
      <c r="G1223" s="3" t="s">
        <v>12</v>
      </c>
      <c r="H1223" s="3" t="s">
        <v>12</v>
      </c>
      <c r="I1223" s="3" t="s">
        <v>12</v>
      </c>
      <c r="J1223" s="3" t="s">
        <v>12</v>
      </c>
      <c r="K1223" s="3" t="s">
        <v>12</v>
      </c>
      <c r="L1223" s="3" t="s">
        <v>12</v>
      </c>
    </row>
    <row r="1224" spans="1:12" x14ac:dyDescent="0.2">
      <c r="A1224" s="3" t="s">
        <v>2614</v>
      </c>
      <c r="B1224" s="3" t="s">
        <v>2615</v>
      </c>
      <c r="C1224" s="3" t="s">
        <v>1880</v>
      </c>
      <c r="D1224" s="3" t="s">
        <v>12</v>
      </c>
      <c r="E1224" s="3" t="s">
        <v>12</v>
      </c>
      <c r="F1224" s="3" t="s">
        <v>12</v>
      </c>
      <c r="G1224" s="3" t="s">
        <v>12</v>
      </c>
      <c r="H1224" s="3" t="s">
        <v>12</v>
      </c>
      <c r="I1224" s="3" t="s">
        <v>12</v>
      </c>
      <c r="J1224" s="3" t="s">
        <v>12</v>
      </c>
      <c r="K1224" s="3" t="s">
        <v>12</v>
      </c>
      <c r="L1224" s="3" t="s">
        <v>12</v>
      </c>
    </row>
    <row r="1225" spans="1:12" x14ac:dyDescent="0.2">
      <c r="A1225" s="3" t="s">
        <v>2616</v>
      </c>
      <c r="B1225" s="3" t="s">
        <v>2617</v>
      </c>
      <c r="C1225" s="3" t="s">
        <v>1880</v>
      </c>
      <c r="D1225" s="3" t="s">
        <v>12</v>
      </c>
      <c r="E1225" s="3" t="s">
        <v>12</v>
      </c>
      <c r="F1225" s="3" t="s">
        <v>12</v>
      </c>
      <c r="G1225" s="3" t="s">
        <v>12</v>
      </c>
      <c r="H1225" s="3">
        <v>31</v>
      </c>
      <c r="I1225" s="3" t="s">
        <v>12</v>
      </c>
      <c r="J1225" s="3" t="s">
        <v>12</v>
      </c>
      <c r="K1225" s="3" t="s">
        <v>12</v>
      </c>
      <c r="L1225" s="3" t="s">
        <v>12</v>
      </c>
    </row>
    <row r="1226" spans="1:12" x14ac:dyDescent="0.2">
      <c r="A1226" s="3" t="s">
        <v>2618</v>
      </c>
      <c r="B1226" s="3" t="s">
        <v>2619</v>
      </c>
      <c r="C1226" s="3" t="s">
        <v>1880</v>
      </c>
      <c r="D1226" s="3" t="s">
        <v>12</v>
      </c>
      <c r="E1226" s="3" t="s">
        <v>12</v>
      </c>
      <c r="F1226" s="3" t="s">
        <v>12</v>
      </c>
      <c r="G1226" s="3" t="s">
        <v>12</v>
      </c>
      <c r="H1226" s="3" t="s">
        <v>12</v>
      </c>
      <c r="I1226" s="3" t="s">
        <v>12</v>
      </c>
      <c r="J1226" s="3" t="s">
        <v>12</v>
      </c>
      <c r="K1226" s="3" t="s">
        <v>12</v>
      </c>
      <c r="L1226" s="3" t="s">
        <v>12</v>
      </c>
    </row>
    <row r="1227" spans="1:12" x14ac:dyDescent="0.2">
      <c r="A1227" s="3" t="s">
        <v>2620</v>
      </c>
      <c r="B1227" s="3" t="s">
        <v>2621</v>
      </c>
      <c r="C1227" s="3" t="s">
        <v>1880</v>
      </c>
      <c r="D1227" s="3" t="s">
        <v>12</v>
      </c>
      <c r="E1227" s="3" t="s">
        <v>12</v>
      </c>
      <c r="F1227" s="3" t="s">
        <v>12</v>
      </c>
      <c r="G1227" s="3" t="s">
        <v>12</v>
      </c>
      <c r="H1227" s="3" t="s">
        <v>12</v>
      </c>
      <c r="I1227" s="3" t="s">
        <v>12</v>
      </c>
      <c r="J1227" s="3" t="s">
        <v>12</v>
      </c>
      <c r="K1227" s="3" t="s">
        <v>12</v>
      </c>
      <c r="L1227" s="3" t="s">
        <v>12</v>
      </c>
    </row>
    <row r="1228" spans="1:12" x14ac:dyDescent="0.2">
      <c r="A1228" s="3" t="s">
        <v>2622</v>
      </c>
      <c r="B1228" s="3" t="s">
        <v>2623</v>
      </c>
      <c r="C1228" s="3" t="s">
        <v>1880</v>
      </c>
      <c r="D1228" s="3" t="s">
        <v>12</v>
      </c>
      <c r="E1228" s="3" t="s">
        <v>12</v>
      </c>
      <c r="F1228" s="3" t="s">
        <v>12</v>
      </c>
      <c r="G1228" s="3" t="s">
        <v>12</v>
      </c>
      <c r="H1228" s="3" t="s">
        <v>12</v>
      </c>
      <c r="I1228" s="3" t="s">
        <v>12</v>
      </c>
      <c r="J1228" s="3" t="s">
        <v>12</v>
      </c>
      <c r="K1228" s="3" t="s">
        <v>12</v>
      </c>
      <c r="L1228" s="3" t="s">
        <v>12</v>
      </c>
    </row>
    <row r="1229" spans="1:12" x14ac:dyDescent="0.2">
      <c r="A1229" s="3" t="s">
        <v>2624</v>
      </c>
      <c r="B1229" s="3" t="s">
        <v>2625</v>
      </c>
      <c r="C1229" s="3" t="s">
        <v>1880</v>
      </c>
      <c r="D1229" s="3" t="s">
        <v>12</v>
      </c>
      <c r="E1229" s="3" t="s">
        <v>12</v>
      </c>
      <c r="F1229" s="3" t="s">
        <v>12</v>
      </c>
      <c r="G1229" s="3" t="s">
        <v>12</v>
      </c>
      <c r="H1229" s="3" t="s">
        <v>12</v>
      </c>
      <c r="I1229" s="3" t="s">
        <v>12</v>
      </c>
      <c r="J1229" s="3" t="s">
        <v>12</v>
      </c>
      <c r="K1229" s="3" t="s">
        <v>12</v>
      </c>
      <c r="L1229" s="3" t="s">
        <v>12</v>
      </c>
    </row>
    <row r="1230" spans="1:12" x14ac:dyDescent="0.2">
      <c r="A1230" s="3" t="s">
        <v>2626</v>
      </c>
      <c r="B1230" s="3" t="s">
        <v>2627</v>
      </c>
      <c r="C1230" s="3" t="s">
        <v>1880</v>
      </c>
      <c r="D1230" s="3" t="s">
        <v>12</v>
      </c>
      <c r="E1230" s="3" t="s">
        <v>12</v>
      </c>
      <c r="F1230" s="3" t="s">
        <v>12</v>
      </c>
      <c r="G1230" s="3" t="s">
        <v>12</v>
      </c>
      <c r="H1230" s="3" t="s">
        <v>12</v>
      </c>
      <c r="I1230" s="3" t="s">
        <v>12</v>
      </c>
      <c r="J1230" s="3" t="s">
        <v>12</v>
      </c>
      <c r="K1230" s="3" t="s">
        <v>12</v>
      </c>
      <c r="L1230" s="3" t="s">
        <v>12</v>
      </c>
    </row>
    <row r="1231" spans="1:12" x14ac:dyDescent="0.2">
      <c r="A1231" s="3" t="s">
        <v>2628</v>
      </c>
      <c r="B1231" s="3" t="s">
        <v>2629</v>
      </c>
      <c r="C1231" s="3" t="s">
        <v>1880</v>
      </c>
      <c r="D1231" s="3" t="s">
        <v>12</v>
      </c>
      <c r="E1231" s="3" t="s">
        <v>12</v>
      </c>
      <c r="F1231" s="3" t="s">
        <v>12</v>
      </c>
      <c r="G1231" s="3" t="s">
        <v>12</v>
      </c>
      <c r="H1231" s="3" t="s">
        <v>12</v>
      </c>
      <c r="I1231" s="3" t="s">
        <v>12</v>
      </c>
      <c r="J1231" s="3" t="s">
        <v>12</v>
      </c>
      <c r="K1231" s="3" t="s">
        <v>12</v>
      </c>
      <c r="L1231" s="3" t="s">
        <v>12</v>
      </c>
    </row>
    <row r="1232" spans="1:12" x14ac:dyDescent="0.2">
      <c r="A1232" s="3" t="s">
        <v>2635</v>
      </c>
      <c r="B1232" s="3" t="s">
        <v>2636</v>
      </c>
      <c r="C1232" s="3" t="s">
        <v>1880</v>
      </c>
      <c r="D1232" s="3" t="s">
        <v>12</v>
      </c>
      <c r="E1232" s="3" t="s">
        <v>12</v>
      </c>
      <c r="F1232" s="3" t="s">
        <v>12</v>
      </c>
      <c r="G1232" s="3" t="s">
        <v>2637</v>
      </c>
      <c r="H1232" s="3" t="s">
        <v>12</v>
      </c>
      <c r="I1232" s="3" t="s">
        <v>12</v>
      </c>
      <c r="J1232" s="3" t="s">
        <v>12</v>
      </c>
      <c r="K1232" s="3" t="s">
        <v>12</v>
      </c>
      <c r="L1232" s="3" t="s">
        <v>12</v>
      </c>
    </row>
    <row r="1233" spans="1:12" x14ac:dyDescent="0.2">
      <c r="A1233" s="3" t="s">
        <v>2638</v>
      </c>
      <c r="B1233" s="3" t="s">
        <v>2639</v>
      </c>
      <c r="C1233" s="3" t="s">
        <v>1880</v>
      </c>
      <c r="D1233" s="3" t="s">
        <v>12</v>
      </c>
      <c r="E1233" s="3" t="s">
        <v>12</v>
      </c>
      <c r="F1233" s="3" t="s">
        <v>12</v>
      </c>
      <c r="G1233" s="3" t="s">
        <v>12</v>
      </c>
      <c r="H1233" s="3" t="s">
        <v>12</v>
      </c>
      <c r="I1233" s="3" t="s">
        <v>12</v>
      </c>
      <c r="J1233" s="3" t="s">
        <v>12</v>
      </c>
      <c r="K1233" s="3" t="s">
        <v>12</v>
      </c>
      <c r="L1233" s="3" t="s">
        <v>12</v>
      </c>
    </row>
    <row r="1234" spans="1:12" x14ac:dyDescent="0.2">
      <c r="A1234" s="3" t="s">
        <v>2640</v>
      </c>
      <c r="B1234" s="3" t="s">
        <v>2641</v>
      </c>
      <c r="C1234" s="3" t="s">
        <v>1880</v>
      </c>
      <c r="D1234" s="3" t="s">
        <v>12</v>
      </c>
      <c r="E1234" s="3" t="s">
        <v>12</v>
      </c>
      <c r="F1234" s="3" t="s">
        <v>12</v>
      </c>
      <c r="G1234" s="3" t="s">
        <v>12</v>
      </c>
      <c r="H1234" s="3" t="s">
        <v>12</v>
      </c>
      <c r="I1234" s="3" t="s">
        <v>12</v>
      </c>
      <c r="J1234" s="3" t="s">
        <v>12</v>
      </c>
      <c r="K1234" s="3" t="s">
        <v>12</v>
      </c>
      <c r="L1234" s="3" t="s">
        <v>12</v>
      </c>
    </row>
    <row r="1235" spans="1:12" x14ac:dyDescent="0.2">
      <c r="A1235" s="3" t="s">
        <v>2642</v>
      </c>
      <c r="B1235" s="3" t="s">
        <v>2643</v>
      </c>
      <c r="C1235" s="3" t="s">
        <v>1880</v>
      </c>
      <c r="D1235" s="3" t="s">
        <v>12</v>
      </c>
      <c r="E1235" s="3" t="s">
        <v>12</v>
      </c>
      <c r="F1235" s="3" t="s">
        <v>12</v>
      </c>
      <c r="G1235" s="3" t="s">
        <v>12</v>
      </c>
      <c r="H1235" s="3" t="s">
        <v>12</v>
      </c>
      <c r="I1235" s="3" t="s">
        <v>12</v>
      </c>
      <c r="J1235" s="3" t="s">
        <v>12</v>
      </c>
      <c r="K1235" s="3" t="s">
        <v>12</v>
      </c>
      <c r="L1235" s="3" t="s">
        <v>12</v>
      </c>
    </row>
    <row r="1236" spans="1:12" x14ac:dyDescent="0.2">
      <c r="A1236" s="3" t="s">
        <v>2644</v>
      </c>
      <c r="B1236" s="3" t="s">
        <v>2645</v>
      </c>
      <c r="C1236" s="3" t="s">
        <v>1880</v>
      </c>
      <c r="D1236" s="3" t="s">
        <v>12</v>
      </c>
      <c r="E1236" s="3" t="s">
        <v>12</v>
      </c>
      <c r="F1236" s="3" t="s">
        <v>12</v>
      </c>
      <c r="G1236" s="3" t="s">
        <v>12</v>
      </c>
      <c r="H1236" s="3" t="s">
        <v>12</v>
      </c>
      <c r="I1236" s="3" t="s">
        <v>12</v>
      </c>
      <c r="J1236" s="3" t="s">
        <v>12</v>
      </c>
      <c r="K1236" s="3" t="s">
        <v>12</v>
      </c>
      <c r="L1236" s="3" t="s">
        <v>12</v>
      </c>
    </row>
    <row r="1237" spans="1:12" x14ac:dyDescent="0.2">
      <c r="A1237" s="3" t="s">
        <v>2646</v>
      </c>
      <c r="B1237" s="3" t="s">
        <v>2647</v>
      </c>
      <c r="C1237" s="3" t="s">
        <v>1880</v>
      </c>
      <c r="D1237" s="3" t="s">
        <v>12</v>
      </c>
      <c r="E1237" s="3" t="s">
        <v>12</v>
      </c>
      <c r="F1237" s="3" t="s">
        <v>12</v>
      </c>
      <c r="G1237" s="3" t="s">
        <v>12</v>
      </c>
      <c r="H1237" s="3">
        <v>73</v>
      </c>
      <c r="I1237" s="3" t="s">
        <v>12</v>
      </c>
      <c r="J1237" s="3" t="s">
        <v>12</v>
      </c>
      <c r="K1237" s="3" t="s">
        <v>12</v>
      </c>
      <c r="L1237" s="3" t="s">
        <v>12</v>
      </c>
    </row>
    <row r="1238" spans="1:12" x14ac:dyDescent="0.2">
      <c r="A1238" s="3" t="s">
        <v>2648</v>
      </c>
      <c r="B1238" s="3" t="s">
        <v>2649</v>
      </c>
      <c r="C1238" s="3" t="s">
        <v>1880</v>
      </c>
      <c r="D1238" s="3" t="s">
        <v>12</v>
      </c>
      <c r="E1238" s="3" t="s">
        <v>12</v>
      </c>
      <c r="F1238" s="3" t="s">
        <v>12</v>
      </c>
      <c r="G1238" s="3" t="s">
        <v>12</v>
      </c>
      <c r="H1238" s="3">
        <v>30</v>
      </c>
      <c r="I1238" s="3" t="s">
        <v>12</v>
      </c>
      <c r="J1238" s="3" t="s">
        <v>12</v>
      </c>
      <c r="K1238" s="3" t="s">
        <v>12</v>
      </c>
      <c r="L1238" s="3" t="s">
        <v>12</v>
      </c>
    </row>
    <row r="1239" spans="1:12" x14ac:dyDescent="0.2">
      <c r="A1239" s="3" t="s">
        <v>2650</v>
      </c>
      <c r="B1239" s="3" t="s">
        <v>2651</v>
      </c>
      <c r="C1239" s="3" t="s">
        <v>1880</v>
      </c>
      <c r="D1239" s="3" t="s">
        <v>12</v>
      </c>
      <c r="E1239" s="3" t="s">
        <v>12</v>
      </c>
      <c r="F1239" s="3" t="s">
        <v>12</v>
      </c>
      <c r="G1239" s="3" t="s">
        <v>12</v>
      </c>
      <c r="H1239" s="3" t="s">
        <v>12</v>
      </c>
      <c r="I1239" s="3" t="s">
        <v>12</v>
      </c>
      <c r="J1239" s="3" t="s">
        <v>12</v>
      </c>
      <c r="K1239" s="3" t="s">
        <v>12</v>
      </c>
      <c r="L1239" s="3" t="s">
        <v>12</v>
      </c>
    </row>
    <row r="1240" spans="1:12" x14ac:dyDescent="0.2">
      <c r="A1240" s="3" t="s">
        <v>2652</v>
      </c>
      <c r="B1240" s="3" t="s">
        <v>2653</v>
      </c>
      <c r="C1240" s="3" t="s">
        <v>1880</v>
      </c>
      <c r="D1240" s="3" t="s">
        <v>12</v>
      </c>
      <c r="E1240" s="3" t="s">
        <v>12</v>
      </c>
      <c r="F1240" s="3" t="s">
        <v>12</v>
      </c>
      <c r="G1240" s="3" t="s">
        <v>12</v>
      </c>
      <c r="H1240" s="3" t="s">
        <v>12</v>
      </c>
      <c r="I1240" s="3" t="s">
        <v>12</v>
      </c>
      <c r="J1240" s="3" t="s">
        <v>12</v>
      </c>
      <c r="K1240" s="3" t="s">
        <v>12</v>
      </c>
      <c r="L1240" s="3" t="s">
        <v>12</v>
      </c>
    </row>
    <row r="1241" spans="1:12" x14ac:dyDescent="0.2">
      <c r="A1241" s="3" t="s">
        <v>2654</v>
      </c>
      <c r="B1241" s="3" t="s">
        <v>2655</v>
      </c>
      <c r="C1241" s="3" t="s">
        <v>1880</v>
      </c>
      <c r="D1241" s="3" t="s">
        <v>12</v>
      </c>
      <c r="E1241" s="3" t="s">
        <v>12</v>
      </c>
      <c r="F1241" s="3" t="s">
        <v>12</v>
      </c>
      <c r="G1241" s="3" t="s">
        <v>12</v>
      </c>
      <c r="H1241" s="3" t="s">
        <v>12</v>
      </c>
      <c r="I1241" s="3" t="s">
        <v>12</v>
      </c>
      <c r="J1241" s="3" t="s">
        <v>12</v>
      </c>
      <c r="K1241" s="3" t="s">
        <v>12</v>
      </c>
      <c r="L1241" s="3" t="s">
        <v>12</v>
      </c>
    </row>
    <row r="1242" spans="1:12" x14ac:dyDescent="0.2">
      <c r="A1242" s="3" t="s">
        <v>2656</v>
      </c>
      <c r="B1242" s="3" t="s">
        <v>2657</v>
      </c>
      <c r="C1242" s="3" t="s">
        <v>1880</v>
      </c>
      <c r="D1242" s="3" t="s">
        <v>12</v>
      </c>
      <c r="E1242" s="3" t="s">
        <v>12</v>
      </c>
      <c r="F1242" s="3" t="s">
        <v>12</v>
      </c>
      <c r="G1242" s="3" t="s">
        <v>12</v>
      </c>
      <c r="H1242" s="3">
        <v>90</v>
      </c>
      <c r="I1242" s="3" t="s">
        <v>12</v>
      </c>
      <c r="J1242" s="3" t="s">
        <v>12</v>
      </c>
      <c r="K1242" s="3" t="s">
        <v>12</v>
      </c>
      <c r="L1242" s="3" t="s">
        <v>12</v>
      </c>
    </row>
    <row r="1243" spans="1:12" x14ac:dyDescent="0.2">
      <c r="A1243" s="3" t="s">
        <v>2658</v>
      </c>
      <c r="B1243" s="3" t="s">
        <v>2659</v>
      </c>
      <c r="C1243" s="3" t="s">
        <v>1880</v>
      </c>
      <c r="D1243" s="3" t="s">
        <v>12</v>
      </c>
      <c r="E1243" s="3" t="s">
        <v>12</v>
      </c>
      <c r="F1243" s="3" t="s">
        <v>12</v>
      </c>
      <c r="G1243" s="3" t="s">
        <v>12</v>
      </c>
      <c r="H1243" s="3" t="s">
        <v>12</v>
      </c>
      <c r="I1243" s="3" t="s">
        <v>12</v>
      </c>
      <c r="J1243" s="3" t="s">
        <v>12</v>
      </c>
      <c r="K1243" s="3" t="s">
        <v>12</v>
      </c>
      <c r="L1243" s="3" t="s">
        <v>12</v>
      </c>
    </row>
    <row r="1244" spans="1:12" x14ac:dyDescent="0.2">
      <c r="A1244" s="3" t="s">
        <v>2660</v>
      </c>
      <c r="B1244" s="3" t="s">
        <v>2661</v>
      </c>
      <c r="C1244" s="3" t="s">
        <v>1880</v>
      </c>
      <c r="D1244" s="3" t="s">
        <v>12</v>
      </c>
      <c r="E1244" s="3" t="s">
        <v>12</v>
      </c>
      <c r="F1244" s="3" t="s">
        <v>12</v>
      </c>
      <c r="G1244" s="3" t="s">
        <v>12</v>
      </c>
      <c r="H1244" s="3" t="s">
        <v>12</v>
      </c>
      <c r="I1244" s="3" t="s">
        <v>12</v>
      </c>
      <c r="J1244" s="3" t="s">
        <v>12</v>
      </c>
      <c r="K1244" s="3" t="s">
        <v>12</v>
      </c>
      <c r="L1244" s="3" t="s">
        <v>12</v>
      </c>
    </row>
    <row r="1245" spans="1:12" x14ac:dyDescent="0.2">
      <c r="A1245" s="3" t="s">
        <v>2662</v>
      </c>
      <c r="B1245" s="3" t="s">
        <v>2663</v>
      </c>
      <c r="C1245" s="3" t="s">
        <v>1880</v>
      </c>
      <c r="D1245" s="3" t="s">
        <v>12</v>
      </c>
      <c r="E1245" s="3" t="s">
        <v>12</v>
      </c>
      <c r="F1245" s="3" t="s">
        <v>12</v>
      </c>
      <c r="G1245" s="3" t="s">
        <v>12</v>
      </c>
      <c r="H1245" s="3">
        <v>900</v>
      </c>
      <c r="I1245" s="3" t="s">
        <v>12</v>
      </c>
      <c r="J1245" s="3" t="s">
        <v>12</v>
      </c>
      <c r="K1245" s="3" t="s">
        <v>12</v>
      </c>
      <c r="L1245" s="3" t="s">
        <v>12</v>
      </c>
    </row>
    <row r="1246" spans="1:12" x14ac:dyDescent="0.2">
      <c r="A1246" s="3" t="s">
        <v>2664</v>
      </c>
      <c r="B1246" s="3" t="s">
        <v>2665</v>
      </c>
      <c r="C1246" s="3" t="s">
        <v>1880</v>
      </c>
      <c r="D1246" s="3" t="s">
        <v>12</v>
      </c>
      <c r="E1246" s="3" t="s">
        <v>12</v>
      </c>
      <c r="F1246" s="3" t="s">
        <v>12</v>
      </c>
      <c r="G1246" s="3" t="s">
        <v>12</v>
      </c>
      <c r="H1246" s="3" t="s">
        <v>12</v>
      </c>
      <c r="I1246" s="3" t="s">
        <v>12</v>
      </c>
      <c r="J1246" s="3" t="s">
        <v>12</v>
      </c>
      <c r="K1246" s="3" t="s">
        <v>12</v>
      </c>
      <c r="L1246" s="3" t="s">
        <v>12</v>
      </c>
    </row>
    <row r="1247" spans="1:12" x14ac:dyDescent="0.2">
      <c r="A1247" s="3" t="s">
        <v>2666</v>
      </c>
      <c r="B1247" s="3" t="s">
        <v>2667</v>
      </c>
      <c r="C1247" s="3" t="s">
        <v>1880</v>
      </c>
      <c r="D1247" s="3" t="s">
        <v>12</v>
      </c>
      <c r="E1247" s="3" t="s">
        <v>12</v>
      </c>
      <c r="F1247" s="3" t="s">
        <v>12</v>
      </c>
      <c r="G1247" s="3" t="s">
        <v>12</v>
      </c>
      <c r="H1247" s="3" t="s">
        <v>12</v>
      </c>
      <c r="I1247" s="3" t="s">
        <v>12</v>
      </c>
      <c r="J1247" s="3" t="s">
        <v>12</v>
      </c>
      <c r="K1247" s="3" t="s">
        <v>12</v>
      </c>
      <c r="L1247" s="3" t="s">
        <v>12</v>
      </c>
    </row>
    <row r="1248" spans="1:12" x14ac:dyDescent="0.2">
      <c r="A1248" s="3" t="s">
        <v>2668</v>
      </c>
      <c r="B1248" s="3" t="s">
        <v>2669</v>
      </c>
      <c r="C1248" s="3" t="s">
        <v>1880</v>
      </c>
      <c r="D1248" s="3" t="s">
        <v>12</v>
      </c>
      <c r="E1248" s="3" t="s">
        <v>12</v>
      </c>
      <c r="F1248" s="3" t="s">
        <v>12</v>
      </c>
      <c r="G1248" s="3" t="s">
        <v>12</v>
      </c>
      <c r="H1248" s="3">
        <v>65</v>
      </c>
      <c r="I1248" s="3" t="s">
        <v>12</v>
      </c>
      <c r="J1248" s="3" t="s">
        <v>12</v>
      </c>
      <c r="K1248" s="3" t="s">
        <v>12</v>
      </c>
      <c r="L1248" s="3" t="s">
        <v>12</v>
      </c>
    </row>
    <row r="1249" spans="1:12" x14ac:dyDescent="0.2">
      <c r="A1249" s="3" t="s">
        <v>2670</v>
      </c>
      <c r="B1249" s="3" t="s">
        <v>2671</v>
      </c>
      <c r="C1249" s="3" t="s">
        <v>1880</v>
      </c>
      <c r="D1249" s="3" t="s">
        <v>12</v>
      </c>
      <c r="E1249" s="3" t="s">
        <v>12</v>
      </c>
      <c r="F1249" s="3" t="s">
        <v>12</v>
      </c>
      <c r="G1249" s="3" t="s">
        <v>12</v>
      </c>
      <c r="H1249" s="3">
        <v>23</v>
      </c>
      <c r="I1249" s="3" t="s">
        <v>12</v>
      </c>
      <c r="J1249" s="3" t="s">
        <v>12</v>
      </c>
      <c r="K1249" s="3" t="s">
        <v>12</v>
      </c>
      <c r="L1249" s="3" t="s">
        <v>12</v>
      </c>
    </row>
    <row r="1250" spans="1:12" x14ac:dyDescent="0.2">
      <c r="A1250" s="3" t="s">
        <v>2672</v>
      </c>
      <c r="B1250" s="3" t="s">
        <v>2673</v>
      </c>
      <c r="C1250" s="3" t="s">
        <v>1880</v>
      </c>
      <c r="D1250" s="3" t="s">
        <v>12</v>
      </c>
      <c r="E1250" s="3" t="s">
        <v>12</v>
      </c>
      <c r="F1250" s="3" t="s">
        <v>12</v>
      </c>
      <c r="G1250" s="3" t="s">
        <v>12</v>
      </c>
      <c r="H1250" s="3" t="s">
        <v>12</v>
      </c>
      <c r="I1250" s="3" t="s">
        <v>12</v>
      </c>
      <c r="J1250" s="3" t="s">
        <v>12</v>
      </c>
      <c r="K1250" s="3" t="s">
        <v>12</v>
      </c>
      <c r="L1250" s="3" t="s">
        <v>12</v>
      </c>
    </row>
    <row r="1251" spans="1:12" x14ac:dyDescent="0.2">
      <c r="A1251" s="3" t="s">
        <v>2674</v>
      </c>
      <c r="B1251" s="3" t="s">
        <v>2675</v>
      </c>
      <c r="C1251" s="3" t="s">
        <v>1880</v>
      </c>
      <c r="D1251" s="3" t="s">
        <v>12</v>
      </c>
      <c r="E1251" s="3" t="s">
        <v>12</v>
      </c>
      <c r="F1251" s="3" t="s">
        <v>12</v>
      </c>
      <c r="G1251" s="3" t="s">
        <v>12</v>
      </c>
      <c r="H1251" s="3" t="s">
        <v>12</v>
      </c>
      <c r="I1251" s="3" t="s">
        <v>12</v>
      </c>
      <c r="J1251" s="3" t="s">
        <v>12</v>
      </c>
      <c r="K1251" s="3" t="s">
        <v>12</v>
      </c>
      <c r="L1251" s="3" t="s">
        <v>12</v>
      </c>
    </row>
    <row r="1252" spans="1:12" x14ac:dyDescent="0.2">
      <c r="A1252" s="3" t="s">
        <v>2676</v>
      </c>
      <c r="B1252" s="3" t="s">
        <v>2677</v>
      </c>
      <c r="C1252" s="3" t="s">
        <v>1880</v>
      </c>
      <c r="D1252" s="3" t="s">
        <v>12</v>
      </c>
      <c r="E1252" s="3" t="s">
        <v>12</v>
      </c>
      <c r="F1252" s="3" t="s">
        <v>12</v>
      </c>
      <c r="G1252" s="3" t="s">
        <v>12</v>
      </c>
      <c r="H1252" s="3">
        <v>20</v>
      </c>
      <c r="I1252" s="3" t="s">
        <v>12</v>
      </c>
      <c r="J1252" s="3" t="s">
        <v>12</v>
      </c>
      <c r="K1252" s="3" t="s">
        <v>12</v>
      </c>
      <c r="L1252" s="3" t="s">
        <v>12</v>
      </c>
    </row>
    <row r="1253" spans="1:12" x14ac:dyDescent="0.2">
      <c r="A1253" s="3" t="s">
        <v>2678</v>
      </c>
      <c r="B1253" s="3" t="s">
        <v>2679</v>
      </c>
      <c r="C1253" s="3" t="s">
        <v>1880</v>
      </c>
      <c r="D1253" s="3" t="s">
        <v>12</v>
      </c>
      <c r="E1253" s="3" t="s">
        <v>12</v>
      </c>
      <c r="F1253" s="3" t="s">
        <v>12</v>
      </c>
      <c r="G1253" s="3" t="s">
        <v>12</v>
      </c>
      <c r="H1253" s="3">
        <v>85</v>
      </c>
      <c r="I1253" s="3" t="s">
        <v>12</v>
      </c>
      <c r="J1253" s="3" t="s">
        <v>12</v>
      </c>
      <c r="K1253" s="3" t="s">
        <v>12</v>
      </c>
      <c r="L1253" s="3" t="s">
        <v>12</v>
      </c>
    </row>
    <row r="1254" spans="1:12" x14ac:dyDescent="0.2">
      <c r="A1254" s="3" t="s">
        <v>2680</v>
      </c>
      <c r="B1254" s="3" t="s">
        <v>2681</v>
      </c>
      <c r="C1254" s="3" t="s">
        <v>1880</v>
      </c>
      <c r="D1254" s="3" t="s">
        <v>12</v>
      </c>
      <c r="E1254" s="3" t="s">
        <v>12</v>
      </c>
      <c r="F1254" s="3" t="s">
        <v>12</v>
      </c>
      <c r="G1254" s="3" t="s">
        <v>12</v>
      </c>
      <c r="H1254" s="3" t="s">
        <v>12</v>
      </c>
      <c r="I1254" s="3" t="s">
        <v>12</v>
      </c>
      <c r="J1254" s="3" t="s">
        <v>12</v>
      </c>
      <c r="K1254" s="3" t="s">
        <v>12</v>
      </c>
      <c r="L1254" s="3" t="s">
        <v>12</v>
      </c>
    </row>
    <row r="1255" spans="1:12" x14ac:dyDescent="0.2">
      <c r="A1255" s="3" t="s">
        <v>2682</v>
      </c>
      <c r="B1255" s="3" t="s">
        <v>2683</v>
      </c>
      <c r="C1255" s="3" t="s">
        <v>1880</v>
      </c>
      <c r="D1255" s="3" t="s">
        <v>12</v>
      </c>
      <c r="E1255" s="3" t="s">
        <v>12</v>
      </c>
      <c r="F1255" s="3" t="s">
        <v>12</v>
      </c>
      <c r="G1255" s="3" t="s">
        <v>12</v>
      </c>
      <c r="H1255" s="3" t="s">
        <v>12</v>
      </c>
      <c r="I1255" s="3" t="s">
        <v>12</v>
      </c>
      <c r="J1255" s="3" t="s">
        <v>12</v>
      </c>
      <c r="K1255" s="3" t="s">
        <v>12</v>
      </c>
      <c r="L1255" s="3" t="s">
        <v>12</v>
      </c>
    </row>
    <row r="1256" spans="1:12" x14ac:dyDescent="0.2">
      <c r="A1256" s="3" t="s">
        <v>2684</v>
      </c>
      <c r="B1256" s="3" t="s">
        <v>2685</v>
      </c>
      <c r="C1256" s="3" t="s">
        <v>1880</v>
      </c>
      <c r="D1256" s="3" t="s">
        <v>12</v>
      </c>
      <c r="E1256" s="3">
        <v>1657000000</v>
      </c>
      <c r="F1256" s="3" t="s">
        <v>12</v>
      </c>
      <c r="G1256" s="3" t="s">
        <v>12</v>
      </c>
      <c r="H1256" s="3">
        <v>274</v>
      </c>
      <c r="I1256" s="3" t="s">
        <v>12</v>
      </c>
      <c r="J1256" s="3" t="s">
        <v>12</v>
      </c>
      <c r="K1256" s="3" t="s">
        <v>12</v>
      </c>
      <c r="L1256" s="3" t="s">
        <v>12</v>
      </c>
    </row>
    <row r="1257" spans="1:12" x14ac:dyDescent="0.2">
      <c r="A1257" s="3" t="s">
        <v>2686</v>
      </c>
      <c r="B1257" s="3" t="s">
        <v>2687</v>
      </c>
      <c r="C1257" s="3" t="s">
        <v>1880</v>
      </c>
      <c r="D1257" s="3" t="s">
        <v>12</v>
      </c>
      <c r="E1257" s="3" t="s">
        <v>12</v>
      </c>
      <c r="F1257" s="3" t="s">
        <v>12</v>
      </c>
      <c r="G1257" s="3" t="s">
        <v>12</v>
      </c>
      <c r="H1257" s="3" t="s">
        <v>12</v>
      </c>
      <c r="I1257" s="3" t="s">
        <v>12</v>
      </c>
      <c r="J1257" s="3" t="s">
        <v>12</v>
      </c>
      <c r="K1257" s="3" t="s">
        <v>12</v>
      </c>
      <c r="L1257" s="3" t="s">
        <v>12</v>
      </c>
    </row>
    <row r="1258" spans="1:12" x14ac:dyDescent="0.2">
      <c r="A1258" s="3" t="s">
        <v>2688</v>
      </c>
      <c r="B1258" s="3" t="s">
        <v>2689</v>
      </c>
      <c r="C1258" s="3" t="s">
        <v>1880</v>
      </c>
      <c r="D1258" s="3" t="s">
        <v>12</v>
      </c>
      <c r="E1258" s="3" t="s">
        <v>12</v>
      </c>
      <c r="F1258" s="3" t="s">
        <v>12</v>
      </c>
      <c r="G1258" s="3" t="s">
        <v>12</v>
      </c>
      <c r="H1258" s="3" t="s">
        <v>12</v>
      </c>
      <c r="I1258" s="3" t="s">
        <v>12</v>
      </c>
      <c r="J1258" s="3" t="s">
        <v>12</v>
      </c>
      <c r="K1258" s="3" t="s">
        <v>12</v>
      </c>
      <c r="L1258" s="3" t="s">
        <v>12</v>
      </c>
    </row>
    <row r="1259" spans="1:12" x14ac:dyDescent="0.2">
      <c r="A1259" s="3" t="s">
        <v>2690</v>
      </c>
      <c r="B1259" s="3" t="s">
        <v>2691</v>
      </c>
      <c r="C1259" s="3" t="s">
        <v>1880</v>
      </c>
      <c r="D1259" s="3" t="s">
        <v>12</v>
      </c>
      <c r="E1259" s="3">
        <v>12636274688</v>
      </c>
      <c r="F1259" s="3" t="s">
        <v>12</v>
      </c>
      <c r="G1259" s="3" t="s">
        <v>12</v>
      </c>
      <c r="H1259" s="3" t="s">
        <v>12</v>
      </c>
      <c r="I1259" s="3" t="s">
        <v>12</v>
      </c>
      <c r="J1259" s="3" t="s">
        <v>12</v>
      </c>
      <c r="K1259" s="3" t="s">
        <v>12</v>
      </c>
      <c r="L1259" s="3" t="s">
        <v>12</v>
      </c>
    </row>
    <row r="1260" spans="1:12" x14ac:dyDescent="0.2">
      <c r="A1260" s="3" t="s">
        <v>2692</v>
      </c>
      <c r="B1260" s="3" t="s">
        <v>2693</v>
      </c>
      <c r="C1260" s="3" t="s">
        <v>1880</v>
      </c>
      <c r="D1260" s="3" t="s">
        <v>12</v>
      </c>
      <c r="E1260" s="3" t="s">
        <v>12</v>
      </c>
      <c r="F1260" s="3" t="s">
        <v>12</v>
      </c>
      <c r="G1260" s="3" t="s">
        <v>12</v>
      </c>
      <c r="H1260" s="3" t="s">
        <v>12</v>
      </c>
      <c r="I1260" s="3" t="s">
        <v>12</v>
      </c>
      <c r="J1260" s="3" t="s">
        <v>12</v>
      </c>
      <c r="K1260" s="3" t="s">
        <v>12</v>
      </c>
      <c r="L1260" s="3" t="s">
        <v>12</v>
      </c>
    </row>
    <row r="1261" spans="1:12" x14ac:dyDescent="0.2">
      <c r="A1261" s="3" t="s">
        <v>2694</v>
      </c>
      <c r="B1261" s="3" t="s">
        <v>2695</v>
      </c>
      <c r="C1261" s="3" t="s">
        <v>1880</v>
      </c>
      <c r="D1261" s="3" t="s">
        <v>12</v>
      </c>
      <c r="E1261" s="3" t="s">
        <v>12</v>
      </c>
      <c r="F1261" s="3" t="s">
        <v>12</v>
      </c>
      <c r="G1261" s="3" t="s">
        <v>12</v>
      </c>
      <c r="H1261" s="3" t="s">
        <v>12</v>
      </c>
      <c r="I1261" s="3" t="s">
        <v>12</v>
      </c>
      <c r="J1261" s="3" t="s">
        <v>12</v>
      </c>
      <c r="K1261" s="3" t="s">
        <v>12</v>
      </c>
      <c r="L1261" s="3" t="s">
        <v>12</v>
      </c>
    </row>
    <row r="1262" spans="1:12" x14ac:dyDescent="0.2">
      <c r="A1262" s="3" t="s">
        <v>2696</v>
      </c>
      <c r="B1262" s="3" t="s">
        <v>2697</v>
      </c>
      <c r="C1262" s="3" t="s">
        <v>1880</v>
      </c>
      <c r="D1262" s="3" t="s">
        <v>12</v>
      </c>
      <c r="E1262" s="3" t="s">
        <v>12</v>
      </c>
      <c r="F1262" s="3" t="s">
        <v>12</v>
      </c>
      <c r="G1262" s="3" t="s">
        <v>12</v>
      </c>
      <c r="H1262" s="3" t="s">
        <v>12</v>
      </c>
      <c r="I1262" s="3" t="s">
        <v>12</v>
      </c>
      <c r="J1262" s="3" t="s">
        <v>12</v>
      </c>
      <c r="K1262" s="3" t="s">
        <v>12</v>
      </c>
      <c r="L1262" s="3" t="s">
        <v>12</v>
      </c>
    </row>
    <row r="1263" spans="1:12" x14ac:dyDescent="0.2">
      <c r="A1263" s="3" t="s">
        <v>2698</v>
      </c>
      <c r="B1263" s="3" t="s">
        <v>2699</v>
      </c>
      <c r="C1263" s="3" t="s">
        <v>1880</v>
      </c>
      <c r="D1263" s="3" t="s">
        <v>12</v>
      </c>
      <c r="E1263" s="3" t="s">
        <v>12</v>
      </c>
      <c r="F1263" s="3" t="s">
        <v>12</v>
      </c>
      <c r="G1263" s="3" t="s">
        <v>12</v>
      </c>
      <c r="H1263" s="3" t="s">
        <v>12</v>
      </c>
      <c r="I1263" s="3" t="s">
        <v>12</v>
      </c>
      <c r="J1263" s="3" t="s">
        <v>12</v>
      </c>
      <c r="K1263" s="3" t="s">
        <v>12</v>
      </c>
      <c r="L1263" s="3" t="s">
        <v>12</v>
      </c>
    </row>
    <row r="1264" spans="1:12" x14ac:dyDescent="0.2">
      <c r="A1264" s="3" t="s">
        <v>2700</v>
      </c>
      <c r="B1264" s="3" t="s">
        <v>2701</v>
      </c>
      <c r="C1264" s="3" t="s">
        <v>1880</v>
      </c>
      <c r="D1264" s="3" t="s">
        <v>12</v>
      </c>
      <c r="E1264" s="3" t="s">
        <v>12</v>
      </c>
      <c r="F1264" s="3" t="s">
        <v>12</v>
      </c>
      <c r="G1264" s="3" t="s">
        <v>12</v>
      </c>
      <c r="H1264" s="3" t="s">
        <v>12</v>
      </c>
      <c r="I1264" s="3" t="s">
        <v>12</v>
      </c>
      <c r="J1264" s="3" t="s">
        <v>12</v>
      </c>
      <c r="K1264" s="3" t="s">
        <v>12</v>
      </c>
      <c r="L1264" s="3" t="s">
        <v>12</v>
      </c>
    </row>
    <row r="1265" spans="1:12" x14ac:dyDescent="0.2">
      <c r="A1265" s="3" t="s">
        <v>2702</v>
      </c>
      <c r="B1265" s="3" t="s">
        <v>2703</v>
      </c>
      <c r="C1265" s="3" t="s">
        <v>1880</v>
      </c>
      <c r="D1265" s="3" t="s">
        <v>12</v>
      </c>
      <c r="E1265" s="3" t="s">
        <v>12</v>
      </c>
      <c r="F1265" s="3" t="s">
        <v>12</v>
      </c>
      <c r="G1265" s="3" t="s">
        <v>12</v>
      </c>
      <c r="H1265" s="3" t="s">
        <v>12</v>
      </c>
      <c r="I1265" s="3" t="s">
        <v>12</v>
      </c>
      <c r="J1265" s="3" t="s">
        <v>12</v>
      </c>
      <c r="K1265" s="3" t="s">
        <v>12</v>
      </c>
      <c r="L1265" s="3" t="s">
        <v>12</v>
      </c>
    </row>
    <row r="1266" spans="1:12" x14ac:dyDescent="0.2">
      <c r="A1266" s="3" t="s">
        <v>2704</v>
      </c>
      <c r="B1266" s="3" t="s">
        <v>2705</v>
      </c>
      <c r="C1266" s="3" t="s">
        <v>1880</v>
      </c>
      <c r="D1266" s="3" t="s">
        <v>12</v>
      </c>
      <c r="E1266" s="3" t="s">
        <v>12</v>
      </c>
      <c r="F1266" s="3" t="s">
        <v>12</v>
      </c>
      <c r="G1266" s="3" t="s">
        <v>12</v>
      </c>
      <c r="H1266" s="3" t="s">
        <v>12</v>
      </c>
      <c r="I1266" s="3" t="s">
        <v>12</v>
      </c>
      <c r="J1266" s="3" t="s">
        <v>12</v>
      </c>
      <c r="K1266" s="3" t="s">
        <v>12</v>
      </c>
      <c r="L1266" s="3" t="s">
        <v>12</v>
      </c>
    </row>
    <row r="1267" spans="1:12" x14ac:dyDescent="0.2">
      <c r="A1267" s="3" t="s">
        <v>2706</v>
      </c>
      <c r="B1267" s="3" t="s">
        <v>2707</v>
      </c>
      <c r="C1267" s="3" t="s">
        <v>1880</v>
      </c>
      <c r="D1267" s="3" t="s">
        <v>12</v>
      </c>
      <c r="E1267" s="3" t="s">
        <v>12</v>
      </c>
      <c r="F1267" s="3" t="s">
        <v>12</v>
      </c>
      <c r="G1267" s="3" t="s">
        <v>12</v>
      </c>
      <c r="H1267" s="3">
        <v>68</v>
      </c>
      <c r="I1267" s="3" t="s">
        <v>12</v>
      </c>
      <c r="J1267" s="3" t="s">
        <v>12</v>
      </c>
      <c r="K1267" s="3" t="s">
        <v>12</v>
      </c>
      <c r="L1267" s="3" t="s">
        <v>12</v>
      </c>
    </row>
    <row r="1268" spans="1:12" x14ac:dyDescent="0.2">
      <c r="A1268" s="3" t="s">
        <v>2708</v>
      </c>
      <c r="B1268" s="3" t="s">
        <v>2709</v>
      </c>
      <c r="C1268" s="3" t="s">
        <v>1880</v>
      </c>
      <c r="D1268" s="3" t="s">
        <v>12</v>
      </c>
      <c r="E1268" s="3" t="s">
        <v>12</v>
      </c>
      <c r="F1268" s="3" t="s">
        <v>12</v>
      </c>
      <c r="G1268" s="3" t="s">
        <v>12</v>
      </c>
      <c r="H1268" s="3" t="s">
        <v>12</v>
      </c>
      <c r="I1268" s="3" t="s">
        <v>12</v>
      </c>
      <c r="J1268" s="3" t="s">
        <v>12</v>
      </c>
      <c r="K1268" s="3" t="s">
        <v>12</v>
      </c>
      <c r="L1268" s="3" t="s">
        <v>12</v>
      </c>
    </row>
    <row r="1269" spans="1:12" x14ac:dyDescent="0.2">
      <c r="A1269" s="3" t="s">
        <v>2710</v>
      </c>
      <c r="B1269" s="3" t="s">
        <v>2711</v>
      </c>
      <c r="C1269" s="3" t="s">
        <v>1880</v>
      </c>
      <c r="D1269" s="3" t="s">
        <v>12</v>
      </c>
      <c r="E1269" s="3" t="s">
        <v>12</v>
      </c>
      <c r="F1269" s="3" t="s">
        <v>12</v>
      </c>
      <c r="G1269" s="3" t="s">
        <v>12</v>
      </c>
      <c r="H1269" s="3">
        <v>19</v>
      </c>
      <c r="I1269" s="3" t="s">
        <v>12</v>
      </c>
      <c r="J1269" s="3" t="s">
        <v>12</v>
      </c>
      <c r="K1269" s="3" t="s">
        <v>12</v>
      </c>
      <c r="L1269" s="3" t="s">
        <v>12</v>
      </c>
    </row>
    <row r="1270" spans="1:12" x14ac:dyDescent="0.2">
      <c r="A1270" s="3" t="s">
        <v>2712</v>
      </c>
      <c r="B1270" s="3" t="s">
        <v>2713</v>
      </c>
      <c r="C1270" s="3" t="s">
        <v>1880</v>
      </c>
      <c r="D1270" s="3" t="s">
        <v>12</v>
      </c>
      <c r="E1270" s="3">
        <v>3443000</v>
      </c>
      <c r="F1270" s="3" t="s">
        <v>12</v>
      </c>
      <c r="G1270" s="3" t="s">
        <v>12</v>
      </c>
      <c r="H1270" s="3" t="s">
        <v>12</v>
      </c>
      <c r="I1270" s="3" t="s">
        <v>12</v>
      </c>
      <c r="J1270" s="3" t="s">
        <v>12</v>
      </c>
      <c r="K1270" s="3" t="s">
        <v>12</v>
      </c>
      <c r="L1270" s="3" t="s">
        <v>12</v>
      </c>
    </row>
    <row r="1271" spans="1:12" x14ac:dyDescent="0.2">
      <c r="A1271" s="3" t="s">
        <v>2714</v>
      </c>
      <c r="B1271" s="3" t="s">
        <v>2715</v>
      </c>
      <c r="C1271" s="3" t="s">
        <v>1880</v>
      </c>
      <c r="D1271" s="3" t="s">
        <v>12</v>
      </c>
      <c r="E1271" s="3" t="s">
        <v>12</v>
      </c>
      <c r="F1271" s="3" t="s">
        <v>12</v>
      </c>
      <c r="G1271" s="3" t="s">
        <v>12</v>
      </c>
      <c r="H1271" s="3" t="s">
        <v>12</v>
      </c>
      <c r="I1271" s="3" t="s">
        <v>12</v>
      </c>
      <c r="J1271" s="3" t="s">
        <v>12</v>
      </c>
      <c r="K1271" s="3" t="s">
        <v>12</v>
      </c>
      <c r="L1271" s="3" t="s">
        <v>12</v>
      </c>
    </row>
    <row r="1272" spans="1:12" x14ac:dyDescent="0.2">
      <c r="A1272" s="3" t="s">
        <v>2719</v>
      </c>
      <c r="B1272" s="3" t="s">
        <v>2720</v>
      </c>
      <c r="C1272" s="3" t="s">
        <v>1880</v>
      </c>
      <c r="D1272" s="3" t="s">
        <v>12</v>
      </c>
      <c r="E1272" s="3" t="s">
        <v>12</v>
      </c>
      <c r="F1272" s="3" t="s">
        <v>12</v>
      </c>
      <c r="G1272" s="3" t="s">
        <v>12</v>
      </c>
      <c r="H1272" s="3">
        <v>17</v>
      </c>
      <c r="I1272" s="3">
        <v>35</v>
      </c>
      <c r="J1272" s="3" t="s">
        <v>12</v>
      </c>
      <c r="K1272" s="3" t="s">
        <v>12</v>
      </c>
      <c r="L1272" s="3" t="s">
        <v>12</v>
      </c>
    </row>
    <row r="1273" spans="1:12" x14ac:dyDescent="0.2">
      <c r="A1273" s="3" t="s">
        <v>2721</v>
      </c>
      <c r="B1273" s="3" t="s">
        <v>2722</v>
      </c>
      <c r="C1273" s="3" t="s">
        <v>1880</v>
      </c>
      <c r="D1273" s="3" t="s">
        <v>12</v>
      </c>
      <c r="E1273" s="3">
        <v>251937000</v>
      </c>
      <c r="F1273" s="3" t="s">
        <v>2723</v>
      </c>
      <c r="G1273" s="3" t="s">
        <v>12</v>
      </c>
      <c r="H1273" s="3">
        <v>1055</v>
      </c>
      <c r="I1273" s="3">
        <v>45</v>
      </c>
      <c r="J1273" s="3" t="s">
        <v>12</v>
      </c>
      <c r="K1273" s="3" t="s">
        <v>12</v>
      </c>
      <c r="L1273" s="3" t="s">
        <v>12</v>
      </c>
    </row>
    <row r="1274" spans="1:12" x14ac:dyDescent="0.2">
      <c r="A1274" s="3" t="s">
        <v>2724</v>
      </c>
      <c r="B1274" s="3" t="s">
        <v>2725</v>
      </c>
      <c r="C1274" s="3" t="s">
        <v>1880</v>
      </c>
      <c r="D1274" s="3" t="s">
        <v>12</v>
      </c>
      <c r="E1274" s="3">
        <v>177062000</v>
      </c>
      <c r="F1274" s="3" t="s">
        <v>2726</v>
      </c>
      <c r="G1274" s="3" t="s">
        <v>12</v>
      </c>
      <c r="H1274" s="3">
        <v>295</v>
      </c>
      <c r="I1274" s="3">
        <v>45</v>
      </c>
      <c r="J1274" s="3">
        <v>3043564</v>
      </c>
      <c r="K1274" s="3">
        <v>11.08</v>
      </c>
      <c r="L1274" s="3">
        <v>9</v>
      </c>
    </row>
    <row r="1275" spans="1:12" x14ac:dyDescent="0.2">
      <c r="A1275" s="3" t="s">
        <v>2730</v>
      </c>
      <c r="B1275" s="3" t="s">
        <v>2731</v>
      </c>
      <c r="C1275" s="3" t="s">
        <v>1880</v>
      </c>
      <c r="D1275" s="3" t="s">
        <v>12</v>
      </c>
      <c r="E1275" s="3" t="s">
        <v>12</v>
      </c>
      <c r="F1275" s="3" t="s">
        <v>12</v>
      </c>
      <c r="G1275" s="3" t="s">
        <v>12</v>
      </c>
      <c r="H1275" s="3" t="s">
        <v>12</v>
      </c>
      <c r="I1275" s="3" t="s">
        <v>12</v>
      </c>
      <c r="J1275" s="3" t="s">
        <v>12</v>
      </c>
      <c r="K1275" s="3" t="s">
        <v>12</v>
      </c>
      <c r="L1275" s="3" t="s">
        <v>12</v>
      </c>
    </row>
    <row r="1276" spans="1:12" x14ac:dyDescent="0.2">
      <c r="A1276" s="3" t="s">
        <v>2738</v>
      </c>
      <c r="B1276" s="3" t="s">
        <v>2739</v>
      </c>
      <c r="C1276" s="3" t="s">
        <v>1880</v>
      </c>
      <c r="D1276" s="3" t="s">
        <v>12</v>
      </c>
      <c r="E1276" s="3" t="s">
        <v>12</v>
      </c>
      <c r="F1276" s="3" t="s">
        <v>12</v>
      </c>
      <c r="G1276" s="3" t="s">
        <v>12</v>
      </c>
      <c r="H1276" s="3" t="s">
        <v>12</v>
      </c>
      <c r="I1276" s="3" t="s">
        <v>12</v>
      </c>
      <c r="J1276" s="3" t="s">
        <v>12</v>
      </c>
      <c r="K1276" s="3" t="s">
        <v>12</v>
      </c>
      <c r="L1276" s="3" t="s">
        <v>12</v>
      </c>
    </row>
    <row r="1277" spans="1:12" x14ac:dyDescent="0.2">
      <c r="A1277" s="3" t="s">
        <v>2740</v>
      </c>
      <c r="B1277" s="3" t="s">
        <v>2741</v>
      </c>
      <c r="C1277" s="3" t="s">
        <v>1880</v>
      </c>
      <c r="D1277" s="3" t="s">
        <v>12</v>
      </c>
      <c r="E1277" s="3" t="s">
        <v>12</v>
      </c>
      <c r="F1277" s="3" t="s">
        <v>12</v>
      </c>
      <c r="G1277" s="3" t="s">
        <v>12</v>
      </c>
      <c r="H1277" s="3" t="s">
        <v>12</v>
      </c>
      <c r="I1277" s="3" t="s">
        <v>12</v>
      </c>
      <c r="J1277" s="3" t="s">
        <v>12</v>
      </c>
      <c r="K1277" s="3" t="s">
        <v>12</v>
      </c>
      <c r="L1277" s="3" t="s">
        <v>12</v>
      </c>
    </row>
    <row r="1278" spans="1:12" x14ac:dyDescent="0.2">
      <c r="A1278" s="3" t="s">
        <v>2742</v>
      </c>
      <c r="B1278" s="3" t="s">
        <v>2743</v>
      </c>
      <c r="C1278" s="3" t="s">
        <v>1880</v>
      </c>
      <c r="D1278" s="3" t="s">
        <v>12</v>
      </c>
      <c r="E1278" s="3" t="s">
        <v>12</v>
      </c>
      <c r="F1278" s="3" t="s">
        <v>2744</v>
      </c>
      <c r="G1278" s="3" t="s">
        <v>12</v>
      </c>
      <c r="H1278" s="3" t="s">
        <v>12</v>
      </c>
      <c r="I1278" s="3" t="s">
        <v>12</v>
      </c>
      <c r="J1278" s="3" t="s">
        <v>12</v>
      </c>
      <c r="K1278" s="3" t="s">
        <v>12</v>
      </c>
      <c r="L1278" s="3" t="s">
        <v>12</v>
      </c>
    </row>
    <row r="1279" spans="1:12" x14ac:dyDescent="0.2">
      <c r="A1279" s="3" t="s">
        <v>2751</v>
      </c>
      <c r="B1279" s="3" t="s">
        <v>2752</v>
      </c>
      <c r="C1279" s="3" t="s">
        <v>1880</v>
      </c>
      <c r="D1279" s="3" t="s">
        <v>12</v>
      </c>
      <c r="E1279" s="3" t="s">
        <v>12</v>
      </c>
      <c r="F1279" s="3" t="s">
        <v>12</v>
      </c>
      <c r="G1279" s="3" t="s">
        <v>12</v>
      </c>
      <c r="H1279" s="3" t="s">
        <v>12</v>
      </c>
      <c r="I1279" s="3">
        <v>45</v>
      </c>
      <c r="J1279" s="3" t="s">
        <v>12</v>
      </c>
      <c r="K1279" s="3" t="s">
        <v>12</v>
      </c>
      <c r="L1279" s="3" t="s">
        <v>12</v>
      </c>
    </row>
    <row r="1280" spans="1:12" x14ac:dyDescent="0.2">
      <c r="A1280" s="3" t="s">
        <v>2771</v>
      </c>
      <c r="B1280" s="3" t="s">
        <v>2772</v>
      </c>
      <c r="C1280" s="3" t="s">
        <v>1880</v>
      </c>
      <c r="D1280" s="3" t="s">
        <v>12</v>
      </c>
      <c r="E1280" s="3" t="s">
        <v>12</v>
      </c>
      <c r="F1280" s="3" t="s">
        <v>12</v>
      </c>
      <c r="G1280" s="3" t="s">
        <v>12</v>
      </c>
      <c r="H1280" s="3" t="s">
        <v>12</v>
      </c>
      <c r="I1280" s="3" t="s">
        <v>12</v>
      </c>
      <c r="J1280" s="3" t="s">
        <v>12</v>
      </c>
      <c r="K1280" s="3" t="s">
        <v>12</v>
      </c>
      <c r="L1280" s="3" t="s">
        <v>12</v>
      </c>
    </row>
    <row r="1281" spans="1:12" x14ac:dyDescent="0.2">
      <c r="A1281" s="3" t="s">
        <v>2782</v>
      </c>
      <c r="B1281" s="3" t="s">
        <v>2783</v>
      </c>
      <c r="C1281" s="3" t="s">
        <v>1880</v>
      </c>
      <c r="D1281" s="3" t="s">
        <v>12</v>
      </c>
      <c r="E1281" s="3" t="s">
        <v>12</v>
      </c>
      <c r="F1281" s="3" t="s">
        <v>12</v>
      </c>
      <c r="G1281" s="3" t="s">
        <v>12</v>
      </c>
      <c r="H1281" s="3" t="s">
        <v>12</v>
      </c>
      <c r="I1281" s="3" t="s">
        <v>12</v>
      </c>
      <c r="J1281" s="3" t="s">
        <v>12</v>
      </c>
      <c r="K1281" s="3" t="s">
        <v>12</v>
      </c>
      <c r="L1281" s="3" t="s">
        <v>12</v>
      </c>
    </row>
    <row r="1282" spans="1:12" x14ac:dyDescent="0.2">
      <c r="A1282" s="3" t="s">
        <v>2784</v>
      </c>
      <c r="B1282" s="3" t="s">
        <v>2785</v>
      </c>
      <c r="C1282" s="3" t="s">
        <v>1880</v>
      </c>
      <c r="D1282" s="3" t="s">
        <v>12</v>
      </c>
      <c r="E1282" s="3" t="s">
        <v>12</v>
      </c>
      <c r="F1282" s="3" t="s">
        <v>12</v>
      </c>
      <c r="G1282" s="3" t="s">
        <v>12</v>
      </c>
      <c r="H1282" s="3" t="s">
        <v>12</v>
      </c>
      <c r="I1282" s="3" t="s">
        <v>12</v>
      </c>
      <c r="J1282" s="3" t="s">
        <v>12</v>
      </c>
      <c r="K1282" s="3" t="s">
        <v>12</v>
      </c>
      <c r="L1282" s="3" t="s">
        <v>12</v>
      </c>
    </row>
    <row r="1283" spans="1:12" x14ac:dyDescent="0.2">
      <c r="A1283" s="3" t="s">
        <v>2786</v>
      </c>
      <c r="B1283" s="3" t="s">
        <v>2787</v>
      </c>
      <c r="C1283" s="3" t="s">
        <v>1880</v>
      </c>
      <c r="D1283" s="3" t="s">
        <v>12</v>
      </c>
      <c r="E1283" s="3" t="s">
        <v>12</v>
      </c>
      <c r="F1283" s="3" t="s">
        <v>12</v>
      </c>
      <c r="G1283" s="3" t="s">
        <v>12</v>
      </c>
      <c r="H1283" s="3" t="s">
        <v>12</v>
      </c>
      <c r="I1283" s="3" t="s">
        <v>12</v>
      </c>
      <c r="J1283" s="3" t="s">
        <v>12</v>
      </c>
      <c r="K1283" s="3" t="s">
        <v>12</v>
      </c>
      <c r="L1283" s="3" t="s">
        <v>12</v>
      </c>
    </row>
    <row r="1284" spans="1:12" x14ac:dyDescent="0.2">
      <c r="A1284" s="3" t="s">
        <v>2788</v>
      </c>
      <c r="B1284" s="3" t="s">
        <v>2789</v>
      </c>
      <c r="C1284" s="3" t="s">
        <v>1880</v>
      </c>
      <c r="D1284" s="3" t="s">
        <v>12</v>
      </c>
      <c r="E1284" s="3" t="s">
        <v>12</v>
      </c>
      <c r="F1284" s="3" t="s">
        <v>12</v>
      </c>
      <c r="G1284" s="3" t="s">
        <v>12</v>
      </c>
      <c r="H1284" s="3" t="s">
        <v>12</v>
      </c>
      <c r="I1284" s="3" t="s">
        <v>12</v>
      </c>
      <c r="J1284" s="3" t="s">
        <v>12</v>
      </c>
      <c r="K1284" s="3" t="s">
        <v>12</v>
      </c>
      <c r="L1284" s="3" t="s">
        <v>12</v>
      </c>
    </row>
    <row r="1285" spans="1:12" x14ac:dyDescent="0.2">
      <c r="A1285" s="3" t="s">
        <v>2790</v>
      </c>
      <c r="B1285" s="3" t="s">
        <v>2791</v>
      </c>
      <c r="C1285" s="3" t="s">
        <v>1880</v>
      </c>
      <c r="D1285" s="3" t="s">
        <v>12</v>
      </c>
      <c r="E1285" s="3" t="s">
        <v>12</v>
      </c>
      <c r="F1285" s="3" t="s">
        <v>12</v>
      </c>
      <c r="G1285" s="3" t="s">
        <v>12</v>
      </c>
      <c r="H1285" s="3" t="s">
        <v>12</v>
      </c>
      <c r="I1285" s="3" t="s">
        <v>12</v>
      </c>
      <c r="J1285" s="3" t="s">
        <v>12</v>
      </c>
      <c r="K1285" s="3" t="s">
        <v>12</v>
      </c>
      <c r="L1285" s="3" t="s">
        <v>12</v>
      </c>
    </row>
    <row r="1286" spans="1:12" x14ac:dyDescent="0.2">
      <c r="A1286" s="3" t="s">
        <v>2792</v>
      </c>
      <c r="B1286" s="3" t="s">
        <v>2793</v>
      </c>
      <c r="C1286" s="3" t="s">
        <v>1880</v>
      </c>
      <c r="D1286" s="3" t="s">
        <v>12</v>
      </c>
      <c r="E1286" s="3" t="s">
        <v>12</v>
      </c>
      <c r="F1286" s="3" t="s">
        <v>12</v>
      </c>
      <c r="G1286" s="3" t="s">
        <v>12</v>
      </c>
      <c r="H1286" s="3" t="s">
        <v>12</v>
      </c>
      <c r="I1286" s="3" t="s">
        <v>12</v>
      </c>
      <c r="J1286" s="3" t="s">
        <v>12</v>
      </c>
      <c r="K1286" s="3" t="s">
        <v>12</v>
      </c>
      <c r="L1286" s="3" t="s">
        <v>12</v>
      </c>
    </row>
    <row r="1287" spans="1:12" x14ac:dyDescent="0.2">
      <c r="A1287" s="3" t="s">
        <v>2800</v>
      </c>
      <c r="B1287" s="3" t="s">
        <v>2801</v>
      </c>
      <c r="C1287" s="3" t="s">
        <v>1880</v>
      </c>
      <c r="D1287" s="3" t="s">
        <v>12</v>
      </c>
      <c r="E1287" s="3" t="s">
        <v>12</v>
      </c>
      <c r="F1287" s="3" t="s">
        <v>12</v>
      </c>
      <c r="G1287" s="3" t="s">
        <v>12</v>
      </c>
      <c r="H1287" s="3">
        <v>5</v>
      </c>
      <c r="I1287" s="3" t="s">
        <v>12</v>
      </c>
      <c r="J1287" s="3" t="s">
        <v>12</v>
      </c>
      <c r="K1287" s="3" t="s">
        <v>12</v>
      </c>
      <c r="L1287" s="3" t="s">
        <v>12</v>
      </c>
    </row>
    <row r="1288" spans="1:12" x14ac:dyDescent="0.2">
      <c r="A1288" s="3" t="s">
        <v>2805</v>
      </c>
      <c r="B1288" s="3" t="s">
        <v>2806</v>
      </c>
      <c r="C1288" s="3" t="s">
        <v>1880</v>
      </c>
      <c r="D1288" s="3" t="s">
        <v>12</v>
      </c>
      <c r="E1288" s="3">
        <v>86844000</v>
      </c>
      <c r="F1288" s="3" t="s">
        <v>12</v>
      </c>
      <c r="G1288" s="3" t="s">
        <v>12</v>
      </c>
      <c r="H1288" s="3">
        <v>160</v>
      </c>
      <c r="I1288" s="3" t="s">
        <v>12</v>
      </c>
      <c r="J1288" s="3" t="s">
        <v>12</v>
      </c>
      <c r="K1288" s="3" t="s">
        <v>12</v>
      </c>
      <c r="L1288" s="3" t="s">
        <v>12</v>
      </c>
    </row>
    <row r="1289" spans="1:12" x14ac:dyDescent="0.2">
      <c r="A1289" s="3" t="s">
        <v>2810</v>
      </c>
      <c r="B1289" s="3" t="s">
        <v>2811</v>
      </c>
      <c r="C1289" s="3" t="s">
        <v>1880</v>
      </c>
      <c r="D1289" s="3" t="s">
        <v>12</v>
      </c>
      <c r="E1289" s="3" t="s">
        <v>12</v>
      </c>
      <c r="F1289" s="3" t="s">
        <v>12</v>
      </c>
      <c r="G1289" s="3" t="s">
        <v>12</v>
      </c>
      <c r="H1289" s="3" t="s">
        <v>12</v>
      </c>
      <c r="I1289" s="3" t="s">
        <v>12</v>
      </c>
      <c r="J1289" s="3" t="s">
        <v>12</v>
      </c>
      <c r="K1289" s="3" t="s">
        <v>12</v>
      </c>
      <c r="L1289" s="3" t="s">
        <v>12</v>
      </c>
    </row>
    <row r="1290" spans="1:12" x14ac:dyDescent="0.2">
      <c r="A1290" s="3" t="s">
        <v>2812</v>
      </c>
      <c r="B1290" s="3" t="s">
        <v>2813</v>
      </c>
      <c r="C1290" s="3" t="s">
        <v>1880</v>
      </c>
      <c r="D1290" s="3" t="s">
        <v>12</v>
      </c>
      <c r="E1290" s="3" t="s">
        <v>12</v>
      </c>
      <c r="F1290" s="3" t="s">
        <v>12</v>
      </c>
      <c r="G1290" s="3" t="s">
        <v>12</v>
      </c>
      <c r="H1290" s="3" t="s">
        <v>12</v>
      </c>
      <c r="I1290" s="3">
        <v>45</v>
      </c>
      <c r="J1290" s="3" t="s">
        <v>12</v>
      </c>
      <c r="K1290" s="3" t="s">
        <v>12</v>
      </c>
      <c r="L1290" s="3" t="s">
        <v>12</v>
      </c>
    </row>
    <row r="1291" spans="1:12" x14ac:dyDescent="0.2">
      <c r="A1291" s="3" t="s">
        <v>2820</v>
      </c>
      <c r="B1291" s="3" t="s">
        <v>2821</v>
      </c>
      <c r="C1291" s="3" t="s">
        <v>1880</v>
      </c>
      <c r="D1291" s="3" t="s">
        <v>12</v>
      </c>
      <c r="E1291" s="3" t="s">
        <v>12</v>
      </c>
      <c r="F1291" s="3" t="s">
        <v>12</v>
      </c>
      <c r="G1291" s="3" t="s">
        <v>12</v>
      </c>
      <c r="H1291" s="3" t="s">
        <v>12</v>
      </c>
      <c r="I1291" s="3" t="s">
        <v>12</v>
      </c>
      <c r="J1291" s="3" t="s">
        <v>12</v>
      </c>
      <c r="K1291" s="3" t="s">
        <v>12</v>
      </c>
      <c r="L1291" s="3" t="s">
        <v>12</v>
      </c>
    </row>
    <row r="1292" spans="1:12" x14ac:dyDescent="0.2">
      <c r="A1292" s="3" t="s">
        <v>2822</v>
      </c>
      <c r="B1292" s="3" t="s">
        <v>2823</v>
      </c>
      <c r="C1292" s="3" t="s">
        <v>1880</v>
      </c>
      <c r="D1292" s="3" t="s">
        <v>12</v>
      </c>
      <c r="E1292" s="3" t="s">
        <v>12</v>
      </c>
      <c r="F1292" s="3" t="s">
        <v>12</v>
      </c>
      <c r="G1292" s="3" t="s">
        <v>12</v>
      </c>
      <c r="H1292" s="3" t="s">
        <v>12</v>
      </c>
      <c r="I1292" s="3" t="s">
        <v>12</v>
      </c>
      <c r="J1292" s="3" t="s">
        <v>12</v>
      </c>
      <c r="K1292" s="3" t="s">
        <v>12</v>
      </c>
      <c r="L1292" s="3" t="s">
        <v>12</v>
      </c>
    </row>
    <row r="1293" spans="1:12" x14ac:dyDescent="0.2">
      <c r="A1293" s="3" t="s">
        <v>2828</v>
      </c>
      <c r="B1293" s="3" t="s">
        <v>2829</v>
      </c>
      <c r="C1293" s="3" t="s">
        <v>2826</v>
      </c>
      <c r="D1293" s="3" t="s">
        <v>12</v>
      </c>
      <c r="E1293" s="3">
        <v>12975999.875</v>
      </c>
      <c r="F1293" s="3" t="s">
        <v>12</v>
      </c>
      <c r="G1293" s="3" t="s">
        <v>12</v>
      </c>
      <c r="H1293" s="3">
        <v>210</v>
      </c>
      <c r="I1293" s="3" t="s">
        <v>12</v>
      </c>
      <c r="J1293" s="3" t="s">
        <v>12</v>
      </c>
      <c r="K1293" s="3" t="s">
        <v>12</v>
      </c>
      <c r="L1293" s="3" t="s">
        <v>12</v>
      </c>
    </row>
    <row r="1294" spans="1:12" x14ac:dyDescent="0.2">
      <c r="A1294" s="3" t="s">
        <v>2833</v>
      </c>
      <c r="B1294" s="3" t="s">
        <v>2834</v>
      </c>
      <c r="C1294" s="3" t="s">
        <v>2826</v>
      </c>
      <c r="D1294" s="3" t="s">
        <v>12</v>
      </c>
      <c r="E1294" s="3">
        <v>226624000</v>
      </c>
      <c r="F1294" s="3" t="s">
        <v>12</v>
      </c>
      <c r="G1294" s="3" t="s">
        <v>12</v>
      </c>
      <c r="H1294" s="3">
        <v>964</v>
      </c>
      <c r="I1294" s="3" t="s">
        <v>12</v>
      </c>
      <c r="J1294" s="3" t="s">
        <v>12</v>
      </c>
      <c r="K1294" s="3" t="s">
        <v>12</v>
      </c>
      <c r="L1294" s="3" t="s">
        <v>12</v>
      </c>
    </row>
    <row r="1295" spans="1:12" x14ac:dyDescent="0.2">
      <c r="A1295" s="3" t="s">
        <v>2835</v>
      </c>
      <c r="B1295" s="3" t="s">
        <v>2836</v>
      </c>
      <c r="C1295" s="3" t="s">
        <v>2826</v>
      </c>
      <c r="D1295" s="3" t="s">
        <v>12</v>
      </c>
      <c r="E1295" s="3">
        <v>564673976</v>
      </c>
      <c r="F1295" s="3" t="s">
        <v>2512</v>
      </c>
      <c r="G1295" s="3" t="s">
        <v>12</v>
      </c>
      <c r="H1295" s="3">
        <v>5329</v>
      </c>
      <c r="I1295" s="3" t="s">
        <v>12</v>
      </c>
      <c r="J1295" s="3" t="s">
        <v>12</v>
      </c>
      <c r="K1295" s="3" t="s">
        <v>12</v>
      </c>
      <c r="L1295" s="3" t="s">
        <v>12</v>
      </c>
    </row>
    <row r="1296" spans="1:12" x14ac:dyDescent="0.2">
      <c r="A1296" s="3" t="s">
        <v>2837</v>
      </c>
      <c r="B1296" s="3" t="s">
        <v>2838</v>
      </c>
      <c r="C1296" s="3" t="s">
        <v>2826</v>
      </c>
      <c r="D1296" s="3" t="s">
        <v>12</v>
      </c>
      <c r="E1296" s="3">
        <v>485546000</v>
      </c>
      <c r="F1296" s="3" t="s">
        <v>12</v>
      </c>
      <c r="G1296" s="3" t="s">
        <v>12</v>
      </c>
      <c r="H1296" s="3">
        <v>2800</v>
      </c>
      <c r="I1296" s="3" t="s">
        <v>12</v>
      </c>
      <c r="J1296" s="3" t="s">
        <v>12</v>
      </c>
      <c r="K1296" s="3" t="s">
        <v>12</v>
      </c>
      <c r="L1296" s="3" t="s">
        <v>12</v>
      </c>
    </row>
    <row r="1297" spans="1:12" x14ac:dyDescent="0.2">
      <c r="A1297" s="3" t="s">
        <v>2839</v>
      </c>
      <c r="B1297" s="3" t="s">
        <v>2840</v>
      </c>
      <c r="C1297" s="3" t="s">
        <v>2826</v>
      </c>
      <c r="D1297" s="3" t="s">
        <v>12</v>
      </c>
      <c r="E1297" s="3">
        <v>8484000128</v>
      </c>
      <c r="F1297" s="3" t="s">
        <v>2841</v>
      </c>
      <c r="G1297" s="3" t="s">
        <v>12</v>
      </c>
      <c r="H1297" s="3">
        <v>10650</v>
      </c>
      <c r="I1297" s="3">
        <v>45</v>
      </c>
      <c r="J1297" s="3">
        <v>16451411</v>
      </c>
      <c r="K1297" s="3" t="s">
        <v>12</v>
      </c>
      <c r="L1297" s="3" t="s">
        <v>12</v>
      </c>
    </row>
    <row r="1298" spans="1:12" x14ac:dyDescent="0.2">
      <c r="A1298" s="3" t="s">
        <v>2842</v>
      </c>
      <c r="B1298" s="3" t="s">
        <v>2843</v>
      </c>
      <c r="C1298" s="3" t="s">
        <v>2826</v>
      </c>
      <c r="D1298" s="3" t="s">
        <v>12</v>
      </c>
      <c r="E1298" s="3">
        <v>504834992</v>
      </c>
      <c r="F1298" s="3" t="s">
        <v>2844</v>
      </c>
      <c r="G1298" s="3" t="s">
        <v>12</v>
      </c>
      <c r="H1298" s="3">
        <v>998</v>
      </c>
      <c r="I1298" s="3" t="s">
        <v>12</v>
      </c>
      <c r="J1298" s="3" t="s">
        <v>12</v>
      </c>
      <c r="K1298" s="3" t="s">
        <v>12</v>
      </c>
      <c r="L1298" s="3" t="s">
        <v>12</v>
      </c>
    </row>
    <row r="1299" spans="1:12" x14ac:dyDescent="0.2">
      <c r="A1299" s="3" t="s">
        <v>2845</v>
      </c>
      <c r="B1299" s="3" t="s">
        <v>2846</v>
      </c>
      <c r="C1299" s="3" t="s">
        <v>2826</v>
      </c>
      <c r="D1299" s="3" t="s">
        <v>12</v>
      </c>
      <c r="E1299" s="3">
        <v>29200997.5</v>
      </c>
      <c r="F1299" s="3" t="s">
        <v>12</v>
      </c>
      <c r="G1299" s="3" t="s">
        <v>12</v>
      </c>
      <c r="H1299" s="3" t="s">
        <v>12</v>
      </c>
      <c r="I1299" s="3" t="s">
        <v>12</v>
      </c>
      <c r="J1299" s="3" t="s">
        <v>12</v>
      </c>
      <c r="K1299" s="3" t="s">
        <v>12</v>
      </c>
      <c r="L1299" s="3" t="s">
        <v>12</v>
      </c>
    </row>
    <row r="1300" spans="1:12" x14ac:dyDescent="0.2">
      <c r="A1300" s="3" t="s">
        <v>2847</v>
      </c>
      <c r="B1300" s="3" t="s">
        <v>2848</v>
      </c>
      <c r="C1300" s="3" t="s">
        <v>2826</v>
      </c>
      <c r="D1300" s="3" t="s">
        <v>12</v>
      </c>
      <c r="E1300" s="3">
        <v>763000</v>
      </c>
      <c r="F1300" s="3" t="s">
        <v>12</v>
      </c>
      <c r="G1300" s="3" t="s">
        <v>12</v>
      </c>
      <c r="H1300" s="3">
        <v>7</v>
      </c>
      <c r="I1300" s="3" t="s">
        <v>12</v>
      </c>
      <c r="J1300" s="3" t="s">
        <v>12</v>
      </c>
      <c r="K1300" s="3" t="s">
        <v>12</v>
      </c>
      <c r="L1300" s="3" t="s">
        <v>12</v>
      </c>
    </row>
    <row r="1301" spans="1:12" x14ac:dyDescent="0.2">
      <c r="A1301" s="3" t="s">
        <v>2852</v>
      </c>
      <c r="B1301" s="3" t="s">
        <v>2853</v>
      </c>
      <c r="C1301" s="3" t="s">
        <v>2826</v>
      </c>
      <c r="D1301" s="3" t="s">
        <v>12</v>
      </c>
      <c r="E1301" s="3" t="s">
        <v>12</v>
      </c>
      <c r="F1301" s="3" t="s">
        <v>12</v>
      </c>
      <c r="G1301" s="3" t="s">
        <v>12</v>
      </c>
      <c r="H1301" s="3" t="s">
        <v>12</v>
      </c>
      <c r="I1301" s="3" t="s">
        <v>12</v>
      </c>
      <c r="J1301" s="3" t="s">
        <v>12</v>
      </c>
      <c r="K1301" s="3" t="s">
        <v>12</v>
      </c>
      <c r="L1301" s="3" t="s">
        <v>12</v>
      </c>
    </row>
    <row r="1302" spans="1:12" x14ac:dyDescent="0.2">
      <c r="A1302" s="3" t="s">
        <v>2854</v>
      </c>
      <c r="B1302" s="3" t="s">
        <v>2855</v>
      </c>
      <c r="C1302" s="3" t="s">
        <v>2826</v>
      </c>
      <c r="D1302" s="3" t="s">
        <v>12</v>
      </c>
      <c r="E1302" s="3">
        <v>13389000.125</v>
      </c>
      <c r="F1302" s="3" t="s">
        <v>12</v>
      </c>
      <c r="G1302" s="3" t="s">
        <v>12</v>
      </c>
      <c r="H1302" s="3">
        <v>101</v>
      </c>
      <c r="I1302" s="3" t="s">
        <v>12</v>
      </c>
      <c r="J1302" s="3" t="s">
        <v>12</v>
      </c>
      <c r="K1302" s="3" t="s">
        <v>12</v>
      </c>
      <c r="L1302" s="3" t="s">
        <v>12</v>
      </c>
    </row>
    <row r="1303" spans="1:12" x14ac:dyDescent="0.2">
      <c r="A1303" s="3" t="s">
        <v>2856</v>
      </c>
      <c r="B1303" s="3" t="s">
        <v>2857</v>
      </c>
      <c r="C1303" s="3" t="s">
        <v>2826</v>
      </c>
      <c r="D1303" s="3" t="s">
        <v>12</v>
      </c>
      <c r="E1303" s="3">
        <v>86248000</v>
      </c>
      <c r="F1303" s="3" t="s">
        <v>12</v>
      </c>
      <c r="G1303" s="3" t="s">
        <v>12</v>
      </c>
      <c r="H1303" s="3">
        <v>317</v>
      </c>
      <c r="I1303" s="3" t="s">
        <v>12</v>
      </c>
      <c r="J1303" s="3" t="s">
        <v>12</v>
      </c>
      <c r="K1303" s="3" t="s">
        <v>12</v>
      </c>
      <c r="L1303" s="3" t="s">
        <v>12</v>
      </c>
    </row>
    <row r="1304" spans="1:12" x14ac:dyDescent="0.2">
      <c r="A1304" s="3" t="s">
        <v>2858</v>
      </c>
      <c r="B1304" s="3" t="s">
        <v>2859</v>
      </c>
      <c r="C1304" s="3" t="s">
        <v>2826</v>
      </c>
      <c r="D1304" s="3" t="s">
        <v>12</v>
      </c>
      <c r="E1304" s="3">
        <v>157975000</v>
      </c>
      <c r="F1304" s="3" t="s">
        <v>2860</v>
      </c>
      <c r="G1304" s="3" t="s">
        <v>12</v>
      </c>
      <c r="H1304" s="3">
        <v>512</v>
      </c>
      <c r="I1304" s="3" t="s">
        <v>12</v>
      </c>
      <c r="J1304" s="3" t="s">
        <v>12</v>
      </c>
      <c r="K1304" s="3" t="s">
        <v>12</v>
      </c>
      <c r="L1304" s="3" t="s">
        <v>12</v>
      </c>
    </row>
    <row r="1305" spans="1:12" x14ac:dyDescent="0.2">
      <c r="A1305" s="3" t="s">
        <v>2861</v>
      </c>
      <c r="B1305" s="3" t="s">
        <v>2862</v>
      </c>
      <c r="C1305" s="3" t="s">
        <v>2826</v>
      </c>
      <c r="D1305" s="3" t="s">
        <v>12</v>
      </c>
      <c r="E1305" s="3">
        <v>252327000</v>
      </c>
      <c r="F1305" s="3" t="s">
        <v>2863</v>
      </c>
      <c r="G1305" s="3" t="s">
        <v>12</v>
      </c>
      <c r="H1305" s="3">
        <v>514</v>
      </c>
      <c r="I1305" s="3" t="s">
        <v>12</v>
      </c>
      <c r="J1305" s="3" t="s">
        <v>12</v>
      </c>
      <c r="K1305" s="3" t="s">
        <v>12</v>
      </c>
      <c r="L1305" s="3" t="s">
        <v>12</v>
      </c>
    </row>
    <row r="1306" spans="1:12" x14ac:dyDescent="0.2">
      <c r="A1306" s="3" t="s">
        <v>2864</v>
      </c>
      <c r="B1306" s="3" t="s">
        <v>2865</v>
      </c>
      <c r="C1306" s="3" t="s">
        <v>2826</v>
      </c>
      <c r="D1306" s="3" t="s">
        <v>12</v>
      </c>
      <c r="E1306" s="3">
        <v>228701000</v>
      </c>
      <c r="F1306" s="3" t="s">
        <v>2162</v>
      </c>
      <c r="G1306" s="3" t="s">
        <v>12</v>
      </c>
      <c r="H1306" s="3">
        <v>725</v>
      </c>
      <c r="I1306" s="3" t="s">
        <v>12</v>
      </c>
      <c r="J1306" s="3" t="s">
        <v>12</v>
      </c>
      <c r="K1306" s="3" t="s">
        <v>12</v>
      </c>
      <c r="L1306" s="3" t="s">
        <v>12</v>
      </c>
    </row>
    <row r="1307" spans="1:12" x14ac:dyDescent="0.2">
      <c r="A1307" s="3" t="s">
        <v>2866</v>
      </c>
      <c r="B1307" s="3" t="s">
        <v>2867</v>
      </c>
      <c r="C1307" s="3" t="s">
        <v>2826</v>
      </c>
      <c r="D1307" s="3" t="s">
        <v>12</v>
      </c>
      <c r="E1307" s="3">
        <v>45032000</v>
      </c>
      <c r="F1307" s="3" t="s">
        <v>2868</v>
      </c>
      <c r="G1307" s="3" t="s">
        <v>12</v>
      </c>
      <c r="H1307" s="3">
        <v>104</v>
      </c>
      <c r="I1307" s="3" t="s">
        <v>12</v>
      </c>
      <c r="J1307" s="3" t="s">
        <v>12</v>
      </c>
      <c r="K1307" s="3" t="s">
        <v>12</v>
      </c>
      <c r="L1307" s="3" t="s">
        <v>12</v>
      </c>
    </row>
    <row r="1308" spans="1:12" x14ac:dyDescent="0.2">
      <c r="A1308" s="3" t="s">
        <v>2869</v>
      </c>
      <c r="B1308" s="3" t="s">
        <v>2870</v>
      </c>
      <c r="C1308" s="3" t="s">
        <v>2826</v>
      </c>
      <c r="D1308" s="3" t="s">
        <v>12</v>
      </c>
      <c r="E1308" s="3">
        <v>957476000</v>
      </c>
      <c r="F1308" s="3" t="s">
        <v>2871</v>
      </c>
      <c r="G1308" s="3" t="s">
        <v>12</v>
      </c>
      <c r="H1308" s="3">
        <v>1778</v>
      </c>
      <c r="I1308" s="3" t="s">
        <v>12</v>
      </c>
      <c r="J1308" s="3" t="s">
        <v>12</v>
      </c>
      <c r="K1308" s="3" t="s">
        <v>12</v>
      </c>
      <c r="L1308" s="3" t="s">
        <v>12</v>
      </c>
    </row>
    <row r="1309" spans="1:12" x14ac:dyDescent="0.2">
      <c r="A1309" s="3" t="s">
        <v>2872</v>
      </c>
      <c r="B1309" s="3" t="s">
        <v>2873</v>
      </c>
      <c r="C1309" s="3" t="s">
        <v>2826</v>
      </c>
      <c r="D1309" s="3" t="s">
        <v>12</v>
      </c>
      <c r="E1309" s="3" t="s">
        <v>12</v>
      </c>
      <c r="F1309" s="3" t="s">
        <v>12</v>
      </c>
      <c r="G1309" s="3" t="s">
        <v>12</v>
      </c>
      <c r="H1309" s="3">
        <v>150</v>
      </c>
      <c r="I1309" s="3" t="s">
        <v>12</v>
      </c>
      <c r="J1309" s="3" t="s">
        <v>12</v>
      </c>
      <c r="K1309" s="3" t="s">
        <v>12</v>
      </c>
      <c r="L1309" s="3" t="s">
        <v>12</v>
      </c>
    </row>
    <row r="1310" spans="1:12" x14ac:dyDescent="0.2">
      <c r="A1310" s="3" t="s">
        <v>2877</v>
      </c>
      <c r="B1310" s="3" t="s">
        <v>2878</v>
      </c>
      <c r="C1310" s="3" t="s">
        <v>2826</v>
      </c>
      <c r="D1310" s="3" t="s">
        <v>12</v>
      </c>
      <c r="E1310" s="3" t="s">
        <v>12</v>
      </c>
      <c r="F1310" s="3" t="s">
        <v>12</v>
      </c>
      <c r="G1310" s="3" t="s">
        <v>12</v>
      </c>
      <c r="H1310" s="3" t="s">
        <v>12</v>
      </c>
      <c r="I1310" s="3" t="s">
        <v>12</v>
      </c>
      <c r="J1310" s="3" t="s">
        <v>12</v>
      </c>
      <c r="K1310" s="3" t="s">
        <v>12</v>
      </c>
      <c r="L1310" s="3" t="s">
        <v>12</v>
      </c>
    </row>
    <row r="1311" spans="1:12" x14ac:dyDescent="0.2">
      <c r="A1311" s="3" t="s">
        <v>2879</v>
      </c>
      <c r="B1311" s="3" t="s">
        <v>2880</v>
      </c>
      <c r="C1311" s="3" t="s">
        <v>2826</v>
      </c>
      <c r="D1311" s="3" t="s">
        <v>12</v>
      </c>
      <c r="E1311" s="3">
        <v>921825008</v>
      </c>
      <c r="F1311" s="3" t="s">
        <v>12</v>
      </c>
      <c r="G1311" s="3" t="s">
        <v>12</v>
      </c>
      <c r="H1311" s="3">
        <v>3412</v>
      </c>
      <c r="I1311" s="3" t="s">
        <v>12</v>
      </c>
      <c r="J1311" s="3" t="s">
        <v>12</v>
      </c>
      <c r="K1311" s="3" t="s">
        <v>12</v>
      </c>
      <c r="L1311" s="3" t="s">
        <v>12</v>
      </c>
    </row>
    <row r="1312" spans="1:12" x14ac:dyDescent="0.2">
      <c r="A1312" s="3" t="s">
        <v>2884</v>
      </c>
      <c r="B1312" s="3" t="s">
        <v>2885</v>
      </c>
      <c r="C1312" s="3" t="s">
        <v>2826</v>
      </c>
      <c r="D1312" s="3" t="s">
        <v>12</v>
      </c>
      <c r="E1312" s="3">
        <v>16520000</v>
      </c>
      <c r="F1312" s="3" t="s">
        <v>2886</v>
      </c>
      <c r="G1312" s="3" t="s">
        <v>12</v>
      </c>
      <c r="H1312" s="3">
        <v>63</v>
      </c>
      <c r="I1312" s="3" t="s">
        <v>12</v>
      </c>
      <c r="J1312" s="3" t="s">
        <v>12</v>
      </c>
      <c r="K1312" s="3" t="s">
        <v>12</v>
      </c>
      <c r="L1312" s="3" t="s">
        <v>12</v>
      </c>
    </row>
    <row r="1313" spans="1:12" x14ac:dyDescent="0.2">
      <c r="A1313" s="3" t="s">
        <v>2887</v>
      </c>
      <c r="B1313" s="3" t="s">
        <v>2888</v>
      </c>
      <c r="C1313" s="3" t="s">
        <v>2826</v>
      </c>
      <c r="D1313" s="3" t="s">
        <v>12</v>
      </c>
      <c r="E1313" s="3" t="s">
        <v>12</v>
      </c>
      <c r="F1313" s="3" t="s">
        <v>12</v>
      </c>
      <c r="G1313" s="3" t="s">
        <v>12</v>
      </c>
      <c r="H1313" s="3" t="s">
        <v>12</v>
      </c>
      <c r="I1313" s="3" t="s">
        <v>12</v>
      </c>
      <c r="J1313" s="3" t="s">
        <v>12</v>
      </c>
      <c r="K1313" s="3" t="s">
        <v>12</v>
      </c>
      <c r="L1313" s="3" t="s">
        <v>12</v>
      </c>
    </row>
    <row r="1314" spans="1:12" x14ac:dyDescent="0.2">
      <c r="A1314" s="3" t="s">
        <v>2889</v>
      </c>
      <c r="B1314" s="3" t="s">
        <v>2890</v>
      </c>
      <c r="C1314" s="3" t="s">
        <v>2826</v>
      </c>
      <c r="D1314" s="3" t="s">
        <v>12</v>
      </c>
      <c r="E1314" s="3">
        <v>11486076</v>
      </c>
      <c r="F1314" s="3" t="s">
        <v>12</v>
      </c>
      <c r="G1314" s="3" t="s">
        <v>12</v>
      </c>
      <c r="H1314" s="3">
        <v>37</v>
      </c>
      <c r="I1314" s="3" t="s">
        <v>12</v>
      </c>
      <c r="J1314" s="3" t="s">
        <v>12</v>
      </c>
      <c r="K1314" s="3" t="s">
        <v>12</v>
      </c>
      <c r="L1314" s="3" t="s">
        <v>12</v>
      </c>
    </row>
    <row r="1315" spans="1:12" x14ac:dyDescent="0.2">
      <c r="A1315" s="3" t="s">
        <v>2891</v>
      </c>
      <c r="B1315" s="3" t="s">
        <v>2892</v>
      </c>
      <c r="C1315" s="3" t="s">
        <v>2826</v>
      </c>
      <c r="D1315" s="3" t="s">
        <v>12</v>
      </c>
      <c r="E1315" s="3">
        <v>21724999.75</v>
      </c>
      <c r="F1315" s="3" t="s">
        <v>2893</v>
      </c>
      <c r="G1315" s="3" t="s">
        <v>12</v>
      </c>
      <c r="H1315" s="3">
        <v>70</v>
      </c>
      <c r="I1315" s="3" t="s">
        <v>12</v>
      </c>
      <c r="J1315" s="3" t="s">
        <v>12</v>
      </c>
      <c r="K1315" s="3" t="s">
        <v>12</v>
      </c>
      <c r="L1315" s="3" t="s">
        <v>12</v>
      </c>
    </row>
    <row r="1316" spans="1:12" x14ac:dyDescent="0.2">
      <c r="A1316" s="3" t="s">
        <v>2897</v>
      </c>
      <c r="B1316" s="3" t="s">
        <v>2898</v>
      </c>
      <c r="C1316" s="3" t="s">
        <v>2826</v>
      </c>
      <c r="D1316" s="3" t="s">
        <v>12</v>
      </c>
      <c r="E1316" s="3">
        <v>27057000</v>
      </c>
      <c r="F1316" s="3" t="s">
        <v>2899</v>
      </c>
      <c r="G1316" s="3" t="s">
        <v>12</v>
      </c>
      <c r="H1316" s="3">
        <v>150</v>
      </c>
      <c r="I1316" s="3" t="s">
        <v>12</v>
      </c>
      <c r="J1316" s="3" t="s">
        <v>12</v>
      </c>
      <c r="K1316" s="3" t="s">
        <v>12</v>
      </c>
      <c r="L1316" s="3" t="s">
        <v>12</v>
      </c>
    </row>
    <row r="1317" spans="1:12" x14ac:dyDescent="0.2">
      <c r="A1317" s="3" t="s">
        <v>2903</v>
      </c>
      <c r="B1317" s="3" t="s">
        <v>2904</v>
      </c>
      <c r="C1317" s="3" t="s">
        <v>2826</v>
      </c>
      <c r="D1317" s="3" t="s">
        <v>12</v>
      </c>
      <c r="E1317" s="3">
        <v>156510000</v>
      </c>
      <c r="F1317" s="3" t="s">
        <v>93</v>
      </c>
      <c r="G1317" s="3" t="s">
        <v>12</v>
      </c>
      <c r="H1317" s="3">
        <v>759</v>
      </c>
      <c r="I1317" s="3" t="s">
        <v>12</v>
      </c>
      <c r="J1317" s="3" t="s">
        <v>12</v>
      </c>
      <c r="K1317" s="3" t="s">
        <v>12</v>
      </c>
      <c r="L1317" s="3" t="s">
        <v>12</v>
      </c>
    </row>
    <row r="1318" spans="1:12" x14ac:dyDescent="0.2">
      <c r="A1318" s="3" t="s">
        <v>2905</v>
      </c>
      <c r="B1318" s="3" t="s">
        <v>2906</v>
      </c>
      <c r="C1318" s="3" t="s">
        <v>2826</v>
      </c>
      <c r="D1318" s="3" t="s">
        <v>12</v>
      </c>
      <c r="E1318" s="3">
        <v>112517000</v>
      </c>
      <c r="F1318" s="3" t="s">
        <v>2907</v>
      </c>
      <c r="G1318" s="3" t="s">
        <v>12</v>
      </c>
      <c r="H1318" s="3">
        <v>149</v>
      </c>
      <c r="I1318" s="3" t="s">
        <v>12</v>
      </c>
      <c r="J1318" s="3" t="s">
        <v>12</v>
      </c>
      <c r="K1318" s="3" t="s">
        <v>12</v>
      </c>
      <c r="L1318" s="3" t="s">
        <v>12</v>
      </c>
    </row>
    <row r="1319" spans="1:12" x14ac:dyDescent="0.2">
      <c r="A1319" s="3" t="s">
        <v>2908</v>
      </c>
      <c r="B1319" s="3" t="s">
        <v>2909</v>
      </c>
      <c r="C1319" s="3" t="s">
        <v>2826</v>
      </c>
      <c r="D1319" s="3" t="s">
        <v>12</v>
      </c>
      <c r="E1319" s="3">
        <v>28610000</v>
      </c>
      <c r="F1319" s="3" t="s">
        <v>957</v>
      </c>
      <c r="G1319" s="3" t="s">
        <v>12</v>
      </c>
      <c r="H1319" s="3" t="s">
        <v>12</v>
      </c>
      <c r="I1319" s="3" t="s">
        <v>12</v>
      </c>
      <c r="J1319" s="3" t="s">
        <v>12</v>
      </c>
      <c r="K1319" s="3" t="s">
        <v>12</v>
      </c>
      <c r="L1319" s="3" t="s">
        <v>12</v>
      </c>
    </row>
    <row r="1320" spans="1:12" x14ac:dyDescent="0.2">
      <c r="A1320" s="3" t="s">
        <v>2910</v>
      </c>
      <c r="B1320" s="3" t="s">
        <v>2911</v>
      </c>
      <c r="C1320" s="3" t="s">
        <v>2826</v>
      </c>
      <c r="D1320" s="3" t="s">
        <v>12</v>
      </c>
      <c r="E1320" s="3" t="s">
        <v>12</v>
      </c>
      <c r="F1320" s="3" t="s">
        <v>2912</v>
      </c>
      <c r="G1320" s="3" t="s">
        <v>12</v>
      </c>
      <c r="H1320" s="3" t="s">
        <v>12</v>
      </c>
      <c r="I1320" s="3" t="s">
        <v>12</v>
      </c>
      <c r="J1320" s="3" t="s">
        <v>12</v>
      </c>
      <c r="K1320" s="3" t="s">
        <v>12</v>
      </c>
      <c r="L1320" s="3" t="s">
        <v>12</v>
      </c>
    </row>
    <row r="1321" spans="1:12" x14ac:dyDescent="0.2">
      <c r="A1321" s="3" t="s">
        <v>2913</v>
      </c>
      <c r="B1321" s="3" t="s">
        <v>2914</v>
      </c>
      <c r="C1321" s="3" t="s">
        <v>2826</v>
      </c>
      <c r="D1321" s="3" t="s">
        <v>12</v>
      </c>
      <c r="E1321" s="3">
        <v>146328000</v>
      </c>
      <c r="F1321" s="3" t="s">
        <v>12</v>
      </c>
      <c r="G1321" s="3" t="s">
        <v>12</v>
      </c>
      <c r="H1321" s="3">
        <v>260</v>
      </c>
      <c r="I1321" s="3" t="s">
        <v>12</v>
      </c>
      <c r="J1321" s="3" t="s">
        <v>12</v>
      </c>
      <c r="K1321" s="3" t="s">
        <v>12</v>
      </c>
      <c r="L1321" s="3" t="s">
        <v>12</v>
      </c>
    </row>
    <row r="1322" spans="1:12" x14ac:dyDescent="0.2">
      <c r="A1322" s="3" t="s">
        <v>2915</v>
      </c>
      <c r="B1322" s="3" t="s">
        <v>2916</v>
      </c>
      <c r="C1322" s="3" t="s">
        <v>2826</v>
      </c>
      <c r="D1322" s="3" t="s">
        <v>12</v>
      </c>
      <c r="E1322" s="3">
        <v>3024000</v>
      </c>
      <c r="F1322" s="3" t="s">
        <v>2917</v>
      </c>
      <c r="G1322" s="3" t="s">
        <v>12</v>
      </c>
      <c r="H1322" s="3">
        <v>16</v>
      </c>
      <c r="I1322" s="3" t="s">
        <v>12</v>
      </c>
      <c r="J1322" s="3" t="s">
        <v>12</v>
      </c>
      <c r="K1322" s="3" t="s">
        <v>12</v>
      </c>
      <c r="L1322" s="3" t="s">
        <v>12</v>
      </c>
    </row>
    <row r="1323" spans="1:12" x14ac:dyDescent="0.2">
      <c r="A1323" s="3" t="s">
        <v>2918</v>
      </c>
      <c r="B1323" s="3" t="s">
        <v>2919</v>
      </c>
      <c r="C1323" s="3" t="s">
        <v>2826</v>
      </c>
      <c r="D1323" s="3" t="s">
        <v>12</v>
      </c>
      <c r="E1323" s="3" t="s">
        <v>12</v>
      </c>
      <c r="F1323" s="3" t="s">
        <v>12</v>
      </c>
      <c r="G1323" s="3" t="s">
        <v>12</v>
      </c>
      <c r="H1323" s="3" t="s">
        <v>12</v>
      </c>
      <c r="I1323" s="3" t="s">
        <v>12</v>
      </c>
      <c r="J1323" s="3" t="s">
        <v>12</v>
      </c>
      <c r="K1323" s="3" t="s">
        <v>12</v>
      </c>
      <c r="L1323" s="3" t="s">
        <v>12</v>
      </c>
    </row>
    <row r="1324" spans="1:12" x14ac:dyDescent="0.2">
      <c r="A1324" s="3" t="s">
        <v>2927</v>
      </c>
      <c r="B1324" s="3" t="s">
        <v>2928</v>
      </c>
      <c r="C1324" s="3" t="s">
        <v>2826</v>
      </c>
      <c r="D1324" s="3" t="s">
        <v>12</v>
      </c>
      <c r="E1324" s="3">
        <v>85000</v>
      </c>
      <c r="F1324" s="3" t="s">
        <v>1852</v>
      </c>
      <c r="G1324" s="3" t="s">
        <v>12</v>
      </c>
      <c r="H1324" s="3">
        <v>20</v>
      </c>
      <c r="I1324" s="3" t="s">
        <v>12</v>
      </c>
      <c r="J1324" s="3" t="s">
        <v>12</v>
      </c>
      <c r="K1324" s="3" t="s">
        <v>12</v>
      </c>
      <c r="L1324" s="3" t="s">
        <v>12</v>
      </c>
    </row>
    <row r="1325" spans="1:12" x14ac:dyDescent="0.2">
      <c r="A1325" s="3" t="s">
        <v>2932</v>
      </c>
      <c r="B1325" s="3" t="s">
        <v>2933</v>
      </c>
      <c r="C1325" s="3" t="s">
        <v>2826</v>
      </c>
      <c r="D1325" s="3" t="s">
        <v>12</v>
      </c>
      <c r="E1325" s="3">
        <v>38324000</v>
      </c>
      <c r="F1325" s="3" t="s">
        <v>12</v>
      </c>
      <c r="G1325" s="3" t="s">
        <v>12</v>
      </c>
      <c r="H1325" s="3">
        <v>585</v>
      </c>
      <c r="I1325" s="3" t="s">
        <v>12</v>
      </c>
      <c r="J1325" s="3" t="s">
        <v>12</v>
      </c>
      <c r="K1325" s="3" t="s">
        <v>12</v>
      </c>
      <c r="L1325" s="3" t="s">
        <v>12</v>
      </c>
    </row>
    <row r="1326" spans="1:12" x14ac:dyDescent="0.2">
      <c r="A1326" s="3" t="s">
        <v>2936</v>
      </c>
      <c r="B1326" s="3" t="s">
        <v>2937</v>
      </c>
      <c r="C1326" s="3" t="s">
        <v>2826</v>
      </c>
      <c r="D1326" s="3" t="s">
        <v>12</v>
      </c>
      <c r="E1326" s="3">
        <v>41629000</v>
      </c>
      <c r="F1326" s="3" t="s">
        <v>2938</v>
      </c>
      <c r="G1326" s="3" t="s">
        <v>12</v>
      </c>
      <c r="H1326" s="3">
        <v>293</v>
      </c>
      <c r="I1326" s="3" t="s">
        <v>12</v>
      </c>
      <c r="J1326" s="3" t="s">
        <v>12</v>
      </c>
      <c r="K1326" s="3" t="s">
        <v>12</v>
      </c>
      <c r="L1326" s="3" t="s">
        <v>12</v>
      </c>
    </row>
    <row r="1327" spans="1:12" x14ac:dyDescent="0.2">
      <c r="A1327" s="3" t="s">
        <v>2939</v>
      </c>
      <c r="B1327" s="3" t="s">
        <v>2940</v>
      </c>
      <c r="C1327" s="3" t="s">
        <v>2826</v>
      </c>
      <c r="D1327" s="3" t="s">
        <v>12</v>
      </c>
      <c r="E1327" s="3">
        <v>46523000</v>
      </c>
      <c r="F1327" s="3" t="s">
        <v>2941</v>
      </c>
      <c r="G1327" s="3" t="s">
        <v>12</v>
      </c>
      <c r="H1327" s="3">
        <v>218</v>
      </c>
      <c r="I1327" s="3" t="s">
        <v>12</v>
      </c>
      <c r="J1327" s="3" t="s">
        <v>12</v>
      </c>
      <c r="K1327" s="3" t="s">
        <v>12</v>
      </c>
      <c r="L1327" s="3" t="s">
        <v>12</v>
      </c>
    </row>
    <row r="1328" spans="1:12" x14ac:dyDescent="0.2">
      <c r="A1328" s="3" t="s">
        <v>2942</v>
      </c>
      <c r="B1328" s="3" t="s">
        <v>2943</v>
      </c>
      <c r="C1328" s="3" t="s">
        <v>2826</v>
      </c>
      <c r="D1328" s="3" t="s">
        <v>12</v>
      </c>
      <c r="E1328" s="3">
        <v>12427000</v>
      </c>
      <c r="F1328" s="3" t="s">
        <v>2944</v>
      </c>
      <c r="G1328" s="3" t="s">
        <v>12</v>
      </c>
      <c r="H1328" s="3">
        <v>13</v>
      </c>
      <c r="I1328" s="3" t="s">
        <v>12</v>
      </c>
      <c r="J1328" s="3" t="s">
        <v>12</v>
      </c>
      <c r="K1328" s="3" t="s">
        <v>12</v>
      </c>
      <c r="L1328" s="3" t="s">
        <v>12</v>
      </c>
    </row>
    <row r="1329" spans="1:12" x14ac:dyDescent="0.2">
      <c r="A1329" s="3" t="s">
        <v>2945</v>
      </c>
      <c r="B1329" s="3" t="s">
        <v>2946</v>
      </c>
      <c r="C1329" s="3" t="s">
        <v>2826</v>
      </c>
      <c r="D1329" s="3" t="s">
        <v>12</v>
      </c>
      <c r="E1329" s="3" t="s">
        <v>12</v>
      </c>
      <c r="F1329" s="3" t="s">
        <v>12</v>
      </c>
      <c r="G1329" s="3" t="s">
        <v>12</v>
      </c>
      <c r="H1329" s="3" t="s">
        <v>12</v>
      </c>
      <c r="I1329" s="3" t="s">
        <v>12</v>
      </c>
      <c r="J1329" s="3" t="s">
        <v>12</v>
      </c>
      <c r="K1329" s="3" t="s">
        <v>12</v>
      </c>
      <c r="L1329" s="3" t="s">
        <v>12</v>
      </c>
    </row>
    <row r="1330" spans="1:12" x14ac:dyDescent="0.2">
      <c r="A1330" s="3" t="s">
        <v>2947</v>
      </c>
      <c r="B1330" s="3" t="s">
        <v>2948</v>
      </c>
      <c r="C1330" s="3" t="s">
        <v>2826</v>
      </c>
      <c r="D1330" s="3" t="s">
        <v>12</v>
      </c>
      <c r="E1330" s="3" t="s">
        <v>12</v>
      </c>
      <c r="F1330" s="3" t="s">
        <v>12</v>
      </c>
      <c r="G1330" s="3" t="s">
        <v>12</v>
      </c>
      <c r="H1330" s="3" t="s">
        <v>12</v>
      </c>
      <c r="I1330" s="3" t="s">
        <v>12</v>
      </c>
      <c r="J1330" s="3" t="s">
        <v>12</v>
      </c>
      <c r="K1330" s="3" t="s">
        <v>12</v>
      </c>
      <c r="L1330" s="3" t="s">
        <v>12</v>
      </c>
    </row>
    <row r="1331" spans="1:12" x14ac:dyDescent="0.2">
      <c r="A1331" s="3" t="s">
        <v>2954</v>
      </c>
      <c r="B1331" s="3" t="s">
        <v>2955</v>
      </c>
      <c r="C1331" s="3" t="s">
        <v>2826</v>
      </c>
      <c r="D1331" s="3" t="s">
        <v>12</v>
      </c>
      <c r="E1331" s="3">
        <v>3297774976</v>
      </c>
      <c r="F1331" s="3" t="s">
        <v>12</v>
      </c>
      <c r="G1331" s="3" t="s">
        <v>12</v>
      </c>
      <c r="H1331" s="3">
        <v>3200</v>
      </c>
      <c r="I1331" s="3" t="s">
        <v>12</v>
      </c>
      <c r="J1331" s="3" t="s">
        <v>12</v>
      </c>
      <c r="K1331" s="3" t="s">
        <v>12</v>
      </c>
      <c r="L1331" s="3" t="s">
        <v>12</v>
      </c>
    </row>
    <row r="1332" spans="1:12" x14ac:dyDescent="0.2">
      <c r="A1332" s="3" t="s">
        <v>2956</v>
      </c>
      <c r="B1332" s="3" t="s">
        <v>2957</v>
      </c>
      <c r="C1332" s="3" t="s">
        <v>2826</v>
      </c>
      <c r="D1332" s="3" t="s">
        <v>12</v>
      </c>
      <c r="E1332" s="3">
        <v>12403000</v>
      </c>
      <c r="F1332" s="3" t="s">
        <v>2958</v>
      </c>
      <c r="G1332" s="3" t="s">
        <v>12</v>
      </c>
      <c r="H1332" s="3">
        <v>134</v>
      </c>
      <c r="I1332" s="3" t="s">
        <v>12</v>
      </c>
      <c r="J1332" s="3" t="s">
        <v>12</v>
      </c>
      <c r="K1332" s="3" t="s">
        <v>12</v>
      </c>
      <c r="L1332" s="3" t="s">
        <v>12</v>
      </c>
    </row>
    <row r="1333" spans="1:12" x14ac:dyDescent="0.2">
      <c r="A1333" s="3" t="s">
        <v>2959</v>
      </c>
      <c r="B1333" s="3" t="s">
        <v>2960</v>
      </c>
      <c r="C1333" s="3" t="s">
        <v>2826</v>
      </c>
      <c r="D1333" s="3" t="s">
        <v>12</v>
      </c>
      <c r="E1333" s="3">
        <v>556095008</v>
      </c>
      <c r="F1333" s="3" t="s">
        <v>12</v>
      </c>
      <c r="G1333" s="3" t="s">
        <v>12</v>
      </c>
      <c r="H1333" s="3">
        <v>2200</v>
      </c>
      <c r="I1333" s="3" t="s">
        <v>12</v>
      </c>
      <c r="J1333" s="3" t="s">
        <v>12</v>
      </c>
      <c r="K1333" s="3" t="s">
        <v>12</v>
      </c>
      <c r="L1333" s="3" t="s">
        <v>12</v>
      </c>
    </row>
    <row r="1334" spans="1:12" x14ac:dyDescent="0.2">
      <c r="A1334" s="3" t="s">
        <v>2961</v>
      </c>
      <c r="B1334" s="3" t="s">
        <v>2962</v>
      </c>
      <c r="C1334" s="3" t="s">
        <v>2826</v>
      </c>
      <c r="D1334" s="3" t="s">
        <v>12</v>
      </c>
      <c r="E1334" s="3">
        <v>2716638976</v>
      </c>
      <c r="F1334" s="3" t="s">
        <v>12</v>
      </c>
      <c r="G1334" s="3" t="s">
        <v>12</v>
      </c>
      <c r="H1334" s="3" t="s">
        <v>12</v>
      </c>
      <c r="I1334" s="3" t="s">
        <v>12</v>
      </c>
      <c r="J1334" s="3" t="s">
        <v>12</v>
      </c>
      <c r="K1334" s="3" t="s">
        <v>12</v>
      </c>
      <c r="L1334" s="3" t="s">
        <v>12</v>
      </c>
    </row>
    <row r="1335" spans="1:12" x14ac:dyDescent="0.2">
      <c r="A1335" s="3" t="s">
        <v>2963</v>
      </c>
      <c r="B1335" s="3" t="s">
        <v>2964</v>
      </c>
      <c r="C1335" s="3" t="s">
        <v>2826</v>
      </c>
      <c r="D1335" s="3" t="s">
        <v>12</v>
      </c>
      <c r="E1335" s="3">
        <v>130117000</v>
      </c>
      <c r="F1335" s="3" t="s">
        <v>2001</v>
      </c>
      <c r="G1335" s="3" t="s">
        <v>12</v>
      </c>
      <c r="H1335" s="3">
        <v>689</v>
      </c>
      <c r="I1335" s="3" t="s">
        <v>12</v>
      </c>
      <c r="J1335" s="3" t="s">
        <v>12</v>
      </c>
      <c r="K1335" s="3" t="s">
        <v>12</v>
      </c>
      <c r="L1335" s="3" t="s">
        <v>12</v>
      </c>
    </row>
    <row r="1336" spans="1:12" x14ac:dyDescent="0.2">
      <c r="A1336" s="3" t="s">
        <v>2968</v>
      </c>
      <c r="B1336" s="3" t="s">
        <v>2969</v>
      </c>
      <c r="C1336" s="3" t="s">
        <v>2826</v>
      </c>
      <c r="D1336" s="3" t="s">
        <v>12</v>
      </c>
      <c r="E1336" s="3">
        <v>56680000</v>
      </c>
      <c r="F1336" s="3" t="s">
        <v>2970</v>
      </c>
      <c r="G1336" s="3" t="s">
        <v>12</v>
      </c>
      <c r="H1336" s="3" t="s">
        <v>12</v>
      </c>
      <c r="I1336" s="3" t="s">
        <v>12</v>
      </c>
      <c r="J1336" s="3" t="s">
        <v>12</v>
      </c>
      <c r="K1336" s="3" t="s">
        <v>12</v>
      </c>
      <c r="L1336" s="3" t="s">
        <v>12</v>
      </c>
    </row>
    <row r="1337" spans="1:12" x14ac:dyDescent="0.2">
      <c r="A1337" s="3" t="s">
        <v>2971</v>
      </c>
      <c r="B1337" s="3" t="s">
        <v>2972</v>
      </c>
      <c r="C1337" s="3" t="s">
        <v>2826</v>
      </c>
      <c r="D1337" s="3" t="s">
        <v>12</v>
      </c>
      <c r="E1337" s="3">
        <v>2370658944</v>
      </c>
      <c r="F1337" s="3" t="s">
        <v>2973</v>
      </c>
      <c r="G1337" s="3" t="s">
        <v>12</v>
      </c>
      <c r="H1337" s="3">
        <v>5272</v>
      </c>
      <c r="I1337" s="3" t="s">
        <v>12</v>
      </c>
      <c r="J1337" s="3" t="s">
        <v>12</v>
      </c>
      <c r="K1337" s="3" t="s">
        <v>12</v>
      </c>
      <c r="L1337" s="3" t="s">
        <v>12</v>
      </c>
    </row>
    <row r="1338" spans="1:12" x14ac:dyDescent="0.2">
      <c r="A1338" s="3" t="s">
        <v>2974</v>
      </c>
      <c r="B1338" s="3" t="s">
        <v>2975</v>
      </c>
      <c r="C1338" s="3" t="s">
        <v>2826</v>
      </c>
      <c r="D1338" s="3" t="s">
        <v>12</v>
      </c>
      <c r="E1338" s="3" t="s">
        <v>12</v>
      </c>
      <c r="F1338" s="3" t="s">
        <v>12</v>
      </c>
      <c r="G1338" s="3" t="s">
        <v>12</v>
      </c>
      <c r="H1338" s="3" t="s">
        <v>12</v>
      </c>
      <c r="I1338" s="3" t="s">
        <v>12</v>
      </c>
      <c r="J1338" s="3" t="s">
        <v>12</v>
      </c>
      <c r="K1338" s="3" t="s">
        <v>12</v>
      </c>
      <c r="L1338" s="3" t="s">
        <v>12</v>
      </c>
    </row>
    <row r="1339" spans="1:12" x14ac:dyDescent="0.2">
      <c r="A1339" s="3" t="s">
        <v>2976</v>
      </c>
      <c r="B1339" s="3" t="s">
        <v>2977</v>
      </c>
      <c r="C1339" s="3" t="s">
        <v>2826</v>
      </c>
      <c r="D1339" s="3" t="s">
        <v>12</v>
      </c>
      <c r="E1339" s="3" t="s">
        <v>12</v>
      </c>
      <c r="F1339" s="3" t="s">
        <v>12</v>
      </c>
      <c r="G1339" s="3" t="s">
        <v>2978</v>
      </c>
      <c r="H1339" s="3" t="s">
        <v>12</v>
      </c>
      <c r="I1339" s="3" t="s">
        <v>12</v>
      </c>
      <c r="J1339" s="3" t="s">
        <v>12</v>
      </c>
      <c r="K1339" s="3" t="s">
        <v>12</v>
      </c>
      <c r="L1339" s="3" t="s">
        <v>12</v>
      </c>
    </row>
    <row r="1340" spans="1:12" x14ac:dyDescent="0.2">
      <c r="A1340" s="3" t="s">
        <v>2979</v>
      </c>
      <c r="B1340" s="3" t="s">
        <v>2980</v>
      </c>
      <c r="C1340" s="3" t="s">
        <v>2826</v>
      </c>
      <c r="D1340" s="3" t="s">
        <v>12</v>
      </c>
      <c r="E1340" s="3">
        <v>1292000</v>
      </c>
      <c r="F1340" s="3" t="s">
        <v>2981</v>
      </c>
      <c r="G1340" s="3" t="s">
        <v>12</v>
      </c>
      <c r="H1340" s="3">
        <v>38</v>
      </c>
      <c r="I1340" s="3" t="s">
        <v>12</v>
      </c>
      <c r="J1340" s="3" t="s">
        <v>12</v>
      </c>
      <c r="K1340" s="3" t="s">
        <v>12</v>
      </c>
      <c r="L1340" s="3" t="s">
        <v>12</v>
      </c>
    </row>
    <row r="1341" spans="1:12" x14ac:dyDescent="0.2">
      <c r="A1341" s="3" t="s">
        <v>2985</v>
      </c>
      <c r="B1341" s="3" t="s">
        <v>2986</v>
      </c>
      <c r="C1341" s="3" t="s">
        <v>2826</v>
      </c>
      <c r="D1341" s="3" t="s">
        <v>12</v>
      </c>
      <c r="E1341" s="3">
        <v>104908000</v>
      </c>
      <c r="F1341" s="3" t="s">
        <v>12</v>
      </c>
      <c r="G1341" s="3" t="s">
        <v>2987</v>
      </c>
      <c r="H1341" s="3">
        <v>667</v>
      </c>
      <c r="I1341" s="3" t="s">
        <v>12</v>
      </c>
      <c r="J1341" s="3" t="s">
        <v>12</v>
      </c>
      <c r="K1341" s="3" t="s">
        <v>12</v>
      </c>
      <c r="L1341" s="3" t="s">
        <v>12</v>
      </c>
    </row>
    <row r="1342" spans="1:12" x14ac:dyDescent="0.2">
      <c r="A1342" s="3" t="s">
        <v>2988</v>
      </c>
      <c r="B1342" s="3" t="s">
        <v>2989</v>
      </c>
      <c r="C1342" s="3" t="s">
        <v>2826</v>
      </c>
      <c r="D1342" s="3" t="s">
        <v>12</v>
      </c>
      <c r="E1342" s="3" t="s">
        <v>12</v>
      </c>
      <c r="F1342" s="3" t="s">
        <v>12</v>
      </c>
      <c r="G1342" s="3" t="s">
        <v>12</v>
      </c>
      <c r="H1342" s="3" t="s">
        <v>12</v>
      </c>
      <c r="I1342" s="3" t="s">
        <v>12</v>
      </c>
      <c r="J1342" s="3" t="s">
        <v>12</v>
      </c>
      <c r="K1342" s="3" t="s">
        <v>12</v>
      </c>
      <c r="L1342" s="3" t="s">
        <v>12</v>
      </c>
    </row>
    <row r="1343" spans="1:12" x14ac:dyDescent="0.2">
      <c r="A1343" s="3" t="s">
        <v>2990</v>
      </c>
      <c r="B1343" s="3" t="s">
        <v>2991</v>
      </c>
      <c r="C1343" s="3" t="s">
        <v>2826</v>
      </c>
      <c r="D1343" s="3" t="s">
        <v>12</v>
      </c>
      <c r="E1343" s="3">
        <v>96332000</v>
      </c>
      <c r="F1343" s="3" t="s">
        <v>12</v>
      </c>
      <c r="G1343" s="3" t="s">
        <v>12</v>
      </c>
      <c r="H1343" s="3">
        <v>260</v>
      </c>
      <c r="I1343" s="3">
        <v>40</v>
      </c>
      <c r="J1343" s="3" t="s">
        <v>12</v>
      </c>
      <c r="K1343" s="3" t="s">
        <v>12</v>
      </c>
      <c r="L1343" s="3" t="s">
        <v>12</v>
      </c>
    </row>
    <row r="1344" spans="1:12" x14ac:dyDescent="0.2">
      <c r="A1344" s="3" t="s">
        <v>2992</v>
      </c>
      <c r="B1344" s="3" t="s">
        <v>2993</v>
      </c>
      <c r="C1344" s="3" t="s">
        <v>2826</v>
      </c>
      <c r="D1344" s="3" t="s">
        <v>12</v>
      </c>
      <c r="E1344" s="3">
        <v>657312992</v>
      </c>
      <c r="F1344" s="3" t="s">
        <v>12</v>
      </c>
      <c r="G1344" s="3" t="s">
        <v>2994</v>
      </c>
      <c r="H1344" s="3">
        <v>5360</v>
      </c>
      <c r="I1344" s="3" t="s">
        <v>12</v>
      </c>
      <c r="J1344" s="3" t="s">
        <v>12</v>
      </c>
      <c r="K1344" s="3" t="s">
        <v>12</v>
      </c>
      <c r="L1344" s="3" t="s">
        <v>12</v>
      </c>
    </row>
    <row r="1345" spans="1:12" x14ac:dyDescent="0.2">
      <c r="A1345" s="3" t="s">
        <v>2995</v>
      </c>
      <c r="B1345" s="3" t="s">
        <v>2996</v>
      </c>
      <c r="C1345" s="3" t="s">
        <v>2826</v>
      </c>
      <c r="D1345" s="3" t="s">
        <v>12</v>
      </c>
      <c r="E1345" s="3">
        <v>38297000</v>
      </c>
      <c r="F1345" s="3" t="s">
        <v>2997</v>
      </c>
      <c r="G1345" s="3" t="s">
        <v>12</v>
      </c>
      <c r="H1345" s="3">
        <v>604</v>
      </c>
      <c r="I1345" s="3" t="s">
        <v>12</v>
      </c>
      <c r="J1345" s="3" t="s">
        <v>12</v>
      </c>
      <c r="K1345" s="3" t="s">
        <v>12</v>
      </c>
      <c r="L1345" s="3" t="s">
        <v>12</v>
      </c>
    </row>
    <row r="1346" spans="1:12" x14ac:dyDescent="0.2">
      <c r="A1346" s="3" t="s">
        <v>3000</v>
      </c>
      <c r="B1346" s="3" t="s">
        <v>3001</v>
      </c>
      <c r="C1346" s="3" t="s">
        <v>2826</v>
      </c>
      <c r="D1346" s="3" t="s">
        <v>12</v>
      </c>
      <c r="E1346" s="3" t="s">
        <v>12</v>
      </c>
      <c r="F1346" s="3" t="s">
        <v>12</v>
      </c>
      <c r="G1346" s="3" t="s">
        <v>12</v>
      </c>
      <c r="H1346" s="3" t="s">
        <v>12</v>
      </c>
      <c r="I1346" s="3" t="s">
        <v>12</v>
      </c>
      <c r="J1346" s="3" t="s">
        <v>12</v>
      </c>
      <c r="K1346" s="3" t="s">
        <v>12</v>
      </c>
      <c r="L1346" s="3" t="s">
        <v>12</v>
      </c>
    </row>
    <row r="1347" spans="1:12" x14ac:dyDescent="0.2">
      <c r="A1347" s="3" t="s">
        <v>3002</v>
      </c>
      <c r="B1347" s="3" t="s">
        <v>3003</v>
      </c>
      <c r="C1347" s="3" t="s">
        <v>2826</v>
      </c>
      <c r="D1347" s="3" t="s">
        <v>12</v>
      </c>
      <c r="E1347" s="3" t="s">
        <v>12</v>
      </c>
      <c r="F1347" s="3" t="s">
        <v>12</v>
      </c>
      <c r="G1347" s="3" t="s">
        <v>3004</v>
      </c>
      <c r="H1347" s="3" t="s">
        <v>12</v>
      </c>
      <c r="I1347" s="3" t="s">
        <v>12</v>
      </c>
      <c r="J1347" s="3" t="s">
        <v>12</v>
      </c>
      <c r="K1347" s="3" t="s">
        <v>12</v>
      </c>
      <c r="L1347" s="3" t="s">
        <v>12</v>
      </c>
    </row>
    <row r="1348" spans="1:12" x14ac:dyDescent="0.2">
      <c r="A1348" s="3" t="s">
        <v>3005</v>
      </c>
      <c r="B1348" s="3" t="s">
        <v>3006</v>
      </c>
      <c r="C1348" s="3" t="s">
        <v>2826</v>
      </c>
      <c r="D1348" s="3" t="s">
        <v>12</v>
      </c>
      <c r="E1348" s="3">
        <v>4727203968</v>
      </c>
      <c r="F1348" s="3" t="s">
        <v>12</v>
      </c>
      <c r="G1348" s="3" t="s">
        <v>12</v>
      </c>
      <c r="H1348" s="3">
        <v>5500</v>
      </c>
      <c r="I1348" s="3" t="s">
        <v>12</v>
      </c>
      <c r="J1348" s="3" t="s">
        <v>12</v>
      </c>
      <c r="K1348" s="3" t="s">
        <v>12</v>
      </c>
      <c r="L1348" s="3" t="s">
        <v>12</v>
      </c>
    </row>
    <row r="1349" spans="1:12" x14ac:dyDescent="0.2">
      <c r="A1349" s="3" t="s">
        <v>3007</v>
      </c>
      <c r="B1349" s="3" t="s">
        <v>3008</v>
      </c>
      <c r="C1349" s="3" t="s">
        <v>2826</v>
      </c>
      <c r="D1349" s="3" t="s">
        <v>12</v>
      </c>
      <c r="E1349" s="3">
        <v>1336300000</v>
      </c>
      <c r="F1349" s="3" t="s">
        <v>3009</v>
      </c>
      <c r="G1349" s="3" t="s">
        <v>12</v>
      </c>
      <c r="H1349" s="3">
        <v>6379</v>
      </c>
      <c r="I1349" s="3">
        <v>45</v>
      </c>
      <c r="J1349" s="3">
        <v>7637493</v>
      </c>
      <c r="K1349" s="3">
        <v>0.92</v>
      </c>
      <c r="L1349" s="3">
        <v>0.92</v>
      </c>
    </row>
    <row r="1350" spans="1:12" x14ac:dyDescent="0.2">
      <c r="A1350" s="3" t="s">
        <v>3010</v>
      </c>
      <c r="B1350" s="3" t="s">
        <v>3011</v>
      </c>
      <c r="C1350" s="3" t="s">
        <v>2826</v>
      </c>
      <c r="D1350" s="3" t="s">
        <v>12</v>
      </c>
      <c r="E1350" s="3">
        <v>223584000</v>
      </c>
      <c r="F1350" s="3" t="s">
        <v>426</v>
      </c>
      <c r="G1350" s="3" t="s">
        <v>12</v>
      </c>
      <c r="H1350" s="3">
        <v>1048</v>
      </c>
      <c r="I1350" s="3" t="s">
        <v>12</v>
      </c>
      <c r="J1350" s="3" t="s">
        <v>12</v>
      </c>
      <c r="K1350" s="3" t="s">
        <v>12</v>
      </c>
      <c r="L1350" s="3" t="s">
        <v>12</v>
      </c>
    </row>
    <row r="1351" spans="1:12" x14ac:dyDescent="0.2">
      <c r="A1351" s="3" t="s">
        <v>3014</v>
      </c>
      <c r="B1351" s="3" t="s">
        <v>3015</v>
      </c>
      <c r="C1351" s="3" t="s">
        <v>2826</v>
      </c>
      <c r="D1351" s="3" t="s">
        <v>12</v>
      </c>
      <c r="E1351" s="3" t="s">
        <v>12</v>
      </c>
      <c r="F1351" s="3" t="s">
        <v>12</v>
      </c>
      <c r="G1351" s="3" t="s">
        <v>12</v>
      </c>
      <c r="H1351" s="3" t="s">
        <v>12</v>
      </c>
      <c r="I1351" s="3" t="s">
        <v>12</v>
      </c>
      <c r="J1351" s="3" t="s">
        <v>12</v>
      </c>
      <c r="K1351" s="3" t="s">
        <v>12</v>
      </c>
      <c r="L1351" s="3" t="s">
        <v>12</v>
      </c>
    </row>
    <row r="1352" spans="1:12" x14ac:dyDescent="0.2">
      <c r="A1352" s="3" t="s">
        <v>3016</v>
      </c>
      <c r="B1352" s="3" t="s">
        <v>3017</v>
      </c>
      <c r="C1352" s="3" t="s">
        <v>2826</v>
      </c>
      <c r="D1352" s="3" t="s">
        <v>12</v>
      </c>
      <c r="E1352" s="3">
        <v>46751000</v>
      </c>
      <c r="F1352" s="3" t="s">
        <v>2316</v>
      </c>
      <c r="G1352" s="3" t="s">
        <v>12</v>
      </c>
      <c r="H1352" s="3">
        <v>215</v>
      </c>
      <c r="I1352" s="3" t="s">
        <v>12</v>
      </c>
      <c r="J1352" s="3" t="s">
        <v>12</v>
      </c>
      <c r="K1352" s="3" t="s">
        <v>12</v>
      </c>
      <c r="L1352" s="3" t="s">
        <v>12</v>
      </c>
    </row>
    <row r="1353" spans="1:12" x14ac:dyDescent="0.2">
      <c r="A1353" s="3" t="s">
        <v>3018</v>
      </c>
      <c r="B1353" s="3" t="s">
        <v>3019</v>
      </c>
      <c r="C1353" s="3" t="s">
        <v>2826</v>
      </c>
      <c r="D1353" s="3" t="s">
        <v>12</v>
      </c>
      <c r="E1353" s="3">
        <v>16926903</v>
      </c>
      <c r="F1353" s="3" t="s">
        <v>12</v>
      </c>
      <c r="G1353" s="3" t="s">
        <v>12</v>
      </c>
      <c r="H1353" s="3">
        <v>53</v>
      </c>
      <c r="I1353" s="3" t="s">
        <v>12</v>
      </c>
      <c r="J1353" s="3" t="s">
        <v>12</v>
      </c>
      <c r="K1353" s="3" t="s">
        <v>12</v>
      </c>
      <c r="L1353" s="3" t="s">
        <v>12</v>
      </c>
    </row>
    <row r="1354" spans="1:12" x14ac:dyDescent="0.2">
      <c r="A1354" s="3" t="s">
        <v>3020</v>
      </c>
      <c r="B1354" s="3" t="s">
        <v>3021</v>
      </c>
      <c r="C1354" s="3" t="s">
        <v>2826</v>
      </c>
      <c r="D1354" s="3" t="s">
        <v>12</v>
      </c>
      <c r="E1354" s="3" t="s">
        <v>12</v>
      </c>
      <c r="F1354" s="3" t="s">
        <v>12</v>
      </c>
      <c r="G1354" s="3" t="s">
        <v>12</v>
      </c>
      <c r="H1354" s="3" t="s">
        <v>12</v>
      </c>
      <c r="I1354" s="3" t="s">
        <v>12</v>
      </c>
      <c r="J1354" s="3" t="s">
        <v>12</v>
      </c>
      <c r="K1354" s="3" t="s">
        <v>12</v>
      </c>
      <c r="L1354" s="3" t="s">
        <v>12</v>
      </c>
    </row>
    <row r="1355" spans="1:12" x14ac:dyDescent="0.2">
      <c r="A1355" s="3" t="s">
        <v>3022</v>
      </c>
      <c r="B1355" s="3" t="s">
        <v>3023</v>
      </c>
      <c r="C1355" s="3" t="s">
        <v>2826</v>
      </c>
      <c r="D1355" s="3" t="s">
        <v>12</v>
      </c>
      <c r="E1355" s="3" t="s">
        <v>12</v>
      </c>
      <c r="F1355" s="3" t="s">
        <v>12</v>
      </c>
      <c r="G1355" s="3" t="s">
        <v>12</v>
      </c>
      <c r="H1355" s="3">
        <v>157</v>
      </c>
      <c r="I1355" s="3" t="s">
        <v>12</v>
      </c>
      <c r="J1355" s="3" t="s">
        <v>12</v>
      </c>
      <c r="K1355" s="3" t="s">
        <v>12</v>
      </c>
      <c r="L1355" s="3" t="s">
        <v>12</v>
      </c>
    </row>
    <row r="1356" spans="1:12" x14ac:dyDescent="0.2">
      <c r="A1356" s="3" t="s">
        <v>3024</v>
      </c>
      <c r="B1356" s="3" t="s">
        <v>3025</v>
      </c>
      <c r="C1356" s="3" t="s">
        <v>2826</v>
      </c>
      <c r="D1356" s="3" t="s">
        <v>12</v>
      </c>
      <c r="E1356" s="3">
        <v>656282016</v>
      </c>
      <c r="F1356" s="3" t="s">
        <v>12</v>
      </c>
      <c r="G1356" s="3" t="s">
        <v>12</v>
      </c>
      <c r="H1356" s="3">
        <v>1297</v>
      </c>
      <c r="I1356" s="3" t="s">
        <v>12</v>
      </c>
      <c r="J1356" s="3" t="s">
        <v>12</v>
      </c>
      <c r="K1356" s="3" t="s">
        <v>12</v>
      </c>
      <c r="L1356" s="3" t="s">
        <v>12</v>
      </c>
    </row>
    <row r="1357" spans="1:12" x14ac:dyDescent="0.2">
      <c r="A1357" s="3" t="s">
        <v>3026</v>
      </c>
      <c r="B1357" s="3" t="s">
        <v>3027</v>
      </c>
      <c r="C1357" s="3" t="s">
        <v>2826</v>
      </c>
      <c r="D1357" s="3" t="s">
        <v>12</v>
      </c>
      <c r="E1357" s="3" t="s">
        <v>12</v>
      </c>
      <c r="F1357" s="3" t="s">
        <v>12</v>
      </c>
      <c r="G1357" s="3" t="s">
        <v>12</v>
      </c>
      <c r="H1357" s="3" t="s">
        <v>12</v>
      </c>
      <c r="I1357" s="3" t="s">
        <v>12</v>
      </c>
      <c r="J1357" s="3" t="s">
        <v>12</v>
      </c>
      <c r="K1357" s="3" t="s">
        <v>12</v>
      </c>
      <c r="L1357" s="3" t="s">
        <v>12</v>
      </c>
    </row>
    <row r="1358" spans="1:12" x14ac:dyDescent="0.2">
      <c r="A1358" s="3" t="s">
        <v>3030</v>
      </c>
      <c r="B1358" s="3" t="s">
        <v>3031</v>
      </c>
      <c r="C1358" s="3" t="s">
        <v>2826</v>
      </c>
      <c r="D1358" s="3" t="s">
        <v>12</v>
      </c>
      <c r="E1358" s="3" t="s">
        <v>12</v>
      </c>
      <c r="F1358" s="3" t="s">
        <v>12</v>
      </c>
      <c r="G1358" s="3" t="s">
        <v>12</v>
      </c>
      <c r="H1358" s="3" t="s">
        <v>12</v>
      </c>
      <c r="I1358" s="3" t="s">
        <v>12</v>
      </c>
      <c r="J1358" s="3" t="s">
        <v>12</v>
      </c>
      <c r="K1358" s="3" t="s">
        <v>12</v>
      </c>
      <c r="L1358" s="3" t="s">
        <v>12</v>
      </c>
    </row>
    <row r="1359" spans="1:12" x14ac:dyDescent="0.2">
      <c r="A1359" s="3" t="s">
        <v>3035</v>
      </c>
      <c r="B1359" s="3" t="s">
        <v>3036</v>
      </c>
      <c r="C1359" s="3" t="s">
        <v>2826</v>
      </c>
      <c r="D1359" s="3" t="s">
        <v>12</v>
      </c>
      <c r="E1359" s="3">
        <v>73789000</v>
      </c>
      <c r="F1359" s="3" t="s">
        <v>3037</v>
      </c>
      <c r="G1359" s="3" t="s">
        <v>12</v>
      </c>
      <c r="H1359" s="3">
        <v>385</v>
      </c>
      <c r="I1359" s="3" t="s">
        <v>12</v>
      </c>
      <c r="J1359" s="3" t="s">
        <v>12</v>
      </c>
      <c r="K1359" s="3" t="s">
        <v>12</v>
      </c>
      <c r="L1359" s="3" t="s">
        <v>12</v>
      </c>
    </row>
    <row r="1360" spans="1:12" x14ac:dyDescent="0.2">
      <c r="A1360" s="3" t="s">
        <v>3038</v>
      </c>
      <c r="B1360" s="3" t="s">
        <v>3039</v>
      </c>
      <c r="C1360" s="3" t="s">
        <v>2826</v>
      </c>
      <c r="D1360" s="3" t="s">
        <v>12</v>
      </c>
      <c r="E1360" s="3">
        <v>107483000</v>
      </c>
      <c r="F1360" s="3" t="s">
        <v>3040</v>
      </c>
      <c r="G1360" s="3" t="s">
        <v>3041</v>
      </c>
      <c r="H1360" s="3">
        <v>596</v>
      </c>
      <c r="I1360" s="3" t="s">
        <v>12</v>
      </c>
      <c r="J1360" s="3" t="s">
        <v>12</v>
      </c>
      <c r="K1360" s="3" t="s">
        <v>12</v>
      </c>
      <c r="L1360" s="3" t="s">
        <v>12</v>
      </c>
    </row>
    <row r="1361" spans="1:12" x14ac:dyDescent="0.2">
      <c r="A1361" s="3" t="s">
        <v>3045</v>
      </c>
      <c r="B1361" s="3" t="s">
        <v>3046</v>
      </c>
      <c r="C1361" s="3" t="s">
        <v>2826</v>
      </c>
      <c r="D1361" s="3" t="s">
        <v>12</v>
      </c>
      <c r="E1361" s="3">
        <v>94495000</v>
      </c>
      <c r="F1361" s="3" t="s">
        <v>3047</v>
      </c>
      <c r="G1361" s="3" t="s">
        <v>12</v>
      </c>
      <c r="H1361" s="3">
        <v>341</v>
      </c>
      <c r="I1361" s="3" t="s">
        <v>12</v>
      </c>
      <c r="J1361" s="3" t="s">
        <v>12</v>
      </c>
      <c r="K1361" s="3" t="s">
        <v>12</v>
      </c>
      <c r="L1361" s="3" t="s">
        <v>12</v>
      </c>
    </row>
    <row r="1362" spans="1:12" x14ac:dyDescent="0.2">
      <c r="A1362" s="3" t="s">
        <v>3048</v>
      </c>
      <c r="B1362" s="3" t="s">
        <v>3049</v>
      </c>
      <c r="C1362" s="3" t="s">
        <v>2826</v>
      </c>
      <c r="D1362" s="3" t="s">
        <v>12</v>
      </c>
      <c r="E1362" s="3" t="s">
        <v>12</v>
      </c>
      <c r="F1362" s="3" t="s">
        <v>12</v>
      </c>
      <c r="G1362" s="3" t="s">
        <v>12</v>
      </c>
      <c r="H1362" s="3" t="s">
        <v>12</v>
      </c>
      <c r="I1362" s="3" t="s">
        <v>12</v>
      </c>
      <c r="J1362" s="3" t="s">
        <v>12</v>
      </c>
      <c r="K1362" s="3" t="s">
        <v>12</v>
      </c>
      <c r="L1362" s="3" t="s">
        <v>12</v>
      </c>
    </row>
    <row r="1363" spans="1:12" x14ac:dyDescent="0.2">
      <c r="A1363" s="3" t="s">
        <v>3050</v>
      </c>
      <c r="B1363" s="3" t="s">
        <v>3051</v>
      </c>
      <c r="C1363" s="3" t="s">
        <v>2826</v>
      </c>
      <c r="D1363" s="3" t="s">
        <v>12</v>
      </c>
      <c r="E1363" s="3">
        <v>155833000</v>
      </c>
      <c r="F1363" s="3" t="s">
        <v>3052</v>
      </c>
      <c r="G1363" s="3" t="s">
        <v>12</v>
      </c>
      <c r="H1363" s="3">
        <v>536</v>
      </c>
      <c r="I1363" s="3" t="s">
        <v>12</v>
      </c>
      <c r="J1363" s="3" t="s">
        <v>12</v>
      </c>
      <c r="K1363" s="3" t="s">
        <v>12</v>
      </c>
      <c r="L1363" s="3" t="s">
        <v>12</v>
      </c>
    </row>
    <row r="1364" spans="1:12" x14ac:dyDescent="0.2">
      <c r="A1364" s="3" t="s">
        <v>3053</v>
      </c>
      <c r="B1364" s="3" t="s">
        <v>3054</v>
      </c>
      <c r="C1364" s="3" t="s">
        <v>2826</v>
      </c>
      <c r="D1364" s="3" t="s">
        <v>12</v>
      </c>
      <c r="E1364" s="3" t="s">
        <v>12</v>
      </c>
      <c r="F1364" s="3" t="s">
        <v>12</v>
      </c>
      <c r="G1364" s="3" t="s">
        <v>12</v>
      </c>
      <c r="H1364" s="3" t="s">
        <v>12</v>
      </c>
      <c r="I1364" s="3" t="s">
        <v>12</v>
      </c>
      <c r="J1364" s="3" t="s">
        <v>12</v>
      </c>
      <c r="K1364" s="3" t="s">
        <v>12</v>
      </c>
      <c r="L1364" s="3" t="s">
        <v>12</v>
      </c>
    </row>
    <row r="1365" spans="1:12" x14ac:dyDescent="0.2">
      <c r="A1365" s="3" t="s">
        <v>3055</v>
      </c>
      <c r="B1365" s="3" t="s">
        <v>3056</v>
      </c>
      <c r="C1365" s="3" t="s">
        <v>2826</v>
      </c>
      <c r="D1365" s="3" t="s">
        <v>12</v>
      </c>
      <c r="E1365" s="3">
        <v>106978000</v>
      </c>
      <c r="F1365" s="3" t="s">
        <v>3057</v>
      </c>
      <c r="G1365" s="3" t="s">
        <v>12</v>
      </c>
      <c r="H1365" s="3">
        <v>318</v>
      </c>
      <c r="I1365" s="3" t="s">
        <v>12</v>
      </c>
      <c r="J1365" s="3" t="s">
        <v>12</v>
      </c>
      <c r="K1365" s="3" t="s">
        <v>12</v>
      </c>
      <c r="L1365" s="3" t="s">
        <v>12</v>
      </c>
    </row>
    <row r="1366" spans="1:12" x14ac:dyDescent="0.2">
      <c r="A1366" s="3" t="s">
        <v>3058</v>
      </c>
      <c r="B1366" s="3" t="s">
        <v>3059</v>
      </c>
      <c r="C1366" s="3" t="s">
        <v>2826</v>
      </c>
      <c r="D1366" s="3" t="s">
        <v>12</v>
      </c>
      <c r="E1366" s="3">
        <v>204724000</v>
      </c>
      <c r="F1366" s="3" t="s">
        <v>3060</v>
      </c>
      <c r="G1366" s="3" t="s">
        <v>12</v>
      </c>
      <c r="H1366" s="3">
        <v>500</v>
      </c>
      <c r="I1366" s="3" t="s">
        <v>12</v>
      </c>
      <c r="J1366" s="3" t="s">
        <v>12</v>
      </c>
      <c r="K1366" s="3" t="s">
        <v>12</v>
      </c>
      <c r="L1366" s="3" t="s">
        <v>12</v>
      </c>
    </row>
    <row r="1367" spans="1:12" x14ac:dyDescent="0.2">
      <c r="A1367" s="3" t="s">
        <v>3061</v>
      </c>
      <c r="B1367" s="3" t="s">
        <v>3062</v>
      </c>
      <c r="C1367" s="3" t="s">
        <v>2826</v>
      </c>
      <c r="D1367" s="3" t="s">
        <v>12</v>
      </c>
      <c r="E1367" s="3">
        <v>1172455984</v>
      </c>
      <c r="F1367" s="3" t="s">
        <v>3063</v>
      </c>
      <c r="G1367" s="3" t="s">
        <v>12</v>
      </c>
      <c r="H1367" s="3">
        <v>4700</v>
      </c>
      <c r="I1367" s="3">
        <v>45</v>
      </c>
      <c r="J1367" s="3">
        <v>1367831</v>
      </c>
      <c r="K1367" s="3" t="s">
        <v>12</v>
      </c>
      <c r="L1367" s="3">
        <v>1.33</v>
      </c>
    </row>
    <row r="1368" spans="1:12" x14ac:dyDescent="0.2">
      <c r="A1368" s="3" t="s">
        <v>3064</v>
      </c>
      <c r="B1368" s="3" t="s">
        <v>3065</v>
      </c>
      <c r="C1368" s="3" t="s">
        <v>2826</v>
      </c>
      <c r="D1368" s="3" t="s">
        <v>12</v>
      </c>
      <c r="E1368" s="3">
        <v>94036000</v>
      </c>
      <c r="F1368" s="3" t="s">
        <v>12</v>
      </c>
      <c r="G1368" s="3" t="s">
        <v>12</v>
      </c>
      <c r="H1368" s="3">
        <v>1255</v>
      </c>
      <c r="I1368" s="3" t="s">
        <v>12</v>
      </c>
      <c r="J1368" s="3" t="s">
        <v>12</v>
      </c>
      <c r="K1368" s="3" t="s">
        <v>12</v>
      </c>
      <c r="L1368" s="3" t="s">
        <v>12</v>
      </c>
    </row>
    <row r="1369" spans="1:12" x14ac:dyDescent="0.2">
      <c r="A1369" s="3" t="s">
        <v>3066</v>
      </c>
      <c r="B1369" s="3" t="s">
        <v>3067</v>
      </c>
      <c r="C1369" s="3" t="s">
        <v>2826</v>
      </c>
      <c r="D1369" s="3" t="s">
        <v>12</v>
      </c>
      <c r="E1369" s="3">
        <v>58743000</v>
      </c>
      <c r="F1369" s="3" t="s">
        <v>3068</v>
      </c>
      <c r="G1369" s="3" t="s">
        <v>12</v>
      </c>
      <c r="H1369" s="3">
        <v>132</v>
      </c>
      <c r="I1369" s="3">
        <v>45</v>
      </c>
      <c r="J1369" s="3">
        <v>4214813</v>
      </c>
      <c r="K1369" s="3">
        <v>10.25</v>
      </c>
      <c r="L1369" s="3">
        <v>8.2100000000000009</v>
      </c>
    </row>
    <row r="1370" spans="1:12" x14ac:dyDescent="0.2">
      <c r="A1370" s="3" t="s">
        <v>3069</v>
      </c>
      <c r="B1370" s="3" t="s">
        <v>3070</v>
      </c>
      <c r="C1370" s="3" t="s">
        <v>2826</v>
      </c>
      <c r="D1370" s="3" t="s">
        <v>12</v>
      </c>
      <c r="E1370" s="3">
        <v>9981999.875</v>
      </c>
      <c r="F1370" s="3" t="s">
        <v>3071</v>
      </c>
      <c r="G1370" s="3" t="s">
        <v>12</v>
      </c>
      <c r="H1370" s="3">
        <v>32</v>
      </c>
      <c r="I1370" s="3" t="s">
        <v>12</v>
      </c>
      <c r="J1370" s="3" t="s">
        <v>12</v>
      </c>
      <c r="K1370" s="3" t="s">
        <v>12</v>
      </c>
      <c r="L1370" s="3" t="s">
        <v>12</v>
      </c>
    </row>
    <row r="1371" spans="1:12" x14ac:dyDescent="0.2">
      <c r="A1371" s="3" t="s">
        <v>3072</v>
      </c>
      <c r="B1371" s="3" t="s">
        <v>3073</v>
      </c>
      <c r="C1371" s="3" t="s">
        <v>2826</v>
      </c>
      <c r="D1371" s="3" t="s">
        <v>12</v>
      </c>
      <c r="E1371" s="3">
        <v>18311000</v>
      </c>
      <c r="F1371" s="3" t="s">
        <v>3074</v>
      </c>
      <c r="G1371" s="3" t="s">
        <v>3075</v>
      </c>
      <c r="H1371" s="3">
        <v>417</v>
      </c>
      <c r="I1371" s="3" t="s">
        <v>12</v>
      </c>
      <c r="J1371" s="3" t="s">
        <v>12</v>
      </c>
      <c r="K1371" s="3" t="s">
        <v>12</v>
      </c>
      <c r="L1371" s="3" t="s">
        <v>12</v>
      </c>
    </row>
    <row r="1372" spans="1:12" x14ac:dyDescent="0.2">
      <c r="A1372" s="3" t="s">
        <v>3076</v>
      </c>
      <c r="B1372" s="3" t="s">
        <v>3077</v>
      </c>
      <c r="C1372" s="3" t="s">
        <v>2826</v>
      </c>
      <c r="D1372" s="3" t="s">
        <v>12</v>
      </c>
      <c r="E1372" s="3">
        <v>1729086976</v>
      </c>
      <c r="F1372" s="3" t="s">
        <v>890</v>
      </c>
      <c r="G1372" s="3" t="s">
        <v>12</v>
      </c>
      <c r="H1372" s="3">
        <v>3091</v>
      </c>
      <c r="I1372" s="3">
        <v>45</v>
      </c>
      <c r="J1372" s="3">
        <v>7248710</v>
      </c>
      <c r="K1372" s="3" t="s">
        <v>12</v>
      </c>
      <c r="L1372" s="3" t="s">
        <v>12</v>
      </c>
    </row>
    <row r="1373" spans="1:12" x14ac:dyDescent="0.2">
      <c r="A1373" s="3" t="s">
        <v>3078</v>
      </c>
      <c r="B1373" s="3" t="s">
        <v>3079</v>
      </c>
      <c r="C1373" s="3" t="s">
        <v>2826</v>
      </c>
      <c r="D1373" s="3" t="s">
        <v>12</v>
      </c>
      <c r="E1373" s="3" t="s">
        <v>12</v>
      </c>
      <c r="F1373" s="3" t="s">
        <v>12</v>
      </c>
      <c r="G1373" s="3" t="s">
        <v>12</v>
      </c>
      <c r="H1373" s="3" t="s">
        <v>12</v>
      </c>
      <c r="I1373" s="3" t="s">
        <v>12</v>
      </c>
      <c r="J1373" s="3" t="s">
        <v>12</v>
      </c>
      <c r="K1373" s="3" t="s">
        <v>12</v>
      </c>
      <c r="L1373" s="3" t="s">
        <v>12</v>
      </c>
    </row>
    <row r="1374" spans="1:12" x14ac:dyDescent="0.2">
      <c r="A1374" s="3" t="s">
        <v>3080</v>
      </c>
      <c r="B1374" s="3" t="s">
        <v>3081</v>
      </c>
      <c r="C1374" s="3" t="s">
        <v>2826</v>
      </c>
      <c r="D1374" s="3" t="s">
        <v>12</v>
      </c>
      <c r="E1374" s="3">
        <v>8606000</v>
      </c>
      <c r="F1374" s="3" t="s">
        <v>3082</v>
      </c>
      <c r="G1374" s="3" t="s">
        <v>12</v>
      </c>
      <c r="H1374" s="3">
        <v>27</v>
      </c>
      <c r="I1374" s="3" t="s">
        <v>12</v>
      </c>
      <c r="J1374" s="3" t="s">
        <v>12</v>
      </c>
      <c r="K1374" s="3" t="s">
        <v>12</v>
      </c>
      <c r="L1374" s="3" t="s">
        <v>12</v>
      </c>
    </row>
    <row r="1375" spans="1:12" x14ac:dyDescent="0.2">
      <c r="A1375" s="3" t="s">
        <v>3088</v>
      </c>
      <c r="B1375" s="3" t="s">
        <v>3089</v>
      </c>
      <c r="C1375" s="3" t="s">
        <v>2826</v>
      </c>
      <c r="D1375" s="3" t="s">
        <v>12</v>
      </c>
      <c r="E1375" s="3" t="s">
        <v>12</v>
      </c>
      <c r="F1375" s="3" t="s">
        <v>12</v>
      </c>
      <c r="G1375" s="3" t="s">
        <v>12</v>
      </c>
      <c r="H1375" s="3" t="s">
        <v>12</v>
      </c>
      <c r="I1375" s="3" t="s">
        <v>12</v>
      </c>
      <c r="J1375" s="3" t="s">
        <v>12</v>
      </c>
      <c r="K1375" s="3" t="s">
        <v>12</v>
      </c>
      <c r="L1375" s="3" t="s">
        <v>12</v>
      </c>
    </row>
    <row r="1376" spans="1:12" x14ac:dyDescent="0.2">
      <c r="A1376" s="3" t="s">
        <v>3090</v>
      </c>
      <c r="B1376" s="3" t="s">
        <v>3091</v>
      </c>
      <c r="C1376" s="3" t="s">
        <v>2826</v>
      </c>
      <c r="D1376" s="3" t="s">
        <v>12</v>
      </c>
      <c r="E1376" s="3">
        <v>1157000</v>
      </c>
      <c r="F1376" s="3" t="s">
        <v>3092</v>
      </c>
      <c r="G1376" s="3" t="s">
        <v>3093</v>
      </c>
      <c r="H1376" s="3">
        <v>136</v>
      </c>
      <c r="I1376" s="3" t="s">
        <v>12</v>
      </c>
      <c r="J1376" s="3" t="s">
        <v>12</v>
      </c>
      <c r="K1376" s="3" t="s">
        <v>12</v>
      </c>
      <c r="L1376" s="3" t="s">
        <v>12</v>
      </c>
    </row>
    <row r="1377" spans="1:12" x14ac:dyDescent="0.2">
      <c r="A1377" s="3" t="s">
        <v>3094</v>
      </c>
      <c r="B1377" s="3" t="s">
        <v>3095</v>
      </c>
      <c r="C1377" s="3" t="s">
        <v>2826</v>
      </c>
      <c r="D1377" s="3" t="s">
        <v>12</v>
      </c>
      <c r="E1377" s="3" t="s">
        <v>12</v>
      </c>
      <c r="F1377" s="3" t="s">
        <v>12</v>
      </c>
      <c r="G1377" s="3" t="s">
        <v>12</v>
      </c>
      <c r="H1377" s="3" t="s">
        <v>12</v>
      </c>
      <c r="I1377" s="3" t="s">
        <v>12</v>
      </c>
      <c r="J1377" s="3" t="s">
        <v>12</v>
      </c>
      <c r="K1377" s="3" t="s">
        <v>12</v>
      </c>
      <c r="L1377" s="3" t="s">
        <v>12</v>
      </c>
    </row>
    <row r="1378" spans="1:12" x14ac:dyDescent="0.2">
      <c r="A1378" s="3" t="s">
        <v>3096</v>
      </c>
      <c r="B1378" s="3" t="s">
        <v>3097</v>
      </c>
      <c r="C1378" s="3" t="s">
        <v>2826</v>
      </c>
      <c r="D1378" s="3" t="s">
        <v>12</v>
      </c>
      <c r="E1378" s="3">
        <v>26213000</v>
      </c>
      <c r="F1378" s="3" t="s">
        <v>3098</v>
      </c>
      <c r="G1378" s="3" t="s">
        <v>12</v>
      </c>
      <c r="H1378" s="3">
        <v>166</v>
      </c>
      <c r="I1378" s="3" t="s">
        <v>12</v>
      </c>
      <c r="J1378" s="3" t="s">
        <v>12</v>
      </c>
      <c r="K1378" s="3" t="s">
        <v>12</v>
      </c>
      <c r="L1378" s="3" t="s">
        <v>12</v>
      </c>
    </row>
    <row r="1379" spans="1:12" x14ac:dyDescent="0.2">
      <c r="A1379" s="3" t="s">
        <v>3099</v>
      </c>
      <c r="B1379" s="3" t="s">
        <v>3100</v>
      </c>
      <c r="C1379" s="3" t="s">
        <v>2826</v>
      </c>
      <c r="D1379" s="3" t="s">
        <v>12</v>
      </c>
      <c r="E1379" s="3" t="s">
        <v>12</v>
      </c>
      <c r="F1379" s="3" t="s">
        <v>12</v>
      </c>
      <c r="G1379" s="3" t="s">
        <v>12</v>
      </c>
      <c r="H1379" s="3">
        <v>71</v>
      </c>
      <c r="I1379" s="3" t="s">
        <v>12</v>
      </c>
      <c r="J1379" s="3" t="s">
        <v>12</v>
      </c>
      <c r="K1379" s="3" t="s">
        <v>12</v>
      </c>
      <c r="L1379" s="3" t="s">
        <v>12</v>
      </c>
    </row>
    <row r="1380" spans="1:12" x14ac:dyDescent="0.2">
      <c r="A1380" s="3" t="s">
        <v>3101</v>
      </c>
      <c r="B1380" s="3" t="s">
        <v>3102</v>
      </c>
      <c r="C1380" s="3" t="s">
        <v>2826</v>
      </c>
      <c r="D1380" s="3" t="s">
        <v>12</v>
      </c>
      <c r="E1380" s="3" t="s">
        <v>12</v>
      </c>
      <c r="F1380" s="3" t="s">
        <v>12</v>
      </c>
      <c r="G1380" s="3" t="s">
        <v>12</v>
      </c>
      <c r="H1380" s="3" t="s">
        <v>12</v>
      </c>
      <c r="I1380" s="3" t="s">
        <v>12</v>
      </c>
      <c r="J1380" s="3" t="s">
        <v>12</v>
      </c>
      <c r="K1380" s="3" t="s">
        <v>12</v>
      </c>
      <c r="L1380" s="3" t="s">
        <v>12</v>
      </c>
    </row>
    <row r="1381" spans="1:12" x14ac:dyDescent="0.2">
      <c r="A1381" s="3" t="s">
        <v>3106</v>
      </c>
      <c r="B1381" s="3" t="s">
        <v>3107</v>
      </c>
      <c r="C1381" s="3" t="s">
        <v>2826</v>
      </c>
      <c r="D1381" s="3" t="s">
        <v>12</v>
      </c>
      <c r="E1381" s="3">
        <v>18772000</v>
      </c>
      <c r="F1381" s="3" t="s">
        <v>1173</v>
      </c>
      <c r="G1381" s="3" t="s">
        <v>3108</v>
      </c>
      <c r="H1381" s="3">
        <v>47</v>
      </c>
      <c r="I1381" s="3" t="s">
        <v>12</v>
      </c>
      <c r="J1381" s="3" t="s">
        <v>12</v>
      </c>
      <c r="K1381" s="3" t="s">
        <v>12</v>
      </c>
      <c r="L1381" s="3" t="s">
        <v>12</v>
      </c>
    </row>
    <row r="1382" spans="1:12" x14ac:dyDescent="0.2">
      <c r="A1382" s="3" t="s">
        <v>3109</v>
      </c>
      <c r="B1382" s="3" t="s">
        <v>3110</v>
      </c>
      <c r="C1382" s="3" t="s">
        <v>2826</v>
      </c>
      <c r="D1382" s="3" t="s">
        <v>12</v>
      </c>
      <c r="E1382" s="3">
        <v>104772000</v>
      </c>
      <c r="F1382" s="3" t="s">
        <v>3111</v>
      </c>
      <c r="G1382" s="3" t="s">
        <v>12</v>
      </c>
      <c r="H1382" s="3">
        <v>157</v>
      </c>
      <c r="I1382" s="3">
        <v>45</v>
      </c>
      <c r="J1382" s="3" t="s">
        <v>12</v>
      </c>
      <c r="K1382" s="3" t="s">
        <v>12</v>
      </c>
      <c r="L1382" s="3" t="s">
        <v>12</v>
      </c>
    </row>
    <row r="1383" spans="1:12" x14ac:dyDescent="0.2">
      <c r="A1383" s="3" t="s">
        <v>3112</v>
      </c>
      <c r="B1383" s="3" t="s">
        <v>3113</v>
      </c>
      <c r="C1383" s="3" t="s">
        <v>2826</v>
      </c>
      <c r="D1383" s="3" t="s">
        <v>12</v>
      </c>
      <c r="E1383" s="3">
        <v>9319000</v>
      </c>
      <c r="F1383" s="3" t="s">
        <v>3114</v>
      </c>
      <c r="G1383" s="3" t="s">
        <v>12</v>
      </c>
      <c r="H1383" s="3">
        <v>218</v>
      </c>
      <c r="I1383" s="3" t="s">
        <v>12</v>
      </c>
      <c r="J1383" s="3" t="s">
        <v>12</v>
      </c>
      <c r="K1383" s="3" t="s">
        <v>12</v>
      </c>
      <c r="L1383" s="3" t="s">
        <v>12</v>
      </c>
    </row>
    <row r="1384" spans="1:12" x14ac:dyDescent="0.2">
      <c r="A1384" s="3" t="s">
        <v>3118</v>
      </c>
      <c r="B1384" s="3" t="s">
        <v>3119</v>
      </c>
      <c r="C1384" s="3" t="s">
        <v>2826</v>
      </c>
      <c r="D1384" s="3" t="s">
        <v>12</v>
      </c>
      <c r="E1384" s="3">
        <v>182652000</v>
      </c>
      <c r="F1384" s="3" t="s">
        <v>3120</v>
      </c>
      <c r="G1384" s="3" t="s">
        <v>12</v>
      </c>
      <c r="H1384" s="3">
        <v>1445</v>
      </c>
      <c r="I1384" s="3" t="s">
        <v>12</v>
      </c>
      <c r="J1384" s="3" t="s">
        <v>12</v>
      </c>
      <c r="K1384" s="3" t="s">
        <v>12</v>
      </c>
      <c r="L1384" s="3" t="s">
        <v>12</v>
      </c>
    </row>
    <row r="1385" spans="1:12" x14ac:dyDescent="0.2">
      <c r="A1385" s="3" t="s">
        <v>3121</v>
      </c>
      <c r="B1385" s="3" t="s">
        <v>3122</v>
      </c>
      <c r="C1385" s="3" t="s">
        <v>2826</v>
      </c>
      <c r="D1385" s="3" t="s">
        <v>12</v>
      </c>
      <c r="E1385" s="3">
        <v>68839000</v>
      </c>
      <c r="F1385" s="3" t="s">
        <v>12</v>
      </c>
      <c r="G1385" s="3" t="s">
        <v>12</v>
      </c>
      <c r="H1385" s="3">
        <v>573</v>
      </c>
      <c r="I1385" s="3" t="s">
        <v>12</v>
      </c>
      <c r="J1385" s="3" t="s">
        <v>12</v>
      </c>
      <c r="K1385" s="3" t="s">
        <v>12</v>
      </c>
      <c r="L1385" s="3" t="s">
        <v>12</v>
      </c>
    </row>
    <row r="1386" spans="1:12" x14ac:dyDescent="0.2">
      <c r="A1386" s="3" t="s">
        <v>3125</v>
      </c>
      <c r="B1386" s="3" t="s">
        <v>3126</v>
      </c>
      <c r="C1386" s="3" t="s">
        <v>2826</v>
      </c>
      <c r="D1386" s="3" t="s">
        <v>12</v>
      </c>
      <c r="E1386" s="3" t="s">
        <v>12</v>
      </c>
      <c r="F1386" s="3" t="s">
        <v>12</v>
      </c>
      <c r="G1386" s="3" t="s">
        <v>12</v>
      </c>
      <c r="H1386" s="3" t="s">
        <v>12</v>
      </c>
      <c r="I1386" s="3" t="s">
        <v>12</v>
      </c>
      <c r="J1386" s="3" t="s">
        <v>12</v>
      </c>
      <c r="K1386" s="3" t="s">
        <v>12</v>
      </c>
      <c r="L1386" s="3" t="s">
        <v>12</v>
      </c>
    </row>
    <row r="1387" spans="1:12" x14ac:dyDescent="0.2">
      <c r="A1387" s="3" t="s">
        <v>3127</v>
      </c>
      <c r="B1387" s="3" t="s">
        <v>3128</v>
      </c>
      <c r="C1387" s="3" t="s">
        <v>2826</v>
      </c>
      <c r="D1387" s="3" t="s">
        <v>12</v>
      </c>
      <c r="E1387" s="3">
        <v>184653000</v>
      </c>
      <c r="F1387" s="3" t="s">
        <v>81</v>
      </c>
      <c r="G1387" s="3" t="s">
        <v>12</v>
      </c>
      <c r="H1387" s="3">
        <v>576</v>
      </c>
      <c r="I1387" s="3" t="s">
        <v>12</v>
      </c>
      <c r="J1387" s="3" t="s">
        <v>12</v>
      </c>
      <c r="K1387" s="3" t="s">
        <v>12</v>
      </c>
      <c r="L1387" s="3" t="s">
        <v>12</v>
      </c>
    </row>
    <row r="1388" spans="1:12" x14ac:dyDescent="0.2">
      <c r="A1388" s="3" t="s">
        <v>3129</v>
      </c>
      <c r="B1388" s="3" t="s">
        <v>3130</v>
      </c>
      <c r="C1388" s="3" t="s">
        <v>2826</v>
      </c>
      <c r="D1388" s="3" t="s">
        <v>12</v>
      </c>
      <c r="E1388" s="3" t="s">
        <v>12</v>
      </c>
      <c r="F1388" s="3" t="s">
        <v>12</v>
      </c>
      <c r="G1388" s="3" t="s">
        <v>12</v>
      </c>
      <c r="H1388" s="3" t="s">
        <v>12</v>
      </c>
      <c r="I1388" s="3" t="s">
        <v>12</v>
      </c>
      <c r="J1388" s="3" t="s">
        <v>12</v>
      </c>
      <c r="K1388" s="3" t="s">
        <v>12</v>
      </c>
      <c r="L1388" s="3" t="s">
        <v>12</v>
      </c>
    </row>
    <row r="1389" spans="1:12" x14ac:dyDescent="0.2">
      <c r="A1389" s="3" t="s">
        <v>3131</v>
      </c>
      <c r="B1389" s="3" t="s">
        <v>3132</v>
      </c>
      <c r="C1389" s="3" t="s">
        <v>2826</v>
      </c>
      <c r="D1389" s="3" t="s">
        <v>12</v>
      </c>
      <c r="E1389" s="3">
        <v>13119000</v>
      </c>
      <c r="F1389" s="3" t="s">
        <v>3133</v>
      </c>
      <c r="G1389" s="3" t="s">
        <v>12</v>
      </c>
      <c r="H1389" s="3">
        <v>76</v>
      </c>
      <c r="I1389" s="3" t="s">
        <v>12</v>
      </c>
      <c r="J1389" s="3" t="s">
        <v>12</v>
      </c>
      <c r="K1389" s="3" t="s">
        <v>12</v>
      </c>
      <c r="L1389" s="3" t="s">
        <v>12</v>
      </c>
    </row>
    <row r="1390" spans="1:12" x14ac:dyDescent="0.2">
      <c r="A1390" s="3" t="s">
        <v>3137</v>
      </c>
      <c r="B1390" s="3" t="s">
        <v>3138</v>
      </c>
      <c r="C1390" s="3" t="s">
        <v>2826</v>
      </c>
      <c r="D1390" s="3" t="s">
        <v>12</v>
      </c>
      <c r="E1390" s="3">
        <v>165488008</v>
      </c>
      <c r="F1390" s="3" t="s">
        <v>12</v>
      </c>
      <c r="G1390" s="3" t="s">
        <v>12</v>
      </c>
      <c r="H1390" s="3">
        <v>1190</v>
      </c>
      <c r="I1390" s="3" t="s">
        <v>12</v>
      </c>
      <c r="J1390" s="3" t="s">
        <v>12</v>
      </c>
      <c r="K1390" s="3" t="s">
        <v>12</v>
      </c>
      <c r="L1390" s="3" t="s">
        <v>12</v>
      </c>
    </row>
    <row r="1391" spans="1:12" x14ac:dyDescent="0.2">
      <c r="A1391" s="3" t="s">
        <v>3139</v>
      </c>
      <c r="B1391" s="3" t="s">
        <v>3140</v>
      </c>
      <c r="C1391" s="3" t="s">
        <v>2826</v>
      </c>
      <c r="D1391" s="3" t="s">
        <v>12</v>
      </c>
      <c r="E1391" s="3">
        <v>72967000</v>
      </c>
      <c r="F1391" s="3" t="s">
        <v>3141</v>
      </c>
      <c r="G1391" s="3" t="s">
        <v>12</v>
      </c>
      <c r="H1391" s="3">
        <v>206</v>
      </c>
      <c r="I1391" s="3" t="s">
        <v>12</v>
      </c>
      <c r="J1391" s="3" t="s">
        <v>12</v>
      </c>
      <c r="K1391" s="3" t="s">
        <v>12</v>
      </c>
      <c r="L1391" s="3" t="s">
        <v>12</v>
      </c>
    </row>
    <row r="1392" spans="1:12" x14ac:dyDescent="0.2">
      <c r="A1392" s="3" t="s">
        <v>3145</v>
      </c>
      <c r="B1392" s="3" t="s">
        <v>3146</v>
      </c>
      <c r="C1392" s="3" t="s">
        <v>2826</v>
      </c>
      <c r="D1392" s="3" t="s">
        <v>12</v>
      </c>
      <c r="E1392" s="3" t="s">
        <v>12</v>
      </c>
      <c r="F1392" s="3" t="s">
        <v>12</v>
      </c>
      <c r="G1392" s="3" t="s">
        <v>12</v>
      </c>
      <c r="H1392" s="3" t="s">
        <v>12</v>
      </c>
      <c r="I1392" s="3">
        <v>40</v>
      </c>
      <c r="J1392" s="3" t="s">
        <v>12</v>
      </c>
      <c r="K1392" s="3" t="s">
        <v>12</v>
      </c>
      <c r="L1392" s="3" t="s">
        <v>12</v>
      </c>
    </row>
    <row r="1393" spans="1:12" x14ac:dyDescent="0.2">
      <c r="A1393" s="3" t="s">
        <v>3147</v>
      </c>
      <c r="B1393" s="3" t="s">
        <v>3148</v>
      </c>
      <c r="C1393" s="3" t="s">
        <v>2826</v>
      </c>
      <c r="D1393" s="3" t="s">
        <v>12</v>
      </c>
      <c r="E1393" s="3">
        <v>173110000</v>
      </c>
      <c r="F1393" s="3" t="s">
        <v>3149</v>
      </c>
      <c r="G1393" s="3" t="s">
        <v>12</v>
      </c>
      <c r="H1393" s="3">
        <v>10001</v>
      </c>
      <c r="I1393" s="3" t="s">
        <v>12</v>
      </c>
      <c r="J1393" s="3" t="s">
        <v>12</v>
      </c>
      <c r="K1393" s="3" t="s">
        <v>12</v>
      </c>
      <c r="L1393" s="3" t="s">
        <v>12</v>
      </c>
    </row>
    <row r="1394" spans="1:12" x14ac:dyDescent="0.2">
      <c r="A1394" s="3" t="s">
        <v>3150</v>
      </c>
      <c r="B1394" s="3" t="s">
        <v>3151</v>
      </c>
      <c r="C1394" s="3" t="s">
        <v>2826</v>
      </c>
      <c r="D1394" s="3" t="s">
        <v>12</v>
      </c>
      <c r="E1394" s="3">
        <v>127457000</v>
      </c>
      <c r="F1394" s="3" t="s">
        <v>3152</v>
      </c>
      <c r="G1394" s="3" t="s">
        <v>12</v>
      </c>
      <c r="H1394" s="3">
        <v>580</v>
      </c>
      <c r="I1394" s="3" t="s">
        <v>12</v>
      </c>
      <c r="J1394" s="3" t="s">
        <v>12</v>
      </c>
      <c r="K1394" s="3" t="s">
        <v>12</v>
      </c>
      <c r="L1394" s="3" t="s">
        <v>12</v>
      </c>
    </row>
    <row r="1395" spans="1:12" x14ac:dyDescent="0.2">
      <c r="A1395" s="3" t="s">
        <v>3153</v>
      </c>
      <c r="B1395" s="3" t="s">
        <v>3154</v>
      </c>
      <c r="C1395" s="3" t="s">
        <v>2826</v>
      </c>
      <c r="D1395" s="3" t="s">
        <v>12</v>
      </c>
      <c r="E1395" s="3" t="s">
        <v>12</v>
      </c>
      <c r="F1395" s="3" t="s">
        <v>3155</v>
      </c>
      <c r="G1395" s="3" t="s">
        <v>12</v>
      </c>
      <c r="H1395" s="3" t="s">
        <v>12</v>
      </c>
      <c r="I1395" s="3" t="s">
        <v>12</v>
      </c>
      <c r="J1395" s="3" t="s">
        <v>12</v>
      </c>
      <c r="K1395" s="3" t="s">
        <v>12</v>
      </c>
      <c r="L1395" s="3" t="s">
        <v>12</v>
      </c>
    </row>
    <row r="1396" spans="1:12" x14ac:dyDescent="0.2">
      <c r="A1396" s="3" t="s">
        <v>3156</v>
      </c>
      <c r="B1396" s="3" t="s">
        <v>3157</v>
      </c>
      <c r="C1396" s="3" t="s">
        <v>2826</v>
      </c>
      <c r="D1396" s="3" t="s">
        <v>12</v>
      </c>
      <c r="E1396" s="3">
        <v>397797000</v>
      </c>
      <c r="F1396" s="3" t="s">
        <v>3158</v>
      </c>
      <c r="G1396" s="3" t="s">
        <v>12</v>
      </c>
      <c r="H1396" s="3" t="s">
        <v>12</v>
      </c>
      <c r="I1396" s="3" t="s">
        <v>12</v>
      </c>
      <c r="J1396" s="3" t="s">
        <v>12</v>
      </c>
      <c r="K1396" s="3" t="s">
        <v>12</v>
      </c>
      <c r="L1396" s="3" t="s">
        <v>12</v>
      </c>
    </row>
    <row r="1397" spans="1:12" x14ac:dyDescent="0.2">
      <c r="A1397" s="3" t="s">
        <v>3159</v>
      </c>
      <c r="B1397" s="3" t="s">
        <v>3160</v>
      </c>
      <c r="C1397" s="3" t="s">
        <v>2826</v>
      </c>
      <c r="D1397" s="3" t="s">
        <v>12</v>
      </c>
      <c r="E1397" s="3" t="s">
        <v>12</v>
      </c>
      <c r="F1397" s="3" t="s">
        <v>3161</v>
      </c>
      <c r="G1397" s="3" t="s">
        <v>3162</v>
      </c>
      <c r="H1397" s="3">
        <v>30</v>
      </c>
      <c r="I1397" s="3" t="s">
        <v>12</v>
      </c>
      <c r="J1397" s="3" t="s">
        <v>12</v>
      </c>
      <c r="K1397" s="3" t="s">
        <v>12</v>
      </c>
      <c r="L1397" s="3" t="s">
        <v>12</v>
      </c>
    </row>
    <row r="1398" spans="1:12" x14ac:dyDescent="0.2">
      <c r="A1398" s="3" t="s">
        <v>3163</v>
      </c>
      <c r="B1398" s="3" t="s">
        <v>3164</v>
      </c>
      <c r="C1398" s="3" t="s">
        <v>2826</v>
      </c>
      <c r="D1398" s="3" t="s">
        <v>12</v>
      </c>
      <c r="E1398" s="3">
        <v>81596000</v>
      </c>
      <c r="F1398" s="3" t="s">
        <v>3165</v>
      </c>
      <c r="G1398" s="3" t="s">
        <v>12</v>
      </c>
      <c r="H1398" s="3">
        <v>326</v>
      </c>
      <c r="I1398" s="3" t="s">
        <v>12</v>
      </c>
      <c r="J1398" s="3" t="s">
        <v>12</v>
      </c>
      <c r="K1398" s="3" t="s">
        <v>12</v>
      </c>
      <c r="L1398" s="3" t="s">
        <v>12</v>
      </c>
    </row>
    <row r="1399" spans="1:12" x14ac:dyDescent="0.2">
      <c r="A1399" s="3" t="s">
        <v>3166</v>
      </c>
      <c r="B1399" s="3" t="s">
        <v>3167</v>
      </c>
      <c r="C1399" s="3" t="s">
        <v>2826</v>
      </c>
      <c r="D1399" s="3" t="s">
        <v>12</v>
      </c>
      <c r="E1399" s="3">
        <v>28827000</v>
      </c>
      <c r="F1399" s="3" t="s">
        <v>3168</v>
      </c>
      <c r="G1399" s="3" t="s">
        <v>3169</v>
      </c>
      <c r="H1399" s="3">
        <v>173</v>
      </c>
      <c r="I1399" s="3" t="s">
        <v>12</v>
      </c>
      <c r="J1399" s="3" t="s">
        <v>12</v>
      </c>
      <c r="K1399" s="3" t="s">
        <v>12</v>
      </c>
      <c r="L1399" s="3" t="s">
        <v>12</v>
      </c>
    </row>
    <row r="1400" spans="1:12" x14ac:dyDescent="0.2">
      <c r="A1400" s="3" t="s">
        <v>3170</v>
      </c>
      <c r="B1400" s="3" t="s">
        <v>3171</v>
      </c>
      <c r="C1400" s="3" t="s">
        <v>2826</v>
      </c>
      <c r="D1400" s="3" t="s">
        <v>12</v>
      </c>
      <c r="E1400" s="3" t="s">
        <v>12</v>
      </c>
      <c r="F1400" s="3" t="s">
        <v>12</v>
      </c>
      <c r="G1400" s="3" t="s">
        <v>12</v>
      </c>
      <c r="H1400" s="3" t="s">
        <v>12</v>
      </c>
      <c r="I1400" s="3" t="s">
        <v>12</v>
      </c>
      <c r="J1400" s="3" t="s">
        <v>12</v>
      </c>
      <c r="K1400" s="3" t="s">
        <v>12</v>
      </c>
      <c r="L1400" s="3" t="s">
        <v>12</v>
      </c>
    </row>
    <row r="1401" spans="1:12" x14ac:dyDescent="0.2">
      <c r="A1401" s="3" t="s">
        <v>3175</v>
      </c>
      <c r="B1401" s="3" t="s">
        <v>3176</v>
      </c>
      <c r="C1401" s="3" t="s">
        <v>2826</v>
      </c>
      <c r="D1401" s="3" t="s">
        <v>12</v>
      </c>
      <c r="E1401" s="3" t="s">
        <v>12</v>
      </c>
      <c r="F1401" s="3" t="s">
        <v>12</v>
      </c>
      <c r="G1401" s="3" t="s">
        <v>12</v>
      </c>
      <c r="H1401" s="3">
        <v>1200</v>
      </c>
      <c r="I1401" s="3" t="s">
        <v>12</v>
      </c>
      <c r="J1401" s="3" t="s">
        <v>12</v>
      </c>
      <c r="K1401" s="3" t="s">
        <v>12</v>
      </c>
      <c r="L1401" s="3" t="s">
        <v>12</v>
      </c>
    </row>
    <row r="1402" spans="1:12" x14ac:dyDescent="0.2">
      <c r="A1402" s="3" t="s">
        <v>3177</v>
      </c>
      <c r="B1402" s="3" t="s">
        <v>3178</v>
      </c>
      <c r="C1402" s="3" t="s">
        <v>2826</v>
      </c>
      <c r="D1402" s="3" t="s">
        <v>12</v>
      </c>
      <c r="E1402" s="3">
        <v>145919000</v>
      </c>
      <c r="F1402" s="3" t="s">
        <v>12</v>
      </c>
      <c r="G1402" s="3" t="s">
        <v>521</v>
      </c>
      <c r="H1402" s="3">
        <v>6493</v>
      </c>
      <c r="I1402" s="3" t="s">
        <v>12</v>
      </c>
      <c r="J1402" s="3" t="s">
        <v>12</v>
      </c>
      <c r="K1402" s="3" t="s">
        <v>12</v>
      </c>
      <c r="L1402" s="3" t="s">
        <v>12</v>
      </c>
    </row>
    <row r="1403" spans="1:12" x14ac:dyDescent="0.2">
      <c r="A1403" s="3" t="s">
        <v>3179</v>
      </c>
      <c r="B1403" s="3" t="s">
        <v>3180</v>
      </c>
      <c r="C1403" s="3" t="s">
        <v>2826</v>
      </c>
      <c r="D1403" s="3" t="s">
        <v>12</v>
      </c>
      <c r="E1403" s="3">
        <v>3106410944</v>
      </c>
      <c r="F1403" s="3" t="s">
        <v>3181</v>
      </c>
      <c r="G1403" s="3" t="s">
        <v>12</v>
      </c>
      <c r="H1403" s="3">
        <v>1910</v>
      </c>
      <c r="I1403" s="3" t="s">
        <v>12</v>
      </c>
      <c r="J1403" s="3" t="s">
        <v>12</v>
      </c>
      <c r="K1403" s="3" t="s">
        <v>12</v>
      </c>
      <c r="L1403" s="3" t="s">
        <v>12</v>
      </c>
    </row>
    <row r="1404" spans="1:12" x14ac:dyDescent="0.2">
      <c r="A1404" s="3" t="s">
        <v>3182</v>
      </c>
      <c r="B1404" s="3" t="s">
        <v>3183</v>
      </c>
      <c r="C1404" s="3" t="s">
        <v>2826</v>
      </c>
      <c r="D1404" s="3" t="s">
        <v>12</v>
      </c>
      <c r="E1404" s="3" t="s">
        <v>12</v>
      </c>
      <c r="F1404" s="3" t="s">
        <v>12</v>
      </c>
      <c r="G1404" s="3" t="s">
        <v>3184</v>
      </c>
      <c r="H1404" s="3" t="s">
        <v>12</v>
      </c>
      <c r="I1404" s="3" t="s">
        <v>12</v>
      </c>
      <c r="J1404" s="3" t="s">
        <v>12</v>
      </c>
      <c r="K1404" s="3" t="s">
        <v>12</v>
      </c>
      <c r="L1404" s="3" t="s">
        <v>12</v>
      </c>
    </row>
    <row r="1405" spans="1:12" x14ac:dyDescent="0.2">
      <c r="A1405" s="3" t="s">
        <v>3185</v>
      </c>
      <c r="B1405" s="3" t="s">
        <v>3186</v>
      </c>
      <c r="C1405" s="3" t="s">
        <v>2826</v>
      </c>
      <c r="D1405" s="3" t="s">
        <v>12</v>
      </c>
      <c r="E1405" s="3">
        <v>8483000</v>
      </c>
      <c r="F1405" s="3" t="s">
        <v>12</v>
      </c>
      <c r="G1405" s="3" t="s">
        <v>12</v>
      </c>
      <c r="H1405" s="3">
        <v>96</v>
      </c>
      <c r="I1405" s="3" t="s">
        <v>12</v>
      </c>
      <c r="J1405" s="3" t="s">
        <v>12</v>
      </c>
      <c r="K1405" s="3" t="s">
        <v>12</v>
      </c>
      <c r="L1405" s="3" t="s">
        <v>12</v>
      </c>
    </row>
    <row r="1406" spans="1:12" x14ac:dyDescent="0.2">
      <c r="A1406" s="3" t="s">
        <v>3187</v>
      </c>
      <c r="B1406" s="3" t="s">
        <v>3188</v>
      </c>
      <c r="C1406" s="3" t="s">
        <v>2826</v>
      </c>
      <c r="D1406" s="3" t="s">
        <v>12</v>
      </c>
      <c r="E1406" s="3">
        <v>1197804032</v>
      </c>
      <c r="F1406" s="3" t="s">
        <v>3189</v>
      </c>
      <c r="G1406" s="3" t="s">
        <v>12</v>
      </c>
      <c r="H1406" s="3">
        <v>3451</v>
      </c>
      <c r="I1406" s="3">
        <v>45</v>
      </c>
      <c r="J1406" s="3">
        <v>7928397</v>
      </c>
      <c r="K1406" s="3">
        <v>0.92</v>
      </c>
      <c r="L1406" s="3">
        <v>7.98</v>
      </c>
    </row>
    <row r="1407" spans="1:12" x14ac:dyDescent="0.2">
      <c r="A1407" s="3" t="s">
        <v>3190</v>
      </c>
      <c r="B1407" s="3" t="s">
        <v>3191</v>
      </c>
      <c r="C1407" s="3" t="s">
        <v>2826</v>
      </c>
      <c r="D1407" s="3" t="s">
        <v>12</v>
      </c>
      <c r="E1407" s="3">
        <v>70793000</v>
      </c>
      <c r="F1407" s="3" t="s">
        <v>3192</v>
      </c>
      <c r="G1407" s="3" t="s">
        <v>12</v>
      </c>
      <c r="H1407" s="3">
        <v>323</v>
      </c>
      <c r="I1407" s="3" t="s">
        <v>12</v>
      </c>
      <c r="J1407" s="3" t="s">
        <v>12</v>
      </c>
      <c r="K1407" s="3" t="s">
        <v>12</v>
      </c>
      <c r="L1407" s="3" t="s">
        <v>12</v>
      </c>
    </row>
    <row r="1408" spans="1:12" x14ac:dyDescent="0.2">
      <c r="A1408" s="3" t="s">
        <v>3193</v>
      </c>
      <c r="B1408" s="3" t="s">
        <v>3194</v>
      </c>
      <c r="C1408" s="3" t="s">
        <v>2826</v>
      </c>
      <c r="D1408" s="3" t="s">
        <v>12</v>
      </c>
      <c r="E1408" s="3">
        <v>32156000</v>
      </c>
      <c r="F1408" s="3" t="s">
        <v>3195</v>
      </c>
      <c r="G1408" s="3" t="s">
        <v>12</v>
      </c>
      <c r="H1408" s="3">
        <v>60</v>
      </c>
      <c r="I1408" s="3" t="s">
        <v>12</v>
      </c>
      <c r="J1408" s="3" t="s">
        <v>12</v>
      </c>
      <c r="K1408" s="3" t="s">
        <v>12</v>
      </c>
      <c r="L1408" s="3" t="s">
        <v>12</v>
      </c>
    </row>
    <row r="1409" spans="1:12" x14ac:dyDescent="0.2">
      <c r="A1409" s="3" t="s">
        <v>3196</v>
      </c>
      <c r="B1409" s="3" t="s">
        <v>3197</v>
      </c>
      <c r="C1409" s="3" t="s">
        <v>2826</v>
      </c>
      <c r="D1409" s="3" t="s">
        <v>12</v>
      </c>
      <c r="E1409" s="3">
        <v>131864001</v>
      </c>
      <c r="F1409" s="3" t="s">
        <v>1910</v>
      </c>
      <c r="G1409" s="3" t="s">
        <v>12</v>
      </c>
      <c r="H1409" s="3">
        <v>423</v>
      </c>
      <c r="I1409" s="3" t="s">
        <v>12</v>
      </c>
      <c r="J1409" s="3" t="s">
        <v>12</v>
      </c>
      <c r="K1409" s="3" t="s">
        <v>12</v>
      </c>
      <c r="L1409" s="3" t="s">
        <v>12</v>
      </c>
    </row>
    <row r="1410" spans="1:12" x14ac:dyDescent="0.2">
      <c r="A1410" s="3" t="s">
        <v>3201</v>
      </c>
      <c r="B1410" s="3" t="s">
        <v>3202</v>
      </c>
      <c r="C1410" s="3" t="s">
        <v>2826</v>
      </c>
      <c r="D1410" s="3" t="s">
        <v>12</v>
      </c>
      <c r="E1410" s="3">
        <v>691687008</v>
      </c>
      <c r="F1410" s="3" t="s">
        <v>3203</v>
      </c>
      <c r="G1410" s="3" t="s">
        <v>12</v>
      </c>
      <c r="H1410" s="3">
        <v>718</v>
      </c>
      <c r="I1410" s="3" t="s">
        <v>12</v>
      </c>
      <c r="J1410" s="3" t="s">
        <v>12</v>
      </c>
      <c r="K1410" s="3" t="s">
        <v>12</v>
      </c>
      <c r="L1410" s="3" t="s">
        <v>12</v>
      </c>
    </row>
    <row r="1411" spans="1:12" x14ac:dyDescent="0.2">
      <c r="A1411" s="3" t="s">
        <v>3204</v>
      </c>
      <c r="B1411" s="3" t="s">
        <v>3205</v>
      </c>
      <c r="C1411" s="3" t="s">
        <v>2826</v>
      </c>
      <c r="D1411" s="3" t="s">
        <v>12</v>
      </c>
      <c r="E1411" s="3">
        <v>206250000</v>
      </c>
      <c r="F1411" s="3" t="s">
        <v>3206</v>
      </c>
      <c r="G1411" s="3" t="s">
        <v>12</v>
      </c>
      <c r="H1411" s="3">
        <v>312</v>
      </c>
      <c r="I1411" s="3">
        <v>45</v>
      </c>
      <c r="J1411" s="3">
        <v>2703343</v>
      </c>
      <c r="K1411" s="3" t="s">
        <v>12</v>
      </c>
      <c r="L1411" s="3">
        <v>0.25</v>
      </c>
    </row>
    <row r="1412" spans="1:12" x14ac:dyDescent="0.2">
      <c r="A1412" s="3" t="s">
        <v>3207</v>
      </c>
      <c r="B1412" s="3" t="s">
        <v>3208</v>
      </c>
      <c r="C1412" s="3" t="s">
        <v>2826</v>
      </c>
      <c r="D1412" s="3" t="s">
        <v>12</v>
      </c>
      <c r="E1412" s="3" t="s">
        <v>12</v>
      </c>
      <c r="F1412" s="3" t="s">
        <v>12</v>
      </c>
      <c r="G1412" s="3" t="s">
        <v>12</v>
      </c>
      <c r="H1412" s="3" t="s">
        <v>12</v>
      </c>
      <c r="I1412" s="3" t="s">
        <v>12</v>
      </c>
      <c r="J1412" s="3" t="s">
        <v>12</v>
      </c>
      <c r="K1412" s="3" t="s">
        <v>12</v>
      </c>
      <c r="L1412" s="3" t="s">
        <v>12</v>
      </c>
    </row>
    <row r="1413" spans="1:12" x14ac:dyDescent="0.2">
      <c r="A1413" s="3" t="s">
        <v>3209</v>
      </c>
      <c r="B1413" s="3" t="s">
        <v>3210</v>
      </c>
      <c r="C1413" s="3" t="s">
        <v>2826</v>
      </c>
      <c r="D1413" s="3" t="s">
        <v>12</v>
      </c>
      <c r="E1413" s="3">
        <v>470341000</v>
      </c>
      <c r="F1413" s="3" t="s">
        <v>3211</v>
      </c>
      <c r="G1413" s="3" t="s">
        <v>12</v>
      </c>
      <c r="H1413" s="3">
        <v>724</v>
      </c>
      <c r="I1413" s="3">
        <v>45</v>
      </c>
      <c r="J1413" s="3">
        <v>15307644</v>
      </c>
      <c r="K1413" s="3" t="s">
        <v>12</v>
      </c>
      <c r="L1413" s="3">
        <v>6.12</v>
      </c>
    </row>
    <row r="1414" spans="1:12" x14ac:dyDescent="0.2">
      <c r="A1414" s="3" t="s">
        <v>3214</v>
      </c>
      <c r="B1414" s="3" t="s">
        <v>3215</v>
      </c>
      <c r="C1414" s="3" t="s">
        <v>2826</v>
      </c>
      <c r="D1414" s="3" t="s">
        <v>12</v>
      </c>
      <c r="E1414" s="3">
        <v>208768000</v>
      </c>
      <c r="F1414" s="3" t="s">
        <v>920</v>
      </c>
      <c r="G1414" s="3" t="s">
        <v>12</v>
      </c>
      <c r="H1414" s="3">
        <v>820</v>
      </c>
      <c r="I1414" s="3" t="s">
        <v>12</v>
      </c>
      <c r="J1414" s="3" t="s">
        <v>12</v>
      </c>
      <c r="K1414" s="3" t="s">
        <v>12</v>
      </c>
      <c r="L1414" s="3" t="s">
        <v>12</v>
      </c>
    </row>
    <row r="1415" spans="1:12" x14ac:dyDescent="0.2">
      <c r="A1415" s="3" t="s">
        <v>3227</v>
      </c>
      <c r="B1415" s="3" t="s">
        <v>3228</v>
      </c>
      <c r="C1415" s="3" t="s">
        <v>2826</v>
      </c>
      <c r="D1415" s="3" t="s">
        <v>12</v>
      </c>
      <c r="E1415" s="3" t="s">
        <v>12</v>
      </c>
      <c r="F1415" s="3" t="s">
        <v>12</v>
      </c>
      <c r="G1415" s="3" t="s">
        <v>12</v>
      </c>
      <c r="H1415" s="3" t="s">
        <v>12</v>
      </c>
      <c r="I1415" s="3" t="s">
        <v>12</v>
      </c>
      <c r="J1415" s="3" t="s">
        <v>12</v>
      </c>
      <c r="K1415" s="3" t="s">
        <v>12</v>
      </c>
      <c r="L1415" s="3" t="s">
        <v>12</v>
      </c>
    </row>
    <row r="1416" spans="1:12" x14ac:dyDescent="0.2">
      <c r="A1416" s="3" t="s">
        <v>3229</v>
      </c>
      <c r="B1416" s="3" t="s">
        <v>3230</v>
      </c>
      <c r="C1416" s="3" t="s">
        <v>2826</v>
      </c>
      <c r="D1416" s="3" t="s">
        <v>12</v>
      </c>
      <c r="E1416" s="3">
        <v>23754000</v>
      </c>
      <c r="F1416" s="3" t="s">
        <v>3231</v>
      </c>
      <c r="G1416" s="3" t="s">
        <v>12</v>
      </c>
      <c r="H1416" s="3">
        <v>22</v>
      </c>
      <c r="I1416" s="3" t="s">
        <v>12</v>
      </c>
      <c r="J1416" s="3" t="s">
        <v>12</v>
      </c>
      <c r="K1416" s="3" t="s">
        <v>12</v>
      </c>
      <c r="L1416" s="3" t="s">
        <v>12</v>
      </c>
    </row>
    <row r="1417" spans="1:12" x14ac:dyDescent="0.2">
      <c r="A1417" s="3" t="s">
        <v>3232</v>
      </c>
      <c r="B1417" s="3" t="s">
        <v>3233</v>
      </c>
      <c r="C1417" s="3" t="s">
        <v>2826</v>
      </c>
      <c r="D1417" s="3" t="s">
        <v>12</v>
      </c>
      <c r="E1417" s="3">
        <v>12225000</v>
      </c>
      <c r="F1417" s="3" t="s">
        <v>3234</v>
      </c>
      <c r="G1417" s="3" t="s">
        <v>12</v>
      </c>
      <c r="H1417" s="3">
        <v>51</v>
      </c>
      <c r="I1417" s="3" t="s">
        <v>12</v>
      </c>
      <c r="J1417" s="3" t="s">
        <v>12</v>
      </c>
      <c r="K1417" s="3" t="s">
        <v>12</v>
      </c>
      <c r="L1417" s="3" t="s">
        <v>12</v>
      </c>
    </row>
    <row r="1418" spans="1:12" x14ac:dyDescent="0.2">
      <c r="A1418" s="3" t="s">
        <v>3235</v>
      </c>
      <c r="B1418" s="3" t="s">
        <v>3236</v>
      </c>
      <c r="C1418" s="3" t="s">
        <v>2826</v>
      </c>
      <c r="D1418" s="3" t="s">
        <v>12</v>
      </c>
      <c r="E1418" s="3" t="s">
        <v>12</v>
      </c>
      <c r="F1418" s="3" t="s">
        <v>12</v>
      </c>
      <c r="G1418" s="3" t="s">
        <v>12</v>
      </c>
      <c r="H1418" s="3" t="s">
        <v>12</v>
      </c>
      <c r="I1418" s="3" t="s">
        <v>12</v>
      </c>
      <c r="J1418" s="3" t="s">
        <v>12</v>
      </c>
      <c r="K1418" s="3" t="s">
        <v>12</v>
      </c>
      <c r="L1418" s="3" t="s">
        <v>12</v>
      </c>
    </row>
    <row r="1419" spans="1:12" x14ac:dyDescent="0.2">
      <c r="A1419" s="3" t="s">
        <v>3241</v>
      </c>
      <c r="B1419" s="3" t="s">
        <v>3242</v>
      </c>
      <c r="C1419" s="3" t="s">
        <v>2826</v>
      </c>
      <c r="D1419" s="3" t="s">
        <v>12</v>
      </c>
      <c r="E1419" s="3">
        <v>220616000</v>
      </c>
      <c r="F1419" s="3" t="s">
        <v>12</v>
      </c>
      <c r="G1419" s="3" t="s">
        <v>12</v>
      </c>
      <c r="H1419" s="3" t="s">
        <v>12</v>
      </c>
      <c r="I1419" s="3" t="s">
        <v>12</v>
      </c>
      <c r="J1419" s="3" t="s">
        <v>12</v>
      </c>
      <c r="K1419" s="3" t="s">
        <v>12</v>
      </c>
      <c r="L1419" s="3" t="s">
        <v>12</v>
      </c>
    </row>
    <row r="1420" spans="1:12" x14ac:dyDescent="0.2">
      <c r="A1420" s="3" t="s">
        <v>3243</v>
      </c>
      <c r="B1420" s="3" t="s">
        <v>3244</v>
      </c>
      <c r="C1420" s="3" t="s">
        <v>2826</v>
      </c>
      <c r="D1420" s="3" t="s">
        <v>12</v>
      </c>
      <c r="E1420" s="3">
        <v>202643000</v>
      </c>
      <c r="F1420" s="3" t="s">
        <v>3245</v>
      </c>
      <c r="G1420" s="3" t="s">
        <v>12</v>
      </c>
      <c r="H1420" s="3" t="s">
        <v>12</v>
      </c>
      <c r="I1420" s="3" t="s">
        <v>12</v>
      </c>
      <c r="J1420" s="3" t="s">
        <v>12</v>
      </c>
      <c r="K1420" s="3" t="s">
        <v>12</v>
      </c>
      <c r="L1420" s="3" t="s">
        <v>12</v>
      </c>
    </row>
    <row r="1421" spans="1:12" x14ac:dyDescent="0.2">
      <c r="A1421" s="3" t="s">
        <v>3246</v>
      </c>
      <c r="B1421" s="3" t="s">
        <v>3247</v>
      </c>
      <c r="C1421" s="3" t="s">
        <v>2826</v>
      </c>
      <c r="D1421" s="3" t="s">
        <v>12</v>
      </c>
      <c r="E1421" s="3">
        <v>158538992</v>
      </c>
      <c r="F1421" s="3" t="s">
        <v>12</v>
      </c>
      <c r="G1421" s="3" t="s">
        <v>12</v>
      </c>
      <c r="H1421" s="3" t="s">
        <v>12</v>
      </c>
      <c r="I1421" s="3" t="s">
        <v>12</v>
      </c>
      <c r="J1421" s="3" t="s">
        <v>12</v>
      </c>
      <c r="K1421" s="3" t="s">
        <v>12</v>
      </c>
      <c r="L1421" s="3" t="s">
        <v>12</v>
      </c>
    </row>
    <row r="1422" spans="1:12" x14ac:dyDescent="0.2">
      <c r="A1422" s="3" t="s">
        <v>3253</v>
      </c>
      <c r="B1422" s="3" t="s">
        <v>3254</v>
      </c>
      <c r="C1422" s="3" t="s">
        <v>2826</v>
      </c>
      <c r="D1422" s="3" t="s">
        <v>12</v>
      </c>
      <c r="E1422" s="3" t="s">
        <v>12</v>
      </c>
      <c r="F1422" s="3" t="s">
        <v>12</v>
      </c>
      <c r="G1422" s="3" t="s">
        <v>12</v>
      </c>
      <c r="H1422" s="3" t="s">
        <v>12</v>
      </c>
      <c r="I1422" s="3" t="s">
        <v>12</v>
      </c>
      <c r="J1422" s="3" t="s">
        <v>12</v>
      </c>
      <c r="K1422" s="3" t="s">
        <v>12</v>
      </c>
      <c r="L1422" s="3" t="s">
        <v>12</v>
      </c>
    </row>
    <row r="1423" spans="1:12" x14ac:dyDescent="0.2">
      <c r="A1423" s="3" t="s">
        <v>3255</v>
      </c>
      <c r="B1423" s="3" t="s">
        <v>3256</v>
      </c>
      <c r="C1423" s="3" t="s">
        <v>2826</v>
      </c>
      <c r="D1423" s="3" t="s">
        <v>12</v>
      </c>
      <c r="E1423" s="3" t="s">
        <v>12</v>
      </c>
      <c r="F1423" s="3" t="s">
        <v>12</v>
      </c>
      <c r="G1423" s="3" t="s">
        <v>12</v>
      </c>
      <c r="H1423" s="3" t="s">
        <v>12</v>
      </c>
      <c r="I1423" s="3" t="s">
        <v>12</v>
      </c>
      <c r="J1423" s="3" t="s">
        <v>12</v>
      </c>
      <c r="K1423" s="3" t="s">
        <v>12</v>
      </c>
      <c r="L1423" s="3" t="s">
        <v>12</v>
      </c>
    </row>
    <row r="1424" spans="1:12" x14ac:dyDescent="0.2">
      <c r="A1424" s="3" t="s">
        <v>3257</v>
      </c>
      <c r="B1424" s="3" t="s">
        <v>3258</v>
      </c>
      <c r="C1424" s="3" t="s">
        <v>2826</v>
      </c>
      <c r="D1424" s="3" t="s">
        <v>12</v>
      </c>
      <c r="E1424" s="3" t="s">
        <v>12</v>
      </c>
      <c r="F1424" s="3" t="s">
        <v>12</v>
      </c>
      <c r="G1424" s="3" t="s">
        <v>3259</v>
      </c>
      <c r="H1424" s="3">
        <v>216</v>
      </c>
      <c r="I1424" s="3" t="s">
        <v>12</v>
      </c>
      <c r="J1424" s="3" t="s">
        <v>12</v>
      </c>
      <c r="K1424" s="3" t="s">
        <v>12</v>
      </c>
      <c r="L1424" s="3" t="s">
        <v>12</v>
      </c>
    </row>
    <row r="1425" spans="1:12" x14ac:dyDescent="0.2">
      <c r="A1425" s="3" t="s">
        <v>3269</v>
      </c>
      <c r="B1425" s="3" t="s">
        <v>3270</v>
      </c>
      <c r="C1425" s="3" t="s">
        <v>2826</v>
      </c>
      <c r="D1425" s="3" t="s">
        <v>12</v>
      </c>
      <c r="E1425" s="3">
        <v>341292000</v>
      </c>
      <c r="F1425" s="3" t="s">
        <v>185</v>
      </c>
      <c r="G1425" s="3" t="s">
        <v>12</v>
      </c>
      <c r="H1425" s="3">
        <v>1532</v>
      </c>
      <c r="I1425" s="3" t="s">
        <v>12</v>
      </c>
      <c r="J1425" s="3" t="s">
        <v>12</v>
      </c>
      <c r="K1425" s="3" t="s">
        <v>12</v>
      </c>
      <c r="L1425" s="3" t="s">
        <v>12</v>
      </c>
    </row>
    <row r="1426" spans="1:12" x14ac:dyDescent="0.2">
      <c r="A1426" s="3" t="s">
        <v>3271</v>
      </c>
      <c r="B1426" s="3" t="s">
        <v>3272</v>
      </c>
      <c r="C1426" s="3" t="s">
        <v>2826</v>
      </c>
      <c r="D1426" s="3" t="s">
        <v>12</v>
      </c>
      <c r="E1426" s="3">
        <v>171536000</v>
      </c>
      <c r="F1426" s="3" t="s">
        <v>36</v>
      </c>
      <c r="G1426" s="3" t="s">
        <v>12</v>
      </c>
      <c r="H1426" s="3">
        <v>671</v>
      </c>
      <c r="I1426" s="3" t="s">
        <v>12</v>
      </c>
      <c r="J1426" s="3" t="s">
        <v>12</v>
      </c>
      <c r="K1426" s="3" t="s">
        <v>12</v>
      </c>
      <c r="L1426" s="3" t="s">
        <v>12</v>
      </c>
    </row>
    <row r="1427" spans="1:12" x14ac:dyDescent="0.2">
      <c r="A1427" s="3" t="s">
        <v>3273</v>
      </c>
      <c r="B1427" s="3" t="s">
        <v>3274</v>
      </c>
      <c r="C1427" s="3" t="s">
        <v>2826</v>
      </c>
      <c r="D1427" s="3" t="s">
        <v>12</v>
      </c>
      <c r="E1427" s="3">
        <v>7286</v>
      </c>
      <c r="F1427" s="3" t="s">
        <v>12</v>
      </c>
      <c r="G1427" s="3" t="s">
        <v>12</v>
      </c>
      <c r="H1427" s="3" t="s">
        <v>12</v>
      </c>
      <c r="I1427" s="3">
        <v>45</v>
      </c>
      <c r="J1427" s="3" t="s">
        <v>12</v>
      </c>
      <c r="K1427" s="3" t="s">
        <v>12</v>
      </c>
      <c r="L1427" s="3" t="s">
        <v>12</v>
      </c>
    </row>
    <row r="1428" spans="1:12" x14ac:dyDescent="0.2">
      <c r="A1428" s="3" t="s">
        <v>3275</v>
      </c>
      <c r="B1428" s="3" t="s">
        <v>3276</v>
      </c>
      <c r="C1428" s="3" t="s">
        <v>2826</v>
      </c>
      <c r="D1428" s="3" t="s">
        <v>12</v>
      </c>
      <c r="E1428" s="3" t="s">
        <v>12</v>
      </c>
      <c r="F1428" s="3" t="s">
        <v>3277</v>
      </c>
      <c r="G1428" s="3" t="s">
        <v>12</v>
      </c>
      <c r="H1428" s="3" t="s">
        <v>12</v>
      </c>
      <c r="I1428" s="3">
        <v>45</v>
      </c>
      <c r="J1428" s="3" t="s">
        <v>12</v>
      </c>
      <c r="K1428" s="3">
        <v>3.67</v>
      </c>
      <c r="L1428" s="3">
        <v>3.82</v>
      </c>
    </row>
    <row r="1429" spans="1:12" x14ac:dyDescent="0.2">
      <c r="A1429" s="3" t="s">
        <v>3278</v>
      </c>
      <c r="B1429" s="3" t="s">
        <v>3279</v>
      </c>
      <c r="C1429" s="3" t="s">
        <v>2826</v>
      </c>
      <c r="D1429" s="3" t="s">
        <v>12</v>
      </c>
      <c r="E1429" s="3" t="s">
        <v>12</v>
      </c>
      <c r="F1429" s="3" t="s">
        <v>12</v>
      </c>
      <c r="G1429" s="3" t="s">
        <v>12</v>
      </c>
      <c r="H1429" s="3">
        <v>120</v>
      </c>
      <c r="I1429" s="3" t="s">
        <v>12</v>
      </c>
      <c r="J1429" s="3" t="s">
        <v>12</v>
      </c>
      <c r="K1429" s="3" t="s">
        <v>12</v>
      </c>
      <c r="L1429" s="3" t="s">
        <v>12</v>
      </c>
    </row>
    <row r="1430" spans="1:12" x14ac:dyDescent="0.2">
      <c r="A1430" s="3" t="s">
        <v>3280</v>
      </c>
      <c r="B1430" s="3" t="s">
        <v>3281</v>
      </c>
      <c r="C1430" s="3" t="s">
        <v>2826</v>
      </c>
      <c r="D1430" s="3" t="s">
        <v>12</v>
      </c>
      <c r="E1430" s="3">
        <v>282703000</v>
      </c>
      <c r="F1430" s="3" t="s">
        <v>3282</v>
      </c>
      <c r="G1430" s="3" t="s">
        <v>12</v>
      </c>
      <c r="H1430" s="3">
        <v>503</v>
      </c>
      <c r="I1430" s="3" t="s">
        <v>12</v>
      </c>
      <c r="J1430" s="3" t="s">
        <v>12</v>
      </c>
      <c r="K1430" s="3" t="s">
        <v>12</v>
      </c>
      <c r="L1430" s="3" t="s">
        <v>12</v>
      </c>
    </row>
    <row r="1431" spans="1:12" x14ac:dyDescent="0.2">
      <c r="A1431" s="3" t="s">
        <v>3286</v>
      </c>
      <c r="B1431" s="3" t="s">
        <v>3287</v>
      </c>
      <c r="C1431" s="3" t="s">
        <v>2826</v>
      </c>
      <c r="D1431" s="3" t="s">
        <v>12</v>
      </c>
      <c r="E1431" s="3">
        <v>122517000</v>
      </c>
      <c r="F1431" s="3" t="s">
        <v>3288</v>
      </c>
      <c r="G1431" s="3" t="s">
        <v>12</v>
      </c>
      <c r="H1431" s="3">
        <v>1100</v>
      </c>
      <c r="I1431" s="3" t="s">
        <v>12</v>
      </c>
      <c r="J1431" s="3" t="s">
        <v>12</v>
      </c>
      <c r="K1431" s="3" t="s">
        <v>12</v>
      </c>
      <c r="L1431" s="3" t="s">
        <v>12</v>
      </c>
    </row>
    <row r="1432" spans="1:12" x14ac:dyDescent="0.2">
      <c r="A1432" s="3" t="s">
        <v>3296</v>
      </c>
      <c r="B1432" s="3" t="s">
        <v>3297</v>
      </c>
      <c r="C1432" s="3" t="s">
        <v>2826</v>
      </c>
      <c r="D1432" s="3" t="s">
        <v>12</v>
      </c>
      <c r="E1432" s="3">
        <v>257125000</v>
      </c>
      <c r="F1432" s="3" t="s">
        <v>12</v>
      </c>
      <c r="G1432" s="3" t="s">
        <v>3298</v>
      </c>
      <c r="H1432" s="3" t="s">
        <v>12</v>
      </c>
      <c r="I1432" s="3">
        <v>45</v>
      </c>
      <c r="J1432" s="3" t="s">
        <v>12</v>
      </c>
      <c r="K1432" s="3" t="s">
        <v>12</v>
      </c>
      <c r="L1432" s="3" t="s">
        <v>12</v>
      </c>
    </row>
    <row r="1433" spans="1:12" x14ac:dyDescent="0.2">
      <c r="A1433" s="3" t="s">
        <v>3299</v>
      </c>
      <c r="B1433" s="3" t="s">
        <v>3300</v>
      </c>
      <c r="C1433" s="3" t="s">
        <v>2826</v>
      </c>
      <c r="D1433" s="3" t="s">
        <v>12</v>
      </c>
      <c r="E1433" s="3" t="s">
        <v>12</v>
      </c>
      <c r="F1433" s="3" t="s">
        <v>12</v>
      </c>
      <c r="G1433" s="3" t="s">
        <v>12</v>
      </c>
      <c r="H1433" s="3" t="s">
        <v>12</v>
      </c>
      <c r="I1433" s="3" t="s">
        <v>12</v>
      </c>
      <c r="J1433" s="3" t="s">
        <v>12</v>
      </c>
      <c r="K1433" s="3" t="s">
        <v>12</v>
      </c>
      <c r="L1433" s="3" t="s">
        <v>12</v>
      </c>
    </row>
    <row r="1434" spans="1:12" x14ac:dyDescent="0.2">
      <c r="A1434" s="3" t="s">
        <v>3301</v>
      </c>
      <c r="B1434" s="3" t="s">
        <v>3302</v>
      </c>
      <c r="C1434" s="3" t="s">
        <v>2826</v>
      </c>
      <c r="D1434" s="3" t="s">
        <v>12</v>
      </c>
      <c r="E1434" s="3">
        <v>299802000</v>
      </c>
      <c r="F1434" s="3" t="s">
        <v>3303</v>
      </c>
      <c r="G1434" s="3" t="s">
        <v>12</v>
      </c>
      <c r="H1434" s="3">
        <v>632</v>
      </c>
      <c r="I1434" s="3">
        <v>45</v>
      </c>
      <c r="J1434" s="3">
        <v>3472520</v>
      </c>
      <c r="K1434" s="3">
        <v>4.83</v>
      </c>
      <c r="L1434" s="3" t="s">
        <v>12</v>
      </c>
    </row>
    <row r="1435" spans="1:12" x14ac:dyDescent="0.2">
      <c r="A1435" s="3" t="s">
        <v>3304</v>
      </c>
      <c r="B1435" s="3" t="s">
        <v>3305</v>
      </c>
      <c r="C1435" s="3" t="s">
        <v>2826</v>
      </c>
      <c r="D1435" s="3" t="s">
        <v>12</v>
      </c>
      <c r="E1435" s="3">
        <v>1871000</v>
      </c>
      <c r="F1435" s="3" t="s">
        <v>1923</v>
      </c>
      <c r="G1435" s="3" t="s">
        <v>12</v>
      </c>
      <c r="H1435" s="3">
        <v>49</v>
      </c>
      <c r="I1435" s="3" t="s">
        <v>12</v>
      </c>
      <c r="J1435" s="3" t="s">
        <v>12</v>
      </c>
      <c r="K1435" s="3" t="s">
        <v>12</v>
      </c>
      <c r="L1435" s="3" t="s">
        <v>12</v>
      </c>
    </row>
    <row r="1436" spans="1:12" x14ac:dyDescent="0.2">
      <c r="A1436" s="3" t="s">
        <v>3306</v>
      </c>
      <c r="B1436" s="3" t="s">
        <v>3307</v>
      </c>
      <c r="C1436" s="3" t="s">
        <v>2826</v>
      </c>
      <c r="D1436" s="3" t="s">
        <v>12</v>
      </c>
      <c r="E1436" s="3">
        <v>58441000</v>
      </c>
      <c r="F1436" s="3" t="s">
        <v>12</v>
      </c>
      <c r="G1436" s="3" t="s">
        <v>12</v>
      </c>
      <c r="H1436" s="3">
        <v>116</v>
      </c>
      <c r="I1436" s="3" t="s">
        <v>12</v>
      </c>
      <c r="J1436" s="3" t="s">
        <v>12</v>
      </c>
      <c r="K1436" s="3" t="s">
        <v>12</v>
      </c>
      <c r="L1436" s="3" t="s">
        <v>12</v>
      </c>
    </row>
    <row r="1437" spans="1:12" x14ac:dyDescent="0.2">
      <c r="A1437" s="3" t="s">
        <v>3308</v>
      </c>
      <c r="B1437" s="3" t="s">
        <v>3309</v>
      </c>
      <c r="C1437" s="3" t="s">
        <v>2826</v>
      </c>
      <c r="D1437" s="3" t="s">
        <v>12</v>
      </c>
      <c r="E1437" s="3" t="s">
        <v>12</v>
      </c>
      <c r="F1437" s="3" t="s">
        <v>12</v>
      </c>
      <c r="G1437" s="3" t="s">
        <v>12</v>
      </c>
      <c r="H1437" s="3" t="s">
        <v>12</v>
      </c>
      <c r="I1437" s="3" t="s">
        <v>12</v>
      </c>
      <c r="J1437" s="3" t="s">
        <v>12</v>
      </c>
      <c r="K1437" s="3" t="s">
        <v>12</v>
      </c>
      <c r="L1437" s="3" t="s">
        <v>12</v>
      </c>
    </row>
    <row r="1438" spans="1:12" x14ac:dyDescent="0.2">
      <c r="A1438" s="3" t="s">
        <v>3310</v>
      </c>
      <c r="B1438" s="3" t="s">
        <v>3311</v>
      </c>
      <c r="C1438" s="3" t="s">
        <v>2826</v>
      </c>
      <c r="D1438" s="3" t="s">
        <v>12</v>
      </c>
      <c r="E1438" s="3" t="s">
        <v>12</v>
      </c>
      <c r="F1438" s="3" t="s">
        <v>12</v>
      </c>
      <c r="G1438" s="3" t="s">
        <v>12</v>
      </c>
      <c r="H1438" s="3" t="s">
        <v>12</v>
      </c>
      <c r="I1438" s="3" t="s">
        <v>12</v>
      </c>
      <c r="J1438" s="3" t="s">
        <v>12</v>
      </c>
      <c r="K1438" s="3" t="s">
        <v>12</v>
      </c>
      <c r="L1438" s="3" t="s">
        <v>12</v>
      </c>
    </row>
    <row r="1439" spans="1:12" x14ac:dyDescent="0.2">
      <c r="A1439" s="3" t="s">
        <v>3312</v>
      </c>
      <c r="B1439" s="3" t="s">
        <v>3313</v>
      </c>
      <c r="C1439" s="3" t="s">
        <v>2826</v>
      </c>
      <c r="D1439" s="3" t="s">
        <v>12</v>
      </c>
      <c r="E1439" s="3">
        <v>484207000</v>
      </c>
      <c r="F1439" s="3" t="s">
        <v>3314</v>
      </c>
      <c r="G1439" s="3" t="s">
        <v>776</v>
      </c>
      <c r="H1439" s="3">
        <v>967</v>
      </c>
      <c r="I1439" s="3" t="s">
        <v>12</v>
      </c>
      <c r="J1439" s="3" t="s">
        <v>12</v>
      </c>
      <c r="K1439" s="3" t="s">
        <v>12</v>
      </c>
      <c r="L1439" s="3" t="s">
        <v>12</v>
      </c>
    </row>
    <row r="1440" spans="1:12" x14ac:dyDescent="0.2">
      <c r="A1440" s="3" t="s">
        <v>3317</v>
      </c>
      <c r="B1440" s="3" t="s">
        <v>3318</v>
      </c>
      <c r="C1440" s="3" t="s">
        <v>2826</v>
      </c>
      <c r="D1440" s="3" t="s">
        <v>12</v>
      </c>
      <c r="E1440" s="3" t="s">
        <v>12</v>
      </c>
      <c r="F1440" s="3" t="s">
        <v>12</v>
      </c>
      <c r="G1440" s="3" t="s">
        <v>12</v>
      </c>
      <c r="H1440" s="3" t="s">
        <v>12</v>
      </c>
      <c r="I1440" s="3" t="s">
        <v>12</v>
      </c>
      <c r="J1440" s="3" t="s">
        <v>12</v>
      </c>
      <c r="K1440" s="3" t="s">
        <v>12</v>
      </c>
      <c r="L1440" s="3" t="s">
        <v>12</v>
      </c>
    </row>
    <row r="1441" spans="1:12" x14ac:dyDescent="0.2">
      <c r="A1441" s="3" t="s">
        <v>3319</v>
      </c>
      <c r="B1441" s="3" t="s">
        <v>3320</v>
      </c>
      <c r="C1441" s="3" t="s">
        <v>2826</v>
      </c>
      <c r="D1441" s="3" t="s">
        <v>12</v>
      </c>
      <c r="E1441" s="3">
        <v>110501000</v>
      </c>
      <c r="F1441" s="3" t="s">
        <v>3321</v>
      </c>
      <c r="G1441" s="3" t="s">
        <v>12</v>
      </c>
      <c r="H1441" s="3">
        <v>383</v>
      </c>
      <c r="I1441" s="3" t="s">
        <v>12</v>
      </c>
      <c r="J1441" s="3" t="s">
        <v>12</v>
      </c>
      <c r="K1441" s="3" t="s">
        <v>12</v>
      </c>
      <c r="L1441" s="3" t="s">
        <v>12</v>
      </c>
    </row>
    <row r="1442" spans="1:12" x14ac:dyDescent="0.2">
      <c r="A1442" s="3" t="s">
        <v>3325</v>
      </c>
      <c r="B1442" s="3" t="s">
        <v>3326</v>
      </c>
      <c r="C1442" s="3" t="s">
        <v>2826</v>
      </c>
      <c r="D1442" s="3" t="s">
        <v>12</v>
      </c>
      <c r="E1442" s="3" t="s">
        <v>12</v>
      </c>
      <c r="F1442" s="3" t="s">
        <v>12</v>
      </c>
      <c r="G1442" s="3" t="s">
        <v>12</v>
      </c>
      <c r="H1442" s="3">
        <v>930</v>
      </c>
      <c r="I1442" s="3" t="s">
        <v>12</v>
      </c>
      <c r="J1442" s="3" t="s">
        <v>12</v>
      </c>
      <c r="K1442" s="3" t="s">
        <v>12</v>
      </c>
      <c r="L1442" s="3" t="s">
        <v>12</v>
      </c>
    </row>
    <row r="1443" spans="1:12" x14ac:dyDescent="0.2">
      <c r="A1443" s="3" t="s">
        <v>3327</v>
      </c>
      <c r="B1443" s="3" t="s">
        <v>3328</v>
      </c>
      <c r="C1443" s="3" t="s">
        <v>2826</v>
      </c>
      <c r="D1443" s="3" t="s">
        <v>12</v>
      </c>
      <c r="E1443" s="3">
        <v>239696000</v>
      </c>
      <c r="F1443" s="3" t="s">
        <v>3329</v>
      </c>
      <c r="G1443" s="3" t="s">
        <v>12</v>
      </c>
      <c r="H1443" s="3">
        <v>913</v>
      </c>
      <c r="I1443" s="3">
        <v>45</v>
      </c>
      <c r="J1443" s="3" t="s">
        <v>12</v>
      </c>
      <c r="K1443" s="3" t="s">
        <v>12</v>
      </c>
      <c r="L1443" s="3" t="s">
        <v>12</v>
      </c>
    </row>
    <row r="1444" spans="1:12" x14ac:dyDescent="0.2">
      <c r="A1444" s="3" t="s">
        <v>3330</v>
      </c>
      <c r="B1444" s="3" t="s">
        <v>3331</v>
      </c>
      <c r="C1444" s="3" t="s">
        <v>2826</v>
      </c>
      <c r="D1444" s="3" t="s">
        <v>12</v>
      </c>
      <c r="E1444" s="3">
        <v>299827000</v>
      </c>
      <c r="F1444" s="3" t="s">
        <v>3332</v>
      </c>
      <c r="G1444" s="3" t="s">
        <v>12</v>
      </c>
      <c r="H1444" s="3">
        <v>503</v>
      </c>
      <c r="I1444" s="3" t="s">
        <v>12</v>
      </c>
      <c r="J1444" s="3" t="s">
        <v>12</v>
      </c>
      <c r="K1444" s="3" t="s">
        <v>12</v>
      </c>
      <c r="L1444" s="3" t="s">
        <v>12</v>
      </c>
    </row>
    <row r="1445" spans="1:12" x14ac:dyDescent="0.2">
      <c r="A1445" s="3" t="s">
        <v>3335</v>
      </c>
      <c r="B1445" s="3" t="s">
        <v>3336</v>
      </c>
      <c r="C1445" s="3" t="s">
        <v>2826</v>
      </c>
      <c r="D1445" s="3" t="s">
        <v>12</v>
      </c>
      <c r="E1445" s="3">
        <v>75844000</v>
      </c>
      <c r="F1445" s="3" t="s">
        <v>3337</v>
      </c>
      <c r="G1445" s="3" t="s">
        <v>12</v>
      </c>
      <c r="H1445" s="3">
        <v>125</v>
      </c>
      <c r="I1445" s="3" t="s">
        <v>12</v>
      </c>
      <c r="J1445" s="3" t="s">
        <v>12</v>
      </c>
      <c r="K1445" s="3" t="s">
        <v>12</v>
      </c>
      <c r="L1445" s="3" t="s">
        <v>12</v>
      </c>
    </row>
    <row r="1446" spans="1:12" x14ac:dyDescent="0.2">
      <c r="A1446" s="3" t="s">
        <v>3338</v>
      </c>
      <c r="B1446" s="3" t="s">
        <v>3339</v>
      </c>
      <c r="C1446" s="3" t="s">
        <v>2826</v>
      </c>
      <c r="D1446" s="3" t="s">
        <v>12</v>
      </c>
      <c r="E1446" s="3" t="s">
        <v>12</v>
      </c>
      <c r="F1446" s="3" t="s">
        <v>12</v>
      </c>
      <c r="G1446" s="3" t="s">
        <v>12</v>
      </c>
      <c r="H1446" s="3" t="s">
        <v>12</v>
      </c>
      <c r="I1446" s="3">
        <v>45</v>
      </c>
      <c r="J1446" s="3" t="s">
        <v>12</v>
      </c>
      <c r="K1446" s="3" t="s">
        <v>12</v>
      </c>
      <c r="L1446" s="3" t="s">
        <v>12</v>
      </c>
    </row>
    <row r="1447" spans="1:12" x14ac:dyDescent="0.2">
      <c r="A1447" s="3" t="s">
        <v>3342</v>
      </c>
      <c r="B1447" s="3" t="s">
        <v>3343</v>
      </c>
      <c r="C1447" s="3" t="s">
        <v>2826</v>
      </c>
      <c r="D1447" s="3" t="s">
        <v>12</v>
      </c>
      <c r="E1447" s="3">
        <v>87117000</v>
      </c>
      <c r="F1447" s="3" t="s">
        <v>12</v>
      </c>
      <c r="G1447" s="3" t="s">
        <v>12</v>
      </c>
      <c r="H1447" s="3">
        <v>195</v>
      </c>
      <c r="I1447" s="3" t="s">
        <v>12</v>
      </c>
      <c r="J1447" s="3" t="s">
        <v>12</v>
      </c>
      <c r="K1447" s="3" t="s">
        <v>12</v>
      </c>
      <c r="L1447" s="3" t="s">
        <v>12</v>
      </c>
    </row>
    <row r="1448" spans="1:12" x14ac:dyDescent="0.2">
      <c r="A1448" s="3" t="s">
        <v>3344</v>
      </c>
      <c r="B1448" s="3" t="s">
        <v>3345</v>
      </c>
      <c r="C1448" s="3" t="s">
        <v>2826</v>
      </c>
      <c r="D1448" s="3" t="s">
        <v>12</v>
      </c>
      <c r="E1448" s="3" t="s">
        <v>12</v>
      </c>
      <c r="F1448" s="3" t="s">
        <v>12</v>
      </c>
      <c r="G1448" s="3" t="s">
        <v>12</v>
      </c>
      <c r="H1448" s="3" t="s">
        <v>12</v>
      </c>
      <c r="I1448" s="3" t="s">
        <v>12</v>
      </c>
      <c r="J1448" s="3" t="s">
        <v>12</v>
      </c>
      <c r="K1448" s="3" t="s">
        <v>12</v>
      </c>
      <c r="L1448" s="3" t="s">
        <v>12</v>
      </c>
    </row>
    <row r="1449" spans="1:12" x14ac:dyDescent="0.2">
      <c r="A1449" s="3" t="s">
        <v>3346</v>
      </c>
      <c r="B1449" s="3" t="s">
        <v>3347</v>
      </c>
      <c r="C1449" s="3" t="s">
        <v>2826</v>
      </c>
      <c r="D1449" s="3" t="s">
        <v>12</v>
      </c>
      <c r="E1449" s="3">
        <v>245692000</v>
      </c>
      <c r="F1449" s="3" t="s">
        <v>3348</v>
      </c>
      <c r="G1449" s="3" t="s">
        <v>12</v>
      </c>
      <c r="H1449" s="3">
        <v>707</v>
      </c>
      <c r="I1449" s="3">
        <v>45</v>
      </c>
      <c r="J1449" s="3">
        <v>1224503</v>
      </c>
      <c r="K1449" s="3" t="s">
        <v>12</v>
      </c>
      <c r="L1449" s="3" t="s">
        <v>12</v>
      </c>
    </row>
    <row r="1450" spans="1:12" x14ac:dyDescent="0.2">
      <c r="A1450" s="3" t="s">
        <v>3349</v>
      </c>
      <c r="B1450" s="3" t="s">
        <v>3350</v>
      </c>
      <c r="C1450" s="3" t="s">
        <v>2826</v>
      </c>
      <c r="D1450" s="3" t="s">
        <v>12</v>
      </c>
      <c r="E1450" s="3">
        <v>274977000</v>
      </c>
      <c r="F1450" s="3" t="s">
        <v>3351</v>
      </c>
      <c r="G1450" s="3" t="s">
        <v>12</v>
      </c>
      <c r="H1450" s="3">
        <v>1316</v>
      </c>
      <c r="I1450" s="3" t="s">
        <v>12</v>
      </c>
      <c r="J1450" s="3" t="s">
        <v>12</v>
      </c>
      <c r="K1450" s="3" t="s">
        <v>12</v>
      </c>
      <c r="L1450" s="3" t="s">
        <v>12</v>
      </c>
    </row>
    <row r="1451" spans="1:12" x14ac:dyDescent="0.2">
      <c r="A1451" s="3" t="s">
        <v>3352</v>
      </c>
      <c r="B1451" s="3" t="s">
        <v>3353</v>
      </c>
      <c r="C1451" s="3" t="s">
        <v>2826</v>
      </c>
      <c r="D1451" s="3" t="s">
        <v>12</v>
      </c>
      <c r="E1451" s="3">
        <v>391103000</v>
      </c>
      <c r="F1451" s="3" t="s">
        <v>3354</v>
      </c>
      <c r="G1451" s="3" t="s">
        <v>12</v>
      </c>
      <c r="H1451" s="3">
        <v>3492</v>
      </c>
      <c r="I1451" s="3" t="s">
        <v>12</v>
      </c>
      <c r="J1451" s="3" t="s">
        <v>12</v>
      </c>
      <c r="K1451" s="3" t="s">
        <v>12</v>
      </c>
      <c r="L1451" s="3" t="s">
        <v>12</v>
      </c>
    </row>
    <row r="1452" spans="1:12" x14ac:dyDescent="0.2">
      <c r="A1452" s="3" t="s">
        <v>3355</v>
      </c>
      <c r="B1452" s="3" t="s">
        <v>3356</v>
      </c>
      <c r="C1452" s="3" t="s">
        <v>2826</v>
      </c>
      <c r="D1452" s="3" t="s">
        <v>12</v>
      </c>
      <c r="E1452" s="3" t="s">
        <v>12</v>
      </c>
      <c r="F1452" s="3" t="s">
        <v>12</v>
      </c>
      <c r="G1452" s="3" t="s">
        <v>12</v>
      </c>
      <c r="H1452" s="3" t="s">
        <v>12</v>
      </c>
      <c r="I1452" s="3" t="s">
        <v>12</v>
      </c>
      <c r="J1452" s="3" t="s">
        <v>12</v>
      </c>
      <c r="K1452" s="3" t="s">
        <v>12</v>
      </c>
      <c r="L1452" s="3" t="s">
        <v>12</v>
      </c>
    </row>
    <row r="1453" spans="1:12" x14ac:dyDescent="0.2">
      <c r="A1453" s="3" t="s">
        <v>3360</v>
      </c>
      <c r="B1453" s="3" t="s">
        <v>3361</v>
      </c>
      <c r="C1453" s="3" t="s">
        <v>2826</v>
      </c>
      <c r="D1453" s="3" t="s">
        <v>12</v>
      </c>
      <c r="E1453" s="3" t="s">
        <v>12</v>
      </c>
      <c r="F1453" s="3" t="s">
        <v>12</v>
      </c>
      <c r="G1453" s="3" t="s">
        <v>12</v>
      </c>
      <c r="H1453" s="3">
        <v>188</v>
      </c>
      <c r="I1453" s="3" t="s">
        <v>12</v>
      </c>
      <c r="J1453" s="3" t="s">
        <v>12</v>
      </c>
      <c r="K1453" s="3" t="s">
        <v>12</v>
      </c>
      <c r="L1453" s="3" t="s">
        <v>12</v>
      </c>
    </row>
    <row r="1454" spans="1:12" x14ac:dyDescent="0.2">
      <c r="A1454" s="3" t="s">
        <v>3362</v>
      </c>
      <c r="B1454" s="3" t="s">
        <v>3363</v>
      </c>
      <c r="C1454" s="3" t="s">
        <v>2826</v>
      </c>
      <c r="D1454" s="3" t="s">
        <v>12</v>
      </c>
      <c r="E1454" s="3" t="s">
        <v>12</v>
      </c>
      <c r="F1454" s="3" t="s">
        <v>12</v>
      </c>
      <c r="G1454" s="3" t="s">
        <v>12</v>
      </c>
      <c r="H1454" s="3">
        <v>88</v>
      </c>
      <c r="I1454" s="3" t="s">
        <v>12</v>
      </c>
      <c r="J1454" s="3" t="s">
        <v>12</v>
      </c>
      <c r="K1454" s="3" t="s">
        <v>12</v>
      </c>
      <c r="L1454" s="3" t="s">
        <v>12</v>
      </c>
    </row>
    <row r="1455" spans="1:12" x14ac:dyDescent="0.2">
      <c r="A1455" s="3" t="s">
        <v>3364</v>
      </c>
      <c r="B1455" s="3" t="s">
        <v>3365</v>
      </c>
      <c r="C1455" s="3" t="s">
        <v>2826</v>
      </c>
      <c r="D1455" s="3" t="s">
        <v>12</v>
      </c>
      <c r="E1455" s="3">
        <v>52010000</v>
      </c>
      <c r="F1455" s="3" t="s">
        <v>3366</v>
      </c>
      <c r="G1455" s="3" t="s">
        <v>12</v>
      </c>
      <c r="H1455" s="3">
        <v>165</v>
      </c>
      <c r="I1455" s="3" t="s">
        <v>12</v>
      </c>
      <c r="J1455" s="3" t="s">
        <v>12</v>
      </c>
      <c r="K1455" s="3" t="s">
        <v>12</v>
      </c>
      <c r="L1455" s="3" t="s">
        <v>12</v>
      </c>
    </row>
    <row r="1456" spans="1:12" x14ac:dyDescent="0.2">
      <c r="A1456" s="3" t="s">
        <v>3367</v>
      </c>
      <c r="B1456" s="3" t="s">
        <v>3368</v>
      </c>
      <c r="C1456" s="3" t="s">
        <v>2826</v>
      </c>
      <c r="D1456" s="3" t="s">
        <v>12</v>
      </c>
      <c r="E1456" s="3" t="s">
        <v>12</v>
      </c>
      <c r="F1456" s="3" t="s">
        <v>12</v>
      </c>
      <c r="G1456" s="3" t="s">
        <v>12</v>
      </c>
      <c r="H1456" s="3" t="s">
        <v>12</v>
      </c>
      <c r="I1456" s="3" t="s">
        <v>12</v>
      </c>
      <c r="J1456" s="3" t="s">
        <v>12</v>
      </c>
      <c r="K1456" s="3" t="s">
        <v>12</v>
      </c>
      <c r="L1456" s="3" t="s">
        <v>12</v>
      </c>
    </row>
    <row r="1457" spans="1:12" x14ac:dyDescent="0.2">
      <c r="A1457" s="3" t="s">
        <v>3369</v>
      </c>
      <c r="B1457" s="3" t="s">
        <v>3370</v>
      </c>
      <c r="C1457" s="3" t="s">
        <v>2826</v>
      </c>
      <c r="D1457" s="3" t="s">
        <v>12</v>
      </c>
      <c r="E1457" s="3">
        <v>68094000</v>
      </c>
      <c r="F1457" s="3" t="s">
        <v>12</v>
      </c>
      <c r="G1457" s="3" t="s">
        <v>12</v>
      </c>
      <c r="H1457" s="3">
        <v>329</v>
      </c>
      <c r="I1457" s="3" t="s">
        <v>12</v>
      </c>
      <c r="J1457" s="3" t="s">
        <v>12</v>
      </c>
      <c r="K1457" s="3" t="s">
        <v>12</v>
      </c>
      <c r="L1457" s="3" t="s">
        <v>12</v>
      </c>
    </row>
    <row r="1458" spans="1:12" x14ac:dyDescent="0.2">
      <c r="A1458" s="3" t="s">
        <v>3371</v>
      </c>
      <c r="B1458" s="3" t="s">
        <v>3372</v>
      </c>
      <c r="C1458" s="3" t="s">
        <v>2826</v>
      </c>
      <c r="D1458" s="3" t="s">
        <v>12</v>
      </c>
      <c r="E1458" s="3" t="s">
        <v>12</v>
      </c>
      <c r="F1458" s="3" t="s">
        <v>12</v>
      </c>
      <c r="G1458" s="3" t="s">
        <v>12</v>
      </c>
      <c r="H1458" s="3" t="s">
        <v>12</v>
      </c>
      <c r="I1458" s="3" t="s">
        <v>12</v>
      </c>
      <c r="J1458" s="3" t="s">
        <v>12</v>
      </c>
      <c r="K1458" s="3" t="s">
        <v>12</v>
      </c>
      <c r="L1458" s="3" t="s">
        <v>12</v>
      </c>
    </row>
    <row r="1459" spans="1:12" x14ac:dyDescent="0.2">
      <c r="A1459" s="3" t="s">
        <v>3373</v>
      </c>
      <c r="B1459" s="3" t="s">
        <v>3374</v>
      </c>
      <c r="C1459" s="3" t="s">
        <v>2826</v>
      </c>
      <c r="D1459" s="3" t="s">
        <v>12</v>
      </c>
      <c r="E1459" s="3">
        <v>178021000</v>
      </c>
      <c r="F1459" s="3" t="s">
        <v>12</v>
      </c>
      <c r="G1459" s="3" t="s">
        <v>12</v>
      </c>
      <c r="H1459" s="3">
        <v>582</v>
      </c>
      <c r="I1459" s="3" t="s">
        <v>12</v>
      </c>
      <c r="J1459" s="3" t="s">
        <v>12</v>
      </c>
      <c r="K1459" s="3" t="s">
        <v>12</v>
      </c>
      <c r="L1459" s="3" t="s">
        <v>12</v>
      </c>
    </row>
    <row r="1460" spans="1:12" x14ac:dyDescent="0.2">
      <c r="A1460" s="3" t="s">
        <v>3375</v>
      </c>
      <c r="B1460" s="3" t="s">
        <v>3376</v>
      </c>
      <c r="C1460" s="3" t="s">
        <v>2826</v>
      </c>
      <c r="D1460" s="3" t="s">
        <v>12</v>
      </c>
      <c r="E1460" s="3" t="s">
        <v>12</v>
      </c>
      <c r="F1460" s="3" t="s">
        <v>12</v>
      </c>
      <c r="G1460" s="3" t="s">
        <v>12</v>
      </c>
      <c r="H1460" s="3">
        <v>3698</v>
      </c>
      <c r="I1460" s="3" t="s">
        <v>12</v>
      </c>
      <c r="J1460" s="3" t="s">
        <v>12</v>
      </c>
      <c r="K1460" s="3" t="s">
        <v>12</v>
      </c>
      <c r="L1460" s="3" t="s">
        <v>12</v>
      </c>
    </row>
    <row r="1461" spans="1:12" x14ac:dyDescent="0.2">
      <c r="A1461" s="3" t="s">
        <v>3377</v>
      </c>
      <c r="B1461" s="3" t="s">
        <v>3378</v>
      </c>
      <c r="C1461" s="3" t="s">
        <v>2826</v>
      </c>
      <c r="D1461" s="3" t="s">
        <v>12</v>
      </c>
      <c r="E1461" s="3" t="s">
        <v>12</v>
      </c>
      <c r="F1461" s="3" t="s">
        <v>12</v>
      </c>
      <c r="G1461" s="3" t="s">
        <v>12</v>
      </c>
      <c r="H1461" s="3">
        <v>1400</v>
      </c>
      <c r="I1461" s="3" t="s">
        <v>12</v>
      </c>
      <c r="J1461" s="3" t="s">
        <v>12</v>
      </c>
      <c r="K1461" s="3" t="s">
        <v>12</v>
      </c>
      <c r="L1461" s="3" t="s">
        <v>12</v>
      </c>
    </row>
    <row r="1462" spans="1:12" x14ac:dyDescent="0.2">
      <c r="A1462" s="3" t="s">
        <v>3379</v>
      </c>
      <c r="B1462" s="3" t="s">
        <v>3380</v>
      </c>
      <c r="C1462" s="3" t="s">
        <v>2826</v>
      </c>
      <c r="D1462" s="3" t="s">
        <v>12</v>
      </c>
      <c r="E1462" s="3">
        <v>78532000</v>
      </c>
      <c r="F1462" s="3" t="s">
        <v>3381</v>
      </c>
      <c r="G1462" s="3" t="s">
        <v>12</v>
      </c>
      <c r="H1462" s="3">
        <v>444</v>
      </c>
      <c r="I1462" s="3">
        <v>45</v>
      </c>
      <c r="J1462" s="3" t="s">
        <v>12</v>
      </c>
      <c r="K1462" s="3" t="s">
        <v>12</v>
      </c>
      <c r="L1462" s="3" t="s">
        <v>12</v>
      </c>
    </row>
    <row r="1463" spans="1:12" x14ac:dyDescent="0.2">
      <c r="A1463" s="3" t="s">
        <v>3382</v>
      </c>
      <c r="B1463" s="3" t="s">
        <v>3383</v>
      </c>
      <c r="C1463" s="3" t="s">
        <v>2826</v>
      </c>
      <c r="D1463" s="3" t="s">
        <v>12</v>
      </c>
      <c r="E1463" s="3">
        <v>91687000</v>
      </c>
      <c r="F1463" s="3" t="s">
        <v>12</v>
      </c>
      <c r="G1463" s="3" t="s">
        <v>12</v>
      </c>
      <c r="H1463" s="3">
        <v>271</v>
      </c>
      <c r="I1463" s="3" t="s">
        <v>12</v>
      </c>
      <c r="J1463" s="3" t="s">
        <v>12</v>
      </c>
      <c r="K1463" s="3" t="s">
        <v>12</v>
      </c>
      <c r="L1463" s="3" t="s">
        <v>12</v>
      </c>
    </row>
    <row r="1464" spans="1:12" x14ac:dyDescent="0.2">
      <c r="A1464" s="3" t="s">
        <v>3384</v>
      </c>
      <c r="B1464" s="3" t="s">
        <v>3385</v>
      </c>
      <c r="C1464" s="3" t="s">
        <v>2826</v>
      </c>
      <c r="D1464" s="3" t="s">
        <v>12</v>
      </c>
      <c r="E1464" s="3" t="s">
        <v>12</v>
      </c>
      <c r="F1464" s="3" t="s">
        <v>12</v>
      </c>
      <c r="G1464" s="3" t="s">
        <v>12</v>
      </c>
      <c r="H1464" s="3">
        <v>1176</v>
      </c>
      <c r="I1464" s="3" t="s">
        <v>12</v>
      </c>
      <c r="J1464" s="3" t="s">
        <v>12</v>
      </c>
      <c r="K1464" s="3" t="s">
        <v>12</v>
      </c>
      <c r="L1464" s="3" t="s">
        <v>12</v>
      </c>
    </row>
    <row r="1465" spans="1:12" x14ac:dyDescent="0.2">
      <c r="A1465" s="3" t="s">
        <v>3386</v>
      </c>
      <c r="B1465" s="3" t="s">
        <v>3387</v>
      </c>
      <c r="C1465" s="3" t="s">
        <v>2826</v>
      </c>
      <c r="D1465" s="3" t="s">
        <v>12</v>
      </c>
      <c r="E1465" s="3" t="s">
        <v>12</v>
      </c>
      <c r="F1465" s="3" t="s">
        <v>12</v>
      </c>
      <c r="G1465" s="3" t="s">
        <v>12</v>
      </c>
      <c r="H1465" s="3">
        <v>70</v>
      </c>
      <c r="I1465" s="3" t="s">
        <v>12</v>
      </c>
      <c r="J1465" s="3" t="s">
        <v>12</v>
      </c>
      <c r="K1465" s="3" t="s">
        <v>12</v>
      </c>
      <c r="L1465" s="3" t="s">
        <v>12</v>
      </c>
    </row>
    <row r="1466" spans="1:12" x14ac:dyDescent="0.2">
      <c r="A1466" s="3" t="s">
        <v>3388</v>
      </c>
      <c r="B1466" s="3" t="s">
        <v>3389</v>
      </c>
      <c r="C1466" s="3" t="s">
        <v>2826</v>
      </c>
      <c r="D1466" s="3" t="s">
        <v>12</v>
      </c>
      <c r="E1466" s="3" t="s">
        <v>12</v>
      </c>
      <c r="F1466" s="3" t="s">
        <v>12</v>
      </c>
      <c r="G1466" s="3" t="s">
        <v>3390</v>
      </c>
      <c r="H1466" s="3" t="s">
        <v>12</v>
      </c>
      <c r="I1466" s="3" t="s">
        <v>12</v>
      </c>
      <c r="J1466" s="3" t="s">
        <v>12</v>
      </c>
      <c r="K1466" s="3" t="s">
        <v>12</v>
      </c>
      <c r="L1466" s="3" t="s">
        <v>12</v>
      </c>
    </row>
    <row r="1467" spans="1:12" x14ac:dyDescent="0.2">
      <c r="A1467" s="3" t="s">
        <v>3391</v>
      </c>
      <c r="B1467" s="3" t="s">
        <v>3392</v>
      </c>
      <c r="C1467" s="3" t="s">
        <v>2826</v>
      </c>
      <c r="D1467" s="3" t="s">
        <v>12</v>
      </c>
      <c r="E1467" s="3" t="s">
        <v>12</v>
      </c>
      <c r="F1467" s="3" t="s">
        <v>12</v>
      </c>
      <c r="G1467" s="3" t="s">
        <v>12</v>
      </c>
      <c r="H1467" s="3">
        <v>45</v>
      </c>
      <c r="I1467" s="3" t="s">
        <v>12</v>
      </c>
      <c r="J1467" s="3" t="s">
        <v>12</v>
      </c>
      <c r="K1467" s="3" t="s">
        <v>12</v>
      </c>
      <c r="L1467" s="3" t="s">
        <v>12</v>
      </c>
    </row>
    <row r="1468" spans="1:12" x14ac:dyDescent="0.2">
      <c r="A1468" s="3" t="s">
        <v>3393</v>
      </c>
      <c r="B1468" s="3" t="s">
        <v>3394</v>
      </c>
      <c r="C1468" s="3" t="s">
        <v>2826</v>
      </c>
      <c r="D1468" s="3" t="s">
        <v>12</v>
      </c>
      <c r="E1468" s="3" t="s">
        <v>12</v>
      </c>
      <c r="F1468" s="3" t="s">
        <v>12</v>
      </c>
      <c r="G1468" s="3" t="s">
        <v>12</v>
      </c>
      <c r="H1468" s="3" t="s">
        <v>12</v>
      </c>
      <c r="I1468" s="3" t="s">
        <v>12</v>
      </c>
      <c r="J1468" s="3" t="s">
        <v>12</v>
      </c>
      <c r="K1468" s="3" t="s">
        <v>12</v>
      </c>
      <c r="L1468" s="3" t="s">
        <v>12</v>
      </c>
    </row>
    <row r="1469" spans="1:12" x14ac:dyDescent="0.2">
      <c r="A1469" s="3" t="s">
        <v>3395</v>
      </c>
      <c r="B1469" s="3" t="s">
        <v>3396</v>
      </c>
      <c r="C1469" s="3" t="s">
        <v>2826</v>
      </c>
      <c r="D1469" s="3" t="s">
        <v>12</v>
      </c>
      <c r="E1469" s="3" t="s">
        <v>12</v>
      </c>
      <c r="F1469" s="3" t="s">
        <v>12</v>
      </c>
      <c r="G1469" s="3" t="s">
        <v>12</v>
      </c>
      <c r="H1469" s="3" t="s">
        <v>12</v>
      </c>
      <c r="I1469" s="3" t="s">
        <v>12</v>
      </c>
      <c r="J1469" s="3" t="s">
        <v>12</v>
      </c>
      <c r="K1469" s="3" t="s">
        <v>12</v>
      </c>
      <c r="L1469" s="3" t="s">
        <v>12</v>
      </c>
    </row>
    <row r="1470" spans="1:12" x14ac:dyDescent="0.2">
      <c r="A1470" s="3" t="s">
        <v>3397</v>
      </c>
      <c r="B1470" s="3" t="s">
        <v>3398</v>
      </c>
      <c r="C1470" s="3" t="s">
        <v>2826</v>
      </c>
      <c r="D1470" s="3" t="s">
        <v>12</v>
      </c>
      <c r="E1470" s="3" t="s">
        <v>12</v>
      </c>
      <c r="F1470" s="3" t="s">
        <v>12</v>
      </c>
      <c r="G1470" s="3" t="s">
        <v>12</v>
      </c>
      <c r="H1470" s="3">
        <v>25</v>
      </c>
      <c r="I1470" s="3" t="s">
        <v>12</v>
      </c>
      <c r="J1470" s="3" t="s">
        <v>12</v>
      </c>
      <c r="K1470" s="3" t="s">
        <v>12</v>
      </c>
      <c r="L1470" s="3" t="s">
        <v>12</v>
      </c>
    </row>
    <row r="1471" spans="1:12" x14ac:dyDescent="0.2">
      <c r="A1471" s="3" t="s">
        <v>3399</v>
      </c>
      <c r="B1471" s="3" t="s">
        <v>3400</v>
      </c>
      <c r="C1471" s="3" t="s">
        <v>2826</v>
      </c>
      <c r="D1471" s="3" t="s">
        <v>12</v>
      </c>
      <c r="E1471" s="3" t="s">
        <v>12</v>
      </c>
      <c r="F1471" s="3" t="s">
        <v>12</v>
      </c>
      <c r="G1471" s="3" t="s">
        <v>12</v>
      </c>
      <c r="H1471" s="3">
        <v>50</v>
      </c>
      <c r="I1471" s="3" t="s">
        <v>12</v>
      </c>
      <c r="J1471" s="3" t="s">
        <v>12</v>
      </c>
      <c r="K1471" s="3" t="s">
        <v>12</v>
      </c>
      <c r="L1471" s="3" t="s">
        <v>12</v>
      </c>
    </row>
    <row r="1472" spans="1:12" x14ac:dyDescent="0.2">
      <c r="A1472" s="3" t="s">
        <v>3401</v>
      </c>
      <c r="B1472" s="3" t="s">
        <v>3402</v>
      </c>
      <c r="C1472" s="3" t="s">
        <v>2826</v>
      </c>
      <c r="D1472" s="3" t="s">
        <v>12</v>
      </c>
      <c r="E1472" s="3" t="s">
        <v>12</v>
      </c>
      <c r="F1472" s="3" t="s">
        <v>12</v>
      </c>
      <c r="G1472" s="3" t="s">
        <v>12</v>
      </c>
      <c r="H1472" s="3" t="s">
        <v>12</v>
      </c>
      <c r="I1472" s="3" t="s">
        <v>12</v>
      </c>
      <c r="J1472" s="3" t="s">
        <v>12</v>
      </c>
      <c r="K1472" s="3" t="s">
        <v>12</v>
      </c>
      <c r="L1472" s="3" t="s">
        <v>12</v>
      </c>
    </row>
    <row r="1473" spans="1:12" x14ac:dyDescent="0.2">
      <c r="A1473" s="3" t="s">
        <v>3403</v>
      </c>
      <c r="B1473" s="3" t="s">
        <v>3404</v>
      </c>
      <c r="C1473" s="3" t="s">
        <v>2826</v>
      </c>
      <c r="D1473" s="3" t="s">
        <v>12</v>
      </c>
      <c r="E1473" s="3" t="s">
        <v>12</v>
      </c>
      <c r="F1473" s="3" t="s">
        <v>12</v>
      </c>
      <c r="G1473" s="3" t="s">
        <v>12</v>
      </c>
      <c r="H1473" s="3" t="s">
        <v>12</v>
      </c>
      <c r="I1473" s="3" t="s">
        <v>12</v>
      </c>
      <c r="J1473" s="3" t="s">
        <v>12</v>
      </c>
      <c r="K1473" s="3" t="s">
        <v>12</v>
      </c>
      <c r="L1473" s="3" t="s">
        <v>12</v>
      </c>
    </row>
    <row r="1474" spans="1:12" x14ac:dyDescent="0.2">
      <c r="A1474" s="3" t="s">
        <v>3405</v>
      </c>
      <c r="B1474" s="3" t="s">
        <v>3406</v>
      </c>
      <c r="C1474" s="3" t="s">
        <v>2826</v>
      </c>
      <c r="D1474" s="3" t="s">
        <v>12</v>
      </c>
      <c r="E1474" s="3" t="s">
        <v>12</v>
      </c>
      <c r="F1474" s="3" t="s">
        <v>12</v>
      </c>
      <c r="G1474" s="3" t="s">
        <v>12</v>
      </c>
      <c r="H1474" s="3" t="s">
        <v>12</v>
      </c>
      <c r="I1474" s="3" t="s">
        <v>12</v>
      </c>
      <c r="J1474" s="3" t="s">
        <v>12</v>
      </c>
      <c r="K1474" s="3" t="s">
        <v>12</v>
      </c>
      <c r="L1474" s="3" t="s">
        <v>12</v>
      </c>
    </row>
    <row r="1475" spans="1:12" x14ac:dyDescent="0.2">
      <c r="A1475" s="3" t="s">
        <v>3407</v>
      </c>
      <c r="B1475" s="3" t="s">
        <v>3408</v>
      </c>
      <c r="C1475" s="3" t="s">
        <v>2826</v>
      </c>
      <c r="D1475" s="3" t="s">
        <v>12</v>
      </c>
      <c r="E1475" s="3" t="s">
        <v>12</v>
      </c>
      <c r="F1475" s="3" t="s">
        <v>12</v>
      </c>
      <c r="G1475" s="3" t="s">
        <v>12</v>
      </c>
      <c r="H1475" s="3" t="s">
        <v>12</v>
      </c>
      <c r="I1475" s="3" t="s">
        <v>12</v>
      </c>
      <c r="J1475" s="3" t="s">
        <v>12</v>
      </c>
      <c r="K1475" s="3" t="s">
        <v>12</v>
      </c>
      <c r="L1475" s="3" t="s">
        <v>12</v>
      </c>
    </row>
    <row r="1476" spans="1:12" x14ac:dyDescent="0.2">
      <c r="A1476" s="3" t="s">
        <v>3409</v>
      </c>
      <c r="B1476" s="3" t="s">
        <v>3410</v>
      </c>
      <c r="C1476" s="3" t="s">
        <v>2826</v>
      </c>
      <c r="D1476" s="3" t="s">
        <v>12</v>
      </c>
      <c r="E1476" s="3" t="s">
        <v>12</v>
      </c>
      <c r="F1476" s="3" t="s">
        <v>12</v>
      </c>
      <c r="G1476" s="3" t="s">
        <v>12</v>
      </c>
      <c r="H1476" s="3" t="s">
        <v>12</v>
      </c>
      <c r="I1476" s="3" t="s">
        <v>12</v>
      </c>
      <c r="J1476" s="3" t="s">
        <v>12</v>
      </c>
      <c r="K1476" s="3" t="s">
        <v>12</v>
      </c>
      <c r="L1476" s="3" t="s">
        <v>12</v>
      </c>
    </row>
    <row r="1477" spans="1:12" x14ac:dyDescent="0.2">
      <c r="A1477" s="3" t="s">
        <v>3411</v>
      </c>
      <c r="B1477" s="3" t="s">
        <v>3412</v>
      </c>
      <c r="C1477" s="3" t="s">
        <v>2826</v>
      </c>
      <c r="D1477" s="3" t="s">
        <v>12</v>
      </c>
      <c r="E1477" s="3" t="s">
        <v>12</v>
      </c>
      <c r="F1477" s="3" t="s">
        <v>12</v>
      </c>
      <c r="G1477" s="3" t="s">
        <v>12</v>
      </c>
      <c r="H1477" s="3" t="s">
        <v>12</v>
      </c>
      <c r="I1477" s="3" t="s">
        <v>12</v>
      </c>
      <c r="J1477" s="3" t="s">
        <v>12</v>
      </c>
      <c r="K1477" s="3" t="s">
        <v>12</v>
      </c>
      <c r="L1477" s="3" t="s">
        <v>12</v>
      </c>
    </row>
    <row r="1478" spans="1:12" x14ac:dyDescent="0.2">
      <c r="A1478" s="3" t="s">
        <v>3413</v>
      </c>
      <c r="B1478" s="3" t="s">
        <v>3414</v>
      </c>
      <c r="C1478" s="3" t="s">
        <v>2826</v>
      </c>
      <c r="D1478" s="3" t="s">
        <v>12</v>
      </c>
      <c r="E1478" s="3" t="s">
        <v>12</v>
      </c>
      <c r="F1478" s="3" t="s">
        <v>12</v>
      </c>
      <c r="G1478" s="3" t="s">
        <v>12</v>
      </c>
      <c r="H1478" s="3" t="s">
        <v>12</v>
      </c>
      <c r="I1478" s="3" t="s">
        <v>12</v>
      </c>
      <c r="J1478" s="3" t="s">
        <v>12</v>
      </c>
      <c r="K1478" s="3" t="s">
        <v>12</v>
      </c>
      <c r="L1478" s="3" t="s">
        <v>12</v>
      </c>
    </row>
    <row r="1479" spans="1:12" x14ac:dyDescent="0.2">
      <c r="A1479" s="3" t="s">
        <v>3415</v>
      </c>
      <c r="B1479" s="3" t="s">
        <v>3416</v>
      </c>
      <c r="C1479" s="3" t="s">
        <v>2826</v>
      </c>
      <c r="D1479" s="3" t="s">
        <v>12</v>
      </c>
      <c r="E1479" s="3" t="s">
        <v>12</v>
      </c>
      <c r="F1479" s="3" t="s">
        <v>12</v>
      </c>
      <c r="G1479" s="3" t="s">
        <v>12</v>
      </c>
      <c r="H1479" s="3" t="s">
        <v>12</v>
      </c>
      <c r="I1479" s="3" t="s">
        <v>12</v>
      </c>
      <c r="J1479" s="3" t="s">
        <v>12</v>
      </c>
      <c r="K1479" s="3" t="s">
        <v>12</v>
      </c>
      <c r="L1479" s="3" t="s">
        <v>12</v>
      </c>
    </row>
    <row r="1480" spans="1:12" x14ac:dyDescent="0.2">
      <c r="A1480" s="3" t="s">
        <v>3417</v>
      </c>
      <c r="B1480" s="3" t="s">
        <v>3418</v>
      </c>
      <c r="C1480" s="3" t="s">
        <v>2826</v>
      </c>
      <c r="D1480" s="3" t="s">
        <v>12</v>
      </c>
      <c r="E1480" s="3" t="s">
        <v>12</v>
      </c>
      <c r="F1480" s="3" t="s">
        <v>12</v>
      </c>
      <c r="G1480" s="3" t="s">
        <v>12</v>
      </c>
      <c r="H1480" s="3" t="s">
        <v>12</v>
      </c>
      <c r="I1480" s="3" t="s">
        <v>12</v>
      </c>
      <c r="J1480" s="3" t="s">
        <v>12</v>
      </c>
      <c r="K1480" s="3" t="s">
        <v>12</v>
      </c>
      <c r="L1480" s="3" t="s">
        <v>12</v>
      </c>
    </row>
    <row r="1481" spans="1:12" x14ac:dyDescent="0.2">
      <c r="A1481" s="3" t="s">
        <v>3419</v>
      </c>
      <c r="B1481" s="3" t="s">
        <v>3420</v>
      </c>
      <c r="C1481" s="3" t="s">
        <v>2826</v>
      </c>
      <c r="D1481" s="3" t="s">
        <v>12</v>
      </c>
      <c r="E1481" s="3" t="s">
        <v>12</v>
      </c>
      <c r="F1481" s="3" t="s">
        <v>12</v>
      </c>
      <c r="G1481" s="3" t="s">
        <v>12</v>
      </c>
      <c r="H1481" s="3" t="s">
        <v>12</v>
      </c>
      <c r="I1481" s="3" t="s">
        <v>12</v>
      </c>
      <c r="J1481" s="3" t="s">
        <v>12</v>
      </c>
      <c r="K1481" s="3" t="s">
        <v>12</v>
      </c>
      <c r="L1481" s="3" t="s">
        <v>12</v>
      </c>
    </row>
    <row r="1482" spans="1:12" x14ac:dyDescent="0.2">
      <c r="A1482" s="3" t="s">
        <v>3421</v>
      </c>
      <c r="B1482" s="3" t="s">
        <v>3422</v>
      </c>
      <c r="C1482" s="3" t="s">
        <v>2826</v>
      </c>
      <c r="D1482" s="3" t="s">
        <v>12</v>
      </c>
      <c r="E1482" s="3" t="s">
        <v>12</v>
      </c>
      <c r="F1482" s="3" t="s">
        <v>12</v>
      </c>
      <c r="G1482" s="3" t="s">
        <v>12</v>
      </c>
      <c r="H1482" s="3">
        <v>285</v>
      </c>
      <c r="I1482" s="3" t="s">
        <v>12</v>
      </c>
      <c r="J1482" s="3" t="s">
        <v>12</v>
      </c>
      <c r="K1482" s="3" t="s">
        <v>12</v>
      </c>
      <c r="L1482" s="3" t="s">
        <v>12</v>
      </c>
    </row>
    <row r="1483" spans="1:12" x14ac:dyDescent="0.2">
      <c r="A1483" s="3" t="s">
        <v>3423</v>
      </c>
      <c r="B1483" s="3" t="s">
        <v>3424</v>
      </c>
      <c r="C1483" s="3" t="s">
        <v>2826</v>
      </c>
      <c r="D1483" s="3" t="s">
        <v>12</v>
      </c>
      <c r="E1483" s="3" t="s">
        <v>12</v>
      </c>
      <c r="F1483" s="3" t="s">
        <v>12</v>
      </c>
      <c r="G1483" s="3" t="s">
        <v>12</v>
      </c>
      <c r="H1483" s="3" t="s">
        <v>12</v>
      </c>
      <c r="I1483" s="3" t="s">
        <v>12</v>
      </c>
      <c r="J1483" s="3" t="s">
        <v>12</v>
      </c>
      <c r="K1483" s="3" t="s">
        <v>12</v>
      </c>
      <c r="L1483" s="3" t="s">
        <v>12</v>
      </c>
    </row>
    <row r="1484" spans="1:12" x14ac:dyDescent="0.2">
      <c r="A1484" s="3" t="s">
        <v>3425</v>
      </c>
      <c r="B1484" s="3" t="s">
        <v>3426</v>
      </c>
      <c r="C1484" s="3" t="s">
        <v>2826</v>
      </c>
      <c r="D1484" s="3" t="s">
        <v>12</v>
      </c>
      <c r="E1484" s="3" t="s">
        <v>12</v>
      </c>
      <c r="F1484" s="3" t="s">
        <v>12</v>
      </c>
      <c r="G1484" s="3" t="s">
        <v>12</v>
      </c>
      <c r="H1484" s="3" t="s">
        <v>12</v>
      </c>
      <c r="I1484" s="3" t="s">
        <v>12</v>
      </c>
      <c r="J1484" s="3" t="s">
        <v>12</v>
      </c>
      <c r="K1484" s="3" t="s">
        <v>12</v>
      </c>
      <c r="L1484" s="3" t="s">
        <v>12</v>
      </c>
    </row>
    <row r="1485" spans="1:12" x14ac:dyDescent="0.2">
      <c r="A1485" s="3" t="s">
        <v>3427</v>
      </c>
      <c r="B1485" s="3" t="s">
        <v>3428</v>
      </c>
      <c r="C1485" s="3" t="s">
        <v>2826</v>
      </c>
      <c r="D1485" s="3" t="s">
        <v>12</v>
      </c>
      <c r="E1485" s="3" t="s">
        <v>12</v>
      </c>
      <c r="F1485" s="3" t="s">
        <v>12</v>
      </c>
      <c r="G1485" s="3" t="s">
        <v>12</v>
      </c>
      <c r="H1485" s="3">
        <v>420</v>
      </c>
      <c r="I1485" s="3" t="s">
        <v>12</v>
      </c>
      <c r="J1485" s="3" t="s">
        <v>12</v>
      </c>
      <c r="K1485" s="3" t="s">
        <v>12</v>
      </c>
      <c r="L1485" s="3" t="s">
        <v>12</v>
      </c>
    </row>
    <row r="1486" spans="1:12" x14ac:dyDescent="0.2">
      <c r="A1486" s="3" t="s">
        <v>3429</v>
      </c>
      <c r="B1486" s="3" t="s">
        <v>3430</v>
      </c>
      <c r="C1486" s="3" t="s">
        <v>2826</v>
      </c>
      <c r="D1486" s="3" t="s">
        <v>12</v>
      </c>
      <c r="E1486" s="3" t="s">
        <v>12</v>
      </c>
      <c r="F1486" s="3" t="s">
        <v>12</v>
      </c>
      <c r="G1486" s="3" t="s">
        <v>12</v>
      </c>
      <c r="H1486" s="3" t="s">
        <v>12</v>
      </c>
      <c r="I1486" s="3" t="s">
        <v>12</v>
      </c>
      <c r="J1486" s="3" t="s">
        <v>12</v>
      </c>
      <c r="K1486" s="3" t="s">
        <v>12</v>
      </c>
      <c r="L1486" s="3" t="s">
        <v>12</v>
      </c>
    </row>
    <row r="1487" spans="1:12" x14ac:dyDescent="0.2">
      <c r="A1487" s="3" t="s">
        <v>3431</v>
      </c>
      <c r="B1487" s="3" t="s">
        <v>3432</v>
      </c>
      <c r="C1487" s="3" t="s">
        <v>2826</v>
      </c>
      <c r="D1487" s="3" t="s">
        <v>12</v>
      </c>
      <c r="E1487" s="3" t="s">
        <v>12</v>
      </c>
      <c r="F1487" s="3" t="s">
        <v>12</v>
      </c>
      <c r="G1487" s="3" t="s">
        <v>12</v>
      </c>
      <c r="H1487" s="3" t="s">
        <v>12</v>
      </c>
      <c r="I1487" s="3" t="s">
        <v>12</v>
      </c>
      <c r="J1487" s="3" t="s">
        <v>12</v>
      </c>
      <c r="K1487" s="3" t="s">
        <v>12</v>
      </c>
      <c r="L1487" s="3" t="s">
        <v>12</v>
      </c>
    </row>
    <row r="1488" spans="1:12" x14ac:dyDescent="0.2">
      <c r="A1488" s="3" t="s">
        <v>3433</v>
      </c>
      <c r="B1488" s="3" t="s">
        <v>3434</v>
      </c>
      <c r="C1488" s="3" t="s">
        <v>2826</v>
      </c>
      <c r="D1488" s="3" t="s">
        <v>12</v>
      </c>
      <c r="E1488" s="3" t="s">
        <v>12</v>
      </c>
      <c r="F1488" s="3" t="s">
        <v>12</v>
      </c>
      <c r="G1488" s="3" t="s">
        <v>3435</v>
      </c>
      <c r="H1488" s="3" t="s">
        <v>12</v>
      </c>
      <c r="I1488" s="3" t="s">
        <v>12</v>
      </c>
      <c r="J1488" s="3" t="s">
        <v>12</v>
      </c>
      <c r="K1488" s="3" t="s">
        <v>12</v>
      </c>
      <c r="L1488" s="3" t="s">
        <v>12</v>
      </c>
    </row>
    <row r="1489" spans="1:12" x14ac:dyDescent="0.2">
      <c r="A1489" s="3" t="s">
        <v>3436</v>
      </c>
      <c r="B1489" s="3" t="s">
        <v>3437</v>
      </c>
      <c r="C1489" s="3" t="s">
        <v>2826</v>
      </c>
      <c r="D1489" s="3" t="s">
        <v>12</v>
      </c>
      <c r="E1489" s="3">
        <v>406055000</v>
      </c>
      <c r="F1489" s="3" t="s">
        <v>1790</v>
      </c>
      <c r="G1489" s="3" t="s">
        <v>12</v>
      </c>
      <c r="H1489" s="3">
        <v>203</v>
      </c>
      <c r="I1489" s="3">
        <v>25</v>
      </c>
      <c r="J1489" s="3">
        <v>1267027</v>
      </c>
      <c r="K1489" s="3">
        <v>4.33</v>
      </c>
      <c r="L1489" s="3">
        <v>3.07</v>
      </c>
    </row>
    <row r="1490" spans="1:12" x14ac:dyDescent="0.2">
      <c r="A1490" s="3" t="s">
        <v>3438</v>
      </c>
      <c r="B1490" s="3" t="s">
        <v>3439</v>
      </c>
      <c r="C1490" s="3" t="s">
        <v>2826</v>
      </c>
      <c r="D1490" s="3" t="s">
        <v>12</v>
      </c>
      <c r="E1490" s="3" t="s">
        <v>12</v>
      </c>
      <c r="F1490" s="3" t="s">
        <v>12</v>
      </c>
      <c r="G1490" s="3" t="s">
        <v>12</v>
      </c>
      <c r="H1490" s="3" t="s">
        <v>12</v>
      </c>
      <c r="I1490" s="3" t="s">
        <v>12</v>
      </c>
      <c r="J1490" s="3" t="s">
        <v>12</v>
      </c>
      <c r="K1490" s="3" t="s">
        <v>12</v>
      </c>
      <c r="L1490" s="3" t="s">
        <v>12</v>
      </c>
    </row>
    <row r="1491" spans="1:12" x14ac:dyDescent="0.2">
      <c r="A1491" s="3" t="s">
        <v>3440</v>
      </c>
      <c r="B1491" s="3" t="s">
        <v>3441</v>
      </c>
      <c r="C1491" s="3" t="s">
        <v>2826</v>
      </c>
      <c r="D1491" s="3" t="s">
        <v>12</v>
      </c>
      <c r="E1491" s="3">
        <v>402597000</v>
      </c>
      <c r="F1491" s="3" t="s">
        <v>3442</v>
      </c>
      <c r="G1491" s="3" t="s">
        <v>12</v>
      </c>
      <c r="H1491" s="3">
        <v>1290</v>
      </c>
      <c r="I1491" s="3">
        <v>45</v>
      </c>
      <c r="J1491" s="3">
        <v>7152031</v>
      </c>
      <c r="K1491" s="3">
        <v>3.92</v>
      </c>
      <c r="L1491" s="3">
        <v>5.4</v>
      </c>
    </row>
    <row r="1492" spans="1:12" x14ac:dyDescent="0.2">
      <c r="A1492" s="3" t="s">
        <v>3448</v>
      </c>
      <c r="B1492" s="3" t="s">
        <v>3449</v>
      </c>
      <c r="C1492" s="3" t="s">
        <v>2826</v>
      </c>
      <c r="D1492" s="3" t="s">
        <v>12</v>
      </c>
      <c r="E1492" s="3" t="s">
        <v>12</v>
      </c>
      <c r="F1492" s="3" t="s">
        <v>12</v>
      </c>
      <c r="G1492" s="3" t="s">
        <v>12</v>
      </c>
      <c r="H1492" s="3">
        <v>140</v>
      </c>
      <c r="I1492" s="3" t="s">
        <v>12</v>
      </c>
      <c r="J1492" s="3" t="s">
        <v>12</v>
      </c>
      <c r="K1492" s="3" t="s">
        <v>12</v>
      </c>
      <c r="L1492" s="3" t="s">
        <v>12</v>
      </c>
    </row>
    <row r="1493" spans="1:12" x14ac:dyDescent="0.2">
      <c r="A1493" s="3" t="s">
        <v>3450</v>
      </c>
      <c r="B1493" s="3" t="s">
        <v>3451</v>
      </c>
      <c r="C1493" s="3" t="s">
        <v>2826</v>
      </c>
      <c r="D1493" s="3" t="s">
        <v>12</v>
      </c>
      <c r="E1493" s="3" t="s">
        <v>12</v>
      </c>
      <c r="F1493" s="3" t="s">
        <v>12</v>
      </c>
      <c r="G1493" s="3" t="s">
        <v>12</v>
      </c>
      <c r="H1493" s="3" t="s">
        <v>12</v>
      </c>
      <c r="I1493" s="3" t="s">
        <v>12</v>
      </c>
      <c r="J1493" s="3" t="s">
        <v>12</v>
      </c>
      <c r="K1493" s="3" t="s">
        <v>12</v>
      </c>
      <c r="L1493" s="3" t="s">
        <v>12</v>
      </c>
    </row>
    <row r="1494" spans="1:12" x14ac:dyDescent="0.2">
      <c r="A1494" s="3" t="s">
        <v>3457</v>
      </c>
      <c r="B1494" s="3" t="s">
        <v>3458</v>
      </c>
      <c r="C1494" s="3" t="s">
        <v>2826</v>
      </c>
      <c r="D1494" s="3" t="s">
        <v>12</v>
      </c>
      <c r="E1494" s="3">
        <v>92027000</v>
      </c>
      <c r="F1494" s="3" t="s">
        <v>3459</v>
      </c>
      <c r="G1494" s="3" t="s">
        <v>12</v>
      </c>
      <c r="H1494" s="3">
        <v>374</v>
      </c>
      <c r="I1494" s="3">
        <v>45</v>
      </c>
      <c r="J1494" s="3" t="s">
        <v>12</v>
      </c>
      <c r="K1494" s="3" t="s">
        <v>12</v>
      </c>
      <c r="L1494" s="3" t="s">
        <v>12</v>
      </c>
    </row>
    <row r="1495" spans="1:12" x14ac:dyDescent="0.2">
      <c r="A1495" s="3" t="s">
        <v>3460</v>
      </c>
      <c r="B1495" s="3" t="s">
        <v>3461</v>
      </c>
      <c r="C1495" s="3" t="s">
        <v>2826</v>
      </c>
      <c r="D1495" s="3" t="s">
        <v>12</v>
      </c>
      <c r="E1495" s="3">
        <v>96839000</v>
      </c>
      <c r="F1495" s="3" t="s">
        <v>821</v>
      </c>
      <c r="G1495" s="3" t="s">
        <v>12</v>
      </c>
      <c r="H1495" s="3">
        <v>450</v>
      </c>
      <c r="I1495" s="3">
        <v>45</v>
      </c>
      <c r="J1495" s="3">
        <v>1863873</v>
      </c>
      <c r="K1495" s="3">
        <v>12.42</v>
      </c>
      <c r="L1495" s="3">
        <v>8</v>
      </c>
    </row>
    <row r="1496" spans="1:12" x14ac:dyDescent="0.2">
      <c r="A1496" s="3" t="s">
        <v>3467</v>
      </c>
      <c r="B1496" s="3" t="s">
        <v>3468</v>
      </c>
      <c r="C1496" s="3" t="s">
        <v>2826</v>
      </c>
      <c r="D1496" s="3" t="s">
        <v>12</v>
      </c>
      <c r="E1496" s="3" t="s">
        <v>12</v>
      </c>
      <c r="F1496" s="3" t="s">
        <v>12</v>
      </c>
      <c r="G1496" s="3" t="s">
        <v>12</v>
      </c>
      <c r="H1496" s="3" t="s">
        <v>12</v>
      </c>
      <c r="I1496" s="3" t="s">
        <v>12</v>
      </c>
      <c r="J1496" s="3" t="s">
        <v>12</v>
      </c>
      <c r="K1496" s="3" t="s">
        <v>12</v>
      </c>
      <c r="L1496" s="3" t="s">
        <v>12</v>
      </c>
    </row>
    <row r="1497" spans="1:12" x14ac:dyDescent="0.2">
      <c r="A1497" s="3" t="s">
        <v>3469</v>
      </c>
      <c r="B1497" s="3" t="s">
        <v>3470</v>
      </c>
      <c r="C1497" s="3" t="s">
        <v>2826</v>
      </c>
      <c r="D1497" s="3" t="s">
        <v>12</v>
      </c>
      <c r="E1497" s="3" t="s">
        <v>12</v>
      </c>
      <c r="F1497" s="3" t="s">
        <v>12</v>
      </c>
      <c r="G1497" s="3" t="s">
        <v>12</v>
      </c>
      <c r="H1497" s="3" t="s">
        <v>12</v>
      </c>
      <c r="I1497" s="3">
        <v>20</v>
      </c>
      <c r="J1497" s="3" t="s">
        <v>12</v>
      </c>
      <c r="K1497" s="3" t="s">
        <v>12</v>
      </c>
      <c r="L1497" s="3" t="s">
        <v>12</v>
      </c>
    </row>
    <row r="1498" spans="1:12" x14ac:dyDescent="0.2">
      <c r="A1498" s="3" t="s">
        <v>3478</v>
      </c>
      <c r="B1498" s="3" t="s">
        <v>3479</v>
      </c>
      <c r="C1498" s="3" t="s">
        <v>2826</v>
      </c>
      <c r="D1498" s="3" t="s">
        <v>12</v>
      </c>
      <c r="E1498" s="3" t="s">
        <v>12</v>
      </c>
      <c r="F1498" s="3" t="s">
        <v>12</v>
      </c>
      <c r="G1498" s="3" t="s">
        <v>12</v>
      </c>
      <c r="H1498" s="3" t="s">
        <v>12</v>
      </c>
      <c r="I1498" s="3" t="s">
        <v>12</v>
      </c>
      <c r="J1498" s="3" t="s">
        <v>12</v>
      </c>
      <c r="K1498" s="3" t="s">
        <v>12</v>
      </c>
      <c r="L1498" s="3" t="s">
        <v>12</v>
      </c>
    </row>
    <row r="1499" spans="1:12" x14ac:dyDescent="0.2">
      <c r="A1499" s="3" t="s">
        <v>3480</v>
      </c>
      <c r="B1499" s="3" t="s">
        <v>3481</v>
      </c>
      <c r="C1499" s="3" t="s">
        <v>3482</v>
      </c>
      <c r="D1499" s="3" t="s">
        <v>12</v>
      </c>
      <c r="E1499" s="3">
        <v>4906000</v>
      </c>
      <c r="F1499" s="3" t="s">
        <v>3483</v>
      </c>
      <c r="G1499" s="3" t="s">
        <v>776</v>
      </c>
      <c r="H1499" s="3">
        <v>171</v>
      </c>
      <c r="I1499" s="3" t="s">
        <v>12</v>
      </c>
      <c r="J1499" s="3" t="s">
        <v>12</v>
      </c>
      <c r="K1499" s="3" t="s">
        <v>12</v>
      </c>
      <c r="L1499" s="3" t="s">
        <v>12</v>
      </c>
    </row>
    <row r="1500" spans="1:12" x14ac:dyDescent="0.2">
      <c r="A1500" s="3" t="s">
        <v>3484</v>
      </c>
      <c r="B1500" s="3" t="s">
        <v>3485</v>
      </c>
      <c r="C1500" s="3" t="s">
        <v>3482</v>
      </c>
      <c r="D1500" s="3" t="s">
        <v>12</v>
      </c>
      <c r="E1500" s="3">
        <v>59512000</v>
      </c>
      <c r="F1500" s="3" t="s">
        <v>12</v>
      </c>
      <c r="G1500" s="3" t="s">
        <v>12</v>
      </c>
      <c r="H1500" s="3">
        <v>216</v>
      </c>
      <c r="I1500" s="3" t="s">
        <v>12</v>
      </c>
      <c r="J1500" s="3" t="s">
        <v>12</v>
      </c>
      <c r="K1500" s="3" t="s">
        <v>12</v>
      </c>
      <c r="L1500" s="3" t="s">
        <v>12</v>
      </c>
    </row>
    <row r="1501" spans="1:12" x14ac:dyDescent="0.2">
      <c r="A1501" s="3" t="s">
        <v>3486</v>
      </c>
      <c r="B1501" s="3" t="s">
        <v>3487</v>
      </c>
      <c r="C1501" s="3" t="s">
        <v>3482</v>
      </c>
      <c r="D1501" s="3" t="s">
        <v>12</v>
      </c>
      <c r="E1501" s="3" t="s">
        <v>12</v>
      </c>
      <c r="F1501" s="3" t="s">
        <v>12</v>
      </c>
      <c r="G1501" s="3" t="s">
        <v>12</v>
      </c>
      <c r="H1501" s="3" t="s">
        <v>12</v>
      </c>
      <c r="I1501" s="3" t="s">
        <v>12</v>
      </c>
      <c r="J1501" s="3" t="s">
        <v>12</v>
      </c>
      <c r="K1501" s="3" t="s">
        <v>12</v>
      </c>
      <c r="L1501" s="3" t="s">
        <v>12</v>
      </c>
    </row>
    <row r="1502" spans="1:12" x14ac:dyDescent="0.2">
      <c r="A1502" s="3" t="s">
        <v>3491</v>
      </c>
      <c r="B1502" s="3" t="s">
        <v>3492</v>
      </c>
      <c r="C1502" s="3" t="s">
        <v>3482</v>
      </c>
      <c r="D1502" s="3" t="s">
        <v>12</v>
      </c>
      <c r="E1502" s="3" t="s">
        <v>12</v>
      </c>
      <c r="F1502" s="3" t="s">
        <v>12</v>
      </c>
      <c r="G1502" s="3" t="s">
        <v>3493</v>
      </c>
      <c r="H1502" s="3" t="s">
        <v>12</v>
      </c>
      <c r="I1502" s="3" t="s">
        <v>12</v>
      </c>
      <c r="J1502" s="3" t="s">
        <v>12</v>
      </c>
      <c r="K1502" s="3" t="s">
        <v>12</v>
      </c>
      <c r="L1502" s="3" t="s">
        <v>12</v>
      </c>
    </row>
    <row r="1503" spans="1:12" x14ac:dyDescent="0.2">
      <c r="A1503" s="3" t="s">
        <v>3494</v>
      </c>
      <c r="B1503" s="3" t="s">
        <v>3495</v>
      </c>
      <c r="C1503" s="3" t="s">
        <v>3482</v>
      </c>
      <c r="D1503" s="3" t="s">
        <v>12</v>
      </c>
      <c r="E1503" s="3" t="s">
        <v>12</v>
      </c>
      <c r="F1503" s="3" t="s">
        <v>12</v>
      </c>
      <c r="G1503" s="3" t="s">
        <v>12</v>
      </c>
      <c r="H1503" s="3">
        <v>2</v>
      </c>
      <c r="I1503" s="3" t="s">
        <v>12</v>
      </c>
      <c r="J1503" s="3" t="s">
        <v>12</v>
      </c>
      <c r="K1503" s="3" t="s">
        <v>12</v>
      </c>
      <c r="L1503" s="3" t="s">
        <v>12</v>
      </c>
    </row>
    <row r="1504" spans="1:12" x14ac:dyDescent="0.2">
      <c r="A1504" s="3" t="s">
        <v>3496</v>
      </c>
      <c r="B1504" s="3" t="s">
        <v>3497</v>
      </c>
      <c r="C1504" s="3" t="s">
        <v>3482</v>
      </c>
      <c r="D1504" s="3" t="s">
        <v>12</v>
      </c>
      <c r="E1504" s="3">
        <v>1551804</v>
      </c>
      <c r="F1504" s="3" t="s">
        <v>12</v>
      </c>
      <c r="G1504" s="3" t="s">
        <v>12</v>
      </c>
      <c r="H1504" s="3">
        <v>19</v>
      </c>
      <c r="I1504" s="3" t="s">
        <v>12</v>
      </c>
      <c r="J1504" s="3" t="s">
        <v>12</v>
      </c>
      <c r="K1504" s="3" t="s">
        <v>12</v>
      </c>
      <c r="L1504" s="3" t="s">
        <v>12</v>
      </c>
    </row>
    <row r="1505" spans="1:12" x14ac:dyDescent="0.2">
      <c r="A1505" s="3" t="s">
        <v>3498</v>
      </c>
      <c r="B1505" s="3" t="s">
        <v>3499</v>
      </c>
      <c r="C1505" s="3" t="s">
        <v>3482</v>
      </c>
      <c r="D1505" s="3" t="s">
        <v>12</v>
      </c>
      <c r="E1505" s="3" t="s">
        <v>12</v>
      </c>
      <c r="F1505" s="3" t="s">
        <v>12</v>
      </c>
      <c r="G1505" s="3" t="s">
        <v>12</v>
      </c>
      <c r="H1505" s="3">
        <v>9</v>
      </c>
      <c r="I1505" s="3" t="s">
        <v>12</v>
      </c>
      <c r="J1505" s="3" t="s">
        <v>12</v>
      </c>
      <c r="K1505" s="3" t="s">
        <v>12</v>
      </c>
      <c r="L1505" s="3" t="s">
        <v>12</v>
      </c>
    </row>
    <row r="1506" spans="1:12" x14ac:dyDescent="0.2">
      <c r="A1506" s="3" t="s">
        <v>3500</v>
      </c>
      <c r="B1506" s="3" t="s">
        <v>3501</v>
      </c>
      <c r="C1506" s="3" t="s">
        <v>3482</v>
      </c>
      <c r="D1506" s="3" t="s">
        <v>12</v>
      </c>
      <c r="E1506" s="3" t="s">
        <v>12</v>
      </c>
      <c r="F1506" s="3" t="s">
        <v>12</v>
      </c>
      <c r="G1506" s="3" t="s">
        <v>12</v>
      </c>
      <c r="H1506" s="3" t="s">
        <v>12</v>
      </c>
      <c r="I1506" s="3" t="s">
        <v>12</v>
      </c>
      <c r="J1506" s="3" t="s">
        <v>12</v>
      </c>
      <c r="K1506" s="3" t="s">
        <v>12</v>
      </c>
      <c r="L1506" s="3" t="s">
        <v>12</v>
      </c>
    </row>
    <row r="1507" spans="1:12" x14ac:dyDescent="0.2">
      <c r="A1507" s="3" t="s">
        <v>3502</v>
      </c>
      <c r="B1507" s="3" t="s">
        <v>3503</v>
      </c>
      <c r="C1507" s="3" t="s">
        <v>3482</v>
      </c>
      <c r="D1507" s="3" t="s">
        <v>12</v>
      </c>
      <c r="E1507" s="3">
        <v>24729000</v>
      </c>
      <c r="F1507" s="3" t="s">
        <v>3504</v>
      </c>
      <c r="G1507" s="3" t="s">
        <v>12</v>
      </c>
      <c r="H1507" s="3">
        <v>164</v>
      </c>
      <c r="I1507" s="3" t="s">
        <v>12</v>
      </c>
      <c r="J1507" s="3" t="s">
        <v>12</v>
      </c>
      <c r="K1507" s="3" t="s">
        <v>12</v>
      </c>
      <c r="L1507" s="3" t="s">
        <v>12</v>
      </c>
    </row>
    <row r="1508" spans="1:12" x14ac:dyDescent="0.2">
      <c r="A1508" s="3" t="s">
        <v>3505</v>
      </c>
      <c r="B1508" s="3" t="s">
        <v>3506</v>
      </c>
      <c r="C1508" s="3" t="s">
        <v>3482</v>
      </c>
      <c r="D1508" s="3" t="s">
        <v>12</v>
      </c>
      <c r="E1508" s="3">
        <v>12621000</v>
      </c>
      <c r="F1508" s="3" t="s">
        <v>3507</v>
      </c>
      <c r="G1508" s="3" t="s">
        <v>12</v>
      </c>
      <c r="H1508" s="3">
        <v>157</v>
      </c>
      <c r="I1508" s="3" t="s">
        <v>12</v>
      </c>
      <c r="J1508" s="3" t="s">
        <v>12</v>
      </c>
      <c r="K1508" s="3" t="s">
        <v>12</v>
      </c>
      <c r="L1508" s="3" t="s">
        <v>12</v>
      </c>
    </row>
    <row r="1509" spans="1:12" x14ac:dyDescent="0.2">
      <c r="A1509" s="3" t="s">
        <v>3508</v>
      </c>
      <c r="B1509" s="3" t="s">
        <v>3509</v>
      </c>
      <c r="C1509" s="3" t="s">
        <v>3482</v>
      </c>
      <c r="D1509" s="3" t="s">
        <v>12</v>
      </c>
      <c r="E1509" s="3" t="s">
        <v>12</v>
      </c>
      <c r="F1509" s="3" t="s">
        <v>12</v>
      </c>
      <c r="G1509" s="3" t="s">
        <v>12</v>
      </c>
      <c r="H1509" s="3" t="s">
        <v>12</v>
      </c>
      <c r="I1509" s="3" t="s">
        <v>12</v>
      </c>
      <c r="J1509" s="3" t="s">
        <v>12</v>
      </c>
      <c r="K1509" s="3" t="s">
        <v>12</v>
      </c>
      <c r="L1509" s="3" t="s">
        <v>12</v>
      </c>
    </row>
    <row r="1510" spans="1:12" x14ac:dyDescent="0.2">
      <c r="A1510" s="3" t="s">
        <v>3513</v>
      </c>
      <c r="B1510" s="3" t="s">
        <v>3514</v>
      </c>
      <c r="C1510" s="3" t="s">
        <v>3482</v>
      </c>
      <c r="D1510" s="3" t="s">
        <v>12</v>
      </c>
      <c r="E1510" s="3">
        <v>9334000</v>
      </c>
      <c r="F1510" s="3" t="s">
        <v>12</v>
      </c>
      <c r="G1510" s="3" t="s">
        <v>12</v>
      </c>
      <c r="H1510" s="3" t="s">
        <v>12</v>
      </c>
      <c r="I1510" s="3" t="s">
        <v>12</v>
      </c>
      <c r="J1510" s="3" t="s">
        <v>12</v>
      </c>
      <c r="K1510" s="3" t="s">
        <v>12</v>
      </c>
      <c r="L1510" s="3" t="s">
        <v>12</v>
      </c>
    </row>
    <row r="1511" spans="1:12" x14ac:dyDescent="0.2">
      <c r="A1511" s="3" t="s">
        <v>3515</v>
      </c>
      <c r="B1511" s="3" t="s">
        <v>3516</v>
      </c>
      <c r="C1511" s="3" t="s">
        <v>3482</v>
      </c>
      <c r="D1511" s="3" t="s">
        <v>12</v>
      </c>
      <c r="E1511" s="3">
        <v>0</v>
      </c>
      <c r="F1511" s="3" t="s">
        <v>12</v>
      </c>
      <c r="G1511" s="3" t="s">
        <v>12</v>
      </c>
      <c r="H1511" s="3">
        <v>1</v>
      </c>
      <c r="I1511" s="3" t="s">
        <v>12</v>
      </c>
      <c r="J1511" s="3" t="s">
        <v>12</v>
      </c>
      <c r="K1511" s="3" t="s">
        <v>12</v>
      </c>
      <c r="L1511" s="3" t="s">
        <v>12</v>
      </c>
    </row>
    <row r="1512" spans="1:12" x14ac:dyDescent="0.2">
      <c r="A1512" s="3" t="s">
        <v>3517</v>
      </c>
      <c r="B1512" s="3" t="s">
        <v>3518</v>
      </c>
      <c r="C1512" s="3" t="s">
        <v>3482</v>
      </c>
      <c r="D1512" s="3" t="s">
        <v>12</v>
      </c>
      <c r="E1512" s="3" t="s">
        <v>12</v>
      </c>
      <c r="F1512" s="3" t="s">
        <v>12</v>
      </c>
      <c r="G1512" s="3" t="s">
        <v>12</v>
      </c>
      <c r="H1512" s="3" t="s">
        <v>12</v>
      </c>
      <c r="I1512" s="3" t="s">
        <v>12</v>
      </c>
      <c r="J1512" s="3" t="s">
        <v>12</v>
      </c>
      <c r="K1512" s="3" t="s">
        <v>12</v>
      </c>
      <c r="L1512" s="3" t="s">
        <v>12</v>
      </c>
    </row>
    <row r="1513" spans="1:12" x14ac:dyDescent="0.2">
      <c r="A1513" s="3" t="s">
        <v>3519</v>
      </c>
      <c r="B1513" s="3" t="s">
        <v>3520</v>
      </c>
      <c r="C1513" s="3" t="s">
        <v>3482</v>
      </c>
      <c r="D1513" s="3" t="s">
        <v>12</v>
      </c>
      <c r="E1513" s="3">
        <v>1196000</v>
      </c>
      <c r="F1513" s="3" t="s">
        <v>2183</v>
      </c>
      <c r="G1513" s="3" t="s">
        <v>3521</v>
      </c>
      <c r="H1513" s="3">
        <v>29</v>
      </c>
      <c r="I1513" s="3">
        <v>45</v>
      </c>
      <c r="J1513" s="3" t="s">
        <v>12</v>
      </c>
      <c r="K1513" s="3" t="s">
        <v>12</v>
      </c>
      <c r="L1513" s="3" t="s">
        <v>12</v>
      </c>
    </row>
    <row r="1514" spans="1:12" x14ac:dyDescent="0.2">
      <c r="A1514" s="3" t="s">
        <v>3522</v>
      </c>
      <c r="B1514" s="3" t="s">
        <v>3523</v>
      </c>
      <c r="C1514" s="3" t="s">
        <v>3482</v>
      </c>
      <c r="D1514" s="3" t="s">
        <v>12</v>
      </c>
      <c r="E1514" s="3">
        <v>107274000</v>
      </c>
      <c r="F1514" s="3" t="s">
        <v>3524</v>
      </c>
      <c r="G1514" s="3" t="s">
        <v>12</v>
      </c>
      <c r="H1514" s="3">
        <v>545</v>
      </c>
      <c r="I1514" s="3">
        <v>45</v>
      </c>
      <c r="J1514" s="3" t="s">
        <v>12</v>
      </c>
      <c r="K1514" s="3" t="s">
        <v>12</v>
      </c>
      <c r="L1514" s="3" t="s">
        <v>12</v>
      </c>
    </row>
    <row r="1515" spans="1:12" x14ac:dyDescent="0.2">
      <c r="A1515" s="3" t="s">
        <v>3525</v>
      </c>
      <c r="B1515" s="3" t="s">
        <v>3526</v>
      </c>
      <c r="C1515" s="3" t="s">
        <v>3482</v>
      </c>
      <c r="D1515" s="3" t="s">
        <v>12</v>
      </c>
      <c r="E1515" s="3" t="s">
        <v>12</v>
      </c>
      <c r="F1515" s="3" t="s">
        <v>12</v>
      </c>
      <c r="G1515" s="3" t="s">
        <v>12</v>
      </c>
      <c r="H1515" s="3" t="s">
        <v>12</v>
      </c>
      <c r="I1515" s="3" t="s">
        <v>12</v>
      </c>
      <c r="J1515" s="3" t="s">
        <v>12</v>
      </c>
      <c r="K1515" s="3" t="s">
        <v>12</v>
      </c>
      <c r="L1515" s="3" t="s">
        <v>12</v>
      </c>
    </row>
    <row r="1516" spans="1:12" x14ac:dyDescent="0.2">
      <c r="A1516" s="3" t="s">
        <v>3527</v>
      </c>
      <c r="B1516" s="3" t="s">
        <v>3528</v>
      </c>
      <c r="C1516" s="3" t="s">
        <v>3482</v>
      </c>
      <c r="D1516" s="3" t="s">
        <v>12</v>
      </c>
      <c r="E1516" s="3" t="s">
        <v>12</v>
      </c>
      <c r="F1516" s="3" t="s">
        <v>12</v>
      </c>
      <c r="G1516" s="3" t="s">
        <v>12</v>
      </c>
      <c r="H1516" s="3" t="s">
        <v>12</v>
      </c>
      <c r="I1516" s="3" t="s">
        <v>12</v>
      </c>
      <c r="J1516" s="3" t="s">
        <v>12</v>
      </c>
      <c r="K1516" s="3" t="s">
        <v>12</v>
      </c>
      <c r="L1516" s="3" t="s">
        <v>12</v>
      </c>
    </row>
    <row r="1517" spans="1:12" x14ac:dyDescent="0.2">
      <c r="A1517" s="3" t="s">
        <v>3529</v>
      </c>
      <c r="B1517" s="3" t="s">
        <v>3530</v>
      </c>
      <c r="C1517" s="3" t="s">
        <v>3482</v>
      </c>
      <c r="D1517" s="3" t="s">
        <v>12</v>
      </c>
      <c r="E1517" s="3" t="s">
        <v>12</v>
      </c>
      <c r="F1517" s="3" t="s">
        <v>12</v>
      </c>
      <c r="G1517" s="3" t="s">
        <v>12</v>
      </c>
      <c r="H1517" s="3" t="s">
        <v>12</v>
      </c>
      <c r="I1517" s="3" t="s">
        <v>12</v>
      </c>
      <c r="J1517" s="3" t="s">
        <v>12</v>
      </c>
      <c r="K1517" s="3" t="s">
        <v>12</v>
      </c>
      <c r="L1517" s="3" t="s">
        <v>12</v>
      </c>
    </row>
    <row r="1518" spans="1:12" x14ac:dyDescent="0.2">
      <c r="A1518" s="3" t="s">
        <v>3531</v>
      </c>
      <c r="B1518" s="3" t="s">
        <v>3532</v>
      </c>
      <c r="C1518" s="3" t="s">
        <v>3482</v>
      </c>
      <c r="D1518" s="3" t="s">
        <v>12</v>
      </c>
      <c r="E1518" s="3" t="s">
        <v>12</v>
      </c>
      <c r="F1518" s="3" t="s">
        <v>12</v>
      </c>
      <c r="G1518" s="3" t="s">
        <v>12</v>
      </c>
      <c r="H1518" s="3" t="s">
        <v>12</v>
      </c>
      <c r="I1518" s="3" t="s">
        <v>12</v>
      </c>
      <c r="J1518" s="3" t="s">
        <v>12</v>
      </c>
      <c r="K1518" s="3" t="s">
        <v>12</v>
      </c>
      <c r="L1518" s="3" t="s">
        <v>12</v>
      </c>
    </row>
    <row r="1519" spans="1:12" x14ac:dyDescent="0.2">
      <c r="A1519" s="3" t="s">
        <v>3533</v>
      </c>
      <c r="B1519" s="3" t="s">
        <v>3534</v>
      </c>
      <c r="C1519" s="3" t="s">
        <v>3482</v>
      </c>
      <c r="D1519" s="3" t="s">
        <v>12</v>
      </c>
      <c r="E1519" s="3">
        <v>21142000</v>
      </c>
      <c r="F1519" s="3" t="s">
        <v>3535</v>
      </c>
      <c r="G1519" s="3" t="s">
        <v>12</v>
      </c>
      <c r="H1519" s="3">
        <v>125</v>
      </c>
      <c r="I1519" s="3" t="s">
        <v>12</v>
      </c>
      <c r="J1519" s="3" t="s">
        <v>12</v>
      </c>
      <c r="K1519" s="3" t="s">
        <v>12</v>
      </c>
      <c r="L1519" s="3" t="s">
        <v>12</v>
      </c>
    </row>
    <row r="1520" spans="1:12" x14ac:dyDescent="0.2">
      <c r="A1520" s="3" t="s">
        <v>3536</v>
      </c>
      <c r="B1520" s="3" t="s">
        <v>3537</v>
      </c>
      <c r="C1520" s="3" t="s">
        <v>3482</v>
      </c>
      <c r="D1520" s="3" t="s">
        <v>12</v>
      </c>
      <c r="E1520" s="3" t="s">
        <v>12</v>
      </c>
      <c r="F1520" s="3" t="s">
        <v>12</v>
      </c>
      <c r="G1520" s="3" t="s">
        <v>12</v>
      </c>
      <c r="H1520" s="3" t="s">
        <v>12</v>
      </c>
      <c r="I1520" s="3">
        <v>25</v>
      </c>
      <c r="J1520" s="3" t="s">
        <v>12</v>
      </c>
      <c r="K1520" s="3" t="s">
        <v>12</v>
      </c>
      <c r="L1520" s="3" t="s">
        <v>12</v>
      </c>
    </row>
    <row r="1521" spans="1:12" x14ac:dyDescent="0.2">
      <c r="A1521" s="3" t="s">
        <v>3538</v>
      </c>
      <c r="B1521" s="3" t="s">
        <v>3539</v>
      </c>
      <c r="C1521" s="3" t="s">
        <v>3482</v>
      </c>
      <c r="D1521" s="3" t="s">
        <v>12</v>
      </c>
      <c r="E1521" s="3" t="s">
        <v>12</v>
      </c>
      <c r="F1521" s="3" t="s">
        <v>12</v>
      </c>
      <c r="G1521" s="3" t="s">
        <v>12</v>
      </c>
      <c r="H1521" s="3" t="s">
        <v>12</v>
      </c>
      <c r="I1521" s="3" t="s">
        <v>12</v>
      </c>
      <c r="J1521" s="3" t="s">
        <v>12</v>
      </c>
      <c r="K1521" s="3" t="s">
        <v>12</v>
      </c>
      <c r="L1521" s="3" t="s">
        <v>12</v>
      </c>
    </row>
    <row r="1522" spans="1:12" x14ac:dyDescent="0.2">
      <c r="A1522" s="3" t="s">
        <v>3540</v>
      </c>
      <c r="B1522" s="3" t="s">
        <v>3541</v>
      </c>
      <c r="C1522" s="3" t="s">
        <v>3482</v>
      </c>
      <c r="D1522" s="3" t="s">
        <v>12</v>
      </c>
      <c r="E1522" s="3">
        <v>45486000</v>
      </c>
      <c r="F1522" s="3" t="s">
        <v>88</v>
      </c>
      <c r="G1522" s="3" t="s">
        <v>12</v>
      </c>
      <c r="H1522" s="3">
        <v>207</v>
      </c>
      <c r="I1522" s="3" t="s">
        <v>12</v>
      </c>
      <c r="J1522" s="3" t="s">
        <v>12</v>
      </c>
      <c r="K1522" s="3" t="s">
        <v>12</v>
      </c>
      <c r="L1522" s="3" t="s">
        <v>12</v>
      </c>
    </row>
    <row r="1523" spans="1:12" x14ac:dyDescent="0.2">
      <c r="A1523" s="3" t="s">
        <v>3544</v>
      </c>
      <c r="B1523" s="3" t="s">
        <v>3545</v>
      </c>
      <c r="C1523" s="3" t="s">
        <v>3482</v>
      </c>
      <c r="D1523" s="3" t="s">
        <v>12</v>
      </c>
      <c r="E1523" s="3" t="s">
        <v>12</v>
      </c>
      <c r="F1523" s="3" t="s">
        <v>12</v>
      </c>
      <c r="G1523" s="3" t="s">
        <v>12</v>
      </c>
      <c r="H1523" s="3" t="s">
        <v>12</v>
      </c>
      <c r="I1523" s="3" t="s">
        <v>12</v>
      </c>
      <c r="J1523" s="3" t="s">
        <v>12</v>
      </c>
      <c r="K1523" s="3" t="s">
        <v>12</v>
      </c>
      <c r="L1523" s="3" t="s">
        <v>12</v>
      </c>
    </row>
    <row r="1524" spans="1:12" x14ac:dyDescent="0.2">
      <c r="A1524" s="3" t="s">
        <v>3546</v>
      </c>
      <c r="B1524" s="3" t="s">
        <v>3547</v>
      </c>
      <c r="C1524" s="3" t="s">
        <v>3482</v>
      </c>
      <c r="D1524" s="3" t="s">
        <v>12</v>
      </c>
      <c r="E1524" s="3" t="s">
        <v>12</v>
      </c>
      <c r="F1524" s="3" t="s">
        <v>12</v>
      </c>
      <c r="G1524" s="3" t="s">
        <v>12</v>
      </c>
      <c r="H1524" s="3" t="s">
        <v>12</v>
      </c>
      <c r="I1524" s="3" t="s">
        <v>12</v>
      </c>
      <c r="J1524" s="3" t="s">
        <v>12</v>
      </c>
      <c r="K1524" s="3" t="s">
        <v>12</v>
      </c>
      <c r="L1524" s="3" t="s">
        <v>12</v>
      </c>
    </row>
    <row r="1525" spans="1:12" x14ac:dyDescent="0.2">
      <c r="A1525" s="3" t="s">
        <v>3548</v>
      </c>
      <c r="B1525" s="3" t="s">
        <v>3549</v>
      </c>
      <c r="C1525" s="3" t="s">
        <v>3482</v>
      </c>
      <c r="D1525" s="3" t="s">
        <v>12</v>
      </c>
      <c r="E1525" s="3" t="s">
        <v>12</v>
      </c>
      <c r="F1525" s="3" t="s">
        <v>12</v>
      </c>
      <c r="G1525" s="3" t="s">
        <v>12</v>
      </c>
      <c r="H1525" s="3" t="s">
        <v>12</v>
      </c>
      <c r="I1525" s="3" t="s">
        <v>12</v>
      </c>
      <c r="J1525" s="3" t="s">
        <v>12</v>
      </c>
      <c r="K1525" s="3" t="s">
        <v>12</v>
      </c>
      <c r="L1525" s="3" t="s">
        <v>12</v>
      </c>
    </row>
    <row r="1526" spans="1:12" x14ac:dyDescent="0.2">
      <c r="A1526" s="3" t="s">
        <v>3550</v>
      </c>
      <c r="B1526" s="3" t="s">
        <v>3551</v>
      </c>
      <c r="C1526" s="3" t="s">
        <v>3482</v>
      </c>
      <c r="D1526" s="3" t="s">
        <v>12</v>
      </c>
      <c r="E1526" s="3">
        <v>897493008</v>
      </c>
      <c r="F1526" s="3" t="s">
        <v>3552</v>
      </c>
      <c r="G1526" s="3" t="s">
        <v>12</v>
      </c>
      <c r="H1526" s="3">
        <v>4603</v>
      </c>
      <c r="I1526" s="3">
        <v>45</v>
      </c>
      <c r="J1526" s="3">
        <v>6314915</v>
      </c>
      <c r="K1526" s="3">
        <v>14.58</v>
      </c>
      <c r="L1526" s="3" t="s">
        <v>12</v>
      </c>
    </row>
    <row r="1527" spans="1:12" x14ac:dyDescent="0.2">
      <c r="A1527" s="3" t="s">
        <v>3553</v>
      </c>
      <c r="B1527" s="3" t="s">
        <v>3554</v>
      </c>
      <c r="C1527" s="3" t="s">
        <v>3482</v>
      </c>
      <c r="D1527" s="3" t="s">
        <v>12</v>
      </c>
      <c r="E1527" s="3">
        <v>129960000</v>
      </c>
      <c r="F1527" s="3" t="s">
        <v>12</v>
      </c>
      <c r="G1527" s="3" t="s">
        <v>12</v>
      </c>
      <c r="H1527" s="3">
        <v>1088</v>
      </c>
      <c r="I1527" s="3" t="s">
        <v>12</v>
      </c>
      <c r="J1527" s="3" t="s">
        <v>12</v>
      </c>
      <c r="K1527" s="3" t="s">
        <v>12</v>
      </c>
      <c r="L1527" s="3" t="s">
        <v>12</v>
      </c>
    </row>
    <row r="1528" spans="1:12" x14ac:dyDescent="0.2">
      <c r="A1528" s="3" t="s">
        <v>3557</v>
      </c>
      <c r="B1528" s="3" t="s">
        <v>3558</v>
      </c>
      <c r="C1528" s="3" t="s">
        <v>3482</v>
      </c>
      <c r="D1528" s="3" t="s">
        <v>12</v>
      </c>
      <c r="E1528" s="3" t="s">
        <v>12</v>
      </c>
      <c r="F1528" s="3" t="s">
        <v>12</v>
      </c>
      <c r="G1528" s="3" t="s">
        <v>12</v>
      </c>
      <c r="H1528" s="3" t="s">
        <v>12</v>
      </c>
      <c r="I1528" s="3">
        <v>40</v>
      </c>
      <c r="J1528" s="3" t="s">
        <v>12</v>
      </c>
      <c r="K1528" s="3" t="s">
        <v>12</v>
      </c>
      <c r="L1528" s="3" t="s">
        <v>12</v>
      </c>
    </row>
    <row r="1529" spans="1:12" x14ac:dyDescent="0.2">
      <c r="A1529" s="3" t="s">
        <v>3559</v>
      </c>
      <c r="B1529" s="3" t="s">
        <v>3560</v>
      </c>
      <c r="C1529" s="3" t="s">
        <v>3482</v>
      </c>
      <c r="D1529" s="3" t="s">
        <v>12</v>
      </c>
      <c r="E1529" s="3">
        <v>23285000</v>
      </c>
      <c r="F1529" s="3" t="s">
        <v>2941</v>
      </c>
      <c r="G1529" s="3" t="s">
        <v>12</v>
      </c>
      <c r="H1529" s="3">
        <v>171</v>
      </c>
      <c r="I1529" s="3" t="s">
        <v>12</v>
      </c>
      <c r="J1529" s="3" t="s">
        <v>12</v>
      </c>
      <c r="K1529" s="3" t="s">
        <v>12</v>
      </c>
      <c r="L1529" s="3" t="s">
        <v>12</v>
      </c>
    </row>
    <row r="1530" spans="1:12" x14ac:dyDescent="0.2">
      <c r="A1530" s="3" t="s">
        <v>3561</v>
      </c>
      <c r="B1530" s="3" t="s">
        <v>3562</v>
      </c>
      <c r="C1530" s="3" t="s">
        <v>3482</v>
      </c>
      <c r="D1530" s="3" t="s">
        <v>12</v>
      </c>
      <c r="E1530" s="3">
        <v>87576000</v>
      </c>
      <c r="F1530" s="3" t="s">
        <v>3563</v>
      </c>
      <c r="G1530" s="3" t="s">
        <v>12</v>
      </c>
      <c r="H1530" s="3">
        <v>770</v>
      </c>
      <c r="I1530" s="3" t="s">
        <v>12</v>
      </c>
      <c r="J1530" s="3" t="s">
        <v>12</v>
      </c>
      <c r="K1530" s="3" t="s">
        <v>12</v>
      </c>
      <c r="L1530" s="3" t="s">
        <v>12</v>
      </c>
    </row>
    <row r="1531" spans="1:12" x14ac:dyDescent="0.2">
      <c r="A1531" s="3" t="s">
        <v>3564</v>
      </c>
      <c r="B1531" s="3" t="s">
        <v>3565</v>
      </c>
      <c r="C1531" s="3" t="s">
        <v>3482</v>
      </c>
      <c r="D1531" s="3" t="s">
        <v>12</v>
      </c>
      <c r="E1531" s="3" t="s">
        <v>12</v>
      </c>
      <c r="F1531" s="3" t="s">
        <v>12</v>
      </c>
      <c r="G1531" s="3" t="s">
        <v>12</v>
      </c>
      <c r="H1531" s="3" t="s">
        <v>12</v>
      </c>
      <c r="I1531" s="3" t="s">
        <v>12</v>
      </c>
      <c r="J1531" s="3" t="s">
        <v>12</v>
      </c>
      <c r="K1531" s="3" t="s">
        <v>12</v>
      </c>
      <c r="L1531" s="3" t="s">
        <v>12</v>
      </c>
    </row>
    <row r="1532" spans="1:12" x14ac:dyDescent="0.2">
      <c r="A1532" s="3" t="s">
        <v>3566</v>
      </c>
      <c r="B1532" s="3" t="s">
        <v>3567</v>
      </c>
      <c r="C1532" s="3" t="s">
        <v>3482</v>
      </c>
      <c r="D1532" s="3" t="s">
        <v>12</v>
      </c>
      <c r="E1532" s="3" t="s">
        <v>12</v>
      </c>
      <c r="F1532" s="3" t="s">
        <v>12</v>
      </c>
      <c r="G1532" s="3" t="s">
        <v>12</v>
      </c>
      <c r="H1532" s="3" t="s">
        <v>12</v>
      </c>
      <c r="I1532" s="3" t="s">
        <v>12</v>
      </c>
      <c r="J1532" s="3" t="s">
        <v>12</v>
      </c>
      <c r="K1532" s="3" t="s">
        <v>12</v>
      </c>
      <c r="L1532" s="3" t="s">
        <v>12</v>
      </c>
    </row>
    <row r="1533" spans="1:12" x14ac:dyDescent="0.2">
      <c r="A1533" s="3" t="s">
        <v>3568</v>
      </c>
      <c r="B1533" s="3" t="s">
        <v>3569</v>
      </c>
      <c r="C1533" s="3" t="s">
        <v>3482</v>
      </c>
      <c r="D1533" s="3" t="s">
        <v>12</v>
      </c>
      <c r="E1533" s="3">
        <v>11823000</v>
      </c>
      <c r="F1533" s="3" t="s">
        <v>3085</v>
      </c>
      <c r="G1533" s="3" t="s">
        <v>12</v>
      </c>
      <c r="H1533" s="3" t="s">
        <v>12</v>
      </c>
      <c r="I1533" s="3">
        <v>35</v>
      </c>
      <c r="J1533" s="3" t="s">
        <v>12</v>
      </c>
      <c r="K1533" s="3" t="s">
        <v>12</v>
      </c>
      <c r="L1533" s="3" t="s">
        <v>12</v>
      </c>
    </row>
    <row r="1534" spans="1:12" x14ac:dyDescent="0.2">
      <c r="A1534" s="3" t="s">
        <v>3573</v>
      </c>
      <c r="B1534" s="3" t="s">
        <v>3574</v>
      </c>
      <c r="C1534" s="3" t="s">
        <v>3482</v>
      </c>
      <c r="D1534" s="3" t="s">
        <v>12</v>
      </c>
      <c r="E1534" s="3">
        <v>181643000</v>
      </c>
      <c r="F1534" s="3" t="s">
        <v>12</v>
      </c>
      <c r="G1534" s="3" t="s">
        <v>12</v>
      </c>
      <c r="H1534" s="3">
        <v>96</v>
      </c>
      <c r="I1534" s="3" t="s">
        <v>12</v>
      </c>
      <c r="J1534" s="3" t="s">
        <v>12</v>
      </c>
      <c r="K1534" s="3" t="s">
        <v>12</v>
      </c>
      <c r="L1534" s="3" t="s">
        <v>12</v>
      </c>
    </row>
    <row r="1535" spans="1:12" x14ac:dyDescent="0.2">
      <c r="A1535" s="3" t="s">
        <v>3575</v>
      </c>
      <c r="B1535" s="3" t="s">
        <v>3576</v>
      </c>
      <c r="C1535" s="3" t="s">
        <v>3482</v>
      </c>
      <c r="D1535" s="3" t="s">
        <v>12</v>
      </c>
      <c r="E1535" s="3">
        <v>15680218</v>
      </c>
      <c r="F1535" s="3" t="s">
        <v>3577</v>
      </c>
      <c r="G1535" s="3" t="s">
        <v>3578</v>
      </c>
      <c r="H1535" s="3">
        <v>50</v>
      </c>
      <c r="I1535" s="3" t="s">
        <v>12</v>
      </c>
      <c r="J1535" s="3" t="s">
        <v>12</v>
      </c>
      <c r="K1535" s="3" t="s">
        <v>12</v>
      </c>
      <c r="L1535" s="3" t="s">
        <v>12</v>
      </c>
    </row>
    <row r="1536" spans="1:12" x14ac:dyDescent="0.2">
      <c r="A1536" s="3" t="s">
        <v>3582</v>
      </c>
      <c r="B1536" s="3" t="s">
        <v>3583</v>
      </c>
      <c r="C1536" s="3" t="s">
        <v>3482</v>
      </c>
      <c r="D1536" s="3" t="s">
        <v>12</v>
      </c>
      <c r="E1536" s="3">
        <v>124835000</v>
      </c>
      <c r="F1536" s="3" t="s">
        <v>3584</v>
      </c>
      <c r="G1536" s="3" t="s">
        <v>12</v>
      </c>
      <c r="H1536" s="3" t="s">
        <v>12</v>
      </c>
      <c r="I1536" s="3" t="s">
        <v>12</v>
      </c>
      <c r="J1536" s="3" t="s">
        <v>12</v>
      </c>
      <c r="K1536" s="3" t="s">
        <v>12</v>
      </c>
      <c r="L1536" s="3" t="s">
        <v>12</v>
      </c>
    </row>
    <row r="1537" spans="1:12" x14ac:dyDescent="0.2">
      <c r="A1537" s="3" t="s">
        <v>3585</v>
      </c>
      <c r="B1537" s="3" t="s">
        <v>3586</v>
      </c>
      <c r="C1537" s="3" t="s">
        <v>3482</v>
      </c>
      <c r="D1537" s="3" t="s">
        <v>12</v>
      </c>
      <c r="E1537" s="3" t="s">
        <v>12</v>
      </c>
      <c r="F1537" s="3" t="s">
        <v>12</v>
      </c>
      <c r="G1537" s="3" t="s">
        <v>12</v>
      </c>
      <c r="H1537" s="3" t="s">
        <v>12</v>
      </c>
      <c r="I1537" s="3" t="s">
        <v>12</v>
      </c>
      <c r="J1537" s="3" t="s">
        <v>12</v>
      </c>
      <c r="K1537" s="3" t="s">
        <v>12</v>
      </c>
      <c r="L1537" s="3" t="s">
        <v>12</v>
      </c>
    </row>
    <row r="1538" spans="1:12" x14ac:dyDescent="0.2">
      <c r="A1538" s="3" t="s">
        <v>3587</v>
      </c>
      <c r="B1538" s="3" t="s">
        <v>3588</v>
      </c>
      <c r="C1538" s="3" t="s">
        <v>3482</v>
      </c>
      <c r="D1538" s="3" t="s">
        <v>12</v>
      </c>
      <c r="E1538" s="3">
        <v>1429139968</v>
      </c>
      <c r="F1538" s="3" t="s">
        <v>3589</v>
      </c>
      <c r="G1538" s="3" t="s">
        <v>12</v>
      </c>
      <c r="H1538" s="3">
        <v>5032</v>
      </c>
      <c r="I1538" s="3" t="s">
        <v>12</v>
      </c>
      <c r="J1538" s="3" t="s">
        <v>12</v>
      </c>
      <c r="K1538" s="3" t="s">
        <v>12</v>
      </c>
      <c r="L1538" s="3" t="s">
        <v>12</v>
      </c>
    </row>
    <row r="1539" spans="1:12" x14ac:dyDescent="0.2">
      <c r="A1539" s="3" t="s">
        <v>3590</v>
      </c>
      <c r="B1539" s="3" t="s">
        <v>3591</v>
      </c>
      <c r="C1539" s="3" t="s">
        <v>3482</v>
      </c>
      <c r="D1539" s="3" t="s">
        <v>12</v>
      </c>
      <c r="E1539" s="3" t="s">
        <v>12</v>
      </c>
      <c r="F1539" s="3" t="s">
        <v>12</v>
      </c>
      <c r="G1539" s="3" t="s">
        <v>12</v>
      </c>
      <c r="H1539" s="3" t="s">
        <v>12</v>
      </c>
      <c r="I1539" s="3" t="s">
        <v>12</v>
      </c>
      <c r="J1539" s="3" t="s">
        <v>12</v>
      </c>
      <c r="K1539" s="3" t="s">
        <v>12</v>
      </c>
      <c r="L1539" s="3" t="s">
        <v>12</v>
      </c>
    </row>
    <row r="1540" spans="1:12" x14ac:dyDescent="0.2">
      <c r="A1540" s="3" t="s">
        <v>3592</v>
      </c>
      <c r="B1540" s="3" t="s">
        <v>3593</v>
      </c>
      <c r="C1540" s="3" t="s">
        <v>3482</v>
      </c>
      <c r="D1540" s="3" t="s">
        <v>12</v>
      </c>
      <c r="E1540" s="3">
        <v>2486000</v>
      </c>
      <c r="F1540" s="3" t="s">
        <v>3594</v>
      </c>
      <c r="G1540" s="3" t="s">
        <v>12</v>
      </c>
      <c r="H1540" s="3">
        <v>77</v>
      </c>
      <c r="I1540" s="3" t="s">
        <v>12</v>
      </c>
      <c r="J1540" s="3" t="s">
        <v>12</v>
      </c>
      <c r="K1540" s="3" t="s">
        <v>12</v>
      </c>
      <c r="L1540" s="3" t="s">
        <v>12</v>
      </c>
    </row>
    <row r="1541" spans="1:12" x14ac:dyDescent="0.2">
      <c r="A1541" s="3" t="s">
        <v>3595</v>
      </c>
      <c r="B1541" s="3" t="s">
        <v>3596</v>
      </c>
      <c r="C1541" s="3" t="s">
        <v>3482</v>
      </c>
      <c r="D1541" s="3" t="s">
        <v>12</v>
      </c>
      <c r="E1541" s="3">
        <v>8967999.875</v>
      </c>
      <c r="F1541" s="3" t="s">
        <v>3597</v>
      </c>
      <c r="G1541" s="3" t="s">
        <v>12</v>
      </c>
      <c r="H1541" s="3">
        <v>39</v>
      </c>
      <c r="I1541" s="3" t="s">
        <v>12</v>
      </c>
      <c r="J1541" s="3" t="s">
        <v>12</v>
      </c>
      <c r="K1541" s="3" t="s">
        <v>12</v>
      </c>
      <c r="L1541" s="3" t="s">
        <v>12</v>
      </c>
    </row>
    <row r="1542" spans="1:12" x14ac:dyDescent="0.2">
      <c r="A1542" s="3" t="s">
        <v>3598</v>
      </c>
      <c r="B1542" s="3" t="s">
        <v>3599</v>
      </c>
      <c r="C1542" s="3" t="s">
        <v>3482</v>
      </c>
      <c r="D1542" s="3" t="s">
        <v>12</v>
      </c>
      <c r="E1542" s="3" t="s">
        <v>12</v>
      </c>
      <c r="F1542" s="3" t="s">
        <v>12</v>
      </c>
      <c r="G1542" s="3" t="s">
        <v>12</v>
      </c>
      <c r="H1542" s="3" t="s">
        <v>12</v>
      </c>
      <c r="I1542" s="3" t="s">
        <v>12</v>
      </c>
      <c r="J1542" s="3" t="s">
        <v>12</v>
      </c>
      <c r="K1542" s="3" t="s">
        <v>12</v>
      </c>
      <c r="L1542" s="3" t="s">
        <v>12</v>
      </c>
    </row>
    <row r="1543" spans="1:12" x14ac:dyDescent="0.2">
      <c r="A1543" s="3" t="s">
        <v>3605</v>
      </c>
      <c r="B1543" s="3" t="s">
        <v>3606</v>
      </c>
      <c r="C1543" s="3" t="s">
        <v>3482</v>
      </c>
      <c r="D1543" s="3" t="s">
        <v>12</v>
      </c>
      <c r="E1543" s="3" t="s">
        <v>12</v>
      </c>
      <c r="F1543" s="3" t="s">
        <v>12</v>
      </c>
      <c r="G1543" s="3" t="s">
        <v>12</v>
      </c>
      <c r="H1543" s="3" t="s">
        <v>12</v>
      </c>
      <c r="I1543" s="3" t="s">
        <v>12</v>
      </c>
      <c r="J1543" s="3" t="s">
        <v>12</v>
      </c>
      <c r="K1543" s="3" t="s">
        <v>12</v>
      </c>
      <c r="L1543" s="3" t="s">
        <v>12</v>
      </c>
    </row>
    <row r="1544" spans="1:12" x14ac:dyDescent="0.2">
      <c r="A1544" s="3" t="s">
        <v>3607</v>
      </c>
      <c r="B1544" s="3" t="s">
        <v>3608</v>
      </c>
      <c r="C1544" s="3" t="s">
        <v>3482</v>
      </c>
      <c r="D1544" s="3" t="s">
        <v>12</v>
      </c>
      <c r="E1544" s="3">
        <v>55637000</v>
      </c>
      <c r="F1544" s="3" t="s">
        <v>12</v>
      </c>
      <c r="G1544" s="3" t="s">
        <v>12</v>
      </c>
      <c r="H1544" s="3">
        <v>283</v>
      </c>
      <c r="I1544" s="3" t="s">
        <v>12</v>
      </c>
      <c r="J1544" s="3" t="s">
        <v>12</v>
      </c>
      <c r="K1544" s="3" t="s">
        <v>12</v>
      </c>
      <c r="L1544" s="3" t="s">
        <v>12</v>
      </c>
    </row>
    <row r="1545" spans="1:12" x14ac:dyDescent="0.2">
      <c r="A1545" s="3" t="s">
        <v>3609</v>
      </c>
      <c r="B1545" s="3" t="s">
        <v>3610</v>
      </c>
      <c r="C1545" s="3" t="s">
        <v>3482</v>
      </c>
      <c r="D1545" s="3" t="s">
        <v>12</v>
      </c>
      <c r="E1545" s="3">
        <v>30020000.5</v>
      </c>
      <c r="F1545" s="3" t="s">
        <v>12</v>
      </c>
      <c r="G1545" s="3" t="s">
        <v>12</v>
      </c>
      <c r="H1545" s="3">
        <v>77</v>
      </c>
      <c r="I1545" s="3" t="s">
        <v>12</v>
      </c>
      <c r="J1545" s="3" t="s">
        <v>12</v>
      </c>
      <c r="K1545" s="3" t="s">
        <v>12</v>
      </c>
      <c r="L1545" s="3" t="s">
        <v>12</v>
      </c>
    </row>
    <row r="1546" spans="1:12" x14ac:dyDescent="0.2">
      <c r="A1546" s="3" t="s">
        <v>3611</v>
      </c>
      <c r="B1546" s="3" t="s">
        <v>3612</v>
      </c>
      <c r="C1546" s="3" t="s">
        <v>3482</v>
      </c>
      <c r="D1546" s="3" t="s">
        <v>12</v>
      </c>
      <c r="E1546" s="3" t="s">
        <v>12</v>
      </c>
      <c r="F1546" s="3" t="s">
        <v>12</v>
      </c>
      <c r="G1546" s="3" t="s">
        <v>12</v>
      </c>
      <c r="H1546" s="3" t="s">
        <v>12</v>
      </c>
      <c r="I1546" s="3" t="s">
        <v>12</v>
      </c>
      <c r="J1546" s="3" t="s">
        <v>12</v>
      </c>
      <c r="K1546" s="3" t="s">
        <v>12</v>
      </c>
      <c r="L1546" s="3" t="s">
        <v>12</v>
      </c>
    </row>
    <row r="1547" spans="1:12" x14ac:dyDescent="0.2">
      <c r="A1547" s="3" t="s">
        <v>3615</v>
      </c>
      <c r="B1547" s="3" t="s">
        <v>3616</v>
      </c>
      <c r="C1547" s="3" t="s">
        <v>3482</v>
      </c>
      <c r="D1547" s="3" t="s">
        <v>12</v>
      </c>
      <c r="E1547" s="3">
        <v>730342016</v>
      </c>
      <c r="F1547" s="3" t="s">
        <v>3617</v>
      </c>
      <c r="G1547" s="3" t="s">
        <v>12</v>
      </c>
      <c r="H1547" s="3">
        <v>12243</v>
      </c>
      <c r="I1547" s="3">
        <v>20</v>
      </c>
      <c r="J1547" s="3" t="s">
        <v>12</v>
      </c>
      <c r="K1547" s="3" t="s">
        <v>12</v>
      </c>
      <c r="L1547" s="3">
        <v>2.9</v>
      </c>
    </row>
    <row r="1548" spans="1:12" x14ac:dyDescent="0.2">
      <c r="A1548" s="3" t="s">
        <v>3618</v>
      </c>
      <c r="B1548" s="3" t="s">
        <v>3619</v>
      </c>
      <c r="C1548" s="3" t="s">
        <v>3482</v>
      </c>
      <c r="D1548" s="3" t="s">
        <v>12</v>
      </c>
      <c r="E1548" s="3">
        <v>241400000</v>
      </c>
      <c r="F1548" s="3" t="s">
        <v>3620</v>
      </c>
      <c r="G1548" s="3" t="s">
        <v>12</v>
      </c>
      <c r="H1548" s="3">
        <v>949</v>
      </c>
      <c r="I1548" s="3">
        <v>45</v>
      </c>
      <c r="J1548" s="3">
        <v>5687888</v>
      </c>
      <c r="K1548" s="3">
        <v>0.75</v>
      </c>
      <c r="L1548" s="3">
        <v>5.96</v>
      </c>
    </row>
    <row r="1549" spans="1:12" x14ac:dyDescent="0.2">
      <c r="A1549" s="3" t="s">
        <v>3621</v>
      </c>
      <c r="B1549" s="3" t="s">
        <v>3622</v>
      </c>
      <c r="C1549" s="3" t="s">
        <v>3482</v>
      </c>
      <c r="D1549" s="3" t="s">
        <v>12</v>
      </c>
      <c r="E1549" s="3">
        <v>0</v>
      </c>
      <c r="F1549" s="3" t="s">
        <v>3623</v>
      </c>
      <c r="G1549" s="3" t="s">
        <v>12</v>
      </c>
      <c r="H1549" s="3">
        <v>71</v>
      </c>
      <c r="I1549" s="3">
        <v>35</v>
      </c>
      <c r="J1549" s="3">
        <v>3124957</v>
      </c>
      <c r="K1549" s="3">
        <v>3.67</v>
      </c>
      <c r="L1549" s="3" t="s">
        <v>12</v>
      </c>
    </row>
    <row r="1550" spans="1:12" x14ac:dyDescent="0.2">
      <c r="A1550" s="3" t="s">
        <v>3627</v>
      </c>
      <c r="B1550" s="3" t="s">
        <v>3628</v>
      </c>
      <c r="C1550" s="3" t="s">
        <v>3482</v>
      </c>
      <c r="D1550" s="3" t="s">
        <v>12</v>
      </c>
      <c r="E1550" s="3">
        <v>10151000</v>
      </c>
      <c r="F1550" s="3" t="s">
        <v>12</v>
      </c>
      <c r="G1550" s="3" t="s">
        <v>12</v>
      </c>
      <c r="H1550" s="3" t="s">
        <v>12</v>
      </c>
      <c r="I1550" s="3" t="s">
        <v>12</v>
      </c>
      <c r="J1550" s="3" t="s">
        <v>12</v>
      </c>
      <c r="K1550" s="3" t="s">
        <v>12</v>
      </c>
      <c r="L1550" s="3" t="s">
        <v>12</v>
      </c>
    </row>
    <row r="1551" spans="1:12" x14ac:dyDescent="0.2">
      <c r="A1551" s="3" t="s">
        <v>3638</v>
      </c>
      <c r="B1551" s="3" t="s">
        <v>3639</v>
      </c>
      <c r="C1551" s="3" t="s">
        <v>3637</v>
      </c>
      <c r="D1551" s="3" t="s">
        <v>12</v>
      </c>
      <c r="E1551" s="3">
        <v>22333000</v>
      </c>
      <c r="F1551" s="3" t="s">
        <v>524</v>
      </c>
      <c r="G1551" s="3" t="s">
        <v>12</v>
      </c>
      <c r="H1551" s="3">
        <v>70</v>
      </c>
      <c r="I1551" s="3" t="s">
        <v>12</v>
      </c>
      <c r="J1551" s="3" t="s">
        <v>12</v>
      </c>
      <c r="K1551" s="3" t="s">
        <v>12</v>
      </c>
      <c r="L1551" s="3" t="s">
        <v>12</v>
      </c>
    </row>
    <row r="1552" spans="1:12" x14ac:dyDescent="0.2">
      <c r="A1552" s="3" t="s">
        <v>3640</v>
      </c>
      <c r="B1552" s="3" t="s">
        <v>3641</v>
      </c>
      <c r="C1552" s="3" t="s">
        <v>3637</v>
      </c>
      <c r="D1552" s="3" t="s">
        <v>12</v>
      </c>
      <c r="E1552" s="3" t="s">
        <v>12</v>
      </c>
      <c r="F1552" s="3" t="s">
        <v>12</v>
      </c>
      <c r="G1552" s="3" t="s">
        <v>12</v>
      </c>
      <c r="H1552" s="3" t="s">
        <v>12</v>
      </c>
      <c r="I1552" s="3" t="s">
        <v>12</v>
      </c>
      <c r="J1552" s="3" t="s">
        <v>12</v>
      </c>
      <c r="K1552" s="3" t="s">
        <v>12</v>
      </c>
      <c r="L1552" s="3" t="s">
        <v>12</v>
      </c>
    </row>
    <row r="1553" spans="1:12" x14ac:dyDescent="0.2">
      <c r="A1553" s="3" t="s">
        <v>3642</v>
      </c>
      <c r="B1553" s="3" t="s">
        <v>3643</v>
      </c>
      <c r="C1553" s="3" t="s">
        <v>3637</v>
      </c>
      <c r="D1553" s="3" t="s">
        <v>12</v>
      </c>
      <c r="E1553" s="3" t="s">
        <v>12</v>
      </c>
      <c r="F1553" s="3" t="s">
        <v>12</v>
      </c>
      <c r="G1553" s="3" t="s">
        <v>12</v>
      </c>
      <c r="H1553" s="3">
        <v>114</v>
      </c>
      <c r="I1553" s="3" t="s">
        <v>12</v>
      </c>
      <c r="J1553" s="3" t="s">
        <v>12</v>
      </c>
      <c r="K1553" s="3" t="s">
        <v>12</v>
      </c>
      <c r="L1553" s="3" t="s">
        <v>12</v>
      </c>
    </row>
    <row r="1554" spans="1:12" x14ac:dyDescent="0.2">
      <c r="A1554" s="3" t="s">
        <v>3644</v>
      </c>
      <c r="B1554" s="3" t="s">
        <v>3645</v>
      </c>
      <c r="C1554" s="3" t="s">
        <v>3637</v>
      </c>
      <c r="D1554" s="3" t="s">
        <v>12</v>
      </c>
      <c r="E1554" s="3">
        <v>212000</v>
      </c>
      <c r="F1554" s="3" t="s">
        <v>12</v>
      </c>
      <c r="G1554" s="3" t="s">
        <v>3646</v>
      </c>
      <c r="H1554" s="3">
        <v>67</v>
      </c>
      <c r="I1554" s="3" t="s">
        <v>12</v>
      </c>
      <c r="J1554" s="3" t="s">
        <v>12</v>
      </c>
      <c r="K1554" s="3" t="s">
        <v>12</v>
      </c>
      <c r="L1554" s="3" t="s">
        <v>12</v>
      </c>
    </row>
    <row r="1555" spans="1:12" x14ac:dyDescent="0.2">
      <c r="A1555" s="3" t="s">
        <v>3647</v>
      </c>
      <c r="B1555" s="3" t="s">
        <v>3648</v>
      </c>
      <c r="C1555" s="3" t="s">
        <v>3637</v>
      </c>
      <c r="D1555" s="3" t="s">
        <v>12</v>
      </c>
      <c r="E1555" s="3">
        <v>25781000</v>
      </c>
      <c r="F1555" s="3" t="s">
        <v>12</v>
      </c>
      <c r="G1555" s="3" t="s">
        <v>12</v>
      </c>
      <c r="H1555" s="3" t="s">
        <v>12</v>
      </c>
      <c r="I1555" s="3" t="s">
        <v>12</v>
      </c>
      <c r="J1555" s="3" t="s">
        <v>12</v>
      </c>
      <c r="K1555" s="3" t="s">
        <v>12</v>
      </c>
      <c r="L1555" s="3" t="s">
        <v>12</v>
      </c>
    </row>
    <row r="1556" spans="1:12" x14ac:dyDescent="0.2">
      <c r="A1556" s="3" t="s">
        <v>3649</v>
      </c>
      <c r="B1556" s="3" t="s">
        <v>3650</v>
      </c>
      <c r="C1556" s="3" t="s">
        <v>3637</v>
      </c>
      <c r="D1556" s="3" t="s">
        <v>12</v>
      </c>
      <c r="E1556" s="3" t="s">
        <v>12</v>
      </c>
      <c r="F1556" s="3" t="s">
        <v>12</v>
      </c>
      <c r="G1556" s="3" t="s">
        <v>12</v>
      </c>
      <c r="H1556" s="3">
        <v>290</v>
      </c>
      <c r="I1556" s="3" t="s">
        <v>12</v>
      </c>
      <c r="J1556" s="3" t="s">
        <v>12</v>
      </c>
      <c r="K1556" s="3" t="s">
        <v>12</v>
      </c>
      <c r="L1556" s="3" t="s">
        <v>12</v>
      </c>
    </row>
    <row r="1557" spans="1:12" x14ac:dyDescent="0.2">
      <c r="A1557" s="3" t="s">
        <v>3654</v>
      </c>
      <c r="B1557" s="3" t="s">
        <v>3655</v>
      </c>
      <c r="C1557" s="3" t="s">
        <v>3637</v>
      </c>
      <c r="D1557" s="3" t="s">
        <v>12</v>
      </c>
      <c r="E1557" s="3" t="s">
        <v>12</v>
      </c>
      <c r="F1557" s="3" t="s">
        <v>12</v>
      </c>
      <c r="G1557" s="3" t="s">
        <v>12</v>
      </c>
      <c r="H1557" s="3" t="s">
        <v>12</v>
      </c>
      <c r="I1557" s="3" t="s">
        <v>12</v>
      </c>
      <c r="J1557" s="3" t="s">
        <v>12</v>
      </c>
      <c r="K1557" s="3" t="s">
        <v>12</v>
      </c>
      <c r="L1557" s="3" t="s">
        <v>12</v>
      </c>
    </row>
    <row r="1558" spans="1:12" x14ac:dyDescent="0.2">
      <c r="A1558" s="3" t="s">
        <v>3656</v>
      </c>
      <c r="B1558" s="3" t="s">
        <v>3657</v>
      </c>
      <c r="C1558" s="3" t="s">
        <v>3637</v>
      </c>
      <c r="D1558" s="3" t="s">
        <v>12</v>
      </c>
      <c r="E1558" s="3">
        <v>7715000</v>
      </c>
      <c r="F1558" s="3" t="s">
        <v>12</v>
      </c>
      <c r="G1558" s="3" t="s">
        <v>3658</v>
      </c>
      <c r="H1558" s="3">
        <v>81</v>
      </c>
      <c r="I1558" s="3" t="s">
        <v>12</v>
      </c>
      <c r="J1558" s="3" t="s">
        <v>12</v>
      </c>
      <c r="K1558" s="3" t="s">
        <v>12</v>
      </c>
      <c r="L1558" s="3" t="s">
        <v>12</v>
      </c>
    </row>
    <row r="1559" spans="1:12" x14ac:dyDescent="0.2">
      <c r="A1559" s="3" t="s">
        <v>3659</v>
      </c>
      <c r="B1559" s="3" t="s">
        <v>3660</v>
      </c>
      <c r="C1559" s="3" t="s">
        <v>3637</v>
      </c>
      <c r="D1559" s="3" t="s">
        <v>12</v>
      </c>
      <c r="E1559" s="3" t="s">
        <v>12</v>
      </c>
      <c r="F1559" s="3" t="s">
        <v>12</v>
      </c>
      <c r="G1559" s="3" t="s">
        <v>12</v>
      </c>
      <c r="H1559" s="3" t="s">
        <v>12</v>
      </c>
      <c r="I1559" s="3" t="s">
        <v>12</v>
      </c>
      <c r="J1559" s="3" t="s">
        <v>12</v>
      </c>
      <c r="K1559" s="3" t="s">
        <v>12</v>
      </c>
      <c r="L1559" s="3" t="s">
        <v>12</v>
      </c>
    </row>
    <row r="1560" spans="1:12" x14ac:dyDescent="0.2">
      <c r="A1560" s="3" t="s">
        <v>3661</v>
      </c>
      <c r="B1560" s="3" t="s">
        <v>3662</v>
      </c>
      <c r="C1560" s="3" t="s">
        <v>3637</v>
      </c>
      <c r="D1560" s="3" t="s">
        <v>12</v>
      </c>
      <c r="E1560" s="3" t="s">
        <v>12</v>
      </c>
      <c r="F1560" s="3" t="s">
        <v>12</v>
      </c>
      <c r="G1560" s="3" t="s">
        <v>12</v>
      </c>
      <c r="H1560" s="3" t="s">
        <v>12</v>
      </c>
      <c r="I1560" s="3" t="s">
        <v>12</v>
      </c>
      <c r="J1560" s="3" t="s">
        <v>12</v>
      </c>
      <c r="K1560" s="3" t="s">
        <v>12</v>
      </c>
      <c r="L1560" s="3" t="s">
        <v>12</v>
      </c>
    </row>
    <row r="1561" spans="1:12" x14ac:dyDescent="0.2">
      <c r="A1561" s="3" t="s">
        <v>3663</v>
      </c>
      <c r="B1561" s="3" t="s">
        <v>3664</v>
      </c>
      <c r="C1561" s="3" t="s">
        <v>3637</v>
      </c>
      <c r="D1561" s="3" t="s">
        <v>12</v>
      </c>
      <c r="E1561" s="3" t="s">
        <v>12</v>
      </c>
      <c r="F1561" s="3" t="s">
        <v>12</v>
      </c>
      <c r="G1561" s="3" t="s">
        <v>12</v>
      </c>
      <c r="H1561" s="3" t="s">
        <v>12</v>
      </c>
      <c r="I1561" s="3" t="s">
        <v>12</v>
      </c>
      <c r="J1561" s="3" t="s">
        <v>12</v>
      </c>
      <c r="K1561" s="3" t="s">
        <v>12</v>
      </c>
      <c r="L1561" s="3" t="s">
        <v>12</v>
      </c>
    </row>
    <row r="1562" spans="1:12" x14ac:dyDescent="0.2">
      <c r="A1562" s="3" t="s">
        <v>3669</v>
      </c>
      <c r="B1562" s="3" t="s">
        <v>3670</v>
      </c>
      <c r="C1562" s="3" t="s">
        <v>3637</v>
      </c>
      <c r="D1562" s="3" t="s">
        <v>12</v>
      </c>
      <c r="E1562" s="3" t="s">
        <v>12</v>
      </c>
      <c r="F1562" s="3" t="s">
        <v>12</v>
      </c>
      <c r="G1562" s="3" t="s">
        <v>12</v>
      </c>
      <c r="H1562" s="3">
        <v>144</v>
      </c>
      <c r="I1562" s="3" t="s">
        <v>12</v>
      </c>
      <c r="J1562" s="3" t="s">
        <v>12</v>
      </c>
      <c r="K1562" s="3" t="s">
        <v>12</v>
      </c>
      <c r="L1562" s="3" t="s">
        <v>12</v>
      </c>
    </row>
    <row r="1563" spans="1:12" x14ac:dyDescent="0.2">
      <c r="A1563" s="3" t="s">
        <v>3671</v>
      </c>
      <c r="B1563" s="3" t="s">
        <v>3672</v>
      </c>
      <c r="C1563" s="3" t="s">
        <v>3637</v>
      </c>
      <c r="D1563" s="3" t="s">
        <v>12</v>
      </c>
      <c r="E1563" s="3" t="s">
        <v>12</v>
      </c>
      <c r="F1563" s="3" t="s">
        <v>12</v>
      </c>
      <c r="G1563" s="3" t="s">
        <v>12</v>
      </c>
      <c r="H1563" s="3">
        <v>17718</v>
      </c>
      <c r="I1563" s="3" t="s">
        <v>12</v>
      </c>
      <c r="J1563" s="3" t="s">
        <v>12</v>
      </c>
      <c r="K1563" s="3" t="s">
        <v>12</v>
      </c>
      <c r="L1563" s="3" t="s">
        <v>12</v>
      </c>
    </row>
    <row r="1564" spans="1:12" x14ac:dyDescent="0.2">
      <c r="A1564" s="3" t="s">
        <v>3673</v>
      </c>
      <c r="B1564" s="3" t="s">
        <v>3674</v>
      </c>
      <c r="C1564" s="3" t="s">
        <v>3637</v>
      </c>
      <c r="D1564" s="3" t="s">
        <v>12</v>
      </c>
      <c r="E1564" s="3" t="s">
        <v>12</v>
      </c>
      <c r="F1564" s="3" t="s">
        <v>12</v>
      </c>
      <c r="G1564" s="3" t="s">
        <v>12</v>
      </c>
      <c r="H1564" s="3">
        <v>50</v>
      </c>
      <c r="I1564" s="3" t="s">
        <v>12</v>
      </c>
      <c r="J1564" s="3" t="s">
        <v>12</v>
      </c>
      <c r="K1564" s="3" t="s">
        <v>12</v>
      </c>
      <c r="L1564" s="3" t="s">
        <v>12</v>
      </c>
    </row>
    <row r="1565" spans="1:12" x14ac:dyDescent="0.2">
      <c r="A1565" s="3" t="s">
        <v>3675</v>
      </c>
      <c r="B1565" s="3" t="s">
        <v>3676</v>
      </c>
      <c r="C1565" s="3" t="s">
        <v>3637</v>
      </c>
      <c r="D1565" s="3" t="s">
        <v>12</v>
      </c>
      <c r="E1565" s="3" t="s">
        <v>12</v>
      </c>
      <c r="F1565" s="3" t="s">
        <v>12</v>
      </c>
      <c r="G1565" s="3" t="s">
        <v>12</v>
      </c>
      <c r="H1565" s="3" t="s">
        <v>12</v>
      </c>
      <c r="I1565" s="3" t="s">
        <v>12</v>
      </c>
      <c r="J1565" s="3" t="s">
        <v>12</v>
      </c>
      <c r="K1565" s="3" t="s">
        <v>12</v>
      </c>
      <c r="L1565" s="3" t="s">
        <v>12</v>
      </c>
    </row>
    <row r="1566" spans="1:12" x14ac:dyDescent="0.2">
      <c r="A1566" s="3" t="s">
        <v>3679</v>
      </c>
      <c r="B1566" s="3" t="s">
        <v>3680</v>
      </c>
      <c r="C1566" s="3" t="s">
        <v>3681</v>
      </c>
      <c r="D1566" s="3" t="s">
        <v>12</v>
      </c>
      <c r="E1566" s="3">
        <v>3329999.8125</v>
      </c>
      <c r="F1566" s="3" t="s">
        <v>12</v>
      </c>
      <c r="G1566" s="3" t="s">
        <v>12</v>
      </c>
      <c r="H1566" s="3" t="s">
        <v>12</v>
      </c>
      <c r="I1566" s="3" t="s">
        <v>12</v>
      </c>
      <c r="J1566" s="3" t="s">
        <v>12</v>
      </c>
      <c r="K1566" s="3" t="s">
        <v>12</v>
      </c>
      <c r="L1566" s="3" t="s">
        <v>12</v>
      </c>
    </row>
    <row r="1567" spans="1:12" x14ac:dyDescent="0.2">
      <c r="A1567" s="3" t="s">
        <v>3682</v>
      </c>
      <c r="B1567" s="3" t="s">
        <v>3683</v>
      </c>
      <c r="C1567" s="3" t="s">
        <v>3681</v>
      </c>
      <c r="D1567" s="3" t="s">
        <v>12</v>
      </c>
      <c r="E1567" s="3" t="s">
        <v>12</v>
      </c>
      <c r="F1567" s="3" t="s">
        <v>12</v>
      </c>
      <c r="G1567" s="3" t="s">
        <v>12</v>
      </c>
      <c r="H1567" s="3" t="s">
        <v>12</v>
      </c>
      <c r="I1567" s="3" t="s">
        <v>12</v>
      </c>
      <c r="J1567" s="3" t="s">
        <v>12</v>
      </c>
      <c r="K1567" s="3" t="s">
        <v>12</v>
      </c>
      <c r="L1567" s="3" t="s">
        <v>12</v>
      </c>
    </row>
    <row r="1568" spans="1:12" x14ac:dyDescent="0.2">
      <c r="A1568" s="3" t="s">
        <v>3684</v>
      </c>
      <c r="B1568" s="3" t="s">
        <v>3685</v>
      </c>
      <c r="C1568" s="3" t="s">
        <v>3681</v>
      </c>
      <c r="D1568" s="3" t="s">
        <v>12</v>
      </c>
      <c r="E1568" s="3" t="s">
        <v>12</v>
      </c>
      <c r="F1568" s="3" t="s">
        <v>3686</v>
      </c>
      <c r="G1568" s="3" t="s">
        <v>12</v>
      </c>
      <c r="H1568" s="3" t="s">
        <v>12</v>
      </c>
      <c r="I1568" s="3">
        <v>45</v>
      </c>
      <c r="J1568" s="3">
        <v>7555131</v>
      </c>
      <c r="K1568" s="3">
        <v>5.25</v>
      </c>
      <c r="L1568" s="3">
        <v>5.59</v>
      </c>
    </row>
    <row r="1569" spans="1:12" x14ac:dyDescent="0.2">
      <c r="A1569" s="3" t="s">
        <v>3687</v>
      </c>
      <c r="B1569" s="3" t="s">
        <v>3688</v>
      </c>
      <c r="C1569" s="3" t="s">
        <v>3681</v>
      </c>
      <c r="D1569" s="3" t="s">
        <v>12</v>
      </c>
      <c r="E1569" s="3">
        <v>21925000</v>
      </c>
      <c r="F1569" s="3" t="s">
        <v>2922</v>
      </c>
      <c r="G1569" s="3" t="s">
        <v>12</v>
      </c>
      <c r="H1569" s="3">
        <v>131</v>
      </c>
      <c r="I1569" s="3" t="s">
        <v>12</v>
      </c>
      <c r="J1569" s="3" t="s">
        <v>12</v>
      </c>
      <c r="K1569" s="3" t="s">
        <v>12</v>
      </c>
      <c r="L1569" s="3" t="s">
        <v>12</v>
      </c>
    </row>
    <row r="1570" spans="1:12" x14ac:dyDescent="0.2">
      <c r="A1570" s="3" t="s">
        <v>3689</v>
      </c>
      <c r="B1570" s="3" t="s">
        <v>3690</v>
      </c>
      <c r="C1570" s="3" t="s">
        <v>3681</v>
      </c>
      <c r="D1570" s="3" t="s">
        <v>12</v>
      </c>
      <c r="E1570" s="3" t="s">
        <v>12</v>
      </c>
      <c r="F1570" s="3" t="s">
        <v>12</v>
      </c>
      <c r="G1570" s="3" t="s">
        <v>12</v>
      </c>
      <c r="H1570" s="3">
        <v>92</v>
      </c>
      <c r="I1570" s="3" t="s">
        <v>12</v>
      </c>
      <c r="J1570" s="3" t="s">
        <v>12</v>
      </c>
      <c r="K1570" s="3" t="s">
        <v>12</v>
      </c>
      <c r="L1570" s="3" t="s">
        <v>12</v>
      </c>
    </row>
    <row r="1571" spans="1:12" x14ac:dyDescent="0.2">
      <c r="A1571" s="3" t="s">
        <v>3691</v>
      </c>
      <c r="B1571" s="3" t="s">
        <v>3692</v>
      </c>
      <c r="C1571" s="3" t="s">
        <v>3681</v>
      </c>
      <c r="D1571" s="3" t="s">
        <v>12</v>
      </c>
      <c r="E1571" s="3">
        <v>2411702016</v>
      </c>
      <c r="F1571" s="3" t="s">
        <v>3693</v>
      </c>
      <c r="G1571" s="3" t="s">
        <v>12</v>
      </c>
      <c r="H1571" s="3">
        <v>5960</v>
      </c>
      <c r="I1571" s="3" t="s">
        <v>12</v>
      </c>
      <c r="J1571" s="3" t="s">
        <v>12</v>
      </c>
      <c r="K1571" s="3" t="s">
        <v>12</v>
      </c>
      <c r="L1571" s="3" t="s">
        <v>12</v>
      </c>
    </row>
    <row r="1572" spans="1:12" x14ac:dyDescent="0.2">
      <c r="A1572" s="3" t="s">
        <v>3696</v>
      </c>
      <c r="B1572" s="3" t="s">
        <v>3697</v>
      </c>
      <c r="C1572" s="3" t="s">
        <v>3681</v>
      </c>
      <c r="D1572" s="3" t="s">
        <v>12</v>
      </c>
      <c r="E1572" s="3">
        <v>16023000</v>
      </c>
      <c r="F1572" s="3" t="s">
        <v>12</v>
      </c>
      <c r="G1572" s="3" t="s">
        <v>12</v>
      </c>
      <c r="H1572" s="3">
        <v>28</v>
      </c>
      <c r="I1572" s="3">
        <v>45</v>
      </c>
      <c r="J1572" s="3" t="s">
        <v>12</v>
      </c>
      <c r="K1572" s="3" t="s">
        <v>12</v>
      </c>
      <c r="L1572" s="3" t="s">
        <v>12</v>
      </c>
    </row>
    <row r="1573" spans="1:12" x14ac:dyDescent="0.2">
      <c r="A1573" s="3" t="s">
        <v>3698</v>
      </c>
      <c r="B1573" s="3" t="s">
        <v>3699</v>
      </c>
      <c r="C1573" s="3" t="s">
        <v>3681</v>
      </c>
      <c r="D1573" s="3" t="s">
        <v>12</v>
      </c>
      <c r="E1573" s="3">
        <v>26452000</v>
      </c>
      <c r="F1573" s="3" t="s">
        <v>3700</v>
      </c>
      <c r="G1573" s="3" t="s">
        <v>12</v>
      </c>
      <c r="H1573" s="3">
        <v>35</v>
      </c>
      <c r="I1573" s="3" t="s">
        <v>12</v>
      </c>
      <c r="J1573" s="3" t="s">
        <v>12</v>
      </c>
      <c r="K1573" s="3" t="s">
        <v>12</v>
      </c>
      <c r="L1573" s="3" t="s">
        <v>12</v>
      </c>
    </row>
    <row r="1574" spans="1:12" x14ac:dyDescent="0.2">
      <c r="A1574" s="3" t="s">
        <v>3701</v>
      </c>
      <c r="B1574" s="3" t="s">
        <v>3702</v>
      </c>
      <c r="C1574" s="3" t="s">
        <v>3681</v>
      </c>
      <c r="D1574" s="3" t="s">
        <v>12</v>
      </c>
      <c r="E1574" s="3" t="s">
        <v>12</v>
      </c>
      <c r="F1574" s="3" t="s">
        <v>12</v>
      </c>
      <c r="G1574" s="3" t="s">
        <v>12</v>
      </c>
      <c r="H1574" s="3" t="s">
        <v>12</v>
      </c>
      <c r="I1574" s="3" t="s">
        <v>12</v>
      </c>
      <c r="J1574" s="3" t="s">
        <v>12</v>
      </c>
      <c r="K1574" s="3" t="s">
        <v>12</v>
      </c>
      <c r="L1574" s="3" t="s">
        <v>12</v>
      </c>
    </row>
    <row r="1575" spans="1:12" x14ac:dyDescent="0.2">
      <c r="A1575" s="3" t="s">
        <v>3703</v>
      </c>
      <c r="B1575" s="3" t="s">
        <v>3704</v>
      </c>
      <c r="C1575" s="3" t="s">
        <v>3681</v>
      </c>
      <c r="D1575" s="3" t="s">
        <v>12</v>
      </c>
      <c r="E1575" s="3">
        <v>67716000</v>
      </c>
      <c r="F1575" s="3" t="s">
        <v>3705</v>
      </c>
      <c r="G1575" s="3" t="s">
        <v>12</v>
      </c>
      <c r="H1575" s="3">
        <v>114</v>
      </c>
      <c r="I1575" s="3" t="s">
        <v>12</v>
      </c>
      <c r="J1575" s="3" t="s">
        <v>12</v>
      </c>
      <c r="K1575" s="3" t="s">
        <v>12</v>
      </c>
      <c r="L1575" s="3" t="s">
        <v>12</v>
      </c>
    </row>
    <row r="1576" spans="1:12" x14ac:dyDescent="0.2">
      <c r="A1576" s="3" t="s">
        <v>3706</v>
      </c>
      <c r="B1576" s="3" t="s">
        <v>3707</v>
      </c>
      <c r="C1576" s="3" t="s">
        <v>3681</v>
      </c>
      <c r="D1576" s="3" t="s">
        <v>12</v>
      </c>
      <c r="E1576" s="3">
        <v>74698000</v>
      </c>
      <c r="F1576" s="3" t="s">
        <v>3708</v>
      </c>
      <c r="G1576" s="3" t="s">
        <v>12</v>
      </c>
      <c r="H1576" s="3">
        <v>249</v>
      </c>
      <c r="I1576" s="3" t="s">
        <v>12</v>
      </c>
      <c r="J1576" s="3" t="s">
        <v>12</v>
      </c>
      <c r="K1576" s="3" t="s">
        <v>12</v>
      </c>
      <c r="L1576" s="3" t="s">
        <v>12</v>
      </c>
    </row>
    <row r="1577" spans="1:12" x14ac:dyDescent="0.2">
      <c r="A1577" s="3" t="s">
        <v>3709</v>
      </c>
      <c r="B1577" s="3" t="s">
        <v>3710</v>
      </c>
      <c r="C1577" s="3" t="s">
        <v>3681</v>
      </c>
      <c r="D1577" s="3" t="s">
        <v>12</v>
      </c>
      <c r="E1577" s="3" t="s">
        <v>12</v>
      </c>
      <c r="F1577" s="3" t="s">
        <v>12</v>
      </c>
      <c r="G1577" s="3" t="s">
        <v>12</v>
      </c>
      <c r="H1577" s="3">
        <v>332</v>
      </c>
      <c r="I1577" s="3" t="s">
        <v>12</v>
      </c>
      <c r="J1577" s="3" t="s">
        <v>12</v>
      </c>
      <c r="K1577" s="3" t="s">
        <v>12</v>
      </c>
      <c r="L1577" s="3" t="s">
        <v>12</v>
      </c>
    </row>
    <row r="1578" spans="1:12" x14ac:dyDescent="0.2">
      <c r="A1578" s="3" t="s">
        <v>3711</v>
      </c>
      <c r="B1578" s="3" t="s">
        <v>3712</v>
      </c>
      <c r="C1578" s="3" t="s">
        <v>3681</v>
      </c>
      <c r="D1578" s="3" t="s">
        <v>12</v>
      </c>
      <c r="E1578" s="3" t="s">
        <v>12</v>
      </c>
      <c r="F1578" s="3" t="s">
        <v>12</v>
      </c>
      <c r="G1578" s="3" t="s">
        <v>12</v>
      </c>
      <c r="H1578" s="3" t="s">
        <v>12</v>
      </c>
      <c r="I1578" s="3" t="s">
        <v>12</v>
      </c>
      <c r="J1578" s="3" t="s">
        <v>12</v>
      </c>
      <c r="K1578" s="3" t="s">
        <v>12</v>
      </c>
      <c r="L1578" s="3" t="s">
        <v>12</v>
      </c>
    </row>
    <row r="1579" spans="1:12" x14ac:dyDescent="0.2">
      <c r="A1579" s="3" t="s">
        <v>3713</v>
      </c>
      <c r="B1579" s="3" t="s">
        <v>3714</v>
      </c>
      <c r="C1579" s="3" t="s">
        <v>3681</v>
      </c>
      <c r="D1579" s="3" t="s">
        <v>12</v>
      </c>
      <c r="E1579" s="3" t="s">
        <v>12</v>
      </c>
      <c r="F1579" s="3" t="s">
        <v>12</v>
      </c>
      <c r="G1579" s="3" t="s">
        <v>12</v>
      </c>
      <c r="H1579" s="3">
        <v>17</v>
      </c>
      <c r="I1579" s="3" t="s">
        <v>12</v>
      </c>
      <c r="J1579" s="3" t="s">
        <v>12</v>
      </c>
      <c r="K1579" s="3" t="s">
        <v>12</v>
      </c>
      <c r="L1579" s="3" t="s">
        <v>12</v>
      </c>
    </row>
    <row r="1580" spans="1:12" x14ac:dyDescent="0.2">
      <c r="A1580" s="3" t="s">
        <v>3717</v>
      </c>
      <c r="B1580" s="3" t="s">
        <v>3718</v>
      </c>
      <c r="C1580" s="3" t="s">
        <v>3681</v>
      </c>
      <c r="D1580" s="3" t="s">
        <v>12</v>
      </c>
      <c r="E1580" s="3">
        <v>12561000</v>
      </c>
      <c r="F1580" s="3" t="s">
        <v>2477</v>
      </c>
      <c r="G1580" s="3" t="s">
        <v>12</v>
      </c>
      <c r="H1580" s="3">
        <v>100</v>
      </c>
      <c r="I1580" s="3" t="s">
        <v>12</v>
      </c>
      <c r="J1580" s="3" t="s">
        <v>12</v>
      </c>
      <c r="K1580" s="3" t="s">
        <v>12</v>
      </c>
      <c r="L1580" s="3" t="s">
        <v>12</v>
      </c>
    </row>
    <row r="1581" spans="1:12" x14ac:dyDescent="0.2">
      <c r="A1581" s="3" t="s">
        <v>3719</v>
      </c>
      <c r="B1581" s="3" t="s">
        <v>3720</v>
      </c>
      <c r="C1581" s="3" t="s">
        <v>3681</v>
      </c>
      <c r="D1581" s="3" t="s">
        <v>12</v>
      </c>
      <c r="E1581" s="3">
        <v>33610000</v>
      </c>
      <c r="F1581" s="3" t="s">
        <v>1183</v>
      </c>
      <c r="G1581" s="3" t="s">
        <v>12</v>
      </c>
      <c r="H1581" s="3">
        <v>213</v>
      </c>
      <c r="I1581" s="3" t="s">
        <v>12</v>
      </c>
      <c r="J1581" s="3" t="s">
        <v>12</v>
      </c>
      <c r="K1581" s="3" t="s">
        <v>12</v>
      </c>
      <c r="L1581" s="3" t="s">
        <v>12</v>
      </c>
    </row>
    <row r="1582" spans="1:12" x14ac:dyDescent="0.2">
      <c r="A1582" s="3" t="s">
        <v>3721</v>
      </c>
      <c r="B1582" s="3" t="s">
        <v>3722</v>
      </c>
      <c r="C1582" s="3" t="s">
        <v>3681</v>
      </c>
      <c r="D1582" s="3" t="s">
        <v>12</v>
      </c>
      <c r="E1582" s="3">
        <v>50906000</v>
      </c>
      <c r="F1582" s="3" t="s">
        <v>3723</v>
      </c>
      <c r="G1582" s="3" t="s">
        <v>12</v>
      </c>
      <c r="H1582" s="3">
        <v>110</v>
      </c>
      <c r="I1582" s="3" t="s">
        <v>12</v>
      </c>
      <c r="J1582" s="3" t="s">
        <v>12</v>
      </c>
      <c r="K1582" s="3" t="s">
        <v>12</v>
      </c>
      <c r="L1582" s="3" t="s">
        <v>12</v>
      </c>
    </row>
    <row r="1583" spans="1:12" x14ac:dyDescent="0.2">
      <c r="A1583" s="3" t="s">
        <v>3724</v>
      </c>
      <c r="B1583" s="3" t="s">
        <v>3725</v>
      </c>
      <c r="C1583" s="3" t="s">
        <v>3681</v>
      </c>
      <c r="D1583" s="3" t="s">
        <v>12</v>
      </c>
      <c r="E1583" s="3">
        <v>17673000</v>
      </c>
      <c r="F1583" s="3" t="s">
        <v>1195</v>
      </c>
      <c r="G1583" s="3" t="s">
        <v>12</v>
      </c>
      <c r="H1583" s="3">
        <v>67</v>
      </c>
      <c r="I1583" s="3" t="s">
        <v>12</v>
      </c>
      <c r="J1583" s="3" t="s">
        <v>12</v>
      </c>
      <c r="K1583" s="3" t="s">
        <v>12</v>
      </c>
      <c r="L1583" s="3" t="s">
        <v>12</v>
      </c>
    </row>
    <row r="1584" spans="1:12" x14ac:dyDescent="0.2">
      <c r="A1584" s="3" t="s">
        <v>3729</v>
      </c>
      <c r="B1584" s="3" t="s">
        <v>3730</v>
      </c>
      <c r="C1584" s="3" t="s">
        <v>3681</v>
      </c>
      <c r="D1584" s="3" t="s">
        <v>12</v>
      </c>
      <c r="E1584" s="3">
        <v>130956000</v>
      </c>
      <c r="F1584" s="3" t="s">
        <v>12</v>
      </c>
      <c r="G1584" s="3" t="s">
        <v>12</v>
      </c>
      <c r="H1584" s="3">
        <v>296</v>
      </c>
      <c r="I1584" s="3" t="s">
        <v>12</v>
      </c>
      <c r="J1584" s="3" t="s">
        <v>12</v>
      </c>
      <c r="K1584" s="3" t="s">
        <v>12</v>
      </c>
      <c r="L1584" s="3" t="s">
        <v>12</v>
      </c>
    </row>
    <row r="1585" spans="1:12" x14ac:dyDescent="0.2">
      <c r="A1585" s="3" t="s">
        <v>3731</v>
      </c>
      <c r="B1585" s="3" t="s">
        <v>3732</v>
      </c>
      <c r="C1585" s="3" t="s">
        <v>3681</v>
      </c>
      <c r="D1585" s="3" t="s">
        <v>12</v>
      </c>
      <c r="E1585" s="3" t="s">
        <v>12</v>
      </c>
      <c r="F1585" s="3" t="s">
        <v>12</v>
      </c>
      <c r="G1585" s="3" t="s">
        <v>12</v>
      </c>
      <c r="H1585" s="3" t="s">
        <v>12</v>
      </c>
      <c r="I1585" s="3" t="s">
        <v>12</v>
      </c>
      <c r="J1585" s="3" t="s">
        <v>12</v>
      </c>
      <c r="K1585" s="3" t="s">
        <v>12</v>
      </c>
      <c r="L1585" s="3" t="s">
        <v>12</v>
      </c>
    </row>
    <row r="1586" spans="1:12" x14ac:dyDescent="0.2">
      <c r="A1586" s="3" t="s">
        <v>3733</v>
      </c>
      <c r="B1586" s="3" t="s">
        <v>3734</v>
      </c>
      <c r="C1586" s="3" t="s">
        <v>3681</v>
      </c>
      <c r="D1586" s="3" t="s">
        <v>12</v>
      </c>
      <c r="E1586" s="3">
        <v>369040000</v>
      </c>
      <c r="F1586" s="3" t="s">
        <v>12</v>
      </c>
      <c r="G1586" s="3" t="s">
        <v>12</v>
      </c>
      <c r="H1586" s="3">
        <v>925</v>
      </c>
      <c r="I1586" s="3" t="s">
        <v>12</v>
      </c>
      <c r="J1586" s="3" t="s">
        <v>12</v>
      </c>
      <c r="K1586" s="3" t="s">
        <v>12</v>
      </c>
      <c r="L1586" s="3" t="s">
        <v>12</v>
      </c>
    </row>
    <row r="1587" spans="1:12" x14ac:dyDescent="0.2">
      <c r="A1587" s="3" t="s">
        <v>3735</v>
      </c>
      <c r="B1587" s="3" t="s">
        <v>3736</v>
      </c>
      <c r="C1587" s="3" t="s">
        <v>3681</v>
      </c>
      <c r="D1587" s="3" t="s">
        <v>12</v>
      </c>
      <c r="E1587" s="3">
        <v>15023000</v>
      </c>
      <c r="F1587" s="3" t="s">
        <v>1557</v>
      </c>
      <c r="G1587" s="3" t="s">
        <v>12</v>
      </c>
      <c r="H1587" s="3">
        <v>78</v>
      </c>
      <c r="I1587" s="3" t="s">
        <v>12</v>
      </c>
      <c r="J1587" s="3" t="s">
        <v>12</v>
      </c>
      <c r="K1587" s="3" t="s">
        <v>12</v>
      </c>
      <c r="L1587" s="3" t="s">
        <v>12</v>
      </c>
    </row>
    <row r="1588" spans="1:12" x14ac:dyDescent="0.2">
      <c r="A1588" s="3" t="s">
        <v>3737</v>
      </c>
      <c r="B1588" s="3" t="s">
        <v>3738</v>
      </c>
      <c r="C1588" s="3" t="s">
        <v>3681</v>
      </c>
      <c r="D1588" s="3" t="s">
        <v>12</v>
      </c>
      <c r="E1588" s="3" t="s">
        <v>12</v>
      </c>
      <c r="F1588" s="3" t="s">
        <v>12</v>
      </c>
      <c r="G1588" s="3" t="s">
        <v>12</v>
      </c>
      <c r="H1588" s="3" t="s">
        <v>12</v>
      </c>
      <c r="I1588" s="3" t="s">
        <v>12</v>
      </c>
      <c r="J1588" s="3" t="s">
        <v>12</v>
      </c>
      <c r="K1588" s="3" t="s">
        <v>12</v>
      </c>
      <c r="L1588" s="3" t="s">
        <v>12</v>
      </c>
    </row>
    <row r="1589" spans="1:12" x14ac:dyDescent="0.2">
      <c r="A1589" s="3" t="s">
        <v>3739</v>
      </c>
      <c r="B1589" s="3" t="s">
        <v>3740</v>
      </c>
      <c r="C1589" s="3" t="s">
        <v>3681</v>
      </c>
      <c r="D1589" s="3" t="s">
        <v>12</v>
      </c>
      <c r="E1589" s="3">
        <v>101745000</v>
      </c>
      <c r="F1589" s="3" t="s">
        <v>3741</v>
      </c>
      <c r="G1589" s="3" t="s">
        <v>12</v>
      </c>
      <c r="H1589" s="3">
        <v>495</v>
      </c>
      <c r="I1589" s="3" t="s">
        <v>12</v>
      </c>
      <c r="J1589" s="3" t="s">
        <v>12</v>
      </c>
      <c r="K1589" s="3" t="s">
        <v>12</v>
      </c>
      <c r="L1589" s="3" t="s">
        <v>12</v>
      </c>
    </row>
    <row r="1590" spans="1:12" x14ac:dyDescent="0.2">
      <c r="A1590" s="3" t="s">
        <v>3742</v>
      </c>
      <c r="B1590" s="3" t="s">
        <v>3743</v>
      </c>
      <c r="C1590" s="3" t="s">
        <v>3681</v>
      </c>
      <c r="D1590" s="3" t="s">
        <v>12</v>
      </c>
      <c r="E1590" s="3">
        <v>300506000</v>
      </c>
      <c r="F1590" s="3" t="s">
        <v>3744</v>
      </c>
      <c r="G1590" s="3" t="s">
        <v>12</v>
      </c>
      <c r="H1590" s="3">
        <v>777</v>
      </c>
      <c r="I1590" s="3" t="s">
        <v>12</v>
      </c>
      <c r="J1590" s="3" t="s">
        <v>12</v>
      </c>
      <c r="K1590" s="3" t="s">
        <v>12</v>
      </c>
      <c r="L1590" s="3" t="s">
        <v>12</v>
      </c>
    </row>
    <row r="1591" spans="1:12" x14ac:dyDescent="0.2">
      <c r="A1591" s="3" t="s">
        <v>3745</v>
      </c>
      <c r="B1591" s="3" t="s">
        <v>3746</v>
      </c>
      <c r="C1591" s="3" t="s">
        <v>3681</v>
      </c>
      <c r="D1591" s="3" t="s">
        <v>12</v>
      </c>
      <c r="E1591" s="3">
        <v>82247000</v>
      </c>
      <c r="F1591" s="3" t="s">
        <v>3747</v>
      </c>
      <c r="G1591" s="3" t="s">
        <v>12</v>
      </c>
      <c r="H1591" s="3">
        <v>161</v>
      </c>
      <c r="I1591" s="3" t="s">
        <v>12</v>
      </c>
      <c r="J1591" s="3" t="s">
        <v>12</v>
      </c>
      <c r="K1591" s="3" t="s">
        <v>12</v>
      </c>
      <c r="L1591" s="3" t="s">
        <v>12</v>
      </c>
    </row>
    <row r="1592" spans="1:12" x14ac:dyDescent="0.2">
      <c r="A1592" s="3" t="s">
        <v>3748</v>
      </c>
      <c r="B1592" s="3" t="s">
        <v>3749</v>
      </c>
      <c r="C1592" s="3" t="s">
        <v>3681</v>
      </c>
      <c r="D1592" s="3" t="s">
        <v>12</v>
      </c>
      <c r="E1592" s="3">
        <v>36579000.5</v>
      </c>
      <c r="F1592" s="3" t="s">
        <v>3750</v>
      </c>
      <c r="G1592" s="3" t="s">
        <v>12</v>
      </c>
      <c r="H1592" s="3">
        <v>177</v>
      </c>
      <c r="I1592" s="3" t="s">
        <v>12</v>
      </c>
      <c r="J1592" s="3" t="s">
        <v>12</v>
      </c>
      <c r="K1592" s="3" t="s">
        <v>12</v>
      </c>
      <c r="L1592" s="3" t="s">
        <v>12</v>
      </c>
    </row>
    <row r="1593" spans="1:12" x14ac:dyDescent="0.2">
      <c r="A1593" s="3" t="s">
        <v>3751</v>
      </c>
      <c r="B1593" s="3" t="s">
        <v>3752</v>
      </c>
      <c r="C1593" s="3" t="s">
        <v>3681</v>
      </c>
      <c r="D1593" s="3" t="s">
        <v>12</v>
      </c>
      <c r="E1593" s="3">
        <v>37483000</v>
      </c>
      <c r="F1593" s="3" t="s">
        <v>3753</v>
      </c>
      <c r="G1593" s="3" t="s">
        <v>12</v>
      </c>
      <c r="H1593" s="3">
        <v>179</v>
      </c>
      <c r="I1593" s="3" t="s">
        <v>12</v>
      </c>
      <c r="J1593" s="3" t="s">
        <v>12</v>
      </c>
      <c r="K1593" s="3" t="s">
        <v>12</v>
      </c>
      <c r="L1593" s="3" t="s">
        <v>12</v>
      </c>
    </row>
    <row r="1594" spans="1:12" x14ac:dyDescent="0.2">
      <c r="A1594" s="3" t="s">
        <v>3754</v>
      </c>
      <c r="B1594" s="3" t="s">
        <v>3755</v>
      </c>
      <c r="C1594" s="3" t="s">
        <v>3681</v>
      </c>
      <c r="D1594" s="3" t="s">
        <v>12</v>
      </c>
      <c r="E1594" s="3">
        <v>93261000</v>
      </c>
      <c r="F1594" s="3" t="s">
        <v>3756</v>
      </c>
      <c r="G1594" s="3" t="s">
        <v>12</v>
      </c>
      <c r="H1594" s="3">
        <v>785</v>
      </c>
      <c r="I1594" s="3" t="s">
        <v>12</v>
      </c>
      <c r="J1594" s="3" t="s">
        <v>12</v>
      </c>
      <c r="K1594" s="3" t="s">
        <v>12</v>
      </c>
      <c r="L1594" s="3" t="s">
        <v>12</v>
      </c>
    </row>
    <row r="1595" spans="1:12" x14ac:dyDescent="0.2">
      <c r="A1595" s="3" t="s">
        <v>3757</v>
      </c>
      <c r="B1595" s="3" t="s">
        <v>3758</v>
      </c>
      <c r="C1595" s="3" t="s">
        <v>3681</v>
      </c>
      <c r="D1595" s="3" t="s">
        <v>12</v>
      </c>
      <c r="E1595" s="3" t="s">
        <v>12</v>
      </c>
      <c r="F1595" s="3" t="s">
        <v>12</v>
      </c>
      <c r="G1595" s="3" t="s">
        <v>12</v>
      </c>
      <c r="H1595" s="3" t="s">
        <v>12</v>
      </c>
      <c r="I1595" s="3" t="s">
        <v>12</v>
      </c>
      <c r="J1595" s="3" t="s">
        <v>12</v>
      </c>
      <c r="K1595" s="3" t="s">
        <v>12</v>
      </c>
      <c r="L1595" s="3" t="s">
        <v>12</v>
      </c>
    </row>
    <row r="1596" spans="1:12" x14ac:dyDescent="0.2">
      <c r="A1596" s="3" t="s">
        <v>3759</v>
      </c>
      <c r="B1596" s="3" t="s">
        <v>3760</v>
      </c>
      <c r="C1596" s="3" t="s">
        <v>3681</v>
      </c>
      <c r="D1596" s="3" t="s">
        <v>12</v>
      </c>
      <c r="E1596" s="3" t="s">
        <v>12</v>
      </c>
      <c r="F1596" s="3" t="s">
        <v>12</v>
      </c>
      <c r="G1596" s="3" t="s">
        <v>12</v>
      </c>
      <c r="H1596" s="3" t="s">
        <v>12</v>
      </c>
      <c r="I1596" s="3" t="s">
        <v>12</v>
      </c>
      <c r="J1596" s="3" t="s">
        <v>12</v>
      </c>
      <c r="K1596" s="3" t="s">
        <v>12</v>
      </c>
      <c r="L1596" s="3" t="s">
        <v>12</v>
      </c>
    </row>
    <row r="1597" spans="1:12" x14ac:dyDescent="0.2">
      <c r="A1597" s="3" t="s">
        <v>3761</v>
      </c>
      <c r="B1597" s="3" t="s">
        <v>3762</v>
      </c>
      <c r="C1597" s="3" t="s">
        <v>3681</v>
      </c>
      <c r="D1597" s="3" t="s">
        <v>12</v>
      </c>
      <c r="E1597" s="3" t="s">
        <v>12</v>
      </c>
      <c r="F1597" s="3" t="s">
        <v>12</v>
      </c>
      <c r="G1597" s="3" t="s">
        <v>12</v>
      </c>
      <c r="H1597" s="3" t="s">
        <v>12</v>
      </c>
      <c r="I1597" s="3" t="s">
        <v>12</v>
      </c>
      <c r="J1597" s="3" t="s">
        <v>12</v>
      </c>
      <c r="K1597" s="3" t="s">
        <v>12</v>
      </c>
      <c r="L1597" s="3" t="s">
        <v>12</v>
      </c>
    </row>
    <row r="1598" spans="1:12" x14ac:dyDescent="0.2">
      <c r="A1598" s="3" t="s">
        <v>3763</v>
      </c>
      <c r="B1598" s="3" t="s">
        <v>3764</v>
      </c>
      <c r="C1598" s="3" t="s">
        <v>3681</v>
      </c>
      <c r="D1598" s="3" t="s">
        <v>12</v>
      </c>
      <c r="E1598" s="3" t="s">
        <v>12</v>
      </c>
      <c r="F1598" s="3" t="s">
        <v>12</v>
      </c>
      <c r="G1598" s="3" t="s">
        <v>12</v>
      </c>
      <c r="H1598" s="3" t="s">
        <v>12</v>
      </c>
      <c r="I1598" s="3" t="s">
        <v>12</v>
      </c>
      <c r="J1598" s="3" t="s">
        <v>12</v>
      </c>
      <c r="K1598" s="3" t="s">
        <v>12</v>
      </c>
      <c r="L1598" s="3" t="s">
        <v>12</v>
      </c>
    </row>
    <row r="1599" spans="1:12" x14ac:dyDescent="0.2">
      <c r="A1599" s="3" t="s">
        <v>3765</v>
      </c>
      <c r="B1599" s="3" t="s">
        <v>3766</v>
      </c>
      <c r="C1599" s="3" t="s">
        <v>3681</v>
      </c>
      <c r="D1599" s="3" t="s">
        <v>12</v>
      </c>
      <c r="E1599" s="3">
        <v>11272000</v>
      </c>
      <c r="F1599" s="3" t="s">
        <v>543</v>
      </c>
      <c r="G1599" s="3" t="s">
        <v>3767</v>
      </c>
      <c r="H1599" s="3">
        <v>205</v>
      </c>
      <c r="I1599" s="3" t="s">
        <v>12</v>
      </c>
      <c r="J1599" s="3" t="s">
        <v>12</v>
      </c>
      <c r="K1599" s="3" t="s">
        <v>12</v>
      </c>
      <c r="L1599" s="3" t="s">
        <v>12</v>
      </c>
    </row>
    <row r="1600" spans="1:12" x14ac:dyDescent="0.2">
      <c r="A1600" s="3" t="s">
        <v>3768</v>
      </c>
      <c r="B1600" s="3" t="s">
        <v>3769</v>
      </c>
      <c r="C1600" s="3" t="s">
        <v>3681</v>
      </c>
      <c r="D1600" s="3" t="s">
        <v>12</v>
      </c>
      <c r="E1600" s="3" t="s">
        <v>12</v>
      </c>
      <c r="F1600" s="3" t="s">
        <v>12</v>
      </c>
      <c r="G1600" s="3" t="s">
        <v>12</v>
      </c>
      <c r="H1600" s="3" t="s">
        <v>12</v>
      </c>
      <c r="I1600" s="3" t="s">
        <v>12</v>
      </c>
      <c r="J1600" s="3" t="s">
        <v>12</v>
      </c>
      <c r="K1600" s="3" t="s">
        <v>12</v>
      </c>
      <c r="L1600" s="3" t="s">
        <v>12</v>
      </c>
    </row>
    <row r="1601" spans="1:12" x14ac:dyDescent="0.2">
      <c r="A1601" s="3" t="s">
        <v>3773</v>
      </c>
      <c r="B1601" s="3" t="s">
        <v>3774</v>
      </c>
      <c r="C1601" s="3" t="s">
        <v>3681</v>
      </c>
      <c r="D1601" s="3" t="s">
        <v>12</v>
      </c>
      <c r="E1601" s="3" t="s">
        <v>12</v>
      </c>
      <c r="F1601" s="3" t="s">
        <v>12</v>
      </c>
      <c r="G1601" s="3" t="s">
        <v>12</v>
      </c>
      <c r="H1601" s="3" t="s">
        <v>12</v>
      </c>
      <c r="I1601" s="3" t="s">
        <v>12</v>
      </c>
      <c r="J1601" s="3" t="s">
        <v>12</v>
      </c>
      <c r="K1601" s="3" t="s">
        <v>12</v>
      </c>
      <c r="L1601" s="3" t="s">
        <v>12</v>
      </c>
    </row>
    <row r="1602" spans="1:12" x14ac:dyDescent="0.2">
      <c r="A1602" s="3" t="s">
        <v>3778</v>
      </c>
      <c r="B1602" s="3" t="s">
        <v>3779</v>
      </c>
      <c r="C1602" s="3" t="s">
        <v>3681</v>
      </c>
      <c r="D1602" s="3" t="s">
        <v>12</v>
      </c>
      <c r="E1602" s="3">
        <v>51218000</v>
      </c>
      <c r="F1602" s="3" t="s">
        <v>3780</v>
      </c>
      <c r="G1602" s="3" t="s">
        <v>12</v>
      </c>
      <c r="H1602" s="3">
        <v>286</v>
      </c>
      <c r="I1602" s="3" t="s">
        <v>12</v>
      </c>
      <c r="J1602" s="3" t="s">
        <v>12</v>
      </c>
      <c r="K1602" s="3" t="s">
        <v>12</v>
      </c>
      <c r="L1602" s="3" t="s">
        <v>12</v>
      </c>
    </row>
    <row r="1603" spans="1:12" x14ac:dyDescent="0.2">
      <c r="A1603" s="3" t="s">
        <v>3781</v>
      </c>
      <c r="B1603" s="3" t="s">
        <v>3782</v>
      </c>
      <c r="C1603" s="3" t="s">
        <v>3681</v>
      </c>
      <c r="D1603" s="3" t="s">
        <v>12</v>
      </c>
      <c r="E1603" s="3">
        <v>217192000</v>
      </c>
      <c r="F1603" s="3" t="s">
        <v>3783</v>
      </c>
      <c r="G1603" s="3" t="s">
        <v>12</v>
      </c>
      <c r="H1603" s="3">
        <v>1076</v>
      </c>
      <c r="I1603" s="3" t="s">
        <v>12</v>
      </c>
      <c r="J1603" s="3" t="s">
        <v>12</v>
      </c>
      <c r="K1603" s="3" t="s">
        <v>12</v>
      </c>
      <c r="L1603" s="3" t="s">
        <v>12</v>
      </c>
    </row>
    <row r="1604" spans="1:12" x14ac:dyDescent="0.2">
      <c r="A1604" s="3" t="s">
        <v>3784</v>
      </c>
      <c r="B1604" s="3" t="s">
        <v>3785</v>
      </c>
      <c r="C1604" s="3" t="s">
        <v>3681</v>
      </c>
      <c r="D1604" s="3" t="s">
        <v>12</v>
      </c>
      <c r="E1604" s="3" t="s">
        <v>12</v>
      </c>
      <c r="F1604" s="3" t="s">
        <v>12</v>
      </c>
      <c r="G1604" s="3" t="s">
        <v>12</v>
      </c>
      <c r="H1604" s="3">
        <v>91</v>
      </c>
      <c r="I1604" s="3" t="s">
        <v>12</v>
      </c>
      <c r="J1604" s="3" t="s">
        <v>12</v>
      </c>
      <c r="K1604" s="3" t="s">
        <v>12</v>
      </c>
      <c r="L1604" s="3" t="s">
        <v>12</v>
      </c>
    </row>
    <row r="1605" spans="1:12" x14ac:dyDescent="0.2">
      <c r="A1605" s="3" t="s">
        <v>3786</v>
      </c>
      <c r="B1605" s="3" t="s">
        <v>3787</v>
      </c>
      <c r="C1605" s="3" t="s">
        <v>3681</v>
      </c>
      <c r="D1605" s="3" t="s">
        <v>12</v>
      </c>
      <c r="E1605" s="3">
        <v>46463000</v>
      </c>
      <c r="F1605" s="3" t="s">
        <v>93</v>
      </c>
      <c r="G1605" s="3" t="s">
        <v>12</v>
      </c>
      <c r="H1605" s="3">
        <v>302</v>
      </c>
      <c r="I1605" s="3" t="s">
        <v>12</v>
      </c>
      <c r="J1605" s="3" t="s">
        <v>12</v>
      </c>
      <c r="K1605" s="3" t="s">
        <v>12</v>
      </c>
      <c r="L1605" s="3" t="s">
        <v>12</v>
      </c>
    </row>
    <row r="1606" spans="1:12" x14ac:dyDescent="0.2">
      <c r="A1606" s="3" t="s">
        <v>3788</v>
      </c>
      <c r="B1606" s="3" t="s">
        <v>3789</v>
      </c>
      <c r="C1606" s="3" t="s">
        <v>3681</v>
      </c>
      <c r="D1606" s="3" t="s">
        <v>12</v>
      </c>
      <c r="E1606" s="3">
        <v>19127000</v>
      </c>
      <c r="F1606" s="3" t="s">
        <v>1940</v>
      </c>
      <c r="G1606" s="3" t="s">
        <v>12</v>
      </c>
      <c r="H1606" s="3">
        <v>142</v>
      </c>
      <c r="I1606" s="3" t="s">
        <v>12</v>
      </c>
      <c r="J1606" s="3" t="s">
        <v>12</v>
      </c>
      <c r="K1606" s="3" t="s">
        <v>12</v>
      </c>
      <c r="L1606" s="3" t="s">
        <v>12</v>
      </c>
    </row>
    <row r="1607" spans="1:12" x14ac:dyDescent="0.2">
      <c r="A1607" s="3" t="s">
        <v>3790</v>
      </c>
      <c r="B1607" s="3" t="s">
        <v>3791</v>
      </c>
      <c r="C1607" s="3" t="s">
        <v>3681</v>
      </c>
      <c r="D1607" s="3" t="s">
        <v>12</v>
      </c>
      <c r="E1607" s="3" t="s">
        <v>12</v>
      </c>
      <c r="F1607" s="3" t="s">
        <v>12</v>
      </c>
      <c r="G1607" s="3" t="s">
        <v>3792</v>
      </c>
      <c r="H1607" s="3" t="s">
        <v>12</v>
      </c>
      <c r="I1607" s="3" t="s">
        <v>12</v>
      </c>
      <c r="J1607" s="3" t="s">
        <v>12</v>
      </c>
      <c r="K1607" s="3" t="s">
        <v>12</v>
      </c>
      <c r="L1607" s="3" t="s">
        <v>12</v>
      </c>
    </row>
    <row r="1608" spans="1:12" x14ac:dyDescent="0.2">
      <c r="A1608" s="3" t="s">
        <v>3793</v>
      </c>
      <c r="B1608" s="3" t="s">
        <v>3794</v>
      </c>
      <c r="C1608" s="3" t="s">
        <v>3681</v>
      </c>
      <c r="D1608" s="3" t="s">
        <v>12</v>
      </c>
      <c r="E1608" s="3">
        <v>4081000064</v>
      </c>
      <c r="F1608" s="3" t="s">
        <v>12</v>
      </c>
      <c r="G1608" s="3" t="s">
        <v>3795</v>
      </c>
      <c r="H1608" s="3" t="s">
        <v>12</v>
      </c>
      <c r="I1608" s="3" t="s">
        <v>12</v>
      </c>
      <c r="J1608" s="3" t="s">
        <v>12</v>
      </c>
      <c r="K1608" s="3" t="s">
        <v>12</v>
      </c>
      <c r="L1608" s="3" t="s">
        <v>12</v>
      </c>
    </row>
    <row r="1609" spans="1:12" x14ac:dyDescent="0.2">
      <c r="A1609" s="3" t="s">
        <v>3796</v>
      </c>
      <c r="B1609" s="3" t="s">
        <v>3797</v>
      </c>
      <c r="C1609" s="3" t="s">
        <v>3681</v>
      </c>
      <c r="D1609" s="3" t="s">
        <v>12</v>
      </c>
      <c r="E1609" s="3">
        <v>48216000</v>
      </c>
      <c r="F1609" s="3" t="s">
        <v>3798</v>
      </c>
      <c r="G1609" s="3" t="s">
        <v>12</v>
      </c>
      <c r="H1609" s="3">
        <v>214</v>
      </c>
      <c r="I1609" s="3">
        <v>35</v>
      </c>
      <c r="J1609" s="3">
        <v>7879402</v>
      </c>
      <c r="K1609" s="3" t="s">
        <v>12</v>
      </c>
      <c r="L1609" s="3" t="s">
        <v>12</v>
      </c>
    </row>
    <row r="1610" spans="1:12" x14ac:dyDescent="0.2">
      <c r="A1610" s="3" t="s">
        <v>3799</v>
      </c>
      <c r="B1610" s="3" t="s">
        <v>3800</v>
      </c>
      <c r="C1610" s="3" t="s">
        <v>3681</v>
      </c>
      <c r="D1610" s="3" t="s">
        <v>12</v>
      </c>
      <c r="E1610" s="3">
        <v>3752000000</v>
      </c>
      <c r="F1610" s="3" t="s">
        <v>12</v>
      </c>
      <c r="G1610" s="3" t="s">
        <v>3795</v>
      </c>
      <c r="H1610" s="3">
        <v>11701</v>
      </c>
      <c r="I1610" s="3" t="s">
        <v>12</v>
      </c>
      <c r="J1610" s="3" t="s">
        <v>12</v>
      </c>
      <c r="K1610" s="3" t="s">
        <v>12</v>
      </c>
      <c r="L1610" s="3" t="s">
        <v>12</v>
      </c>
    </row>
    <row r="1611" spans="1:12" x14ac:dyDescent="0.2">
      <c r="A1611" s="3" t="s">
        <v>3801</v>
      </c>
      <c r="B1611" s="3" t="s">
        <v>3802</v>
      </c>
      <c r="C1611" s="3" t="s">
        <v>3681</v>
      </c>
      <c r="D1611" s="3" t="s">
        <v>12</v>
      </c>
      <c r="E1611" s="3">
        <v>1520400000</v>
      </c>
      <c r="F1611" s="3" t="s">
        <v>12</v>
      </c>
      <c r="G1611" s="3" t="s">
        <v>12</v>
      </c>
      <c r="H1611" s="3">
        <v>5800</v>
      </c>
      <c r="I1611" s="3" t="s">
        <v>12</v>
      </c>
      <c r="J1611" s="3" t="s">
        <v>12</v>
      </c>
      <c r="K1611" s="3" t="s">
        <v>12</v>
      </c>
      <c r="L1611" s="3" t="s">
        <v>12</v>
      </c>
    </row>
    <row r="1612" spans="1:12" x14ac:dyDescent="0.2">
      <c r="A1612" s="3" t="s">
        <v>3803</v>
      </c>
      <c r="B1612" s="3" t="s">
        <v>3804</v>
      </c>
      <c r="C1612" s="3" t="s">
        <v>3681</v>
      </c>
      <c r="D1612" s="3" t="s">
        <v>12</v>
      </c>
      <c r="E1612" s="3">
        <v>1243000</v>
      </c>
      <c r="F1612" s="3" t="s">
        <v>3805</v>
      </c>
      <c r="G1612" s="3" t="s">
        <v>12</v>
      </c>
      <c r="H1612" s="3">
        <v>136</v>
      </c>
      <c r="I1612" s="3" t="s">
        <v>12</v>
      </c>
      <c r="J1612" s="3" t="s">
        <v>12</v>
      </c>
      <c r="K1612" s="3" t="s">
        <v>12</v>
      </c>
      <c r="L1612" s="3" t="s">
        <v>12</v>
      </c>
    </row>
    <row r="1613" spans="1:12" x14ac:dyDescent="0.2">
      <c r="A1613" s="3" t="s">
        <v>3806</v>
      </c>
      <c r="B1613" s="3" t="s">
        <v>3807</v>
      </c>
      <c r="C1613" s="3" t="s">
        <v>3681</v>
      </c>
      <c r="D1613" s="3" t="s">
        <v>12</v>
      </c>
      <c r="E1613" s="3" t="s">
        <v>12</v>
      </c>
      <c r="F1613" s="3" t="s">
        <v>12</v>
      </c>
      <c r="G1613" s="3" t="s">
        <v>12</v>
      </c>
      <c r="H1613" s="3" t="s">
        <v>12</v>
      </c>
      <c r="I1613" s="3" t="s">
        <v>12</v>
      </c>
      <c r="J1613" s="3" t="s">
        <v>12</v>
      </c>
      <c r="K1613" s="3" t="s">
        <v>12</v>
      </c>
      <c r="L1613" s="3" t="s">
        <v>12</v>
      </c>
    </row>
    <row r="1614" spans="1:12" x14ac:dyDescent="0.2">
      <c r="A1614" s="3" t="s">
        <v>3808</v>
      </c>
      <c r="B1614" s="3" t="s">
        <v>3809</v>
      </c>
      <c r="C1614" s="3" t="s">
        <v>3681</v>
      </c>
      <c r="D1614" s="3" t="s">
        <v>12</v>
      </c>
      <c r="E1614" s="3">
        <v>405413000</v>
      </c>
      <c r="F1614" s="3" t="s">
        <v>3810</v>
      </c>
      <c r="G1614" s="3" t="s">
        <v>12</v>
      </c>
      <c r="H1614" s="3">
        <v>645</v>
      </c>
      <c r="I1614" s="3" t="s">
        <v>12</v>
      </c>
      <c r="J1614" s="3" t="s">
        <v>12</v>
      </c>
      <c r="K1614" s="3" t="s">
        <v>12</v>
      </c>
      <c r="L1614" s="3" t="s">
        <v>12</v>
      </c>
    </row>
    <row r="1615" spans="1:12" x14ac:dyDescent="0.2">
      <c r="A1615" s="3" t="s">
        <v>3811</v>
      </c>
      <c r="B1615" s="3" t="s">
        <v>3812</v>
      </c>
      <c r="C1615" s="3" t="s">
        <v>3681</v>
      </c>
      <c r="D1615" s="3" t="s">
        <v>12</v>
      </c>
      <c r="E1615" s="3" t="s">
        <v>12</v>
      </c>
      <c r="F1615" s="3" t="s">
        <v>12</v>
      </c>
      <c r="G1615" s="3" t="s">
        <v>12</v>
      </c>
      <c r="H1615" s="3" t="s">
        <v>12</v>
      </c>
      <c r="I1615" s="3" t="s">
        <v>12</v>
      </c>
      <c r="J1615" s="3" t="s">
        <v>12</v>
      </c>
      <c r="K1615" s="3" t="s">
        <v>12</v>
      </c>
      <c r="L1615" s="3" t="s">
        <v>12</v>
      </c>
    </row>
    <row r="1616" spans="1:12" x14ac:dyDescent="0.2">
      <c r="A1616" s="3" t="s">
        <v>3813</v>
      </c>
      <c r="B1616" s="3" t="s">
        <v>3814</v>
      </c>
      <c r="C1616" s="3" t="s">
        <v>3681</v>
      </c>
      <c r="D1616" s="3" t="s">
        <v>12</v>
      </c>
      <c r="E1616" s="3" t="s">
        <v>12</v>
      </c>
      <c r="F1616" s="3" t="s">
        <v>12</v>
      </c>
      <c r="G1616" s="3" t="s">
        <v>12</v>
      </c>
      <c r="H1616" s="3">
        <v>310</v>
      </c>
      <c r="I1616" s="3" t="s">
        <v>12</v>
      </c>
      <c r="J1616" s="3" t="s">
        <v>12</v>
      </c>
      <c r="K1616" s="3" t="s">
        <v>12</v>
      </c>
      <c r="L1616" s="3" t="s">
        <v>12</v>
      </c>
    </row>
    <row r="1617" spans="1:12" x14ac:dyDescent="0.2">
      <c r="A1617" s="3" t="s">
        <v>3817</v>
      </c>
      <c r="B1617" s="3" t="s">
        <v>3818</v>
      </c>
      <c r="C1617" s="3" t="s">
        <v>3681</v>
      </c>
      <c r="D1617" s="3" t="s">
        <v>12</v>
      </c>
      <c r="E1617" s="3" t="s">
        <v>12</v>
      </c>
      <c r="F1617" s="3" t="s">
        <v>12</v>
      </c>
      <c r="G1617" s="3" t="s">
        <v>12</v>
      </c>
      <c r="H1617" s="3" t="s">
        <v>12</v>
      </c>
      <c r="I1617" s="3" t="s">
        <v>12</v>
      </c>
      <c r="J1617" s="3" t="s">
        <v>12</v>
      </c>
      <c r="K1617" s="3" t="s">
        <v>12</v>
      </c>
      <c r="L1617" s="3" t="s">
        <v>12</v>
      </c>
    </row>
    <row r="1618" spans="1:12" x14ac:dyDescent="0.2">
      <c r="A1618" s="3" t="s">
        <v>3819</v>
      </c>
      <c r="B1618" s="3" t="s">
        <v>3820</v>
      </c>
      <c r="C1618" s="3" t="s">
        <v>3681</v>
      </c>
      <c r="D1618" s="3" t="s">
        <v>12</v>
      </c>
      <c r="E1618" s="3">
        <v>528263008</v>
      </c>
      <c r="F1618" s="3" t="s">
        <v>3821</v>
      </c>
      <c r="G1618" s="3" t="s">
        <v>12</v>
      </c>
      <c r="H1618" s="3">
        <v>1442</v>
      </c>
      <c r="I1618" s="3">
        <v>45</v>
      </c>
      <c r="J1618" s="3">
        <v>3667854</v>
      </c>
      <c r="K1618" s="3">
        <v>9.25</v>
      </c>
      <c r="L1618" s="3">
        <v>11</v>
      </c>
    </row>
    <row r="1619" spans="1:12" x14ac:dyDescent="0.2">
      <c r="A1619" s="3" t="s">
        <v>3822</v>
      </c>
      <c r="B1619" s="3" t="s">
        <v>3823</v>
      </c>
      <c r="C1619" s="3" t="s">
        <v>3681</v>
      </c>
      <c r="D1619" s="3" t="s">
        <v>12</v>
      </c>
      <c r="E1619" s="3" t="s">
        <v>12</v>
      </c>
      <c r="F1619" s="3" t="s">
        <v>2899</v>
      </c>
      <c r="G1619" s="3" t="s">
        <v>12</v>
      </c>
      <c r="H1619" s="3">
        <v>39</v>
      </c>
      <c r="I1619" s="3" t="s">
        <v>12</v>
      </c>
      <c r="J1619" s="3" t="s">
        <v>12</v>
      </c>
      <c r="K1619" s="3" t="s">
        <v>12</v>
      </c>
      <c r="L1619" s="3" t="s">
        <v>12</v>
      </c>
    </row>
    <row r="1620" spans="1:12" x14ac:dyDescent="0.2">
      <c r="A1620" s="3" t="s">
        <v>3826</v>
      </c>
      <c r="B1620" s="3" t="s">
        <v>3827</v>
      </c>
      <c r="C1620" s="3" t="s">
        <v>3681</v>
      </c>
      <c r="D1620" s="3" t="s">
        <v>12</v>
      </c>
      <c r="E1620" s="3">
        <v>29194000</v>
      </c>
      <c r="F1620" s="3" t="s">
        <v>12</v>
      </c>
      <c r="G1620" s="3" t="s">
        <v>12</v>
      </c>
      <c r="H1620" s="3">
        <v>164</v>
      </c>
      <c r="I1620" s="3" t="s">
        <v>12</v>
      </c>
      <c r="J1620" s="3" t="s">
        <v>12</v>
      </c>
      <c r="K1620" s="3" t="s">
        <v>12</v>
      </c>
      <c r="L1620" s="3" t="s">
        <v>12</v>
      </c>
    </row>
    <row r="1621" spans="1:12" x14ac:dyDescent="0.2">
      <c r="A1621" s="3" t="s">
        <v>3828</v>
      </c>
      <c r="B1621" s="3" t="s">
        <v>3829</v>
      </c>
      <c r="C1621" s="3" t="s">
        <v>3681</v>
      </c>
      <c r="D1621" s="3" t="s">
        <v>12</v>
      </c>
      <c r="E1621" s="3">
        <v>106242000</v>
      </c>
      <c r="F1621" s="3" t="s">
        <v>179</v>
      </c>
      <c r="G1621" s="3" t="s">
        <v>3830</v>
      </c>
      <c r="H1621" s="3">
        <v>1000</v>
      </c>
      <c r="I1621" s="3" t="s">
        <v>12</v>
      </c>
      <c r="J1621" s="3" t="s">
        <v>12</v>
      </c>
      <c r="K1621" s="3" t="s">
        <v>12</v>
      </c>
      <c r="L1621" s="3" t="s">
        <v>12</v>
      </c>
    </row>
    <row r="1622" spans="1:12" x14ac:dyDescent="0.2">
      <c r="A1622" s="3" t="s">
        <v>3831</v>
      </c>
      <c r="B1622" s="3" t="s">
        <v>3832</v>
      </c>
      <c r="C1622" s="3" t="s">
        <v>3681</v>
      </c>
      <c r="D1622" s="3" t="s">
        <v>12</v>
      </c>
      <c r="E1622" s="3" t="s">
        <v>12</v>
      </c>
      <c r="F1622" s="3" t="s">
        <v>12</v>
      </c>
      <c r="G1622" s="3" t="s">
        <v>12</v>
      </c>
      <c r="H1622" s="3">
        <v>36</v>
      </c>
      <c r="I1622" s="3" t="s">
        <v>12</v>
      </c>
      <c r="J1622" s="3" t="s">
        <v>12</v>
      </c>
      <c r="K1622" s="3" t="s">
        <v>12</v>
      </c>
      <c r="L1622" s="3" t="s">
        <v>12</v>
      </c>
    </row>
    <row r="1623" spans="1:12" x14ac:dyDescent="0.2">
      <c r="A1623" s="3" t="s">
        <v>3835</v>
      </c>
      <c r="B1623" s="3" t="s">
        <v>3836</v>
      </c>
      <c r="C1623" s="3" t="s">
        <v>3681</v>
      </c>
      <c r="D1623" s="3" t="s">
        <v>12</v>
      </c>
      <c r="E1623" s="3">
        <v>271324000</v>
      </c>
      <c r="F1623" s="3" t="s">
        <v>745</v>
      </c>
      <c r="G1623" s="3" t="s">
        <v>3837</v>
      </c>
      <c r="H1623" s="3">
        <v>1205</v>
      </c>
      <c r="I1623" s="3" t="s">
        <v>12</v>
      </c>
      <c r="J1623" s="3" t="s">
        <v>12</v>
      </c>
      <c r="K1623" s="3" t="s">
        <v>12</v>
      </c>
      <c r="L1623" s="3" t="s">
        <v>12</v>
      </c>
    </row>
    <row r="1624" spans="1:12" x14ac:dyDescent="0.2">
      <c r="A1624" s="3" t="s">
        <v>3838</v>
      </c>
      <c r="B1624" s="3" t="s">
        <v>3839</v>
      </c>
      <c r="C1624" s="3" t="s">
        <v>3681</v>
      </c>
      <c r="D1624" s="3" t="s">
        <v>12</v>
      </c>
      <c r="E1624" s="3">
        <v>691475040</v>
      </c>
      <c r="F1624" s="3" t="s">
        <v>12</v>
      </c>
      <c r="G1624" s="3" t="s">
        <v>12</v>
      </c>
      <c r="H1624" s="3">
        <v>1255</v>
      </c>
      <c r="I1624" s="3" t="s">
        <v>12</v>
      </c>
      <c r="J1624" s="3" t="s">
        <v>12</v>
      </c>
      <c r="K1624" s="3" t="s">
        <v>12</v>
      </c>
      <c r="L1624" s="3" t="s">
        <v>12</v>
      </c>
    </row>
    <row r="1625" spans="1:12" x14ac:dyDescent="0.2">
      <c r="A1625" s="3" t="s">
        <v>3840</v>
      </c>
      <c r="B1625" s="3" t="s">
        <v>3841</v>
      </c>
      <c r="C1625" s="3" t="s">
        <v>3681</v>
      </c>
      <c r="D1625" s="3" t="s">
        <v>12</v>
      </c>
      <c r="E1625" s="3" t="s">
        <v>12</v>
      </c>
      <c r="F1625" s="3" t="s">
        <v>12</v>
      </c>
      <c r="G1625" s="3" t="s">
        <v>12</v>
      </c>
      <c r="H1625" s="3" t="s">
        <v>12</v>
      </c>
      <c r="I1625" s="3" t="s">
        <v>12</v>
      </c>
      <c r="J1625" s="3" t="s">
        <v>12</v>
      </c>
      <c r="K1625" s="3" t="s">
        <v>12</v>
      </c>
      <c r="L1625" s="3" t="s">
        <v>12</v>
      </c>
    </row>
    <row r="1626" spans="1:12" x14ac:dyDescent="0.2">
      <c r="A1626" s="3" t="s">
        <v>3844</v>
      </c>
      <c r="B1626" s="3" t="s">
        <v>3845</v>
      </c>
      <c r="C1626" s="3" t="s">
        <v>3681</v>
      </c>
      <c r="D1626" s="3" t="s">
        <v>12</v>
      </c>
      <c r="E1626" s="3">
        <v>252982000</v>
      </c>
      <c r="F1626" s="3" t="s">
        <v>3846</v>
      </c>
      <c r="G1626" s="3" t="s">
        <v>12</v>
      </c>
      <c r="H1626" s="3">
        <v>453</v>
      </c>
      <c r="I1626" s="3" t="s">
        <v>12</v>
      </c>
      <c r="J1626" s="3" t="s">
        <v>12</v>
      </c>
      <c r="K1626" s="3" t="s">
        <v>12</v>
      </c>
      <c r="L1626" s="3" t="s">
        <v>12</v>
      </c>
    </row>
    <row r="1627" spans="1:12" x14ac:dyDescent="0.2">
      <c r="A1627" s="3" t="s">
        <v>3847</v>
      </c>
      <c r="B1627" s="3" t="s">
        <v>3848</v>
      </c>
      <c r="C1627" s="3" t="s">
        <v>3681</v>
      </c>
      <c r="D1627" s="3" t="s">
        <v>12</v>
      </c>
      <c r="E1627" s="3">
        <v>17635980</v>
      </c>
      <c r="F1627" s="3" t="s">
        <v>12</v>
      </c>
      <c r="G1627" s="3" t="s">
        <v>12</v>
      </c>
      <c r="H1627" s="3">
        <v>51</v>
      </c>
      <c r="I1627" s="3" t="s">
        <v>12</v>
      </c>
      <c r="J1627" s="3" t="s">
        <v>12</v>
      </c>
      <c r="K1627" s="3" t="s">
        <v>12</v>
      </c>
      <c r="L1627" s="3" t="s">
        <v>12</v>
      </c>
    </row>
    <row r="1628" spans="1:12" x14ac:dyDescent="0.2">
      <c r="A1628" s="3" t="s">
        <v>3849</v>
      </c>
      <c r="B1628" s="3" t="s">
        <v>3850</v>
      </c>
      <c r="C1628" s="3" t="s">
        <v>3681</v>
      </c>
      <c r="D1628" s="3" t="s">
        <v>12</v>
      </c>
      <c r="E1628" s="3">
        <v>173392000</v>
      </c>
      <c r="F1628" s="3" t="s">
        <v>12</v>
      </c>
      <c r="G1628" s="3" t="s">
        <v>12</v>
      </c>
      <c r="H1628" s="3">
        <v>352</v>
      </c>
      <c r="I1628" s="3" t="s">
        <v>12</v>
      </c>
      <c r="J1628" s="3" t="s">
        <v>12</v>
      </c>
      <c r="K1628" s="3" t="s">
        <v>12</v>
      </c>
      <c r="L1628" s="3" t="s">
        <v>12</v>
      </c>
    </row>
    <row r="1629" spans="1:12" x14ac:dyDescent="0.2">
      <c r="A1629" s="3" t="s">
        <v>3851</v>
      </c>
      <c r="B1629" s="3" t="s">
        <v>3852</v>
      </c>
      <c r="C1629" s="3" t="s">
        <v>3681</v>
      </c>
      <c r="D1629" s="3" t="s">
        <v>12</v>
      </c>
      <c r="E1629" s="3">
        <v>30530999.5</v>
      </c>
      <c r="F1629" s="3" t="s">
        <v>12</v>
      </c>
      <c r="G1629" s="3" t="s">
        <v>12</v>
      </c>
      <c r="H1629" s="3">
        <v>115</v>
      </c>
      <c r="I1629" s="3" t="s">
        <v>12</v>
      </c>
      <c r="J1629" s="3" t="s">
        <v>12</v>
      </c>
      <c r="K1629" s="3" t="s">
        <v>12</v>
      </c>
      <c r="L1629" s="3" t="s">
        <v>12</v>
      </c>
    </row>
    <row r="1630" spans="1:12" x14ac:dyDescent="0.2">
      <c r="A1630" s="3" t="s">
        <v>3853</v>
      </c>
      <c r="B1630" s="3" t="s">
        <v>3854</v>
      </c>
      <c r="C1630" s="3" t="s">
        <v>3681</v>
      </c>
      <c r="D1630" s="3" t="s">
        <v>12</v>
      </c>
      <c r="E1630" s="3">
        <v>52930001</v>
      </c>
      <c r="F1630" s="3" t="s">
        <v>3855</v>
      </c>
      <c r="G1630" s="3" t="s">
        <v>12</v>
      </c>
      <c r="H1630" s="3">
        <v>193</v>
      </c>
      <c r="I1630" s="3" t="s">
        <v>12</v>
      </c>
      <c r="J1630" s="3" t="s">
        <v>12</v>
      </c>
      <c r="K1630" s="3" t="s">
        <v>12</v>
      </c>
      <c r="L1630" s="3" t="s">
        <v>12</v>
      </c>
    </row>
    <row r="1631" spans="1:12" x14ac:dyDescent="0.2">
      <c r="A1631" s="3" t="s">
        <v>3856</v>
      </c>
      <c r="B1631" s="3" t="s">
        <v>3857</v>
      </c>
      <c r="C1631" s="3" t="s">
        <v>3681</v>
      </c>
      <c r="D1631" s="3" t="s">
        <v>12</v>
      </c>
      <c r="E1631" s="3">
        <v>359785000</v>
      </c>
      <c r="F1631" s="3" t="s">
        <v>517</v>
      </c>
      <c r="G1631" s="3" t="s">
        <v>12</v>
      </c>
      <c r="H1631" s="3">
        <v>1150</v>
      </c>
      <c r="I1631" s="3">
        <v>35</v>
      </c>
      <c r="J1631" s="3" t="s">
        <v>12</v>
      </c>
      <c r="K1631" s="3" t="s">
        <v>12</v>
      </c>
      <c r="L1631" s="3">
        <v>7.33</v>
      </c>
    </row>
    <row r="1632" spans="1:12" x14ac:dyDescent="0.2">
      <c r="A1632" s="3" t="s">
        <v>3858</v>
      </c>
      <c r="B1632" s="3" t="s">
        <v>3859</v>
      </c>
      <c r="C1632" s="3" t="s">
        <v>3681</v>
      </c>
      <c r="D1632" s="3" t="s">
        <v>12</v>
      </c>
      <c r="E1632" s="3">
        <v>212069000</v>
      </c>
      <c r="F1632" s="3" t="s">
        <v>3860</v>
      </c>
      <c r="G1632" s="3" t="s">
        <v>12</v>
      </c>
      <c r="H1632" s="3" t="s">
        <v>12</v>
      </c>
      <c r="I1632" s="3" t="s">
        <v>12</v>
      </c>
      <c r="J1632" s="3" t="s">
        <v>12</v>
      </c>
      <c r="K1632" s="3" t="s">
        <v>12</v>
      </c>
      <c r="L1632" s="3" t="s">
        <v>12</v>
      </c>
    </row>
    <row r="1633" spans="1:12" x14ac:dyDescent="0.2">
      <c r="A1633" s="3" t="s">
        <v>3861</v>
      </c>
      <c r="B1633" s="3" t="s">
        <v>3862</v>
      </c>
      <c r="C1633" s="3" t="s">
        <v>3681</v>
      </c>
      <c r="D1633" s="3" t="s">
        <v>12</v>
      </c>
      <c r="E1633" s="3" t="s">
        <v>12</v>
      </c>
      <c r="F1633" s="3" t="s">
        <v>12</v>
      </c>
      <c r="G1633" s="3" t="s">
        <v>12</v>
      </c>
      <c r="H1633" s="3" t="s">
        <v>12</v>
      </c>
      <c r="I1633" s="3" t="s">
        <v>12</v>
      </c>
      <c r="J1633" s="3" t="s">
        <v>12</v>
      </c>
      <c r="K1633" s="3" t="s">
        <v>12</v>
      </c>
      <c r="L1633" s="3" t="s">
        <v>12</v>
      </c>
    </row>
    <row r="1634" spans="1:12" x14ac:dyDescent="0.2">
      <c r="A1634" s="3" t="s">
        <v>3863</v>
      </c>
      <c r="B1634" s="3" t="s">
        <v>3864</v>
      </c>
      <c r="C1634" s="3" t="s">
        <v>3681</v>
      </c>
      <c r="D1634" s="3" t="s">
        <v>12</v>
      </c>
      <c r="E1634" s="3">
        <v>2064807040</v>
      </c>
      <c r="F1634" s="3" t="s">
        <v>3865</v>
      </c>
      <c r="G1634" s="3" t="s">
        <v>12</v>
      </c>
      <c r="H1634" s="3">
        <v>6210</v>
      </c>
      <c r="I1634" s="3" t="s">
        <v>12</v>
      </c>
      <c r="J1634" s="3" t="s">
        <v>12</v>
      </c>
      <c r="K1634" s="3" t="s">
        <v>12</v>
      </c>
      <c r="L1634" s="3" t="s">
        <v>12</v>
      </c>
    </row>
    <row r="1635" spans="1:12" x14ac:dyDescent="0.2">
      <c r="A1635" s="3" t="s">
        <v>3866</v>
      </c>
      <c r="B1635" s="3" t="s">
        <v>3867</v>
      </c>
      <c r="C1635" s="3" t="s">
        <v>3681</v>
      </c>
      <c r="D1635" s="3" t="s">
        <v>12</v>
      </c>
      <c r="E1635" s="3">
        <v>399671992</v>
      </c>
      <c r="F1635" s="3" t="s">
        <v>12</v>
      </c>
      <c r="G1635" s="3" t="s">
        <v>12</v>
      </c>
      <c r="H1635" s="3">
        <v>2300</v>
      </c>
      <c r="I1635" s="3" t="s">
        <v>12</v>
      </c>
      <c r="J1635" s="3" t="s">
        <v>12</v>
      </c>
      <c r="K1635" s="3" t="s">
        <v>12</v>
      </c>
      <c r="L1635" s="3" t="s">
        <v>12</v>
      </c>
    </row>
    <row r="1636" spans="1:12" x14ac:dyDescent="0.2">
      <c r="A1636" s="3" t="s">
        <v>3870</v>
      </c>
      <c r="B1636" s="3" t="s">
        <v>3871</v>
      </c>
      <c r="C1636" s="3" t="s">
        <v>3681</v>
      </c>
      <c r="D1636" s="3" t="s">
        <v>12</v>
      </c>
      <c r="E1636" s="3">
        <v>352637000</v>
      </c>
      <c r="F1636" s="3" t="s">
        <v>3872</v>
      </c>
      <c r="G1636" s="3" t="s">
        <v>12</v>
      </c>
      <c r="H1636" s="3">
        <v>900</v>
      </c>
      <c r="I1636" s="3" t="s">
        <v>12</v>
      </c>
      <c r="J1636" s="3" t="s">
        <v>12</v>
      </c>
      <c r="K1636" s="3" t="s">
        <v>12</v>
      </c>
      <c r="L1636" s="3" t="s">
        <v>12</v>
      </c>
    </row>
    <row r="1637" spans="1:12" x14ac:dyDescent="0.2">
      <c r="A1637" s="3" t="s">
        <v>3873</v>
      </c>
      <c r="B1637" s="3" t="s">
        <v>3874</v>
      </c>
      <c r="C1637" s="3" t="s">
        <v>3681</v>
      </c>
      <c r="D1637" s="3" t="s">
        <v>12</v>
      </c>
      <c r="E1637" s="3">
        <v>251830000</v>
      </c>
      <c r="F1637" s="3" t="s">
        <v>3875</v>
      </c>
      <c r="G1637" s="3" t="s">
        <v>12</v>
      </c>
      <c r="H1637" s="3">
        <v>971</v>
      </c>
      <c r="I1637" s="3" t="s">
        <v>12</v>
      </c>
      <c r="J1637" s="3" t="s">
        <v>12</v>
      </c>
      <c r="K1637" s="3" t="s">
        <v>12</v>
      </c>
      <c r="L1637" s="3" t="s">
        <v>12</v>
      </c>
    </row>
    <row r="1638" spans="1:12" x14ac:dyDescent="0.2">
      <c r="A1638" s="3" t="s">
        <v>3876</v>
      </c>
      <c r="B1638" s="3" t="s">
        <v>3877</v>
      </c>
      <c r="C1638" s="3" t="s">
        <v>3681</v>
      </c>
      <c r="D1638" s="3" t="s">
        <v>12</v>
      </c>
      <c r="E1638" s="3">
        <v>183709008</v>
      </c>
      <c r="F1638" s="3" t="s">
        <v>3878</v>
      </c>
      <c r="G1638" s="3" t="s">
        <v>12</v>
      </c>
      <c r="H1638" s="3">
        <v>592</v>
      </c>
      <c r="I1638" s="3" t="s">
        <v>12</v>
      </c>
      <c r="J1638" s="3" t="s">
        <v>12</v>
      </c>
      <c r="K1638" s="3" t="s">
        <v>12</v>
      </c>
      <c r="L1638" s="3" t="s">
        <v>12</v>
      </c>
    </row>
    <row r="1639" spans="1:12" x14ac:dyDescent="0.2">
      <c r="A1639" s="3" t="s">
        <v>3881</v>
      </c>
      <c r="B1639" s="3" t="s">
        <v>3882</v>
      </c>
      <c r="C1639" s="3" t="s">
        <v>3681</v>
      </c>
      <c r="D1639" s="3" t="s">
        <v>12</v>
      </c>
      <c r="E1639" s="3">
        <v>398719000</v>
      </c>
      <c r="F1639" s="3" t="s">
        <v>1204</v>
      </c>
      <c r="G1639" s="3" t="s">
        <v>12</v>
      </c>
      <c r="H1639" s="3">
        <v>2411</v>
      </c>
      <c r="I1639" s="3" t="s">
        <v>12</v>
      </c>
      <c r="J1639" s="3" t="s">
        <v>12</v>
      </c>
      <c r="K1639" s="3" t="s">
        <v>12</v>
      </c>
      <c r="L1639" s="3" t="s">
        <v>12</v>
      </c>
    </row>
    <row r="1640" spans="1:12" x14ac:dyDescent="0.2">
      <c r="A1640" s="3" t="s">
        <v>3883</v>
      </c>
      <c r="B1640" s="3" t="s">
        <v>3884</v>
      </c>
      <c r="C1640" s="3" t="s">
        <v>3681</v>
      </c>
      <c r="D1640" s="3" t="s">
        <v>12</v>
      </c>
      <c r="E1640" s="3">
        <v>35903292</v>
      </c>
      <c r="F1640" s="3" t="s">
        <v>3483</v>
      </c>
      <c r="G1640" s="3" t="s">
        <v>12</v>
      </c>
      <c r="H1640" s="3">
        <v>171</v>
      </c>
      <c r="I1640" s="3" t="s">
        <v>12</v>
      </c>
      <c r="J1640" s="3" t="s">
        <v>12</v>
      </c>
      <c r="K1640" s="3" t="s">
        <v>12</v>
      </c>
      <c r="L1640" s="3" t="s">
        <v>12</v>
      </c>
    </row>
    <row r="1641" spans="1:12" x14ac:dyDescent="0.2">
      <c r="A1641" s="3" t="s">
        <v>3885</v>
      </c>
      <c r="B1641" s="3" t="s">
        <v>3886</v>
      </c>
      <c r="C1641" s="3" t="s">
        <v>3681</v>
      </c>
      <c r="D1641" s="3" t="s">
        <v>12</v>
      </c>
      <c r="E1641" s="3" t="s">
        <v>12</v>
      </c>
      <c r="F1641" s="3" t="s">
        <v>12</v>
      </c>
      <c r="G1641" s="3" t="s">
        <v>12</v>
      </c>
      <c r="H1641" s="3" t="s">
        <v>12</v>
      </c>
      <c r="I1641" s="3" t="s">
        <v>12</v>
      </c>
      <c r="J1641" s="3" t="s">
        <v>12</v>
      </c>
      <c r="K1641" s="3" t="s">
        <v>12</v>
      </c>
      <c r="L1641" s="3" t="s">
        <v>12</v>
      </c>
    </row>
    <row r="1642" spans="1:12" x14ac:dyDescent="0.2">
      <c r="A1642" s="3" t="s">
        <v>3887</v>
      </c>
      <c r="B1642" s="3" t="s">
        <v>3888</v>
      </c>
      <c r="C1642" s="3" t="s">
        <v>3681</v>
      </c>
      <c r="D1642" s="3" t="s">
        <v>12</v>
      </c>
      <c r="E1642" s="3">
        <v>106861000</v>
      </c>
      <c r="F1642" s="3" t="s">
        <v>88</v>
      </c>
      <c r="G1642" s="3" t="s">
        <v>12</v>
      </c>
      <c r="H1642" s="3">
        <v>408</v>
      </c>
      <c r="I1642" s="3" t="s">
        <v>12</v>
      </c>
      <c r="J1642" s="3" t="s">
        <v>12</v>
      </c>
      <c r="K1642" s="3" t="s">
        <v>12</v>
      </c>
      <c r="L1642" s="3" t="s">
        <v>12</v>
      </c>
    </row>
    <row r="1643" spans="1:12" x14ac:dyDescent="0.2">
      <c r="A1643" s="3" t="s">
        <v>3889</v>
      </c>
      <c r="B1643" s="3" t="s">
        <v>3890</v>
      </c>
      <c r="C1643" s="3" t="s">
        <v>3681</v>
      </c>
      <c r="D1643" s="3" t="s">
        <v>12</v>
      </c>
      <c r="E1643" s="3">
        <v>20347000</v>
      </c>
      <c r="F1643" s="3" t="s">
        <v>243</v>
      </c>
      <c r="G1643" s="3" t="s">
        <v>12</v>
      </c>
      <c r="H1643" s="3">
        <v>70</v>
      </c>
      <c r="I1643" s="3" t="s">
        <v>12</v>
      </c>
      <c r="J1643" s="3" t="s">
        <v>12</v>
      </c>
      <c r="K1643" s="3" t="s">
        <v>12</v>
      </c>
      <c r="L1643" s="3" t="s">
        <v>12</v>
      </c>
    </row>
    <row r="1644" spans="1:12" x14ac:dyDescent="0.2">
      <c r="A1644" s="3" t="s">
        <v>3891</v>
      </c>
      <c r="B1644" s="3" t="s">
        <v>3892</v>
      </c>
      <c r="C1644" s="3" t="s">
        <v>3681</v>
      </c>
      <c r="D1644" s="3" t="s">
        <v>12</v>
      </c>
      <c r="E1644" s="3">
        <v>55065001</v>
      </c>
      <c r="F1644" s="3" t="s">
        <v>3893</v>
      </c>
      <c r="G1644" s="3" t="s">
        <v>3894</v>
      </c>
      <c r="H1644" s="3">
        <v>525</v>
      </c>
      <c r="I1644" s="3" t="s">
        <v>12</v>
      </c>
      <c r="J1644" s="3" t="s">
        <v>12</v>
      </c>
      <c r="K1644" s="3" t="s">
        <v>12</v>
      </c>
      <c r="L1644" s="3" t="s">
        <v>12</v>
      </c>
    </row>
    <row r="1645" spans="1:12" x14ac:dyDescent="0.2">
      <c r="A1645" s="3" t="s">
        <v>3897</v>
      </c>
      <c r="B1645" s="3" t="s">
        <v>3898</v>
      </c>
      <c r="C1645" s="3" t="s">
        <v>3681</v>
      </c>
      <c r="D1645" s="3" t="s">
        <v>12</v>
      </c>
      <c r="E1645" s="3">
        <v>219895000</v>
      </c>
      <c r="F1645" s="3" t="s">
        <v>3285</v>
      </c>
      <c r="G1645" s="3" t="s">
        <v>12</v>
      </c>
      <c r="H1645" s="3">
        <v>284</v>
      </c>
      <c r="I1645" s="3" t="s">
        <v>12</v>
      </c>
      <c r="J1645" s="3" t="s">
        <v>12</v>
      </c>
      <c r="K1645" s="3" t="s">
        <v>12</v>
      </c>
      <c r="L1645" s="3" t="s">
        <v>12</v>
      </c>
    </row>
    <row r="1646" spans="1:12" x14ac:dyDescent="0.2">
      <c r="A1646" s="3" t="s">
        <v>3899</v>
      </c>
      <c r="B1646" s="3" t="s">
        <v>3900</v>
      </c>
      <c r="C1646" s="3" t="s">
        <v>3681</v>
      </c>
      <c r="D1646" s="3" t="s">
        <v>12</v>
      </c>
      <c r="E1646" s="3">
        <v>165008000</v>
      </c>
      <c r="F1646" s="3" t="s">
        <v>3901</v>
      </c>
      <c r="G1646" s="3" t="s">
        <v>12</v>
      </c>
      <c r="H1646" s="3">
        <v>557</v>
      </c>
      <c r="I1646" s="3">
        <v>45</v>
      </c>
      <c r="J1646" s="3">
        <v>2497263</v>
      </c>
      <c r="K1646" s="3">
        <v>8.25</v>
      </c>
      <c r="L1646" s="3" t="s">
        <v>12</v>
      </c>
    </row>
    <row r="1647" spans="1:12" x14ac:dyDescent="0.2">
      <c r="A1647" s="3" t="s">
        <v>3902</v>
      </c>
      <c r="B1647" s="3" t="s">
        <v>3903</v>
      </c>
      <c r="C1647" s="3" t="s">
        <v>3681</v>
      </c>
      <c r="D1647" s="3" t="s">
        <v>12</v>
      </c>
      <c r="E1647" s="3">
        <v>161642000</v>
      </c>
      <c r="F1647" s="3" t="s">
        <v>3904</v>
      </c>
      <c r="G1647" s="3" t="s">
        <v>12</v>
      </c>
      <c r="H1647" s="3">
        <v>230</v>
      </c>
      <c r="I1647" s="3" t="s">
        <v>12</v>
      </c>
      <c r="J1647" s="3" t="s">
        <v>12</v>
      </c>
      <c r="K1647" s="3" t="s">
        <v>12</v>
      </c>
      <c r="L1647" s="3" t="s">
        <v>12</v>
      </c>
    </row>
    <row r="1648" spans="1:12" x14ac:dyDescent="0.2">
      <c r="A1648" s="3" t="s">
        <v>3905</v>
      </c>
      <c r="B1648" s="3" t="s">
        <v>3906</v>
      </c>
      <c r="C1648" s="3" t="s">
        <v>3681</v>
      </c>
      <c r="D1648" s="3" t="s">
        <v>12</v>
      </c>
      <c r="E1648" s="3">
        <v>356568000</v>
      </c>
      <c r="F1648" s="3" t="s">
        <v>3907</v>
      </c>
      <c r="G1648" s="3" t="s">
        <v>3908</v>
      </c>
      <c r="H1648" s="3">
        <v>1522</v>
      </c>
      <c r="I1648" s="3" t="s">
        <v>12</v>
      </c>
      <c r="J1648" s="3" t="s">
        <v>12</v>
      </c>
      <c r="K1648" s="3" t="s">
        <v>12</v>
      </c>
      <c r="L1648" s="3" t="s">
        <v>12</v>
      </c>
    </row>
    <row r="1649" spans="1:12" x14ac:dyDescent="0.2">
      <c r="A1649" s="3" t="s">
        <v>3909</v>
      </c>
      <c r="B1649" s="3" t="s">
        <v>3910</v>
      </c>
      <c r="C1649" s="3" t="s">
        <v>3681</v>
      </c>
      <c r="D1649" s="3" t="s">
        <v>12</v>
      </c>
      <c r="E1649" s="3" t="s">
        <v>12</v>
      </c>
      <c r="F1649" s="3" t="s">
        <v>2116</v>
      </c>
      <c r="G1649" s="3" t="s">
        <v>12</v>
      </c>
      <c r="H1649" s="3" t="s">
        <v>12</v>
      </c>
      <c r="I1649" s="3" t="s">
        <v>12</v>
      </c>
      <c r="J1649" s="3" t="s">
        <v>12</v>
      </c>
      <c r="K1649" s="3" t="s">
        <v>12</v>
      </c>
      <c r="L1649" s="3" t="s">
        <v>12</v>
      </c>
    </row>
    <row r="1650" spans="1:12" x14ac:dyDescent="0.2">
      <c r="A1650" s="3" t="s">
        <v>3911</v>
      </c>
      <c r="B1650" s="3" t="s">
        <v>3912</v>
      </c>
      <c r="C1650" s="3" t="s">
        <v>3681</v>
      </c>
      <c r="D1650" s="3" t="s">
        <v>12</v>
      </c>
      <c r="E1650" s="3">
        <v>215444000</v>
      </c>
      <c r="F1650" s="3" t="s">
        <v>3913</v>
      </c>
      <c r="G1650" s="3" t="s">
        <v>12</v>
      </c>
      <c r="H1650" s="3">
        <v>800</v>
      </c>
      <c r="I1650" s="3" t="s">
        <v>12</v>
      </c>
      <c r="J1650" s="3" t="s">
        <v>12</v>
      </c>
      <c r="K1650" s="3" t="s">
        <v>12</v>
      </c>
      <c r="L1650" s="3" t="s">
        <v>12</v>
      </c>
    </row>
    <row r="1651" spans="1:12" x14ac:dyDescent="0.2">
      <c r="A1651" s="3" t="s">
        <v>3917</v>
      </c>
      <c r="B1651" s="3" t="s">
        <v>3918</v>
      </c>
      <c r="C1651" s="3" t="s">
        <v>3681</v>
      </c>
      <c r="D1651" s="3" t="s">
        <v>12</v>
      </c>
      <c r="E1651" s="3" t="s">
        <v>12</v>
      </c>
      <c r="F1651" s="3" t="s">
        <v>12</v>
      </c>
      <c r="G1651" s="3" t="s">
        <v>12</v>
      </c>
      <c r="H1651" s="3" t="s">
        <v>12</v>
      </c>
      <c r="I1651" s="3" t="s">
        <v>12</v>
      </c>
      <c r="J1651" s="3" t="s">
        <v>12</v>
      </c>
      <c r="K1651" s="3" t="s">
        <v>12</v>
      </c>
      <c r="L1651" s="3" t="s">
        <v>12</v>
      </c>
    </row>
    <row r="1652" spans="1:12" x14ac:dyDescent="0.2">
      <c r="A1652" s="3" t="s">
        <v>3919</v>
      </c>
      <c r="B1652" s="3" t="s">
        <v>3920</v>
      </c>
      <c r="C1652" s="3" t="s">
        <v>3681</v>
      </c>
      <c r="D1652" s="3" t="s">
        <v>12</v>
      </c>
      <c r="E1652" s="3">
        <v>73292000</v>
      </c>
      <c r="F1652" s="3" t="s">
        <v>3921</v>
      </c>
      <c r="G1652" s="3" t="s">
        <v>3922</v>
      </c>
      <c r="H1652" s="3">
        <v>1958</v>
      </c>
      <c r="I1652" s="3" t="s">
        <v>12</v>
      </c>
      <c r="J1652" s="3" t="s">
        <v>12</v>
      </c>
      <c r="K1652" s="3" t="s">
        <v>12</v>
      </c>
      <c r="L1652" s="3" t="s">
        <v>12</v>
      </c>
    </row>
    <row r="1653" spans="1:12" x14ac:dyDescent="0.2">
      <c r="A1653" s="3" t="s">
        <v>3923</v>
      </c>
      <c r="B1653" s="3" t="s">
        <v>3924</v>
      </c>
      <c r="C1653" s="3" t="s">
        <v>3681</v>
      </c>
      <c r="D1653" s="3" t="s">
        <v>12</v>
      </c>
      <c r="E1653" s="3">
        <v>445707000</v>
      </c>
      <c r="F1653" s="3" t="s">
        <v>12</v>
      </c>
      <c r="G1653" s="3" t="s">
        <v>12</v>
      </c>
      <c r="H1653" s="3">
        <v>2033</v>
      </c>
      <c r="I1653" s="3" t="s">
        <v>12</v>
      </c>
      <c r="J1653" s="3" t="s">
        <v>12</v>
      </c>
      <c r="K1653" s="3" t="s">
        <v>12</v>
      </c>
      <c r="L1653" s="3" t="s">
        <v>12</v>
      </c>
    </row>
    <row r="1654" spans="1:12" x14ac:dyDescent="0.2">
      <c r="A1654" s="3" t="s">
        <v>3927</v>
      </c>
      <c r="B1654" s="3" t="s">
        <v>3928</v>
      </c>
      <c r="C1654" s="3" t="s">
        <v>3681</v>
      </c>
      <c r="D1654" s="3" t="s">
        <v>12</v>
      </c>
      <c r="E1654" s="3">
        <v>23024000</v>
      </c>
      <c r="F1654" s="3" t="s">
        <v>3929</v>
      </c>
      <c r="G1654" s="3" t="s">
        <v>3930</v>
      </c>
      <c r="H1654" s="3">
        <v>233</v>
      </c>
      <c r="I1654" s="3" t="s">
        <v>12</v>
      </c>
      <c r="J1654" s="3" t="s">
        <v>12</v>
      </c>
      <c r="K1654" s="3" t="s">
        <v>12</v>
      </c>
      <c r="L1654" s="3" t="s">
        <v>12</v>
      </c>
    </row>
    <row r="1655" spans="1:12" x14ac:dyDescent="0.2">
      <c r="A1655" s="3" t="s">
        <v>3931</v>
      </c>
      <c r="B1655" s="3" t="s">
        <v>3932</v>
      </c>
      <c r="C1655" s="3" t="s">
        <v>3681</v>
      </c>
      <c r="D1655" s="3" t="s">
        <v>12</v>
      </c>
      <c r="E1655" s="3" t="s">
        <v>12</v>
      </c>
      <c r="F1655" s="3" t="s">
        <v>12</v>
      </c>
      <c r="G1655" s="3" t="s">
        <v>12</v>
      </c>
      <c r="H1655" s="3" t="s">
        <v>12</v>
      </c>
      <c r="I1655" s="3" t="s">
        <v>12</v>
      </c>
      <c r="J1655" s="3" t="s">
        <v>12</v>
      </c>
      <c r="K1655" s="3" t="s">
        <v>12</v>
      </c>
      <c r="L1655" s="3" t="s">
        <v>12</v>
      </c>
    </row>
    <row r="1656" spans="1:12" x14ac:dyDescent="0.2">
      <c r="A1656" s="3" t="s">
        <v>3938</v>
      </c>
      <c r="B1656" s="3" t="s">
        <v>3939</v>
      </c>
      <c r="C1656" s="3" t="s">
        <v>3681</v>
      </c>
      <c r="D1656" s="3" t="s">
        <v>12</v>
      </c>
      <c r="E1656" s="3">
        <v>358286000</v>
      </c>
      <c r="F1656" s="3" t="s">
        <v>3940</v>
      </c>
      <c r="G1656" s="3" t="s">
        <v>12</v>
      </c>
      <c r="H1656" s="3">
        <v>804</v>
      </c>
      <c r="I1656" s="3">
        <v>45</v>
      </c>
      <c r="J1656" s="3">
        <v>8848059</v>
      </c>
      <c r="K1656" s="3">
        <v>2.67</v>
      </c>
      <c r="L1656" s="3">
        <v>5.78</v>
      </c>
    </row>
    <row r="1657" spans="1:12" x14ac:dyDescent="0.2">
      <c r="A1657" s="3" t="s">
        <v>3947</v>
      </c>
      <c r="B1657" s="3" t="s">
        <v>3948</v>
      </c>
      <c r="C1657" s="3" t="s">
        <v>3681</v>
      </c>
      <c r="D1657" s="3" t="s">
        <v>12</v>
      </c>
      <c r="E1657" s="3" t="s">
        <v>12</v>
      </c>
      <c r="F1657" s="3" t="s">
        <v>12</v>
      </c>
      <c r="G1657" s="3" t="s">
        <v>12</v>
      </c>
      <c r="H1657" s="3" t="s">
        <v>12</v>
      </c>
      <c r="I1657" s="3" t="s">
        <v>12</v>
      </c>
      <c r="J1657" s="3" t="s">
        <v>12</v>
      </c>
      <c r="K1657" s="3" t="s">
        <v>12</v>
      </c>
      <c r="L1657" s="3" t="s">
        <v>12</v>
      </c>
    </row>
    <row r="1658" spans="1:12" x14ac:dyDescent="0.2">
      <c r="A1658" s="3" t="s">
        <v>3949</v>
      </c>
      <c r="B1658" s="3" t="s">
        <v>3950</v>
      </c>
      <c r="C1658" s="3" t="s">
        <v>3681</v>
      </c>
      <c r="D1658" s="3" t="s">
        <v>12</v>
      </c>
      <c r="E1658" s="3" t="s">
        <v>12</v>
      </c>
      <c r="F1658" s="3" t="s">
        <v>12</v>
      </c>
      <c r="G1658" s="3" t="s">
        <v>12</v>
      </c>
      <c r="H1658" s="3">
        <v>90</v>
      </c>
      <c r="I1658" s="3" t="s">
        <v>12</v>
      </c>
      <c r="J1658" s="3" t="s">
        <v>12</v>
      </c>
      <c r="K1658" s="3" t="s">
        <v>12</v>
      </c>
      <c r="L1658" s="3" t="s">
        <v>12</v>
      </c>
    </row>
    <row r="1659" spans="1:12" x14ac:dyDescent="0.2">
      <c r="A1659" s="3" t="s">
        <v>3951</v>
      </c>
      <c r="B1659" s="3" t="s">
        <v>3952</v>
      </c>
      <c r="C1659" s="3" t="s">
        <v>3681</v>
      </c>
      <c r="D1659" s="3" t="s">
        <v>12</v>
      </c>
      <c r="E1659" s="3" t="s">
        <v>12</v>
      </c>
      <c r="F1659" s="3" t="s">
        <v>12</v>
      </c>
      <c r="G1659" s="3" t="s">
        <v>12</v>
      </c>
      <c r="H1659" s="3" t="s">
        <v>12</v>
      </c>
      <c r="I1659" s="3" t="s">
        <v>12</v>
      </c>
      <c r="J1659" s="3" t="s">
        <v>12</v>
      </c>
      <c r="K1659" s="3" t="s">
        <v>12</v>
      </c>
      <c r="L1659" s="3" t="s">
        <v>12</v>
      </c>
    </row>
    <row r="1660" spans="1:12" x14ac:dyDescent="0.2">
      <c r="A1660" s="3" t="s">
        <v>3953</v>
      </c>
      <c r="B1660" s="3" t="s">
        <v>3954</v>
      </c>
      <c r="C1660" s="3" t="s">
        <v>3681</v>
      </c>
      <c r="D1660" s="3" t="s">
        <v>12</v>
      </c>
      <c r="E1660" s="3" t="s">
        <v>12</v>
      </c>
      <c r="F1660" s="3" t="s">
        <v>12</v>
      </c>
      <c r="G1660" s="3" t="s">
        <v>12</v>
      </c>
      <c r="H1660" s="3">
        <v>85</v>
      </c>
      <c r="I1660" s="3" t="s">
        <v>12</v>
      </c>
      <c r="J1660" s="3" t="s">
        <v>12</v>
      </c>
      <c r="K1660" s="3" t="s">
        <v>12</v>
      </c>
      <c r="L1660" s="3" t="s">
        <v>12</v>
      </c>
    </row>
    <row r="1661" spans="1:12" x14ac:dyDescent="0.2">
      <c r="A1661" s="3" t="s">
        <v>3955</v>
      </c>
      <c r="B1661" s="3" t="s">
        <v>3956</v>
      </c>
      <c r="C1661" s="3" t="s">
        <v>3681</v>
      </c>
      <c r="D1661" s="3" t="s">
        <v>12</v>
      </c>
      <c r="E1661" s="3" t="s">
        <v>12</v>
      </c>
      <c r="F1661" s="3" t="s">
        <v>12</v>
      </c>
      <c r="G1661" s="3" t="s">
        <v>12</v>
      </c>
      <c r="H1661" s="3">
        <v>42</v>
      </c>
      <c r="I1661" s="3" t="s">
        <v>12</v>
      </c>
      <c r="J1661" s="3" t="s">
        <v>12</v>
      </c>
      <c r="K1661" s="3" t="s">
        <v>12</v>
      </c>
      <c r="L1661" s="3" t="s">
        <v>12</v>
      </c>
    </row>
    <row r="1662" spans="1:12" x14ac:dyDescent="0.2">
      <c r="A1662" s="3" t="s">
        <v>3957</v>
      </c>
      <c r="B1662" s="3" t="s">
        <v>3958</v>
      </c>
      <c r="C1662" s="3" t="s">
        <v>3681</v>
      </c>
      <c r="D1662" s="3" t="s">
        <v>12</v>
      </c>
      <c r="E1662" s="3" t="s">
        <v>12</v>
      </c>
      <c r="F1662" s="3" t="s">
        <v>12</v>
      </c>
      <c r="G1662" s="3" t="s">
        <v>12</v>
      </c>
      <c r="H1662" s="3">
        <v>85</v>
      </c>
      <c r="I1662" s="3" t="s">
        <v>12</v>
      </c>
      <c r="J1662" s="3" t="s">
        <v>12</v>
      </c>
      <c r="K1662" s="3" t="s">
        <v>12</v>
      </c>
      <c r="L1662" s="3" t="s">
        <v>12</v>
      </c>
    </row>
    <row r="1663" spans="1:12" x14ac:dyDescent="0.2">
      <c r="A1663" s="3" t="s">
        <v>3959</v>
      </c>
      <c r="B1663" s="3" t="s">
        <v>3960</v>
      </c>
      <c r="C1663" s="3" t="s">
        <v>3681</v>
      </c>
      <c r="D1663" s="3" t="s">
        <v>12</v>
      </c>
      <c r="E1663" s="3" t="s">
        <v>12</v>
      </c>
      <c r="F1663" s="3" t="s">
        <v>12</v>
      </c>
      <c r="G1663" s="3" t="s">
        <v>12</v>
      </c>
      <c r="H1663" s="3" t="s">
        <v>12</v>
      </c>
      <c r="I1663" s="3" t="s">
        <v>12</v>
      </c>
      <c r="J1663" s="3" t="s">
        <v>12</v>
      </c>
      <c r="K1663" s="3" t="s">
        <v>12</v>
      </c>
      <c r="L1663" s="3" t="s">
        <v>12</v>
      </c>
    </row>
    <row r="1664" spans="1:12" x14ac:dyDescent="0.2">
      <c r="A1664" s="3" t="s">
        <v>3961</v>
      </c>
      <c r="B1664" s="3" t="s">
        <v>3962</v>
      </c>
      <c r="C1664" s="3" t="s">
        <v>3681</v>
      </c>
      <c r="D1664" s="3" t="s">
        <v>12</v>
      </c>
      <c r="E1664" s="3" t="s">
        <v>12</v>
      </c>
      <c r="F1664" s="3" t="s">
        <v>12</v>
      </c>
      <c r="G1664" s="3" t="s">
        <v>12</v>
      </c>
      <c r="H1664" s="3" t="s">
        <v>12</v>
      </c>
      <c r="I1664" s="3" t="s">
        <v>12</v>
      </c>
      <c r="J1664" s="3" t="s">
        <v>12</v>
      </c>
      <c r="K1664" s="3" t="s">
        <v>12</v>
      </c>
      <c r="L1664" s="3" t="s">
        <v>12</v>
      </c>
    </row>
    <row r="1665" spans="1:12" x14ac:dyDescent="0.2">
      <c r="A1665" s="3" t="s">
        <v>3963</v>
      </c>
      <c r="B1665" s="3" t="s">
        <v>3964</v>
      </c>
      <c r="C1665" s="3" t="s">
        <v>3681</v>
      </c>
      <c r="D1665" s="3" t="s">
        <v>12</v>
      </c>
      <c r="E1665" s="3" t="s">
        <v>12</v>
      </c>
      <c r="F1665" s="3" t="s">
        <v>12</v>
      </c>
      <c r="G1665" s="3" t="s">
        <v>12</v>
      </c>
      <c r="H1665" s="3">
        <v>50</v>
      </c>
      <c r="I1665" s="3" t="s">
        <v>12</v>
      </c>
      <c r="J1665" s="3" t="s">
        <v>12</v>
      </c>
      <c r="K1665" s="3" t="s">
        <v>12</v>
      </c>
      <c r="L1665" s="3" t="s">
        <v>12</v>
      </c>
    </row>
    <row r="1666" spans="1:12" x14ac:dyDescent="0.2">
      <c r="A1666" s="3" t="s">
        <v>3965</v>
      </c>
      <c r="B1666" s="3" t="s">
        <v>3966</v>
      </c>
      <c r="C1666" s="3" t="s">
        <v>3681</v>
      </c>
      <c r="D1666" s="3" t="s">
        <v>12</v>
      </c>
      <c r="E1666" s="3" t="s">
        <v>12</v>
      </c>
      <c r="F1666" s="3" t="s">
        <v>12</v>
      </c>
      <c r="G1666" s="3" t="s">
        <v>12</v>
      </c>
      <c r="H1666" s="3" t="s">
        <v>12</v>
      </c>
      <c r="I1666" s="3" t="s">
        <v>12</v>
      </c>
      <c r="J1666" s="3" t="s">
        <v>12</v>
      </c>
      <c r="K1666" s="3" t="s">
        <v>12</v>
      </c>
      <c r="L1666" s="3" t="s">
        <v>12</v>
      </c>
    </row>
    <row r="1667" spans="1:12" x14ac:dyDescent="0.2">
      <c r="A1667" s="3" t="s">
        <v>3967</v>
      </c>
      <c r="B1667" s="3" t="s">
        <v>3968</v>
      </c>
      <c r="C1667" s="3" t="s">
        <v>3681</v>
      </c>
      <c r="D1667" s="3" t="s">
        <v>12</v>
      </c>
      <c r="E1667" s="3" t="s">
        <v>12</v>
      </c>
      <c r="F1667" s="3" t="s">
        <v>12</v>
      </c>
      <c r="G1667" s="3" t="s">
        <v>12</v>
      </c>
      <c r="H1667" s="3" t="s">
        <v>12</v>
      </c>
      <c r="I1667" s="3" t="s">
        <v>12</v>
      </c>
      <c r="J1667" s="3" t="s">
        <v>12</v>
      </c>
      <c r="K1667" s="3" t="s">
        <v>12</v>
      </c>
      <c r="L1667" s="3" t="s">
        <v>12</v>
      </c>
    </row>
    <row r="1668" spans="1:12" x14ac:dyDescent="0.2">
      <c r="A1668" s="3" t="s">
        <v>3969</v>
      </c>
      <c r="B1668" s="3" t="s">
        <v>3970</v>
      </c>
      <c r="C1668" s="3" t="s">
        <v>3681</v>
      </c>
      <c r="D1668" s="3" t="s">
        <v>12</v>
      </c>
      <c r="E1668" s="3" t="s">
        <v>12</v>
      </c>
      <c r="F1668" s="3" t="s">
        <v>12</v>
      </c>
      <c r="G1668" s="3" t="s">
        <v>12</v>
      </c>
      <c r="H1668" s="3">
        <v>77</v>
      </c>
      <c r="I1668" s="3" t="s">
        <v>12</v>
      </c>
      <c r="J1668" s="3" t="s">
        <v>12</v>
      </c>
      <c r="K1668" s="3" t="s">
        <v>12</v>
      </c>
      <c r="L1668" s="3" t="s">
        <v>12</v>
      </c>
    </row>
    <row r="1669" spans="1:12" x14ac:dyDescent="0.2">
      <c r="A1669" s="3" t="s">
        <v>3971</v>
      </c>
      <c r="B1669" s="3" t="s">
        <v>3972</v>
      </c>
      <c r="C1669" s="3" t="s">
        <v>3681</v>
      </c>
      <c r="D1669" s="3" t="s">
        <v>12</v>
      </c>
      <c r="E1669" s="3" t="s">
        <v>12</v>
      </c>
      <c r="F1669" s="3" t="s">
        <v>12</v>
      </c>
      <c r="G1669" s="3" t="s">
        <v>12</v>
      </c>
      <c r="H1669" s="3" t="s">
        <v>12</v>
      </c>
      <c r="I1669" s="3" t="s">
        <v>12</v>
      </c>
      <c r="J1669" s="3" t="s">
        <v>12</v>
      </c>
      <c r="K1669" s="3" t="s">
        <v>12</v>
      </c>
      <c r="L1669" s="3" t="s">
        <v>12</v>
      </c>
    </row>
    <row r="1670" spans="1:12" x14ac:dyDescent="0.2">
      <c r="A1670" s="3" t="s">
        <v>3973</v>
      </c>
      <c r="B1670" s="3" t="s">
        <v>3974</v>
      </c>
      <c r="C1670" s="3" t="s">
        <v>3681</v>
      </c>
      <c r="D1670" s="3" t="s">
        <v>12</v>
      </c>
      <c r="E1670" s="3" t="s">
        <v>12</v>
      </c>
      <c r="F1670" s="3" t="s">
        <v>12</v>
      </c>
      <c r="G1670" s="3" t="s">
        <v>12</v>
      </c>
      <c r="H1670" s="3" t="s">
        <v>12</v>
      </c>
      <c r="I1670" s="3" t="s">
        <v>12</v>
      </c>
      <c r="J1670" s="3" t="s">
        <v>12</v>
      </c>
      <c r="K1670" s="3" t="s">
        <v>12</v>
      </c>
      <c r="L1670" s="3" t="s">
        <v>12</v>
      </c>
    </row>
    <row r="1671" spans="1:12" x14ac:dyDescent="0.2">
      <c r="A1671" s="3" t="s">
        <v>3981</v>
      </c>
      <c r="B1671" s="3" t="s">
        <v>3982</v>
      </c>
      <c r="C1671" s="3" t="s">
        <v>3681</v>
      </c>
      <c r="D1671" s="3" t="s">
        <v>12</v>
      </c>
      <c r="E1671" s="3">
        <v>40679000</v>
      </c>
      <c r="F1671" s="3" t="s">
        <v>2737</v>
      </c>
      <c r="G1671" s="3" t="s">
        <v>3983</v>
      </c>
      <c r="H1671" s="3">
        <v>318</v>
      </c>
      <c r="I1671" s="3">
        <v>45</v>
      </c>
      <c r="J1671" s="3" t="s">
        <v>12</v>
      </c>
      <c r="K1671" s="3">
        <v>0.5</v>
      </c>
      <c r="L1671" s="3">
        <v>4.12</v>
      </c>
    </row>
    <row r="1672" spans="1:12" x14ac:dyDescent="0.2">
      <c r="A1672" s="3" t="s">
        <v>3984</v>
      </c>
      <c r="B1672" s="3" t="s">
        <v>3985</v>
      </c>
      <c r="C1672" s="3" t="s">
        <v>3681</v>
      </c>
      <c r="D1672" s="3" t="s">
        <v>12</v>
      </c>
      <c r="E1672" s="3" t="s">
        <v>12</v>
      </c>
      <c r="F1672" s="3" t="s">
        <v>3986</v>
      </c>
      <c r="G1672" s="3" t="s">
        <v>12</v>
      </c>
      <c r="H1672" s="3" t="s">
        <v>12</v>
      </c>
      <c r="I1672" s="3" t="s">
        <v>12</v>
      </c>
      <c r="J1672" s="3" t="s">
        <v>12</v>
      </c>
      <c r="K1672" s="3" t="s">
        <v>12</v>
      </c>
      <c r="L1672" s="3" t="s">
        <v>12</v>
      </c>
    </row>
    <row r="1673" spans="1:12" x14ac:dyDescent="0.2">
      <c r="A1673" s="3" t="s">
        <v>3990</v>
      </c>
      <c r="B1673" s="3" t="s">
        <v>3991</v>
      </c>
      <c r="C1673" s="3" t="s">
        <v>3681</v>
      </c>
      <c r="D1673" s="3" t="s">
        <v>12</v>
      </c>
      <c r="E1673" s="3">
        <v>165006520</v>
      </c>
      <c r="F1673" s="3" t="s">
        <v>12</v>
      </c>
      <c r="G1673" s="3" t="s">
        <v>12</v>
      </c>
      <c r="H1673" s="3" t="s">
        <v>12</v>
      </c>
      <c r="I1673" s="3" t="s">
        <v>12</v>
      </c>
      <c r="J1673" s="3" t="s">
        <v>12</v>
      </c>
      <c r="K1673" s="3" t="s">
        <v>12</v>
      </c>
      <c r="L1673" s="3" t="s">
        <v>12</v>
      </c>
    </row>
    <row r="1674" spans="1:12" x14ac:dyDescent="0.2">
      <c r="A1674" s="3" t="s">
        <v>3994</v>
      </c>
      <c r="B1674" s="3" t="s">
        <v>3995</v>
      </c>
      <c r="C1674" s="3" t="s">
        <v>3681</v>
      </c>
      <c r="D1674" s="3" t="s">
        <v>12</v>
      </c>
      <c r="E1674" s="3">
        <v>73878000</v>
      </c>
      <c r="F1674" s="3" t="s">
        <v>12</v>
      </c>
      <c r="G1674" s="3" t="s">
        <v>12</v>
      </c>
      <c r="H1674" s="3">
        <v>106</v>
      </c>
      <c r="I1674" s="3">
        <v>45</v>
      </c>
      <c r="J1674" s="3" t="s">
        <v>12</v>
      </c>
      <c r="K1674" s="3" t="s">
        <v>12</v>
      </c>
      <c r="L1674" s="3" t="s">
        <v>12</v>
      </c>
    </row>
    <row r="1675" spans="1:12" x14ac:dyDescent="0.2">
      <c r="A1675" s="3" t="s">
        <v>3996</v>
      </c>
      <c r="B1675" s="3" t="s">
        <v>3997</v>
      </c>
      <c r="C1675" s="3" t="s">
        <v>3998</v>
      </c>
      <c r="D1675" s="3" t="s">
        <v>12</v>
      </c>
      <c r="E1675" s="3">
        <v>24271000</v>
      </c>
      <c r="F1675" s="3" t="s">
        <v>3999</v>
      </c>
      <c r="G1675" s="3" t="s">
        <v>12</v>
      </c>
      <c r="H1675" s="3">
        <v>97</v>
      </c>
      <c r="I1675" s="3" t="s">
        <v>12</v>
      </c>
      <c r="J1675" s="3" t="s">
        <v>12</v>
      </c>
      <c r="K1675" s="3" t="s">
        <v>12</v>
      </c>
      <c r="L1675" s="3" t="s">
        <v>12</v>
      </c>
    </row>
    <row r="1676" spans="1:12" x14ac:dyDescent="0.2">
      <c r="A1676" s="3" t="s">
        <v>4009</v>
      </c>
      <c r="B1676" s="3" t="s">
        <v>4010</v>
      </c>
      <c r="C1676" s="3" t="s">
        <v>3998</v>
      </c>
      <c r="D1676" s="3" t="s">
        <v>12</v>
      </c>
      <c r="E1676" s="3" t="s">
        <v>12</v>
      </c>
      <c r="F1676" s="3" t="s">
        <v>12</v>
      </c>
      <c r="G1676" s="3" t="s">
        <v>12</v>
      </c>
      <c r="H1676" s="3" t="s">
        <v>12</v>
      </c>
      <c r="I1676" s="3" t="s">
        <v>12</v>
      </c>
      <c r="J1676" s="3" t="s">
        <v>12</v>
      </c>
      <c r="K1676" s="3" t="s">
        <v>12</v>
      </c>
      <c r="L1676" s="3" t="s">
        <v>12</v>
      </c>
    </row>
    <row r="1677" spans="1:12" x14ac:dyDescent="0.2">
      <c r="A1677" s="3" t="s">
        <v>4011</v>
      </c>
      <c r="B1677" s="3" t="s">
        <v>4012</v>
      </c>
      <c r="C1677" s="3" t="s">
        <v>3998</v>
      </c>
      <c r="D1677" s="3" t="s">
        <v>12</v>
      </c>
      <c r="E1677" s="3" t="s">
        <v>12</v>
      </c>
      <c r="F1677" s="3" t="s">
        <v>12</v>
      </c>
      <c r="G1677" s="3" t="s">
        <v>12</v>
      </c>
      <c r="H1677" s="3" t="s">
        <v>12</v>
      </c>
      <c r="I1677" s="3" t="s">
        <v>12</v>
      </c>
      <c r="J1677" s="3" t="s">
        <v>12</v>
      </c>
      <c r="K1677" s="3" t="s">
        <v>12</v>
      </c>
      <c r="L1677" s="3" t="s">
        <v>12</v>
      </c>
    </row>
    <row r="1678" spans="1:12" x14ac:dyDescent="0.2">
      <c r="A1678" s="3" t="s">
        <v>4013</v>
      </c>
      <c r="B1678" s="3" t="s">
        <v>4014</v>
      </c>
      <c r="C1678" s="3" t="s">
        <v>3998</v>
      </c>
      <c r="D1678" s="3" t="s">
        <v>12</v>
      </c>
      <c r="E1678" s="3" t="s">
        <v>12</v>
      </c>
      <c r="F1678" s="3" t="s">
        <v>12</v>
      </c>
      <c r="G1678" s="3" t="s">
        <v>12</v>
      </c>
      <c r="H1678" s="3" t="s">
        <v>12</v>
      </c>
      <c r="I1678" s="3" t="s">
        <v>12</v>
      </c>
      <c r="J1678" s="3" t="s">
        <v>12</v>
      </c>
      <c r="K1678" s="3" t="s">
        <v>12</v>
      </c>
      <c r="L1678" s="3" t="s">
        <v>12</v>
      </c>
    </row>
    <row r="1679" spans="1:12" x14ac:dyDescent="0.2">
      <c r="A1679" s="3" t="s">
        <v>4015</v>
      </c>
      <c r="B1679" s="3" t="s">
        <v>4016</v>
      </c>
      <c r="C1679" s="3" t="s">
        <v>3998</v>
      </c>
      <c r="D1679" s="3" t="s">
        <v>12</v>
      </c>
      <c r="E1679" s="3" t="s">
        <v>12</v>
      </c>
      <c r="F1679" s="3" t="s">
        <v>12</v>
      </c>
      <c r="G1679" s="3" t="s">
        <v>12</v>
      </c>
      <c r="H1679" s="3" t="s">
        <v>12</v>
      </c>
      <c r="I1679" s="3" t="s">
        <v>12</v>
      </c>
      <c r="J1679" s="3" t="s">
        <v>12</v>
      </c>
      <c r="K1679" s="3" t="s">
        <v>12</v>
      </c>
      <c r="L1679" s="3" t="s">
        <v>12</v>
      </c>
    </row>
    <row r="1680" spans="1:12" x14ac:dyDescent="0.2">
      <c r="A1680" s="3" t="s">
        <v>4017</v>
      </c>
      <c r="B1680" s="3" t="s">
        <v>4018</v>
      </c>
      <c r="C1680" s="3" t="s">
        <v>3998</v>
      </c>
      <c r="D1680" s="3" t="s">
        <v>12</v>
      </c>
      <c r="E1680" s="3" t="s">
        <v>12</v>
      </c>
      <c r="F1680" s="3" t="s">
        <v>12</v>
      </c>
      <c r="G1680" s="3" t="s">
        <v>12</v>
      </c>
      <c r="H1680" s="3" t="s">
        <v>12</v>
      </c>
      <c r="I1680" s="3" t="s">
        <v>12</v>
      </c>
      <c r="J1680" s="3" t="s">
        <v>12</v>
      </c>
      <c r="K1680" s="3" t="s">
        <v>12</v>
      </c>
      <c r="L1680" s="3" t="s">
        <v>12</v>
      </c>
    </row>
    <row r="1681" spans="1:12" x14ac:dyDescent="0.2">
      <c r="A1681" s="3" t="s">
        <v>4019</v>
      </c>
      <c r="B1681" s="3" t="s">
        <v>4020</v>
      </c>
      <c r="C1681" s="3" t="s">
        <v>3998</v>
      </c>
      <c r="D1681" s="3" t="s">
        <v>12</v>
      </c>
      <c r="E1681" s="3" t="s">
        <v>12</v>
      </c>
      <c r="F1681" s="3" t="s">
        <v>12</v>
      </c>
      <c r="G1681" s="3" t="s">
        <v>12</v>
      </c>
      <c r="H1681" s="3">
        <v>90</v>
      </c>
      <c r="I1681" s="3" t="s">
        <v>12</v>
      </c>
      <c r="J1681" s="3" t="s">
        <v>12</v>
      </c>
      <c r="K1681" s="3" t="s">
        <v>12</v>
      </c>
      <c r="L1681" s="3" t="s">
        <v>12</v>
      </c>
    </row>
    <row r="1682" spans="1:12" x14ac:dyDescent="0.2">
      <c r="A1682" s="3" t="s">
        <v>4021</v>
      </c>
      <c r="B1682" s="3" t="s">
        <v>4022</v>
      </c>
      <c r="C1682" s="3" t="s">
        <v>3998</v>
      </c>
      <c r="D1682" s="3" t="s">
        <v>12</v>
      </c>
      <c r="E1682" s="3" t="s">
        <v>12</v>
      </c>
      <c r="F1682" s="3" t="s">
        <v>12</v>
      </c>
      <c r="G1682" s="3" t="s">
        <v>12</v>
      </c>
      <c r="H1682" s="3" t="s">
        <v>12</v>
      </c>
      <c r="I1682" s="3" t="s">
        <v>12</v>
      </c>
      <c r="J1682" s="3" t="s">
        <v>12</v>
      </c>
      <c r="K1682" s="3" t="s">
        <v>12</v>
      </c>
      <c r="L1682" s="3" t="s">
        <v>12</v>
      </c>
    </row>
    <row r="1683" spans="1:12" x14ac:dyDescent="0.2">
      <c r="A1683" s="3" t="s">
        <v>4023</v>
      </c>
      <c r="B1683" s="3" t="s">
        <v>4024</v>
      </c>
      <c r="C1683" s="3" t="s">
        <v>3998</v>
      </c>
      <c r="D1683" s="3" t="s">
        <v>12</v>
      </c>
      <c r="E1683" s="3" t="s">
        <v>12</v>
      </c>
      <c r="F1683" s="3" t="s">
        <v>12</v>
      </c>
      <c r="G1683" s="3" t="s">
        <v>12</v>
      </c>
      <c r="H1683" s="3" t="s">
        <v>12</v>
      </c>
      <c r="I1683" s="3" t="s">
        <v>12</v>
      </c>
      <c r="J1683" s="3" t="s">
        <v>12</v>
      </c>
      <c r="K1683" s="3" t="s">
        <v>12</v>
      </c>
      <c r="L1683" s="3" t="s">
        <v>12</v>
      </c>
    </row>
    <row r="1684" spans="1:12" x14ac:dyDescent="0.2">
      <c r="A1684" s="3" t="s">
        <v>4025</v>
      </c>
      <c r="B1684" s="3" t="s">
        <v>4026</v>
      </c>
      <c r="C1684" s="3" t="s">
        <v>4027</v>
      </c>
      <c r="D1684" s="3" t="s">
        <v>12</v>
      </c>
      <c r="E1684" s="3">
        <v>11228000</v>
      </c>
      <c r="F1684" s="3" t="s">
        <v>12</v>
      </c>
      <c r="G1684" s="3" t="s">
        <v>12</v>
      </c>
      <c r="H1684" s="3">
        <v>24</v>
      </c>
      <c r="I1684" s="3" t="s">
        <v>12</v>
      </c>
      <c r="J1684" s="3" t="s">
        <v>12</v>
      </c>
      <c r="K1684" s="3" t="s">
        <v>12</v>
      </c>
      <c r="L1684" s="3" t="s">
        <v>12</v>
      </c>
    </row>
    <row r="1685" spans="1:12" x14ac:dyDescent="0.2">
      <c r="A1685" s="3" t="s">
        <v>4028</v>
      </c>
      <c r="B1685" s="3" t="s">
        <v>4029</v>
      </c>
      <c r="C1685" s="3" t="s">
        <v>4030</v>
      </c>
      <c r="D1685" s="3" t="s">
        <v>12</v>
      </c>
      <c r="E1685" s="3">
        <v>3701654016</v>
      </c>
      <c r="F1685" s="3" t="s">
        <v>2907</v>
      </c>
      <c r="G1685" s="3" t="s">
        <v>12</v>
      </c>
      <c r="H1685" s="3">
        <v>15085</v>
      </c>
      <c r="I1685" s="3" t="s">
        <v>12</v>
      </c>
      <c r="J1685" s="3" t="s">
        <v>12</v>
      </c>
      <c r="K1685" s="3" t="s">
        <v>12</v>
      </c>
      <c r="L1685" s="3" t="s">
        <v>12</v>
      </c>
    </row>
    <row r="1686" spans="1:12" x14ac:dyDescent="0.2">
      <c r="A1686" s="3" t="s">
        <v>4031</v>
      </c>
      <c r="B1686" s="3" t="s">
        <v>4032</v>
      </c>
      <c r="C1686" s="3" t="s">
        <v>4030</v>
      </c>
      <c r="D1686" s="3" t="s">
        <v>12</v>
      </c>
      <c r="E1686" s="3">
        <v>6513999872</v>
      </c>
      <c r="F1686" s="3" t="s">
        <v>12</v>
      </c>
      <c r="G1686" s="3" t="s">
        <v>12</v>
      </c>
      <c r="H1686" s="3">
        <v>60000</v>
      </c>
      <c r="I1686" s="3" t="s">
        <v>12</v>
      </c>
      <c r="J1686" s="3" t="s">
        <v>12</v>
      </c>
      <c r="K1686" s="3" t="s">
        <v>12</v>
      </c>
      <c r="L1686" s="3" t="s">
        <v>12</v>
      </c>
    </row>
    <row r="1687" spans="1:12" x14ac:dyDescent="0.2">
      <c r="A1687" s="3" t="s">
        <v>4033</v>
      </c>
      <c r="B1687" s="3" t="s">
        <v>4034</v>
      </c>
      <c r="C1687" s="3" t="s">
        <v>4030</v>
      </c>
      <c r="D1687" s="3" t="s">
        <v>12</v>
      </c>
      <c r="E1687" s="3">
        <v>124406002</v>
      </c>
      <c r="F1687" s="3" t="s">
        <v>12</v>
      </c>
      <c r="G1687" s="3" t="s">
        <v>4035</v>
      </c>
      <c r="H1687" s="3">
        <v>491</v>
      </c>
      <c r="I1687" s="3" t="s">
        <v>12</v>
      </c>
      <c r="J1687" s="3" t="s">
        <v>12</v>
      </c>
      <c r="K1687" s="3" t="s">
        <v>12</v>
      </c>
      <c r="L1687" s="3" t="s">
        <v>12</v>
      </c>
    </row>
    <row r="1688" spans="1:12" x14ac:dyDescent="0.2">
      <c r="A1688" s="3" t="s">
        <v>4036</v>
      </c>
      <c r="B1688" s="3" t="s">
        <v>4037</v>
      </c>
      <c r="C1688" s="3" t="s">
        <v>4030</v>
      </c>
      <c r="D1688" s="3" t="s">
        <v>12</v>
      </c>
      <c r="E1688" s="3" t="s">
        <v>12</v>
      </c>
      <c r="F1688" s="3" t="s">
        <v>12</v>
      </c>
      <c r="G1688" s="3" t="s">
        <v>12</v>
      </c>
      <c r="H1688" s="3" t="s">
        <v>12</v>
      </c>
      <c r="I1688" s="3" t="s">
        <v>12</v>
      </c>
      <c r="J1688" s="3" t="s">
        <v>12</v>
      </c>
      <c r="K1688" s="3" t="s">
        <v>12</v>
      </c>
      <c r="L1688" s="3" t="s">
        <v>12</v>
      </c>
    </row>
    <row r="1689" spans="1:12" x14ac:dyDescent="0.2">
      <c r="A1689" s="3" t="s">
        <v>4038</v>
      </c>
      <c r="B1689" s="3" t="s">
        <v>4039</v>
      </c>
      <c r="C1689" s="3" t="s">
        <v>4030</v>
      </c>
      <c r="D1689" s="3" t="s">
        <v>12</v>
      </c>
      <c r="E1689" s="3" t="s">
        <v>12</v>
      </c>
      <c r="F1689" s="3" t="s">
        <v>12</v>
      </c>
      <c r="G1689" s="3" t="s">
        <v>12</v>
      </c>
      <c r="H1689" s="3" t="s">
        <v>12</v>
      </c>
      <c r="I1689" s="3" t="s">
        <v>12</v>
      </c>
      <c r="J1689" s="3" t="s">
        <v>12</v>
      </c>
      <c r="K1689" s="3" t="s">
        <v>12</v>
      </c>
      <c r="L1689" s="3" t="s">
        <v>12</v>
      </c>
    </row>
    <row r="1690" spans="1:12" x14ac:dyDescent="0.2">
      <c r="A1690" s="3" t="s">
        <v>4040</v>
      </c>
      <c r="B1690" s="3" t="s">
        <v>4041</v>
      </c>
      <c r="C1690" s="3" t="s">
        <v>4030</v>
      </c>
      <c r="D1690" s="3" t="s">
        <v>12</v>
      </c>
      <c r="E1690" s="3" t="s">
        <v>12</v>
      </c>
      <c r="F1690" s="3" t="s">
        <v>12</v>
      </c>
      <c r="G1690" s="3" t="s">
        <v>12</v>
      </c>
      <c r="H1690" s="3" t="s">
        <v>12</v>
      </c>
      <c r="I1690" s="3" t="s">
        <v>12</v>
      </c>
      <c r="J1690" s="3" t="s">
        <v>12</v>
      </c>
      <c r="K1690" s="3" t="s">
        <v>12</v>
      </c>
      <c r="L1690" s="3" t="s">
        <v>12</v>
      </c>
    </row>
    <row r="1691" spans="1:12" x14ac:dyDescent="0.2">
      <c r="A1691" s="3" t="s">
        <v>4042</v>
      </c>
      <c r="B1691" s="3" t="s">
        <v>4043</v>
      </c>
      <c r="C1691" s="3" t="s">
        <v>4030</v>
      </c>
      <c r="D1691" s="3" t="s">
        <v>12</v>
      </c>
      <c r="E1691" s="3">
        <v>17926000.5</v>
      </c>
      <c r="F1691" s="3" t="s">
        <v>4044</v>
      </c>
      <c r="G1691" s="3" t="s">
        <v>12</v>
      </c>
      <c r="H1691" s="3">
        <v>83</v>
      </c>
      <c r="I1691" s="3" t="s">
        <v>12</v>
      </c>
      <c r="J1691" s="3" t="s">
        <v>12</v>
      </c>
      <c r="K1691" s="3" t="s">
        <v>12</v>
      </c>
      <c r="L1691" s="3" t="s">
        <v>12</v>
      </c>
    </row>
    <row r="1692" spans="1:12" x14ac:dyDescent="0.2">
      <c r="A1692" s="3" t="s">
        <v>4045</v>
      </c>
      <c r="B1692" s="3" t="s">
        <v>4046</v>
      </c>
      <c r="C1692" s="3" t="s">
        <v>4030</v>
      </c>
      <c r="D1692" s="3" t="s">
        <v>12</v>
      </c>
      <c r="E1692" s="3" t="s">
        <v>12</v>
      </c>
      <c r="F1692" s="3" t="s">
        <v>12</v>
      </c>
      <c r="G1692" s="3" t="s">
        <v>12</v>
      </c>
      <c r="H1692" s="3" t="s">
        <v>12</v>
      </c>
      <c r="I1692" s="3" t="s">
        <v>12</v>
      </c>
      <c r="J1692" s="3" t="s">
        <v>12</v>
      </c>
      <c r="K1692" s="3" t="s">
        <v>12</v>
      </c>
      <c r="L1692" s="3" t="s">
        <v>12</v>
      </c>
    </row>
    <row r="1693" spans="1:12" x14ac:dyDescent="0.2">
      <c r="A1693" s="3" t="s">
        <v>4047</v>
      </c>
      <c r="B1693" s="3" t="s">
        <v>4048</v>
      </c>
      <c r="C1693" s="3" t="s">
        <v>4030</v>
      </c>
      <c r="D1693" s="3" t="s">
        <v>12</v>
      </c>
      <c r="E1693" s="3">
        <v>25031000</v>
      </c>
      <c r="F1693" s="3" t="s">
        <v>4049</v>
      </c>
      <c r="G1693" s="3" t="s">
        <v>12</v>
      </c>
      <c r="H1693" s="3">
        <v>214</v>
      </c>
      <c r="I1693" s="3" t="s">
        <v>12</v>
      </c>
      <c r="J1693" s="3" t="s">
        <v>12</v>
      </c>
      <c r="K1693" s="3" t="s">
        <v>12</v>
      </c>
      <c r="L1693" s="3" t="s">
        <v>12</v>
      </c>
    </row>
    <row r="1694" spans="1:12" x14ac:dyDescent="0.2">
      <c r="A1694" s="3" t="s">
        <v>4050</v>
      </c>
      <c r="B1694" s="3" t="s">
        <v>4051</v>
      </c>
      <c r="C1694" s="3" t="s">
        <v>4030</v>
      </c>
      <c r="D1694" s="3" t="s">
        <v>12</v>
      </c>
      <c r="E1694" s="3" t="s">
        <v>12</v>
      </c>
      <c r="F1694" s="3" t="s">
        <v>12</v>
      </c>
      <c r="G1694" s="3" t="s">
        <v>12</v>
      </c>
      <c r="H1694" s="3" t="s">
        <v>12</v>
      </c>
      <c r="I1694" s="3" t="s">
        <v>12</v>
      </c>
      <c r="J1694" s="3" t="s">
        <v>12</v>
      </c>
      <c r="K1694" s="3" t="s">
        <v>12</v>
      </c>
      <c r="L1694" s="3" t="s">
        <v>12</v>
      </c>
    </row>
    <row r="1695" spans="1:12" x14ac:dyDescent="0.2">
      <c r="A1695" s="3" t="s">
        <v>4052</v>
      </c>
      <c r="B1695" s="3" t="s">
        <v>4053</v>
      </c>
      <c r="C1695" s="3" t="s">
        <v>4030</v>
      </c>
      <c r="D1695" s="3" t="s">
        <v>12</v>
      </c>
      <c r="E1695" s="3">
        <v>780431984</v>
      </c>
      <c r="F1695" s="3" t="s">
        <v>12</v>
      </c>
      <c r="G1695" s="3" t="s">
        <v>12</v>
      </c>
      <c r="H1695" s="3" t="s">
        <v>12</v>
      </c>
      <c r="I1695" s="3" t="s">
        <v>12</v>
      </c>
      <c r="J1695" s="3" t="s">
        <v>12</v>
      </c>
      <c r="K1695" s="3" t="s">
        <v>12</v>
      </c>
      <c r="L1695" s="3" t="s">
        <v>12</v>
      </c>
    </row>
    <row r="1696" spans="1:12" x14ac:dyDescent="0.2">
      <c r="A1696" s="3" t="s">
        <v>4056</v>
      </c>
      <c r="B1696" s="3" t="s">
        <v>4057</v>
      </c>
      <c r="C1696" s="3" t="s">
        <v>4058</v>
      </c>
      <c r="D1696" s="3" t="s">
        <v>12</v>
      </c>
      <c r="E1696" s="3">
        <v>73560000</v>
      </c>
      <c r="F1696" s="3" t="s">
        <v>12</v>
      </c>
      <c r="G1696" s="3" t="s">
        <v>12</v>
      </c>
      <c r="H1696" s="3">
        <v>281</v>
      </c>
      <c r="I1696" s="3" t="s">
        <v>12</v>
      </c>
      <c r="J1696" s="3" t="s">
        <v>12</v>
      </c>
      <c r="K1696" s="3" t="s">
        <v>12</v>
      </c>
      <c r="L1696" s="3" t="s">
        <v>12</v>
      </c>
    </row>
    <row r="1697" spans="1:12" x14ac:dyDescent="0.2">
      <c r="A1697" s="3" t="s">
        <v>4059</v>
      </c>
      <c r="B1697" s="3" t="s">
        <v>4060</v>
      </c>
      <c r="C1697" s="3" t="s">
        <v>4058</v>
      </c>
      <c r="D1697" s="3" t="s">
        <v>12</v>
      </c>
      <c r="E1697" s="3">
        <v>133035998</v>
      </c>
      <c r="F1697" s="3" t="s">
        <v>4061</v>
      </c>
      <c r="G1697" s="3" t="s">
        <v>12</v>
      </c>
      <c r="H1697" s="3">
        <v>320</v>
      </c>
      <c r="I1697" s="3" t="s">
        <v>12</v>
      </c>
      <c r="J1697" s="3" t="s">
        <v>12</v>
      </c>
      <c r="K1697" s="3" t="s">
        <v>12</v>
      </c>
      <c r="L1697" s="3" t="s">
        <v>12</v>
      </c>
    </row>
    <row r="1698" spans="1:12" x14ac:dyDescent="0.2">
      <c r="A1698" s="3" t="s">
        <v>4065</v>
      </c>
      <c r="B1698" s="3" t="s">
        <v>4066</v>
      </c>
      <c r="C1698" s="3" t="s">
        <v>4058</v>
      </c>
      <c r="D1698" s="3" t="s">
        <v>12</v>
      </c>
      <c r="E1698" s="3">
        <v>42889000</v>
      </c>
      <c r="F1698" s="3" t="s">
        <v>4067</v>
      </c>
      <c r="G1698" s="3" t="s">
        <v>12</v>
      </c>
      <c r="H1698" s="3">
        <v>157</v>
      </c>
      <c r="I1698" s="3">
        <v>45</v>
      </c>
      <c r="J1698" s="3" t="s">
        <v>12</v>
      </c>
      <c r="K1698" s="3" t="s">
        <v>12</v>
      </c>
      <c r="L1698" s="3" t="s">
        <v>12</v>
      </c>
    </row>
    <row r="1699" spans="1:12" x14ac:dyDescent="0.2">
      <c r="A1699" s="3" t="s">
        <v>4068</v>
      </c>
      <c r="B1699" s="3" t="s">
        <v>4069</v>
      </c>
      <c r="C1699" s="3" t="s">
        <v>4058</v>
      </c>
      <c r="D1699" s="3" t="s">
        <v>12</v>
      </c>
      <c r="E1699" s="3" t="s">
        <v>12</v>
      </c>
      <c r="F1699" s="3" t="s">
        <v>12</v>
      </c>
      <c r="G1699" s="3" t="s">
        <v>12</v>
      </c>
      <c r="H1699" s="3" t="s">
        <v>12</v>
      </c>
      <c r="I1699" s="3" t="s">
        <v>12</v>
      </c>
      <c r="J1699" s="3" t="s">
        <v>12</v>
      </c>
      <c r="K1699" s="3" t="s">
        <v>12</v>
      </c>
      <c r="L1699" s="3" t="s">
        <v>12</v>
      </c>
    </row>
    <row r="1700" spans="1:12" x14ac:dyDescent="0.2">
      <c r="A1700" s="3" t="s">
        <v>4070</v>
      </c>
      <c r="B1700" s="3" t="s">
        <v>4071</v>
      </c>
      <c r="C1700" s="3" t="s">
        <v>4058</v>
      </c>
      <c r="D1700" s="3" t="s">
        <v>12</v>
      </c>
      <c r="E1700" s="3">
        <v>6167000</v>
      </c>
      <c r="F1700" s="3" t="s">
        <v>4072</v>
      </c>
      <c r="G1700" s="3" t="s">
        <v>12</v>
      </c>
      <c r="H1700" s="3">
        <v>168</v>
      </c>
      <c r="I1700" s="3" t="s">
        <v>12</v>
      </c>
      <c r="J1700" s="3" t="s">
        <v>12</v>
      </c>
      <c r="K1700" s="3" t="s">
        <v>12</v>
      </c>
      <c r="L1700" s="3" t="s">
        <v>12</v>
      </c>
    </row>
    <row r="1701" spans="1:12" x14ac:dyDescent="0.2">
      <c r="A1701" s="3" t="s">
        <v>4073</v>
      </c>
      <c r="B1701" s="3" t="s">
        <v>4074</v>
      </c>
      <c r="C1701" s="3" t="s">
        <v>4058</v>
      </c>
      <c r="D1701" s="3" t="s">
        <v>12</v>
      </c>
      <c r="E1701" s="3">
        <v>1243603968</v>
      </c>
      <c r="F1701" s="3" t="s">
        <v>4075</v>
      </c>
      <c r="G1701" s="3" t="s">
        <v>12</v>
      </c>
      <c r="H1701" s="3">
        <v>3389</v>
      </c>
      <c r="I1701" s="3" t="s">
        <v>12</v>
      </c>
      <c r="J1701" s="3" t="s">
        <v>12</v>
      </c>
      <c r="K1701" s="3" t="s">
        <v>12</v>
      </c>
      <c r="L1701" s="3" t="s">
        <v>12</v>
      </c>
    </row>
    <row r="1702" spans="1:12" x14ac:dyDescent="0.2">
      <c r="A1702" s="3" t="s">
        <v>4076</v>
      </c>
      <c r="B1702" s="3" t="s">
        <v>4077</v>
      </c>
      <c r="C1702" s="3" t="s">
        <v>4058</v>
      </c>
      <c r="D1702" s="3" t="s">
        <v>12</v>
      </c>
      <c r="E1702" s="3">
        <v>327947000</v>
      </c>
      <c r="F1702" s="3" t="s">
        <v>4078</v>
      </c>
      <c r="G1702" s="3" t="s">
        <v>12</v>
      </c>
      <c r="H1702" s="3">
        <v>1047</v>
      </c>
      <c r="I1702" s="3" t="s">
        <v>12</v>
      </c>
      <c r="J1702" s="3" t="s">
        <v>12</v>
      </c>
      <c r="K1702" s="3" t="s">
        <v>12</v>
      </c>
      <c r="L1702" s="3" t="s">
        <v>12</v>
      </c>
    </row>
    <row r="1703" spans="1:12" x14ac:dyDescent="0.2">
      <c r="A1703" s="3" t="s">
        <v>4082</v>
      </c>
      <c r="B1703" s="3" t="s">
        <v>4083</v>
      </c>
      <c r="C1703" s="3" t="s">
        <v>4058</v>
      </c>
      <c r="D1703" s="3" t="s">
        <v>12</v>
      </c>
      <c r="E1703" s="3" t="s">
        <v>12</v>
      </c>
      <c r="F1703" s="3" t="s">
        <v>12</v>
      </c>
      <c r="G1703" s="3" t="s">
        <v>12</v>
      </c>
      <c r="H1703" s="3" t="s">
        <v>12</v>
      </c>
      <c r="I1703" s="3">
        <v>40</v>
      </c>
      <c r="J1703" s="3" t="s">
        <v>12</v>
      </c>
      <c r="K1703" s="3" t="s">
        <v>12</v>
      </c>
      <c r="L1703" s="3" t="s">
        <v>12</v>
      </c>
    </row>
    <row r="1704" spans="1:12" x14ac:dyDescent="0.2">
      <c r="A1704" s="3" t="s">
        <v>4084</v>
      </c>
      <c r="B1704" s="3" t="s">
        <v>4085</v>
      </c>
      <c r="C1704" s="3" t="s">
        <v>4058</v>
      </c>
      <c r="D1704" s="3" t="s">
        <v>12</v>
      </c>
      <c r="E1704" s="3">
        <v>839204</v>
      </c>
      <c r="F1704" s="3" t="s">
        <v>4086</v>
      </c>
      <c r="G1704" s="3" t="s">
        <v>4087</v>
      </c>
      <c r="H1704" s="3">
        <v>36</v>
      </c>
      <c r="I1704" s="3" t="s">
        <v>12</v>
      </c>
      <c r="J1704" s="3" t="s">
        <v>12</v>
      </c>
      <c r="K1704" s="3" t="s">
        <v>12</v>
      </c>
      <c r="L1704" s="3" t="s">
        <v>12</v>
      </c>
    </row>
    <row r="1705" spans="1:12" x14ac:dyDescent="0.2">
      <c r="A1705" s="3" t="s">
        <v>4091</v>
      </c>
      <c r="B1705" s="3" t="s">
        <v>4092</v>
      </c>
      <c r="C1705" s="3" t="s">
        <v>4058</v>
      </c>
      <c r="D1705" s="3" t="s">
        <v>12</v>
      </c>
      <c r="E1705" s="3" t="s">
        <v>12</v>
      </c>
      <c r="F1705" s="3" t="s">
        <v>12</v>
      </c>
      <c r="G1705" s="3" t="s">
        <v>12</v>
      </c>
      <c r="H1705" s="3" t="s">
        <v>12</v>
      </c>
      <c r="I1705" s="3" t="s">
        <v>12</v>
      </c>
      <c r="J1705" s="3" t="s">
        <v>12</v>
      </c>
      <c r="K1705" s="3" t="s">
        <v>12</v>
      </c>
      <c r="L1705" s="3" t="s">
        <v>12</v>
      </c>
    </row>
    <row r="1706" spans="1:12" x14ac:dyDescent="0.2">
      <c r="A1706" s="3" t="s">
        <v>4093</v>
      </c>
      <c r="B1706" s="3" t="s">
        <v>4094</v>
      </c>
      <c r="C1706" s="3" t="s">
        <v>4058</v>
      </c>
      <c r="D1706" s="3" t="s">
        <v>12</v>
      </c>
      <c r="E1706" s="3" t="s">
        <v>12</v>
      </c>
      <c r="F1706" s="3" t="s">
        <v>4095</v>
      </c>
      <c r="G1706" s="3" t="s">
        <v>12</v>
      </c>
      <c r="H1706" s="3" t="s">
        <v>12</v>
      </c>
      <c r="I1706" s="3" t="s">
        <v>12</v>
      </c>
      <c r="J1706" s="3" t="s">
        <v>12</v>
      </c>
      <c r="K1706" s="3" t="s">
        <v>12</v>
      </c>
      <c r="L1706" s="3" t="s">
        <v>12</v>
      </c>
    </row>
    <row r="1707" spans="1:12" x14ac:dyDescent="0.2">
      <c r="A1707" s="3" t="s">
        <v>4096</v>
      </c>
      <c r="B1707" s="3" t="s">
        <v>4097</v>
      </c>
      <c r="C1707" s="3" t="s">
        <v>4058</v>
      </c>
      <c r="D1707" s="3" t="s">
        <v>12</v>
      </c>
      <c r="E1707" s="3">
        <v>111422000</v>
      </c>
      <c r="F1707" s="3" t="s">
        <v>4098</v>
      </c>
      <c r="G1707" s="3" t="s">
        <v>12</v>
      </c>
      <c r="H1707" s="3">
        <v>353</v>
      </c>
      <c r="I1707" s="3">
        <v>35</v>
      </c>
      <c r="J1707" s="3" t="s">
        <v>12</v>
      </c>
      <c r="K1707" s="3" t="s">
        <v>12</v>
      </c>
      <c r="L1707" s="3" t="s">
        <v>12</v>
      </c>
    </row>
    <row r="1708" spans="1:12" x14ac:dyDescent="0.2">
      <c r="A1708" s="3" t="s">
        <v>4099</v>
      </c>
      <c r="B1708" s="3" t="s">
        <v>4100</v>
      </c>
      <c r="C1708" s="3" t="s">
        <v>4058</v>
      </c>
      <c r="D1708" s="3" t="s">
        <v>12</v>
      </c>
      <c r="E1708" s="3">
        <v>9767000</v>
      </c>
      <c r="F1708" s="3" t="s">
        <v>4101</v>
      </c>
      <c r="G1708" s="3" t="s">
        <v>12</v>
      </c>
      <c r="H1708" s="3">
        <v>35</v>
      </c>
      <c r="I1708" s="3" t="s">
        <v>12</v>
      </c>
      <c r="J1708" s="3" t="s">
        <v>12</v>
      </c>
      <c r="K1708" s="3" t="s">
        <v>12</v>
      </c>
      <c r="L1708" s="3" t="s">
        <v>12</v>
      </c>
    </row>
    <row r="1709" spans="1:12" x14ac:dyDescent="0.2">
      <c r="A1709" s="3" t="s">
        <v>4115</v>
      </c>
      <c r="B1709" s="3" t="s">
        <v>4116</v>
      </c>
      <c r="C1709" s="3" t="s">
        <v>4058</v>
      </c>
      <c r="D1709" s="3" t="s">
        <v>12</v>
      </c>
      <c r="E1709" s="3" t="s">
        <v>12</v>
      </c>
      <c r="F1709" s="3" t="s">
        <v>12</v>
      </c>
      <c r="G1709" s="3" t="s">
        <v>12</v>
      </c>
      <c r="H1709" s="3" t="s">
        <v>12</v>
      </c>
      <c r="I1709" s="3" t="s">
        <v>12</v>
      </c>
      <c r="J1709" s="3" t="s">
        <v>12</v>
      </c>
      <c r="K1709" s="3" t="s">
        <v>12</v>
      </c>
      <c r="L1709" s="3" t="s">
        <v>12</v>
      </c>
    </row>
    <row r="1710" spans="1:12" x14ac:dyDescent="0.2">
      <c r="A1710" s="3" t="s">
        <v>4120</v>
      </c>
      <c r="B1710" s="3" t="s">
        <v>4121</v>
      </c>
      <c r="C1710" s="3" t="s">
        <v>4058</v>
      </c>
      <c r="D1710" s="3" t="s">
        <v>12</v>
      </c>
      <c r="E1710" s="3">
        <v>216877000</v>
      </c>
      <c r="F1710" s="3" t="s">
        <v>12</v>
      </c>
      <c r="G1710" s="3" t="s">
        <v>12</v>
      </c>
      <c r="H1710" s="3">
        <v>216</v>
      </c>
      <c r="I1710" s="3" t="s">
        <v>12</v>
      </c>
      <c r="J1710" s="3" t="s">
        <v>12</v>
      </c>
      <c r="K1710" s="3" t="s">
        <v>12</v>
      </c>
      <c r="L1710" s="3" t="s">
        <v>12</v>
      </c>
    </row>
    <row r="1711" spans="1:12" x14ac:dyDescent="0.2">
      <c r="A1711" s="3" t="s">
        <v>4122</v>
      </c>
      <c r="B1711" s="3" t="s">
        <v>4123</v>
      </c>
      <c r="C1711" s="3" t="s">
        <v>4058</v>
      </c>
      <c r="D1711" s="3" t="s">
        <v>12</v>
      </c>
      <c r="E1711" s="3">
        <v>17667000.5</v>
      </c>
      <c r="F1711" s="3" t="s">
        <v>4124</v>
      </c>
      <c r="G1711" s="3" t="s">
        <v>12</v>
      </c>
      <c r="H1711" s="3">
        <v>239</v>
      </c>
      <c r="I1711" s="3" t="s">
        <v>12</v>
      </c>
      <c r="J1711" s="3" t="s">
        <v>12</v>
      </c>
      <c r="K1711" s="3" t="s">
        <v>12</v>
      </c>
      <c r="L1711" s="3" t="s">
        <v>12</v>
      </c>
    </row>
    <row r="1712" spans="1:12" x14ac:dyDescent="0.2">
      <c r="A1712" s="3" t="s">
        <v>4125</v>
      </c>
      <c r="B1712" s="3" t="s">
        <v>4126</v>
      </c>
      <c r="C1712" s="3" t="s">
        <v>4058</v>
      </c>
      <c r="D1712" s="3" t="s">
        <v>12</v>
      </c>
      <c r="E1712" s="3">
        <v>515947000</v>
      </c>
      <c r="F1712" s="3" t="s">
        <v>4127</v>
      </c>
      <c r="G1712" s="3" t="s">
        <v>12</v>
      </c>
      <c r="H1712" s="3">
        <v>741</v>
      </c>
      <c r="I1712" s="3" t="s">
        <v>12</v>
      </c>
      <c r="J1712" s="3" t="s">
        <v>12</v>
      </c>
      <c r="K1712" s="3" t="s">
        <v>12</v>
      </c>
      <c r="L1712" s="3" t="s">
        <v>12</v>
      </c>
    </row>
    <row r="1713" spans="1:12" x14ac:dyDescent="0.2">
      <c r="A1713" s="3" t="s">
        <v>4132</v>
      </c>
      <c r="B1713" s="3" t="s">
        <v>4133</v>
      </c>
      <c r="C1713" s="3" t="s">
        <v>4058</v>
      </c>
      <c r="D1713" s="3" t="s">
        <v>12</v>
      </c>
      <c r="E1713" s="3" t="s">
        <v>12</v>
      </c>
      <c r="F1713" s="3" t="s">
        <v>2871</v>
      </c>
      <c r="G1713" s="3" t="s">
        <v>12</v>
      </c>
      <c r="H1713" s="3">
        <v>100</v>
      </c>
      <c r="I1713" s="3" t="s">
        <v>12</v>
      </c>
      <c r="J1713" s="3" t="s">
        <v>12</v>
      </c>
      <c r="K1713" s="3" t="s">
        <v>12</v>
      </c>
      <c r="L1713" s="3" t="s">
        <v>12</v>
      </c>
    </row>
    <row r="1714" spans="1:12" x14ac:dyDescent="0.2">
      <c r="A1714" s="3" t="s">
        <v>4137</v>
      </c>
      <c r="B1714" s="3" t="s">
        <v>4138</v>
      </c>
      <c r="C1714" s="3" t="s">
        <v>4058</v>
      </c>
      <c r="D1714" s="3" t="s">
        <v>12</v>
      </c>
      <c r="E1714" s="3" t="s">
        <v>12</v>
      </c>
      <c r="F1714" s="3" t="s">
        <v>12</v>
      </c>
      <c r="G1714" s="3" t="s">
        <v>12</v>
      </c>
      <c r="H1714" s="3" t="s">
        <v>12</v>
      </c>
      <c r="I1714" s="3" t="s">
        <v>12</v>
      </c>
      <c r="J1714" s="3" t="s">
        <v>12</v>
      </c>
      <c r="K1714" s="3" t="s">
        <v>12</v>
      </c>
      <c r="L1714" s="3" t="s">
        <v>12</v>
      </c>
    </row>
    <row r="1715" spans="1:12" x14ac:dyDescent="0.2">
      <c r="A1715" s="3" t="s">
        <v>4139</v>
      </c>
      <c r="B1715" s="3" t="s">
        <v>4140</v>
      </c>
      <c r="C1715" s="3" t="s">
        <v>4058</v>
      </c>
      <c r="D1715" s="3" t="s">
        <v>12</v>
      </c>
      <c r="E1715" s="3">
        <v>60453000</v>
      </c>
      <c r="F1715" s="3" t="s">
        <v>4141</v>
      </c>
      <c r="G1715" s="3" t="s">
        <v>12</v>
      </c>
      <c r="H1715" s="3">
        <v>382</v>
      </c>
      <c r="I1715" s="3" t="s">
        <v>12</v>
      </c>
      <c r="J1715" s="3" t="s">
        <v>12</v>
      </c>
      <c r="K1715" s="3" t="s">
        <v>12</v>
      </c>
      <c r="L1715" s="3" t="s">
        <v>12</v>
      </c>
    </row>
    <row r="1716" spans="1:12" x14ac:dyDescent="0.2">
      <c r="A1716" s="3" t="s">
        <v>4145</v>
      </c>
      <c r="B1716" s="3" t="s">
        <v>4146</v>
      </c>
      <c r="C1716" s="3" t="s">
        <v>4058</v>
      </c>
      <c r="D1716" s="3" t="s">
        <v>12</v>
      </c>
      <c r="E1716" s="3">
        <v>2000000</v>
      </c>
      <c r="F1716" s="3" t="s">
        <v>4147</v>
      </c>
      <c r="G1716" s="3" t="s">
        <v>12</v>
      </c>
      <c r="H1716" s="3">
        <v>209</v>
      </c>
      <c r="I1716" s="3" t="s">
        <v>12</v>
      </c>
      <c r="J1716" s="3" t="s">
        <v>12</v>
      </c>
      <c r="K1716" s="3" t="s">
        <v>12</v>
      </c>
      <c r="L1716" s="3" t="s">
        <v>12</v>
      </c>
    </row>
    <row r="1717" spans="1:12" x14ac:dyDescent="0.2">
      <c r="A1717" s="3" t="s">
        <v>4148</v>
      </c>
      <c r="B1717" s="3" t="s">
        <v>4149</v>
      </c>
      <c r="C1717" s="3" t="s">
        <v>4058</v>
      </c>
      <c r="D1717" s="3" t="s">
        <v>12</v>
      </c>
      <c r="E1717" s="3">
        <v>66551000</v>
      </c>
      <c r="F1717" s="3" t="s">
        <v>12</v>
      </c>
      <c r="G1717" s="3" t="s">
        <v>12</v>
      </c>
      <c r="H1717" s="3">
        <v>621</v>
      </c>
      <c r="I1717" s="3" t="s">
        <v>12</v>
      </c>
      <c r="J1717" s="3" t="s">
        <v>12</v>
      </c>
      <c r="K1717" s="3" t="s">
        <v>12</v>
      </c>
      <c r="L1717" s="3" t="s">
        <v>12</v>
      </c>
    </row>
    <row r="1718" spans="1:12" x14ac:dyDescent="0.2">
      <c r="A1718" s="3" t="s">
        <v>4150</v>
      </c>
      <c r="B1718" s="3" t="s">
        <v>4151</v>
      </c>
      <c r="C1718" s="3" t="s">
        <v>4058</v>
      </c>
      <c r="D1718" s="3" t="s">
        <v>12</v>
      </c>
      <c r="E1718" s="3">
        <v>39433000</v>
      </c>
      <c r="F1718" s="3" t="s">
        <v>4152</v>
      </c>
      <c r="G1718" s="3" t="s">
        <v>12</v>
      </c>
      <c r="H1718" s="3">
        <v>406</v>
      </c>
      <c r="I1718" s="3" t="s">
        <v>12</v>
      </c>
      <c r="J1718" s="3" t="s">
        <v>12</v>
      </c>
      <c r="K1718" s="3" t="s">
        <v>12</v>
      </c>
      <c r="L1718" s="3" t="s">
        <v>12</v>
      </c>
    </row>
    <row r="1719" spans="1:12" x14ac:dyDescent="0.2">
      <c r="A1719" s="3" t="s">
        <v>4153</v>
      </c>
      <c r="B1719" s="3" t="s">
        <v>4154</v>
      </c>
      <c r="C1719" s="3" t="s">
        <v>4058</v>
      </c>
      <c r="D1719" s="3" t="s">
        <v>12</v>
      </c>
      <c r="E1719" s="3" t="s">
        <v>12</v>
      </c>
      <c r="F1719" s="3" t="s">
        <v>12</v>
      </c>
      <c r="G1719" s="3" t="s">
        <v>4155</v>
      </c>
      <c r="H1719" s="3">
        <v>3</v>
      </c>
      <c r="I1719" s="3" t="s">
        <v>12</v>
      </c>
      <c r="J1719" s="3" t="s">
        <v>12</v>
      </c>
      <c r="K1719" s="3" t="s">
        <v>12</v>
      </c>
      <c r="L1719" s="3" t="s">
        <v>12</v>
      </c>
    </row>
    <row r="1720" spans="1:12" x14ac:dyDescent="0.2">
      <c r="A1720" s="3" t="s">
        <v>4156</v>
      </c>
      <c r="B1720" s="3" t="s">
        <v>4157</v>
      </c>
      <c r="C1720" s="3" t="s">
        <v>4058</v>
      </c>
      <c r="D1720" s="3" t="s">
        <v>12</v>
      </c>
      <c r="E1720" s="3">
        <v>60008000</v>
      </c>
      <c r="F1720" s="3" t="s">
        <v>4158</v>
      </c>
      <c r="G1720" s="3" t="s">
        <v>12</v>
      </c>
      <c r="H1720" s="3">
        <v>85</v>
      </c>
      <c r="I1720" s="3" t="s">
        <v>12</v>
      </c>
      <c r="J1720" s="3" t="s">
        <v>12</v>
      </c>
      <c r="K1720" s="3" t="s">
        <v>12</v>
      </c>
      <c r="L1720" s="3" t="s">
        <v>12</v>
      </c>
    </row>
    <row r="1721" spans="1:12" x14ac:dyDescent="0.2">
      <c r="A1721" s="3" t="s">
        <v>4159</v>
      </c>
      <c r="B1721" s="3" t="s">
        <v>4160</v>
      </c>
      <c r="C1721" s="3" t="s">
        <v>4058</v>
      </c>
      <c r="D1721" s="3" t="s">
        <v>12</v>
      </c>
      <c r="E1721" s="3">
        <v>13418000128</v>
      </c>
      <c r="F1721" s="3" t="s">
        <v>12</v>
      </c>
      <c r="G1721" s="3" t="s">
        <v>12</v>
      </c>
      <c r="H1721" s="3">
        <v>11174</v>
      </c>
      <c r="I1721" s="3" t="s">
        <v>12</v>
      </c>
      <c r="J1721" s="3" t="s">
        <v>12</v>
      </c>
      <c r="K1721" s="3" t="s">
        <v>12</v>
      </c>
      <c r="L1721" s="3" t="s">
        <v>12</v>
      </c>
    </row>
    <row r="1722" spans="1:12" x14ac:dyDescent="0.2">
      <c r="A1722" s="3" t="s">
        <v>4161</v>
      </c>
      <c r="B1722" s="3" t="s">
        <v>4162</v>
      </c>
      <c r="C1722" s="3" t="s">
        <v>4058</v>
      </c>
      <c r="D1722" s="3" t="s">
        <v>12</v>
      </c>
      <c r="E1722" s="3" t="s">
        <v>12</v>
      </c>
      <c r="F1722" s="3" t="s">
        <v>12</v>
      </c>
      <c r="G1722" s="3" t="s">
        <v>4163</v>
      </c>
      <c r="H1722" s="3">
        <v>4030</v>
      </c>
      <c r="I1722" s="3" t="s">
        <v>12</v>
      </c>
      <c r="J1722" s="3" t="s">
        <v>12</v>
      </c>
      <c r="K1722" s="3" t="s">
        <v>12</v>
      </c>
      <c r="L1722" s="3" t="s">
        <v>12</v>
      </c>
    </row>
    <row r="1723" spans="1:12" x14ac:dyDescent="0.2">
      <c r="A1723" s="3" t="s">
        <v>4164</v>
      </c>
      <c r="B1723" s="3" t="s">
        <v>4165</v>
      </c>
      <c r="C1723" s="3" t="s">
        <v>4058</v>
      </c>
      <c r="D1723" s="3" t="s">
        <v>12</v>
      </c>
      <c r="E1723" s="3" t="s">
        <v>12</v>
      </c>
      <c r="F1723" s="3" t="s">
        <v>12</v>
      </c>
      <c r="G1723" s="3" t="s">
        <v>12</v>
      </c>
      <c r="H1723" s="3" t="s">
        <v>12</v>
      </c>
      <c r="I1723" s="3" t="s">
        <v>12</v>
      </c>
      <c r="J1723" s="3" t="s">
        <v>12</v>
      </c>
      <c r="K1723" s="3" t="s">
        <v>12</v>
      </c>
      <c r="L1723" s="3" t="s">
        <v>12</v>
      </c>
    </row>
    <row r="1724" spans="1:12" x14ac:dyDescent="0.2">
      <c r="A1724" s="3" t="s">
        <v>4166</v>
      </c>
      <c r="B1724" s="3" t="s">
        <v>4167</v>
      </c>
      <c r="C1724" s="3" t="s">
        <v>4058</v>
      </c>
      <c r="D1724" s="3" t="s">
        <v>12</v>
      </c>
      <c r="E1724" s="3" t="s">
        <v>12</v>
      </c>
      <c r="F1724" s="3" t="s">
        <v>12</v>
      </c>
      <c r="G1724" s="3" t="s">
        <v>12</v>
      </c>
      <c r="H1724" s="3" t="s">
        <v>12</v>
      </c>
      <c r="I1724" s="3" t="s">
        <v>12</v>
      </c>
      <c r="J1724" s="3" t="s">
        <v>12</v>
      </c>
      <c r="K1724" s="3" t="s">
        <v>12</v>
      </c>
      <c r="L1724" s="3" t="s">
        <v>12</v>
      </c>
    </row>
    <row r="1725" spans="1:12" x14ac:dyDescent="0.2">
      <c r="A1725" s="3" t="s">
        <v>4171</v>
      </c>
      <c r="B1725" s="3" t="s">
        <v>4172</v>
      </c>
      <c r="C1725" s="3" t="s">
        <v>4058</v>
      </c>
      <c r="D1725" s="3" t="s">
        <v>12</v>
      </c>
      <c r="E1725" s="3" t="s">
        <v>12</v>
      </c>
      <c r="F1725" s="3" t="s">
        <v>12</v>
      </c>
      <c r="G1725" s="3" t="s">
        <v>12</v>
      </c>
      <c r="H1725" s="3">
        <v>12</v>
      </c>
      <c r="I1725" s="3" t="s">
        <v>12</v>
      </c>
      <c r="J1725" s="3" t="s">
        <v>12</v>
      </c>
      <c r="K1725" s="3" t="s">
        <v>12</v>
      </c>
      <c r="L1725" s="3" t="s">
        <v>12</v>
      </c>
    </row>
    <row r="1726" spans="1:12" x14ac:dyDescent="0.2">
      <c r="A1726" s="3" t="s">
        <v>4176</v>
      </c>
      <c r="B1726" s="3" t="s">
        <v>4177</v>
      </c>
      <c r="C1726" s="3" t="s">
        <v>4058</v>
      </c>
      <c r="D1726" s="3" t="s">
        <v>12</v>
      </c>
      <c r="E1726" s="3">
        <v>1165000</v>
      </c>
      <c r="F1726" s="3" t="s">
        <v>4178</v>
      </c>
      <c r="G1726" s="3" t="s">
        <v>12</v>
      </c>
      <c r="H1726" s="3">
        <v>19</v>
      </c>
      <c r="I1726" s="3">
        <v>35</v>
      </c>
      <c r="J1726" s="3" t="s">
        <v>12</v>
      </c>
      <c r="K1726" s="3">
        <v>2.25</v>
      </c>
      <c r="L1726" s="3">
        <v>3.64</v>
      </c>
    </row>
    <row r="1727" spans="1:12" x14ac:dyDescent="0.2">
      <c r="A1727" s="3" t="s">
        <v>4185</v>
      </c>
      <c r="B1727" s="3" t="s">
        <v>4186</v>
      </c>
      <c r="C1727" s="3" t="s">
        <v>4058</v>
      </c>
      <c r="D1727" s="3" t="s">
        <v>12</v>
      </c>
      <c r="E1727" s="3" t="s">
        <v>12</v>
      </c>
      <c r="F1727" s="3" t="s">
        <v>12</v>
      </c>
      <c r="G1727" s="3" t="s">
        <v>12</v>
      </c>
      <c r="H1727" s="3">
        <v>11</v>
      </c>
      <c r="I1727" s="3">
        <v>35</v>
      </c>
      <c r="J1727" s="3" t="s">
        <v>12</v>
      </c>
      <c r="K1727" s="3" t="s">
        <v>12</v>
      </c>
      <c r="L1727" s="3" t="s">
        <v>12</v>
      </c>
    </row>
    <row r="1728" spans="1:12" x14ac:dyDescent="0.2">
      <c r="A1728" s="3" t="s">
        <v>4190</v>
      </c>
      <c r="B1728" s="3" t="s">
        <v>4191</v>
      </c>
      <c r="C1728" s="3" t="s">
        <v>4058</v>
      </c>
      <c r="D1728" s="3" t="s">
        <v>12</v>
      </c>
      <c r="E1728" s="3" t="s">
        <v>12</v>
      </c>
      <c r="F1728" s="3" t="s">
        <v>12</v>
      </c>
      <c r="G1728" s="3" t="s">
        <v>12</v>
      </c>
      <c r="H1728" s="3" t="s">
        <v>12</v>
      </c>
      <c r="I1728" s="3" t="s">
        <v>12</v>
      </c>
      <c r="J1728" s="3" t="s">
        <v>12</v>
      </c>
      <c r="K1728" s="3" t="s">
        <v>12</v>
      </c>
      <c r="L1728" s="3" t="s">
        <v>12</v>
      </c>
    </row>
    <row r="1729" spans="1:12" x14ac:dyDescent="0.2">
      <c r="A1729" s="3" t="s">
        <v>4201</v>
      </c>
      <c r="B1729" s="3" t="s">
        <v>4202</v>
      </c>
      <c r="C1729" s="3" t="s">
        <v>4203</v>
      </c>
      <c r="D1729" s="3" t="s">
        <v>12</v>
      </c>
      <c r="E1729" s="3">
        <v>621000.625</v>
      </c>
      <c r="F1729" s="3" t="s">
        <v>4204</v>
      </c>
      <c r="G1729" s="3" t="s">
        <v>12</v>
      </c>
      <c r="H1729" s="3">
        <v>43</v>
      </c>
      <c r="I1729" s="3" t="s">
        <v>12</v>
      </c>
      <c r="J1729" s="3" t="s">
        <v>12</v>
      </c>
      <c r="K1729" s="3" t="s">
        <v>12</v>
      </c>
      <c r="L1729" s="3" t="s">
        <v>12</v>
      </c>
    </row>
    <row r="1730" spans="1:12" x14ac:dyDescent="0.2">
      <c r="A1730" s="3" t="s">
        <v>4205</v>
      </c>
      <c r="B1730" s="3" t="s">
        <v>4206</v>
      </c>
      <c r="C1730" s="3" t="s">
        <v>4203</v>
      </c>
      <c r="D1730" s="3" t="s">
        <v>12</v>
      </c>
      <c r="E1730" s="3">
        <v>816124000</v>
      </c>
      <c r="F1730" s="3" t="s">
        <v>4207</v>
      </c>
      <c r="G1730" s="3" t="s">
        <v>12</v>
      </c>
      <c r="H1730" s="3">
        <v>607</v>
      </c>
      <c r="I1730" s="3">
        <v>35</v>
      </c>
      <c r="J1730" s="3">
        <v>0</v>
      </c>
      <c r="K1730" s="3" t="s">
        <v>12</v>
      </c>
      <c r="L1730" s="3">
        <v>8.02</v>
      </c>
    </row>
    <row r="1731" spans="1:12" x14ac:dyDescent="0.2">
      <c r="A1731" s="3" t="s">
        <v>4208</v>
      </c>
      <c r="B1731" s="3" t="s">
        <v>4209</v>
      </c>
      <c r="C1731" s="3" t="s">
        <v>4203</v>
      </c>
      <c r="D1731" s="3" t="s">
        <v>12</v>
      </c>
      <c r="E1731" s="3" t="s">
        <v>12</v>
      </c>
      <c r="F1731" s="3" t="s">
        <v>12</v>
      </c>
      <c r="G1731" s="3" t="s">
        <v>12</v>
      </c>
      <c r="H1731" s="3" t="s">
        <v>12</v>
      </c>
      <c r="I1731" s="3" t="s">
        <v>12</v>
      </c>
      <c r="J1731" s="3" t="s">
        <v>12</v>
      </c>
      <c r="K1731" s="3" t="s">
        <v>12</v>
      </c>
      <c r="L1731" s="3" t="s">
        <v>12</v>
      </c>
    </row>
    <row r="1732" spans="1:12" x14ac:dyDescent="0.2">
      <c r="A1732" s="3" t="s">
        <v>4210</v>
      </c>
      <c r="B1732" s="3" t="s">
        <v>4211</v>
      </c>
      <c r="C1732" s="3" t="s">
        <v>4203</v>
      </c>
      <c r="D1732" s="3" t="s">
        <v>12</v>
      </c>
      <c r="E1732" s="3" t="s">
        <v>12</v>
      </c>
      <c r="F1732" s="3" t="s">
        <v>12</v>
      </c>
      <c r="G1732" s="3" t="s">
        <v>12</v>
      </c>
      <c r="H1732" s="3" t="s">
        <v>12</v>
      </c>
      <c r="I1732" s="3" t="s">
        <v>12</v>
      </c>
      <c r="J1732" s="3" t="s">
        <v>12</v>
      </c>
      <c r="K1732" s="3" t="s">
        <v>12</v>
      </c>
      <c r="L1732" s="3" t="s">
        <v>12</v>
      </c>
    </row>
    <row r="1733" spans="1:12" x14ac:dyDescent="0.2">
      <c r="A1733" s="3" t="s">
        <v>4212</v>
      </c>
      <c r="B1733" s="3" t="s">
        <v>4213</v>
      </c>
      <c r="C1733" s="3" t="s">
        <v>4203</v>
      </c>
      <c r="D1733" s="3" t="s">
        <v>12</v>
      </c>
      <c r="E1733" s="3">
        <v>185738000</v>
      </c>
      <c r="F1733" s="3" t="s">
        <v>4214</v>
      </c>
      <c r="G1733" s="3" t="s">
        <v>12</v>
      </c>
      <c r="H1733" s="3">
        <v>631</v>
      </c>
      <c r="I1733" s="3" t="s">
        <v>12</v>
      </c>
      <c r="J1733" s="3" t="s">
        <v>12</v>
      </c>
      <c r="K1733" s="3" t="s">
        <v>12</v>
      </c>
      <c r="L1733" s="3" t="s">
        <v>12</v>
      </c>
    </row>
    <row r="1734" spans="1:12" x14ac:dyDescent="0.2">
      <c r="A1734" s="3" t="s">
        <v>4215</v>
      </c>
      <c r="B1734" s="3" t="s">
        <v>4216</v>
      </c>
      <c r="C1734" s="3" t="s">
        <v>4203</v>
      </c>
      <c r="D1734" s="3" t="s">
        <v>12</v>
      </c>
      <c r="E1734" s="3">
        <v>18282000</v>
      </c>
      <c r="F1734" s="3" t="s">
        <v>4217</v>
      </c>
      <c r="G1734" s="3" t="s">
        <v>12</v>
      </c>
      <c r="H1734" s="3" t="s">
        <v>12</v>
      </c>
      <c r="I1734" s="3" t="s">
        <v>12</v>
      </c>
      <c r="J1734" s="3" t="s">
        <v>12</v>
      </c>
      <c r="K1734" s="3" t="s">
        <v>12</v>
      </c>
      <c r="L1734" s="3" t="s">
        <v>12</v>
      </c>
    </row>
    <row r="1735" spans="1:12" x14ac:dyDescent="0.2">
      <c r="A1735" s="3" t="s">
        <v>4218</v>
      </c>
      <c r="B1735" s="3" t="s">
        <v>4219</v>
      </c>
      <c r="C1735" s="3" t="s">
        <v>4203</v>
      </c>
      <c r="D1735" s="3" t="s">
        <v>12</v>
      </c>
      <c r="E1735" s="3">
        <v>74260000</v>
      </c>
      <c r="F1735" s="3" t="s">
        <v>4220</v>
      </c>
      <c r="G1735" s="3" t="s">
        <v>12</v>
      </c>
      <c r="H1735" s="3">
        <v>155</v>
      </c>
      <c r="I1735" s="3" t="s">
        <v>12</v>
      </c>
      <c r="J1735" s="3" t="s">
        <v>12</v>
      </c>
      <c r="K1735" s="3" t="s">
        <v>12</v>
      </c>
      <c r="L1735" s="3" t="s">
        <v>12</v>
      </c>
    </row>
    <row r="1736" spans="1:12" x14ac:dyDescent="0.2">
      <c r="A1736" s="3" t="s">
        <v>4221</v>
      </c>
      <c r="B1736" s="3" t="s">
        <v>4222</v>
      </c>
      <c r="C1736" s="3" t="s">
        <v>4203</v>
      </c>
      <c r="D1736" s="3" t="s">
        <v>12</v>
      </c>
      <c r="E1736" s="3" t="s">
        <v>12</v>
      </c>
      <c r="F1736" s="3" t="s">
        <v>12</v>
      </c>
      <c r="G1736" s="3" t="s">
        <v>12</v>
      </c>
      <c r="H1736" s="3" t="s">
        <v>12</v>
      </c>
      <c r="I1736" s="3" t="s">
        <v>12</v>
      </c>
      <c r="J1736" s="3" t="s">
        <v>12</v>
      </c>
      <c r="K1736" s="3" t="s">
        <v>12</v>
      </c>
      <c r="L1736" s="3" t="s">
        <v>12</v>
      </c>
    </row>
    <row r="1737" spans="1:12" x14ac:dyDescent="0.2">
      <c r="A1737" s="3" t="s">
        <v>4223</v>
      </c>
      <c r="B1737" s="3" t="s">
        <v>4224</v>
      </c>
      <c r="C1737" s="3" t="s">
        <v>4203</v>
      </c>
      <c r="D1737" s="3" t="s">
        <v>12</v>
      </c>
      <c r="E1737" s="3">
        <v>30276000</v>
      </c>
      <c r="F1737" s="3" t="s">
        <v>2899</v>
      </c>
      <c r="G1737" s="3" t="s">
        <v>4225</v>
      </c>
      <c r="H1737" s="3">
        <v>567</v>
      </c>
      <c r="I1737" s="3" t="s">
        <v>12</v>
      </c>
      <c r="J1737" s="3" t="s">
        <v>12</v>
      </c>
      <c r="K1737" s="3" t="s">
        <v>12</v>
      </c>
      <c r="L1737" s="3" t="s">
        <v>12</v>
      </c>
    </row>
    <row r="1738" spans="1:12" x14ac:dyDescent="0.2">
      <c r="A1738" s="3" t="s">
        <v>4226</v>
      </c>
      <c r="B1738" s="3" t="s">
        <v>4227</v>
      </c>
      <c r="C1738" s="3" t="s">
        <v>4203</v>
      </c>
      <c r="D1738" s="3" t="s">
        <v>12</v>
      </c>
      <c r="E1738" s="3">
        <v>10944000</v>
      </c>
      <c r="F1738" s="3" t="s">
        <v>1491</v>
      </c>
      <c r="G1738" s="3" t="s">
        <v>12</v>
      </c>
      <c r="H1738" s="3">
        <v>188</v>
      </c>
      <c r="I1738" s="3" t="s">
        <v>12</v>
      </c>
      <c r="J1738" s="3" t="s">
        <v>12</v>
      </c>
      <c r="K1738" s="3" t="s">
        <v>12</v>
      </c>
      <c r="L1738" s="3" t="s">
        <v>12</v>
      </c>
    </row>
    <row r="1739" spans="1:12" x14ac:dyDescent="0.2">
      <c r="A1739" s="3" t="s">
        <v>4230</v>
      </c>
      <c r="B1739" s="3" t="s">
        <v>4231</v>
      </c>
      <c r="C1739" s="3" t="s">
        <v>4203</v>
      </c>
      <c r="D1739" s="3" t="s">
        <v>12</v>
      </c>
      <c r="E1739" s="3">
        <v>71127000</v>
      </c>
      <c r="F1739" s="3" t="s">
        <v>4232</v>
      </c>
      <c r="G1739" s="3" t="s">
        <v>12</v>
      </c>
      <c r="H1739" s="3">
        <v>430</v>
      </c>
      <c r="I1739" s="3" t="s">
        <v>12</v>
      </c>
      <c r="J1739" s="3" t="s">
        <v>12</v>
      </c>
      <c r="K1739" s="3" t="s">
        <v>12</v>
      </c>
      <c r="L1739" s="3" t="s">
        <v>12</v>
      </c>
    </row>
    <row r="1740" spans="1:12" x14ac:dyDescent="0.2">
      <c r="A1740" s="3" t="s">
        <v>4233</v>
      </c>
      <c r="B1740" s="3" t="s">
        <v>4234</v>
      </c>
      <c r="C1740" s="3" t="s">
        <v>4203</v>
      </c>
      <c r="D1740" s="3" t="s">
        <v>12</v>
      </c>
      <c r="E1740" s="3" t="s">
        <v>12</v>
      </c>
      <c r="F1740" s="3" t="s">
        <v>4235</v>
      </c>
      <c r="G1740" s="3" t="s">
        <v>12</v>
      </c>
      <c r="H1740" s="3" t="s">
        <v>12</v>
      </c>
      <c r="I1740" s="3" t="s">
        <v>12</v>
      </c>
      <c r="J1740" s="3" t="s">
        <v>12</v>
      </c>
      <c r="K1740" s="3" t="s">
        <v>12</v>
      </c>
      <c r="L1740" s="3" t="s">
        <v>12</v>
      </c>
    </row>
    <row r="1741" spans="1:12" x14ac:dyDescent="0.2">
      <c r="A1741" s="3" t="s">
        <v>4236</v>
      </c>
      <c r="B1741" s="3" t="s">
        <v>4237</v>
      </c>
      <c r="C1741" s="3" t="s">
        <v>4203</v>
      </c>
      <c r="D1741" s="3" t="s">
        <v>12</v>
      </c>
      <c r="E1741" s="3">
        <v>20992000</v>
      </c>
      <c r="F1741" s="3" t="s">
        <v>4238</v>
      </c>
      <c r="G1741" s="3" t="s">
        <v>12</v>
      </c>
      <c r="H1741" s="3">
        <v>137</v>
      </c>
      <c r="I1741" s="3" t="s">
        <v>12</v>
      </c>
      <c r="J1741" s="3" t="s">
        <v>12</v>
      </c>
      <c r="K1741" s="3" t="s">
        <v>12</v>
      </c>
      <c r="L1741" s="3" t="s">
        <v>12</v>
      </c>
    </row>
    <row r="1742" spans="1:12" x14ac:dyDescent="0.2">
      <c r="A1742" s="3" t="s">
        <v>4239</v>
      </c>
      <c r="B1742" s="3" t="s">
        <v>4240</v>
      </c>
      <c r="C1742" s="3" t="s">
        <v>4203</v>
      </c>
      <c r="D1742" s="3" t="s">
        <v>12</v>
      </c>
      <c r="E1742" s="3">
        <v>12341000.25</v>
      </c>
      <c r="F1742" s="3" t="s">
        <v>4241</v>
      </c>
      <c r="G1742" s="3" t="s">
        <v>12</v>
      </c>
      <c r="H1742" s="3">
        <v>101</v>
      </c>
      <c r="I1742" s="3" t="s">
        <v>12</v>
      </c>
      <c r="J1742" s="3" t="s">
        <v>12</v>
      </c>
      <c r="K1742" s="3" t="s">
        <v>12</v>
      </c>
      <c r="L1742" s="3" t="s">
        <v>12</v>
      </c>
    </row>
    <row r="1743" spans="1:12" x14ac:dyDescent="0.2">
      <c r="A1743" s="3" t="s">
        <v>4244</v>
      </c>
      <c r="B1743" s="3" t="s">
        <v>4245</v>
      </c>
      <c r="C1743" s="3" t="s">
        <v>4203</v>
      </c>
      <c r="D1743" s="3" t="s">
        <v>12</v>
      </c>
      <c r="E1743" s="3">
        <v>62267000</v>
      </c>
      <c r="F1743" s="3" t="s">
        <v>4246</v>
      </c>
      <c r="G1743" s="3" t="s">
        <v>12</v>
      </c>
      <c r="H1743" s="3">
        <v>278</v>
      </c>
      <c r="I1743" s="3" t="s">
        <v>12</v>
      </c>
      <c r="J1743" s="3" t="s">
        <v>12</v>
      </c>
      <c r="K1743" s="3" t="s">
        <v>12</v>
      </c>
      <c r="L1743" s="3" t="s">
        <v>12</v>
      </c>
    </row>
    <row r="1744" spans="1:12" x14ac:dyDescent="0.2">
      <c r="A1744" s="3" t="s">
        <v>4247</v>
      </c>
      <c r="B1744" s="3" t="s">
        <v>4248</v>
      </c>
      <c r="C1744" s="3" t="s">
        <v>4203</v>
      </c>
      <c r="D1744" s="3" t="s">
        <v>12</v>
      </c>
      <c r="E1744" s="3">
        <v>467176000</v>
      </c>
      <c r="F1744" s="3" t="s">
        <v>2162</v>
      </c>
      <c r="G1744" s="3" t="s">
        <v>12</v>
      </c>
      <c r="H1744" s="3">
        <v>1583</v>
      </c>
      <c r="I1744" s="3" t="s">
        <v>12</v>
      </c>
      <c r="J1744" s="3" t="s">
        <v>12</v>
      </c>
      <c r="K1744" s="3" t="s">
        <v>12</v>
      </c>
      <c r="L1744" s="3" t="s">
        <v>12</v>
      </c>
    </row>
    <row r="1745" spans="1:12" x14ac:dyDescent="0.2">
      <c r="A1745" s="3" t="s">
        <v>4249</v>
      </c>
      <c r="B1745" s="3" t="s">
        <v>4250</v>
      </c>
      <c r="C1745" s="3" t="s">
        <v>4203</v>
      </c>
      <c r="D1745" s="3" t="s">
        <v>12</v>
      </c>
      <c r="E1745" s="3">
        <v>63541000</v>
      </c>
      <c r="F1745" s="3" t="s">
        <v>4251</v>
      </c>
      <c r="G1745" s="3" t="s">
        <v>12</v>
      </c>
      <c r="H1745" s="3">
        <v>456</v>
      </c>
      <c r="I1745" s="3" t="s">
        <v>12</v>
      </c>
      <c r="J1745" s="3" t="s">
        <v>12</v>
      </c>
      <c r="K1745" s="3" t="s">
        <v>12</v>
      </c>
      <c r="L1745" s="3" t="s">
        <v>12</v>
      </c>
    </row>
    <row r="1746" spans="1:12" x14ac:dyDescent="0.2">
      <c r="A1746" s="3" t="s">
        <v>4252</v>
      </c>
      <c r="B1746" s="3" t="s">
        <v>4253</v>
      </c>
      <c r="C1746" s="3" t="s">
        <v>4203</v>
      </c>
      <c r="D1746" s="3" t="s">
        <v>12</v>
      </c>
      <c r="E1746" s="3">
        <v>812402000</v>
      </c>
      <c r="F1746" s="3" t="s">
        <v>4254</v>
      </c>
      <c r="G1746" s="3" t="s">
        <v>12</v>
      </c>
      <c r="H1746" s="3">
        <v>1754</v>
      </c>
      <c r="I1746" s="3">
        <v>45</v>
      </c>
      <c r="J1746" s="3" t="s">
        <v>12</v>
      </c>
      <c r="K1746" s="3" t="s">
        <v>12</v>
      </c>
      <c r="L1746" s="3" t="s">
        <v>12</v>
      </c>
    </row>
    <row r="1747" spans="1:12" x14ac:dyDescent="0.2">
      <c r="A1747" s="3" t="s">
        <v>4257</v>
      </c>
      <c r="B1747" s="3" t="s">
        <v>4258</v>
      </c>
      <c r="C1747" s="3" t="s">
        <v>4203</v>
      </c>
      <c r="D1747" s="3" t="s">
        <v>12</v>
      </c>
      <c r="E1747" s="3">
        <v>206986000</v>
      </c>
      <c r="F1747" s="3" t="s">
        <v>4259</v>
      </c>
      <c r="G1747" s="3" t="s">
        <v>12</v>
      </c>
      <c r="H1747" s="3" t="s">
        <v>12</v>
      </c>
      <c r="I1747" s="3" t="s">
        <v>12</v>
      </c>
      <c r="J1747" s="3" t="s">
        <v>12</v>
      </c>
      <c r="K1747" s="3" t="s">
        <v>12</v>
      </c>
      <c r="L1747" s="3" t="s">
        <v>12</v>
      </c>
    </row>
    <row r="1748" spans="1:12" x14ac:dyDescent="0.2">
      <c r="A1748" s="3" t="s">
        <v>4260</v>
      </c>
      <c r="B1748" s="3" t="s">
        <v>4261</v>
      </c>
      <c r="C1748" s="3" t="s">
        <v>4203</v>
      </c>
      <c r="D1748" s="3" t="s">
        <v>12</v>
      </c>
      <c r="E1748" s="3">
        <v>11866000</v>
      </c>
      <c r="F1748" s="3" t="s">
        <v>4262</v>
      </c>
      <c r="G1748" s="3" t="s">
        <v>12</v>
      </c>
      <c r="H1748" s="3">
        <v>108</v>
      </c>
      <c r="I1748" s="3" t="s">
        <v>12</v>
      </c>
      <c r="J1748" s="3" t="s">
        <v>12</v>
      </c>
      <c r="K1748" s="3" t="s">
        <v>12</v>
      </c>
      <c r="L1748" s="3" t="s">
        <v>12</v>
      </c>
    </row>
    <row r="1749" spans="1:12" x14ac:dyDescent="0.2">
      <c r="A1749" s="3" t="s">
        <v>4263</v>
      </c>
      <c r="B1749" s="3" t="s">
        <v>4264</v>
      </c>
      <c r="C1749" s="3" t="s">
        <v>4203</v>
      </c>
      <c r="D1749" s="3" t="s">
        <v>12</v>
      </c>
      <c r="E1749" s="3" t="s">
        <v>12</v>
      </c>
      <c r="F1749" s="3" t="s">
        <v>12</v>
      </c>
      <c r="G1749" s="3" t="s">
        <v>12</v>
      </c>
      <c r="H1749" s="3" t="s">
        <v>12</v>
      </c>
      <c r="I1749" s="3" t="s">
        <v>12</v>
      </c>
      <c r="J1749" s="3" t="s">
        <v>12</v>
      </c>
      <c r="K1749" s="3" t="s">
        <v>12</v>
      </c>
      <c r="L1749" s="3" t="s">
        <v>12</v>
      </c>
    </row>
    <row r="1750" spans="1:12" x14ac:dyDescent="0.2">
      <c r="A1750" s="3" t="s">
        <v>4265</v>
      </c>
      <c r="B1750" s="3" t="s">
        <v>4266</v>
      </c>
      <c r="C1750" s="3" t="s">
        <v>4203</v>
      </c>
      <c r="D1750" s="3" t="s">
        <v>12</v>
      </c>
      <c r="E1750" s="3">
        <v>258052000</v>
      </c>
      <c r="F1750" s="3" t="s">
        <v>4267</v>
      </c>
      <c r="G1750" s="3" t="s">
        <v>12</v>
      </c>
      <c r="H1750" s="3">
        <v>671</v>
      </c>
      <c r="I1750" s="3">
        <v>45</v>
      </c>
      <c r="J1750" s="3" t="s">
        <v>12</v>
      </c>
      <c r="K1750" s="3" t="s">
        <v>12</v>
      </c>
      <c r="L1750" s="3" t="s">
        <v>12</v>
      </c>
    </row>
    <row r="1751" spans="1:12" x14ac:dyDescent="0.2">
      <c r="A1751" s="3" t="s">
        <v>4268</v>
      </c>
      <c r="B1751" s="3" t="s">
        <v>4269</v>
      </c>
      <c r="C1751" s="3" t="s">
        <v>4203</v>
      </c>
      <c r="D1751" s="3" t="s">
        <v>12</v>
      </c>
      <c r="E1751" s="3" t="s">
        <v>12</v>
      </c>
      <c r="F1751" s="3" t="s">
        <v>12</v>
      </c>
      <c r="G1751" s="3" t="s">
        <v>12</v>
      </c>
      <c r="H1751" s="3" t="s">
        <v>12</v>
      </c>
      <c r="I1751" s="3" t="s">
        <v>12</v>
      </c>
      <c r="J1751" s="3" t="s">
        <v>12</v>
      </c>
      <c r="K1751" s="3" t="s">
        <v>12</v>
      </c>
      <c r="L1751" s="3" t="s">
        <v>12</v>
      </c>
    </row>
    <row r="1752" spans="1:12" x14ac:dyDescent="0.2">
      <c r="A1752" s="3" t="s">
        <v>4270</v>
      </c>
      <c r="B1752" s="3" t="s">
        <v>4271</v>
      </c>
      <c r="C1752" s="3" t="s">
        <v>4203</v>
      </c>
      <c r="D1752" s="3" t="s">
        <v>12</v>
      </c>
      <c r="E1752" s="3">
        <v>582818000</v>
      </c>
      <c r="F1752" s="3" t="s">
        <v>4272</v>
      </c>
      <c r="G1752" s="3" t="s">
        <v>12</v>
      </c>
      <c r="H1752" s="3">
        <v>939</v>
      </c>
      <c r="I1752" s="3" t="s">
        <v>12</v>
      </c>
      <c r="J1752" s="3" t="s">
        <v>12</v>
      </c>
      <c r="K1752" s="3" t="s">
        <v>12</v>
      </c>
      <c r="L1752" s="3" t="s">
        <v>12</v>
      </c>
    </row>
    <row r="1753" spans="1:12" x14ac:dyDescent="0.2">
      <c r="A1753" s="3" t="s">
        <v>4273</v>
      </c>
      <c r="B1753" s="3" t="s">
        <v>4274</v>
      </c>
      <c r="C1753" s="3" t="s">
        <v>4203</v>
      </c>
      <c r="D1753" s="3" t="s">
        <v>12</v>
      </c>
      <c r="E1753" s="3">
        <v>77511000</v>
      </c>
      <c r="F1753" s="3" t="s">
        <v>4275</v>
      </c>
      <c r="G1753" s="3" t="s">
        <v>4276</v>
      </c>
      <c r="H1753" s="3">
        <v>700</v>
      </c>
      <c r="I1753" s="3" t="s">
        <v>12</v>
      </c>
      <c r="J1753" s="3" t="s">
        <v>12</v>
      </c>
      <c r="K1753" s="3" t="s">
        <v>12</v>
      </c>
      <c r="L1753" s="3" t="s">
        <v>12</v>
      </c>
    </row>
    <row r="1754" spans="1:12" x14ac:dyDescent="0.2">
      <c r="A1754" s="3" t="s">
        <v>4277</v>
      </c>
      <c r="B1754" s="3" t="s">
        <v>4278</v>
      </c>
      <c r="C1754" s="3" t="s">
        <v>4203</v>
      </c>
      <c r="D1754" s="3" t="s">
        <v>12</v>
      </c>
      <c r="E1754" s="3">
        <v>115581000</v>
      </c>
      <c r="F1754" s="3" t="s">
        <v>1112</v>
      </c>
      <c r="G1754" s="3" t="s">
        <v>4279</v>
      </c>
      <c r="H1754" s="3">
        <v>353</v>
      </c>
      <c r="I1754" s="3" t="s">
        <v>12</v>
      </c>
      <c r="J1754" s="3" t="s">
        <v>12</v>
      </c>
      <c r="K1754" s="3" t="s">
        <v>12</v>
      </c>
      <c r="L1754" s="3" t="s">
        <v>12</v>
      </c>
    </row>
    <row r="1755" spans="1:12" x14ac:dyDescent="0.2">
      <c r="A1755" s="3" t="s">
        <v>4286</v>
      </c>
      <c r="B1755" s="3" t="s">
        <v>4287</v>
      </c>
      <c r="C1755" s="3" t="s">
        <v>4203</v>
      </c>
      <c r="D1755" s="3" t="s">
        <v>12</v>
      </c>
      <c r="E1755" s="3">
        <v>56811000</v>
      </c>
      <c r="F1755" s="3" t="s">
        <v>12</v>
      </c>
      <c r="G1755" s="3" t="s">
        <v>12</v>
      </c>
      <c r="H1755" s="3">
        <v>439</v>
      </c>
      <c r="I1755" s="3" t="s">
        <v>12</v>
      </c>
      <c r="J1755" s="3" t="s">
        <v>12</v>
      </c>
      <c r="K1755" s="3" t="s">
        <v>12</v>
      </c>
      <c r="L1755" s="3" t="s">
        <v>12</v>
      </c>
    </row>
    <row r="1756" spans="1:12" x14ac:dyDescent="0.2">
      <c r="A1756" s="3" t="s">
        <v>4288</v>
      </c>
      <c r="B1756" s="3" t="s">
        <v>4289</v>
      </c>
      <c r="C1756" s="3" t="s">
        <v>4203</v>
      </c>
      <c r="D1756" s="3" t="s">
        <v>12</v>
      </c>
      <c r="E1756" s="3">
        <v>52469000</v>
      </c>
      <c r="F1756" s="3" t="s">
        <v>4290</v>
      </c>
      <c r="G1756" s="3" t="s">
        <v>12</v>
      </c>
      <c r="H1756" s="3">
        <v>247</v>
      </c>
      <c r="I1756" s="3" t="s">
        <v>12</v>
      </c>
      <c r="J1756" s="3" t="s">
        <v>12</v>
      </c>
      <c r="K1756" s="3" t="s">
        <v>12</v>
      </c>
      <c r="L1756" s="3" t="s">
        <v>12</v>
      </c>
    </row>
    <row r="1757" spans="1:12" x14ac:dyDescent="0.2">
      <c r="A1757" s="3" t="s">
        <v>4291</v>
      </c>
      <c r="B1757" s="3" t="s">
        <v>4292</v>
      </c>
      <c r="C1757" s="3" t="s">
        <v>4203</v>
      </c>
      <c r="D1757" s="3" t="s">
        <v>12</v>
      </c>
      <c r="E1757" s="3">
        <v>9175999.6875</v>
      </c>
      <c r="F1757" s="3" t="s">
        <v>12</v>
      </c>
      <c r="G1757" s="3" t="s">
        <v>12</v>
      </c>
      <c r="H1757" s="3">
        <v>10</v>
      </c>
      <c r="I1757" s="3" t="s">
        <v>12</v>
      </c>
      <c r="J1757" s="3" t="s">
        <v>12</v>
      </c>
      <c r="K1757" s="3" t="s">
        <v>12</v>
      </c>
      <c r="L1757" s="3" t="s">
        <v>12</v>
      </c>
    </row>
    <row r="1758" spans="1:12" x14ac:dyDescent="0.2">
      <c r="A1758" s="3" t="s">
        <v>4293</v>
      </c>
      <c r="B1758" s="3" t="s">
        <v>4294</v>
      </c>
      <c r="C1758" s="3" t="s">
        <v>4203</v>
      </c>
      <c r="D1758" s="3" t="s">
        <v>12</v>
      </c>
      <c r="E1758" s="3">
        <v>148200000</v>
      </c>
      <c r="F1758" s="3" t="s">
        <v>4295</v>
      </c>
      <c r="G1758" s="3" t="s">
        <v>12</v>
      </c>
      <c r="H1758" s="3">
        <v>267</v>
      </c>
      <c r="I1758" s="3" t="s">
        <v>12</v>
      </c>
      <c r="J1758" s="3" t="s">
        <v>12</v>
      </c>
      <c r="K1758" s="3" t="s">
        <v>12</v>
      </c>
      <c r="L1758" s="3" t="s">
        <v>12</v>
      </c>
    </row>
    <row r="1759" spans="1:12" x14ac:dyDescent="0.2">
      <c r="A1759" s="3" t="s">
        <v>4296</v>
      </c>
      <c r="B1759" s="3" t="s">
        <v>4297</v>
      </c>
      <c r="C1759" s="3" t="s">
        <v>4203</v>
      </c>
      <c r="D1759" s="3" t="s">
        <v>12</v>
      </c>
      <c r="E1759" s="3">
        <v>182039000</v>
      </c>
      <c r="F1759" s="3" t="s">
        <v>4298</v>
      </c>
      <c r="G1759" s="3" t="s">
        <v>12</v>
      </c>
      <c r="H1759" s="3">
        <v>1023</v>
      </c>
      <c r="I1759" s="3" t="s">
        <v>12</v>
      </c>
      <c r="J1759" s="3" t="s">
        <v>12</v>
      </c>
      <c r="K1759" s="3" t="s">
        <v>12</v>
      </c>
      <c r="L1759" s="3" t="s">
        <v>12</v>
      </c>
    </row>
    <row r="1760" spans="1:12" x14ac:dyDescent="0.2">
      <c r="A1760" s="3" t="s">
        <v>4302</v>
      </c>
      <c r="B1760" s="3" t="s">
        <v>4303</v>
      </c>
      <c r="C1760" s="3" t="s">
        <v>4203</v>
      </c>
      <c r="D1760" s="3" t="s">
        <v>12</v>
      </c>
      <c r="E1760" s="3">
        <v>51983000</v>
      </c>
      <c r="F1760" s="3" t="s">
        <v>4304</v>
      </c>
      <c r="G1760" s="3" t="s">
        <v>12</v>
      </c>
      <c r="H1760" s="3">
        <v>103</v>
      </c>
      <c r="I1760" s="3" t="s">
        <v>12</v>
      </c>
      <c r="J1760" s="3" t="s">
        <v>12</v>
      </c>
      <c r="K1760" s="3" t="s">
        <v>12</v>
      </c>
      <c r="L1760" s="3" t="s">
        <v>12</v>
      </c>
    </row>
    <row r="1761" spans="1:12" x14ac:dyDescent="0.2">
      <c r="A1761" s="3" t="s">
        <v>4305</v>
      </c>
      <c r="B1761" s="3" t="s">
        <v>4306</v>
      </c>
      <c r="C1761" s="3" t="s">
        <v>4203</v>
      </c>
      <c r="D1761" s="3" t="s">
        <v>12</v>
      </c>
      <c r="E1761" s="3">
        <v>13382000</v>
      </c>
      <c r="F1761" s="3" t="s">
        <v>3098</v>
      </c>
      <c r="G1761" s="3" t="s">
        <v>12</v>
      </c>
      <c r="H1761" s="3">
        <v>91</v>
      </c>
      <c r="I1761" s="3" t="s">
        <v>12</v>
      </c>
      <c r="J1761" s="3" t="s">
        <v>12</v>
      </c>
      <c r="K1761" s="3" t="s">
        <v>12</v>
      </c>
      <c r="L1761" s="3" t="s">
        <v>12</v>
      </c>
    </row>
    <row r="1762" spans="1:12" x14ac:dyDescent="0.2">
      <c r="A1762" s="3" t="s">
        <v>4307</v>
      </c>
      <c r="B1762" s="3" t="s">
        <v>4308</v>
      </c>
      <c r="C1762" s="3" t="s">
        <v>4203</v>
      </c>
      <c r="D1762" s="3" t="s">
        <v>12</v>
      </c>
      <c r="E1762" s="3">
        <v>1356183</v>
      </c>
      <c r="F1762" s="3" t="s">
        <v>12</v>
      </c>
      <c r="G1762" s="3" t="s">
        <v>12</v>
      </c>
      <c r="H1762" s="3">
        <v>24</v>
      </c>
      <c r="I1762" s="3" t="s">
        <v>12</v>
      </c>
      <c r="J1762" s="3" t="s">
        <v>12</v>
      </c>
      <c r="K1762" s="3" t="s">
        <v>12</v>
      </c>
      <c r="L1762" s="3" t="s">
        <v>12</v>
      </c>
    </row>
    <row r="1763" spans="1:12" x14ac:dyDescent="0.2">
      <c r="A1763" s="3" t="s">
        <v>4309</v>
      </c>
      <c r="B1763" s="3" t="s">
        <v>4310</v>
      </c>
      <c r="C1763" s="3" t="s">
        <v>4203</v>
      </c>
      <c r="D1763" s="3" t="s">
        <v>12</v>
      </c>
      <c r="E1763" s="3">
        <v>4265000</v>
      </c>
      <c r="F1763" s="3" t="s">
        <v>4311</v>
      </c>
      <c r="G1763" s="3" t="s">
        <v>12</v>
      </c>
      <c r="H1763" s="3">
        <v>100</v>
      </c>
      <c r="I1763" s="3" t="s">
        <v>12</v>
      </c>
      <c r="J1763" s="3" t="s">
        <v>12</v>
      </c>
      <c r="K1763" s="3" t="s">
        <v>12</v>
      </c>
      <c r="L1763" s="3" t="s">
        <v>12</v>
      </c>
    </row>
    <row r="1764" spans="1:12" x14ac:dyDescent="0.2">
      <c r="A1764" s="3" t="s">
        <v>4312</v>
      </c>
      <c r="B1764" s="3" t="s">
        <v>4313</v>
      </c>
      <c r="C1764" s="3" t="s">
        <v>4203</v>
      </c>
      <c r="D1764" s="3" t="s">
        <v>12</v>
      </c>
      <c r="E1764" s="3">
        <v>46243000</v>
      </c>
      <c r="F1764" s="3" t="s">
        <v>12</v>
      </c>
      <c r="G1764" s="3" t="s">
        <v>12</v>
      </c>
      <c r="H1764" s="3">
        <v>156</v>
      </c>
      <c r="I1764" s="3" t="s">
        <v>12</v>
      </c>
      <c r="J1764" s="3" t="s">
        <v>12</v>
      </c>
      <c r="K1764" s="3" t="s">
        <v>12</v>
      </c>
      <c r="L1764" s="3" t="s">
        <v>12</v>
      </c>
    </row>
    <row r="1765" spans="1:12" x14ac:dyDescent="0.2">
      <c r="A1765" s="3" t="s">
        <v>4317</v>
      </c>
      <c r="B1765" s="3" t="s">
        <v>4318</v>
      </c>
      <c r="C1765" s="3" t="s">
        <v>4203</v>
      </c>
      <c r="D1765" s="3" t="s">
        <v>12</v>
      </c>
      <c r="E1765" s="3">
        <v>115537998</v>
      </c>
      <c r="F1765" s="3" t="s">
        <v>4319</v>
      </c>
      <c r="G1765" s="3" t="s">
        <v>12</v>
      </c>
      <c r="H1765" s="3">
        <v>452</v>
      </c>
      <c r="I1765" s="3" t="s">
        <v>12</v>
      </c>
      <c r="J1765" s="3" t="s">
        <v>12</v>
      </c>
      <c r="K1765" s="3" t="s">
        <v>12</v>
      </c>
      <c r="L1765" s="3" t="s">
        <v>12</v>
      </c>
    </row>
    <row r="1766" spans="1:12" x14ac:dyDescent="0.2">
      <c r="A1766" s="3" t="s">
        <v>4320</v>
      </c>
      <c r="B1766" s="3" t="s">
        <v>4321</v>
      </c>
      <c r="C1766" s="3" t="s">
        <v>4203</v>
      </c>
      <c r="D1766" s="3" t="s">
        <v>12</v>
      </c>
      <c r="E1766" s="3" t="s">
        <v>12</v>
      </c>
      <c r="F1766" s="3" t="s">
        <v>12</v>
      </c>
      <c r="G1766" s="3" t="s">
        <v>12</v>
      </c>
      <c r="H1766" s="3" t="s">
        <v>12</v>
      </c>
      <c r="I1766" s="3" t="s">
        <v>12</v>
      </c>
      <c r="J1766" s="3" t="s">
        <v>12</v>
      </c>
      <c r="K1766" s="3" t="s">
        <v>12</v>
      </c>
      <c r="L1766" s="3" t="s">
        <v>12</v>
      </c>
    </row>
    <row r="1767" spans="1:12" x14ac:dyDescent="0.2">
      <c r="A1767" s="3" t="s">
        <v>4322</v>
      </c>
      <c r="B1767" s="3" t="s">
        <v>4323</v>
      </c>
      <c r="C1767" s="3" t="s">
        <v>4203</v>
      </c>
      <c r="D1767" s="3" t="s">
        <v>12</v>
      </c>
      <c r="E1767" s="3" t="s">
        <v>12</v>
      </c>
      <c r="F1767" s="3" t="s">
        <v>12</v>
      </c>
      <c r="G1767" s="3" t="s">
        <v>12</v>
      </c>
      <c r="H1767" s="3" t="s">
        <v>12</v>
      </c>
      <c r="I1767" s="3" t="s">
        <v>12</v>
      </c>
      <c r="J1767" s="3" t="s">
        <v>12</v>
      </c>
      <c r="K1767" s="3" t="s">
        <v>12</v>
      </c>
      <c r="L1767" s="3" t="s">
        <v>12</v>
      </c>
    </row>
    <row r="1768" spans="1:12" x14ac:dyDescent="0.2">
      <c r="A1768" s="3" t="s">
        <v>4324</v>
      </c>
      <c r="B1768" s="3" t="s">
        <v>4325</v>
      </c>
      <c r="C1768" s="3" t="s">
        <v>4203</v>
      </c>
      <c r="D1768" s="3" t="s">
        <v>12</v>
      </c>
      <c r="E1768" s="3">
        <v>226023000</v>
      </c>
      <c r="F1768" s="3" t="s">
        <v>12</v>
      </c>
      <c r="G1768" s="3" t="s">
        <v>12</v>
      </c>
      <c r="H1768" s="3">
        <v>930</v>
      </c>
      <c r="I1768" s="3" t="s">
        <v>12</v>
      </c>
      <c r="J1768" s="3" t="s">
        <v>12</v>
      </c>
      <c r="K1768" s="3" t="s">
        <v>12</v>
      </c>
      <c r="L1768" s="3" t="s">
        <v>12</v>
      </c>
    </row>
    <row r="1769" spans="1:12" x14ac:dyDescent="0.2">
      <c r="A1769" s="3" t="s">
        <v>4326</v>
      </c>
      <c r="B1769" s="3" t="s">
        <v>4327</v>
      </c>
      <c r="C1769" s="3" t="s">
        <v>4203</v>
      </c>
      <c r="D1769" s="3" t="s">
        <v>12</v>
      </c>
      <c r="E1769" s="3">
        <v>275288996</v>
      </c>
      <c r="F1769" s="3" t="s">
        <v>4328</v>
      </c>
      <c r="G1769" s="3" t="s">
        <v>12</v>
      </c>
      <c r="H1769" s="3">
        <v>646</v>
      </c>
      <c r="I1769" s="3" t="s">
        <v>12</v>
      </c>
      <c r="J1769" s="3" t="s">
        <v>12</v>
      </c>
      <c r="K1769" s="3" t="s">
        <v>12</v>
      </c>
      <c r="L1769" s="3" t="s">
        <v>12</v>
      </c>
    </row>
    <row r="1770" spans="1:12" x14ac:dyDescent="0.2">
      <c r="A1770" s="3" t="s">
        <v>4329</v>
      </c>
      <c r="B1770" s="3" t="s">
        <v>4330</v>
      </c>
      <c r="C1770" s="3" t="s">
        <v>4203</v>
      </c>
      <c r="D1770" s="3" t="s">
        <v>12</v>
      </c>
      <c r="E1770" s="3" t="s">
        <v>12</v>
      </c>
      <c r="F1770" s="3" t="s">
        <v>12</v>
      </c>
      <c r="G1770" s="3" t="s">
        <v>12</v>
      </c>
      <c r="H1770" s="3" t="s">
        <v>12</v>
      </c>
      <c r="I1770" s="3" t="s">
        <v>12</v>
      </c>
      <c r="J1770" s="3" t="s">
        <v>12</v>
      </c>
      <c r="K1770" s="3" t="s">
        <v>12</v>
      </c>
      <c r="L1770" s="3" t="s">
        <v>12</v>
      </c>
    </row>
    <row r="1771" spans="1:12" x14ac:dyDescent="0.2">
      <c r="A1771" s="3" t="s">
        <v>4331</v>
      </c>
      <c r="B1771" s="3" t="s">
        <v>4332</v>
      </c>
      <c r="C1771" s="3" t="s">
        <v>4203</v>
      </c>
      <c r="D1771" s="3" t="s">
        <v>12</v>
      </c>
      <c r="E1771" s="3" t="s">
        <v>12</v>
      </c>
      <c r="F1771" s="3" t="s">
        <v>12</v>
      </c>
      <c r="G1771" s="3" t="s">
        <v>12</v>
      </c>
      <c r="H1771" s="3">
        <v>34</v>
      </c>
      <c r="I1771" s="3" t="s">
        <v>12</v>
      </c>
      <c r="J1771" s="3" t="s">
        <v>12</v>
      </c>
      <c r="K1771" s="3" t="s">
        <v>12</v>
      </c>
      <c r="L1771" s="3" t="s">
        <v>12</v>
      </c>
    </row>
    <row r="1772" spans="1:12" x14ac:dyDescent="0.2">
      <c r="A1772" s="3" t="s">
        <v>4336</v>
      </c>
      <c r="B1772" s="3" t="s">
        <v>4337</v>
      </c>
      <c r="C1772" s="3" t="s">
        <v>4203</v>
      </c>
      <c r="D1772" s="3" t="s">
        <v>12</v>
      </c>
      <c r="E1772" s="3" t="s">
        <v>12</v>
      </c>
      <c r="F1772" s="3" t="s">
        <v>12</v>
      </c>
      <c r="G1772" s="3" t="s">
        <v>12</v>
      </c>
      <c r="H1772" s="3" t="s">
        <v>12</v>
      </c>
      <c r="I1772" s="3" t="s">
        <v>12</v>
      </c>
      <c r="J1772" s="3" t="s">
        <v>12</v>
      </c>
      <c r="K1772" s="3" t="s">
        <v>12</v>
      </c>
      <c r="L1772" s="3" t="s">
        <v>12</v>
      </c>
    </row>
    <row r="1773" spans="1:12" x14ac:dyDescent="0.2">
      <c r="A1773" s="3" t="s">
        <v>4338</v>
      </c>
      <c r="B1773" s="3" t="s">
        <v>4339</v>
      </c>
      <c r="C1773" s="3" t="s">
        <v>4203</v>
      </c>
      <c r="D1773" s="3" t="s">
        <v>12</v>
      </c>
      <c r="E1773" s="3" t="s">
        <v>12</v>
      </c>
      <c r="F1773" s="3" t="s">
        <v>12</v>
      </c>
      <c r="G1773" s="3" t="s">
        <v>12</v>
      </c>
      <c r="H1773" s="3" t="s">
        <v>12</v>
      </c>
      <c r="I1773" s="3" t="s">
        <v>12</v>
      </c>
      <c r="J1773" s="3" t="s">
        <v>12</v>
      </c>
      <c r="K1773" s="3" t="s">
        <v>12</v>
      </c>
      <c r="L1773" s="3" t="s">
        <v>12</v>
      </c>
    </row>
    <row r="1774" spans="1:12" x14ac:dyDescent="0.2">
      <c r="A1774" s="3" t="s">
        <v>4340</v>
      </c>
      <c r="B1774" s="3" t="s">
        <v>4341</v>
      </c>
      <c r="C1774" s="3" t="s">
        <v>4203</v>
      </c>
      <c r="D1774" s="3" t="s">
        <v>12</v>
      </c>
      <c r="E1774" s="3" t="s">
        <v>12</v>
      </c>
      <c r="F1774" s="3" t="s">
        <v>12</v>
      </c>
      <c r="G1774" s="3" t="s">
        <v>12</v>
      </c>
      <c r="H1774" s="3" t="s">
        <v>12</v>
      </c>
      <c r="I1774" s="3" t="s">
        <v>12</v>
      </c>
      <c r="J1774" s="3" t="s">
        <v>12</v>
      </c>
      <c r="K1774" s="3" t="s">
        <v>12</v>
      </c>
      <c r="L1774" s="3" t="s">
        <v>12</v>
      </c>
    </row>
    <row r="1775" spans="1:12" x14ac:dyDescent="0.2">
      <c r="A1775" s="3" t="s">
        <v>4342</v>
      </c>
      <c r="B1775" s="3" t="s">
        <v>4343</v>
      </c>
      <c r="C1775" s="3" t="s">
        <v>4203</v>
      </c>
      <c r="D1775" s="3" t="s">
        <v>12</v>
      </c>
      <c r="E1775" s="3">
        <v>0</v>
      </c>
      <c r="F1775" s="3" t="s">
        <v>12</v>
      </c>
      <c r="G1775" s="3" t="s">
        <v>12</v>
      </c>
      <c r="H1775" s="3">
        <v>1</v>
      </c>
      <c r="I1775" s="3" t="s">
        <v>12</v>
      </c>
      <c r="J1775" s="3" t="s">
        <v>12</v>
      </c>
      <c r="K1775" s="3" t="s">
        <v>12</v>
      </c>
      <c r="L1775" s="3" t="s">
        <v>12</v>
      </c>
    </row>
    <row r="1776" spans="1:12" x14ac:dyDescent="0.2">
      <c r="A1776" s="3" t="s">
        <v>4344</v>
      </c>
      <c r="B1776" s="3" t="s">
        <v>4345</v>
      </c>
      <c r="C1776" s="3" t="s">
        <v>4203</v>
      </c>
      <c r="D1776" s="3" t="s">
        <v>12</v>
      </c>
      <c r="E1776" s="3">
        <v>5460177</v>
      </c>
      <c r="F1776" s="3" t="s">
        <v>12</v>
      </c>
      <c r="G1776" s="3" t="s">
        <v>4346</v>
      </c>
      <c r="H1776" s="3">
        <v>25</v>
      </c>
      <c r="I1776" s="3" t="s">
        <v>12</v>
      </c>
      <c r="J1776" s="3" t="s">
        <v>12</v>
      </c>
      <c r="K1776" s="3" t="s">
        <v>12</v>
      </c>
      <c r="L1776" s="3" t="s">
        <v>12</v>
      </c>
    </row>
    <row r="1777" spans="1:12" x14ac:dyDescent="0.2">
      <c r="A1777" s="3" t="s">
        <v>4347</v>
      </c>
      <c r="B1777" s="3" t="s">
        <v>4348</v>
      </c>
      <c r="C1777" s="3" t="s">
        <v>4203</v>
      </c>
      <c r="D1777" s="3" t="s">
        <v>12</v>
      </c>
      <c r="E1777" s="3">
        <v>88543000</v>
      </c>
      <c r="F1777" s="3" t="s">
        <v>4349</v>
      </c>
      <c r="G1777" s="3" t="s">
        <v>12</v>
      </c>
      <c r="H1777" s="3">
        <v>347</v>
      </c>
      <c r="I1777" s="3" t="s">
        <v>12</v>
      </c>
      <c r="J1777" s="3" t="s">
        <v>12</v>
      </c>
      <c r="K1777" s="3" t="s">
        <v>12</v>
      </c>
      <c r="L1777" s="3" t="s">
        <v>12</v>
      </c>
    </row>
    <row r="1778" spans="1:12" x14ac:dyDescent="0.2">
      <c r="A1778" s="3" t="s">
        <v>4350</v>
      </c>
      <c r="B1778" s="3" t="s">
        <v>4351</v>
      </c>
      <c r="C1778" s="3" t="s">
        <v>4203</v>
      </c>
      <c r="D1778" s="3" t="s">
        <v>12</v>
      </c>
      <c r="E1778" s="3">
        <v>1288361952</v>
      </c>
      <c r="F1778" s="3" t="s">
        <v>4352</v>
      </c>
      <c r="G1778" s="3" t="s">
        <v>4353</v>
      </c>
      <c r="H1778" s="3">
        <v>3400</v>
      </c>
      <c r="I1778" s="3" t="s">
        <v>12</v>
      </c>
      <c r="J1778" s="3" t="s">
        <v>12</v>
      </c>
      <c r="K1778" s="3" t="s">
        <v>12</v>
      </c>
      <c r="L1778" s="3" t="s">
        <v>12</v>
      </c>
    </row>
    <row r="1779" spans="1:12" x14ac:dyDescent="0.2">
      <c r="A1779" s="3" t="s">
        <v>4354</v>
      </c>
      <c r="B1779" s="3" t="s">
        <v>4355</v>
      </c>
      <c r="C1779" s="3" t="s">
        <v>4203</v>
      </c>
      <c r="D1779" s="3" t="s">
        <v>12</v>
      </c>
      <c r="E1779" s="3">
        <v>65947000</v>
      </c>
      <c r="F1779" s="3" t="s">
        <v>4356</v>
      </c>
      <c r="G1779" s="3" t="s">
        <v>12</v>
      </c>
      <c r="H1779" s="3" t="s">
        <v>12</v>
      </c>
      <c r="I1779" s="3" t="s">
        <v>12</v>
      </c>
      <c r="J1779" s="3" t="s">
        <v>12</v>
      </c>
      <c r="K1779" s="3" t="s">
        <v>12</v>
      </c>
      <c r="L1779" s="3" t="s">
        <v>12</v>
      </c>
    </row>
    <row r="1780" spans="1:12" x14ac:dyDescent="0.2">
      <c r="A1780" s="3" t="s">
        <v>4357</v>
      </c>
      <c r="B1780" s="3" t="s">
        <v>4358</v>
      </c>
      <c r="C1780" s="3" t="s">
        <v>4203</v>
      </c>
      <c r="D1780" s="3" t="s">
        <v>12</v>
      </c>
      <c r="E1780" s="3" t="s">
        <v>12</v>
      </c>
      <c r="F1780" s="3" t="s">
        <v>12</v>
      </c>
      <c r="G1780" s="3" t="s">
        <v>12</v>
      </c>
      <c r="H1780" s="3" t="s">
        <v>12</v>
      </c>
      <c r="I1780" s="3" t="s">
        <v>12</v>
      </c>
      <c r="J1780" s="3" t="s">
        <v>12</v>
      </c>
      <c r="K1780" s="3" t="s">
        <v>12</v>
      </c>
      <c r="L1780" s="3" t="s">
        <v>12</v>
      </c>
    </row>
    <row r="1781" spans="1:12" x14ac:dyDescent="0.2">
      <c r="A1781" s="3" t="s">
        <v>4359</v>
      </c>
      <c r="B1781" s="3" t="s">
        <v>4360</v>
      </c>
      <c r="C1781" s="3" t="s">
        <v>4203</v>
      </c>
      <c r="D1781" s="3" t="s">
        <v>12</v>
      </c>
      <c r="E1781" s="3">
        <v>87707000</v>
      </c>
      <c r="F1781" s="3" t="s">
        <v>4361</v>
      </c>
      <c r="G1781" s="3" t="s">
        <v>12</v>
      </c>
      <c r="H1781" s="3">
        <v>381</v>
      </c>
      <c r="I1781" s="3">
        <v>45</v>
      </c>
      <c r="J1781" s="3">
        <v>1109629</v>
      </c>
      <c r="K1781" s="3">
        <v>5.42</v>
      </c>
      <c r="L1781" s="3">
        <v>7.85</v>
      </c>
    </row>
    <row r="1782" spans="1:12" x14ac:dyDescent="0.2">
      <c r="A1782" s="3" t="s">
        <v>4362</v>
      </c>
      <c r="B1782" s="3" t="s">
        <v>4363</v>
      </c>
      <c r="C1782" s="3" t="s">
        <v>4203</v>
      </c>
      <c r="D1782" s="3" t="s">
        <v>12</v>
      </c>
      <c r="E1782" s="3">
        <v>77716000</v>
      </c>
      <c r="F1782" s="3" t="s">
        <v>4364</v>
      </c>
      <c r="G1782" s="3" t="s">
        <v>12</v>
      </c>
      <c r="H1782" s="3">
        <v>257</v>
      </c>
      <c r="I1782" s="3" t="s">
        <v>12</v>
      </c>
      <c r="J1782" s="3" t="s">
        <v>12</v>
      </c>
      <c r="K1782" s="3" t="s">
        <v>12</v>
      </c>
      <c r="L1782" s="3" t="s">
        <v>12</v>
      </c>
    </row>
    <row r="1783" spans="1:12" x14ac:dyDescent="0.2">
      <c r="A1783" s="3" t="s">
        <v>4371</v>
      </c>
      <c r="B1783" s="3" t="s">
        <v>4372</v>
      </c>
      <c r="C1783" s="3" t="s">
        <v>4203</v>
      </c>
      <c r="D1783" s="3" t="s">
        <v>12</v>
      </c>
      <c r="E1783" s="3">
        <v>530031984</v>
      </c>
      <c r="F1783" s="3" t="s">
        <v>4373</v>
      </c>
      <c r="G1783" s="3" t="s">
        <v>12</v>
      </c>
      <c r="H1783" s="3">
        <v>1090</v>
      </c>
      <c r="I1783" s="3" t="s">
        <v>12</v>
      </c>
      <c r="J1783" s="3" t="s">
        <v>12</v>
      </c>
      <c r="K1783" s="3" t="s">
        <v>12</v>
      </c>
      <c r="L1783" s="3" t="s">
        <v>12</v>
      </c>
    </row>
    <row r="1784" spans="1:12" x14ac:dyDescent="0.2">
      <c r="A1784" s="3" t="s">
        <v>4374</v>
      </c>
      <c r="B1784" s="3" t="s">
        <v>4375</v>
      </c>
      <c r="C1784" s="3" t="s">
        <v>4203</v>
      </c>
      <c r="D1784" s="3" t="s">
        <v>12</v>
      </c>
      <c r="E1784" s="3">
        <v>42597000</v>
      </c>
      <c r="F1784" s="3" t="s">
        <v>4376</v>
      </c>
      <c r="G1784" s="3" t="s">
        <v>12</v>
      </c>
      <c r="H1784" s="3">
        <v>225</v>
      </c>
      <c r="I1784" s="3" t="s">
        <v>12</v>
      </c>
      <c r="J1784" s="3" t="s">
        <v>12</v>
      </c>
      <c r="K1784" s="3" t="s">
        <v>12</v>
      </c>
      <c r="L1784" s="3" t="s">
        <v>12</v>
      </c>
    </row>
    <row r="1785" spans="1:12" x14ac:dyDescent="0.2">
      <c r="A1785" s="3" t="s">
        <v>4377</v>
      </c>
      <c r="B1785" s="3" t="s">
        <v>4378</v>
      </c>
      <c r="C1785" s="3" t="s">
        <v>4203</v>
      </c>
      <c r="D1785" s="3" t="s">
        <v>12</v>
      </c>
      <c r="E1785" s="3" t="s">
        <v>12</v>
      </c>
      <c r="F1785" s="3" t="s">
        <v>12</v>
      </c>
      <c r="G1785" s="3" t="s">
        <v>12</v>
      </c>
      <c r="H1785" s="3" t="s">
        <v>12</v>
      </c>
      <c r="I1785" s="3" t="s">
        <v>12</v>
      </c>
      <c r="J1785" s="3" t="s">
        <v>12</v>
      </c>
      <c r="K1785" s="3" t="s">
        <v>12</v>
      </c>
      <c r="L1785" s="3" t="s">
        <v>12</v>
      </c>
    </row>
    <row r="1786" spans="1:12" x14ac:dyDescent="0.2">
      <c r="A1786" s="3" t="s">
        <v>4379</v>
      </c>
      <c r="B1786" s="3" t="s">
        <v>4380</v>
      </c>
      <c r="C1786" s="3" t="s">
        <v>4203</v>
      </c>
      <c r="D1786" s="3" t="s">
        <v>12</v>
      </c>
      <c r="E1786" s="3">
        <v>457072000</v>
      </c>
      <c r="F1786" s="3" t="s">
        <v>12</v>
      </c>
      <c r="G1786" s="3" t="s">
        <v>12</v>
      </c>
      <c r="H1786" s="3">
        <v>1550</v>
      </c>
      <c r="I1786" s="3" t="s">
        <v>12</v>
      </c>
      <c r="J1786" s="3" t="s">
        <v>12</v>
      </c>
      <c r="K1786" s="3" t="s">
        <v>12</v>
      </c>
      <c r="L1786" s="3" t="s">
        <v>12</v>
      </c>
    </row>
    <row r="1787" spans="1:12" x14ac:dyDescent="0.2">
      <c r="A1787" s="3" t="s">
        <v>4381</v>
      </c>
      <c r="B1787" s="3" t="s">
        <v>4382</v>
      </c>
      <c r="C1787" s="3" t="s">
        <v>4203</v>
      </c>
      <c r="D1787" s="3" t="s">
        <v>12</v>
      </c>
      <c r="E1787" s="3">
        <v>1251854976</v>
      </c>
      <c r="F1787" s="3" t="s">
        <v>12</v>
      </c>
      <c r="G1787" s="3" t="s">
        <v>12</v>
      </c>
      <c r="H1787" s="3">
        <v>3893</v>
      </c>
      <c r="I1787" s="3">
        <v>45</v>
      </c>
      <c r="J1787" s="3" t="s">
        <v>12</v>
      </c>
      <c r="K1787" s="3" t="s">
        <v>12</v>
      </c>
      <c r="L1787" s="3" t="s">
        <v>12</v>
      </c>
    </row>
    <row r="1788" spans="1:12" x14ac:dyDescent="0.2">
      <c r="A1788" s="3" t="s">
        <v>4383</v>
      </c>
      <c r="B1788" s="3" t="s">
        <v>4384</v>
      </c>
      <c r="C1788" s="3" t="s">
        <v>4203</v>
      </c>
      <c r="D1788" s="3" t="s">
        <v>12</v>
      </c>
      <c r="E1788" s="3" t="s">
        <v>12</v>
      </c>
      <c r="F1788" s="3" t="s">
        <v>12</v>
      </c>
      <c r="G1788" s="3" t="s">
        <v>12</v>
      </c>
      <c r="H1788" s="3" t="s">
        <v>12</v>
      </c>
      <c r="I1788" s="3" t="s">
        <v>12</v>
      </c>
      <c r="J1788" s="3" t="s">
        <v>12</v>
      </c>
      <c r="K1788" s="3" t="s">
        <v>12</v>
      </c>
      <c r="L1788" s="3" t="s">
        <v>12</v>
      </c>
    </row>
    <row r="1789" spans="1:12" x14ac:dyDescent="0.2">
      <c r="A1789" s="3" t="s">
        <v>4385</v>
      </c>
      <c r="B1789" s="3" t="s">
        <v>4386</v>
      </c>
      <c r="C1789" s="3" t="s">
        <v>4203</v>
      </c>
      <c r="D1789" s="3" t="s">
        <v>12</v>
      </c>
      <c r="E1789" s="3">
        <v>75878000</v>
      </c>
      <c r="F1789" s="3" t="s">
        <v>336</v>
      </c>
      <c r="G1789" s="3" t="s">
        <v>12</v>
      </c>
      <c r="H1789" s="3">
        <v>548</v>
      </c>
      <c r="I1789" s="3" t="s">
        <v>12</v>
      </c>
      <c r="J1789" s="3" t="s">
        <v>12</v>
      </c>
      <c r="K1789" s="3" t="s">
        <v>12</v>
      </c>
      <c r="L1789" s="3" t="s">
        <v>12</v>
      </c>
    </row>
    <row r="1790" spans="1:12" x14ac:dyDescent="0.2">
      <c r="A1790" s="3" t="s">
        <v>4390</v>
      </c>
      <c r="B1790" s="3" t="s">
        <v>4391</v>
      </c>
      <c r="C1790" s="3" t="s">
        <v>4203</v>
      </c>
      <c r="D1790" s="3" t="s">
        <v>12</v>
      </c>
      <c r="E1790" s="3">
        <v>52090000</v>
      </c>
      <c r="F1790" s="3" t="s">
        <v>4392</v>
      </c>
      <c r="G1790" s="3" t="s">
        <v>12</v>
      </c>
      <c r="H1790" s="3">
        <v>312</v>
      </c>
      <c r="I1790" s="3" t="s">
        <v>12</v>
      </c>
      <c r="J1790" s="3" t="s">
        <v>12</v>
      </c>
      <c r="K1790" s="3" t="s">
        <v>12</v>
      </c>
      <c r="L1790" s="3" t="s">
        <v>12</v>
      </c>
    </row>
    <row r="1791" spans="1:12" x14ac:dyDescent="0.2">
      <c r="A1791" s="3" t="s">
        <v>4393</v>
      </c>
      <c r="B1791" s="3" t="s">
        <v>4394</v>
      </c>
      <c r="C1791" s="3" t="s">
        <v>4203</v>
      </c>
      <c r="D1791" s="3" t="s">
        <v>12</v>
      </c>
      <c r="E1791" s="3">
        <v>8001000</v>
      </c>
      <c r="F1791" s="3" t="s">
        <v>4395</v>
      </c>
      <c r="G1791" s="3" t="s">
        <v>4396</v>
      </c>
      <c r="H1791" s="3">
        <v>122</v>
      </c>
      <c r="I1791" s="3" t="s">
        <v>12</v>
      </c>
      <c r="J1791" s="3" t="s">
        <v>12</v>
      </c>
      <c r="K1791" s="3" t="s">
        <v>12</v>
      </c>
      <c r="L1791" s="3" t="s">
        <v>12</v>
      </c>
    </row>
    <row r="1792" spans="1:12" x14ac:dyDescent="0.2">
      <c r="A1792" s="3" t="s">
        <v>4397</v>
      </c>
      <c r="B1792" s="3" t="s">
        <v>4398</v>
      </c>
      <c r="C1792" s="3" t="s">
        <v>4203</v>
      </c>
      <c r="D1792" s="3" t="s">
        <v>12</v>
      </c>
      <c r="E1792" s="3">
        <v>11721000</v>
      </c>
      <c r="F1792" s="3" t="s">
        <v>4399</v>
      </c>
      <c r="G1792" s="3" t="s">
        <v>12</v>
      </c>
      <c r="H1792" s="3">
        <v>41</v>
      </c>
      <c r="I1792" s="3" t="s">
        <v>12</v>
      </c>
      <c r="J1792" s="3" t="s">
        <v>12</v>
      </c>
      <c r="K1792" s="3" t="s">
        <v>12</v>
      </c>
      <c r="L1792" s="3" t="s">
        <v>12</v>
      </c>
    </row>
    <row r="1793" spans="1:12" x14ac:dyDescent="0.2">
      <c r="A1793" s="3" t="s">
        <v>4400</v>
      </c>
      <c r="B1793" s="3" t="s">
        <v>4401</v>
      </c>
      <c r="C1793" s="3" t="s">
        <v>4203</v>
      </c>
      <c r="D1793" s="3" t="s">
        <v>12</v>
      </c>
      <c r="E1793" s="3" t="s">
        <v>12</v>
      </c>
      <c r="F1793" s="3" t="s">
        <v>12</v>
      </c>
      <c r="G1793" s="3" t="s">
        <v>12</v>
      </c>
      <c r="H1793" s="3" t="s">
        <v>12</v>
      </c>
      <c r="I1793" s="3" t="s">
        <v>12</v>
      </c>
      <c r="J1793" s="3" t="s">
        <v>12</v>
      </c>
      <c r="K1793" s="3" t="s">
        <v>12</v>
      </c>
      <c r="L1793" s="3" t="s">
        <v>12</v>
      </c>
    </row>
    <row r="1794" spans="1:12" x14ac:dyDescent="0.2">
      <c r="A1794" s="3" t="s">
        <v>4404</v>
      </c>
      <c r="B1794" s="3" t="s">
        <v>4405</v>
      </c>
      <c r="C1794" s="3" t="s">
        <v>4203</v>
      </c>
      <c r="D1794" s="3" t="s">
        <v>12</v>
      </c>
      <c r="E1794" s="3">
        <v>3078000</v>
      </c>
      <c r="F1794" s="3" t="s">
        <v>4406</v>
      </c>
      <c r="G1794" s="3" t="s">
        <v>12</v>
      </c>
      <c r="H1794" s="3">
        <v>81</v>
      </c>
      <c r="I1794" s="3" t="s">
        <v>12</v>
      </c>
      <c r="J1794" s="3" t="s">
        <v>12</v>
      </c>
      <c r="K1794" s="3" t="s">
        <v>12</v>
      </c>
      <c r="L1794" s="3" t="s">
        <v>12</v>
      </c>
    </row>
    <row r="1795" spans="1:12" x14ac:dyDescent="0.2">
      <c r="A1795" s="3" t="s">
        <v>4407</v>
      </c>
      <c r="B1795" s="3" t="s">
        <v>4408</v>
      </c>
      <c r="C1795" s="3" t="s">
        <v>4203</v>
      </c>
      <c r="D1795" s="3" t="s">
        <v>12</v>
      </c>
      <c r="E1795" s="3">
        <v>69522000</v>
      </c>
      <c r="F1795" s="3" t="s">
        <v>12</v>
      </c>
      <c r="G1795" s="3" t="s">
        <v>12</v>
      </c>
      <c r="H1795" s="3">
        <v>518</v>
      </c>
      <c r="I1795" s="3" t="s">
        <v>12</v>
      </c>
      <c r="J1795" s="3" t="s">
        <v>12</v>
      </c>
      <c r="K1795" s="3" t="s">
        <v>12</v>
      </c>
      <c r="L1795" s="3" t="s">
        <v>12</v>
      </c>
    </row>
    <row r="1796" spans="1:12" x14ac:dyDescent="0.2">
      <c r="A1796" s="3" t="s">
        <v>4409</v>
      </c>
      <c r="B1796" s="3" t="s">
        <v>4410</v>
      </c>
      <c r="C1796" s="3" t="s">
        <v>4203</v>
      </c>
      <c r="D1796" s="3" t="s">
        <v>12</v>
      </c>
      <c r="E1796" s="3">
        <v>133900000</v>
      </c>
      <c r="F1796" s="3" t="s">
        <v>4411</v>
      </c>
      <c r="G1796" s="3" t="s">
        <v>12</v>
      </c>
      <c r="H1796" s="3">
        <v>659</v>
      </c>
      <c r="I1796" s="3" t="s">
        <v>12</v>
      </c>
      <c r="J1796" s="3" t="s">
        <v>12</v>
      </c>
      <c r="K1796" s="3" t="s">
        <v>12</v>
      </c>
      <c r="L1796" s="3" t="s">
        <v>12</v>
      </c>
    </row>
    <row r="1797" spans="1:12" x14ac:dyDescent="0.2">
      <c r="A1797" s="3" t="s">
        <v>4412</v>
      </c>
      <c r="B1797" s="3" t="s">
        <v>4413</v>
      </c>
      <c r="C1797" s="3" t="s">
        <v>4203</v>
      </c>
      <c r="D1797" s="3" t="s">
        <v>12</v>
      </c>
      <c r="E1797" s="3" t="s">
        <v>12</v>
      </c>
      <c r="F1797" s="3" t="s">
        <v>12</v>
      </c>
      <c r="G1797" s="3" t="s">
        <v>12</v>
      </c>
      <c r="H1797" s="3" t="s">
        <v>12</v>
      </c>
      <c r="I1797" s="3" t="s">
        <v>12</v>
      </c>
      <c r="J1797" s="3" t="s">
        <v>12</v>
      </c>
      <c r="K1797" s="3" t="s">
        <v>12</v>
      </c>
      <c r="L1797" s="3" t="s">
        <v>12</v>
      </c>
    </row>
    <row r="1798" spans="1:12" x14ac:dyDescent="0.2">
      <c r="A1798" s="3" t="s">
        <v>4414</v>
      </c>
      <c r="B1798" s="3" t="s">
        <v>4415</v>
      </c>
      <c r="C1798" s="3" t="s">
        <v>4203</v>
      </c>
      <c r="D1798" s="3" t="s">
        <v>12</v>
      </c>
      <c r="E1798" s="3" t="s">
        <v>12</v>
      </c>
      <c r="F1798" s="3" t="s">
        <v>12</v>
      </c>
      <c r="G1798" s="3" t="s">
        <v>12</v>
      </c>
      <c r="H1798" s="3" t="s">
        <v>12</v>
      </c>
      <c r="I1798" s="3" t="s">
        <v>12</v>
      </c>
      <c r="J1798" s="3" t="s">
        <v>12</v>
      </c>
      <c r="K1798" s="3" t="s">
        <v>12</v>
      </c>
      <c r="L1798" s="3" t="s">
        <v>12</v>
      </c>
    </row>
    <row r="1799" spans="1:12" x14ac:dyDescent="0.2">
      <c r="A1799" s="3" t="s">
        <v>4416</v>
      </c>
      <c r="B1799" s="3" t="s">
        <v>4417</v>
      </c>
      <c r="C1799" s="3" t="s">
        <v>4203</v>
      </c>
      <c r="D1799" s="3" t="s">
        <v>12</v>
      </c>
      <c r="E1799" s="3">
        <v>18912000</v>
      </c>
      <c r="F1799" s="3" t="s">
        <v>4418</v>
      </c>
      <c r="G1799" s="3" t="s">
        <v>12</v>
      </c>
      <c r="H1799" s="3">
        <v>85</v>
      </c>
      <c r="I1799" s="3" t="s">
        <v>12</v>
      </c>
      <c r="J1799" s="3" t="s">
        <v>12</v>
      </c>
      <c r="K1799" s="3" t="s">
        <v>12</v>
      </c>
      <c r="L1799" s="3" t="s">
        <v>12</v>
      </c>
    </row>
    <row r="1800" spans="1:12" x14ac:dyDescent="0.2">
      <c r="A1800" s="3" t="s">
        <v>4419</v>
      </c>
      <c r="B1800" s="3" t="s">
        <v>4420</v>
      </c>
      <c r="C1800" s="3" t="s">
        <v>4203</v>
      </c>
      <c r="D1800" s="3" t="s">
        <v>12</v>
      </c>
      <c r="E1800" s="3" t="s">
        <v>12</v>
      </c>
      <c r="F1800" s="3" t="s">
        <v>12</v>
      </c>
      <c r="G1800" s="3" t="s">
        <v>12</v>
      </c>
      <c r="H1800" s="3" t="s">
        <v>12</v>
      </c>
      <c r="I1800" s="3" t="s">
        <v>12</v>
      </c>
      <c r="J1800" s="3" t="s">
        <v>12</v>
      </c>
      <c r="K1800" s="3" t="s">
        <v>12</v>
      </c>
      <c r="L1800" s="3" t="s">
        <v>12</v>
      </c>
    </row>
    <row r="1801" spans="1:12" x14ac:dyDescent="0.2">
      <c r="A1801" s="3" t="s">
        <v>4421</v>
      </c>
      <c r="B1801" s="3" t="s">
        <v>4422</v>
      </c>
      <c r="C1801" s="3" t="s">
        <v>4203</v>
      </c>
      <c r="D1801" s="3" t="s">
        <v>12</v>
      </c>
      <c r="E1801" s="3">
        <v>862446000</v>
      </c>
      <c r="F1801" s="3" t="s">
        <v>4423</v>
      </c>
      <c r="G1801" s="3" t="s">
        <v>12</v>
      </c>
      <c r="H1801" s="3">
        <v>876</v>
      </c>
      <c r="I1801" s="3" t="s">
        <v>12</v>
      </c>
      <c r="J1801" s="3" t="s">
        <v>12</v>
      </c>
      <c r="K1801" s="3" t="s">
        <v>12</v>
      </c>
      <c r="L1801" s="3" t="s">
        <v>12</v>
      </c>
    </row>
    <row r="1802" spans="1:12" x14ac:dyDescent="0.2">
      <c r="A1802" s="3" t="s">
        <v>4424</v>
      </c>
      <c r="B1802" s="3" t="s">
        <v>4425</v>
      </c>
      <c r="C1802" s="3" t="s">
        <v>4203</v>
      </c>
      <c r="D1802" s="3" t="s">
        <v>12</v>
      </c>
      <c r="E1802" s="3">
        <v>1763048000</v>
      </c>
      <c r="F1802" s="3" t="s">
        <v>3846</v>
      </c>
      <c r="G1802" s="3" t="s">
        <v>12</v>
      </c>
      <c r="H1802" s="3">
        <v>10000</v>
      </c>
      <c r="I1802" s="3" t="s">
        <v>12</v>
      </c>
      <c r="J1802" s="3" t="s">
        <v>12</v>
      </c>
      <c r="K1802" s="3" t="s">
        <v>12</v>
      </c>
      <c r="L1802" s="3" t="s">
        <v>12</v>
      </c>
    </row>
    <row r="1803" spans="1:12" x14ac:dyDescent="0.2">
      <c r="A1803" s="3" t="s">
        <v>4428</v>
      </c>
      <c r="B1803" s="3" t="s">
        <v>4429</v>
      </c>
      <c r="C1803" s="3" t="s">
        <v>4203</v>
      </c>
      <c r="D1803" s="3" t="s">
        <v>12</v>
      </c>
      <c r="E1803" s="3">
        <v>48690000</v>
      </c>
      <c r="F1803" s="3" t="s">
        <v>4430</v>
      </c>
      <c r="G1803" s="3" t="s">
        <v>12</v>
      </c>
      <c r="H1803" s="3">
        <v>195</v>
      </c>
      <c r="I1803" s="3" t="s">
        <v>12</v>
      </c>
      <c r="J1803" s="3" t="s">
        <v>12</v>
      </c>
      <c r="K1803" s="3" t="s">
        <v>12</v>
      </c>
      <c r="L1803" s="3" t="s">
        <v>12</v>
      </c>
    </row>
    <row r="1804" spans="1:12" x14ac:dyDescent="0.2">
      <c r="A1804" s="3" t="s">
        <v>4431</v>
      </c>
      <c r="B1804" s="3" t="s">
        <v>4432</v>
      </c>
      <c r="C1804" s="3" t="s">
        <v>4203</v>
      </c>
      <c r="D1804" s="3" t="s">
        <v>12</v>
      </c>
      <c r="E1804" s="3">
        <v>30972000</v>
      </c>
      <c r="F1804" s="3" t="s">
        <v>12</v>
      </c>
      <c r="G1804" s="3" t="s">
        <v>12</v>
      </c>
      <c r="H1804" s="3">
        <v>190</v>
      </c>
      <c r="I1804" s="3" t="s">
        <v>12</v>
      </c>
      <c r="J1804" s="3" t="s">
        <v>12</v>
      </c>
      <c r="K1804" s="3" t="s">
        <v>12</v>
      </c>
      <c r="L1804" s="3" t="s">
        <v>12</v>
      </c>
    </row>
    <row r="1805" spans="1:12" x14ac:dyDescent="0.2">
      <c r="A1805" s="3" t="s">
        <v>4433</v>
      </c>
      <c r="B1805" s="3" t="s">
        <v>4434</v>
      </c>
      <c r="C1805" s="3" t="s">
        <v>4203</v>
      </c>
      <c r="D1805" s="3" t="s">
        <v>12</v>
      </c>
      <c r="E1805" s="3">
        <v>146917000</v>
      </c>
      <c r="F1805" s="3" t="s">
        <v>2183</v>
      </c>
      <c r="G1805" s="3" t="s">
        <v>12</v>
      </c>
      <c r="H1805" s="3">
        <v>428</v>
      </c>
      <c r="I1805" s="3" t="s">
        <v>12</v>
      </c>
      <c r="J1805" s="3" t="s">
        <v>12</v>
      </c>
      <c r="K1805" s="3" t="s">
        <v>12</v>
      </c>
      <c r="L1805" s="3" t="s">
        <v>12</v>
      </c>
    </row>
    <row r="1806" spans="1:12" x14ac:dyDescent="0.2">
      <c r="A1806" s="3" t="s">
        <v>4435</v>
      </c>
      <c r="B1806" s="3" t="s">
        <v>4436</v>
      </c>
      <c r="C1806" s="3" t="s">
        <v>4203</v>
      </c>
      <c r="D1806" s="3" t="s">
        <v>12</v>
      </c>
      <c r="E1806" s="3" t="s">
        <v>12</v>
      </c>
      <c r="F1806" s="3" t="s">
        <v>12</v>
      </c>
      <c r="G1806" s="3" t="s">
        <v>12</v>
      </c>
      <c r="H1806" s="3" t="s">
        <v>12</v>
      </c>
      <c r="I1806" s="3" t="s">
        <v>12</v>
      </c>
      <c r="J1806" s="3" t="s">
        <v>12</v>
      </c>
      <c r="K1806" s="3" t="s">
        <v>12</v>
      </c>
      <c r="L1806" s="3" t="s">
        <v>12</v>
      </c>
    </row>
    <row r="1807" spans="1:12" x14ac:dyDescent="0.2">
      <c r="A1807" s="3" t="s">
        <v>4437</v>
      </c>
      <c r="B1807" s="3" t="s">
        <v>4438</v>
      </c>
      <c r="C1807" s="3" t="s">
        <v>4203</v>
      </c>
      <c r="D1807" s="3" t="s">
        <v>12</v>
      </c>
      <c r="E1807" s="3">
        <v>5341000</v>
      </c>
      <c r="F1807" s="3" t="s">
        <v>4439</v>
      </c>
      <c r="G1807" s="3" t="s">
        <v>12</v>
      </c>
      <c r="H1807" s="3">
        <v>25</v>
      </c>
      <c r="I1807" s="3" t="s">
        <v>12</v>
      </c>
      <c r="J1807" s="3" t="s">
        <v>12</v>
      </c>
      <c r="K1807" s="3" t="s">
        <v>12</v>
      </c>
      <c r="L1807" s="3" t="s">
        <v>12</v>
      </c>
    </row>
    <row r="1808" spans="1:12" x14ac:dyDescent="0.2">
      <c r="A1808" s="3" t="s">
        <v>4440</v>
      </c>
      <c r="B1808" s="3" t="s">
        <v>4441</v>
      </c>
      <c r="C1808" s="3" t="s">
        <v>4203</v>
      </c>
      <c r="D1808" s="3" t="s">
        <v>12</v>
      </c>
      <c r="E1808" s="3" t="s">
        <v>12</v>
      </c>
      <c r="F1808" s="3" t="s">
        <v>12</v>
      </c>
      <c r="G1808" s="3" t="s">
        <v>12</v>
      </c>
      <c r="H1808" s="3" t="s">
        <v>12</v>
      </c>
      <c r="I1808" s="3" t="s">
        <v>12</v>
      </c>
      <c r="J1808" s="3" t="s">
        <v>12</v>
      </c>
      <c r="K1808" s="3" t="s">
        <v>12</v>
      </c>
      <c r="L1808" s="3" t="s">
        <v>12</v>
      </c>
    </row>
    <row r="1809" spans="1:12" x14ac:dyDescent="0.2">
      <c r="A1809" s="3" t="s">
        <v>4442</v>
      </c>
      <c r="B1809" s="3" t="s">
        <v>4443</v>
      </c>
      <c r="C1809" s="3" t="s">
        <v>4203</v>
      </c>
      <c r="D1809" s="3" t="s">
        <v>12</v>
      </c>
      <c r="E1809" s="3">
        <v>895300</v>
      </c>
      <c r="F1809" s="3" t="s">
        <v>4444</v>
      </c>
      <c r="G1809" s="3" t="s">
        <v>12</v>
      </c>
      <c r="H1809" s="3">
        <v>8</v>
      </c>
      <c r="I1809" s="3">
        <v>45</v>
      </c>
      <c r="J1809" s="3" t="s">
        <v>12</v>
      </c>
      <c r="K1809" s="3" t="s">
        <v>12</v>
      </c>
      <c r="L1809" s="3" t="s">
        <v>12</v>
      </c>
    </row>
    <row r="1810" spans="1:12" x14ac:dyDescent="0.2">
      <c r="A1810" s="3" t="s">
        <v>4445</v>
      </c>
      <c r="B1810" s="3" t="s">
        <v>4446</v>
      </c>
      <c r="C1810" s="3" t="s">
        <v>4203</v>
      </c>
      <c r="D1810" s="3" t="s">
        <v>12</v>
      </c>
      <c r="E1810" s="3" t="s">
        <v>12</v>
      </c>
      <c r="F1810" s="3" t="s">
        <v>12</v>
      </c>
      <c r="G1810" s="3" t="s">
        <v>12</v>
      </c>
      <c r="H1810" s="3" t="s">
        <v>12</v>
      </c>
      <c r="I1810" s="3" t="s">
        <v>12</v>
      </c>
      <c r="J1810" s="3" t="s">
        <v>12</v>
      </c>
      <c r="K1810" s="3" t="s">
        <v>12</v>
      </c>
      <c r="L1810" s="3" t="s">
        <v>12</v>
      </c>
    </row>
    <row r="1811" spans="1:12" x14ac:dyDescent="0.2">
      <c r="A1811" s="3" t="s">
        <v>4447</v>
      </c>
      <c r="B1811" s="3" t="s">
        <v>4448</v>
      </c>
      <c r="C1811" s="3" t="s">
        <v>4203</v>
      </c>
      <c r="D1811" s="3" t="s">
        <v>12</v>
      </c>
      <c r="E1811" s="3">
        <v>596268000</v>
      </c>
      <c r="F1811" s="3" t="s">
        <v>733</v>
      </c>
      <c r="G1811" s="3" t="s">
        <v>12</v>
      </c>
      <c r="H1811" s="3">
        <v>1700</v>
      </c>
      <c r="I1811" s="3">
        <v>35</v>
      </c>
      <c r="J1811" s="3">
        <v>6296767</v>
      </c>
      <c r="K1811" s="3">
        <v>15.33</v>
      </c>
      <c r="L1811" s="3">
        <v>13.81</v>
      </c>
    </row>
    <row r="1812" spans="1:12" x14ac:dyDescent="0.2">
      <c r="A1812" s="3" t="s">
        <v>4456</v>
      </c>
      <c r="B1812" s="3" t="s">
        <v>4457</v>
      </c>
      <c r="C1812" s="3" t="s">
        <v>4203</v>
      </c>
      <c r="D1812" s="3" t="s">
        <v>12</v>
      </c>
      <c r="E1812" s="3">
        <v>11422999.75</v>
      </c>
      <c r="F1812" s="3" t="s">
        <v>543</v>
      </c>
      <c r="G1812" s="3" t="s">
        <v>4458</v>
      </c>
      <c r="H1812" s="3">
        <v>39</v>
      </c>
      <c r="I1812" s="3" t="s">
        <v>12</v>
      </c>
      <c r="J1812" s="3" t="s">
        <v>12</v>
      </c>
      <c r="K1812" s="3" t="s">
        <v>12</v>
      </c>
      <c r="L1812" s="3" t="s">
        <v>12</v>
      </c>
    </row>
    <row r="1813" spans="1:12" x14ac:dyDescent="0.2">
      <c r="A1813" s="3" t="s">
        <v>4459</v>
      </c>
      <c r="B1813" s="3" t="s">
        <v>4460</v>
      </c>
      <c r="C1813" s="3" t="s">
        <v>4203</v>
      </c>
      <c r="D1813" s="3" t="s">
        <v>12</v>
      </c>
      <c r="E1813" s="3" t="s">
        <v>12</v>
      </c>
      <c r="F1813" s="3" t="s">
        <v>12</v>
      </c>
      <c r="G1813" s="3" t="s">
        <v>12</v>
      </c>
      <c r="H1813" s="3" t="s">
        <v>12</v>
      </c>
      <c r="I1813" s="3" t="s">
        <v>12</v>
      </c>
      <c r="J1813" s="3" t="s">
        <v>12</v>
      </c>
      <c r="K1813" s="3" t="s">
        <v>12</v>
      </c>
      <c r="L1813" s="3" t="s">
        <v>12</v>
      </c>
    </row>
    <row r="1814" spans="1:12" x14ac:dyDescent="0.2">
      <c r="A1814" s="3" t="s">
        <v>4461</v>
      </c>
      <c r="B1814" s="3" t="s">
        <v>4462</v>
      </c>
      <c r="C1814" s="3" t="s">
        <v>4203</v>
      </c>
      <c r="D1814" s="3" t="s">
        <v>12</v>
      </c>
      <c r="E1814" s="3" t="s">
        <v>12</v>
      </c>
      <c r="F1814" s="3" t="s">
        <v>12</v>
      </c>
      <c r="G1814" s="3" t="s">
        <v>12</v>
      </c>
      <c r="H1814" s="3" t="s">
        <v>12</v>
      </c>
      <c r="I1814" s="3" t="s">
        <v>12</v>
      </c>
      <c r="J1814" s="3" t="s">
        <v>12</v>
      </c>
      <c r="K1814" s="3" t="s">
        <v>12</v>
      </c>
      <c r="L1814" s="3" t="s">
        <v>12</v>
      </c>
    </row>
    <row r="1815" spans="1:12" x14ac:dyDescent="0.2">
      <c r="A1815" s="3" t="s">
        <v>4466</v>
      </c>
      <c r="B1815" s="3" t="s">
        <v>4467</v>
      </c>
      <c r="C1815" s="3" t="s">
        <v>4203</v>
      </c>
      <c r="D1815" s="3" t="s">
        <v>12</v>
      </c>
      <c r="E1815" s="3">
        <v>106482000</v>
      </c>
      <c r="F1815" s="3" t="s">
        <v>4468</v>
      </c>
      <c r="G1815" s="3" t="s">
        <v>12</v>
      </c>
      <c r="H1815" s="3">
        <v>453</v>
      </c>
      <c r="I1815" s="3" t="s">
        <v>12</v>
      </c>
      <c r="J1815" s="3" t="s">
        <v>12</v>
      </c>
      <c r="K1815" s="3" t="s">
        <v>12</v>
      </c>
      <c r="L1815" s="3" t="s">
        <v>12</v>
      </c>
    </row>
    <row r="1816" spans="1:12" x14ac:dyDescent="0.2">
      <c r="A1816" s="3" t="s">
        <v>4469</v>
      </c>
      <c r="B1816" s="3" t="s">
        <v>4470</v>
      </c>
      <c r="C1816" s="3" t="s">
        <v>4203</v>
      </c>
      <c r="D1816" s="3" t="s">
        <v>12</v>
      </c>
      <c r="E1816" s="3">
        <v>48383000</v>
      </c>
      <c r="F1816" s="3" t="s">
        <v>4471</v>
      </c>
      <c r="G1816" s="3" t="s">
        <v>12</v>
      </c>
      <c r="H1816" s="3">
        <v>220</v>
      </c>
      <c r="I1816" s="3" t="s">
        <v>12</v>
      </c>
      <c r="J1816" s="3" t="s">
        <v>12</v>
      </c>
      <c r="K1816" s="3" t="s">
        <v>12</v>
      </c>
      <c r="L1816" s="3" t="s">
        <v>12</v>
      </c>
    </row>
    <row r="1817" spans="1:12" x14ac:dyDescent="0.2">
      <c r="A1817" s="3" t="s">
        <v>4475</v>
      </c>
      <c r="B1817" s="3" t="s">
        <v>4476</v>
      </c>
      <c r="C1817" s="3" t="s">
        <v>4203</v>
      </c>
      <c r="D1817" s="3" t="s">
        <v>12</v>
      </c>
      <c r="E1817" s="3">
        <v>729000.01569999999</v>
      </c>
      <c r="F1817" s="3" t="s">
        <v>12</v>
      </c>
      <c r="G1817" s="3" t="s">
        <v>12</v>
      </c>
      <c r="H1817" s="3">
        <v>18</v>
      </c>
      <c r="I1817" s="3" t="s">
        <v>12</v>
      </c>
      <c r="J1817" s="3" t="s">
        <v>12</v>
      </c>
      <c r="K1817" s="3" t="s">
        <v>12</v>
      </c>
      <c r="L1817" s="3" t="s">
        <v>12</v>
      </c>
    </row>
    <row r="1818" spans="1:12" x14ac:dyDescent="0.2">
      <c r="A1818" s="3" t="s">
        <v>4480</v>
      </c>
      <c r="B1818" s="3" t="s">
        <v>4481</v>
      </c>
      <c r="C1818" s="3" t="s">
        <v>4203</v>
      </c>
      <c r="D1818" s="3" t="s">
        <v>12</v>
      </c>
      <c r="E1818" s="3" t="s">
        <v>12</v>
      </c>
      <c r="F1818" s="3" t="s">
        <v>12</v>
      </c>
      <c r="G1818" s="3" t="s">
        <v>12</v>
      </c>
      <c r="H1818" s="3" t="s">
        <v>12</v>
      </c>
      <c r="I1818" s="3" t="s">
        <v>12</v>
      </c>
      <c r="J1818" s="3" t="s">
        <v>12</v>
      </c>
      <c r="K1818" s="3" t="s">
        <v>12</v>
      </c>
      <c r="L1818" s="3" t="s">
        <v>12</v>
      </c>
    </row>
    <row r="1819" spans="1:12" x14ac:dyDescent="0.2">
      <c r="A1819" s="3" t="s">
        <v>4482</v>
      </c>
      <c r="B1819" s="3" t="s">
        <v>4483</v>
      </c>
      <c r="C1819" s="3" t="s">
        <v>4203</v>
      </c>
      <c r="D1819" s="3" t="s">
        <v>12</v>
      </c>
      <c r="E1819" s="3" t="s">
        <v>12</v>
      </c>
      <c r="F1819" s="3" t="s">
        <v>12</v>
      </c>
      <c r="G1819" s="3" t="s">
        <v>12</v>
      </c>
      <c r="H1819" s="3" t="s">
        <v>12</v>
      </c>
      <c r="I1819" s="3" t="s">
        <v>12</v>
      </c>
      <c r="J1819" s="3" t="s">
        <v>12</v>
      </c>
      <c r="K1819" s="3" t="s">
        <v>12</v>
      </c>
      <c r="L1819" s="3" t="s">
        <v>12</v>
      </c>
    </row>
    <row r="1820" spans="1:12" x14ac:dyDescent="0.2">
      <c r="A1820" s="3" t="s">
        <v>4484</v>
      </c>
      <c r="B1820" s="3" t="s">
        <v>4485</v>
      </c>
      <c r="C1820" s="3" t="s">
        <v>4203</v>
      </c>
      <c r="D1820" s="3" t="s">
        <v>12</v>
      </c>
      <c r="E1820" s="3">
        <v>28842000</v>
      </c>
      <c r="F1820" s="3" t="s">
        <v>543</v>
      </c>
      <c r="G1820" s="3" t="s">
        <v>12</v>
      </c>
      <c r="H1820" s="3">
        <v>113</v>
      </c>
      <c r="I1820" s="3" t="s">
        <v>12</v>
      </c>
      <c r="J1820" s="3" t="s">
        <v>12</v>
      </c>
      <c r="K1820" s="3" t="s">
        <v>12</v>
      </c>
      <c r="L1820" s="3" t="s">
        <v>12</v>
      </c>
    </row>
    <row r="1821" spans="1:12" x14ac:dyDescent="0.2">
      <c r="A1821" s="3" t="s">
        <v>4486</v>
      </c>
      <c r="B1821" s="3" t="s">
        <v>4487</v>
      </c>
      <c r="C1821" s="3" t="s">
        <v>4203</v>
      </c>
      <c r="D1821" s="3" t="s">
        <v>12</v>
      </c>
      <c r="E1821" s="3" t="s">
        <v>12</v>
      </c>
      <c r="F1821" s="3" t="s">
        <v>12</v>
      </c>
      <c r="G1821" s="3" t="s">
        <v>12</v>
      </c>
      <c r="H1821" s="3">
        <v>146</v>
      </c>
      <c r="I1821" s="3" t="s">
        <v>12</v>
      </c>
      <c r="J1821" s="3" t="s">
        <v>12</v>
      </c>
      <c r="K1821" s="3" t="s">
        <v>12</v>
      </c>
      <c r="L1821" s="3" t="s">
        <v>12</v>
      </c>
    </row>
    <row r="1822" spans="1:12" x14ac:dyDescent="0.2">
      <c r="A1822" s="3" t="s">
        <v>4488</v>
      </c>
      <c r="B1822" s="3" t="s">
        <v>4489</v>
      </c>
      <c r="C1822" s="3" t="s">
        <v>4203</v>
      </c>
      <c r="D1822" s="3" t="s">
        <v>12</v>
      </c>
      <c r="E1822" s="3">
        <v>72011000</v>
      </c>
      <c r="F1822" s="3" t="s">
        <v>4490</v>
      </c>
      <c r="G1822" s="3" t="s">
        <v>12</v>
      </c>
      <c r="H1822" s="3">
        <v>1576</v>
      </c>
      <c r="I1822" s="3">
        <v>45</v>
      </c>
      <c r="J1822" s="3">
        <v>2765382</v>
      </c>
      <c r="K1822" s="3">
        <v>21.67</v>
      </c>
      <c r="L1822" s="3">
        <v>17.93</v>
      </c>
    </row>
    <row r="1823" spans="1:12" x14ac:dyDescent="0.2">
      <c r="A1823" s="3" t="s">
        <v>4494</v>
      </c>
      <c r="B1823" s="3" t="s">
        <v>4495</v>
      </c>
      <c r="C1823" s="3" t="s">
        <v>4203</v>
      </c>
      <c r="D1823" s="3" t="s">
        <v>12</v>
      </c>
      <c r="E1823" s="3">
        <v>189324000</v>
      </c>
      <c r="F1823" s="3" t="s">
        <v>4496</v>
      </c>
      <c r="G1823" s="3" t="s">
        <v>12</v>
      </c>
      <c r="H1823" s="3" t="s">
        <v>12</v>
      </c>
      <c r="I1823" s="3" t="s">
        <v>12</v>
      </c>
      <c r="J1823" s="3" t="s">
        <v>12</v>
      </c>
      <c r="K1823" s="3" t="s">
        <v>12</v>
      </c>
      <c r="L1823" s="3" t="s">
        <v>12</v>
      </c>
    </row>
    <row r="1824" spans="1:12" x14ac:dyDescent="0.2">
      <c r="A1824" s="3" t="s">
        <v>4497</v>
      </c>
      <c r="B1824" s="3" t="s">
        <v>4498</v>
      </c>
      <c r="C1824" s="3" t="s">
        <v>4203</v>
      </c>
      <c r="D1824" s="3" t="s">
        <v>12</v>
      </c>
      <c r="E1824" s="3">
        <v>357759000</v>
      </c>
      <c r="F1824" s="3" t="s">
        <v>4499</v>
      </c>
      <c r="G1824" s="3" t="s">
        <v>12</v>
      </c>
      <c r="H1824" s="3">
        <v>1158</v>
      </c>
      <c r="I1824" s="3">
        <v>45</v>
      </c>
      <c r="J1824" s="3">
        <v>1997031</v>
      </c>
      <c r="K1824" s="3">
        <v>4.17</v>
      </c>
      <c r="L1824" s="3">
        <v>6.43</v>
      </c>
    </row>
    <row r="1825" spans="1:12" x14ac:dyDescent="0.2">
      <c r="A1825" s="3" t="s">
        <v>4500</v>
      </c>
      <c r="B1825" s="3" t="s">
        <v>4501</v>
      </c>
      <c r="C1825" s="3" t="s">
        <v>4203</v>
      </c>
      <c r="D1825" s="3" t="s">
        <v>12</v>
      </c>
      <c r="E1825" s="3">
        <v>63713000</v>
      </c>
      <c r="F1825" s="3" t="s">
        <v>4502</v>
      </c>
      <c r="G1825" s="3" t="s">
        <v>12</v>
      </c>
      <c r="H1825" s="3">
        <v>187</v>
      </c>
      <c r="I1825" s="3" t="s">
        <v>12</v>
      </c>
      <c r="J1825" s="3" t="s">
        <v>12</v>
      </c>
      <c r="K1825" s="3" t="s">
        <v>12</v>
      </c>
      <c r="L1825" s="3" t="s">
        <v>12</v>
      </c>
    </row>
    <row r="1826" spans="1:12" x14ac:dyDescent="0.2">
      <c r="A1826" s="3" t="s">
        <v>4503</v>
      </c>
      <c r="B1826" s="3" t="s">
        <v>4504</v>
      </c>
      <c r="C1826" s="3" t="s">
        <v>4203</v>
      </c>
      <c r="D1826" s="3" t="s">
        <v>12</v>
      </c>
      <c r="E1826" s="3">
        <v>13264000</v>
      </c>
      <c r="F1826" s="3" t="s">
        <v>4505</v>
      </c>
      <c r="G1826" s="3" t="s">
        <v>12</v>
      </c>
      <c r="H1826" s="3">
        <v>127</v>
      </c>
      <c r="I1826" s="3" t="s">
        <v>12</v>
      </c>
      <c r="J1826" s="3" t="s">
        <v>12</v>
      </c>
      <c r="K1826" s="3" t="s">
        <v>12</v>
      </c>
      <c r="L1826" s="3" t="s">
        <v>12</v>
      </c>
    </row>
    <row r="1827" spans="1:12" x14ac:dyDescent="0.2">
      <c r="A1827" s="3" t="s">
        <v>4506</v>
      </c>
      <c r="B1827" s="3" t="s">
        <v>4507</v>
      </c>
      <c r="C1827" s="3" t="s">
        <v>4203</v>
      </c>
      <c r="D1827" s="3" t="s">
        <v>12</v>
      </c>
      <c r="E1827" s="3">
        <v>144499000</v>
      </c>
      <c r="F1827" s="3" t="s">
        <v>12</v>
      </c>
      <c r="G1827" s="3" t="s">
        <v>12</v>
      </c>
      <c r="H1827" s="3">
        <v>437</v>
      </c>
      <c r="I1827" s="3" t="s">
        <v>12</v>
      </c>
      <c r="J1827" s="3" t="s">
        <v>12</v>
      </c>
      <c r="K1827" s="3" t="s">
        <v>12</v>
      </c>
      <c r="L1827" s="3" t="s">
        <v>12</v>
      </c>
    </row>
    <row r="1828" spans="1:12" x14ac:dyDescent="0.2">
      <c r="A1828" s="3" t="s">
        <v>4508</v>
      </c>
      <c r="B1828" s="3" t="s">
        <v>4509</v>
      </c>
      <c r="C1828" s="3" t="s">
        <v>4203</v>
      </c>
      <c r="D1828" s="3" t="s">
        <v>12</v>
      </c>
      <c r="E1828" s="3" t="s">
        <v>12</v>
      </c>
      <c r="F1828" s="3" t="s">
        <v>12</v>
      </c>
      <c r="G1828" s="3" t="s">
        <v>12</v>
      </c>
      <c r="H1828" s="3" t="s">
        <v>12</v>
      </c>
      <c r="I1828" s="3" t="s">
        <v>12</v>
      </c>
      <c r="J1828" s="3" t="s">
        <v>12</v>
      </c>
      <c r="K1828" s="3" t="s">
        <v>12</v>
      </c>
      <c r="L1828" s="3" t="s">
        <v>12</v>
      </c>
    </row>
    <row r="1829" spans="1:12" x14ac:dyDescent="0.2">
      <c r="A1829" s="3" t="s">
        <v>4512</v>
      </c>
      <c r="B1829" s="3" t="s">
        <v>4513</v>
      </c>
      <c r="C1829" s="3" t="s">
        <v>4203</v>
      </c>
      <c r="D1829" s="3" t="s">
        <v>12</v>
      </c>
      <c r="E1829" s="3" t="s">
        <v>12</v>
      </c>
      <c r="F1829" s="3" t="s">
        <v>12</v>
      </c>
      <c r="G1829" s="3" t="s">
        <v>12</v>
      </c>
      <c r="H1829" s="3">
        <v>185</v>
      </c>
      <c r="I1829" s="3" t="s">
        <v>12</v>
      </c>
      <c r="J1829" s="3" t="s">
        <v>12</v>
      </c>
      <c r="K1829" s="3" t="s">
        <v>12</v>
      </c>
      <c r="L1829" s="3" t="s">
        <v>12</v>
      </c>
    </row>
    <row r="1830" spans="1:12" x14ac:dyDescent="0.2">
      <c r="A1830" s="3" t="s">
        <v>4514</v>
      </c>
      <c r="B1830" s="3" t="s">
        <v>4515</v>
      </c>
      <c r="C1830" s="3" t="s">
        <v>4203</v>
      </c>
      <c r="D1830" s="3" t="s">
        <v>12</v>
      </c>
      <c r="E1830" s="3" t="s">
        <v>12</v>
      </c>
      <c r="F1830" s="3" t="s">
        <v>12</v>
      </c>
      <c r="G1830" s="3" t="s">
        <v>12</v>
      </c>
      <c r="H1830" s="3" t="s">
        <v>12</v>
      </c>
      <c r="I1830" s="3" t="s">
        <v>12</v>
      </c>
      <c r="J1830" s="3" t="s">
        <v>12</v>
      </c>
      <c r="K1830" s="3" t="s">
        <v>12</v>
      </c>
      <c r="L1830" s="3" t="s">
        <v>12</v>
      </c>
    </row>
    <row r="1831" spans="1:12" x14ac:dyDescent="0.2">
      <c r="A1831" s="3" t="s">
        <v>4516</v>
      </c>
      <c r="B1831" s="3" t="s">
        <v>4517</v>
      </c>
      <c r="C1831" s="3" t="s">
        <v>4203</v>
      </c>
      <c r="D1831" s="3" t="s">
        <v>12</v>
      </c>
      <c r="E1831" s="3" t="s">
        <v>12</v>
      </c>
      <c r="F1831" s="3" t="s">
        <v>12</v>
      </c>
      <c r="G1831" s="3" t="s">
        <v>12</v>
      </c>
      <c r="H1831" s="3" t="s">
        <v>12</v>
      </c>
      <c r="I1831" s="3" t="s">
        <v>12</v>
      </c>
      <c r="J1831" s="3" t="s">
        <v>12</v>
      </c>
      <c r="K1831" s="3" t="s">
        <v>12</v>
      </c>
      <c r="L1831" s="3" t="s">
        <v>12</v>
      </c>
    </row>
    <row r="1832" spans="1:12" x14ac:dyDescent="0.2">
      <c r="A1832" s="3" t="s">
        <v>4518</v>
      </c>
      <c r="B1832" s="3" t="s">
        <v>4519</v>
      </c>
      <c r="C1832" s="3" t="s">
        <v>4203</v>
      </c>
      <c r="D1832" s="3" t="s">
        <v>12</v>
      </c>
      <c r="E1832" s="3" t="s">
        <v>12</v>
      </c>
      <c r="F1832" s="3" t="s">
        <v>12</v>
      </c>
      <c r="G1832" s="3" t="s">
        <v>12</v>
      </c>
      <c r="H1832" s="3" t="s">
        <v>12</v>
      </c>
      <c r="I1832" s="3" t="s">
        <v>12</v>
      </c>
      <c r="J1832" s="3" t="s">
        <v>12</v>
      </c>
      <c r="K1832" s="3" t="s">
        <v>12</v>
      </c>
      <c r="L1832" s="3" t="s">
        <v>12</v>
      </c>
    </row>
    <row r="1833" spans="1:12" x14ac:dyDescent="0.2">
      <c r="A1833" s="3" t="s">
        <v>4520</v>
      </c>
      <c r="B1833" s="3" t="s">
        <v>4521</v>
      </c>
      <c r="C1833" s="3" t="s">
        <v>4203</v>
      </c>
      <c r="D1833" s="3" t="s">
        <v>12</v>
      </c>
      <c r="E1833" s="3" t="s">
        <v>12</v>
      </c>
      <c r="F1833" s="3" t="s">
        <v>12</v>
      </c>
      <c r="G1833" s="3" t="s">
        <v>12</v>
      </c>
      <c r="H1833" s="3" t="s">
        <v>12</v>
      </c>
      <c r="I1833" s="3" t="s">
        <v>12</v>
      </c>
      <c r="J1833" s="3" t="s">
        <v>12</v>
      </c>
      <c r="K1833" s="3" t="s">
        <v>12</v>
      </c>
      <c r="L1833" s="3" t="s">
        <v>12</v>
      </c>
    </row>
    <row r="1834" spans="1:12" x14ac:dyDescent="0.2">
      <c r="A1834" s="3" t="s">
        <v>4522</v>
      </c>
      <c r="B1834" s="3" t="s">
        <v>4523</v>
      </c>
      <c r="C1834" s="3" t="s">
        <v>4203</v>
      </c>
      <c r="D1834" s="3" t="s">
        <v>12</v>
      </c>
      <c r="E1834" s="3">
        <v>391871000</v>
      </c>
      <c r="F1834" s="3" t="s">
        <v>4524</v>
      </c>
      <c r="G1834" s="3" t="s">
        <v>12</v>
      </c>
      <c r="H1834" s="3">
        <v>1050</v>
      </c>
      <c r="I1834" s="3">
        <v>45</v>
      </c>
      <c r="J1834" s="3">
        <v>3846744</v>
      </c>
      <c r="K1834" s="3">
        <v>13.08</v>
      </c>
      <c r="L1834" s="3">
        <v>7.71</v>
      </c>
    </row>
    <row r="1835" spans="1:12" x14ac:dyDescent="0.2">
      <c r="A1835" s="3" t="s">
        <v>4525</v>
      </c>
      <c r="B1835" s="3" t="s">
        <v>4526</v>
      </c>
      <c r="C1835" s="3" t="s">
        <v>4203</v>
      </c>
      <c r="D1835" s="3" t="s">
        <v>12</v>
      </c>
      <c r="E1835" s="3" t="s">
        <v>12</v>
      </c>
      <c r="F1835" s="3" t="s">
        <v>12</v>
      </c>
      <c r="G1835" s="3" t="s">
        <v>12</v>
      </c>
      <c r="H1835" s="3" t="s">
        <v>12</v>
      </c>
      <c r="I1835" s="3" t="s">
        <v>12</v>
      </c>
      <c r="J1835" s="3" t="s">
        <v>12</v>
      </c>
      <c r="K1835" s="3" t="s">
        <v>12</v>
      </c>
      <c r="L1835" s="3" t="s">
        <v>12</v>
      </c>
    </row>
    <row r="1836" spans="1:12" x14ac:dyDescent="0.2">
      <c r="A1836" s="3" t="s">
        <v>4527</v>
      </c>
      <c r="B1836" s="3" t="s">
        <v>4528</v>
      </c>
      <c r="C1836" s="3" t="s">
        <v>4203</v>
      </c>
      <c r="D1836" s="3" t="s">
        <v>12</v>
      </c>
      <c r="E1836" s="3" t="s">
        <v>12</v>
      </c>
      <c r="F1836" s="3" t="s">
        <v>12</v>
      </c>
      <c r="G1836" s="3" t="s">
        <v>12</v>
      </c>
      <c r="H1836" s="3" t="s">
        <v>12</v>
      </c>
      <c r="I1836" s="3" t="s">
        <v>12</v>
      </c>
      <c r="J1836" s="3" t="s">
        <v>12</v>
      </c>
      <c r="K1836" s="3" t="s">
        <v>12</v>
      </c>
      <c r="L1836" s="3" t="s">
        <v>12</v>
      </c>
    </row>
    <row r="1837" spans="1:12" x14ac:dyDescent="0.2">
      <c r="A1837" s="3" t="s">
        <v>4529</v>
      </c>
      <c r="B1837" s="3" t="s">
        <v>4530</v>
      </c>
      <c r="C1837" s="3" t="s">
        <v>4203</v>
      </c>
      <c r="D1837" s="3" t="s">
        <v>12</v>
      </c>
      <c r="E1837" s="3" t="s">
        <v>12</v>
      </c>
      <c r="F1837" s="3" t="s">
        <v>12</v>
      </c>
      <c r="G1837" s="3" t="s">
        <v>12</v>
      </c>
      <c r="H1837" s="3" t="s">
        <v>12</v>
      </c>
      <c r="I1837" s="3" t="s">
        <v>12</v>
      </c>
      <c r="J1837" s="3" t="s">
        <v>12</v>
      </c>
      <c r="K1837" s="3" t="s">
        <v>12</v>
      </c>
      <c r="L1837" s="3" t="s">
        <v>12</v>
      </c>
    </row>
    <row r="1838" spans="1:12" x14ac:dyDescent="0.2">
      <c r="A1838" s="3" t="s">
        <v>4531</v>
      </c>
      <c r="B1838" s="3" t="s">
        <v>4532</v>
      </c>
      <c r="C1838" s="3" t="s">
        <v>4203</v>
      </c>
      <c r="D1838" s="3" t="s">
        <v>12</v>
      </c>
      <c r="E1838" s="3" t="s">
        <v>12</v>
      </c>
      <c r="F1838" s="3" t="s">
        <v>12</v>
      </c>
      <c r="G1838" s="3" t="s">
        <v>12</v>
      </c>
      <c r="H1838" s="3">
        <v>45</v>
      </c>
      <c r="I1838" s="3" t="s">
        <v>12</v>
      </c>
      <c r="J1838" s="3" t="s">
        <v>12</v>
      </c>
      <c r="K1838" s="3" t="s">
        <v>12</v>
      </c>
      <c r="L1838" s="3" t="s">
        <v>12</v>
      </c>
    </row>
    <row r="1839" spans="1:12" x14ac:dyDescent="0.2">
      <c r="A1839" s="3" t="s">
        <v>4533</v>
      </c>
      <c r="B1839" s="3" t="s">
        <v>4534</v>
      </c>
      <c r="C1839" s="3" t="s">
        <v>4203</v>
      </c>
      <c r="D1839" s="3" t="s">
        <v>12</v>
      </c>
      <c r="E1839" s="3" t="s">
        <v>12</v>
      </c>
      <c r="F1839" s="3" t="s">
        <v>12</v>
      </c>
      <c r="G1839" s="3" t="s">
        <v>12</v>
      </c>
      <c r="H1839" s="3" t="s">
        <v>12</v>
      </c>
      <c r="I1839" s="3" t="s">
        <v>12</v>
      </c>
      <c r="J1839" s="3" t="s">
        <v>12</v>
      </c>
      <c r="K1839" s="3" t="s">
        <v>12</v>
      </c>
      <c r="L1839" s="3" t="s">
        <v>12</v>
      </c>
    </row>
    <row r="1840" spans="1:12" x14ac:dyDescent="0.2">
      <c r="A1840" s="3" t="s">
        <v>4535</v>
      </c>
      <c r="B1840" s="3" t="s">
        <v>4536</v>
      </c>
      <c r="C1840" s="3" t="s">
        <v>4203</v>
      </c>
      <c r="D1840" s="3" t="s">
        <v>12</v>
      </c>
      <c r="E1840" s="3" t="s">
        <v>12</v>
      </c>
      <c r="F1840" s="3" t="s">
        <v>12</v>
      </c>
      <c r="G1840" s="3" t="s">
        <v>12</v>
      </c>
      <c r="H1840" s="3" t="s">
        <v>12</v>
      </c>
      <c r="I1840" s="3" t="s">
        <v>12</v>
      </c>
      <c r="J1840" s="3" t="s">
        <v>12</v>
      </c>
      <c r="K1840" s="3" t="s">
        <v>12</v>
      </c>
      <c r="L1840" s="3" t="s">
        <v>12</v>
      </c>
    </row>
    <row r="1841" spans="1:12" x14ac:dyDescent="0.2">
      <c r="A1841" s="3" t="s">
        <v>4539</v>
      </c>
      <c r="B1841" s="3" t="s">
        <v>4540</v>
      </c>
      <c r="C1841" s="3" t="s">
        <v>4203</v>
      </c>
      <c r="D1841" s="3" t="s">
        <v>12</v>
      </c>
      <c r="E1841" s="3">
        <v>1121000</v>
      </c>
      <c r="F1841" s="3" t="s">
        <v>12</v>
      </c>
      <c r="G1841" s="3" t="s">
        <v>12</v>
      </c>
      <c r="H1841" s="3" t="s">
        <v>12</v>
      </c>
      <c r="I1841" s="3">
        <v>35</v>
      </c>
      <c r="J1841" s="3" t="s">
        <v>12</v>
      </c>
      <c r="K1841" s="3" t="s">
        <v>12</v>
      </c>
      <c r="L1841" s="3" t="s">
        <v>12</v>
      </c>
    </row>
    <row r="1842" spans="1:12" x14ac:dyDescent="0.2">
      <c r="A1842" s="3" t="s">
        <v>4543</v>
      </c>
      <c r="B1842" s="3" t="s">
        <v>4544</v>
      </c>
      <c r="C1842" s="3" t="s">
        <v>4203</v>
      </c>
      <c r="D1842" s="3" t="s">
        <v>12</v>
      </c>
      <c r="E1842" s="3" t="s">
        <v>12</v>
      </c>
      <c r="F1842" s="3" t="s">
        <v>12</v>
      </c>
      <c r="G1842" s="3" t="s">
        <v>12</v>
      </c>
      <c r="H1842" s="3" t="s">
        <v>12</v>
      </c>
      <c r="I1842" s="3" t="s">
        <v>12</v>
      </c>
      <c r="J1842" s="3" t="s">
        <v>12</v>
      </c>
      <c r="K1842" s="3" t="s">
        <v>12</v>
      </c>
      <c r="L1842" s="3" t="s">
        <v>12</v>
      </c>
    </row>
    <row r="1843" spans="1:12" x14ac:dyDescent="0.2">
      <c r="A1843" s="3" t="s">
        <v>4549</v>
      </c>
      <c r="B1843" s="3" t="s">
        <v>4550</v>
      </c>
      <c r="C1843" s="3" t="s">
        <v>4547</v>
      </c>
      <c r="D1843" s="3" t="s">
        <v>12</v>
      </c>
      <c r="E1843" s="3">
        <v>156381000</v>
      </c>
      <c r="F1843" s="3" t="s">
        <v>4551</v>
      </c>
      <c r="G1843" s="3" t="s">
        <v>4552</v>
      </c>
      <c r="H1843" s="3">
        <v>2300</v>
      </c>
      <c r="I1843" s="3" t="s">
        <v>12</v>
      </c>
      <c r="J1843" s="3" t="s">
        <v>12</v>
      </c>
      <c r="K1843" s="3" t="s">
        <v>12</v>
      </c>
      <c r="L1843" s="3" t="s">
        <v>12</v>
      </c>
    </row>
    <row r="1844" spans="1:12" x14ac:dyDescent="0.2">
      <c r="A1844" s="3" t="s">
        <v>4553</v>
      </c>
      <c r="B1844" s="3" t="s">
        <v>4554</v>
      </c>
      <c r="C1844" s="3" t="s">
        <v>4547</v>
      </c>
      <c r="D1844" s="3" t="s">
        <v>12</v>
      </c>
      <c r="E1844" s="3" t="s">
        <v>12</v>
      </c>
      <c r="F1844" s="3" t="s">
        <v>12</v>
      </c>
      <c r="G1844" s="3" t="s">
        <v>12</v>
      </c>
      <c r="H1844" s="3" t="s">
        <v>12</v>
      </c>
      <c r="I1844" s="3" t="s">
        <v>12</v>
      </c>
      <c r="J1844" s="3" t="s">
        <v>12</v>
      </c>
      <c r="K1844" s="3" t="s">
        <v>12</v>
      </c>
      <c r="L1844" s="3" t="s">
        <v>12</v>
      </c>
    </row>
    <row r="1845" spans="1:12" x14ac:dyDescent="0.2">
      <c r="A1845" s="3" t="s">
        <v>4555</v>
      </c>
      <c r="B1845" s="3" t="s">
        <v>4556</v>
      </c>
      <c r="C1845" s="3" t="s">
        <v>4547</v>
      </c>
      <c r="D1845" s="3" t="s">
        <v>12</v>
      </c>
      <c r="E1845" s="3" t="s">
        <v>12</v>
      </c>
      <c r="F1845" s="3" t="s">
        <v>12</v>
      </c>
      <c r="G1845" s="3" t="s">
        <v>12</v>
      </c>
      <c r="H1845" s="3" t="s">
        <v>12</v>
      </c>
      <c r="I1845" s="3" t="s">
        <v>12</v>
      </c>
      <c r="J1845" s="3" t="s">
        <v>12</v>
      </c>
      <c r="K1845" s="3" t="s">
        <v>12</v>
      </c>
      <c r="L1845" s="3" t="s">
        <v>12</v>
      </c>
    </row>
    <row r="1846" spans="1:12" x14ac:dyDescent="0.2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</row>
  </sheetData>
  <sortState ref="A2:L1846">
    <sortCondition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X156"/>
  <sheetViews>
    <sheetView tabSelected="1" zoomScale="60" zoomScaleNormal="60" workbookViewId="0">
      <selection activeCell="ARF64" sqref="ARF64"/>
    </sheetView>
  </sheetViews>
  <sheetFormatPr baseColWidth="10" defaultColWidth="7" defaultRowHeight="15" x14ac:dyDescent="0.2"/>
  <cols>
    <col min="2" max="5" width="7" style="1"/>
    <col min="7" max="10" width="7" style="1"/>
    <col min="12" max="15" width="7" style="1"/>
    <col min="17" max="20" width="7" style="1"/>
    <col min="22" max="25" width="7" style="1"/>
    <col min="27" max="30" width="7" style="1"/>
    <col min="32" max="35" width="7" style="1"/>
    <col min="37" max="40" width="7" style="1"/>
    <col min="42" max="45" width="7" style="1"/>
    <col min="47" max="50" width="7" style="1"/>
    <col min="52" max="55" width="7" style="1"/>
    <col min="57" max="60" width="7" style="1"/>
    <col min="62" max="65" width="7" style="1"/>
    <col min="67" max="70" width="7" style="1"/>
    <col min="72" max="75" width="7" style="1"/>
    <col min="77" max="80" width="7" style="1"/>
    <col min="82" max="85" width="7" style="1"/>
    <col min="87" max="90" width="7" style="1"/>
    <col min="92" max="95" width="7" style="1"/>
    <col min="97" max="100" width="7" style="1"/>
    <col min="102" max="105" width="7" style="1"/>
    <col min="107" max="110" width="7" style="1"/>
    <col min="112" max="115" width="7" style="1"/>
    <col min="117" max="120" width="7" style="1"/>
    <col min="122" max="125" width="7" style="1"/>
    <col min="127" max="130" width="7" style="1"/>
    <col min="132" max="135" width="7" style="1"/>
    <col min="137" max="140" width="7" style="1"/>
    <col min="142" max="145" width="7" style="1"/>
    <col min="147" max="150" width="7" style="1"/>
    <col min="152" max="155" width="7" style="1"/>
    <col min="157" max="160" width="7" style="1"/>
    <col min="162" max="165" width="7" style="1"/>
    <col min="167" max="170" width="7" style="1"/>
    <col min="172" max="175" width="7" style="1"/>
    <col min="177" max="180" width="7" style="1"/>
    <col min="182" max="185" width="7" style="1"/>
    <col min="187" max="190" width="7" style="1"/>
    <col min="192" max="195" width="7" style="1"/>
    <col min="197" max="200" width="7" style="1"/>
    <col min="202" max="205" width="7" style="1"/>
    <col min="207" max="210" width="7" style="1"/>
    <col min="212" max="215" width="7" style="1"/>
    <col min="217" max="220" width="7" style="1"/>
    <col min="222" max="225" width="7" style="1"/>
    <col min="227" max="230" width="7" style="1"/>
    <col min="232" max="235" width="7" style="1"/>
    <col min="237" max="240" width="7" style="1"/>
    <col min="242" max="245" width="7" style="1"/>
    <col min="247" max="250" width="7" style="1"/>
    <col min="252" max="255" width="7" style="1"/>
    <col min="257" max="260" width="7" style="1"/>
    <col min="262" max="265" width="7" style="1"/>
    <col min="267" max="270" width="7" style="1"/>
    <col min="272" max="275" width="7" style="1"/>
    <col min="277" max="280" width="7" style="1"/>
    <col min="282" max="285" width="7" style="1"/>
    <col min="287" max="290" width="7" style="1"/>
    <col min="292" max="295" width="7" style="1"/>
    <col min="297" max="300" width="7" style="1"/>
    <col min="302" max="305" width="7" style="1"/>
    <col min="307" max="310" width="7" style="1"/>
    <col min="312" max="315" width="7" style="1"/>
    <col min="317" max="320" width="7" style="1"/>
    <col min="322" max="325" width="7" style="1"/>
    <col min="327" max="330" width="7" style="1"/>
    <col min="332" max="335" width="7" style="1"/>
    <col min="337" max="340" width="7" style="1"/>
    <col min="342" max="345" width="7" style="1"/>
    <col min="347" max="350" width="7" style="1"/>
    <col min="352" max="355" width="7" style="1"/>
    <col min="357" max="360" width="7" style="1"/>
    <col min="362" max="365" width="7" style="1"/>
    <col min="367" max="370" width="7" style="1"/>
    <col min="372" max="375" width="7" style="1"/>
    <col min="377" max="380" width="7" style="1"/>
    <col min="382" max="385" width="7" style="1"/>
    <col min="387" max="390" width="7" style="1"/>
    <col min="392" max="395" width="7" style="1"/>
    <col min="397" max="400" width="7" style="1"/>
    <col min="402" max="405" width="7" style="1"/>
    <col min="407" max="410" width="7" style="1"/>
    <col min="412" max="415" width="7" style="1"/>
    <col min="417" max="420" width="7" style="1"/>
    <col min="422" max="425" width="7" style="1"/>
    <col min="427" max="430" width="7" style="1"/>
    <col min="432" max="435" width="7" style="1"/>
    <col min="437" max="440" width="7" style="1"/>
    <col min="442" max="445" width="7" style="1"/>
    <col min="447" max="450" width="7" style="1"/>
    <col min="452" max="455" width="7" style="1"/>
    <col min="457" max="460" width="7" style="1"/>
    <col min="462" max="465" width="7" style="1"/>
    <col min="467" max="470" width="7" style="1"/>
    <col min="472" max="475" width="7" style="1"/>
    <col min="477" max="480" width="7" style="1"/>
    <col min="482" max="485" width="7" style="1"/>
    <col min="487" max="490" width="7" style="1"/>
    <col min="492" max="495" width="7" style="1"/>
    <col min="497" max="500" width="7" style="1"/>
    <col min="502" max="505" width="7" style="1"/>
    <col min="507" max="510" width="7" style="1"/>
    <col min="512" max="515" width="7" style="1"/>
    <col min="517" max="520" width="7" style="1"/>
    <col min="522" max="525" width="7" style="1"/>
    <col min="527" max="530" width="7" style="1"/>
    <col min="532" max="535" width="7" style="1"/>
    <col min="537" max="540" width="7" style="1"/>
    <col min="542" max="545" width="7" style="1"/>
    <col min="547" max="550" width="7" style="1"/>
    <col min="552" max="555" width="7" style="1"/>
    <col min="557" max="560" width="7" style="1"/>
    <col min="562" max="565" width="7" style="1"/>
    <col min="567" max="570" width="7" style="1"/>
    <col min="572" max="575" width="7" style="1"/>
    <col min="577" max="580" width="7" style="1"/>
    <col min="582" max="585" width="7" style="1"/>
    <col min="587" max="590" width="7" style="1"/>
    <col min="592" max="595" width="7" style="1"/>
    <col min="597" max="600" width="7" style="1"/>
    <col min="602" max="605" width="7" style="1"/>
    <col min="607" max="610" width="7" style="1"/>
    <col min="612" max="615" width="7" style="1"/>
    <col min="617" max="620" width="7" style="1"/>
    <col min="622" max="625" width="7" style="1"/>
    <col min="627" max="630" width="7" style="1"/>
    <col min="632" max="635" width="7" style="1"/>
    <col min="637" max="640" width="7" style="1"/>
    <col min="642" max="645" width="7" style="1"/>
    <col min="647" max="650" width="7" style="1"/>
    <col min="652" max="655" width="7" style="1"/>
    <col min="657" max="660" width="7" style="1"/>
    <col min="662" max="665" width="7" style="1"/>
    <col min="667" max="670" width="7" style="1"/>
    <col min="672" max="675" width="7" style="1"/>
    <col min="677" max="680" width="7" style="1"/>
    <col min="682" max="685" width="7" style="1"/>
    <col min="687" max="690" width="7" style="1"/>
    <col min="692" max="695" width="7" style="1"/>
    <col min="697" max="700" width="7" style="1"/>
    <col min="702" max="705" width="7" style="1"/>
    <col min="707" max="710" width="7" style="1"/>
    <col min="712" max="715" width="7" style="1"/>
    <col min="717" max="720" width="7" style="1"/>
    <col min="722" max="725" width="7" style="1"/>
    <col min="727" max="730" width="7" style="1"/>
    <col min="732" max="735" width="7" style="1"/>
    <col min="737" max="740" width="7" style="1"/>
    <col min="742" max="745" width="7" style="1"/>
    <col min="747" max="750" width="7" style="1"/>
    <col min="752" max="755" width="7" style="1"/>
    <col min="757" max="760" width="7" style="1"/>
    <col min="762" max="765" width="7" style="1"/>
    <col min="767" max="770" width="7" style="1"/>
    <col min="772" max="775" width="7" style="1"/>
    <col min="777" max="780" width="7" style="1"/>
    <col min="782" max="785" width="7" style="1"/>
    <col min="787" max="790" width="7" style="1"/>
    <col min="792" max="795" width="7" style="1"/>
    <col min="797" max="800" width="7" style="1"/>
    <col min="802" max="805" width="7" style="1"/>
    <col min="807" max="810" width="7" style="1"/>
    <col min="812" max="815" width="7" style="1"/>
    <col min="817" max="820" width="7" style="1"/>
    <col min="822" max="825" width="7" style="1"/>
    <col min="827" max="830" width="7" style="1"/>
    <col min="832" max="835" width="7" style="1"/>
    <col min="837" max="840" width="7" style="1"/>
    <col min="842" max="845" width="7" style="1"/>
    <col min="847" max="850" width="7" style="1"/>
    <col min="852" max="855" width="7" style="1"/>
    <col min="857" max="860" width="7" style="1"/>
    <col min="862" max="865" width="7" style="1"/>
    <col min="867" max="870" width="7" style="1"/>
    <col min="872" max="875" width="7" style="1"/>
    <col min="877" max="880" width="7" style="1"/>
    <col min="882" max="885" width="7" style="1"/>
    <col min="887" max="890" width="7" style="1"/>
    <col min="892" max="895" width="7" style="1"/>
    <col min="897" max="900" width="7" style="1"/>
    <col min="902" max="905" width="7" style="1"/>
    <col min="907" max="910" width="7" style="1"/>
    <col min="912" max="915" width="7" style="1"/>
    <col min="917" max="920" width="7" style="1"/>
    <col min="922" max="925" width="7" style="1"/>
    <col min="927" max="930" width="7" style="1"/>
    <col min="932" max="935" width="7" style="1"/>
    <col min="937" max="940" width="7" style="1"/>
    <col min="942" max="945" width="7" style="1"/>
    <col min="947" max="950" width="7" style="1"/>
    <col min="952" max="955" width="7" style="1"/>
    <col min="957" max="960" width="7" style="1"/>
    <col min="962" max="965" width="7" style="1"/>
    <col min="967" max="970" width="7" style="1"/>
    <col min="972" max="975" width="7" style="1"/>
    <col min="977" max="980" width="7" style="1"/>
    <col min="982" max="985" width="7" style="1"/>
    <col min="987" max="990" width="7" style="1"/>
    <col min="992" max="995" width="7" style="1"/>
    <col min="997" max="1000" width="7" style="1"/>
    <col min="1002" max="1005" width="7" style="1"/>
    <col min="1007" max="1010" width="7" style="1"/>
    <col min="1012" max="1015" width="7" style="1"/>
    <col min="1017" max="1020" width="7" style="1"/>
    <col min="1022" max="1025" width="7" style="1"/>
    <col min="1027" max="1030" width="7" style="1"/>
    <col min="1032" max="1035" width="7" style="1"/>
    <col min="1037" max="1040" width="7" style="1"/>
    <col min="1042" max="1045" width="7" style="1"/>
    <col min="1047" max="1050" width="7" style="1"/>
    <col min="1052" max="1055" width="7" style="1"/>
    <col min="1057" max="1060" width="7" style="1"/>
    <col min="1062" max="1065" width="7" style="1"/>
    <col min="1067" max="1070" width="7" style="1"/>
    <col min="1072" max="1075" width="7" style="1"/>
    <col min="1077" max="1080" width="7" style="1"/>
    <col min="1082" max="1085" width="7" style="1"/>
    <col min="1087" max="1090" width="7" style="1"/>
    <col min="1092" max="1095" width="7" style="1"/>
    <col min="1097" max="1100" width="7" style="1"/>
    <col min="1102" max="1105" width="7" style="1"/>
    <col min="1107" max="1110" width="7" style="1"/>
    <col min="1112" max="1115" width="7" style="1"/>
    <col min="1117" max="1120" width="7" style="1"/>
    <col min="1122" max="1125" width="7" style="1"/>
    <col min="1127" max="1130" width="7" style="1"/>
    <col min="1132" max="1135" width="7" style="1"/>
    <col min="1137" max="1140" width="7" style="1"/>
    <col min="1142" max="1145" width="7" style="1"/>
    <col min="1147" max="1150" width="7" style="1"/>
    <col min="1152" max="1155" width="7" style="1"/>
    <col min="1157" max="1160" width="7" style="1"/>
    <col min="1162" max="1165" width="7" style="1"/>
    <col min="1167" max="1170" width="7" style="1"/>
    <col min="1172" max="1175" width="7" style="1"/>
    <col min="1177" max="1180" width="7" style="1"/>
    <col min="1182" max="1185" width="7" style="1"/>
    <col min="1187" max="1190" width="7" style="1"/>
    <col min="1192" max="1195" width="7" style="1"/>
    <col min="1197" max="1200" width="7" style="1"/>
    <col min="1202" max="1205" width="7" style="1"/>
    <col min="1207" max="1210" width="7" style="1"/>
    <col min="1212" max="1215" width="7" style="1"/>
    <col min="1217" max="1220" width="7" style="1"/>
    <col min="1222" max="1225" width="7" style="1"/>
    <col min="1227" max="1230" width="7" style="1"/>
    <col min="1232" max="1235" width="7" style="1"/>
    <col min="1237" max="1240" width="7" style="1"/>
    <col min="1242" max="1245" width="7" style="1"/>
    <col min="1247" max="1250" width="7" style="1"/>
    <col min="1252" max="1255" width="7" style="1"/>
    <col min="1257" max="1260" width="7" style="1"/>
    <col min="1262" max="1265" width="7" style="1"/>
    <col min="1267" max="1270" width="7" style="1"/>
    <col min="1272" max="1275" width="7" style="1"/>
    <col min="1277" max="1280" width="7" style="1"/>
    <col min="1282" max="1285" width="7" style="1"/>
    <col min="1287" max="1290" width="7" style="1"/>
    <col min="1292" max="1295" width="7" style="1"/>
    <col min="1297" max="1300" width="7" style="1"/>
    <col min="1302" max="1305" width="7" style="1"/>
    <col min="1307" max="1310" width="7" style="1"/>
    <col min="1312" max="1315" width="7" style="1"/>
    <col min="1317" max="1320" width="7" style="1"/>
    <col min="1322" max="1325" width="7" style="1"/>
    <col min="1327" max="1330" width="7" style="1"/>
    <col min="1332" max="1335" width="7" style="1"/>
    <col min="1337" max="1340" width="7" style="1"/>
    <col min="1342" max="1345" width="7" style="1"/>
    <col min="1347" max="1350" width="7" style="1"/>
    <col min="1352" max="1355" width="7" style="1"/>
    <col min="1357" max="1360" width="7" style="1"/>
    <col min="1362" max="1365" width="7" style="1"/>
    <col min="1367" max="1370" width="7" style="1"/>
    <col min="1372" max="1375" width="7" style="1"/>
    <col min="1377" max="1380" width="7" style="1"/>
    <col min="1382" max="1385" width="7" style="1"/>
    <col min="1387" max="1390" width="7" style="1"/>
    <col min="1392" max="1395" width="7" style="1"/>
    <col min="1397" max="1400" width="7" style="1"/>
    <col min="1402" max="1405" width="7" style="1"/>
    <col min="1407" max="1410" width="7" style="1"/>
    <col min="1412" max="1415" width="7" style="1"/>
    <col min="1417" max="1420" width="7" style="1"/>
    <col min="1422" max="1425" width="7" style="1"/>
    <col min="1427" max="1430" width="7" style="1"/>
    <col min="1432" max="1435" width="7" style="1"/>
    <col min="1437" max="1440" width="7" style="1"/>
    <col min="1442" max="1445" width="7" style="1"/>
    <col min="1447" max="1450" width="7" style="1"/>
    <col min="1452" max="1455" width="7" style="1"/>
    <col min="1457" max="1460" width="7" style="1"/>
    <col min="1462" max="1465" width="7" style="1"/>
    <col min="1467" max="1470" width="7" style="1"/>
    <col min="1472" max="1475" width="7" style="1"/>
    <col min="1477" max="1480" width="7" style="1"/>
    <col min="1482" max="1485" width="7" style="1"/>
    <col min="1487" max="1490" width="7" style="1"/>
    <col min="1492" max="1495" width="7" style="1"/>
    <col min="1497" max="1500" width="7" style="1"/>
    <col min="1502" max="1505" width="7" style="1"/>
    <col min="1507" max="1510" width="7" style="1"/>
    <col min="1512" max="1515" width="7" style="1"/>
    <col min="1517" max="1520" width="7" style="1"/>
    <col min="1522" max="1525" width="7" style="1"/>
    <col min="1527" max="1530" width="7" style="1"/>
    <col min="1532" max="1535" width="7" style="1"/>
    <col min="1537" max="1540" width="7" style="1"/>
    <col min="1542" max="1545" width="7" style="1"/>
    <col min="1547" max="1550" width="7" style="1"/>
    <col min="1552" max="1555" width="7" style="1"/>
    <col min="1557" max="1560" width="7" style="1"/>
    <col min="1562" max="1565" width="7" style="1"/>
    <col min="1567" max="1570" width="7" style="1"/>
    <col min="1572" max="1575" width="7" style="1"/>
    <col min="1577" max="1580" width="7" style="1"/>
    <col min="1582" max="1585" width="7" style="1"/>
    <col min="1587" max="1590" width="7" style="1"/>
    <col min="1592" max="1595" width="7" style="1"/>
    <col min="1597" max="1600" width="7" style="1"/>
    <col min="1602" max="1605" width="7" style="1"/>
    <col min="1607" max="1610" width="7" style="1"/>
    <col min="1612" max="1615" width="7" style="1"/>
    <col min="1617" max="1620" width="7" style="1"/>
    <col min="1622" max="1625" width="7" style="1"/>
    <col min="1627" max="1630" width="7" style="1"/>
    <col min="1632" max="1635" width="7" style="1"/>
    <col min="1637" max="1640" width="7" style="1"/>
    <col min="1642" max="1645" width="7" style="1"/>
    <col min="1647" max="1650" width="7" style="1"/>
    <col min="1652" max="1655" width="7" style="1"/>
    <col min="1657" max="1660" width="7" style="1"/>
    <col min="1662" max="1665" width="7" style="1"/>
    <col min="1667" max="1670" width="7" style="1"/>
    <col min="1672" max="1675" width="7" style="1"/>
    <col min="1677" max="1680" width="7" style="1"/>
    <col min="1682" max="1685" width="7" style="1"/>
    <col min="1687" max="1690" width="7" style="1"/>
    <col min="1692" max="1695" width="7" style="1"/>
    <col min="1697" max="1700" width="7" style="1"/>
    <col min="1702" max="1705" width="7" style="1"/>
    <col min="1707" max="1710" width="7" style="1"/>
    <col min="1712" max="1715" width="7" style="1"/>
    <col min="1717" max="1720" width="7" style="1"/>
    <col min="1722" max="1725" width="7" style="1"/>
    <col min="1727" max="1730" width="7" style="1"/>
    <col min="1732" max="1735" width="7" style="1"/>
    <col min="1737" max="1740" width="7" style="1"/>
    <col min="1742" max="1745" width="7" style="1"/>
    <col min="1747" max="1750" width="7" style="1"/>
    <col min="1752" max="1755" width="7" style="1"/>
    <col min="1757" max="1760" width="7" style="1"/>
    <col min="1762" max="1765" width="7" style="1"/>
    <col min="1767" max="1770" width="7" style="1"/>
    <col min="1772" max="1775" width="7" style="1"/>
    <col min="1777" max="1780" width="7" style="1"/>
    <col min="1782" max="1785" width="7" style="1"/>
    <col min="1787" max="1790" width="7" style="1"/>
    <col min="1792" max="1795" width="7" style="1"/>
    <col min="1797" max="1800" width="7" style="1"/>
    <col min="1802" max="1805" width="7" style="1"/>
    <col min="1807" max="1810" width="7" style="1"/>
    <col min="1812" max="1815" width="7" style="1"/>
    <col min="1817" max="1820" width="7" style="1"/>
    <col min="1822" max="1825" width="7" style="1"/>
    <col min="1827" max="1830" width="7" style="1"/>
    <col min="1832" max="1835" width="7" style="1"/>
    <col min="1837" max="1840" width="7" style="1"/>
    <col min="1842" max="1844" width="7" style="1"/>
    <col min="1847" max="1850" width="7" style="1"/>
    <col min="1852" max="1855" width="7" style="1"/>
    <col min="1857" max="1860" width="7" style="1"/>
    <col min="1862" max="1865" width="7" style="1"/>
    <col min="1867" max="1870" width="7" style="1"/>
  </cols>
  <sheetData>
    <row r="1" spans="1:1870" x14ac:dyDescent="0.2">
      <c r="A1" s="1" t="s">
        <v>687</v>
      </c>
      <c r="B1" s="1" t="s">
        <v>4557</v>
      </c>
      <c r="C1" s="1" t="s">
        <v>4941</v>
      </c>
      <c r="F1" s="1" t="s">
        <v>1736</v>
      </c>
      <c r="G1" s="1" t="s">
        <v>4557</v>
      </c>
      <c r="H1" s="1" t="s">
        <v>4940</v>
      </c>
      <c r="K1" s="1" t="s">
        <v>4449</v>
      </c>
      <c r="L1" s="1" t="s">
        <v>4557</v>
      </c>
      <c r="M1" s="1" t="s">
        <v>4939</v>
      </c>
      <c r="P1" s="1" t="s">
        <v>3555</v>
      </c>
      <c r="Q1" s="1" t="s">
        <v>4557</v>
      </c>
      <c r="R1" s="1" t="s">
        <v>4938</v>
      </c>
      <c r="U1" s="1" t="s">
        <v>1730</v>
      </c>
      <c r="V1" s="1" t="s">
        <v>4557</v>
      </c>
      <c r="W1" s="1" t="s">
        <v>4937</v>
      </c>
      <c r="Z1" s="1" t="s">
        <v>1854</v>
      </c>
      <c r="AA1" s="1" t="s">
        <v>4557</v>
      </c>
      <c r="AB1" s="1" t="s">
        <v>4936</v>
      </c>
      <c r="AE1" s="1" t="s">
        <v>3879</v>
      </c>
      <c r="AF1" s="1" t="s">
        <v>4557</v>
      </c>
      <c r="AG1" s="1" t="s">
        <v>4935</v>
      </c>
      <c r="AJ1" s="1" t="s">
        <v>2465</v>
      </c>
      <c r="AK1" s="1" t="s">
        <v>4557</v>
      </c>
      <c r="AL1" s="1" t="s">
        <v>4934</v>
      </c>
      <c r="AO1" s="1" t="s">
        <v>665</v>
      </c>
      <c r="AP1" s="1" t="s">
        <v>4557</v>
      </c>
      <c r="AQ1" s="1" t="s">
        <v>4933</v>
      </c>
      <c r="AT1" s="1" t="s">
        <v>2504</v>
      </c>
      <c r="AU1" s="1" t="s">
        <v>4557</v>
      </c>
      <c r="AV1" s="1" t="s">
        <v>4932</v>
      </c>
      <c r="AY1" s="1" t="s">
        <v>2295</v>
      </c>
      <c r="AZ1" s="1" t="s">
        <v>4557</v>
      </c>
      <c r="BA1" s="1" t="s">
        <v>4931</v>
      </c>
      <c r="BD1" s="1" t="s">
        <v>2091</v>
      </c>
      <c r="BE1" s="1" t="s">
        <v>4557</v>
      </c>
      <c r="BF1" s="1" t="s">
        <v>4930</v>
      </c>
      <c r="BI1" s="1" t="s">
        <v>3510</v>
      </c>
      <c r="BJ1" s="1" t="s">
        <v>4557</v>
      </c>
      <c r="BK1" s="1" t="s">
        <v>4929</v>
      </c>
      <c r="BN1" s="1" t="s">
        <v>382</v>
      </c>
      <c r="BO1" s="1" t="s">
        <v>4557</v>
      </c>
      <c r="BP1" s="1" t="s">
        <v>4928</v>
      </c>
      <c r="BS1" s="1" t="s">
        <v>2257</v>
      </c>
      <c r="BT1" s="1" t="s">
        <v>4557</v>
      </c>
      <c r="BU1" s="1" t="s">
        <v>4927</v>
      </c>
      <c r="BX1" s="1" t="s">
        <v>3123</v>
      </c>
      <c r="BY1" s="1" t="s">
        <v>4557</v>
      </c>
      <c r="BZ1" s="1" t="s">
        <v>4926</v>
      </c>
      <c r="CC1" s="1" t="s">
        <v>3600</v>
      </c>
      <c r="CD1" s="1" t="s">
        <v>4557</v>
      </c>
      <c r="CE1" s="1" t="s">
        <v>4925</v>
      </c>
      <c r="CH1" s="1" t="s">
        <v>1771</v>
      </c>
      <c r="CI1" s="1" t="s">
        <v>4557</v>
      </c>
      <c r="CJ1" s="1" t="s">
        <v>4924</v>
      </c>
      <c r="CM1" s="1" t="s">
        <v>2560</v>
      </c>
      <c r="CN1" s="1" t="s">
        <v>4557</v>
      </c>
      <c r="CO1" s="1" t="s">
        <v>4923</v>
      </c>
      <c r="CR1" s="1" t="s">
        <v>86</v>
      </c>
      <c r="CS1" s="1" t="s">
        <v>4557</v>
      </c>
      <c r="CT1" s="1" t="s">
        <v>4922</v>
      </c>
      <c r="CW1" s="1" t="s">
        <v>4062</v>
      </c>
      <c r="CX1" s="1" t="s">
        <v>4557</v>
      </c>
      <c r="CY1" s="1" t="s">
        <v>4921</v>
      </c>
      <c r="DB1" s="1" t="s">
        <v>3333</v>
      </c>
      <c r="DC1" s="1" t="s">
        <v>4557</v>
      </c>
      <c r="DD1" s="1" t="s">
        <v>4920</v>
      </c>
      <c r="DG1" s="1" t="s">
        <v>4451</v>
      </c>
      <c r="DH1" s="1" t="s">
        <v>4557</v>
      </c>
      <c r="DI1" s="1" t="s">
        <v>4919</v>
      </c>
      <c r="DL1" s="1" t="s">
        <v>3212</v>
      </c>
      <c r="DM1" s="1" t="s">
        <v>4557</v>
      </c>
      <c r="DN1" s="1" t="s">
        <v>4918</v>
      </c>
      <c r="DQ1" s="1" t="s">
        <v>1914</v>
      </c>
      <c r="DR1" s="1" t="s">
        <v>4557</v>
      </c>
      <c r="DS1" s="1" t="s">
        <v>4917</v>
      </c>
      <c r="DV1" s="1" t="s">
        <v>2027</v>
      </c>
      <c r="DW1" s="1" t="s">
        <v>4557</v>
      </c>
      <c r="DX1" s="1" t="s">
        <v>4916</v>
      </c>
      <c r="EA1" s="1" t="s">
        <v>1936</v>
      </c>
      <c r="EB1" s="1" t="s">
        <v>4557</v>
      </c>
      <c r="EC1" s="1" t="s">
        <v>4915</v>
      </c>
      <c r="EF1" s="1" t="s">
        <v>2361</v>
      </c>
      <c r="EG1" s="1" t="s">
        <v>4557</v>
      </c>
      <c r="EH1" s="1" t="s">
        <v>4914</v>
      </c>
      <c r="EK1" s="1" t="s">
        <v>414</v>
      </c>
      <c r="EL1" s="1" t="s">
        <v>4557</v>
      </c>
      <c r="EM1" s="1" t="s">
        <v>4913</v>
      </c>
      <c r="EP1" s="1" t="s">
        <v>1372</v>
      </c>
      <c r="EQ1" s="1" t="s">
        <v>4557</v>
      </c>
      <c r="ER1" s="1" t="s">
        <v>4912</v>
      </c>
      <c r="EU1" s="1" t="s">
        <v>2153</v>
      </c>
      <c r="EV1" s="1" t="s">
        <v>4557</v>
      </c>
      <c r="EW1" s="1" t="s">
        <v>4911</v>
      </c>
      <c r="EZ1" s="1" t="s">
        <v>2293</v>
      </c>
      <c r="FA1" s="1" t="s">
        <v>4557</v>
      </c>
      <c r="FB1" s="1" t="s">
        <v>4910</v>
      </c>
      <c r="FE1" s="1" t="s">
        <v>1724</v>
      </c>
      <c r="FF1" s="1" t="s">
        <v>4557</v>
      </c>
      <c r="FG1" s="1" t="s">
        <v>4909</v>
      </c>
      <c r="FJ1" s="1" t="s">
        <v>77</v>
      </c>
      <c r="FK1" s="1" t="s">
        <v>4557</v>
      </c>
      <c r="FL1" s="1" t="s">
        <v>4908</v>
      </c>
      <c r="FO1" s="1" t="s">
        <v>1184</v>
      </c>
      <c r="FP1" s="1" t="s">
        <v>4557</v>
      </c>
      <c r="FQ1" s="1" t="s">
        <v>4907</v>
      </c>
      <c r="FT1" s="1" t="s">
        <v>3694</v>
      </c>
      <c r="FU1" s="1" t="s">
        <v>4557</v>
      </c>
      <c r="FV1" s="1" t="s">
        <v>4906</v>
      </c>
      <c r="FY1" s="1" t="s">
        <v>924</v>
      </c>
      <c r="FZ1" s="1" t="s">
        <v>4557</v>
      </c>
      <c r="GA1" s="1" t="s">
        <v>4905</v>
      </c>
      <c r="GD1" s="1" t="s">
        <v>1924</v>
      </c>
      <c r="GE1" s="1" t="s">
        <v>4557</v>
      </c>
      <c r="GF1" s="1" t="s">
        <v>4904</v>
      </c>
      <c r="GI1" s="1" t="s">
        <v>1121</v>
      </c>
      <c r="GJ1" s="1" t="s">
        <v>4557</v>
      </c>
      <c r="GK1" s="1" t="s">
        <v>4903</v>
      </c>
      <c r="GN1" s="1" t="s">
        <v>2934</v>
      </c>
      <c r="GO1" s="1" t="s">
        <v>4557</v>
      </c>
      <c r="GP1" s="1" t="s">
        <v>4902</v>
      </c>
      <c r="GS1" s="1" t="s">
        <v>98</v>
      </c>
      <c r="GT1" s="1" t="s">
        <v>4557</v>
      </c>
      <c r="GU1" s="1" t="s">
        <v>4901</v>
      </c>
      <c r="GX1" s="1" t="s">
        <v>2245</v>
      </c>
      <c r="GY1" s="1" t="s">
        <v>4557</v>
      </c>
      <c r="GZ1" s="1" t="s">
        <v>4900</v>
      </c>
      <c r="HC1" s="1" t="s">
        <v>3239</v>
      </c>
      <c r="HD1" s="1" t="s">
        <v>4557</v>
      </c>
      <c r="HE1" s="1" t="s">
        <v>4899</v>
      </c>
      <c r="HH1" s="1" t="s">
        <v>2506</v>
      </c>
      <c r="HI1" s="1" t="s">
        <v>4557</v>
      </c>
      <c r="HJ1" s="1" t="s">
        <v>4898</v>
      </c>
      <c r="HM1" s="1" t="s">
        <v>3012</v>
      </c>
      <c r="HN1" s="1" t="s">
        <v>4557</v>
      </c>
      <c r="HO1" s="1" t="s">
        <v>4897</v>
      </c>
      <c r="HR1" s="1" t="s">
        <v>289</v>
      </c>
      <c r="HS1" s="1" t="s">
        <v>4557</v>
      </c>
      <c r="HT1" s="1" t="s">
        <v>4896</v>
      </c>
      <c r="HW1" s="1" t="s">
        <v>4117</v>
      </c>
      <c r="HX1" s="1" t="s">
        <v>4557</v>
      </c>
      <c r="HY1" s="1" t="s">
        <v>4895</v>
      </c>
      <c r="IB1" s="1" t="s">
        <v>1931</v>
      </c>
      <c r="IC1" s="1" t="s">
        <v>4557</v>
      </c>
      <c r="ID1" s="1" t="s">
        <v>4894</v>
      </c>
      <c r="IG1" s="1" t="s">
        <v>4000</v>
      </c>
      <c r="IH1" s="1" t="s">
        <v>4557</v>
      </c>
      <c r="II1" s="1" t="s">
        <v>4893</v>
      </c>
      <c r="IL1" s="1" t="s">
        <v>3933</v>
      </c>
      <c r="IM1" s="1" t="s">
        <v>4557</v>
      </c>
      <c r="IN1" s="1" t="s">
        <v>4892</v>
      </c>
      <c r="IQ1" s="1" t="s">
        <v>2343</v>
      </c>
      <c r="IR1" s="1" t="s">
        <v>4557</v>
      </c>
      <c r="IS1" s="1" t="s">
        <v>4891</v>
      </c>
      <c r="IV1" s="1" t="s">
        <v>2302</v>
      </c>
      <c r="IW1" s="1" t="s">
        <v>4557</v>
      </c>
      <c r="IX1" s="1" t="s">
        <v>4890</v>
      </c>
      <c r="JA1" s="1" t="s">
        <v>2287</v>
      </c>
      <c r="JB1" s="1" t="s">
        <v>4557</v>
      </c>
      <c r="JC1" s="1" t="s">
        <v>4889</v>
      </c>
      <c r="JF1" s="1" t="s">
        <v>2881</v>
      </c>
      <c r="JG1" s="1" t="s">
        <v>4557</v>
      </c>
      <c r="JH1" s="1" t="s">
        <v>4888</v>
      </c>
      <c r="JK1" s="1" t="s">
        <v>4537</v>
      </c>
      <c r="JL1" s="1" t="s">
        <v>4557</v>
      </c>
      <c r="JM1" s="1" t="s">
        <v>4887</v>
      </c>
      <c r="JP1" s="1" t="s">
        <v>3542</v>
      </c>
      <c r="JQ1" s="1" t="s">
        <v>4557</v>
      </c>
      <c r="JR1" s="1" t="s">
        <v>4886</v>
      </c>
      <c r="JU1" s="1" t="s">
        <v>1618</v>
      </c>
      <c r="JV1" s="1" t="s">
        <v>4557</v>
      </c>
      <c r="JW1" s="1" t="s">
        <v>4885</v>
      </c>
      <c r="JZ1" s="1" t="s">
        <v>2317</v>
      </c>
      <c r="KA1" s="1" t="s">
        <v>4557</v>
      </c>
      <c r="KB1" s="1" t="s">
        <v>4884</v>
      </c>
      <c r="KE1" s="1" t="s">
        <v>1809</v>
      </c>
      <c r="KF1" s="1" t="s">
        <v>4557</v>
      </c>
      <c r="KG1" s="1" t="s">
        <v>4883</v>
      </c>
      <c r="KJ1" s="1" t="s">
        <v>1500</v>
      </c>
      <c r="KK1" s="1" t="s">
        <v>4557</v>
      </c>
      <c r="KL1" s="1" t="s">
        <v>4882</v>
      </c>
      <c r="KO1" s="1" t="s">
        <v>677</v>
      </c>
      <c r="KP1" s="1" t="s">
        <v>4557</v>
      </c>
      <c r="KQ1" s="1" t="s">
        <v>4881</v>
      </c>
      <c r="KT1" s="1" t="s">
        <v>3263</v>
      </c>
      <c r="KU1" s="1" t="s">
        <v>4557</v>
      </c>
      <c r="KV1" s="1" t="s">
        <v>4880</v>
      </c>
      <c r="KY1" s="1" t="s">
        <v>3340</v>
      </c>
      <c r="KZ1" s="1" t="s">
        <v>4557</v>
      </c>
      <c r="LA1" s="1" t="s">
        <v>4879</v>
      </c>
      <c r="LD1" s="1" t="s">
        <v>2061</v>
      </c>
      <c r="LE1" s="1" t="s">
        <v>4557</v>
      </c>
      <c r="LF1" s="1" t="s">
        <v>4878</v>
      </c>
      <c r="LI1" s="1" t="s">
        <v>79</v>
      </c>
      <c r="LJ1" s="1" t="s">
        <v>4557</v>
      </c>
      <c r="LK1" s="1" t="s">
        <v>4877</v>
      </c>
      <c r="LN1" s="1" t="s">
        <v>2452</v>
      </c>
      <c r="LO1" s="1" t="s">
        <v>4557</v>
      </c>
      <c r="LP1" s="1" t="s">
        <v>4876</v>
      </c>
      <c r="LS1" s="1" t="s">
        <v>2716</v>
      </c>
      <c r="LT1" s="1" t="s">
        <v>4557</v>
      </c>
      <c r="LU1" s="1" t="s">
        <v>4875</v>
      </c>
      <c r="LX1" s="1" t="s">
        <v>697</v>
      </c>
      <c r="LY1" s="1" t="s">
        <v>4557</v>
      </c>
      <c r="LZ1" s="1" t="s">
        <v>4874</v>
      </c>
      <c r="MC1" s="1" t="s">
        <v>3218</v>
      </c>
      <c r="MD1" s="1" t="s">
        <v>4557</v>
      </c>
      <c r="ME1" s="1" t="s">
        <v>4873</v>
      </c>
      <c r="MH1" s="1" t="s">
        <v>2253</v>
      </c>
      <c r="MI1" s="1" t="s">
        <v>4557</v>
      </c>
      <c r="MJ1" s="1" t="s">
        <v>4872</v>
      </c>
      <c r="MM1" s="1" t="s">
        <v>1728</v>
      </c>
      <c r="MN1" s="1" t="s">
        <v>4557</v>
      </c>
      <c r="MO1" s="1" t="s">
        <v>4871</v>
      </c>
      <c r="MR1" s="1" t="s">
        <v>3925</v>
      </c>
      <c r="MS1" s="1" t="s">
        <v>4557</v>
      </c>
      <c r="MT1" s="1" t="s">
        <v>4870</v>
      </c>
      <c r="MW1" s="1" t="s">
        <v>1390</v>
      </c>
      <c r="MX1" s="1" t="s">
        <v>4557</v>
      </c>
      <c r="MY1" s="1" t="s">
        <v>4869</v>
      </c>
      <c r="NB1" s="1" t="s">
        <v>3322</v>
      </c>
      <c r="NC1" s="1" t="s">
        <v>4557</v>
      </c>
      <c r="ND1" s="1" t="s">
        <v>4868</v>
      </c>
      <c r="NG1" s="1" t="s">
        <v>2272</v>
      </c>
      <c r="NH1" s="1" t="s">
        <v>4557</v>
      </c>
      <c r="NI1" s="1" t="s">
        <v>4867</v>
      </c>
      <c r="NL1" s="1" t="s">
        <v>4454</v>
      </c>
      <c r="NM1" s="1" t="s">
        <v>4557</v>
      </c>
      <c r="NN1" s="1" t="s">
        <v>4866</v>
      </c>
      <c r="NQ1" s="1" t="s">
        <v>3775</v>
      </c>
      <c r="NR1" s="1" t="s">
        <v>4557</v>
      </c>
      <c r="NS1" s="1" t="s">
        <v>4865</v>
      </c>
      <c r="NV1" s="1" t="s">
        <v>2577</v>
      </c>
      <c r="NW1" s="1" t="s">
        <v>4557</v>
      </c>
      <c r="NX1" s="1" t="s">
        <v>4864</v>
      </c>
      <c r="OA1" s="1" t="s">
        <v>3635</v>
      </c>
      <c r="OB1" s="1" t="s">
        <v>4557</v>
      </c>
      <c r="OC1" s="1" t="s">
        <v>4863</v>
      </c>
      <c r="OF1" s="1" t="s">
        <v>2920</v>
      </c>
      <c r="OG1" s="1" t="s">
        <v>4557</v>
      </c>
      <c r="OH1" s="1" t="s">
        <v>4862</v>
      </c>
      <c r="OK1" s="1" t="s">
        <v>1830</v>
      </c>
      <c r="OL1" s="1" t="s">
        <v>4557</v>
      </c>
      <c r="OM1" s="1" t="s">
        <v>4861</v>
      </c>
      <c r="OP1" s="1" t="s">
        <v>4134</v>
      </c>
      <c r="OQ1" s="1" t="s">
        <v>4557</v>
      </c>
      <c r="OR1" s="1" t="s">
        <v>4860</v>
      </c>
      <c r="OU1" s="1" t="s">
        <v>376</v>
      </c>
      <c r="OV1" s="1" t="s">
        <v>4557</v>
      </c>
      <c r="OW1" s="1" t="s">
        <v>4859</v>
      </c>
      <c r="OZ1" s="1" t="s">
        <v>1340</v>
      </c>
      <c r="PA1" s="1" t="s">
        <v>4557</v>
      </c>
      <c r="PB1" s="1" t="s">
        <v>4858</v>
      </c>
      <c r="PE1" s="1" t="s">
        <v>4110</v>
      </c>
      <c r="PF1" s="1" t="s">
        <v>4557</v>
      </c>
      <c r="PG1" s="1" t="s">
        <v>4857</v>
      </c>
      <c r="PJ1" s="1" t="s">
        <v>974</v>
      </c>
      <c r="PK1" s="1" t="s">
        <v>4557</v>
      </c>
      <c r="PL1" s="1" t="s">
        <v>4856</v>
      </c>
      <c r="PO1" s="1" t="s">
        <v>212</v>
      </c>
      <c r="PP1" s="1" t="s">
        <v>4557</v>
      </c>
      <c r="PQ1" s="1" t="s">
        <v>4855</v>
      </c>
      <c r="PT1" s="1" t="s">
        <v>3665</v>
      </c>
      <c r="PU1" s="1" t="s">
        <v>4557</v>
      </c>
      <c r="PV1" s="1" t="s">
        <v>4854</v>
      </c>
      <c r="PY1" s="1" t="s">
        <v>2756</v>
      </c>
      <c r="PZ1" s="1" t="s">
        <v>4557</v>
      </c>
      <c r="QA1" s="1" t="s">
        <v>4853</v>
      </c>
      <c r="QD1" s="1" t="s">
        <v>2319</v>
      </c>
      <c r="QE1" s="1" t="s">
        <v>4557</v>
      </c>
      <c r="QF1" s="1" t="s">
        <v>4852</v>
      </c>
      <c r="QI1" s="1" t="s">
        <v>2952</v>
      </c>
      <c r="QJ1" s="1" t="s">
        <v>4557</v>
      </c>
      <c r="QK1" s="1" t="s">
        <v>4851</v>
      </c>
      <c r="QN1" s="1" t="s">
        <v>30</v>
      </c>
      <c r="QO1" s="1" t="s">
        <v>4557</v>
      </c>
      <c r="QP1" s="1" t="s">
        <v>4850</v>
      </c>
      <c r="QS1" s="1" t="s">
        <v>1681</v>
      </c>
      <c r="QT1" s="1" t="s">
        <v>4557</v>
      </c>
      <c r="QU1" s="1" t="s">
        <v>4849</v>
      </c>
      <c r="QX1" s="1" t="s">
        <v>1822</v>
      </c>
      <c r="QY1" s="1" t="s">
        <v>4557</v>
      </c>
      <c r="QZ1" s="1" t="s">
        <v>4848</v>
      </c>
      <c r="RC1" s="1" t="s">
        <v>2149</v>
      </c>
      <c r="RD1" s="1" t="s">
        <v>4557</v>
      </c>
      <c r="RE1" s="1" t="s">
        <v>4847</v>
      </c>
      <c r="RH1" s="1" t="s">
        <v>4107</v>
      </c>
      <c r="RI1" s="1" t="s">
        <v>4557</v>
      </c>
      <c r="RJ1" s="1" t="s">
        <v>4846</v>
      </c>
      <c r="RM1" s="1" t="s">
        <v>3224</v>
      </c>
      <c r="RN1" s="1" t="s">
        <v>4557</v>
      </c>
      <c r="RO1" s="1" t="s">
        <v>4845</v>
      </c>
      <c r="RR1" s="1" t="s">
        <v>3667</v>
      </c>
      <c r="RS1" s="1" t="s">
        <v>4557</v>
      </c>
      <c r="RT1" s="1" t="s">
        <v>4844</v>
      </c>
      <c r="RW1" s="1" t="s">
        <v>1327</v>
      </c>
      <c r="RX1" s="1" t="s">
        <v>4557</v>
      </c>
      <c r="RY1" s="1" t="s">
        <v>4843</v>
      </c>
      <c r="SB1" s="1" t="s">
        <v>819</v>
      </c>
      <c r="SC1" s="1" t="s">
        <v>4557</v>
      </c>
      <c r="SD1" s="1" t="s">
        <v>4842</v>
      </c>
      <c r="SG1" s="1" t="s">
        <v>1284</v>
      </c>
      <c r="SH1" s="1" t="s">
        <v>4557</v>
      </c>
      <c r="SI1" s="1" t="s">
        <v>4841</v>
      </c>
      <c r="SL1" s="1" t="s">
        <v>3237</v>
      </c>
      <c r="SM1" s="1" t="s">
        <v>4557</v>
      </c>
      <c r="SN1" s="1" t="s">
        <v>4840</v>
      </c>
      <c r="SQ1" s="1" t="s">
        <v>1593</v>
      </c>
      <c r="SR1" s="1" t="s">
        <v>4557</v>
      </c>
      <c r="SS1" s="1" t="s">
        <v>4839</v>
      </c>
      <c r="SV1" s="1" t="s">
        <v>646</v>
      </c>
      <c r="SW1" s="1" t="s">
        <v>4557</v>
      </c>
      <c r="SX1" s="1" t="s">
        <v>4838</v>
      </c>
      <c r="TA1" s="1" t="s">
        <v>2082</v>
      </c>
      <c r="TB1" s="1" t="s">
        <v>4557</v>
      </c>
      <c r="TC1" s="1" t="s">
        <v>4837</v>
      </c>
      <c r="TF1" s="1" t="s">
        <v>3570</v>
      </c>
      <c r="TG1" s="1" t="s">
        <v>4557</v>
      </c>
      <c r="TH1" s="1" t="s">
        <v>4836</v>
      </c>
      <c r="TK1" s="1" t="s">
        <v>1671</v>
      </c>
      <c r="TL1" s="1" t="s">
        <v>4557</v>
      </c>
      <c r="TM1" s="1" t="s">
        <v>4835</v>
      </c>
      <c r="TP1" s="1" t="s">
        <v>4128</v>
      </c>
      <c r="TQ1" s="1" t="s">
        <v>4557</v>
      </c>
      <c r="TR1" s="1" t="s">
        <v>4834</v>
      </c>
      <c r="TU1" s="1" t="s">
        <v>709</v>
      </c>
      <c r="TV1" s="1" t="s">
        <v>4557</v>
      </c>
      <c r="TW1" s="1" t="s">
        <v>4833</v>
      </c>
      <c r="TZ1" s="1" t="s">
        <v>1763</v>
      </c>
      <c r="UA1" s="1" t="s">
        <v>4557</v>
      </c>
      <c r="UB1" s="1" t="s">
        <v>4832</v>
      </c>
      <c r="UE1" s="1" t="s">
        <v>4004</v>
      </c>
      <c r="UF1" s="1" t="s">
        <v>4557</v>
      </c>
      <c r="UG1" s="1" t="s">
        <v>4831</v>
      </c>
      <c r="UJ1" s="1" t="s">
        <v>4102</v>
      </c>
      <c r="UK1" s="1" t="s">
        <v>4557</v>
      </c>
      <c r="UL1" s="1" t="s">
        <v>4830</v>
      </c>
      <c r="UO1" s="1" t="s">
        <v>1316</v>
      </c>
      <c r="UP1" s="1" t="s">
        <v>4557</v>
      </c>
      <c r="UQ1" s="1" t="s">
        <v>4829</v>
      </c>
      <c r="UT1" s="1" t="s">
        <v>2949</v>
      </c>
      <c r="UU1" s="1" t="s">
        <v>4557</v>
      </c>
      <c r="UV1" s="1" t="s">
        <v>4828</v>
      </c>
      <c r="UY1" s="1" t="s">
        <v>1833</v>
      </c>
      <c r="UZ1" s="1" t="s">
        <v>4557</v>
      </c>
      <c r="VA1" s="1" t="s">
        <v>4827</v>
      </c>
      <c r="VD1" s="1" t="s">
        <v>3632</v>
      </c>
      <c r="VE1" s="1" t="s">
        <v>4557</v>
      </c>
      <c r="VF1" s="1" t="s">
        <v>4826</v>
      </c>
      <c r="VI1" s="1" t="s">
        <v>244</v>
      </c>
      <c r="VJ1" s="1" t="s">
        <v>4557</v>
      </c>
      <c r="VK1" s="1" t="s">
        <v>4825</v>
      </c>
      <c r="VN1" s="1" t="s">
        <v>3833</v>
      </c>
      <c r="VO1" s="1" t="s">
        <v>4557</v>
      </c>
      <c r="VP1" s="1" t="s">
        <v>4824</v>
      </c>
      <c r="VS1" s="1" t="s">
        <v>1938</v>
      </c>
      <c r="VT1" s="1" t="s">
        <v>4557</v>
      </c>
      <c r="VU1" s="1" t="s">
        <v>4823</v>
      </c>
      <c r="VX1" s="1" t="s">
        <v>379</v>
      </c>
      <c r="VY1" s="1" t="s">
        <v>4557</v>
      </c>
      <c r="VZ1" s="1" t="s">
        <v>4822</v>
      </c>
      <c r="WC1" s="1" t="s">
        <v>2727</v>
      </c>
      <c r="WD1" s="1" t="s">
        <v>4557</v>
      </c>
      <c r="WE1" s="1" t="s">
        <v>4821</v>
      </c>
      <c r="WH1" s="1" t="s">
        <v>1694</v>
      </c>
      <c r="WI1" s="1" t="s">
        <v>4557</v>
      </c>
      <c r="WJ1" s="1" t="s">
        <v>4820</v>
      </c>
      <c r="WM1" s="1" t="s">
        <v>4002</v>
      </c>
      <c r="WN1" s="1" t="s">
        <v>4557</v>
      </c>
      <c r="WO1" s="1" t="s">
        <v>4819</v>
      </c>
      <c r="WR1" s="1" t="s">
        <v>3815</v>
      </c>
      <c r="WS1" s="1" t="s">
        <v>4557</v>
      </c>
      <c r="WT1" s="1" t="s">
        <v>4818</v>
      </c>
      <c r="WW1" s="1" t="s">
        <v>1116</v>
      </c>
      <c r="WX1" s="1" t="s">
        <v>4557</v>
      </c>
      <c r="WY1" s="1" t="s">
        <v>4817</v>
      </c>
      <c r="XB1" s="1" t="s">
        <v>4402</v>
      </c>
      <c r="XC1" s="1" t="s">
        <v>4557</v>
      </c>
      <c r="XD1" s="1" t="s">
        <v>4816</v>
      </c>
      <c r="XG1" s="1" t="s">
        <v>1278</v>
      </c>
      <c r="XH1" s="1" t="s">
        <v>4557</v>
      </c>
      <c r="XI1" s="1" t="s">
        <v>4815</v>
      </c>
      <c r="XL1" s="1" t="s">
        <v>1503</v>
      </c>
      <c r="XM1" s="1" t="s">
        <v>4557</v>
      </c>
      <c r="XN1" s="1" t="s">
        <v>4814</v>
      </c>
      <c r="XQ1" s="1" t="s">
        <v>859</v>
      </c>
      <c r="XR1" s="1" t="s">
        <v>4557</v>
      </c>
      <c r="XS1" s="1" t="s">
        <v>4813</v>
      </c>
      <c r="XV1" s="1" t="s">
        <v>4280</v>
      </c>
      <c r="XW1" s="1" t="s">
        <v>4557</v>
      </c>
      <c r="XX1" s="1" t="s">
        <v>4812</v>
      </c>
      <c r="YA1" s="1" t="s">
        <v>1622</v>
      </c>
      <c r="YB1" s="1" t="s">
        <v>4557</v>
      </c>
      <c r="YC1" s="1" t="s">
        <v>4811</v>
      </c>
      <c r="YF1" s="1" t="s">
        <v>1356</v>
      </c>
      <c r="YG1" s="1" t="s">
        <v>4557</v>
      </c>
      <c r="YH1" s="1" t="s">
        <v>4810</v>
      </c>
      <c r="YK1" s="1" t="s">
        <v>1181</v>
      </c>
      <c r="YL1" s="1" t="s">
        <v>4557</v>
      </c>
      <c r="YM1" s="1" t="s">
        <v>4809</v>
      </c>
      <c r="YP1" s="1" t="s">
        <v>271</v>
      </c>
      <c r="YQ1" s="1" t="s">
        <v>4557</v>
      </c>
      <c r="YR1" s="1" t="s">
        <v>4808</v>
      </c>
      <c r="YU1" s="1" t="s">
        <v>2311</v>
      </c>
      <c r="YV1" s="1" t="s">
        <v>4557</v>
      </c>
      <c r="YW1" s="1" t="s">
        <v>4807</v>
      </c>
      <c r="YZ1" s="1" t="s">
        <v>2167</v>
      </c>
      <c r="ZA1" s="1" t="s">
        <v>4557</v>
      </c>
      <c r="ZB1" s="1" t="s">
        <v>4806</v>
      </c>
      <c r="ZE1" s="1" t="s">
        <v>300</v>
      </c>
      <c r="ZF1" s="1" t="s">
        <v>4557</v>
      </c>
      <c r="ZG1" s="1" t="s">
        <v>4805</v>
      </c>
      <c r="ZJ1" s="1" t="s">
        <v>4299</v>
      </c>
      <c r="ZK1" s="1" t="s">
        <v>4557</v>
      </c>
      <c r="ZL1" s="1" t="s">
        <v>4804</v>
      </c>
      <c r="ZO1" s="1" t="s">
        <v>200</v>
      </c>
      <c r="ZP1" s="1" t="s">
        <v>4557</v>
      </c>
      <c r="ZQ1" s="1" t="s">
        <v>4803</v>
      </c>
      <c r="ZT1" s="1" t="s">
        <v>644</v>
      </c>
      <c r="ZU1" s="1" t="s">
        <v>4557</v>
      </c>
      <c r="ZV1" s="1" t="s">
        <v>4802</v>
      </c>
      <c r="ZY1" s="1" t="s">
        <v>1788</v>
      </c>
      <c r="ZZ1" s="1" t="s">
        <v>4557</v>
      </c>
      <c r="AAA1" s="1" t="s">
        <v>4801</v>
      </c>
      <c r="AAD1" s="1" t="s">
        <v>1811</v>
      </c>
      <c r="AAE1" s="1" t="s">
        <v>4557</v>
      </c>
      <c r="AAF1" s="1" t="s">
        <v>4800</v>
      </c>
      <c r="AAI1" s="1" t="s">
        <v>862</v>
      </c>
      <c r="AAJ1" s="1" t="s">
        <v>4557</v>
      </c>
      <c r="AAK1" s="1" t="s">
        <v>4799</v>
      </c>
      <c r="AAN1" s="1" t="s">
        <v>4491</v>
      </c>
      <c r="AAO1" s="1" t="s">
        <v>4557</v>
      </c>
      <c r="AAP1" s="1" t="s">
        <v>4798</v>
      </c>
      <c r="AAS1" s="1" t="s">
        <v>2773</v>
      </c>
      <c r="AAT1" s="1" t="s">
        <v>4557</v>
      </c>
      <c r="AAU1" s="1" t="s">
        <v>4797</v>
      </c>
      <c r="AAX1" s="1" t="s">
        <v>1313</v>
      </c>
      <c r="AAY1" s="1" t="s">
        <v>4557</v>
      </c>
      <c r="AAZ1" s="1" t="s">
        <v>4796</v>
      </c>
      <c r="ABC1" s="1" t="s">
        <v>4541</v>
      </c>
      <c r="ABD1" s="1" t="s">
        <v>4557</v>
      </c>
      <c r="ABE1" s="1" t="s">
        <v>4795</v>
      </c>
      <c r="ABH1" s="1" t="s">
        <v>4113</v>
      </c>
      <c r="ABI1" s="1" t="s">
        <v>4557</v>
      </c>
      <c r="ABJ1" s="1" t="s">
        <v>4794</v>
      </c>
      <c r="ABM1" s="1" t="s">
        <v>3715</v>
      </c>
      <c r="ABN1" s="1" t="s">
        <v>4557</v>
      </c>
      <c r="ABO1" s="1" t="s">
        <v>4793</v>
      </c>
      <c r="ABR1" s="1" t="s">
        <v>1630</v>
      </c>
      <c r="ABS1" s="1" t="s">
        <v>4557</v>
      </c>
      <c r="ABT1" s="1" t="s">
        <v>4792</v>
      </c>
      <c r="ABW1" s="1" t="s">
        <v>1848</v>
      </c>
      <c r="ABX1" s="1" t="s">
        <v>4557</v>
      </c>
      <c r="ABY1" s="1" t="s">
        <v>4791</v>
      </c>
      <c r="ACB1" s="1" t="s">
        <v>3216</v>
      </c>
      <c r="ACC1" s="1" t="s">
        <v>4557</v>
      </c>
      <c r="ACD1" s="1" t="s">
        <v>4790</v>
      </c>
      <c r="ACG1" s="1" t="s">
        <v>1018</v>
      </c>
      <c r="ACH1" s="1" t="s">
        <v>4557</v>
      </c>
      <c r="ACI1" s="1" t="s">
        <v>4789</v>
      </c>
      <c r="ACL1" s="1" t="s">
        <v>55</v>
      </c>
      <c r="ACM1" s="1" t="s">
        <v>4557</v>
      </c>
      <c r="ACN1" s="1" t="s">
        <v>4788</v>
      </c>
      <c r="ACQ1" s="1" t="s">
        <v>853</v>
      </c>
      <c r="ACR1" s="1" t="s">
        <v>4557</v>
      </c>
      <c r="ACS1" s="1" t="s">
        <v>4787</v>
      </c>
      <c r="ACV1" s="1" t="s">
        <v>3294</v>
      </c>
      <c r="ACW1" s="1" t="s">
        <v>4557</v>
      </c>
      <c r="ACX1" s="1" t="s">
        <v>4786</v>
      </c>
      <c r="ADA1" s="1" t="s">
        <v>493</v>
      </c>
      <c r="ADB1" s="1" t="s">
        <v>4557</v>
      </c>
      <c r="ADC1" s="1" t="s">
        <v>4785</v>
      </c>
      <c r="ADF1" s="1" t="s">
        <v>2929</v>
      </c>
      <c r="ADG1" s="1" t="s">
        <v>4557</v>
      </c>
      <c r="ADH1" s="1" t="s">
        <v>4784</v>
      </c>
      <c r="ADK1" s="1" t="s">
        <v>3134</v>
      </c>
      <c r="ADL1" s="1" t="s">
        <v>4557</v>
      </c>
      <c r="ADM1" s="1" t="s">
        <v>4783</v>
      </c>
      <c r="ADP1" s="1" t="s">
        <v>3443</v>
      </c>
      <c r="ADQ1" s="1" t="s">
        <v>4557</v>
      </c>
      <c r="ADR1" s="1" t="s">
        <v>4782</v>
      </c>
      <c r="ADU1" s="1" t="s">
        <v>638</v>
      </c>
      <c r="ADV1" s="1" t="s">
        <v>4557</v>
      </c>
      <c r="ADW1" s="1" t="s">
        <v>4781</v>
      </c>
      <c r="ADZ1" s="1" t="s">
        <v>2732</v>
      </c>
      <c r="AEA1" s="1" t="s">
        <v>4557</v>
      </c>
      <c r="AEB1" s="1" t="s">
        <v>4780</v>
      </c>
      <c r="AEE1" s="1" t="s">
        <v>4130</v>
      </c>
      <c r="AEF1" s="1" t="s">
        <v>4557</v>
      </c>
      <c r="AEG1" s="1" t="s">
        <v>4779</v>
      </c>
      <c r="AEJ1" s="1" t="s">
        <v>641</v>
      </c>
      <c r="AEK1" s="1" t="s">
        <v>4557</v>
      </c>
      <c r="AEL1" s="1" t="s">
        <v>4778</v>
      </c>
      <c r="AEO1" s="1" t="s">
        <v>4333</v>
      </c>
      <c r="AEP1" s="1" t="s">
        <v>4557</v>
      </c>
      <c r="AEQ1" s="1" t="s">
        <v>4777</v>
      </c>
      <c r="AET1" s="1" t="s">
        <v>171</v>
      </c>
      <c r="AEU1" s="1" t="s">
        <v>4557</v>
      </c>
      <c r="AEV1" s="1" t="s">
        <v>4776</v>
      </c>
      <c r="AEY1" s="1" t="s">
        <v>671</v>
      </c>
      <c r="AEZ1" s="1" t="s">
        <v>4557</v>
      </c>
      <c r="AFA1" s="1" t="s">
        <v>4775</v>
      </c>
      <c r="AFD1" s="1" t="s">
        <v>4179</v>
      </c>
      <c r="AFE1" s="1" t="s">
        <v>4557</v>
      </c>
      <c r="AFF1" s="1" t="s">
        <v>4774</v>
      </c>
      <c r="AFI1" s="1" t="s">
        <v>341</v>
      </c>
      <c r="AFJ1" s="1" t="s">
        <v>4557</v>
      </c>
      <c r="AFK1" s="1" t="s">
        <v>4773</v>
      </c>
      <c r="AFN1" s="1" t="s">
        <v>2121</v>
      </c>
      <c r="AFO1" s="1" t="s">
        <v>4557</v>
      </c>
      <c r="AFP1" s="1" t="s">
        <v>4772</v>
      </c>
      <c r="AFS1" s="1" t="s">
        <v>61</v>
      </c>
      <c r="AFT1" s="1" t="s">
        <v>4557</v>
      </c>
      <c r="AFU1" s="1" t="s">
        <v>4771</v>
      </c>
      <c r="AFX1" s="1" t="s">
        <v>1269</v>
      </c>
      <c r="AFY1" s="1" t="s">
        <v>4557</v>
      </c>
      <c r="AFZ1" s="1" t="s">
        <v>4770</v>
      </c>
      <c r="AGC1" s="1" t="s">
        <v>822</v>
      </c>
      <c r="AGD1" s="1" t="s">
        <v>4557</v>
      </c>
      <c r="AGE1" s="1" t="s">
        <v>4769</v>
      </c>
      <c r="AGH1" s="1" t="s">
        <v>1023</v>
      </c>
      <c r="AGI1" s="1" t="s">
        <v>4557</v>
      </c>
      <c r="AGJ1" s="1" t="s">
        <v>4768</v>
      </c>
      <c r="AGM1" s="1" t="s">
        <v>58</v>
      </c>
      <c r="AGN1" s="1" t="s">
        <v>4557</v>
      </c>
      <c r="AGO1" s="1" t="s">
        <v>4767</v>
      </c>
      <c r="AGR1" s="1" t="s">
        <v>1289</v>
      </c>
      <c r="AGS1" s="1" t="s">
        <v>4557</v>
      </c>
      <c r="AGT1" s="1" t="s">
        <v>4766</v>
      </c>
      <c r="AGW1" s="1" t="s">
        <v>371</v>
      </c>
      <c r="AGX1" s="1" t="s">
        <v>4557</v>
      </c>
      <c r="AGY1" s="1" t="s">
        <v>4765</v>
      </c>
      <c r="AHB1" s="1" t="s">
        <v>737</v>
      </c>
      <c r="AHC1" s="1" t="s">
        <v>4557</v>
      </c>
      <c r="AHD1" s="1" t="s">
        <v>4764</v>
      </c>
      <c r="AHG1" s="1" t="s">
        <v>1141</v>
      </c>
      <c r="AHH1" s="1" t="s">
        <v>4557</v>
      </c>
      <c r="AHI1" s="1" t="s">
        <v>4763</v>
      </c>
      <c r="AHL1" s="1" t="s">
        <v>1684</v>
      </c>
      <c r="AHM1" s="1" t="s">
        <v>4557</v>
      </c>
      <c r="AHN1" s="1" t="s">
        <v>4762</v>
      </c>
      <c r="AHQ1" s="1" t="s">
        <v>1302</v>
      </c>
      <c r="AHR1" s="1" t="s">
        <v>4557</v>
      </c>
      <c r="AHS1" s="1" t="s">
        <v>4761</v>
      </c>
      <c r="AHV1" s="1" t="s">
        <v>856</v>
      </c>
      <c r="AHW1" s="1" t="s">
        <v>4557</v>
      </c>
      <c r="AHX1" s="1" t="s">
        <v>4760</v>
      </c>
      <c r="AIA1" s="1" t="s">
        <v>4477</v>
      </c>
      <c r="AIB1" s="1" t="s">
        <v>4557</v>
      </c>
      <c r="AIC1" s="1" t="s">
        <v>4759</v>
      </c>
      <c r="AIF1" s="1" t="s">
        <v>1264</v>
      </c>
      <c r="AIG1" s="1" t="s">
        <v>4557</v>
      </c>
      <c r="AIH1" s="1" t="s">
        <v>4758</v>
      </c>
      <c r="AIK1" s="1" t="s">
        <v>1793</v>
      </c>
      <c r="AIL1" s="1" t="s">
        <v>4557</v>
      </c>
      <c r="AIM1" s="1" t="s">
        <v>4757</v>
      </c>
      <c r="AIP1" s="1" t="s">
        <v>4368</v>
      </c>
      <c r="AIQ1" s="1" t="s">
        <v>4557</v>
      </c>
      <c r="AIR1" s="1" t="s">
        <v>4756</v>
      </c>
      <c r="AIU1" s="1" t="s">
        <v>1244</v>
      </c>
      <c r="AIV1" s="1" t="s">
        <v>4557</v>
      </c>
      <c r="AIW1" s="1" t="s">
        <v>4755</v>
      </c>
      <c r="AIZ1" s="1" t="s">
        <v>317</v>
      </c>
      <c r="AJA1" s="1" t="s">
        <v>4557</v>
      </c>
      <c r="AJB1" s="1" t="s">
        <v>4754</v>
      </c>
      <c r="AJE1" s="1" t="s">
        <v>2753</v>
      </c>
      <c r="AJF1" s="1" t="s">
        <v>4557</v>
      </c>
      <c r="AJG1" s="1" t="s">
        <v>4753</v>
      </c>
      <c r="AJJ1" s="1" t="s">
        <v>2768</v>
      </c>
      <c r="AJK1" s="1" t="s">
        <v>4557</v>
      </c>
      <c r="AJL1" s="1" t="s">
        <v>4752</v>
      </c>
      <c r="AJO1" s="1" t="s">
        <v>770</v>
      </c>
      <c r="AJP1" s="1" t="s">
        <v>4557</v>
      </c>
      <c r="AJQ1" s="1" t="s">
        <v>4751</v>
      </c>
      <c r="AJT1" s="1" t="s">
        <v>3315</v>
      </c>
      <c r="AJU1" s="1" t="s">
        <v>4557</v>
      </c>
      <c r="AJV1" s="1" t="s">
        <v>4750</v>
      </c>
      <c r="AJY1" s="1" t="s">
        <v>1867</v>
      </c>
      <c r="AJZ1" s="1" t="s">
        <v>4557</v>
      </c>
      <c r="AKA1" s="1" t="s">
        <v>4749</v>
      </c>
      <c r="AKD1" s="1" t="s">
        <v>3446</v>
      </c>
      <c r="AKE1" s="1" t="s">
        <v>4557</v>
      </c>
      <c r="AKF1" s="1" t="s">
        <v>4748</v>
      </c>
      <c r="AKI1" s="1" t="s">
        <v>652</v>
      </c>
      <c r="AKJ1" s="1" t="s">
        <v>4557</v>
      </c>
      <c r="AKK1" s="1" t="s">
        <v>4747</v>
      </c>
      <c r="AKN1" s="1" t="s">
        <v>2745</v>
      </c>
      <c r="AKO1" s="1" t="s">
        <v>4557</v>
      </c>
      <c r="AKP1" s="1" t="s">
        <v>4746</v>
      </c>
      <c r="AKS1" s="1" t="s">
        <v>2998</v>
      </c>
      <c r="AKT1" s="1" t="s">
        <v>4557</v>
      </c>
      <c r="AKU1" s="1" t="s">
        <v>4745</v>
      </c>
      <c r="AKX1" s="1" t="s">
        <v>4142</v>
      </c>
      <c r="AKY1" s="1" t="s">
        <v>4557</v>
      </c>
      <c r="AKZ1" s="1" t="s">
        <v>4744</v>
      </c>
      <c r="ALC1" s="1" t="s">
        <v>2779</v>
      </c>
      <c r="ALD1" s="1" t="s">
        <v>4557</v>
      </c>
      <c r="ALE1" s="1" t="s">
        <v>4743</v>
      </c>
      <c r="ALH1" s="1" t="s">
        <v>346</v>
      </c>
      <c r="ALI1" s="1" t="s">
        <v>4557</v>
      </c>
      <c r="ALJ1" s="1" t="s">
        <v>4742</v>
      </c>
      <c r="ALM1" s="1" t="s">
        <v>2462</v>
      </c>
      <c r="ALN1" s="1" t="s">
        <v>4557</v>
      </c>
      <c r="ALO1" s="1" t="s">
        <v>4741</v>
      </c>
      <c r="ALR1" s="1" t="s">
        <v>2308</v>
      </c>
      <c r="ALS1" s="1" t="s">
        <v>4557</v>
      </c>
      <c r="ALT1" s="1" t="s">
        <v>4740</v>
      </c>
      <c r="ALW1" s="1" t="s">
        <v>4182</v>
      </c>
      <c r="ALX1" s="1" t="s">
        <v>4557</v>
      </c>
      <c r="ALY1" s="1" t="s">
        <v>4739</v>
      </c>
      <c r="AMB1" s="1" t="s">
        <v>4187</v>
      </c>
      <c r="AMC1" s="1" t="s">
        <v>4557</v>
      </c>
      <c r="AMD1" s="1" t="s">
        <v>4738</v>
      </c>
      <c r="AMG1" s="1" t="s">
        <v>2516</v>
      </c>
      <c r="AMH1" s="1" t="s">
        <v>4557</v>
      </c>
      <c r="AMI1" s="1" t="s">
        <v>4737</v>
      </c>
      <c r="AML1" s="1" t="s">
        <v>1310</v>
      </c>
      <c r="AMM1" s="1" t="s">
        <v>4557</v>
      </c>
      <c r="AMN1" s="1" t="s">
        <v>4736</v>
      </c>
      <c r="AMQ1" s="1" t="s">
        <v>1871</v>
      </c>
      <c r="AMR1" s="1" t="s">
        <v>4557</v>
      </c>
      <c r="AMS1" s="1" t="s">
        <v>4735</v>
      </c>
      <c r="AMV1" s="1" t="s">
        <v>2797</v>
      </c>
      <c r="AMW1" s="1" t="s">
        <v>4557</v>
      </c>
      <c r="AMX1" s="1" t="s">
        <v>4734</v>
      </c>
      <c r="ANA1" s="1" t="s">
        <v>916</v>
      </c>
      <c r="ANB1" s="1" t="s">
        <v>4557</v>
      </c>
      <c r="ANC1" s="1" t="s">
        <v>4733</v>
      </c>
      <c r="ANF1" s="1" t="s">
        <v>1639</v>
      </c>
      <c r="ANG1" s="1" t="s">
        <v>4557</v>
      </c>
      <c r="ANH1" s="1" t="s">
        <v>4732</v>
      </c>
      <c r="ANK1" s="1" t="s">
        <v>4195</v>
      </c>
      <c r="ANL1" s="1" t="s">
        <v>4557</v>
      </c>
      <c r="ANM1" s="1" t="s">
        <v>4731</v>
      </c>
      <c r="ANP1" s="1" t="s">
        <v>4079</v>
      </c>
      <c r="ANQ1" s="1" t="s">
        <v>4557</v>
      </c>
      <c r="ANR1" s="1" t="s">
        <v>4730</v>
      </c>
      <c r="ANU1" s="1" t="s">
        <v>969</v>
      </c>
      <c r="ANV1" s="1" t="s">
        <v>4557</v>
      </c>
      <c r="ANW1" s="1" t="s">
        <v>4729</v>
      </c>
      <c r="ANZ1" s="1" t="s">
        <v>1305</v>
      </c>
      <c r="AOA1" s="1" t="s">
        <v>4557</v>
      </c>
      <c r="AOB1" s="1" t="s">
        <v>4728</v>
      </c>
      <c r="AOE1" s="1" t="s">
        <v>1824</v>
      </c>
      <c r="AOF1" s="1" t="s">
        <v>4557</v>
      </c>
      <c r="AOG1" s="1" t="s">
        <v>4727</v>
      </c>
      <c r="AOJ1" s="1" t="s">
        <v>1642</v>
      </c>
      <c r="AOK1" s="1" t="s">
        <v>4557</v>
      </c>
      <c r="AOL1" s="1" t="s">
        <v>4726</v>
      </c>
      <c r="AOO1" s="1" t="s">
        <v>655</v>
      </c>
      <c r="AOP1" s="1" t="s">
        <v>4557</v>
      </c>
      <c r="AOQ1" s="1" t="s">
        <v>4725</v>
      </c>
      <c r="AOT1" s="1" t="s">
        <v>3357</v>
      </c>
      <c r="AOU1" s="1" t="s">
        <v>4557</v>
      </c>
      <c r="AOV1" s="1" t="s">
        <v>4724</v>
      </c>
      <c r="AOY1" s="1" t="s">
        <v>312</v>
      </c>
      <c r="AOZ1" s="1" t="s">
        <v>4557</v>
      </c>
      <c r="APA1" s="1" t="s">
        <v>4723</v>
      </c>
      <c r="APD1" s="1" t="s">
        <v>1785</v>
      </c>
      <c r="APE1" s="1" t="s">
        <v>4557</v>
      </c>
      <c r="APF1" s="1" t="s">
        <v>4722</v>
      </c>
      <c r="API1" s="1" t="s">
        <v>865</v>
      </c>
      <c r="APJ1" s="1" t="s">
        <v>4557</v>
      </c>
      <c r="APK1" s="1" t="s">
        <v>4721</v>
      </c>
      <c r="APN1" s="1" t="s">
        <v>3103</v>
      </c>
      <c r="APO1" s="1" t="s">
        <v>4557</v>
      </c>
      <c r="APP1" s="1" t="s">
        <v>4720</v>
      </c>
      <c r="APS1" s="1" t="s">
        <v>1455</v>
      </c>
      <c r="APT1" s="1" t="s">
        <v>4557</v>
      </c>
      <c r="APU1" s="1" t="s">
        <v>4719</v>
      </c>
      <c r="APX1" s="1" t="s">
        <v>1196</v>
      </c>
      <c r="APY1" s="1" t="s">
        <v>4557</v>
      </c>
      <c r="APZ1" s="1" t="s">
        <v>4718</v>
      </c>
      <c r="AQC1" s="1" t="s">
        <v>1483</v>
      </c>
      <c r="AQD1" s="1" t="s">
        <v>4557</v>
      </c>
      <c r="AQE1" s="1" t="s">
        <v>4717</v>
      </c>
      <c r="AQH1" s="1" t="s">
        <v>2058</v>
      </c>
      <c r="AQI1" s="1" t="s">
        <v>4557</v>
      </c>
      <c r="AQJ1" s="1" t="s">
        <v>4716</v>
      </c>
      <c r="AQM1" s="1" t="s">
        <v>3142</v>
      </c>
      <c r="AQN1" s="1" t="s">
        <v>4557</v>
      </c>
      <c r="AQO1" s="1" t="s">
        <v>4715</v>
      </c>
      <c r="AQR1" s="1" t="s">
        <v>4545</v>
      </c>
      <c r="AQS1" s="1" t="s">
        <v>4557</v>
      </c>
      <c r="AQT1" s="1" t="s">
        <v>4714</v>
      </c>
      <c r="AQW1" s="1" t="s">
        <v>3992</v>
      </c>
      <c r="AQX1" s="1" t="s">
        <v>4557</v>
      </c>
      <c r="AQY1" s="1" t="s">
        <v>4713</v>
      </c>
      <c r="ARB1" s="1" t="s">
        <v>3471</v>
      </c>
      <c r="ARC1" s="1" t="s">
        <v>4557</v>
      </c>
      <c r="ARD1" s="1" t="s">
        <v>4712</v>
      </c>
      <c r="ARG1" s="1" t="s">
        <v>2874</v>
      </c>
      <c r="ARH1" s="1" t="s">
        <v>4557</v>
      </c>
      <c r="ARI1" s="1" t="s">
        <v>4711</v>
      </c>
      <c r="ARL1" s="1" t="s">
        <v>1658</v>
      </c>
      <c r="ARM1" s="1" t="s">
        <v>4557</v>
      </c>
      <c r="ARN1" s="1" t="s">
        <v>4710</v>
      </c>
      <c r="ARQ1" s="1" t="s">
        <v>2807</v>
      </c>
      <c r="ARR1" s="1" t="s">
        <v>4557</v>
      </c>
      <c r="ARS1" s="1" t="s">
        <v>4709</v>
      </c>
      <c r="ARV1" s="1" t="s">
        <v>868</v>
      </c>
      <c r="ARW1" s="1" t="s">
        <v>4557</v>
      </c>
      <c r="ARX1" s="1" t="s">
        <v>4708</v>
      </c>
      <c r="ASA1" s="1" t="s">
        <v>125</v>
      </c>
      <c r="ASB1" s="1" t="s">
        <v>4557</v>
      </c>
      <c r="ASC1" s="1" t="s">
        <v>4707</v>
      </c>
      <c r="ASF1" s="1" t="s">
        <v>3454</v>
      </c>
      <c r="ASG1" s="1" t="s">
        <v>4557</v>
      </c>
      <c r="ASH1" s="1" t="s">
        <v>4706</v>
      </c>
      <c r="ASK1" s="1" t="s">
        <v>2630</v>
      </c>
      <c r="ASL1" s="1" t="s">
        <v>4557</v>
      </c>
      <c r="ASM1" s="1" t="s">
        <v>4705</v>
      </c>
      <c r="ASP1" s="1" t="s">
        <v>3260</v>
      </c>
      <c r="ASQ1" s="1" t="s">
        <v>4557</v>
      </c>
      <c r="ASR1" s="1" t="s">
        <v>4704</v>
      </c>
      <c r="ASU1" s="1" t="s">
        <v>265</v>
      </c>
      <c r="ASV1" s="1" t="s">
        <v>4557</v>
      </c>
      <c r="ASW1" s="1" t="s">
        <v>4703</v>
      </c>
      <c r="ASZ1" s="1" t="s">
        <v>4463</v>
      </c>
      <c r="ATA1" s="1" t="s">
        <v>4557</v>
      </c>
      <c r="ATB1" s="1" t="s">
        <v>4702</v>
      </c>
      <c r="ATE1" s="1" t="s">
        <v>3266</v>
      </c>
      <c r="ATF1" s="1" t="s">
        <v>4557</v>
      </c>
      <c r="ATG1" s="1" t="s">
        <v>4701</v>
      </c>
      <c r="ATJ1" s="1" t="s">
        <v>4198</v>
      </c>
      <c r="ATK1" s="1" t="s">
        <v>4557</v>
      </c>
      <c r="ATL1" s="1" t="s">
        <v>4700</v>
      </c>
      <c r="ATO1" s="1" t="s">
        <v>3624</v>
      </c>
      <c r="ATP1" s="1" t="s">
        <v>4557</v>
      </c>
      <c r="ATQ1" s="1" t="s">
        <v>4699</v>
      </c>
      <c r="ATT1" s="1" t="s">
        <v>4168</v>
      </c>
      <c r="ATU1" s="1" t="s">
        <v>4557</v>
      </c>
      <c r="ATV1" s="1" t="s">
        <v>4698</v>
      </c>
      <c r="ATY1" s="1" t="s">
        <v>3289</v>
      </c>
      <c r="ATZ1" s="1" t="s">
        <v>4557</v>
      </c>
      <c r="AUA1" s="1" t="s">
        <v>4697</v>
      </c>
      <c r="AUD1" s="1" t="s">
        <v>3975</v>
      </c>
      <c r="AUE1" s="1" t="s">
        <v>4557</v>
      </c>
      <c r="AUF1" s="1" t="s">
        <v>4696</v>
      </c>
      <c r="AUI1" s="1" t="s">
        <v>3677</v>
      </c>
      <c r="AUJ1" s="1" t="s">
        <v>4557</v>
      </c>
      <c r="AUK1" s="1" t="s">
        <v>4695</v>
      </c>
      <c r="AUN1" s="1" t="s">
        <v>4192</v>
      </c>
      <c r="AUO1" s="1" t="s">
        <v>4557</v>
      </c>
      <c r="AUP1" s="1" t="s">
        <v>4694</v>
      </c>
      <c r="AUS1" s="1" t="s">
        <v>3028</v>
      </c>
      <c r="AUT1" s="1" t="s">
        <v>4557</v>
      </c>
      <c r="AUU1" s="1" t="s">
        <v>4693</v>
      </c>
      <c r="AUX1" s="1" t="s">
        <v>2776</v>
      </c>
      <c r="AUY1" s="1" t="s">
        <v>4557</v>
      </c>
      <c r="AUZ1" s="1" t="s">
        <v>4692</v>
      </c>
      <c r="AVC1" s="1" t="s">
        <v>4472</v>
      </c>
      <c r="AVD1" s="1" t="s">
        <v>4557</v>
      </c>
      <c r="AVE1" s="1" t="s">
        <v>4691</v>
      </c>
      <c r="AVH1" s="1" t="s">
        <v>4006</v>
      </c>
      <c r="AVI1" s="1" t="s">
        <v>4557</v>
      </c>
      <c r="AVJ1" s="1" t="s">
        <v>4690</v>
      </c>
      <c r="AVM1" s="1" t="s">
        <v>1267</v>
      </c>
      <c r="AVN1" s="1" t="s">
        <v>4557</v>
      </c>
      <c r="AVO1" s="1" t="s">
        <v>4689</v>
      </c>
      <c r="AVR1" s="1" t="s">
        <v>4105</v>
      </c>
      <c r="AVS1" s="1" t="s">
        <v>4557</v>
      </c>
      <c r="AVT1" s="1" t="s">
        <v>4688</v>
      </c>
      <c r="AVW1" s="1" t="s">
        <v>3115</v>
      </c>
      <c r="AVX1" s="1" t="s">
        <v>4557</v>
      </c>
      <c r="AVY1" s="1" t="s">
        <v>4687</v>
      </c>
      <c r="AWB1" s="1" t="s">
        <v>3914</v>
      </c>
      <c r="AWC1" s="1" t="s">
        <v>4557</v>
      </c>
      <c r="AWD1" s="1" t="s">
        <v>4686</v>
      </c>
      <c r="AWG1" s="1" t="s">
        <v>1711</v>
      </c>
      <c r="AWH1" s="1" t="s">
        <v>4557</v>
      </c>
      <c r="AWI1" s="1" t="s">
        <v>4685</v>
      </c>
      <c r="AWL1" s="1" t="s">
        <v>4054</v>
      </c>
      <c r="AWM1" s="1" t="s">
        <v>4557</v>
      </c>
      <c r="AWN1" s="1" t="s">
        <v>4684</v>
      </c>
      <c r="AWQ1" s="1" t="s">
        <v>3978</v>
      </c>
      <c r="AWR1" s="1" t="s">
        <v>4557</v>
      </c>
      <c r="AWS1" s="1" t="s">
        <v>4683</v>
      </c>
      <c r="AWV1" s="1" t="s">
        <v>3935</v>
      </c>
      <c r="AWW1" s="1" t="s">
        <v>4557</v>
      </c>
      <c r="AWX1" s="1" t="s">
        <v>4682</v>
      </c>
      <c r="AXA1" s="1" t="s">
        <v>1385</v>
      </c>
      <c r="AXB1" s="1" t="s">
        <v>4557</v>
      </c>
      <c r="AXC1" s="1" t="s">
        <v>4681</v>
      </c>
      <c r="AXF1" s="1" t="s">
        <v>777</v>
      </c>
      <c r="AXG1" s="1" t="s">
        <v>4557</v>
      </c>
      <c r="AXH1" s="1" t="s">
        <v>4680</v>
      </c>
      <c r="AXK1" s="1" t="s">
        <v>1796</v>
      </c>
      <c r="AXL1" s="1" t="s">
        <v>4557</v>
      </c>
      <c r="AXM1" s="1" t="s">
        <v>4679</v>
      </c>
      <c r="AXP1" s="1" t="s">
        <v>3629</v>
      </c>
      <c r="AXQ1" s="1" t="s">
        <v>4557</v>
      </c>
      <c r="AXR1" s="1" t="s">
        <v>4678</v>
      </c>
      <c r="AXU1" s="1" t="s">
        <v>2282</v>
      </c>
      <c r="AXV1" s="1" t="s">
        <v>4557</v>
      </c>
      <c r="AXW1" s="1" t="s">
        <v>4677</v>
      </c>
      <c r="AXZ1" s="1" t="s">
        <v>1097</v>
      </c>
      <c r="AYA1" s="1" t="s">
        <v>4557</v>
      </c>
      <c r="AYB1" s="1" t="s">
        <v>4676</v>
      </c>
      <c r="AYE1" s="1" t="s">
        <v>441</v>
      </c>
      <c r="AYF1" s="1" t="s">
        <v>4557</v>
      </c>
      <c r="AYG1" s="1" t="s">
        <v>4675</v>
      </c>
      <c r="AYJ1" s="1" t="s">
        <v>814</v>
      </c>
      <c r="AYK1" s="1" t="s">
        <v>4557</v>
      </c>
      <c r="AYL1" s="1" t="s">
        <v>4674</v>
      </c>
      <c r="AYO1" s="1" t="s">
        <v>3251</v>
      </c>
      <c r="AYP1" s="1" t="s">
        <v>4557</v>
      </c>
      <c r="AYQ1" s="1" t="s">
        <v>4673</v>
      </c>
      <c r="AYT1" s="1" t="s">
        <v>1636</v>
      </c>
      <c r="AYU1" s="1" t="s">
        <v>4557</v>
      </c>
      <c r="AYV1" s="1" t="s">
        <v>4672</v>
      </c>
      <c r="AYY1" s="1" t="s">
        <v>962</v>
      </c>
      <c r="AYZ1" s="1" t="s">
        <v>4557</v>
      </c>
      <c r="AZA1" s="1" t="s">
        <v>4671</v>
      </c>
      <c r="AZD1" s="1" t="s">
        <v>712</v>
      </c>
      <c r="AZE1" s="1" t="s">
        <v>4557</v>
      </c>
      <c r="AZF1" s="1" t="s">
        <v>4670</v>
      </c>
      <c r="AZI1" s="1" t="s">
        <v>3221</v>
      </c>
      <c r="AZJ1" s="1" t="s">
        <v>4557</v>
      </c>
      <c r="AZK1" s="1" t="s">
        <v>4669</v>
      </c>
      <c r="AZN1" s="1" t="s">
        <v>3291</v>
      </c>
      <c r="AZO1" s="1" t="s">
        <v>4557</v>
      </c>
      <c r="AZP1" s="1" t="s">
        <v>4668</v>
      </c>
      <c r="AZS1" s="1" t="s">
        <v>1876</v>
      </c>
      <c r="AZT1" s="1" t="s">
        <v>4557</v>
      </c>
      <c r="AZU1" s="1" t="s">
        <v>4667</v>
      </c>
      <c r="AZX1" s="1" t="s">
        <v>2735</v>
      </c>
      <c r="AZY1" s="1" t="s">
        <v>4557</v>
      </c>
      <c r="AZZ1" s="1" t="s">
        <v>4666</v>
      </c>
      <c r="BAC1" s="1" t="s">
        <v>4365</v>
      </c>
      <c r="BAD1" s="1" t="s">
        <v>4557</v>
      </c>
      <c r="BAE1" s="1" t="s">
        <v>4665</v>
      </c>
      <c r="BAH1" s="1" t="s">
        <v>2759</v>
      </c>
      <c r="BAI1" s="1" t="s">
        <v>4557</v>
      </c>
      <c r="BAJ1" s="1" t="s">
        <v>4664</v>
      </c>
      <c r="BAM1" s="1" t="s">
        <v>3603</v>
      </c>
      <c r="BAN1" s="1" t="s">
        <v>4557</v>
      </c>
      <c r="BAO1" s="1" t="s">
        <v>4663</v>
      </c>
      <c r="BAR1" s="1" t="s">
        <v>4242</v>
      </c>
      <c r="BAS1" s="1" t="s">
        <v>4557</v>
      </c>
      <c r="BAT1" s="1" t="s">
        <v>4662</v>
      </c>
      <c r="BAW1" s="1" t="s">
        <v>2817</v>
      </c>
      <c r="BAX1" s="1" t="s">
        <v>4557</v>
      </c>
      <c r="BAY1" s="1" t="s">
        <v>4661</v>
      </c>
      <c r="BBB1" s="1" t="s">
        <v>1827</v>
      </c>
      <c r="BBC1" s="1" t="s">
        <v>4557</v>
      </c>
      <c r="BBD1" s="1" t="s">
        <v>4660</v>
      </c>
      <c r="BBG1" s="1" t="s">
        <v>1819</v>
      </c>
      <c r="BBH1" s="1" t="s">
        <v>4557</v>
      </c>
      <c r="BBI1" s="1" t="s">
        <v>4659</v>
      </c>
      <c r="BBL1" s="1" t="s">
        <v>2765</v>
      </c>
      <c r="BBM1" s="1" t="s">
        <v>4557</v>
      </c>
      <c r="BBN1" s="1" t="s">
        <v>4658</v>
      </c>
      <c r="BBQ1" s="1" t="s">
        <v>2802</v>
      </c>
      <c r="BBR1" s="1" t="s">
        <v>4557</v>
      </c>
      <c r="BBS1" s="1" t="s">
        <v>4657</v>
      </c>
      <c r="BBV1" s="1" t="s">
        <v>2830</v>
      </c>
      <c r="BBW1" s="1" t="s">
        <v>4557</v>
      </c>
      <c r="BBX1" s="1" t="s">
        <v>4656</v>
      </c>
      <c r="BCA1" s="1" t="s">
        <v>2814</v>
      </c>
      <c r="BCB1" s="1" t="s">
        <v>4557</v>
      </c>
      <c r="BCC1" s="1" t="s">
        <v>4655</v>
      </c>
      <c r="BCF1" s="1" t="s">
        <v>2748</v>
      </c>
      <c r="BCG1" s="1" t="s">
        <v>4557</v>
      </c>
      <c r="BCH1" s="1" t="s">
        <v>4654</v>
      </c>
      <c r="BCK1" s="1" t="s">
        <v>1015</v>
      </c>
      <c r="BCL1" s="1" t="s">
        <v>4557</v>
      </c>
      <c r="BCM1" s="1" t="s">
        <v>4653</v>
      </c>
      <c r="BCP1" s="1" t="s">
        <v>3613</v>
      </c>
      <c r="BCQ1" s="1" t="s">
        <v>4557</v>
      </c>
      <c r="BCR1" s="1" t="s">
        <v>4652</v>
      </c>
      <c r="BCU1" s="1" t="s">
        <v>4173</v>
      </c>
      <c r="BCV1" s="1" t="s">
        <v>4557</v>
      </c>
      <c r="BCW1" s="1" t="s">
        <v>4651</v>
      </c>
      <c r="BCZ1" s="1" t="s">
        <v>2136</v>
      </c>
      <c r="BDA1" s="1" t="s">
        <v>4557</v>
      </c>
      <c r="BDB1" s="1" t="s">
        <v>4650</v>
      </c>
      <c r="BDE1" s="1" t="s">
        <v>1021</v>
      </c>
      <c r="BDF1" s="1" t="s">
        <v>4557</v>
      </c>
      <c r="BDG1" s="1" t="s">
        <v>4649</v>
      </c>
      <c r="BDJ1" s="1" t="s">
        <v>1275</v>
      </c>
      <c r="BDK1" s="1" t="s">
        <v>4557</v>
      </c>
      <c r="BDL1" s="1" t="s">
        <v>4648</v>
      </c>
      <c r="BDO1" s="1" t="s">
        <v>2488</v>
      </c>
      <c r="BDP1" s="1" t="s">
        <v>4557</v>
      </c>
      <c r="BDQ1" s="1" t="s">
        <v>4647</v>
      </c>
      <c r="BDT1" s="1" t="s">
        <v>2333</v>
      </c>
      <c r="BDU1" s="1" t="s">
        <v>4557</v>
      </c>
      <c r="BDV1" s="1" t="s">
        <v>4646</v>
      </c>
      <c r="BDY1" s="1" t="s">
        <v>2849</v>
      </c>
      <c r="BDZ1" s="1" t="s">
        <v>4557</v>
      </c>
      <c r="BEA1" s="1" t="s">
        <v>4645</v>
      </c>
      <c r="BED1" s="1" t="s">
        <v>3464</v>
      </c>
      <c r="BEE1" s="1" t="s">
        <v>4557</v>
      </c>
      <c r="BEF1" s="1" t="s">
        <v>4644</v>
      </c>
      <c r="BEI1" s="1" t="s">
        <v>4510</v>
      </c>
      <c r="BEJ1" s="1" t="s">
        <v>4557</v>
      </c>
      <c r="BEK1" s="1" t="s">
        <v>4643</v>
      </c>
      <c r="BEN1" s="1" t="s">
        <v>2762</v>
      </c>
      <c r="BEO1" s="1" t="s">
        <v>4557</v>
      </c>
      <c r="BEP1" s="1" t="s">
        <v>4642</v>
      </c>
      <c r="BES1" s="1" t="s">
        <v>2323</v>
      </c>
      <c r="BET1" s="1" t="s">
        <v>4557</v>
      </c>
      <c r="BEU1" s="1" t="s">
        <v>4641</v>
      </c>
      <c r="BEX1" s="1" t="s">
        <v>3198</v>
      </c>
      <c r="BEY1" s="1" t="s">
        <v>4557</v>
      </c>
      <c r="BEZ1" s="1" t="s">
        <v>4640</v>
      </c>
      <c r="BFC1" s="1" t="s">
        <v>3283</v>
      </c>
      <c r="BFD1" s="1" t="s">
        <v>4557</v>
      </c>
      <c r="BFE1" s="1" t="s">
        <v>4639</v>
      </c>
      <c r="BFH1" s="1" t="s">
        <v>3083</v>
      </c>
      <c r="BFI1" s="1" t="s">
        <v>4557</v>
      </c>
      <c r="BFJ1" s="1" t="s">
        <v>4638</v>
      </c>
      <c r="BFM1" s="1" t="s">
        <v>3248</v>
      </c>
      <c r="BFN1" s="1" t="s">
        <v>4557</v>
      </c>
      <c r="BFO1" s="1" t="s">
        <v>4637</v>
      </c>
      <c r="BFR1" s="1" t="s">
        <v>2924</v>
      </c>
      <c r="BFS1" s="1" t="s">
        <v>4557</v>
      </c>
      <c r="BFT1" s="1" t="s">
        <v>4636</v>
      </c>
      <c r="BFW1" s="1" t="s">
        <v>564</v>
      </c>
      <c r="BFX1" s="1" t="s">
        <v>4557</v>
      </c>
      <c r="BFY1" s="1" t="s">
        <v>4635</v>
      </c>
      <c r="BGB1" s="1" t="s">
        <v>352</v>
      </c>
      <c r="BGC1" s="1" t="s">
        <v>4557</v>
      </c>
      <c r="BGD1" s="1" t="s">
        <v>4634</v>
      </c>
      <c r="BGG1" s="1" t="s">
        <v>2031</v>
      </c>
      <c r="BGH1" s="1" t="s">
        <v>4557</v>
      </c>
      <c r="BGI1" s="1" t="s">
        <v>4633</v>
      </c>
      <c r="BGL1" s="1" t="s">
        <v>3842</v>
      </c>
      <c r="BGM1" s="1" t="s">
        <v>4557</v>
      </c>
      <c r="BGN1" s="1" t="s">
        <v>4632</v>
      </c>
      <c r="BGQ1" s="1" t="s">
        <v>746</v>
      </c>
      <c r="BGR1" s="1" t="s">
        <v>4557</v>
      </c>
      <c r="BGS1" s="1" t="s">
        <v>4631</v>
      </c>
      <c r="BGV1" s="1" t="s">
        <v>4314</v>
      </c>
      <c r="BGW1" s="1" t="s">
        <v>4557</v>
      </c>
      <c r="BGX1" s="1" t="s">
        <v>4630</v>
      </c>
      <c r="BHA1" s="1" t="s">
        <v>4088</v>
      </c>
      <c r="BHB1" s="1" t="s">
        <v>4557</v>
      </c>
      <c r="BHC1" s="1" t="s">
        <v>4629</v>
      </c>
      <c r="BHF1" s="1" t="s">
        <v>2551</v>
      </c>
      <c r="BHG1" s="1" t="s">
        <v>4557</v>
      </c>
      <c r="BHH1" s="1" t="s">
        <v>4628</v>
      </c>
      <c r="BHK1" s="1" t="s">
        <v>3172</v>
      </c>
      <c r="BHL1" s="1" t="s">
        <v>4557</v>
      </c>
      <c r="BHM1" s="1" t="s">
        <v>4627</v>
      </c>
      <c r="BHP1" s="1" t="s">
        <v>1476</v>
      </c>
      <c r="BHQ1" s="1" t="s">
        <v>4557</v>
      </c>
      <c r="BHR1" s="1" t="s">
        <v>4626</v>
      </c>
      <c r="BHU1" s="1" t="s">
        <v>3895</v>
      </c>
      <c r="BHV1" s="1" t="s">
        <v>4557</v>
      </c>
      <c r="BHW1" s="1" t="s">
        <v>4625</v>
      </c>
      <c r="BHZ1" s="1" t="s">
        <v>4426</v>
      </c>
      <c r="BIA1" s="1" t="s">
        <v>4557</v>
      </c>
      <c r="BIB1" s="1" t="s">
        <v>4624</v>
      </c>
      <c r="BIE1" s="1" t="s">
        <v>194</v>
      </c>
      <c r="BIF1" s="1" t="s">
        <v>4557</v>
      </c>
      <c r="BIG1" s="1" t="s">
        <v>4623</v>
      </c>
      <c r="BIJ1" s="1" t="s">
        <v>4228</v>
      </c>
      <c r="BIK1" s="1" t="s">
        <v>4557</v>
      </c>
      <c r="BIL1" s="1" t="s">
        <v>4622</v>
      </c>
      <c r="BIO1" s="1" t="s">
        <v>2264</v>
      </c>
      <c r="BIP1" s="1" t="s">
        <v>4557</v>
      </c>
      <c r="BIQ1" s="1" t="s">
        <v>4621</v>
      </c>
      <c r="BIT1" s="1" t="s">
        <v>3086</v>
      </c>
      <c r="BIU1" s="1" t="s">
        <v>4557</v>
      </c>
      <c r="BIV1" s="1" t="s">
        <v>4620</v>
      </c>
      <c r="BIY1" s="1" t="s">
        <v>4255</v>
      </c>
      <c r="BIZ1" s="1" t="s">
        <v>4557</v>
      </c>
      <c r="BJA1" s="1" t="s">
        <v>4619</v>
      </c>
      <c r="BJD1" s="1" t="s">
        <v>2794</v>
      </c>
      <c r="BJE1" s="1" t="s">
        <v>4557</v>
      </c>
      <c r="BJF1" s="1" t="s">
        <v>4618</v>
      </c>
      <c r="BJI1" s="1" t="s">
        <v>1247</v>
      </c>
      <c r="BJJ1" s="1" t="s">
        <v>4557</v>
      </c>
      <c r="BJK1" s="1" t="s">
        <v>4617</v>
      </c>
      <c r="BJN1" s="1" t="s">
        <v>2632</v>
      </c>
      <c r="BJO1" s="1" t="s">
        <v>4557</v>
      </c>
      <c r="BJP1" s="1" t="s">
        <v>4616</v>
      </c>
      <c r="BJS1" s="1" t="s">
        <v>4283</v>
      </c>
      <c r="BJT1" s="1" t="s">
        <v>4557</v>
      </c>
      <c r="BJU1" s="1" t="s">
        <v>4615</v>
      </c>
      <c r="BJX1" s="1" t="s">
        <v>3944</v>
      </c>
      <c r="BJY1" s="1" t="s">
        <v>4557</v>
      </c>
      <c r="BJZ1" s="1" t="s">
        <v>4614</v>
      </c>
      <c r="BKC1" s="1" t="s">
        <v>3987</v>
      </c>
      <c r="BKD1" s="1" t="s">
        <v>4557</v>
      </c>
      <c r="BKE1" s="1" t="s">
        <v>4613</v>
      </c>
      <c r="BKH1" s="1" t="s">
        <v>2982</v>
      </c>
      <c r="BKI1" s="1" t="s">
        <v>4557</v>
      </c>
      <c r="BKJ1" s="1" t="s">
        <v>4612</v>
      </c>
      <c r="BKM1" s="1" t="s">
        <v>2133</v>
      </c>
      <c r="BKN1" s="1" t="s">
        <v>4557</v>
      </c>
      <c r="BKO1" s="1" t="s">
        <v>4611</v>
      </c>
      <c r="BKR1" s="1" t="s">
        <v>3032</v>
      </c>
      <c r="BKS1" s="1" t="s">
        <v>4557</v>
      </c>
      <c r="BKT1" s="1" t="s">
        <v>4610</v>
      </c>
      <c r="BKW1" s="1" t="s">
        <v>1354</v>
      </c>
      <c r="BKX1" s="1" t="s">
        <v>4557</v>
      </c>
      <c r="BKY1" s="1" t="s">
        <v>4609</v>
      </c>
      <c r="BLB1" s="1" t="s">
        <v>907</v>
      </c>
      <c r="BLC1" s="1" t="s">
        <v>4557</v>
      </c>
      <c r="BLD1" s="1" t="s">
        <v>4608</v>
      </c>
      <c r="BLG1" s="1" t="s">
        <v>3488</v>
      </c>
      <c r="BLH1" s="1" t="s">
        <v>4557</v>
      </c>
      <c r="BLI1" s="1" t="s">
        <v>4607</v>
      </c>
      <c r="BLL1" s="1" t="s">
        <v>2824</v>
      </c>
      <c r="BLM1" s="1" t="s">
        <v>4557</v>
      </c>
      <c r="BLN1" s="1" t="s">
        <v>4606</v>
      </c>
      <c r="BLQ1" s="1" t="s">
        <v>1113</v>
      </c>
      <c r="BLR1" s="1" t="s">
        <v>4557</v>
      </c>
      <c r="BLS1" s="1" t="s">
        <v>4605</v>
      </c>
      <c r="BLV1" s="1" t="s">
        <v>3941</v>
      </c>
      <c r="BLW1" s="1" t="s">
        <v>4557</v>
      </c>
      <c r="BLX1" s="1" t="s">
        <v>4604</v>
      </c>
      <c r="BMA1" s="1" t="s">
        <v>3770</v>
      </c>
      <c r="BMB1" s="1" t="s">
        <v>4557</v>
      </c>
      <c r="BMC1" s="1" t="s">
        <v>4603</v>
      </c>
      <c r="BMF1" s="1" t="s">
        <v>1625</v>
      </c>
      <c r="BMG1" s="1" t="s">
        <v>4557</v>
      </c>
      <c r="BMH1" s="1" t="s">
        <v>4602</v>
      </c>
      <c r="BMK1" s="1" t="s">
        <v>3579</v>
      </c>
      <c r="BML1" s="1" t="s">
        <v>4557</v>
      </c>
      <c r="BMM1" s="1" t="s">
        <v>4601</v>
      </c>
      <c r="BMP1" s="1" t="s">
        <v>2965</v>
      </c>
      <c r="BMQ1" s="1" t="s">
        <v>4557</v>
      </c>
      <c r="BMR1" s="1" t="s">
        <v>4600</v>
      </c>
      <c r="BMU1" s="1" t="s">
        <v>2457</v>
      </c>
      <c r="BMV1" s="1" t="s">
        <v>4557</v>
      </c>
      <c r="BMW1" s="1" t="s">
        <v>4599</v>
      </c>
      <c r="BMZ1" s="1" t="s">
        <v>1634</v>
      </c>
      <c r="BNA1" s="1" t="s">
        <v>4557</v>
      </c>
      <c r="BNB1" s="1" t="s">
        <v>4598</v>
      </c>
      <c r="BNE1" s="1" t="s">
        <v>1898</v>
      </c>
      <c r="BNF1" s="1" t="s">
        <v>4557</v>
      </c>
      <c r="BNG1" s="1" t="s">
        <v>4597</v>
      </c>
      <c r="BNJ1" s="1" t="s">
        <v>2051</v>
      </c>
      <c r="BNK1" s="1" t="s">
        <v>4557</v>
      </c>
      <c r="BNL1" s="1" t="s">
        <v>4596</v>
      </c>
      <c r="BNO1" s="1" t="s">
        <v>528</v>
      </c>
      <c r="BNP1" s="1" t="s">
        <v>4557</v>
      </c>
      <c r="BNQ1" s="1" t="s">
        <v>4595</v>
      </c>
      <c r="BNT1" s="1" t="s">
        <v>2011</v>
      </c>
      <c r="BNU1" s="1" t="s">
        <v>4557</v>
      </c>
      <c r="BNV1" s="1" t="s">
        <v>4594</v>
      </c>
      <c r="BNY1" s="1" t="s">
        <v>1721</v>
      </c>
      <c r="BNZ1" s="1" t="s">
        <v>4557</v>
      </c>
      <c r="BOA1" s="1" t="s">
        <v>4593</v>
      </c>
      <c r="BOD1" s="1" t="s">
        <v>1768</v>
      </c>
      <c r="BOE1" s="1" t="s">
        <v>4557</v>
      </c>
      <c r="BOF1" s="1" t="s">
        <v>4592</v>
      </c>
      <c r="BOI1" s="1" t="s">
        <v>1529</v>
      </c>
      <c r="BOJ1" s="1" t="s">
        <v>4557</v>
      </c>
      <c r="BOK1" s="1" t="s">
        <v>4591</v>
      </c>
      <c r="BON1" s="1" t="s">
        <v>1050</v>
      </c>
      <c r="BOO1" s="1" t="s">
        <v>4557</v>
      </c>
      <c r="BOP1" s="1" t="s">
        <v>4590</v>
      </c>
      <c r="BOS1" s="1" t="s">
        <v>2900</v>
      </c>
      <c r="BOT1" s="1" t="s">
        <v>4557</v>
      </c>
      <c r="BOU1" s="1" t="s">
        <v>4589</v>
      </c>
      <c r="BOX1" s="1" t="s">
        <v>4387</v>
      </c>
      <c r="BOY1" s="1" t="s">
        <v>4557</v>
      </c>
      <c r="BOZ1" s="1" t="s">
        <v>4588</v>
      </c>
      <c r="BPC1" s="1" t="s">
        <v>1520</v>
      </c>
      <c r="BPD1" s="1" t="s">
        <v>4557</v>
      </c>
      <c r="BPE1" s="1" t="s">
        <v>4587</v>
      </c>
      <c r="BPH1" s="1" t="s">
        <v>2041</v>
      </c>
      <c r="BPI1" s="1" t="s">
        <v>4557</v>
      </c>
      <c r="BPJ1" s="1" t="s">
        <v>4586</v>
      </c>
      <c r="BPM1" s="1" t="s">
        <v>1543</v>
      </c>
      <c r="BPN1" s="1" t="s">
        <v>4557</v>
      </c>
      <c r="BPO1" s="1" t="s">
        <v>4585</v>
      </c>
      <c r="BPR1" s="1" t="s">
        <v>3868</v>
      </c>
      <c r="BPS1" s="1" t="s">
        <v>4557</v>
      </c>
      <c r="BPT1" s="1" t="s">
        <v>4584</v>
      </c>
      <c r="BPW1" s="1" t="s">
        <v>1981</v>
      </c>
      <c r="BPX1" s="1" t="s">
        <v>4557</v>
      </c>
      <c r="BPY1" s="1" t="s">
        <v>4583</v>
      </c>
      <c r="BQB1" s="1" t="s">
        <v>3452</v>
      </c>
      <c r="BQC1" s="1" t="s">
        <v>4557</v>
      </c>
      <c r="BQD1" s="1" t="s">
        <v>4582</v>
      </c>
      <c r="BQG1" s="1" t="s">
        <v>692</v>
      </c>
      <c r="BQH1" s="1" t="s">
        <v>4557</v>
      </c>
      <c r="BQI1" s="1" t="s">
        <v>4581</v>
      </c>
      <c r="BQL1" s="1" t="s">
        <v>3042</v>
      </c>
      <c r="BQM1" s="1" t="s">
        <v>4557</v>
      </c>
      <c r="BQN1" s="1" t="s">
        <v>4580</v>
      </c>
      <c r="BQQ1" s="1" t="s">
        <v>3462</v>
      </c>
      <c r="BQR1" s="1" t="s">
        <v>4557</v>
      </c>
      <c r="BQS1" s="1" t="s">
        <v>4579</v>
      </c>
      <c r="BQV1" s="1" t="s">
        <v>334</v>
      </c>
      <c r="BQW1" s="1" t="s">
        <v>4557</v>
      </c>
      <c r="BQX1" s="1" t="s">
        <v>4578</v>
      </c>
      <c r="BRA1" s="1" t="s">
        <v>3824</v>
      </c>
      <c r="BRB1" s="1" t="s">
        <v>4557</v>
      </c>
      <c r="BRC1" s="1" t="s">
        <v>4577</v>
      </c>
      <c r="BRF1" s="1" t="s">
        <v>2894</v>
      </c>
      <c r="BRG1" s="1" t="s">
        <v>4557</v>
      </c>
      <c r="BRH1" s="1" t="s">
        <v>4576</v>
      </c>
      <c r="BRK1" s="1" t="s">
        <v>3726</v>
      </c>
      <c r="BRL1" s="1" t="s">
        <v>4557</v>
      </c>
      <c r="BRM1" s="1" t="s">
        <v>4575</v>
      </c>
      <c r="BRP1" s="1" t="s">
        <v>1691</v>
      </c>
      <c r="BRQ1" s="1" t="s">
        <v>4557</v>
      </c>
      <c r="BRR1" s="1" t="s">
        <v>4574</v>
      </c>
      <c r="BRU1" s="1" t="s">
        <v>3651</v>
      </c>
      <c r="BRV1" s="1" t="s">
        <v>4557</v>
      </c>
      <c r="BRW1" s="1" t="s">
        <v>4573</v>
      </c>
      <c r="BRY1" s="1"/>
      <c r="BRZ1" s="1" t="s">
        <v>2491</v>
      </c>
      <c r="BSA1" s="1" t="s">
        <v>4557</v>
      </c>
      <c r="BSB1" s="1" t="s">
        <v>4572</v>
      </c>
      <c r="BSE1" s="1" t="s">
        <v>2396</v>
      </c>
      <c r="BSF1" s="1" t="s">
        <v>4557</v>
      </c>
      <c r="BSG1" s="1" t="s">
        <v>4571</v>
      </c>
      <c r="BSJ1" s="1" t="s">
        <v>792</v>
      </c>
      <c r="BSK1" s="1" t="s">
        <v>4557</v>
      </c>
      <c r="BSL1" s="1" t="s">
        <v>4570</v>
      </c>
      <c r="BSO1" s="1" t="s">
        <v>1272</v>
      </c>
      <c r="BSP1" s="1" t="s">
        <v>4557</v>
      </c>
      <c r="BSQ1" s="1" t="s">
        <v>4569</v>
      </c>
      <c r="BST1" s="1" t="s">
        <v>174</v>
      </c>
      <c r="BSU1" s="1" t="s">
        <v>4557</v>
      </c>
      <c r="BSV1" s="1" t="s">
        <v>4558</v>
      </c>
    </row>
    <row r="2" spans="1:1870" x14ac:dyDescent="0.2">
      <c r="A2" s="1" t="s">
        <v>688</v>
      </c>
      <c r="B2" s="1" t="s">
        <v>4559</v>
      </c>
      <c r="C2" s="5">
        <v>36616</v>
      </c>
      <c r="F2" s="1" t="s">
        <v>1737</v>
      </c>
      <c r="G2" s="1" t="s">
        <v>4559</v>
      </c>
      <c r="H2" s="5">
        <v>35430</v>
      </c>
      <c r="K2" s="1" t="s">
        <v>4450</v>
      </c>
      <c r="L2" s="1" t="s">
        <v>4559</v>
      </c>
      <c r="M2" s="5">
        <v>40178</v>
      </c>
      <c r="P2" s="1" t="s">
        <v>3556</v>
      </c>
      <c r="Q2" s="1" t="s">
        <v>4559</v>
      </c>
      <c r="R2" s="5">
        <v>39629</v>
      </c>
      <c r="U2" s="1" t="s">
        <v>1731</v>
      </c>
      <c r="V2" s="1" t="s">
        <v>4559</v>
      </c>
      <c r="W2" s="5">
        <v>39080</v>
      </c>
      <c r="Z2" s="1" t="s">
        <v>1855</v>
      </c>
      <c r="AA2" s="1" t="s">
        <v>4559</v>
      </c>
      <c r="AB2" s="5">
        <v>34789</v>
      </c>
      <c r="AE2" s="1" t="s">
        <v>3880</v>
      </c>
      <c r="AF2" s="1" t="s">
        <v>4559</v>
      </c>
      <c r="AG2" s="5">
        <v>35338</v>
      </c>
      <c r="AJ2" s="1" t="s">
        <v>2466</v>
      </c>
      <c r="AK2" s="1" t="s">
        <v>4559</v>
      </c>
      <c r="AL2" s="5">
        <v>35976</v>
      </c>
      <c r="AO2" s="1" t="s">
        <v>666</v>
      </c>
      <c r="AP2" s="1" t="s">
        <v>4559</v>
      </c>
      <c r="AQ2" s="5">
        <v>40543</v>
      </c>
      <c r="AT2" s="1" t="s">
        <v>2505</v>
      </c>
      <c r="AU2" s="1" t="s">
        <v>4559</v>
      </c>
      <c r="AV2" s="5">
        <v>40359</v>
      </c>
      <c r="AY2" s="1" t="s">
        <v>2296</v>
      </c>
      <c r="AZ2" s="1" t="s">
        <v>4559</v>
      </c>
      <c r="BA2" s="5">
        <v>37621</v>
      </c>
      <c r="BD2" s="1" t="s">
        <v>2092</v>
      </c>
      <c r="BE2" s="1" t="s">
        <v>4559</v>
      </c>
      <c r="BF2" s="5">
        <v>36341</v>
      </c>
      <c r="BI2" s="1" t="s">
        <v>3511</v>
      </c>
      <c r="BJ2" s="1" t="s">
        <v>4559</v>
      </c>
      <c r="BK2" s="5">
        <v>36798</v>
      </c>
      <c r="BN2" s="1" t="s">
        <v>383</v>
      </c>
      <c r="BO2" s="1" t="s">
        <v>4559</v>
      </c>
      <c r="BP2" s="5">
        <v>39721</v>
      </c>
      <c r="BS2" s="1" t="s">
        <v>2258</v>
      </c>
      <c r="BT2" s="1" t="s">
        <v>4559</v>
      </c>
      <c r="BU2" s="5">
        <v>35795</v>
      </c>
      <c r="BX2" s="1" t="s">
        <v>3124</v>
      </c>
      <c r="BY2" s="1" t="s">
        <v>4559</v>
      </c>
      <c r="BZ2" s="5">
        <v>39538</v>
      </c>
      <c r="CC2" s="1" t="s">
        <v>3601</v>
      </c>
      <c r="CD2" s="1" t="s">
        <v>4559</v>
      </c>
      <c r="CE2" s="5">
        <v>36798</v>
      </c>
      <c r="CH2" s="1" t="s">
        <v>1772</v>
      </c>
      <c r="CI2" s="1" t="s">
        <v>4559</v>
      </c>
      <c r="CJ2" s="5">
        <v>32780</v>
      </c>
      <c r="CM2" s="1" t="s">
        <v>2561</v>
      </c>
      <c r="CN2" s="1" t="s">
        <v>4559</v>
      </c>
      <c r="CO2" s="5">
        <v>41729</v>
      </c>
      <c r="CR2" s="1" t="s">
        <v>87</v>
      </c>
      <c r="CS2" s="1" t="s">
        <v>4559</v>
      </c>
      <c r="CT2" s="5">
        <v>36525</v>
      </c>
      <c r="CW2" s="1" t="s">
        <v>4063</v>
      </c>
      <c r="CX2" s="1" t="s">
        <v>4559</v>
      </c>
      <c r="CY2" s="5">
        <v>36341</v>
      </c>
      <c r="DB2" s="1" t="s">
        <v>3334</v>
      </c>
      <c r="DC2" s="1" t="s">
        <v>4559</v>
      </c>
      <c r="DD2" s="5">
        <v>34515</v>
      </c>
      <c r="DG2" s="1" t="s">
        <v>4452</v>
      </c>
      <c r="DH2" s="1" t="s">
        <v>4559</v>
      </c>
      <c r="DI2" s="5">
        <v>38168</v>
      </c>
      <c r="DL2" s="1" t="s">
        <v>3213</v>
      </c>
      <c r="DM2" s="1" t="s">
        <v>4559</v>
      </c>
      <c r="DN2" s="5">
        <v>35703</v>
      </c>
      <c r="DQ2" s="1" t="s">
        <v>1915</v>
      </c>
      <c r="DR2" s="1" t="s">
        <v>4559</v>
      </c>
      <c r="DS2" s="5">
        <v>35885</v>
      </c>
      <c r="DV2" s="1" t="s">
        <v>2028</v>
      </c>
      <c r="DW2" s="1" t="s">
        <v>4559</v>
      </c>
      <c r="DX2" s="5">
        <v>38989</v>
      </c>
      <c r="EA2" s="1" t="s">
        <v>1937</v>
      </c>
      <c r="EB2" s="1" t="s">
        <v>4559</v>
      </c>
      <c r="EC2" s="5">
        <v>36160</v>
      </c>
      <c r="EF2" s="1" t="s">
        <v>2362</v>
      </c>
      <c r="EG2" s="1" t="s">
        <v>4559</v>
      </c>
      <c r="EH2" s="5">
        <v>32416</v>
      </c>
      <c r="EK2" s="1" t="s">
        <v>415</v>
      </c>
      <c r="EL2" s="1" t="s">
        <v>4559</v>
      </c>
      <c r="EM2" s="5">
        <v>39447</v>
      </c>
      <c r="EP2" s="1" t="s">
        <v>1373</v>
      </c>
      <c r="EQ2" s="1" t="s">
        <v>4559</v>
      </c>
      <c r="ER2" s="5">
        <v>35795</v>
      </c>
      <c r="EU2" s="1" t="s">
        <v>2154</v>
      </c>
      <c r="EV2" s="1" t="s">
        <v>4559</v>
      </c>
      <c r="EW2" s="5">
        <v>39629</v>
      </c>
      <c r="EZ2" s="1" t="s">
        <v>2294</v>
      </c>
      <c r="FA2" s="1" t="s">
        <v>4559</v>
      </c>
      <c r="FB2" s="5">
        <v>38989</v>
      </c>
      <c r="FE2" s="1" t="s">
        <v>1725</v>
      </c>
      <c r="FF2" s="1" t="s">
        <v>4559</v>
      </c>
      <c r="FG2" s="5">
        <v>39721</v>
      </c>
      <c r="FJ2" s="1" t="s">
        <v>78</v>
      </c>
      <c r="FK2" s="1" t="s">
        <v>4559</v>
      </c>
      <c r="FL2" s="5">
        <v>38989</v>
      </c>
      <c r="FO2" s="1" t="s">
        <v>1185</v>
      </c>
      <c r="FP2" s="1" t="s">
        <v>4559</v>
      </c>
      <c r="FQ2" s="5">
        <v>34515</v>
      </c>
      <c r="FT2" s="1" t="s">
        <v>3695</v>
      </c>
      <c r="FU2" s="1" t="s">
        <v>4559</v>
      </c>
      <c r="FV2" s="5">
        <v>35976</v>
      </c>
      <c r="FY2" s="1" t="s">
        <v>925</v>
      </c>
      <c r="FZ2" s="1" t="s">
        <v>4559</v>
      </c>
      <c r="GA2" s="5">
        <v>36616</v>
      </c>
      <c r="GD2" s="1" t="s">
        <v>1925</v>
      </c>
      <c r="GE2" s="1" t="s">
        <v>4559</v>
      </c>
      <c r="GF2" s="5">
        <v>35153</v>
      </c>
      <c r="GI2" s="1" t="s">
        <v>1122</v>
      </c>
      <c r="GJ2" s="1" t="s">
        <v>4559</v>
      </c>
      <c r="GK2" s="5">
        <v>38807</v>
      </c>
      <c r="GN2" s="1" t="s">
        <v>2935</v>
      </c>
      <c r="GO2" s="1" t="s">
        <v>4559</v>
      </c>
      <c r="GP2" s="5">
        <v>40268</v>
      </c>
      <c r="GS2" s="1" t="s">
        <v>99</v>
      </c>
      <c r="GT2" s="1" t="s">
        <v>4559</v>
      </c>
      <c r="GU2" s="5">
        <v>39629</v>
      </c>
      <c r="GX2" s="1" t="s">
        <v>2246</v>
      </c>
      <c r="GY2" s="1" t="s">
        <v>4559</v>
      </c>
      <c r="GZ2" s="5">
        <v>41089</v>
      </c>
      <c r="HC2" s="1" t="s">
        <v>3240</v>
      </c>
      <c r="HD2" s="1" t="s">
        <v>4559</v>
      </c>
      <c r="HE2" s="5">
        <v>38533</v>
      </c>
      <c r="HH2" s="1" t="s">
        <v>2507</v>
      </c>
      <c r="HI2" s="1" t="s">
        <v>4559</v>
      </c>
      <c r="HJ2" s="5">
        <v>41362</v>
      </c>
      <c r="HM2" s="1" t="s">
        <v>3013</v>
      </c>
      <c r="HN2" s="1" t="s">
        <v>4559</v>
      </c>
      <c r="HO2" s="5">
        <v>34059</v>
      </c>
      <c r="HR2" s="1" t="s">
        <v>290</v>
      </c>
      <c r="HS2" s="1" t="s">
        <v>4559</v>
      </c>
      <c r="HT2" s="5">
        <v>34424</v>
      </c>
      <c r="HW2" s="1" t="s">
        <v>4118</v>
      </c>
      <c r="HX2" s="1" t="s">
        <v>4559</v>
      </c>
      <c r="HY2" s="5">
        <v>40724</v>
      </c>
      <c r="IB2" s="1" t="s">
        <v>1932</v>
      </c>
      <c r="IC2" s="1" t="s">
        <v>4559</v>
      </c>
      <c r="ID2" s="5">
        <v>34698</v>
      </c>
      <c r="IG2" s="1" t="s">
        <v>4001</v>
      </c>
      <c r="IH2" s="1" t="s">
        <v>4559</v>
      </c>
      <c r="II2" s="5">
        <v>35430</v>
      </c>
      <c r="IL2" s="1" t="s">
        <v>3934</v>
      </c>
      <c r="IM2" s="1" t="s">
        <v>4559</v>
      </c>
      <c r="IN2" s="5">
        <v>38716</v>
      </c>
      <c r="IQ2" s="1" t="s">
        <v>2344</v>
      </c>
      <c r="IR2" s="1" t="s">
        <v>4559</v>
      </c>
      <c r="IS2" s="5">
        <v>35244</v>
      </c>
      <c r="IV2" s="1" t="s">
        <v>2303</v>
      </c>
      <c r="IW2" s="1" t="s">
        <v>4559</v>
      </c>
      <c r="IX2" s="5">
        <v>38807</v>
      </c>
      <c r="JA2" s="1" t="s">
        <v>2288</v>
      </c>
      <c r="JB2" s="1" t="s">
        <v>4559</v>
      </c>
      <c r="JC2" s="5">
        <v>38989</v>
      </c>
      <c r="JF2" s="1" t="s">
        <v>2882</v>
      </c>
      <c r="JG2" s="1" t="s">
        <v>4559</v>
      </c>
      <c r="JH2" s="5">
        <v>35520</v>
      </c>
      <c r="JK2" s="1" t="s">
        <v>4538</v>
      </c>
      <c r="JL2" s="1" t="s">
        <v>4559</v>
      </c>
      <c r="JM2" s="5">
        <v>42369</v>
      </c>
      <c r="JP2" s="1" t="s">
        <v>3543</v>
      </c>
      <c r="JQ2" s="1" t="s">
        <v>4559</v>
      </c>
      <c r="JR2" s="5">
        <v>37894</v>
      </c>
      <c r="JU2" s="1" t="s">
        <v>1619</v>
      </c>
      <c r="JV2" s="1" t="s">
        <v>4559</v>
      </c>
      <c r="JW2" s="5">
        <v>41547</v>
      </c>
      <c r="JZ2" s="1" t="s">
        <v>2318</v>
      </c>
      <c r="KA2" s="1" t="s">
        <v>4559</v>
      </c>
      <c r="KB2" s="5">
        <v>32324</v>
      </c>
      <c r="KE2" s="1" t="s">
        <v>1810</v>
      </c>
      <c r="KF2" s="1" t="s">
        <v>4559</v>
      </c>
      <c r="KG2" s="5">
        <v>42643</v>
      </c>
      <c r="KJ2" s="1" t="s">
        <v>1501</v>
      </c>
      <c r="KK2" s="1" t="s">
        <v>4559</v>
      </c>
      <c r="KL2" s="5">
        <v>39080</v>
      </c>
      <c r="KO2" s="1" t="s">
        <v>678</v>
      </c>
      <c r="KP2" s="1" t="s">
        <v>4559</v>
      </c>
      <c r="KQ2" s="5">
        <v>40178</v>
      </c>
      <c r="KT2" s="1" t="s">
        <v>3264</v>
      </c>
      <c r="KU2" s="1" t="s">
        <v>4559</v>
      </c>
      <c r="KV2" s="5">
        <v>36798</v>
      </c>
      <c r="KY2" s="1" t="s">
        <v>3341</v>
      </c>
      <c r="KZ2" s="1" t="s">
        <v>4559</v>
      </c>
      <c r="LA2" s="5">
        <v>40724</v>
      </c>
      <c r="LD2" s="1" t="s">
        <v>2062</v>
      </c>
      <c r="LE2" s="1" t="s">
        <v>4559</v>
      </c>
      <c r="LF2" s="5">
        <v>34607</v>
      </c>
      <c r="LI2" s="1" t="s">
        <v>80</v>
      </c>
      <c r="LJ2" s="1" t="s">
        <v>4559</v>
      </c>
      <c r="LK2" s="5">
        <v>36616</v>
      </c>
      <c r="LN2" s="1" t="s">
        <v>2453</v>
      </c>
      <c r="LO2" s="1" t="s">
        <v>4559</v>
      </c>
      <c r="LP2" s="5">
        <v>32507</v>
      </c>
      <c r="LS2" s="1" t="s">
        <v>2717</v>
      </c>
      <c r="LT2" s="1" t="s">
        <v>4559</v>
      </c>
      <c r="LU2" s="5">
        <v>42369</v>
      </c>
      <c r="LX2" s="1" t="s">
        <v>698</v>
      </c>
      <c r="LY2" s="1" t="s">
        <v>4559</v>
      </c>
      <c r="LZ2" s="5">
        <v>39994</v>
      </c>
      <c r="MC2" s="1" t="s">
        <v>3219</v>
      </c>
      <c r="MD2" s="1" t="s">
        <v>4559</v>
      </c>
      <c r="ME2" s="5">
        <v>36433</v>
      </c>
      <c r="MH2" s="1" t="s">
        <v>2254</v>
      </c>
      <c r="MI2" s="1" t="s">
        <v>4559</v>
      </c>
      <c r="MJ2" s="5">
        <v>40451</v>
      </c>
      <c r="MM2" s="1" t="s">
        <v>1729</v>
      </c>
      <c r="MN2" s="1" t="s">
        <v>4559</v>
      </c>
      <c r="MO2" s="5">
        <v>40451</v>
      </c>
      <c r="MR2" s="1" t="s">
        <v>3926</v>
      </c>
      <c r="MS2" s="1" t="s">
        <v>4559</v>
      </c>
      <c r="MT2" s="5">
        <v>39721</v>
      </c>
      <c r="MW2" s="1" t="s">
        <v>1391</v>
      </c>
      <c r="MX2" s="1" t="s">
        <v>4559</v>
      </c>
      <c r="MY2" s="5">
        <v>41547</v>
      </c>
      <c r="NB2" s="1" t="s">
        <v>3323</v>
      </c>
      <c r="NC2" s="1" t="s">
        <v>4559</v>
      </c>
      <c r="ND2" s="5">
        <v>34698</v>
      </c>
      <c r="NG2" s="1" t="s">
        <v>2273</v>
      </c>
      <c r="NH2" s="1" t="s">
        <v>4559</v>
      </c>
      <c r="NI2" s="5">
        <v>40816</v>
      </c>
      <c r="NL2" s="1" t="s">
        <v>4455</v>
      </c>
      <c r="NM2" s="1" t="s">
        <v>4559</v>
      </c>
      <c r="NN2" s="5">
        <v>37162</v>
      </c>
      <c r="NQ2" s="1" t="s">
        <v>3776</v>
      </c>
      <c r="NR2" s="1" t="s">
        <v>4559</v>
      </c>
      <c r="NS2" s="5">
        <v>37071</v>
      </c>
      <c r="NV2" s="1" t="s">
        <v>2578</v>
      </c>
      <c r="NW2" s="1" t="s">
        <v>4559</v>
      </c>
      <c r="NX2" s="5">
        <v>41362</v>
      </c>
      <c r="OA2" s="1" t="s">
        <v>3636</v>
      </c>
      <c r="OB2" s="1" t="s">
        <v>4559</v>
      </c>
      <c r="OC2" s="5">
        <v>30497</v>
      </c>
      <c r="OF2" s="1" t="s">
        <v>2921</v>
      </c>
      <c r="OG2" s="1" t="s">
        <v>4559</v>
      </c>
      <c r="OH2" s="5">
        <v>34515</v>
      </c>
      <c r="OK2" s="1" t="s">
        <v>1831</v>
      </c>
      <c r="OL2" s="1" t="s">
        <v>4559</v>
      </c>
      <c r="OM2" s="5">
        <v>42094</v>
      </c>
      <c r="OP2" s="1" t="s">
        <v>4135</v>
      </c>
      <c r="OQ2" s="1" t="s">
        <v>4559</v>
      </c>
      <c r="OR2" s="5">
        <v>34242</v>
      </c>
      <c r="OU2" s="1" t="s">
        <v>377</v>
      </c>
      <c r="OV2" s="1" t="s">
        <v>4559</v>
      </c>
      <c r="OW2" s="5">
        <v>35430</v>
      </c>
      <c r="OZ2" s="1" t="s">
        <v>1341</v>
      </c>
      <c r="PA2" s="1" t="s">
        <v>4559</v>
      </c>
      <c r="PB2" s="5">
        <v>36433</v>
      </c>
      <c r="PE2" s="1" t="s">
        <v>4111</v>
      </c>
      <c r="PF2" s="1" t="s">
        <v>4559</v>
      </c>
      <c r="PG2" s="5">
        <v>40724</v>
      </c>
      <c r="PJ2" s="1" t="s">
        <v>975</v>
      </c>
      <c r="PK2" s="1" t="s">
        <v>4559</v>
      </c>
      <c r="PL2" s="5">
        <v>34515</v>
      </c>
      <c r="PO2" s="1" t="s">
        <v>213</v>
      </c>
      <c r="PP2" s="1" t="s">
        <v>4559</v>
      </c>
      <c r="PQ2" s="5">
        <v>35153</v>
      </c>
      <c r="PT2" s="1" t="s">
        <v>3666</v>
      </c>
      <c r="PU2" s="1" t="s">
        <v>4559</v>
      </c>
      <c r="PV2" s="5">
        <v>39538</v>
      </c>
      <c r="PY2" s="1" t="s">
        <v>2757</v>
      </c>
      <c r="PZ2" s="1" t="s">
        <v>4559</v>
      </c>
      <c r="QA2" s="5">
        <v>42185</v>
      </c>
      <c r="QD2" s="1" t="s">
        <v>2320</v>
      </c>
      <c r="QE2" s="1" t="s">
        <v>4559</v>
      </c>
      <c r="QF2" s="5">
        <v>30953</v>
      </c>
      <c r="QI2" s="1" t="s">
        <v>2953</v>
      </c>
      <c r="QJ2" s="1" t="s">
        <v>4559</v>
      </c>
      <c r="QK2" s="5">
        <v>35520</v>
      </c>
      <c r="QN2" s="1" t="s">
        <v>31</v>
      </c>
      <c r="QO2" s="1" t="s">
        <v>4559</v>
      </c>
      <c r="QP2" s="5">
        <v>35885</v>
      </c>
      <c r="QS2" s="1" t="s">
        <v>1682</v>
      </c>
      <c r="QT2" s="1" t="s">
        <v>4559</v>
      </c>
      <c r="QU2" s="5">
        <v>35244</v>
      </c>
      <c r="QX2" s="1" t="s">
        <v>1823</v>
      </c>
      <c r="QY2" s="1" t="s">
        <v>4559</v>
      </c>
      <c r="QZ2" s="5">
        <v>42004</v>
      </c>
      <c r="RC2" s="1" t="s">
        <v>2150</v>
      </c>
      <c r="RD2" s="1" t="s">
        <v>4559</v>
      </c>
      <c r="RE2" s="5">
        <v>34515</v>
      </c>
      <c r="RH2" s="1" t="s">
        <v>4108</v>
      </c>
      <c r="RI2" s="1" t="s">
        <v>4559</v>
      </c>
      <c r="RJ2" s="5">
        <v>38898</v>
      </c>
      <c r="RM2" s="1" t="s">
        <v>3225</v>
      </c>
      <c r="RN2" s="1" t="s">
        <v>4559</v>
      </c>
      <c r="RO2" s="5">
        <v>36068</v>
      </c>
      <c r="RR2" s="1" t="s">
        <v>3668</v>
      </c>
      <c r="RS2" s="1" t="s">
        <v>4559</v>
      </c>
      <c r="RT2" s="5">
        <v>38716</v>
      </c>
      <c r="RW2" s="1" t="s">
        <v>1328</v>
      </c>
      <c r="RX2" s="1" t="s">
        <v>4559</v>
      </c>
      <c r="RY2" s="5">
        <v>37986</v>
      </c>
      <c r="SB2" s="1" t="s">
        <v>820</v>
      </c>
      <c r="SC2" s="1" t="s">
        <v>4559</v>
      </c>
      <c r="SD2" s="5">
        <v>41362</v>
      </c>
      <c r="SG2" s="1" t="s">
        <v>1285</v>
      </c>
      <c r="SH2" s="1" t="s">
        <v>4559</v>
      </c>
      <c r="SI2" s="5">
        <v>34880</v>
      </c>
      <c r="SL2" s="1" t="s">
        <v>3238</v>
      </c>
      <c r="SM2" s="1" t="s">
        <v>4559</v>
      </c>
      <c r="SN2" s="5">
        <v>36160</v>
      </c>
      <c r="SQ2" s="1" t="s">
        <v>1594</v>
      </c>
      <c r="SR2" s="1" t="s">
        <v>4559</v>
      </c>
      <c r="SS2" s="5">
        <v>40724</v>
      </c>
      <c r="SV2" s="1" t="s">
        <v>647</v>
      </c>
      <c r="SW2" s="1" t="s">
        <v>4559</v>
      </c>
      <c r="SX2" s="5">
        <v>42094</v>
      </c>
      <c r="TA2" s="1" t="s">
        <v>2083</v>
      </c>
      <c r="TB2" s="1" t="s">
        <v>4559</v>
      </c>
      <c r="TC2" s="5">
        <v>39171</v>
      </c>
      <c r="TF2" s="1" t="s">
        <v>3571</v>
      </c>
      <c r="TG2" s="1" t="s">
        <v>4559</v>
      </c>
      <c r="TH2" s="5">
        <v>36616</v>
      </c>
      <c r="TK2" s="1" t="s">
        <v>1672</v>
      </c>
      <c r="TL2" s="1" t="s">
        <v>4559</v>
      </c>
      <c r="TM2" s="5">
        <v>38168</v>
      </c>
      <c r="TP2" s="1" t="s">
        <v>4129</v>
      </c>
      <c r="TQ2" s="1" t="s">
        <v>4559</v>
      </c>
      <c r="TR2" s="5">
        <v>35153</v>
      </c>
      <c r="TU2" s="1" t="s">
        <v>710</v>
      </c>
      <c r="TV2" s="1" t="s">
        <v>4559</v>
      </c>
      <c r="TW2" s="5">
        <v>42643</v>
      </c>
      <c r="TZ2" s="1" t="s">
        <v>1764</v>
      </c>
      <c r="UA2" s="1" t="s">
        <v>4559</v>
      </c>
      <c r="UB2" s="5">
        <v>36798</v>
      </c>
      <c r="UE2" s="1" t="s">
        <v>4005</v>
      </c>
      <c r="UF2" s="1" t="s">
        <v>4559</v>
      </c>
      <c r="UG2" s="5">
        <v>39538</v>
      </c>
      <c r="UJ2" s="1" t="s">
        <v>4103</v>
      </c>
      <c r="UK2" s="1" t="s">
        <v>4559</v>
      </c>
      <c r="UL2" s="5">
        <v>38625</v>
      </c>
      <c r="UO2" s="1" t="s">
        <v>1317</v>
      </c>
      <c r="UP2" s="1" t="s">
        <v>4559</v>
      </c>
      <c r="UQ2" s="5">
        <v>34515</v>
      </c>
      <c r="UT2" s="1" t="s">
        <v>2950</v>
      </c>
      <c r="UU2" s="1" t="s">
        <v>4559</v>
      </c>
      <c r="UV2" s="5">
        <v>40907</v>
      </c>
      <c r="UY2" s="1" t="s">
        <v>1834</v>
      </c>
      <c r="UZ2" s="1" t="s">
        <v>4559</v>
      </c>
      <c r="VA2" s="5">
        <v>42460</v>
      </c>
      <c r="VD2" s="1" t="s">
        <v>3633</v>
      </c>
      <c r="VE2" s="1" t="s">
        <v>4559</v>
      </c>
      <c r="VF2" s="5">
        <v>43007</v>
      </c>
      <c r="VI2" s="1" t="s">
        <v>245</v>
      </c>
      <c r="VJ2" s="1" t="s">
        <v>4559</v>
      </c>
      <c r="VK2" s="5">
        <v>39447</v>
      </c>
      <c r="VN2" s="1" t="s">
        <v>3834</v>
      </c>
      <c r="VO2" s="1" t="s">
        <v>4559</v>
      </c>
      <c r="VP2" s="5">
        <v>29494</v>
      </c>
      <c r="VS2" s="1" t="s">
        <v>1939</v>
      </c>
      <c r="VT2" s="1" t="s">
        <v>4559</v>
      </c>
      <c r="VU2" s="5">
        <v>36341</v>
      </c>
      <c r="VX2" s="1" t="s">
        <v>380</v>
      </c>
      <c r="VY2" s="1" t="s">
        <v>4559</v>
      </c>
      <c r="VZ2" s="5">
        <v>35703</v>
      </c>
      <c r="WC2" s="1" t="s">
        <v>2728</v>
      </c>
      <c r="WD2" s="1" t="s">
        <v>4559</v>
      </c>
      <c r="WE2" s="5">
        <v>41362</v>
      </c>
      <c r="WH2" s="1" t="s">
        <v>1695</v>
      </c>
      <c r="WI2" s="1" t="s">
        <v>4559</v>
      </c>
      <c r="WJ2" s="5">
        <v>40633</v>
      </c>
      <c r="WM2" s="1" t="s">
        <v>4003</v>
      </c>
      <c r="WN2" s="1" t="s">
        <v>4559</v>
      </c>
      <c r="WO2" s="5">
        <v>38077</v>
      </c>
      <c r="WR2" s="1" t="s">
        <v>3816</v>
      </c>
      <c r="WS2" s="1" t="s">
        <v>4559</v>
      </c>
      <c r="WT2" s="5">
        <v>39171</v>
      </c>
      <c r="WW2" s="1" t="s">
        <v>1117</v>
      </c>
      <c r="WX2" s="1" t="s">
        <v>4559</v>
      </c>
      <c r="WY2" s="5">
        <v>34515</v>
      </c>
      <c r="XB2" s="1" t="s">
        <v>4403</v>
      </c>
      <c r="XC2" s="1" t="s">
        <v>4559</v>
      </c>
      <c r="XD2" s="5">
        <v>36433</v>
      </c>
      <c r="XG2" s="1" t="s">
        <v>1279</v>
      </c>
      <c r="XH2" s="1" t="s">
        <v>4559</v>
      </c>
      <c r="XI2" s="5">
        <v>42916</v>
      </c>
      <c r="XL2" s="1" t="s">
        <v>1504</v>
      </c>
      <c r="XM2" s="1" t="s">
        <v>4559</v>
      </c>
      <c r="XN2" s="5">
        <v>38260</v>
      </c>
      <c r="XQ2" s="1" t="s">
        <v>860</v>
      </c>
      <c r="XR2" s="1" t="s">
        <v>4559</v>
      </c>
      <c r="XS2" s="5">
        <v>41729</v>
      </c>
      <c r="XV2" s="1" t="s">
        <v>4281</v>
      </c>
      <c r="XW2" s="1" t="s">
        <v>4559</v>
      </c>
      <c r="XX2" s="5">
        <v>33694</v>
      </c>
      <c r="YA2" s="1" t="s">
        <v>1623</v>
      </c>
      <c r="YB2" s="1" t="s">
        <v>4559</v>
      </c>
      <c r="YC2" s="5">
        <v>41729</v>
      </c>
      <c r="YF2" s="1" t="s">
        <v>1357</v>
      </c>
      <c r="YG2" s="1" t="s">
        <v>4559</v>
      </c>
      <c r="YH2" s="5">
        <v>37071</v>
      </c>
      <c r="YK2" s="1" t="s">
        <v>1182</v>
      </c>
      <c r="YL2" s="1" t="s">
        <v>4559</v>
      </c>
      <c r="YM2" s="5">
        <v>35153</v>
      </c>
      <c r="YP2" s="1" t="s">
        <v>272</v>
      </c>
      <c r="YQ2" s="1" t="s">
        <v>4559</v>
      </c>
      <c r="YR2" s="5">
        <v>40451</v>
      </c>
      <c r="YU2" s="1" t="s">
        <v>2312</v>
      </c>
      <c r="YV2" s="1" t="s">
        <v>4559</v>
      </c>
      <c r="YW2" s="5">
        <v>39262</v>
      </c>
      <c r="YZ2" s="1" t="s">
        <v>2168</v>
      </c>
      <c r="ZA2" s="1" t="s">
        <v>4559</v>
      </c>
      <c r="ZB2" s="5">
        <v>38989</v>
      </c>
      <c r="ZE2" s="1" t="s">
        <v>301</v>
      </c>
      <c r="ZF2" s="1" t="s">
        <v>4559</v>
      </c>
      <c r="ZG2" s="5">
        <v>38625</v>
      </c>
      <c r="ZJ2" s="1" t="s">
        <v>4300</v>
      </c>
      <c r="ZK2" s="1" t="s">
        <v>4559</v>
      </c>
      <c r="ZL2" s="5">
        <v>36525</v>
      </c>
      <c r="ZO2" s="1" t="s">
        <v>201</v>
      </c>
      <c r="ZP2" s="1" t="s">
        <v>4559</v>
      </c>
      <c r="ZQ2" s="5">
        <v>39262</v>
      </c>
      <c r="ZT2" s="1" t="s">
        <v>645</v>
      </c>
      <c r="ZU2" s="1" t="s">
        <v>4559</v>
      </c>
      <c r="ZV2" s="5">
        <v>41912</v>
      </c>
      <c r="ZY2" s="1" t="s">
        <v>1789</v>
      </c>
      <c r="ZZ2" s="1" t="s">
        <v>4559</v>
      </c>
      <c r="AAA2" s="5">
        <v>41547</v>
      </c>
      <c r="AAD2" s="1" t="s">
        <v>1812</v>
      </c>
      <c r="AAE2" s="1" t="s">
        <v>4559</v>
      </c>
      <c r="AAF2" s="5">
        <v>41547</v>
      </c>
      <c r="AAI2" s="1" t="s">
        <v>863</v>
      </c>
      <c r="AAJ2" s="1" t="s">
        <v>4559</v>
      </c>
      <c r="AAK2" s="5">
        <v>41912</v>
      </c>
      <c r="AAN2" s="1" t="s">
        <v>4492</v>
      </c>
      <c r="AAO2" s="1" t="s">
        <v>4559</v>
      </c>
      <c r="AAP2" s="5">
        <v>39171</v>
      </c>
      <c r="AAS2" s="1" t="s">
        <v>2774</v>
      </c>
      <c r="AAT2" s="1" t="s">
        <v>4559</v>
      </c>
      <c r="AAU2" s="5">
        <v>42185</v>
      </c>
      <c r="AAX2" s="1" t="s">
        <v>1314</v>
      </c>
      <c r="AAY2" s="1" t="s">
        <v>4559</v>
      </c>
      <c r="AAZ2" s="5">
        <v>42916</v>
      </c>
      <c r="ABC2" s="1" t="s">
        <v>4542</v>
      </c>
      <c r="ABD2" s="1" t="s">
        <v>4559</v>
      </c>
      <c r="ABE2" s="5">
        <v>42369</v>
      </c>
      <c r="ABH2" s="1" t="s">
        <v>4114</v>
      </c>
      <c r="ABI2" s="1" t="s">
        <v>4559</v>
      </c>
      <c r="ABJ2" s="5">
        <v>40633</v>
      </c>
      <c r="ABM2" s="1" t="s">
        <v>3716</v>
      </c>
      <c r="ABN2" s="1" t="s">
        <v>4559</v>
      </c>
      <c r="ABO2" s="5">
        <v>35062</v>
      </c>
      <c r="ABR2" s="1" t="s">
        <v>1631</v>
      </c>
      <c r="ABS2" s="1" t="s">
        <v>4559</v>
      </c>
      <c r="ABT2" s="5">
        <v>42277</v>
      </c>
      <c r="ABW2" s="1" t="s">
        <v>1849</v>
      </c>
      <c r="ABX2" s="1" t="s">
        <v>4559</v>
      </c>
      <c r="ABY2" s="5">
        <v>35430</v>
      </c>
      <c r="ACB2" s="1" t="s">
        <v>3217</v>
      </c>
      <c r="ACC2" s="1" t="s">
        <v>4559</v>
      </c>
      <c r="ACD2" s="5">
        <v>36433</v>
      </c>
      <c r="ACG2" s="1" t="s">
        <v>1019</v>
      </c>
      <c r="ACH2" s="1" t="s">
        <v>4559</v>
      </c>
      <c r="ACI2" s="5">
        <v>41729</v>
      </c>
      <c r="ACL2" s="1" t="s">
        <v>56</v>
      </c>
      <c r="ACM2" s="1" t="s">
        <v>4559</v>
      </c>
      <c r="ACN2" s="5">
        <v>41639</v>
      </c>
      <c r="ACQ2" s="1" t="s">
        <v>854</v>
      </c>
      <c r="ACR2" s="1" t="s">
        <v>4559</v>
      </c>
      <c r="ACS2" s="5">
        <v>41729</v>
      </c>
      <c r="ACV2" s="1" t="s">
        <v>3295</v>
      </c>
      <c r="ACW2" s="1" t="s">
        <v>4559</v>
      </c>
      <c r="ACX2" s="5">
        <v>40633</v>
      </c>
      <c r="ADA2" s="1" t="s">
        <v>494</v>
      </c>
      <c r="ADB2" s="1" t="s">
        <v>4559</v>
      </c>
      <c r="ADC2" s="5">
        <v>31593</v>
      </c>
      <c r="ADF2" s="1" t="s">
        <v>2930</v>
      </c>
      <c r="ADG2" s="1" t="s">
        <v>4559</v>
      </c>
      <c r="ADH2" s="5">
        <v>34880</v>
      </c>
      <c r="ADK2" s="1" t="s">
        <v>3135</v>
      </c>
      <c r="ADL2" s="1" t="s">
        <v>4559</v>
      </c>
      <c r="ADM2" s="5">
        <v>35338</v>
      </c>
      <c r="ADP2" s="1" t="s">
        <v>3444</v>
      </c>
      <c r="ADQ2" s="1" t="s">
        <v>4559</v>
      </c>
      <c r="ADR2" s="5">
        <v>41729</v>
      </c>
      <c r="ADU2" s="1" t="s">
        <v>639</v>
      </c>
      <c r="ADV2" s="1" t="s">
        <v>4559</v>
      </c>
      <c r="ADW2" s="5">
        <v>42916</v>
      </c>
      <c r="ADZ2" s="1" t="s">
        <v>2733</v>
      </c>
      <c r="AEA2" s="1" t="s">
        <v>4559</v>
      </c>
      <c r="AEB2" s="5">
        <v>41547</v>
      </c>
      <c r="AEE2" s="1" t="s">
        <v>4131</v>
      </c>
      <c r="AEF2" s="1" t="s">
        <v>4559</v>
      </c>
      <c r="AEG2" s="5">
        <v>34515</v>
      </c>
      <c r="AEJ2" s="1" t="s">
        <v>642</v>
      </c>
      <c r="AEK2" s="1" t="s">
        <v>4559</v>
      </c>
      <c r="AEL2" s="5">
        <v>41820</v>
      </c>
      <c r="AEO2" s="1" t="s">
        <v>4334</v>
      </c>
      <c r="AEP2" s="1" t="s">
        <v>4559</v>
      </c>
      <c r="AEQ2" s="5">
        <v>35153</v>
      </c>
      <c r="AET2" s="1" t="s">
        <v>172</v>
      </c>
      <c r="AEU2" s="1" t="s">
        <v>4559</v>
      </c>
      <c r="AEV2" s="5">
        <v>36798</v>
      </c>
      <c r="AEY2" s="1" t="s">
        <v>672</v>
      </c>
      <c r="AEZ2" s="1" t="s">
        <v>4559</v>
      </c>
      <c r="AFA2" s="5">
        <v>34424</v>
      </c>
      <c r="AFD2" s="1" t="s">
        <v>4180</v>
      </c>
      <c r="AFE2" s="1" t="s">
        <v>4559</v>
      </c>
      <c r="AFF2" s="5">
        <v>41639</v>
      </c>
      <c r="AFI2" s="1" t="s">
        <v>342</v>
      </c>
      <c r="AFJ2" s="1" t="s">
        <v>4559</v>
      </c>
      <c r="AFK2" s="5">
        <v>40268</v>
      </c>
      <c r="AFN2" s="1" t="s">
        <v>2122</v>
      </c>
      <c r="AFO2" s="1" t="s">
        <v>4559</v>
      </c>
      <c r="AFP2" s="5">
        <v>40633</v>
      </c>
      <c r="AFS2" s="1" t="s">
        <v>62</v>
      </c>
      <c r="AFT2" s="1" t="s">
        <v>4559</v>
      </c>
      <c r="AFU2" s="5">
        <v>42460</v>
      </c>
      <c r="AFX2" s="1" t="s">
        <v>1270</v>
      </c>
      <c r="AFY2" s="1" t="s">
        <v>4559</v>
      </c>
      <c r="AFZ2" s="5">
        <v>41820</v>
      </c>
      <c r="AGC2" s="1" t="s">
        <v>823</v>
      </c>
      <c r="AGD2" s="1" t="s">
        <v>4559</v>
      </c>
      <c r="AGE2" s="5">
        <v>35338</v>
      </c>
      <c r="AGH2" s="1" t="s">
        <v>1024</v>
      </c>
      <c r="AGI2" s="1" t="s">
        <v>4559</v>
      </c>
      <c r="AGJ2" s="5">
        <v>42643</v>
      </c>
      <c r="AGM2" s="1" t="s">
        <v>59</v>
      </c>
      <c r="AGN2" s="1" t="s">
        <v>4559</v>
      </c>
      <c r="AGO2" s="5">
        <v>42551</v>
      </c>
      <c r="AGR2" s="1" t="s">
        <v>1290</v>
      </c>
      <c r="AGS2" s="1" t="s">
        <v>4559</v>
      </c>
      <c r="AGT2" s="5">
        <v>35795</v>
      </c>
      <c r="AGW2" s="1" t="s">
        <v>372</v>
      </c>
      <c r="AGX2" s="1" t="s">
        <v>4559</v>
      </c>
      <c r="AGY2" s="5">
        <v>35976</v>
      </c>
      <c r="AHB2" s="1" t="s">
        <v>738</v>
      </c>
      <c r="AHC2" s="1" t="s">
        <v>4559</v>
      </c>
      <c r="AHD2" s="5">
        <v>35153</v>
      </c>
      <c r="AHG2" s="1" t="s">
        <v>1142</v>
      </c>
      <c r="AHH2" s="1" t="s">
        <v>4559</v>
      </c>
      <c r="AHI2" s="5">
        <v>40998</v>
      </c>
      <c r="AHL2" s="1" t="s">
        <v>1685</v>
      </c>
      <c r="AHM2" s="1" t="s">
        <v>4559</v>
      </c>
      <c r="AHN2" s="5">
        <v>40359</v>
      </c>
      <c r="AHQ2" s="1" t="s">
        <v>1303</v>
      </c>
      <c r="AHR2" s="1" t="s">
        <v>4559</v>
      </c>
      <c r="AHS2" s="5">
        <v>41729</v>
      </c>
      <c r="AHV2" s="1" t="s">
        <v>857</v>
      </c>
      <c r="AHW2" s="1" t="s">
        <v>4559</v>
      </c>
      <c r="AHX2" s="5">
        <v>41820</v>
      </c>
      <c r="AIA2" s="1" t="s">
        <v>4478</v>
      </c>
      <c r="AIB2" s="1" t="s">
        <v>4559</v>
      </c>
      <c r="AIC2" s="5">
        <v>39171</v>
      </c>
      <c r="AIF2" s="1" t="s">
        <v>1265</v>
      </c>
      <c r="AIG2" s="1" t="s">
        <v>4559</v>
      </c>
      <c r="AIH2" s="5">
        <v>42277</v>
      </c>
      <c r="AIK2" s="1" t="s">
        <v>1794</v>
      </c>
      <c r="AIL2" s="1" t="s">
        <v>4559</v>
      </c>
      <c r="AIM2" s="5">
        <v>41362</v>
      </c>
      <c r="AIP2" s="1" t="s">
        <v>4369</v>
      </c>
      <c r="AIQ2" s="1" t="s">
        <v>4559</v>
      </c>
      <c r="AIR2" s="5">
        <v>40359</v>
      </c>
      <c r="AIU2" s="1" t="s">
        <v>1245</v>
      </c>
      <c r="AIV2" s="1" t="s">
        <v>4559</v>
      </c>
      <c r="AIW2" s="5">
        <v>39080</v>
      </c>
      <c r="AIZ2" s="1" t="s">
        <v>318</v>
      </c>
      <c r="AJA2" s="1" t="s">
        <v>4559</v>
      </c>
      <c r="AJB2" s="5">
        <v>41820</v>
      </c>
      <c r="AJE2" s="1" t="s">
        <v>2754</v>
      </c>
      <c r="AJF2" s="1" t="s">
        <v>4559</v>
      </c>
      <c r="AJG2" s="5">
        <v>42004</v>
      </c>
      <c r="AJJ2" s="1" t="s">
        <v>2769</v>
      </c>
      <c r="AJK2" s="1" t="s">
        <v>4559</v>
      </c>
      <c r="AJL2" s="5">
        <v>42094</v>
      </c>
      <c r="AJO2" s="1" t="s">
        <v>771</v>
      </c>
      <c r="AJP2" s="1" t="s">
        <v>4559</v>
      </c>
      <c r="AJQ2" s="5">
        <v>40543</v>
      </c>
      <c r="AJT2" s="1" t="s">
        <v>3316</v>
      </c>
      <c r="AJU2" s="1" t="s">
        <v>4559</v>
      </c>
      <c r="AJV2" s="5">
        <v>37162</v>
      </c>
      <c r="AJY2" s="1" t="s">
        <v>1868</v>
      </c>
      <c r="AJZ2" s="1" t="s">
        <v>4559</v>
      </c>
      <c r="AKA2" s="5">
        <v>40086</v>
      </c>
      <c r="AKD2" s="1" t="s">
        <v>3447</v>
      </c>
      <c r="AKE2" s="1" t="s">
        <v>4559</v>
      </c>
      <c r="AKF2" s="5">
        <v>41729</v>
      </c>
      <c r="AKI2" s="1" t="s">
        <v>653</v>
      </c>
      <c r="AKJ2" s="1" t="s">
        <v>4559</v>
      </c>
      <c r="AKK2" s="5">
        <v>42734</v>
      </c>
      <c r="AKN2" s="1" t="s">
        <v>2746</v>
      </c>
      <c r="AKO2" s="1" t="s">
        <v>4559</v>
      </c>
      <c r="AKP2" s="5">
        <v>41729</v>
      </c>
      <c r="AKS2" s="1" t="s">
        <v>2999</v>
      </c>
      <c r="AKT2" s="1" t="s">
        <v>4559</v>
      </c>
      <c r="AKU2" s="5">
        <v>35976</v>
      </c>
      <c r="AKX2" s="1" t="s">
        <v>4143</v>
      </c>
      <c r="AKY2" s="1" t="s">
        <v>4559</v>
      </c>
      <c r="AKZ2" s="5">
        <v>36889</v>
      </c>
      <c r="ALC2" s="1" t="s">
        <v>2780</v>
      </c>
      <c r="ALD2" s="1" t="s">
        <v>4559</v>
      </c>
      <c r="ALE2" s="5">
        <v>42277</v>
      </c>
      <c r="ALH2" s="1" t="s">
        <v>347</v>
      </c>
      <c r="ALI2" s="1" t="s">
        <v>4559</v>
      </c>
      <c r="ALJ2" s="5">
        <v>33694</v>
      </c>
      <c r="ALM2" s="1" t="s">
        <v>2463</v>
      </c>
      <c r="ALN2" s="1" t="s">
        <v>4559</v>
      </c>
      <c r="ALO2" s="5">
        <v>39171</v>
      </c>
      <c r="ALR2" s="1" t="s">
        <v>2309</v>
      </c>
      <c r="ALS2" s="1" t="s">
        <v>4559</v>
      </c>
      <c r="ALT2" s="5">
        <v>39262</v>
      </c>
      <c r="ALW2" s="1" t="s">
        <v>4183</v>
      </c>
      <c r="ALX2" s="1" t="s">
        <v>4559</v>
      </c>
      <c r="ALY2" s="5">
        <v>41729</v>
      </c>
      <c r="AMB2" s="1" t="s">
        <v>4188</v>
      </c>
      <c r="AMC2" s="1" t="s">
        <v>4559</v>
      </c>
      <c r="AMD2" s="5">
        <v>42004</v>
      </c>
      <c r="AMG2" s="1" t="s">
        <v>2517</v>
      </c>
      <c r="AMH2" s="1" t="s">
        <v>4559</v>
      </c>
      <c r="AMI2" s="5">
        <v>40724</v>
      </c>
      <c r="AML2" s="1" t="s">
        <v>1311</v>
      </c>
      <c r="AMM2" s="1" t="s">
        <v>4559</v>
      </c>
      <c r="AMN2" s="5">
        <v>42916</v>
      </c>
      <c r="AMQ2" s="1" t="s">
        <v>1872</v>
      </c>
      <c r="AMR2" s="1" t="s">
        <v>4559</v>
      </c>
      <c r="AMS2" s="5">
        <v>42277</v>
      </c>
      <c r="AMV2" s="1" t="s">
        <v>2798</v>
      </c>
      <c r="AMW2" s="1" t="s">
        <v>4559</v>
      </c>
      <c r="AMX2" s="5">
        <v>42643</v>
      </c>
      <c r="ANA2" s="1" t="s">
        <v>917</v>
      </c>
      <c r="ANB2" s="1" t="s">
        <v>4559</v>
      </c>
      <c r="ANC2" s="5">
        <v>31047</v>
      </c>
      <c r="ANF2" s="1" t="s">
        <v>1640</v>
      </c>
      <c r="ANG2" s="1" t="s">
        <v>4559</v>
      </c>
      <c r="ANH2" s="5">
        <v>43007</v>
      </c>
      <c r="ANK2" s="1" t="s">
        <v>4196</v>
      </c>
      <c r="ANL2" s="1" t="s">
        <v>4559</v>
      </c>
      <c r="ANM2" s="5">
        <v>42369</v>
      </c>
      <c r="ANP2" s="1" t="s">
        <v>4080</v>
      </c>
      <c r="ANQ2" s="1" t="s">
        <v>4559</v>
      </c>
      <c r="ANR2" s="5">
        <v>38168</v>
      </c>
      <c r="ANU2" s="1" t="s">
        <v>970</v>
      </c>
      <c r="ANV2" s="1" t="s">
        <v>4559</v>
      </c>
      <c r="ANW2" s="5">
        <v>36068</v>
      </c>
      <c r="ANZ2" s="1" t="s">
        <v>1306</v>
      </c>
      <c r="AOA2" s="1" t="s">
        <v>4559</v>
      </c>
      <c r="AOB2" s="5">
        <v>41729</v>
      </c>
      <c r="AOE2" s="1" t="s">
        <v>1825</v>
      </c>
      <c r="AOF2" s="1" t="s">
        <v>4559</v>
      </c>
      <c r="AOG2" s="5">
        <v>42004</v>
      </c>
      <c r="AOJ2" s="1" t="s">
        <v>1643</v>
      </c>
      <c r="AOK2" s="1" t="s">
        <v>4559</v>
      </c>
      <c r="AOL2" s="5">
        <v>32050</v>
      </c>
      <c r="AOO2" s="1" t="s">
        <v>656</v>
      </c>
      <c r="AOP2" s="1" t="s">
        <v>4559</v>
      </c>
      <c r="AOQ2" s="5">
        <v>42734</v>
      </c>
      <c r="AOT2" s="1" t="s">
        <v>3358</v>
      </c>
      <c r="AOU2" s="1" t="s">
        <v>4559</v>
      </c>
      <c r="AOV2" s="5">
        <v>40998</v>
      </c>
      <c r="AOY2" s="1" t="s">
        <v>313</v>
      </c>
      <c r="AOZ2" s="1" t="s">
        <v>4559</v>
      </c>
      <c r="APA2" s="5">
        <v>41639</v>
      </c>
      <c r="APD2" s="1" t="s">
        <v>1786</v>
      </c>
      <c r="APE2" s="1" t="s">
        <v>4559</v>
      </c>
      <c r="APF2" s="5">
        <v>41362</v>
      </c>
      <c r="API2" s="1" t="s">
        <v>866</v>
      </c>
      <c r="APJ2" s="1" t="s">
        <v>4559</v>
      </c>
      <c r="APK2" s="5">
        <v>41912</v>
      </c>
      <c r="APN2" s="1" t="s">
        <v>3104</v>
      </c>
      <c r="APO2" s="1" t="s">
        <v>4559</v>
      </c>
      <c r="APP2" s="5">
        <v>38716</v>
      </c>
      <c r="APS2" s="1" t="s">
        <v>1456</v>
      </c>
      <c r="APT2" s="1" t="s">
        <v>4559</v>
      </c>
      <c r="APU2" s="5">
        <v>42643</v>
      </c>
      <c r="APX2" s="1" t="s">
        <v>1197</v>
      </c>
      <c r="APY2" s="1" t="s">
        <v>4559</v>
      </c>
      <c r="APZ2" s="5">
        <v>37621</v>
      </c>
      <c r="AQC2" s="1" t="s">
        <v>1484</v>
      </c>
      <c r="AQD2" s="1" t="s">
        <v>4559</v>
      </c>
      <c r="AQE2" s="5">
        <v>38533</v>
      </c>
      <c r="AQH2" s="1" t="s">
        <v>2059</v>
      </c>
      <c r="AQI2" s="1" t="s">
        <v>4559</v>
      </c>
      <c r="AQJ2" s="5">
        <v>39447</v>
      </c>
      <c r="AQM2" s="1" t="s">
        <v>3143</v>
      </c>
      <c r="AQN2" s="1" t="s">
        <v>4559</v>
      </c>
      <c r="AQO2" s="5">
        <v>39171</v>
      </c>
      <c r="AQR2" s="1" t="s">
        <v>4546</v>
      </c>
      <c r="AQS2" s="1" t="s">
        <v>4559</v>
      </c>
      <c r="AQT2" s="5">
        <v>33694</v>
      </c>
      <c r="AQW2" s="1" t="s">
        <v>3993</v>
      </c>
      <c r="AQX2" s="1" t="s">
        <v>4559</v>
      </c>
      <c r="AQY2" s="5">
        <v>42004</v>
      </c>
      <c r="ARB2" s="1" t="s">
        <v>3472</v>
      </c>
      <c r="ARC2" s="1" t="s">
        <v>4559</v>
      </c>
      <c r="ARD2" s="5">
        <v>36433</v>
      </c>
      <c r="ARG2" s="1" t="s">
        <v>2875</v>
      </c>
      <c r="ARH2" s="1" t="s">
        <v>4559</v>
      </c>
      <c r="ARI2" s="5">
        <v>35703</v>
      </c>
      <c r="ARL2" s="1" t="s">
        <v>1659</v>
      </c>
      <c r="ARM2" s="1" t="s">
        <v>4559</v>
      </c>
      <c r="ARN2" s="5">
        <v>38625</v>
      </c>
      <c r="ARQ2" s="1" t="s">
        <v>2808</v>
      </c>
      <c r="ARR2" s="1" t="s">
        <v>4559</v>
      </c>
      <c r="ARS2" s="5">
        <v>42734</v>
      </c>
      <c r="ARV2" s="1" t="s">
        <v>869</v>
      </c>
      <c r="ARW2" s="1" t="s">
        <v>4559</v>
      </c>
      <c r="ARX2" s="5">
        <v>42004</v>
      </c>
      <c r="ASA2" s="1" t="s">
        <v>126</v>
      </c>
      <c r="ASB2" s="1" t="s">
        <v>4559</v>
      </c>
      <c r="ASC2" s="5">
        <v>41639</v>
      </c>
      <c r="ASF2" s="1" t="s">
        <v>3455</v>
      </c>
      <c r="ASG2" s="1" t="s">
        <v>4559</v>
      </c>
      <c r="ASH2" s="5">
        <v>42185</v>
      </c>
      <c r="ASK2" s="1" t="s">
        <v>2631</v>
      </c>
      <c r="ASL2" s="1" t="s">
        <v>4559</v>
      </c>
      <c r="ASM2" s="5">
        <v>41729</v>
      </c>
      <c r="ASP2" s="1" t="s">
        <v>3261</v>
      </c>
      <c r="ASQ2" s="1" t="s">
        <v>4559</v>
      </c>
      <c r="ASR2" s="5">
        <v>37344</v>
      </c>
      <c r="ASU2" s="1" t="s">
        <v>266</v>
      </c>
      <c r="ASV2" s="1" t="s">
        <v>4559</v>
      </c>
      <c r="ASW2" s="5">
        <v>40543</v>
      </c>
      <c r="ASZ2" s="1" t="s">
        <v>4464</v>
      </c>
      <c r="ATA2" s="1" t="s">
        <v>4559</v>
      </c>
      <c r="ATB2" s="5">
        <v>39262</v>
      </c>
      <c r="ATE2" s="1" t="s">
        <v>3267</v>
      </c>
      <c r="ATF2" s="1" t="s">
        <v>4559</v>
      </c>
      <c r="ATG2" s="5">
        <v>36341</v>
      </c>
      <c r="ATJ2" s="1" t="s">
        <v>4199</v>
      </c>
      <c r="ATK2" s="1" t="s">
        <v>4559</v>
      </c>
      <c r="ATL2" s="5">
        <v>42369</v>
      </c>
      <c r="ATO2" s="1" t="s">
        <v>3625</v>
      </c>
      <c r="ATP2" s="1" t="s">
        <v>4559</v>
      </c>
      <c r="ATQ2" s="5">
        <v>41820</v>
      </c>
      <c r="ATT2" s="1" t="s">
        <v>4169</v>
      </c>
      <c r="ATU2" s="1" t="s">
        <v>4559</v>
      </c>
      <c r="ATV2" s="5">
        <v>41547</v>
      </c>
      <c r="ATY2" s="1" t="s">
        <v>3290</v>
      </c>
      <c r="ATZ2" s="1" t="s">
        <v>4559</v>
      </c>
      <c r="AUA2" s="5">
        <v>29494</v>
      </c>
      <c r="AUD2" s="1" t="s">
        <v>3976</v>
      </c>
      <c r="AUE2" s="1" t="s">
        <v>4559</v>
      </c>
      <c r="AUF2" s="5">
        <v>41453</v>
      </c>
      <c r="AUI2" s="1" t="s">
        <v>3678</v>
      </c>
      <c r="AUJ2" s="1" t="s">
        <v>4559</v>
      </c>
      <c r="AUK2" s="5">
        <v>41820</v>
      </c>
      <c r="AUN2" s="1" t="s">
        <v>4193</v>
      </c>
      <c r="AUO2" s="1" t="s">
        <v>4559</v>
      </c>
      <c r="AUP2" s="5">
        <v>42277</v>
      </c>
      <c r="AUS2" s="1" t="s">
        <v>3029</v>
      </c>
      <c r="AUT2" s="1" t="s">
        <v>4559</v>
      </c>
      <c r="AUU2" s="5">
        <v>38260</v>
      </c>
      <c r="AUX2" s="1" t="s">
        <v>2777</v>
      </c>
      <c r="AUY2" s="1" t="s">
        <v>4559</v>
      </c>
      <c r="AUZ2" s="5">
        <v>42185</v>
      </c>
      <c r="AVC2" s="1" t="s">
        <v>4473</v>
      </c>
      <c r="AVD2" s="1" t="s">
        <v>4559</v>
      </c>
      <c r="AVE2" s="5">
        <v>35611</v>
      </c>
      <c r="AVH2" s="1" t="s">
        <v>4007</v>
      </c>
      <c r="AVI2" s="1" t="s">
        <v>4559</v>
      </c>
      <c r="AVJ2" s="5">
        <v>34424</v>
      </c>
      <c r="AVM2" s="1" t="s">
        <v>1268</v>
      </c>
      <c r="AVN2" s="1" t="s">
        <v>4559</v>
      </c>
      <c r="AVO2" s="5">
        <v>41729</v>
      </c>
      <c r="AVR2" s="1" t="s">
        <v>4106</v>
      </c>
      <c r="AVS2" s="1" t="s">
        <v>4559</v>
      </c>
      <c r="AVT2" s="5">
        <v>37256</v>
      </c>
      <c r="AVW2" s="1" t="s">
        <v>3116</v>
      </c>
      <c r="AVX2" s="1" t="s">
        <v>4559</v>
      </c>
      <c r="AVY2" s="5">
        <v>37894</v>
      </c>
      <c r="AWB2" s="1" t="s">
        <v>3915</v>
      </c>
      <c r="AWC2" s="1" t="s">
        <v>4559</v>
      </c>
      <c r="AWD2" s="5">
        <v>40543</v>
      </c>
      <c r="AWG2" s="1" t="s">
        <v>1712</v>
      </c>
      <c r="AWH2" s="1" t="s">
        <v>4559</v>
      </c>
      <c r="AWI2" s="5">
        <v>38989</v>
      </c>
      <c r="AWL2" s="1" t="s">
        <v>4055</v>
      </c>
      <c r="AWM2" s="1" t="s">
        <v>4559</v>
      </c>
      <c r="AWN2" s="5">
        <v>41547</v>
      </c>
      <c r="AWQ2" s="1" t="s">
        <v>3979</v>
      </c>
      <c r="AWR2" s="1" t="s">
        <v>4559</v>
      </c>
      <c r="AWS2" s="5">
        <v>41639</v>
      </c>
      <c r="AWV2" s="1" t="s">
        <v>3936</v>
      </c>
      <c r="AWW2" s="1" t="s">
        <v>4559</v>
      </c>
      <c r="AWX2" s="5">
        <v>41274</v>
      </c>
      <c r="AXA2" s="1" t="s">
        <v>1386</v>
      </c>
      <c r="AXB2" s="1" t="s">
        <v>4559</v>
      </c>
      <c r="AXC2" s="5">
        <v>40724</v>
      </c>
      <c r="AXF2" s="1" t="s">
        <v>778</v>
      </c>
      <c r="AXG2" s="1" t="s">
        <v>4559</v>
      </c>
      <c r="AXH2" s="5">
        <v>33144</v>
      </c>
      <c r="AXK2" s="1" t="s">
        <v>1797</v>
      </c>
      <c r="AXL2" s="1" t="s">
        <v>4559</v>
      </c>
      <c r="AXM2" s="5">
        <v>41180</v>
      </c>
      <c r="AXP2" s="1" t="s">
        <v>3630</v>
      </c>
      <c r="AXQ2" s="1" t="s">
        <v>4559</v>
      </c>
      <c r="AXR2" s="5">
        <v>42734</v>
      </c>
      <c r="AXU2" s="1" t="s">
        <v>2283</v>
      </c>
      <c r="AXV2" s="1" t="s">
        <v>4559</v>
      </c>
      <c r="AXW2" s="5">
        <v>40268</v>
      </c>
      <c r="AXZ2" s="1" t="s">
        <v>1098</v>
      </c>
      <c r="AYA2" s="1" t="s">
        <v>4559</v>
      </c>
      <c r="AYB2" s="5">
        <v>37162</v>
      </c>
      <c r="AYE2" s="1" t="s">
        <v>442</v>
      </c>
      <c r="AYF2" s="1" t="s">
        <v>4559</v>
      </c>
      <c r="AYG2" s="5">
        <v>33969</v>
      </c>
      <c r="AYJ2" s="1" t="s">
        <v>815</v>
      </c>
      <c r="AYK2" s="1" t="s">
        <v>4559</v>
      </c>
      <c r="AYL2" s="5">
        <v>38168</v>
      </c>
      <c r="AYO2" s="1" t="s">
        <v>3252</v>
      </c>
      <c r="AYP2" s="1" t="s">
        <v>4559</v>
      </c>
      <c r="AYQ2" s="5">
        <v>29494</v>
      </c>
      <c r="AYT2" s="1" t="s">
        <v>1637</v>
      </c>
      <c r="AYU2" s="1" t="s">
        <v>4559</v>
      </c>
      <c r="AYV2" s="5">
        <v>42916</v>
      </c>
      <c r="AYY2" s="1" t="s">
        <v>963</v>
      </c>
      <c r="AYZ2" s="1" t="s">
        <v>4559</v>
      </c>
      <c r="AZA2" s="5">
        <v>34334</v>
      </c>
      <c r="AZD2" s="1" t="s">
        <v>713</v>
      </c>
      <c r="AZE2" s="1" t="s">
        <v>4559</v>
      </c>
      <c r="AZF2" s="5">
        <v>43007</v>
      </c>
      <c r="AZI2" s="1" t="s">
        <v>3222</v>
      </c>
      <c r="AZJ2" s="1" t="s">
        <v>4559</v>
      </c>
      <c r="AZK2" s="5">
        <v>35795</v>
      </c>
      <c r="AZN2" s="1" t="s">
        <v>3292</v>
      </c>
      <c r="AZO2" s="1" t="s">
        <v>4559</v>
      </c>
      <c r="AZP2" s="5">
        <v>38533</v>
      </c>
      <c r="AZS2" s="1" t="s">
        <v>1877</v>
      </c>
      <c r="AZT2" s="1" t="s">
        <v>4559</v>
      </c>
      <c r="AZU2" s="5">
        <v>35520</v>
      </c>
      <c r="AZX2" s="1" t="s">
        <v>2736</v>
      </c>
      <c r="AZY2" s="1" t="s">
        <v>4559</v>
      </c>
      <c r="AZZ2" s="5">
        <v>41547</v>
      </c>
      <c r="BAC2" s="1" t="s">
        <v>4366</v>
      </c>
      <c r="BAD2" s="1" t="s">
        <v>4559</v>
      </c>
      <c r="BAE2" s="5">
        <v>40268</v>
      </c>
      <c r="BAH2" s="1" t="s">
        <v>2760</v>
      </c>
      <c r="BAI2" s="1" t="s">
        <v>4559</v>
      </c>
      <c r="BAJ2" s="5">
        <v>42004</v>
      </c>
      <c r="BAM2" s="1" t="s">
        <v>3604</v>
      </c>
      <c r="BAN2" s="1" t="s">
        <v>4559</v>
      </c>
      <c r="BAO2" s="5">
        <v>41089</v>
      </c>
      <c r="BAR2" s="1" t="s">
        <v>4243</v>
      </c>
      <c r="BAS2" s="1" t="s">
        <v>4559</v>
      </c>
      <c r="BAT2" s="5">
        <v>36525</v>
      </c>
      <c r="BAW2" s="1" t="s">
        <v>2818</v>
      </c>
      <c r="BAX2" s="1" t="s">
        <v>4559</v>
      </c>
      <c r="BAY2" s="5">
        <v>42916</v>
      </c>
      <c r="BBB2" s="1" t="s">
        <v>1828</v>
      </c>
      <c r="BBC2" s="1" t="s">
        <v>4559</v>
      </c>
      <c r="BBD2" s="5">
        <v>42004</v>
      </c>
      <c r="BBG2" s="1" t="s">
        <v>1820</v>
      </c>
      <c r="BBH2" s="1" t="s">
        <v>4559</v>
      </c>
      <c r="BBI2" s="5">
        <v>42094</v>
      </c>
      <c r="BBL2" s="1" t="s">
        <v>2766</v>
      </c>
      <c r="BBM2" s="1" t="s">
        <v>4559</v>
      </c>
      <c r="BBN2" s="5">
        <v>42004</v>
      </c>
      <c r="BBQ2" s="1" t="s">
        <v>2803</v>
      </c>
      <c r="BBR2" s="1" t="s">
        <v>4559</v>
      </c>
      <c r="BBS2" s="5">
        <v>42551</v>
      </c>
      <c r="BBV2" s="1" t="s">
        <v>2831</v>
      </c>
      <c r="BBW2" s="1" t="s">
        <v>4559</v>
      </c>
      <c r="BBX2" s="5">
        <v>34150</v>
      </c>
      <c r="BCA2" s="1" t="s">
        <v>2815</v>
      </c>
      <c r="BCB2" s="1" t="s">
        <v>4559</v>
      </c>
      <c r="BCC2" s="5">
        <v>42825</v>
      </c>
      <c r="BCF2" s="1" t="s">
        <v>2749</v>
      </c>
      <c r="BCG2" s="1" t="s">
        <v>4559</v>
      </c>
      <c r="BCH2" s="5">
        <v>41820</v>
      </c>
      <c r="BCK2" s="1" t="s">
        <v>1016</v>
      </c>
      <c r="BCL2" s="1" t="s">
        <v>4559</v>
      </c>
      <c r="BCM2" s="5">
        <v>41547</v>
      </c>
      <c r="BCP2" s="1" t="s">
        <v>3614</v>
      </c>
      <c r="BCQ2" s="1" t="s">
        <v>4559</v>
      </c>
      <c r="BCR2" s="5">
        <v>41547</v>
      </c>
      <c r="BCU2" s="1" t="s">
        <v>4174</v>
      </c>
      <c r="BCV2" s="1" t="s">
        <v>4559</v>
      </c>
      <c r="BCW2" s="5">
        <v>41453</v>
      </c>
      <c r="BCZ2" s="1" t="s">
        <v>2137</v>
      </c>
      <c r="BDA2" s="1" t="s">
        <v>4559</v>
      </c>
      <c r="BDB2" s="5">
        <v>40907</v>
      </c>
      <c r="BDE2" s="1" t="s">
        <v>1022</v>
      </c>
      <c r="BDF2" s="1" t="s">
        <v>4559</v>
      </c>
      <c r="BDG2" s="5">
        <v>42277</v>
      </c>
      <c r="BDJ2" s="1" t="s">
        <v>1276</v>
      </c>
      <c r="BDK2" s="1" t="s">
        <v>4559</v>
      </c>
      <c r="BDL2" s="5">
        <v>42369</v>
      </c>
      <c r="BDO2" s="1" t="s">
        <v>2489</v>
      </c>
      <c r="BDP2" s="1" t="s">
        <v>4559</v>
      </c>
      <c r="BDQ2" s="5">
        <v>40998</v>
      </c>
      <c r="BDT2" s="1" t="s">
        <v>2334</v>
      </c>
      <c r="BDU2" s="1" t="s">
        <v>4559</v>
      </c>
      <c r="BDV2" s="5">
        <v>34515</v>
      </c>
      <c r="BDY2" s="1" t="s">
        <v>2850</v>
      </c>
      <c r="BDZ2" s="1" t="s">
        <v>4559</v>
      </c>
      <c r="BEA2" s="5">
        <v>30771</v>
      </c>
      <c r="BED2" s="1" t="s">
        <v>3465</v>
      </c>
      <c r="BEE2" s="1" t="s">
        <v>4559</v>
      </c>
      <c r="BEF2" s="5">
        <v>42643</v>
      </c>
      <c r="BEI2" s="1" t="s">
        <v>4511</v>
      </c>
      <c r="BEJ2" s="1" t="s">
        <v>4559</v>
      </c>
      <c r="BEK2" s="5">
        <v>41089</v>
      </c>
      <c r="BEN2" s="1" t="s">
        <v>2763</v>
      </c>
      <c r="BEO2" s="1" t="s">
        <v>4559</v>
      </c>
      <c r="BEP2" s="5">
        <v>42004</v>
      </c>
      <c r="BES2" s="1" t="s">
        <v>2324</v>
      </c>
      <c r="BET2" s="1" t="s">
        <v>4559</v>
      </c>
      <c r="BEU2" s="5">
        <v>30589</v>
      </c>
      <c r="BEX2" s="1" t="s">
        <v>3199</v>
      </c>
      <c r="BEY2" s="1" t="s">
        <v>4559</v>
      </c>
      <c r="BEZ2" s="5">
        <v>32050</v>
      </c>
      <c r="BFC2" s="1" t="s">
        <v>3284</v>
      </c>
      <c r="BFD2" s="1" t="s">
        <v>4559</v>
      </c>
      <c r="BFE2" s="5">
        <v>38352</v>
      </c>
      <c r="BFH2" s="1" t="s">
        <v>3084</v>
      </c>
      <c r="BFI2" s="1" t="s">
        <v>4559</v>
      </c>
      <c r="BFJ2" s="5">
        <v>39262</v>
      </c>
      <c r="BFM2" s="1" t="s">
        <v>3249</v>
      </c>
      <c r="BFN2" s="1" t="s">
        <v>4559</v>
      </c>
      <c r="BFO2" s="5">
        <v>36341</v>
      </c>
      <c r="BFR2" s="1" t="s">
        <v>2925</v>
      </c>
      <c r="BFS2" s="1" t="s">
        <v>4559</v>
      </c>
      <c r="BFT2" s="5">
        <v>31593</v>
      </c>
      <c r="BFW2" s="1" t="s">
        <v>565</v>
      </c>
      <c r="BFX2" s="1" t="s">
        <v>4559</v>
      </c>
      <c r="BFY2" s="5">
        <v>37986</v>
      </c>
      <c r="BGB2" s="1" t="s">
        <v>353</v>
      </c>
      <c r="BGC2" s="1" t="s">
        <v>4559</v>
      </c>
      <c r="BGD2" s="5">
        <v>40998</v>
      </c>
      <c r="BGG2" s="1" t="s">
        <v>2032</v>
      </c>
      <c r="BGH2" s="1" t="s">
        <v>4559</v>
      </c>
      <c r="BGI2" s="5">
        <v>38442</v>
      </c>
      <c r="BGL2" s="1" t="s">
        <v>3843</v>
      </c>
      <c r="BGM2" s="1" t="s">
        <v>4559</v>
      </c>
      <c r="BGN2" s="5">
        <v>29494</v>
      </c>
      <c r="BGQ2" s="1" t="s">
        <v>747</v>
      </c>
      <c r="BGR2" s="1" t="s">
        <v>4559</v>
      </c>
      <c r="BGS2" s="5">
        <v>29494</v>
      </c>
      <c r="BGV2" s="1" t="s">
        <v>4315</v>
      </c>
      <c r="BGW2" s="1" t="s">
        <v>4559</v>
      </c>
      <c r="BGX2" s="5">
        <v>40178</v>
      </c>
      <c r="BHA2" s="1" t="s">
        <v>4089</v>
      </c>
      <c r="BHB2" s="1" t="s">
        <v>4559</v>
      </c>
      <c r="BHC2" s="5">
        <v>32780</v>
      </c>
      <c r="BHF2" s="1" t="s">
        <v>2552</v>
      </c>
      <c r="BHG2" s="1" t="s">
        <v>4559</v>
      </c>
      <c r="BHH2" s="5">
        <v>41089</v>
      </c>
      <c r="BHK2" s="1" t="s">
        <v>3173</v>
      </c>
      <c r="BHL2" s="1" t="s">
        <v>4559</v>
      </c>
      <c r="BHM2" s="5">
        <v>34424</v>
      </c>
      <c r="BHP2" s="1" t="s">
        <v>1477</v>
      </c>
      <c r="BHQ2" s="1" t="s">
        <v>4559</v>
      </c>
      <c r="BHR2" s="5">
        <v>29494</v>
      </c>
      <c r="BHU2" s="1" t="s">
        <v>3896</v>
      </c>
      <c r="BHV2" s="1" t="s">
        <v>4559</v>
      </c>
      <c r="BHW2" s="5">
        <v>32142</v>
      </c>
      <c r="BHZ2" s="1" t="s">
        <v>4427</v>
      </c>
      <c r="BIA2" s="1" t="s">
        <v>4559</v>
      </c>
      <c r="BIB2" s="5">
        <v>36341</v>
      </c>
      <c r="BIE2" s="1" t="s">
        <v>195</v>
      </c>
      <c r="BIF2" s="1" t="s">
        <v>4559</v>
      </c>
      <c r="BIG2" s="5">
        <v>37621</v>
      </c>
      <c r="BIJ2" s="1" t="s">
        <v>4229</v>
      </c>
      <c r="BIK2" s="1" t="s">
        <v>4559</v>
      </c>
      <c r="BIL2" s="5">
        <v>33144</v>
      </c>
      <c r="BIO2" s="1" t="s">
        <v>2265</v>
      </c>
      <c r="BIP2" s="1" t="s">
        <v>4559</v>
      </c>
      <c r="BIQ2" s="5">
        <v>29494</v>
      </c>
      <c r="BIT2" s="1" t="s">
        <v>3087</v>
      </c>
      <c r="BIU2" s="1" t="s">
        <v>4559</v>
      </c>
      <c r="BIV2" s="5">
        <v>31958</v>
      </c>
      <c r="BIY2" s="1" t="s">
        <v>4256</v>
      </c>
      <c r="BIZ2" s="1" t="s">
        <v>4559</v>
      </c>
      <c r="BJA2" s="5">
        <v>35062</v>
      </c>
      <c r="BJD2" s="1" t="s">
        <v>2795</v>
      </c>
      <c r="BJE2" s="1" t="s">
        <v>4559</v>
      </c>
      <c r="BJF2" s="5">
        <v>42369</v>
      </c>
      <c r="BJI2" s="1" t="s">
        <v>1248</v>
      </c>
      <c r="BJJ2" s="1" t="s">
        <v>4559</v>
      </c>
      <c r="BJK2" s="5">
        <v>33694</v>
      </c>
      <c r="BJN2" s="1" t="s">
        <v>2633</v>
      </c>
      <c r="BJO2" s="1" t="s">
        <v>4559</v>
      </c>
      <c r="BJP2" s="5">
        <v>41639</v>
      </c>
      <c r="BJS2" s="1" t="s">
        <v>4284</v>
      </c>
      <c r="BJT2" s="1" t="s">
        <v>4559</v>
      </c>
      <c r="BJU2" s="5">
        <v>29494</v>
      </c>
      <c r="BJX2" s="1" t="s">
        <v>3945</v>
      </c>
      <c r="BJY2" s="1" t="s">
        <v>4559</v>
      </c>
      <c r="BJZ2" s="5">
        <v>41180</v>
      </c>
      <c r="BKC2" s="1" t="s">
        <v>3988</v>
      </c>
      <c r="BKD2" s="1" t="s">
        <v>4559</v>
      </c>
      <c r="BKE2" s="5">
        <v>41820</v>
      </c>
      <c r="BKH2" s="1" t="s">
        <v>2983</v>
      </c>
      <c r="BKI2" s="1" t="s">
        <v>4559</v>
      </c>
      <c r="BKJ2" s="5">
        <v>32233</v>
      </c>
      <c r="BKM2" s="1" t="s">
        <v>2134</v>
      </c>
      <c r="BKN2" s="1" t="s">
        <v>4559</v>
      </c>
      <c r="BKO2" s="5">
        <v>40543</v>
      </c>
      <c r="BKR2" s="1" t="s">
        <v>3033</v>
      </c>
      <c r="BKS2" s="1" t="s">
        <v>4559</v>
      </c>
      <c r="BKT2" s="5">
        <v>36980</v>
      </c>
      <c r="BKW2" s="1" t="s">
        <v>1355</v>
      </c>
      <c r="BKX2" s="1" t="s">
        <v>4559</v>
      </c>
      <c r="BKY2" s="5">
        <v>29494</v>
      </c>
      <c r="BLB2" s="1" t="s">
        <v>908</v>
      </c>
      <c r="BLC2" s="1" t="s">
        <v>4559</v>
      </c>
      <c r="BLD2" s="5">
        <v>29586</v>
      </c>
      <c r="BLG2" s="1" t="s">
        <v>3489</v>
      </c>
      <c r="BLH2" s="1" t="s">
        <v>4559</v>
      </c>
      <c r="BLI2" s="5">
        <v>34515</v>
      </c>
      <c r="BLL2" s="1" t="s">
        <v>2825</v>
      </c>
      <c r="BLM2" s="1" t="s">
        <v>4559</v>
      </c>
      <c r="BLN2" s="5">
        <v>33053</v>
      </c>
      <c r="BLQ2" s="1" t="s">
        <v>1114</v>
      </c>
      <c r="BLR2" s="1" t="s">
        <v>4559</v>
      </c>
      <c r="BLS2" s="5">
        <v>32689</v>
      </c>
      <c r="BLV2" s="1" t="s">
        <v>3942</v>
      </c>
      <c r="BLW2" s="1" t="s">
        <v>4559</v>
      </c>
      <c r="BLX2" s="5">
        <v>41089</v>
      </c>
      <c r="BMA2" s="1" t="s">
        <v>3771</v>
      </c>
      <c r="BMB2" s="1" t="s">
        <v>4559</v>
      </c>
      <c r="BMC2" s="5">
        <v>36525</v>
      </c>
      <c r="BMF2" s="1" t="s">
        <v>1626</v>
      </c>
      <c r="BMG2" s="1" t="s">
        <v>4559</v>
      </c>
      <c r="BMH2" s="5">
        <v>42369</v>
      </c>
      <c r="BMK2" s="1" t="s">
        <v>3580</v>
      </c>
      <c r="BML2" s="1" t="s">
        <v>4559</v>
      </c>
      <c r="BMM2" s="5">
        <v>30589</v>
      </c>
      <c r="BMP2" s="1" t="s">
        <v>2966</v>
      </c>
      <c r="BMQ2" s="1" t="s">
        <v>4559</v>
      </c>
      <c r="BMR2" s="5">
        <v>29494</v>
      </c>
      <c r="BMU2" s="1" t="s">
        <v>2458</v>
      </c>
      <c r="BMV2" s="1" t="s">
        <v>4559</v>
      </c>
      <c r="BMW2" s="5">
        <v>38352</v>
      </c>
      <c r="BMZ2" s="1" t="s">
        <v>1635</v>
      </c>
      <c r="BNA2" s="1" t="s">
        <v>4559</v>
      </c>
      <c r="BNB2" s="5">
        <v>42825</v>
      </c>
      <c r="BNE2" s="1" t="s">
        <v>1899</v>
      </c>
      <c r="BNF2" s="1" t="s">
        <v>4559</v>
      </c>
      <c r="BNG2" s="5">
        <v>29494</v>
      </c>
      <c r="BNJ2" s="1" t="s">
        <v>2052</v>
      </c>
      <c r="BNK2" s="1" t="s">
        <v>4559</v>
      </c>
      <c r="BNL2" s="5">
        <v>34607</v>
      </c>
      <c r="BNO2" s="1" t="s">
        <v>529</v>
      </c>
      <c r="BNP2" s="1" t="s">
        <v>4559</v>
      </c>
      <c r="BNQ2" s="5">
        <v>30862</v>
      </c>
      <c r="BNT2" s="1" t="s">
        <v>2012</v>
      </c>
      <c r="BNU2" s="1" t="s">
        <v>4559</v>
      </c>
      <c r="BNV2" s="5">
        <v>35795</v>
      </c>
      <c r="BNY2" s="1" t="s">
        <v>1722</v>
      </c>
      <c r="BNZ2" s="1" t="s">
        <v>4559</v>
      </c>
      <c r="BOA2" s="5">
        <v>32780</v>
      </c>
      <c r="BOD2" s="1" t="s">
        <v>1769</v>
      </c>
      <c r="BOE2" s="1" t="s">
        <v>4559</v>
      </c>
      <c r="BOF2" s="5">
        <v>37621</v>
      </c>
      <c r="BOI2" s="1" t="s">
        <v>1530</v>
      </c>
      <c r="BOJ2" s="1" t="s">
        <v>4559</v>
      </c>
      <c r="BOK2" s="5">
        <v>29494</v>
      </c>
      <c r="BON2" s="1" t="s">
        <v>1051</v>
      </c>
      <c r="BOO2" s="1" t="s">
        <v>4559</v>
      </c>
      <c r="BOP2" s="5">
        <v>36068</v>
      </c>
      <c r="BOS2" s="1" t="s">
        <v>2901</v>
      </c>
      <c r="BOT2" s="1" t="s">
        <v>4559</v>
      </c>
      <c r="BOU2" s="5">
        <v>36068</v>
      </c>
      <c r="BOX2" s="1" t="s">
        <v>4388</v>
      </c>
      <c r="BOY2" s="1" t="s">
        <v>4559</v>
      </c>
      <c r="BOZ2" s="5">
        <v>36707</v>
      </c>
      <c r="BPC2" s="1" t="s">
        <v>1521</v>
      </c>
      <c r="BPD2" s="1" t="s">
        <v>4559</v>
      </c>
      <c r="BPE2" s="5">
        <v>39353</v>
      </c>
      <c r="BPH2" s="1" t="s">
        <v>2042</v>
      </c>
      <c r="BPI2" s="1" t="s">
        <v>4559</v>
      </c>
      <c r="BPJ2" s="5">
        <v>32050</v>
      </c>
      <c r="BPM2" s="1" t="s">
        <v>1544</v>
      </c>
      <c r="BPN2" s="1" t="s">
        <v>4559</v>
      </c>
      <c r="BPO2" s="5">
        <v>40359</v>
      </c>
      <c r="BPR2" s="1" t="s">
        <v>3869</v>
      </c>
      <c r="BPS2" s="1" t="s">
        <v>4559</v>
      </c>
      <c r="BPT2" s="5">
        <v>29494</v>
      </c>
      <c r="BPW2" s="1" t="s">
        <v>1982</v>
      </c>
      <c r="BPX2" s="1" t="s">
        <v>4559</v>
      </c>
      <c r="BPY2" s="5">
        <v>38168</v>
      </c>
      <c r="BQB2" s="1" t="s">
        <v>3453</v>
      </c>
      <c r="BQC2" s="1" t="s">
        <v>4559</v>
      </c>
      <c r="BQD2" s="5">
        <v>42277</v>
      </c>
      <c r="BQG2" s="1" t="s">
        <v>693</v>
      </c>
      <c r="BQH2" s="1" t="s">
        <v>4559</v>
      </c>
      <c r="BQI2" s="5">
        <v>37435</v>
      </c>
      <c r="BQL2" s="1" t="s">
        <v>3043</v>
      </c>
      <c r="BQM2" s="1" t="s">
        <v>4559</v>
      </c>
      <c r="BQN2" s="5">
        <v>31685</v>
      </c>
      <c r="BQQ2" s="1" t="s">
        <v>3463</v>
      </c>
      <c r="BQR2" s="1" t="s">
        <v>4559</v>
      </c>
      <c r="BQS2" s="5">
        <v>40086</v>
      </c>
      <c r="BQV2" s="1" t="s">
        <v>335</v>
      </c>
      <c r="BQW2" s="1" t="s">
        <v>4559</v>
      </c>
      <c r="BQX2" s="5">
        <v>33694</v>
      </c>
      <c r="BRA2" s="1" t="s">
        <v>3825</v>
      </c>
      <c r="BRB2" s="1" t="s">
        <v>4559</v>
      </c>
      <c r="BRC2" s="5">
        <v>36250</v>
      </c>
      <c r="BRF2" s="1" t="s">
        <v>2895</v>
      </c>
      <c r="BRG2" s="1" t="s">
        <v>4559</v>
      </c>
      <c r="BRH2" s="5">
        <v>32962</v>
      </c>
      <c r="BRK2" s="1" t="s">
        <v>3727</v>
      </c>
      <c r="BRL2" s="1" t="s">
        <v>4559</v>
      </c>
      <c r="BRM2" s="5">
        <v>29494</v>
      </c>
      <c r="BRP2" s="1" t="s">
        <v>1692</v>
      </c>
      <c r="BRQ2" s="1" t="s">
        <v>4559</v>
      </c>
      <c r="BRR2" s="5">
        <v>31502</v>
      </c>
      <c r="BRU2" s="1" t="s">
        <v>3652</v>
      </c>
      <c r="BRV2" s="1" t="s">
        <v>4559</v>
      </c>
      <c r="BRW2" s="5">
        <v>29494</v>
      </c>
      <c r="BRY2" s="1"/>
      <c r="BRZ2" s="1" t="s">
        <v>2492</v>
      </c>
      <c r="BSA2" s="1" t="s">
        <v>4559</v>
      </c>
      <c r="BSB2" s="5">
        <v>39538</v>
      </c>
      <c r="BSE2" s="1" t="s">
        <v>2397</v>
      </c>
      <c r="BSF2" s="1" t="s">
        <v>4559</v>
      </c>
      <c r="BSG2" s="5">
        <v>29494</v>
      </c>
      <c r="BSJ2" s="1" t="s">
        <v>793</v>
      </c>
      <c r="BSK2" s="1" t="s">
        <v>4559</v>
      </c>
      <c r="BSL2" s="5">
        <v>41089</v>
      </c>
      <c r="BSO2" s="1" t="s">
        <v>1273</v>
      </c>
      <c r="BSP2" s="1" t="s">
        <v>4559</v>
      </c>
      <c r="BSQ2" s="5">
        <v>38260</v>
      </c>
      <c r="BST2" s="1" t="s">
        <v>175</v>
      </c>
      <c r="BSU2" s="1" t="s">
        <v>4559</v>
      </c>
      <c r="BSV2" s="5">
        <v>29586</v>
      </c>
    </row>
    <row r="3" spans="1:1870" x14ac:dyDescent="0.2">
      <c r="A3" s="1" t="s">
        <v>686</v>
      </c>
      <c r="B3" s="1" t="s">
        <v>4560</v>
      </c>
      <c r="C3" s="5">
        <v>43007</v>
      </c>
      <c r="F3" s="1" t="s">
        <v>1644</v>
      </c>
      <c r="G3" s="1" t="s">
        <v>4560</v>
      </c>
      <c r="H3" s="5">
        <v>43007</v>
      </c>
      <c r="K3" s="1" t="s">
        <v>4203</v>
      </c>
      <c r="L3" s="1" t="s">
        <v>4560</v>
      </c>
      <c r="M3" s="5">
        <v>43007</v>
      </c>
      <c r="P3" s="1" t="s">
        <v>3482</v>
      </c>
      <c r="Q3" s="1" t="s">
        <v>4560</v>
      </c>
      <c r="R3" s="5">
        <v>43007</v>
      </c>
      <c r="U3" s="1" t="s">
        <v>1644</v>
      </c>
      <c r="V3" s="1" t="s">
        <v>4560</v>
      </c>
      <c r="W3" s="5">
        <v>43007</v>
      </c>
      <c r="Z3" s="1" t="s">
        <v>1847</v>
      </c>
      <c r="AA3" s="1" t="s">
        <v>4560</v>
      </c>
      <c r="AB3" s="5">
        <v>43007</v>
      </c>
      <c r="AE3" s="1" t="s">
        <v>3681</v>
      </c>
      <c r="AF3" s="1" t="s">
        <v>4560</v>
      </c>
      <c r="AG3" s="5">
        <v>43007</v>
      </c>
      <c r="AJ3" s="1" t="s">
        <v>1880</v>
      </c>
      <c r="AK3" s="1" t="s">
        <v>4560</v>
      </c>
      <c r="AL3" s="5">
        <v>43007</v>
      </c>
      <c r="AO3" s="1" t="s">
        <v>660</v>
      </c>
      <c r="AP3" s="1" t="s">
        <v>4560</v>
      </c>
      <c r="AQ3" s="5">
        <v>43007</v>
      </c>
      <c r="AT3" s="1" t="s">
        <v>1880</v>
      </c>
      <c r="AU3" s="1" t="s">
        <v>4560</v>
      </c>
      <c r="AV3" s="5">
        <v>43007</v>
      </c>
      <c r="AY3" s="1" t="s">
        <v>1880</v>
      </c>
      <c r="AZ3" s="1" t="s">
        <v>4560</v>
      </c>
      <c r="BA3" s="5">
        <v>43007</v>
      </c>
      <c r="BD3" s="1" t="s">
        <v>1880</v>
      </c>
      <c r="BE3" s="1" t="s">
        <v>4560</v>
      </c>
      <c r="BF3" s="5">
        <v>43007</v>
      </c>
      <c r="BI3" s="1" t="s">
        <v>3482</v>
      </c>
      <c r="BJ3" s="1" t="s">
        <v>4560</v>
      </c>
      <c r="BK3" s="5">
        <v>43007</v>
      </c>
      <c r="BN3" s="1" t="s">
        <v>366</v>
      </c>
      <c r="BO3" s="1" t="s">
        <v>4560</v>
      </c>
      <c r="BP3" s="5">
        <v>43007</v>
      </c>
      <c r="BS3" s="1" t="s">
        <v>1880</v>
      </c>
      <c r="BT3" s="1" t="s">
        <v>4560</v>
      </c>
      <c r="BU3" s="5">
        <v>43007</v>
      </c>
      <c r="BX3" s="1" t="s">
        <v>2826</v>
      </c>
      <c r="BY3" s="1" t="s">
        <v>4560</v>
      </c>
      <c r="BZ3" s="5">
        <v>43007</v>
      </c>
      <c r="CC3" s="1" t="s">
        <v>3482</v>
      </c>
      <c r="CD3" s="1" t="s">
        <v>4560</v>
      </c>
      <c r="CE3" s="5">
        <v>43007</v>
      </c>
      <c r="CH3" s="1" t="s">
        <v>1644</v>
      </c>
      <c r="CI3" s="1" t="s">
        <v>4560</v>
      </c>
      <c r="CJ3" s="5">
        <v>43007</v>
      </c>
      <c r="CM3" s="1" t="s">
        <v>1880</v>
      </c>
      <c r="CN3" s="1" t="s">
        <v>4560</v>
      </c>
      <c r="CO3" s="5">
        <v>43007</v>
      </c>
      <c r="CR3" s="1" t="s">
        <v>66</v>
      </c>
      <c r="CS3" s="1" t="s">
        <v>4560</v>
      </c>
      <c r="CT3" s="5">
        <v>43007</v>
      </c>
      <c r="CW3" s="1" t="s">
        <v>4058</v>
      </c>
      <c r="CX3" s="1" t="s">
        <v>4560</v>
      </c>
      <c r="CY3" s="5">
        <v>43007</v>
      </c>
      <c r="DB3" s="1" t="s">
        <v>2826</v>
      </c>
      <c r="DC3" s="1" t="s">
        <v>4560</v>
      </c>
      <c r="DD3" s="5">
        <v>43007</v>
      </c>
      <c r="DG3" s="1" t="s">
        <v>4203</v>
      </c>
      <c r="DH3" s="1" t="s">
        <v>4560</v>
      </c>
      <c r="DI3" s="5">
        <v>43007</v>
      </c>
      <c r="DL3" s="1" t="s">
        <v>2826</v>
      </c>
      <c r="DM3" s="1" t="s">
        <v>4560</v>
      </c>
      <c r="DN3" s="5">
        <v>43007</v>
      </c>
      <c r="DQ3" s="1" t="s">
        <v>1880</v>
      </c>
      <c r="DR3" s="1" t="s">
        <v>4560</v>
      </c>
      <c r="DS3" s="5">
        <v>43007</v>
      </c>
      <c r="DV3" s="1" t="s">
        <v>1880</v>
      </c>
      <c r="DW3" s="1" t="s">
        <v>4560</v>
      </c>
      <c r="DX3" s="5">
        <v>43007</v>
      </c>
      <c r="EA3" s="1" t="s">
        <v>1880</v>
      </c>
      <c r="EB3" s="1" t="s">
        <v>4560</v>
      </c>
      <c r="EC3" s="5">
        <v>43007</v>
      </c>
      <c r="EF3" s="1" t="s">
        <v>1880</v>
      </c>
      <c r="EG3" s="1" t="s">
        <v>4560</v>
      </c>
      <c r="EH3" s="5">
        <v>43007</v>
      </c>
      <c r="EK3" s="1" t="s">
        <v>366</v>
      </c>
      <c r="EL3" s="1" t="s">
        <v>4560</v>
      </c>
      <c r="EM3" s="5">
        <v>43007</v>
      </c>
      <c r="EP3" s="1" t="s">
        <v>1318</v>
      </c>
      <c r="EQ3" s="1" t="s">
        <v>4560</v>
      </c>
      <c r="ER3" s="5">
        <v>43007</v>
      </c>
      <c r="EU3" s="1" t="s">
        <v>1880</v>
      </c>
      <c r="EV3" s="1" t="s">
        <v>4560</v>
      </c>
      <c r="EW3" s="5">
        <v>43007</v>
      </c>
      <c r="EZ3" s="1" t="s">
        <v>1880</v>
      </c>
      <c r="FA3" s="1" t="s">
        <v>4560</v>
      </c>
      <c r="FB3" s="5">
        <v>43007</v>
      </c>
      <c r="FE3" s="1" t="s">
        <v>1644</v>
      </c>
      <c r="FF3" s="1" t="s">
        <v>4560</v>
      </c>
      <c r="FG3" s="5">
        <v>43007</v>
      </c>
      <c r="FJ3" s="1" t="s">
        <v>66</v>
      </c>
      <c r="FK3" s="1" t="s">
        <v>4560</v>
      </c>
      <c r="FL3" s="5">
        <v>43007</v>
      </c>
      <c r="FO3" s="1" t="s">
        <v>1052</v>
      </c>
      <c r="FP3" s="1" t="s">
        <v>4560</v>
      </c>
      <c r="FQ3" s="5">
        <v>43007</v>
      </c>
      <c r="FT3" s="1" t="s">
        <v>3681</v>
      </c>
      <c r="FU3" s="1" t="s">
        <v>4560</v>
      </c>
      <c r="FV3" s="5">
        <v>43007</v>
      </c>
      <c r="FY3" s="1" t="s">
        <v>889</v>
      </c>
      <c r="FZ3" s="1" t="s">
        <v>4560</v>
      </c>
      <c r="GA3" s="5">
        <v>43007</v>
      </c>
      <c r="GD3" s="1" t="s">
        <v>1880</v>
      </c>
      <c r="GE3" s="1" t="s">
        <v>4560</v>
      </c>
      <c r="GF3" s="5">
        <v>43007</v>
      </c>
      <c r="GI3" s="1" t="s">
        <v>1052</v>
      </c>
      <c r="GJ3" s="1" t="s">
        <v>4560</v>
      </c>
      <c r="GK3" s="5">
        <v>43007</v>
      </c>
      <c r="GN3" s="1" t="s">
        <v>2826</v>
      </c>
      <c r="GO3" s="1" t="s">
        <v>4560</v>
      </c>
      <c r="GP3" s="5">
        <v>43007</v>
      </c>
      <c r="GS3" s="1" t="s">
        <v>66</v>
      </c>
      <c r="GT3" s="1" t="s">
        <v>4560</v>
      </c>
      <c r="GU3" s="5">
        <v>43007</v>
      </c>
      <c r="GX3" s="1" t="s">
        <v>1880</v>
      </c>
      <c r="GY3" s="1" t="s">
        <v>4560</v>
      </c>
      <c r="GZ3" s="5">
        <v>43007</v>
      </c>
      <c r="HC3" s="1" t="s">
        <v>2826</v>
      </c>
      <c r="HD3" s="1" t="s">
        <v>4560</v>
      </c>
      <c r="HE3" s="5">
        <v>43007</v>
      </c>
      <c r="HH3" s="1" t="s">
        <v>1880</v>
      </c>
      <c r="HI3" s="1" t="s">
        <v>4560</v>
      </c>
      <c r="HJ3" s="5">
        <v>43007</v>
      </c>
      <c r="HM3" s="1" t="s">
        <v>2826</v>
      </c>
      <c r="HN3" s="1" t="s">
        <v>4560</v>
      </c>
      <c r="HO3" s="5">
        <v>43007</v>
      </c>
      <c r="HR3" s="1" t="s">
        <v>230</v>
      </c>
      <c r="HS3" s="1" t="s">
        <v>4560</v>
      </c>
      <c r="HT3" s="5">
        <v>43007</v>
      </c>
      <c r="HW3" s="1" t="s">
        <v>4058</v>
      </c>
      <c r="HX3" s="1" t="s">
        <v>4560</v>
      </c>
      <c r="HY3" s="5">
        <v>43007</v>
      </c>
      <c r="IB3" s="1" t="s">
        <v>1880</v>
      </c>
      <c r="IC3" s="1" t="s">
        <v>4560</v>
      </c>
      <c r="ID3" s="5">
        <v>43007</v>
      </c>
      <c r="IG3" s="1" t="s">
        <v>3998</v>
      </c>
      <c r="IH3" s="1" t="s">
        <v>4560</v>
      </c>
      <c r="II3" s="5">
        <v>43007</v>
      </c>
      <c r="IL3" s="1" t="s">
        <v>3681</v>
      </c>
      <c r="IM3" s="1" t="s">
        <v>4560</v>
      </c>
      <c r="IN3" s="5">
        <v>43007</v>
      </c>
      <c r="IQ3" s="1" t="s">
        <v>1880</v>
      </c>
      <c r="IR3" s="1" t="s">
        <v>4560</v>
      </c>
      <c r="IS3" s="5">
        <v>43007</v>
      </c>
      <c r="IV3" s="1" t="s">
        <v>1880</v>
      </c>
      <c r="IW3" s="1" t="s">
        <v>4560</v>
      </c>
      <c r="IX3" s="5">
        <v>43007</v>
      </c>
      <c r="JA3" s="1" t="s">
        <v>1880</v>
      </c>
      <c r="JB3" s="1" t="s">
        <v>4560</v>
      </c>
      <c r="JC3" s="5">
        <v>43007</v>
      </c>
      <c r="JF3" s="1" t="s">
        <v>2826</v>
      </c>
      <c r="JG3" s="1" t="s">
        <v>4560</v>
      </c>
      <c r="JH3" s="5">
        <v>43007</v>
      </c>
      <c r="JK3" s="1" t="s">
        <v>4203</v>
      </c>
      <c r="JL3" s="1" t="s">
        <v>4560</v>
      </c>
      <c r="JM3" s="5">
        <v>43007</v>
      </c>
      <c r="JP3" s="1" t="s">
        <v>3482</v>
      </c>
      <c r="JQ3" s="1" t="s">
        <v>4560</v>
      </c>
      <c r="JR3" s="5">
        <v>43007</v>
      </c>
      <c r="JU3" s="1" t="s">
        <v>1460</v>
      </c>
      <c r="JV3" s="1" t="s">
        <v>4560</v>
      </c>
      <c r="JW3" s="5">
        <v>43007</v>
      </c>
      <c r="JZ3" s="1" t="s">
        <v>1880</v>
      </c>
      <c r="KA3" s="1" t="s">
        <v>4560</v>
      </c>
      <c r="KB3" s="5">
        <v>43007</v>
      </c>
      <c r="KE3" s="1" t="s">
        <v>1644</v>
      </c>
      <c r="KF3" s="1" t="s">
        <v>4560</v>
      </c>
      <c r="KG3" s="5">
        <v>43007</v>
      </c>
      <c r="KJ3" s="1" t="s">
        <v>1460</v>
      </c>
      <c r="KK3" s="1" t="s">
        <v>4560</v>
      </c>
      <c r="KL3" s="5">
        <v>43007</v>
      </c>
      <c r="KO3" s="1" t="s">
        <v>660</v>
      </c>
      <c r="KP3" s="1" t="s">
        <v>4560</v>
      </c>
      <c r="KQ3" s="5">
        <v>43007</v>
      </c>
      <c r="KT3" s="1" t="s">
        <v>2826</v>
      </c>
      <c r="KU3" s="1" t="s">
        <v>4560</v>
      </c>
      <c r="KV3" s="5">
        <v>43007</v>
      </c>
      <c r="KY3" s="1" t="s">
        <v>2826</v>
      </c>
      <c r="KZ3" s="1" t="s">
        <v>4560</v>
      </c>
      <c r="LA3" s="5">
        <v>43007</v>
      </c>
      <c r="LD3" s="1" t="s">
        <v>1880</v>
      </c>
      <c r="LE3" s="1" t="s">
        <v>4560</v>
      </c>
      <c r="LF3" s="5">
        <v>43007</v>
      </c>
      <c r="LI3" s="1" t="s">
        <v>66</v>
      </c>
      <c r="LJ3" s="1" t="s">
        <v>4560</v>
      </c>
      <c r="LK3" s="5">
        <v>43007</v>
      </c>
      <c r="LN3" s="1" t="s">
        <v>1880</v>
      </c>
      <c r="LO3" s="1" t="s">
        <v>4560</v>
      </c>
      <c r="LP3" s="5">
        <v>43007</v>
      </c>
      <c r="LS3" s="1" t="s">
        <v>1880</v>
      </c>
      <c r="LT3" s="1" t="s">
        <v>4560</v>
      </c>
      <c r="LU3" s="5">
        <v>43007</v>
      </c>
      <c r="LX3" s="1" t="s">
        <v>686</v>
      </c>
      <c r="LY3" s="1" t="s">
        <v>4560</v>
      </c>
      <c r="LZ3" s="5">
        <v>43007</v>
      </c>
      <c r="MC3" s="1" t="s">
        <v>2826</v>
      </c>
      <c r="MD3" s="1" t="s">
        <v>4560</v>
      </c>
      <c r="ME3" s="5">
        <v>43007</v>
      </c>
      <c r="MH3" s="1" t="s">
        <v>1880</v>
      </c>
      <c r="MI3" s="1" t="s">
        <v>4560</v>
      </c>
      <c r="MJ3" s="5">
        <v>43007</v>
      </c>
      <c r="MM3" s="1" t="s">
        <v>1644</v>
      </c>
      <c r="MN3" s="1" t="s">
        <v>4560</v>
      </c>
      <c r="MO3" s="5">
        <v>43007</v>
      </c>
      <c r="MR3" s="1" t="s">
        <v>3681</v>
      </c>
      <c r="MS3" s="1" t="s">
        <v>4560</v>
      </c>
      <c r="MT3" s="5">
        <v>43007</v>
      </c>
      <c r="MW3" s="1" t="s">
        <v>1318</v>
      </c>
      <c r="MX3" s="1" t="s">
        <v>4560</v>
      </c>
      <c r="MY3" s="5">
        <v>43007</v>
      </c>
      <c r="NB3" s="1" t="s">
        <v>2826</v>
      </c>
      <c r="NC3" s="1" t="s">
        <v>4560</v>
      </c>
      <c r="ND3" s="5">
        <v>43007</v>
      </c>
      <c r="NG3" s="1" t="s">
        <v>1880</v>
      </c>
      <c r="NH3" s="1" t="s">
        <v>4560</v>
      </c>
      <c r="NI3" s="5">
        <v>43007</v>
      </c>
      <c r="NL3" s="1" t="s">
        <v>4203</v>
      </c>
      <c r="NM3" s="1" t="s">
        <v>4560</v>
      </c>
      <c r="NN3" s="5">
        <v>43007</v>
      </c>
      <c r="NQ3" s="1" t="s">
        <v>3681</v>
      </c>
      <c r="NR3" s="1" t="s">
        <v>4560</v>
      </c>
      <c r="NS3" s="5">
        <v>43007</v>
      </c>
      <c r="NV3" s="1" t="s">
        <v>1880</v>
      </c>
      <c r="NW3" s="1" t="s">
        <v>4560</v>
      </c>
      <c r="NX3" s="5">
        <v>43007</v>
      </c>
      <c r="OA3" s="1" t="s">
        <v>3637</v>
      </c>
      <c r="OB3" s="1" t="s">
        <v>4560</v>
      </c>
      <c r="OC3" s="5">
        <v>43007</v>
      </c>
      <c r="OF3" s="1" t="s">
        <v>2826</v>
      </c>
      <c r="OG3" s="1" t="s">
        <v>4560</v>
      </c>
      <c r="OH3" s="5">
        <v>43007</v>
      </c>
      <c r="OK3" s="1" t="s">
        <v>1644</v>
      </c>
      <c r="OL3" s="1" t="s">
        <v>4560</v>
      </c>
      <c r="OM3" s="5">
        <v>43007</v>
      </c>
      <c r="OP3" s="1" t="s">
        <v>4058</v>
      </c>
      <c r="OQ3" s="1" t="s">
        <v>4560</v>
      </c>
      <c r="OR3" s="5">
        <v>43007</v>
      </c>
      <c r="OU3" s="1" t="s">
        <v>366</v>
      </c>
      <c r="OV3" s="1" t="s">
        <v>4560</v>
      </c>
      <c r="OW3" s="5">
        <v>43007</v>
      </c>
      <c r="OZ3" s="1" t="s">
        <v>1318</v>
      </c>
      <c r="PA3" s="1" t="s">
        <v>4560</v>
      </c>
      <c r="PB3" s="5">
        <v>43007</v>
      </c>
      <c r="PE3" s="1" t="s">
        <v>4058</v>
      </c>
      <c r="PF3" s="1" t="s">
        <v>4560</v>
      </c>
      <c r="PG3" s="5">
        <v>43007</v>
      </c>
      <c r="PJ3" s="1" t="s">
        <v>889</v>
      </c>
      <c r="PK3" s="1" t="s">
        <v>4560</v>
      </c>
      <c r="PL3" s="5">
        <v>43007</v>
      </c>
      <c r="PO3" s="1" t="s">
        <v>130</v>
      </c>
      <c r="PP3" s="1" t="s">
        <v>4560</v>
      </c>
      <c r="PQ3" s="5">
        <v>43007</v>
      </c>
      <c r="PT3" s="1" t="s">
        <v>3637</v>
      </c>
      <c r="PU3" s="1" t="s">
        <v>4560</v>
      </c>
      <c r="PV3" s="5">
        <v>43007</v>
      </c>
      <c r="PY3" s="1" t="s">
        <v>1880</v>
      </c>
      <c r="PZ3" s="1" t="s">
        <v>4560</v>
      </c>
      <c r="QA3" s="5">
        <v>43007</v>
      </c>
      <c r="QD3" s="1" t="s">
        <v>1880</v>
      </c>
      <c r="QE3" s="1" t="s">
        <v>4560</v>
      </c>
      <c r="QF3" s="5">
        <v>43007</v>
      </c>
      <c r="QI3" s="1" t="s">
        <v>2826</v>
      </c>
      <c r="QJ3" s="1" t="s">
        <v>4560</v>
      </c>
      <c r="QK3" s="5">
        <v>43007</v>
      </c>
      <c r="QN3" s="1" t="s">
        <v>24</v>
      </c>
      <c r="QO3" s="1" t="s">
        <v>4560</v>
      </c>
      <c r="QP3" s="5">
        <v>43007</v>
      </c>
      <c r="QS3" s="1" t="s">
        <v>1644</v>
      </c>
      <c r="QT3" s="1" t="s">
        <v>4560</v>
      </c>
      <c r="QU3" s="5">
        <v>43007</v>
      </c>
      <c r="QX3" s="1" t="s">
        <v>1644</v>
      </c>
      <c r="QY3" s="1" t="s">
        <v>4560</v>
      </c>
      <c r="QZ3" s="5">
        <v>43007</v>
      </c>
      <c r="RC3" s="1" t="s">
        <v>1880</v>
      </c>
      <c r="RD3" s="1" t="s">
        <v>4560</v>
      </c>
      <c r="RE3" s="5">
        <v>43007</v>
      </c>
      <c r="RH3" s="1" t="s">
        <v>4058</v>
      </c>
      <c r="RI3" s="1" t="s">
        <v>4560</v>
      </c>
      <c r="RJ3" s="5">
        <v>43007</v>
      </c>
      <c r="RM3" s="1" t="s">
        <v>2826</v>
      </c>
      <c r="RN3" s="1" t="s">
        <v>4560</v>
      </c>
      <c r="RO3" s="5">
        <v>43007</v>
      </c>
      <c r="RR3" s="1" t="s">
        <v>3637</v>
      </c>
      <c r="RS3" s="1" t="s">
        <v>4560</v>
      </c>
      <c r="RT3" s="5">
        <v>43007</v>
      </c>
      <c r="RW3" s="1" t="s">
        <v>1318</v>
      </c>
      <c r="RX3" s="1" t="s">
        <v>4560</v>
      </c>
      <c r="RY3" s="5">
        <v>43007</v>
      </c>
      <c r="SB3" s="1" t="s">
        <v>717</v>
      </c>
      <c r="SC3" s="1" t="s">
        <v>4560</v>
      </c>
      <c r="SD3" s="5">
        <v>43007</v>
      </c>
      <c r="SG3" s="1" t="s">
        <v>1283</v>
      </c>
      <c r="SH3" s="1" t="s">
        <v>4560</v>
      </c>
      <c r="SI3" s="5">
        <v>43007</v>
      </c>
      <c r="SL3" s="1" t="s">
        <v>2826</v>
      </c>
      <c r="SM3" s="1" t="s">
        <v>4560</v>
      </c>
      <c r="SN3" s="5">
        <v>43007</v>
      </c>
      <c r="SQ3" s="1" t="s">
        <v>1460</v>
      </c>
      <c r="SR3" s="1" t="s">
        <v>4560</v>
      </c>
      <c r="SS3" s="5">
        <v>43007</v>
      </c>
      <c r="SV3" s="1" t="s">
        <v>366</v>
      </c>
      <c r="SW3" s="1" t="s">
        <v>4560</v>
      </c>
      <c r="SX3" s="5">
        <v>43007</v>
      </c>
      <c r="TA3" s="1" t="s">
        <v>1880</v>
      </c>
      <c r="TB3" s="1" t="s">
        <v>4560</v>
      </c>
      <c r="TC3" s="5">
        <v>43007</v>
      </c>
      <c r="TF3" s="1" t="s">
        <v>3482</v>
      </c>
      <c r="TG3" s="1" t="s">
        <v>4560</v>
      </c>
      <c r="TH3" s="5">
        <v>43007</v>
      </c>
      <c r="TK3" s="1" t="s">
        <v>1644</v>
      </c>
      <c r="TL3" s="1" t="s">
        <v>4560</v>
      </c>
      <c r="TM3" s="5">
        <v>43007</v>
      </c>
      <c r="TP3" s="1" t="s">
        <v>4058</v>
      </c>
      <c r="TQ3" s="1" t="s">
        <v>4560</v>
      </c>
      <c r="TR3" s="5">
        <v>43007</v>
      </c>
      <c r="TU3" s="1" t="s">
        <v>686</v>
      </c>
      <c r="TV3" s="1" t="s">
        <v>4560</v>
      </c>
      <c r="TW3" s="5">
        <v>43007</v>
      </c>
      <c r="TZ3" s="1" t="s">
        <v>1644</v>
      </c>
      <c r="UA3" s="1" t="s">
        <v>4560</v>
      </c>
      <c r="UB3" s="5">
        <v>43007</v>
      </c>
      <c r="UE3" s="1" t="s">
        <v>3998</v>
      </c>
      <c r="UF3" s="1" t="s">
        <v>4560</v>
      </c>
      <c r="UG3" s="5">
        <v>43007</v>
      </c>
      <c r="UJ3" s="1" t="s">
        <v>4058</v>
      </c>
      <c r="UK3" s="1" t="s">
        <v>4560</v>
      </c>
      <c r="UL3" s="5">
        <v>43007</v>
      </c>
      <c r="UO3" s="1" t="s">
        <v>1318</v>
      </c>
      <c r="UP3" s="1" t="s">
        <v>4560</v>
      </c>
      <c r="UQ3" s="5">
        <v>43007</v>
      </c>
      <c r="UT3" s="1" t="s">
        <v>2826</v>
      </c>
      <c r="UU3" s="1" t="s">
        <v>4560</v>
      </c>
      <c r="UV3" s="5">
        <v>43007</v>
      </c>
      <c r="UY3" s="1" t="s">
        <v>1644</v>
      </c>
      <c r="UZ3" s="1" t="s">
        <v>4560</v>
      </c>
      <c r="VA3" s="5">
        <v>43007</v>
      </c>
      <c r="VD3" s="1" t="s">
        <v>3482</v>
      </c>
      <c r="VE3" s="1" t="s">
        <v>4560</v>
      </c>
      <c r="VF3" s="5">
        <v>43007</v>
      </c>
      <c r="VI3" s="1" t="s">
        <v>230</v>
      </c>
      <c r="VJ3" s="1" t="s">
        <v>4560</v>
      </c>
      <c r="VK3" s="5">
        <v>43007</v>
      </c>
      <c r="VN3" s="1" t="s">
        <v>3681</v>
      </c>
      <c r="VO3" s="1" t="s">
        <v>4560</v>
      </c>
      <c r="VP3" s="5">
        <v>43007</v>
      </c>
      <c r="VS3" s="1" t="s">
        <v>1880</v>
      </c>
      <c r="VT3" s="1" t="s">
        <v>4560</v>
      </c>
      <c r="VU3" s="5">
        <v>43007</v>
      </c>
      <c r="VX3" s="1" t="s">
        <v>366</v>
      </c>
      <c r="VY3" s="1" t="s">
        <v>4560</v>
      </c>
      <c r="VZ3" s="5">
        <v>43007</v>
      </c>
      <c r="WC3" s="1" t="s">
        <v>1880</v>
      </c>
      <c r="WD3" s="1" t="s">
        <v>4560</v>
      </c>
      <c r="WE3" s="5">
        <v>43007</v>
      </c>
      <c r="WH3" s="1" t="s">
        <v>1644</v>
      </c>
      <c r="WI3" s="1" t="s">
        <v>4560</v>
      </c>
      <c r="WJ3" s="5">
        <v>43007</v>
      </c>
      <c r="WM3" s="1" t="s">
        <v>3998</v>
      </c>
      <c r="WN3" s="1" t="s">
        <v>4560</v>
      </c>
      <c r="WO3" s="5">
        <v>43007</v>
      </c>
      <c r="WR3" s="1" t="s">
        <v>3681</v>
      </c>
      <c r="WS3" s="1" t="s">
        <v>4560</v>
      </c>
      <c r="WT3" s="5">
        <v>43007</v>
      </c>
      <c r="WW3" s="1" t="s">
        <v>1052</v>
      </c>
      <c r="WX3" s="1" t="s">
        <v>4560</v>
      </c>
      <c r="WY3" s="5">
        <v>43007</v>
      </c>
      <c r="XB3" s="1" t="s">
        <v>4203</v>
      </c>
      <c r="XC3" s="1" t="s">
        <v>4560</v>
      </c>
      <c r="XD3" s="5">
        <v>43007</v>
      </c>
      <c r="XG3" s="1" t="s">
        <v>1052</v>
      </c>
      <c r="XH3" s="1" t="s">
        <v>4560</v>
      </c>
      <c r="XI3" s="5">
        <v>43007</v>
      </c>
      <c r="XL3" s="1" t="s">
        <v>1460</v>
      </c>
      <c r="XM3" s="1" t="s">
        <v>4560</v>
      </c>
      <c r="XN3" s="5">
        <v>43007</v>
      </c>
      <c r="XQ3" s="1" t="s">
        <v>717</v>
      </c>
      <c r="XR3" s="1" t="s">
        <v>4560</v>
      </c>
      <c r="XS3" s="5">
        <v>43007</v>
      </c>
      <c r="XV3" s="1" t="s">
        <v>4203</v>
      </c>
      <c r="XW3" s="1" t="s">
        <v>4560</v>
      </c>
      <c r="XX3" s="5">
        <v>43007</v>
      </c>
      <c r="YA3" s="1" t="s">
        <v>1460</v>
      </c>
      <c r="YB3" s="1" t="s">
        <v>4560</v>
      </c>
      <c r="YC3" s="5">
        <v>43007</v>
      </c>
      <c r="YF3" s="1" t="s">
        <v>1318</v>
      </c>
      <c r="YG3" s="1" t="s">
        <v>4560</v>
      </c>
      <c r="YH3" s="5">
        <v>43007</v>
      </c>
      <c r="YK3" s="1" t="s">
        <v>1052</v>
      </c>
      <c r="YL3" s="1" t="s">
        <v>4560</v>
      </c>
      <c r="YM3" s="5">
        <v>43007</v>
      </c>
      <c r="YP3" s="1" t="s">
        <v>230</v>
      </c>
      <c r="YQ3" s="1" t="s">
        <v>4560</v>
      </c>
      <c r="YR3" s="5">
        <v>43007</v>
      </c>
      <c r="YU3" s="1" t="s">
        <v>1880</v>
      </c>
      <c r="YV3" s="1" t="s">
        <v>4560</v>
      </c>
      <c r="YW3" s="5">
        <v>43007</v>
      </c>
      <c r="YZ3" s="1" t="s">
        <v>1880</v>
      </c>
      <c r="ZA3" s="1" t="s">
        <v>4560</v>
      </c>
      <c r="ZB3" s="5">
        <v>43007</v>
      </c>
      <c r="ZE3" s="1" t="s">
        <v>230</v>
      </c>
      <c r="ZF3" s="1" t="s">
        <v>4560</v>
      </c>
      <c r="ZG3" s="5">
        <v>43007</v>
      </c>
      <c r="ZJ3" s="1" t="s">
        <v>4203</v>
      </c>
      <c r="ZK3" s="1" t="s">
        <v>4560</v>
      </c>
      <c r="ZL3" s="5">
        <v>43007</v>
      </c>
      <c r="ZO3" s="1" t="s">
        <v>130</v>
      </c>
      <c r="ZP3" s="1" t="s">
        <v>4560</v>
      </c>
      <c r="ZQ3" s="5">
        <v>43007</v>
      </c>
      <c r="ZT3" s="1" t="s">
        <v>366</v>
      </c>
      <c r="ZU3" s="1" t="s">
        <v>4560</v>
      </c>
      <c r="ZV3" s="5">
        <v>43007</v>
      </c>
      <c r="ZY3" s="1" t="s">
        <v>1644</v>
      </c>
      <c r="ZZ3" s="1" t="s">
        <v>4560</v>
      </c>
      <c r="AAA3" s="5">
        <v>43007</v>
      </c>
      <c r="AAD3" s="1" t="s">
        <v>1644</v>
      </c>
      <c r="AAE3" s="1" t="s">
        <v>4560</v>
      </c>
      <c r="AAF3" s="5">
        <v>43007</v>
      </c>
      <c r="AAI3" s="1" t="s">
        <v>717</v>
      </c>
      <c r="AAJ3" s="1" t="s">
        <v>4560</v>
      </c>
      <c r="AAK3" s="5">
        <v>43007</v>
      </c>
      <c r="AAN3" s="1" t="s">
        <v>4203</v>
      </c>
      <c r="AAO3" s="1" t="s">
        <v>4560</v>
      </c>
      <c r="AAP3" s="5">
        <v>43007</v>
      </c>
      <c r="AAS3" s="1" t="s">
        <v>1880</v>
      </c>
      <c r="AAT3" s="1" t="s">
        <v>4560</v>
      </c>
      <c r="AAU3" s="5">
        <v>43007</v>
      </c>
      <c r="AAX3" s="1" t="s">
        <v>1283</v>
      </c>
      <c r="AAY3" s="1" t="s">
        <v>4560</v>
      </c>
      <c r="AAZ3" s="5">
        <v>43007</v>
      </c>
      <c r="ABC3" s="1" t="s">
        <v>4203</v>
      </c>
      <c r="ABD3" s="1" t="s">
        <v>4560</v>
      </c>
      <c r="ABE3" s="5">
        <v>43007</v>
      </c>
      <c r="ABH3" s="1" t="s">
        <v>4058</v>
      </c>
      <c r="ABI3" s="1" t="s">
        <v>4560</v>
      </c>
      <c r="ABJ3" s="5">
        <v>43007</v>
      </c>
      <c r="ABM3" s="1" t="s">
        <v>3681</v>
      </c>
      <c r="ABN3" s="1" t="s">
        <v>4560</v>
      </c>
      <c r="ABO3" s="5">
        <v>43007</v>
      </c>
      <c r="ABR3" s="1" t="s">
        <v>1460</v>
      </c>
      <c r="ABS3" s="1" t="s">
        <v>4560</v>
      </c>
      <c r="ABT3" s="5">
        <v>43007</v>
      </c>
      <c r="ABW3" s="1" t="s">
        <v>1847</v>
      </c>
      <c r="ABX3" s="1" t="s">
        <v>4560</v>
      </c>
      <c r="ABY3" s="5">
        <v>43007</v>
      </c>
      <c r="ACB3" s="1" t="s">
        <v>2826</v>
      </c>
      <c r="ACC3" s="1" t="s">
        <v>4560</v>
      </c>
      <c r="ACD3" s="5">
        <v>43007</v>
      </c>
      <c r="ACG3" s="1" t="s">
        <v>889</v>
      </c>
      <c r="ACH3" s="1" t="s">
        <v>4560</v>
      </c>
      <c r="ACI3" s="5">
        <v>43007</v>
      </c>
      <c r="ACL3" s="1" t="s">
        <v>24</v>
      </c>
      <c r="ACM3" s="1" t="s">
        <v>4560</v>
      </c>
      <c r="ACN3" s="5">
        <v>43007</v>
      </c>
      <c r="ACQ3" s="1" t="s">
        <v>717</v>
      </c>
      <c r="ACR3" s="1" t="s">
        <v>4560</v>
      </c>
      <c r="ACS3" s="5">
        <v>43007</v>
      </c>
      <c r="ACV3" s="1" t="s">
        <v>2826</v>
      </c>
      <c r="ACW3" s="1" t="s">
        <v>4560</v>
      </c>
      <c r="ACX3" s="5">
        <v>43007</v>
      </c>
      <c r="ADA3" s="1" t="s">
        <v>366</v>
      </c>
      <c r="ADB3" s="1" t="s">
        <v>4560</v>
      </c>
      <c r="ADC3" s="5">
        <v>43007</v>
      </c>
      <c r="ADF3" s="1" t="s">
        <v>2826</v>
      </c>
      <c r="ADG3" s="1" t="s">
        <v>4560</v>
      </c>
      <c r="ADH3" s="5">
        <v>43007</v>
      </c>
      <c r="ADK3" s="1" t="s">
        <v>2826</v>
      </c>
      <c r="ADL3" s="1" t="s">
        <v>4560</v>
      </c>
      <c r="ADM3" s="5">
        <v>43007</v>
      </c>
      <c r="ADP3" s="1" t="s">
        <v>2826</v>
      </c>
      <c r="ADQ3" s="1" t="s">
        <v>4560</v>
      </c>
      <c r="ADR3" s="5">
        <v>43007</v>
      </c>
      <c r="ADU3" s="1" t="s">
        <v>366</v>
      </c>
      <c r="ADV3" s="1" t="s">
        <v>4560</v>
      </c>
      <c r="ADW3" s="5">
        <v>43007</v>
      </c>
      <c r="ADZ3" s="1" t="s">
        <v>1880</v>
      </c>
      <c r="AEA3" s="1" t="s">
        <v>4560</v>
      </c>
      <c r="AEB3" s="5">
        <v>43007</v>
      </c>
      <c r="AEE3" s="1" t="s">
        <v>4058</v>
      </c>
      <c r="AEF3" s="1" t="s">
        <v>4560</v>
      </c>
      <c r="AEG3" s="5">
        <v>43007</v>
      </c>
      <c r="AEJ3" s="1" t="s">
        <v>366</v>
      </c>
      <c r="AEK3" s="1" t="s">
        <v>4560</v>
      </c>
      <c r="AEL3" s="5">
        <v>43007</v>
      </c>
      <c r="AEO3" s="1" t="s">
        <v>4203</v>
      </c>
      <c r="AEP3" s="1" t="s">
        <v>4560</v>
      </c>
      <c r="AEQ3" s="5">
        <v>43007</v>
      </c>
      <c r="AET3" s="1" t="s">
        <v>130</v>
      </c>
      <c r="AEU3" s="1" t="s">
        <v>4560</v>
      </c>
      <c r="AEV3" s="5">
        <v>43007</v>
      </c>
      <c r="AEY3" s="1" t="s">
        <v>660</v>
      </c>
      <c r="AEZ3" s="1" t="s">
        <v>4560</v>
      </c>
      <c r="AFA3" s="5">
        <v>43007</v>
      </c>
      <c r="AFD3" s="1" t="s">
        <v>4058</v>
      </c>
      <c r="AFE3" s="1" t="s">
        <v>4560</v>
      </c>
      <c r="AFF3" s="5">
        <v>43007</v>
      </c>
      <c r="AFI3" s="1" t="s">
        <v>327</v>
      </c>
      <c r="AFJ3" s="1" t="s">
        <v>4560</v>
      </c>
      <c r="AFK3" s="5">
        <v>43007</v>
      </c>
      <c r="AFN3" s="1" t="s">
        <v>1880</v>
      </c>
      <c r="AFO3" s="1" t="s">
        <v>4560</v>
      </c>
      <c r="AFP3" s="5">
        <v>43007</v>
      </c>
      <c r="AFS3" s="1" t="s">
        <v>24</v>
      </c>
      <c r="AFT3" s="1" t="s">
        <v>4560</v>
      </c>
      <c r="AFU3" s="5">
        <v>43007</v>
      </c>
      <c r="AFX3" s="1" t="s">
        <v>1052</v>
      </c>
      <c r="AFY3" s="1" t="s">
        <v>4560</v>
      </c>
      <c r="AFZ3" s="5">
        <v>43007</v>
      </c>
      <c r="AGC3" s="1" t="s">
        <v>717</v>
      </c>
      <c r="AGD3" s="1" t="s">
        <v>4560</v>
      </c>
      <c r="AGE3" s="5">
        <v>43007</v>
      </c>
      <c r="AGH3" s="1" t="s">
        <v>889</v>
      </c>
      <c r="AGI3" s="1" t="s">
        <v>4560</v>
      </c>
      <c r="AGJ3" s="5">
        <v>43007</v>
      </c>
      <c r="AGM3" s="1" t="s">
        <v>24</v>
      </c>
      <c r="AGN3" s="1" t="s">
        <v>4560</v>
      </c>
      <c r="AGO3" s="5">
        <v>43007</v>
      </c>
      <c r="AGR3" s="1" t="s">
        <v>1283</v>
      </c>
      <c r="AGS3" s="1" t="s">
        <v>4560</v>
      </c>
      <c r="AGT3" s="5">
        <v>43007</v>
      </c>
      <c r="AGW3" s="1" t="s">
        <v>366</v>
      </c>
      <c r="AGX3" s="1" t="s">
        <v>4560</v>
      </c>
      <c r="AGY3" s="5">
        <v>43007</v>
      </c>
      <c r="AHB3" s="1" t="s">
        <v>717</v>
      </c>
      <c r="AHC3" s="1" t="s">
        <v>4560</v>
      </c>
      <c r="AHD3" s="5">
        <v>43007</v>
      </c>
      <c r="AHG3" s="1" t="s">
        <v>1052</v>
      </c>
      <c r="AHH3" s="1" t="s">
        <v>4560</v>
      </c>
      <c r="AHI3" s="5">
        <v>43007</v>
      </c>
      <c r="AHL3" s="1" t="s">
        <v>1644</v>
      </c>
      <c r="AHM3" s="1" t="s">
        <v>4560</v>
      </c>
      <c r="AHN3" s="5">
        <v>43007</v>
      </c>
      <c r="AHQ3" s="1" t="s">
        <v>1283</v>
      </c>
      <c r="AHR3" s="1" t="s">
        <v>4560</v>
      </c>
      <c r="AHS3" s="5">
        <v>43007</v>
      </c>
      <c r="AHV3" s="1" t="s">
        <v>717</v>
      </c>
      <c r="AHW3" s="1" t="s">
        <v>4560</v>
      </c>
      <c r="AHX3" s="5">
        <v>43007</v>
      </c>
      <c r="AIA3" s="1" t="s">
        <v>4203</v>
      </c>
      <c r="AIB3" s="1" t="s">
        <v>4560</v>
      </c>
      <c r="AIC3" s="5">
        <v>43007</v>
      </c>
      <c r="AIF3" s="1" t="s">
        <v>1052</v>
      </c>
      <c r="AIG3" s="1" t="s">
        <v>4560</v>
      </c>
      <c r="AIH3" s="5">
        <v>43007</v>
      </c>
      <c r="AIK3" s="1" t="s">
        <v>1644</v>
      </c>
      <c r="AIL3" s="1" t="s">
        <v>4560</v>
      </c>
      <c r="AIM3" s="5">
        <v>43007</v>
      </c>
      <c r="AIP3" s="1" t="s">
        <v>4203</v>
      </c>
      <c r="AIQ3" s="1" t="s">
        <v>4560</v>
      </c>
      <c r="AIR3" s="5">
        <v>43007</v>
      </c>
      <c r="AIU3" s="1" t="s">
        <v>1052</v>
      </c>
      <c r="AIV3" s="1" t="s">
        <v>4560</v>
      </c>
      <c r="AIW3" s="5">
        <v>43007</v>
      </c>
      <c r="AIZ3" s="1" t="s">
        <v>230</v>
      </c>
      <c r="AJA3" s="1" t="s">
        <v>4560</v>
      </c>
      <c r="AJB3" s="5">
        <v>43007</v>
      </c>
      <c r="AJE3" s="1" t="s">
        <v>1880</v>
      </c>
      <c r="AJF3" s="1" t="s">
        <v>4560</v>
      </c>
      <c r="AJG3" s="5">
        <v>43007</v>
      </c>
      <c r="AJJ3" s="1" t="s">
        <v>1880</v>
      </c>
      <c r="AJK3" s="1" t="s">
        <v>4560</v>
      </c>
      <c r="AJL3" s="5">
        <v>43007</v>
      </c>
      <c r="AJO3" s="1" t="s">
        <v>717</v>
      </c>
      <c r="AJP3" s="1" t="s">
        <v>4560</v>
      </c>
      <c r="AJQ3" s="5">
        <v>43007</v>
      </c>
      <c r="AJT3" s="1" t="s">
        <v>2826</v>
      </c>
      <c r="AJU3" s="1" t="s">
        <v>4560</v>
      </c>
      <c r="AJV3" s="5">
        <v>43007</v>
      </c>
      <c r="AJY3" s="1" t="s">
        <v>1847</v>
      </c>
      <c r="AJZ3" s="1" t="s">
        <v>4560</v>
      </c>
      <c r="AKA3" s="5">
        <v>43007</v>
      </c>
      <c r="AKD3" s="1" t="s">
        <v>2826</v>
      </c>
      <c r="AKE3" s="1" t="s">
        <v>4560</v>
      </c>
      <c r="AKF3" s="5">
        <v>43007</v>
      </c>
      <c r="AKI3" s="1" t="s">
        <v>366</v>
      </c>
      <c r="AKJ3" s="1" t="s">
        <v>4560</v>
      </c>
      <c r="AKK3" s="5">
        <v>43007</v>
      </c>
      <c r="AKN3" s="1" t="s">
        <v>1880</v>
      </c>
      <c r="AKO3" s="1" t="s">
        <v>4560</v>
      </c>
      <c r="AKP3" s="5">
        <v>43007</v>
      </c>
      <c r="AKS3" s="1" t="s">
        <v>2826</v>
      </c>
      <c r="AKT3" s="1" t="s">
        <v>4560</v>
      </c>
      <c r="AKU3" s="5">
        <v>43007</v>
      </c>
      <c r="AKX3" s="1" t="s">
        <v>4058</v>
      </c>
      <c r="AKY3" s="1" t="s">
        <v>4560</v>
      </c>
      <c r="AKZ3" s="5">
        <v>43007</v>
      </c>
      <c r="ALC3" s="1" t="s">
        <v>1880</v>
      </c>
      <c r="ALD3" s="1" t="s">
        <v>4560</v>
      </c>
      <c r="ALE3" s="5">
        <v>43007</v>
      </c>
      <c r="ALH3" s="1" t="s">
        <v>327</v>
      </c>
      <c r="ALI3" s="1" t="s">
        <v>4560</v>
      </c>
      <c r="ALJ3" s="5">
        <v>43007</v>
      </c>
      <c r="ALM3" s="1" t="s">
        <v>1880</v>
      </c>
      <c r="ALN3" s="1" t="s">
        <v>4560</v>
      </c>
      <c r="ALO3" s="5">
        <v>43007</v>
      </c>
      <c r="ALR3" s="1" t="s">
        <v>1880</v>
      </c>
      <c r="ALS3" s="1" t="s">
        <v>4560</v>
      </c>
      <c r="ALT3" s="5">
        <v>43007</v>
      </c>
      <c r="ALW3" s="1" t="s">
        <v>4058</v>
      </c>
      <c r="ALX3" s="1" t="s">
        <v>4560</v>
      </c>
      <c r="ALY3" s="5">
        <v>43007</v>
      </c>
      <c r="AMB3" s="1" t="s">
        <v>4058</v>
      </c>
      <c r="AMC3" s="1" t="s">
        <v>4560</v>
      </c>
      <c r="AMD3" s="5">
        <v>43007</v>
      </c>
      <c r="AMG3" s="1" t="s">
        <v>1880</v>
      </c>
      <c r="AMH3" s="1" t="s">
        <v>4560</v>
      </c>
      <c r="AMI3" s="5">
        <v>43007</v>
      </c>
      <c r="AML3" s="1" t="s">
        <v>1283</v>
      </c>
      <c r="AMM3" s="1" t="s">
        <v>4560</v>
      </c>
      <c r="AMN3" s="5">
        <v>43007</v>
      </c>
      <c r="AMQ3" s="1" t="s">
        <v>1847</v>
      </c>
      <c r="AMR3" s="1" t="s">
        <v>4560</v>
      </c>
      <c r="AMS3" s="5">
        <v>43007</v>
      </c>
      <c r="AMV3" s="1" t="s">
        <v>1880</v>
      </c>
      <c r="AMW3" s="1" t="s">
        <v>4560</v>
      </c>
      <c r="AMX3" s="5">
        <v>43007</v>
      </c>
      <c r="ANA3" s="1" t="s">
        <v>889</v>
      </c>
      <c r="ANB3" s="1" t="s">
        <v>4560</v>
      </c>
      <c r="ANC3" s="5">
        <v>43007</v>
      </c>
      <c r="ANF3" s="1" t="s">
        <v>1460</v>
      </c>
      <c r="ANG3" s="1" t="s">
        <v>4560</v>
      </c>
      <c r="ANH3" s="5">
        <v>43007</v>
      </c>
      <c r="ANK3" s="1" t="s">
        <v>4058</v>
      </c>
      <c r="ANL3" s="1" t="s">
        <v>4560</v>
      </c>
      <c r="ANM3" s="5">
        <v>43007</v>
      </c>
      <c r="ANP3" s="1" t="s">
        <v>4058</v>
      </c>
      <c r="ANQ3" s="1" t="s">
        <v>4560</v>
      </c>
      <c r="ANR3" s="5">
        <v>43007</v>
      </c>
      <c r="ANU3" s="1" t="s">
        <v>889</v>
      </c>
      <c r="ANV3" s="1" t="s">
        <v>4560</v>
      </c>
      <c r="ANW3" s="5">
        <v>43007</v>
      </c>
      <c r="ANZ3" s="1" t="s">
        <v>1283</v>
      </c>
      <c r="AOA3" s="1" t="s">
        <v>4560</v>
      </c>
      <c r="AOB3" s="5">
        <v>43007</v>
      </c>
      <c r="AOE3" s="1" t="s">
        <v>1644</v>
      </c>
      <c r="AOF3" s="1" t="s">
        <v>4560</v>
      </c>
      <c r="AOG3" s="5">
        <v>43007</v>
      </c>
      <c r="AOJ3" s="1" t="s">
        <v>1644</v>
      </c>
      <c r="AOK3" s="1" t="s">
        <v>4560</v>
      </c>
      <c r="AOL3" s="5">
        <v>43007</v>
      </c>
      <c r="AOO3" s="1" t="s">
        <v>366</v>
      </c>
      <c r="AOP3" s="1" t="s">
        <v>4560</v>
      </c>
      <c r="AOQ3" s="5">
        <v>43007</v>
      </c>
      <c r="AOT3" s="1" t="s">
        <v>2826</v>
      </c>
      <c r="AOU3" s="1" t="s">
        <v>4560</v>
      </c>
      <c r="AOV3" s="5">
        <v>43007</v>
      </c>
      <c r="AOY3" s="1" t="s">
        <v>230</v>
      </c>
      <c r="AOZ3" s="1" t="s">
        <v>4560</v>
      </c>
      <c r="APA3" s="5">
        <v>43007</v>
      </c>
      <c r="APD3" s="1" t="s">
        <v>1644</v>
      </c>
      <c r="APE3" s="1" t="s">
        <v>4560</v>
      </c>
      <c r="APF3" s="5">
        <v>43007</v>
      </c>
      <c r="API3" s="1" t="s">
        <v>717</v>
      </c>
      <c r="APJ3" s="1" t="s">
        <v>4560</v>
      </c>
      <c r="APK3" s="5">
        <v>43007</v>
      </c>
      <c r="APN3" s="1" t="s">
        <v>2826</v>
      </c>
      <c r="APO3" s="1" t="s">
        <v>4560</v>
      </c>
      <c r="APP3" s="5">
        <v>43007</v>
      </c>
      <c r="APS3" s="1" t="s">
        <v>1318</v>
      </c>
      <c r="APT3" s="1" t="s">
        <v>4560</v>
      </c>
      <c r="APU3" s="5">
        <v>43007</v>
      </c>
      <c r="APX3" s="1" t="s">
        <v>1052</v>
      </c>
      <c r="APY3" s="1" t="s">
        <v>4560</v>
      </c>
      <c r="APZ3" s="5">
        <v>43007</v>
      </c>
      <c r="AQC3" s="1" t="s">
        <v>1460</v>
      </c>
      <c r="AQD3" s="1" t="s">
        <v>4560</v>
      </c>
      <c r="AQE3" s="5">
        <v>43007</v>
      </c>
      <c r="AQH3" s="1" t="s">
        <v>1880</v>
      </c>
      <c r="AQI3" s="1" t="s">
        <v>4560</v>
      </c>
      <c r="AQJ3" s="5">
        <v>43007</v>
      </c>
      <c r="AQM3" s="1" t="s">
        <v>2826</v>
      </c>
      <c r="AQN3" s="1" t="s">
        <v>4560</v>
      </c>
      <c r="AQO3" s="5">
        <v>43007</v>
      </c>
      <c r="AQR3" s="1" t="s">
        <v>4547</v>
      </c>
      <c r="AQS3" s="1" t="s">
        <v>4560</v>
      </c>
      <c r="AQT3" s="5">
        <v>43007</v>
      </c>
      <c r="AQW3" s="1" t="s">
        <v>3681</v>
      </c>
      <c r="AQX3" s="1" t="s">
        <v>4560</v>
      </c>
      <c r="AQY3" s="5">
        <v>43007</v>
      </c>
      <c r="ARB3" s="1" t="s">
        <v>2826</v>
      </c>
      <c r="ARC3" s="1" t="s">
        <v>4560</v>
      </c>
      <c r="ARD3" s="5">
        <v>43007</v>
      </c>
      <c r="ARG3" s="1" t="s">
        <v>2826</v>
      </c>
      <c r="ARH3" s="1" t="s">
        <v>4560</v>
      </c>
      <c r="ARI3" s="5">
        <v>43007</v>
      </c>
      <c r="ARL3" s="1" t="s">
        <v>1644</v>
      </c>
      <c r="ARM3" s="1" t="s">
        <v>4560</v>
      </c>
      <c r="ARN3" s="5">
        <v>43007</v>
      </c>
      <c r="ARQ3" s="1" t="s">
        <v>1880</v>
      </c>
      <c r="ARR3" s="1" t="s">
        <v>4560</v>
      </c>
      <c r="ARS3" s="5">
        <v>43007</v>
      </c>
      <c r="ARV3" s="1" t="s">
        <v>717</v>
      </c>
      <c r="ARW3" s="1" t="s">
        <v>4560</v>
      </c>
      <c r="ARX3" s="5">
        <v>43007</v>
      </c>
      <c r="ASA3" s="1" t="s">
        <v>66</v>
      </c>
      <c r="ASB3" s="1" t="s">
        <v>4560</v>
      </c>
      <c r="ASC3" s="5">
        <v>43007</v>
      </c>
      <c r="ASF3" s="1" t="s">
        <v>2826</v>
      </c>
      <c r="ASG3" s="1" t="s">
        <v>4560</v>
      </c>
      <c r="ASH3" s="5">
        <v>43007</v>
      </c>
      <c r="ASK3" s="1" t="s">
        <v>1880</v>
      </c>
      <c r="ASL3" s="1" t="s">
        <v>4560</v>
      </c>
      <c r="ASM3" s="5">
        <v>43007</v>
      </c>
      <c r="ASP3" s="1" t="s">
        <v>2826</v>
      </c>
      <c r="ASQ3" s="1" t="s">
        <v>4560</v>
      </c>
      <c r="ASR3" s="5">
        <v>43007</v>
      </c>
      <c r="ASU3" s="1" t="s">
        <v>230</v>
      </c>
      <c r="ASV3" s="1" t="s">
        <v>4560</v>
      </c>
      <c r="ASW3" s="5">
        <v>43007</v>
      </c>
      <c r="ASZ3" s="1" t="s">
        <v>4203</v>
      </c>
      <c r="ATA3" s="1" t="s">
        <v>4560</v>
      </c>
      <c r="ATB3" s="5">
        <v>43007</v>
      </c>
      <c r="ATE3" s="1" t="s">
        <v>2826</v>
      </c>
      <c r="ATF3" s="1" t="s">
        <v>4560</v>
      </c>
      <c r="ATG3" s="5">
        <v>43007</v>
      </c>
      <c r="ATJ3" s="1" t="s">
        <v>4058</v>
      </c>
      <c r="ATK3" s="1" t="s">
        <v>4560</v>
      </c>
      <c r="ATL3" s="5">
        <v>43007</v>
      </c>
      <c r="ATO3" s="1" t="s">
        <v>3482</v>
      </c>
      <c r="ATP3" s="1" t="s">
        <v>4560</v>
      </c>
      <c r="ATQ3" s="5">
        <v>43007</v>
      </c>
      <c r="ATT3" s="1" t="s">
        <v>4058</v>
      </c>
      <c r="ATU3" s="1" t="s">
        <v>4560</v>
      </c>
      <c r="ATV3" s="5">
        <v>43007</v>
      </c>
      <c r="ATY3" s="1" t="s">
        <v>2826</v>
      </c>
      <c r="ATZ3" s="1" t="s">
        <v>4560</v>
      </c>
      <c r="AUA3" s="5">
        <v>43007</v>
      </c>
      <c r="AUD3" s="1" t="s">
        <v>3681</v>
      </c>
      <c r="AUE3" s="1" t="s">
        <v>4560</v>
      </c>
      <c r="AUF3" s="5">
        <v>43007</v>
      </c>
      <c r="AUI3" s="1" t="s">
        <v>3637</v>
      </c>
      <c r="AUJ3" s="1" t="s">
        <v>4560</v>
      </c>
      <c r="AUK3" s="5">
        <v>43007</v>
      </c>
      <c r="AUN3" s="1" t="s">
        <v>4058</v>
      </c>
      <c r="AUO3" s="1" t="s">
        <v>4560</v>
      </c>
      <c r="AUP3" s="5">
        <v>43007</v>
      </c>
      <c r="AUS3" s="1" t="s">
        <v>2826</v>
      </c>
      <c r="AUT3" s="1" t="s">
        <v>4560</v>
      </c>
      <c r="AUU3" s="5">
        <v>43007</v>
      </c>
      <c r="AUX3" s="1" t="s">
        <v>1880</v>
      </c>
      <c r="AUY3" s="1" t="s">
        <v>4560</v>
      </c>
      <c r="AUZ3" s="5">
        <v>43007</v>
      </c>
      <c r="AVC3" s="1" t="s">
        <v>4203</v>
      </c>
      <c r="AVD3" s="1" t="s">
        <v>4560</v>
      </c>
      <c r="AVE3" s="5">
        <v>43007</v>
      </c>
      <c r="AVH3" s="1" t="s">
        <v>3998</v>
      </c>
      <c r="AVI3" s="1" t="s">
        <v>4560</v>
      </c>
      <c r="AVJ3" s="5">
        <v>43007</v>
      </c>
      <c r="AVM3" s="1" t="s">
        <v>1052</v>
      </c>
      <c r="AVN3" s="1" t="s">
        <v>4560</v>
      </c>
      <c r="AVO3" s="5">
        <v>43007</v>
      </c>
      <c r="AVR3" s="1" t="s">
        <v>4058</v>
      </c>
      <c r="AVS3" s="1" t="s">
        <v>4560</v>
      </c>
      <c r="AVT3" s="5">
        <v>43007</v>
      </c>
      <c r="AVW3" s="1" t="s">
        <v>2826</v>
      </c>
      <c r="AVX3" s="1" t="s">
        <v>4560</v>
      </c>
      <c r="AVY3" s="5">
        <v>43007</v>
      </c>
      <c r="AWB3" s="1" t="s">
        <v>3681</v>
      </c>
      <c r="AWC3" s="1" t="s">
        <v>4560</v>
      </c>
      <c r="AWD3" s="5">
        <v>43007</v>
      </c>
      <c r="AWG3" s="1" t="s">
        <v>1644</v>
      </c>
      <c r="AWH3" s="1" t="s">
        <v>4560</v>
      </c>
      <c r="AWI3" s="5">
        <v>43007</v>
      </c>
      <c r="AWL3" s="1" t="s">
        <v>4030</v>
      </c>
      <c r="AWM3" s="1" t="s">
        <v>4560</v>
      </c>
      <c r="AWN3" s="5">
        <v>43007</v>
      </c>
      <c r="AWQ3" s="1" t="s">
        <v>3681</v>
      </c>
      <c r="AWR3" s="1" t="s">
        <v>4560</v>
      </c>
      <c r="AWS3" s="5">
        <v>43007</v>
      </c>
      <c r="AWV3" s="1" t="s">
        <v>3681</v>
      </c>
      <c r="AWW3" s="1" t="s">
        <v>4560</v>
      </c>
      <c r="AWX3" s="5">
        <v>43007</v>
      </c>
      <c r="AXA3" s="1" t="s">
        <v>1318</v>
      </c>
      <c r="AXB3" s="1" t="s">
        <v>4560</v>
      </c>
      <c r="AXC3" s="5">
        <v>43007</v>
      </c>
      <c r="AXF3" s="1" t="s">
        <v>717</v>
      </c>
      <c r="AXG3" s="1" t="s">
        <v>4560</v>
      </c>
      <c r="AXH3" s="5">
        <v>43007</v>
      </c>
      <c r="AXK3" s="1" t="s">
        <v>1644</v>
      </c>
      <c r="AXL3" s="1" t="s">
        <v>4560</v>
      </c>
      <c r="AXM3" s="5">
        <v>43007</v>
      </c>
      <c r="AXP3" s="1" t="s">
        <v>3482</v>
      </c>
      <c r="AXQ3" s="1" t="s">
        <v>4560</v>
      </c>
      <c r="AXR3" s="5">
        <v>43007</v>
      </c>
      <c r="AXU3" s="1" t="s">
        <v>1880</v>
      </c>
      <c r="AXV3" s="1" t="s">
        <v>4560</v>
      </c>
      <c r="AXW3" s="5">
        <v>43007</v>
      </c>
      <c r="AXZ3" s="1" t="s">
        <v>1052</v>
      </c>
      <c r="AYA3" s="1" t="s">
        <v>4560</v>
      </c>
      <c r="AYB3" s="5">
        <v>43007</v>
      </c>
      <c r="AYE3" s="1" t="s">
        <v>366</v>
      </c>
      <c r="AYF3" s="1" t="s">
        <v>4560</v>
      </c>
      <c r="AYG3" s="5">
        <v>43007</v>
      </c>
      <c r="AYJ3" s="1" t="s">
        <v>717</v>
      </c>
      <c r="AYK3" s="1" t="s">
        <v>4560</v>
      </c>
      <c r="AYL3" s="5">
        <v>43007</v>
      </c>
      <c r="AYO3" s="1" t="s">
        <v>2826</v>
      </c>
      <c r="AYP3" s="1" t="s">
        <v>4560</v>
      </c>
      <c r="AYQ3" s="5">
        <v>43007</v>
      </c>
      <c r="AYT3" s="1" t="s">
        <v>1460</v>
      </c>
      <c r="AYU3" s="1" t="s">
        <v>4560</v>
      </c>
      <c r="AYV3" s="5">
        <v>43007</v>
      </c>
      <c r="AYY3" s="1" t="s">
        <v>889</v>
      </c>
      <c r="AYZ3" s="1" t="s">
        <v>4560</v>
      </c>
      <c r="AZA3" s="5">
        <v>43007</v>
      </c>
      <c r="AZD3" s="1" t="s">
        <v>686</v>
      </c>
      <c r="AZE3" s="1" t="s">
        <v>4560</v>
      </c>
      <c r="AZF3" s="5">
        <v>43007</v>
      </c>
      <c r="AZI3" s="1" t="s">
        <v>2826</v>
      </c>
      <c r="AZJ3" s="1" t="s">
        <v>4560</v>
      </c>
      <c r="AZK3" s="5">
        <v>43007</v>
      </c>
      <c r="AZN3" s="1" t="s">
        <v>2826</v>
      </c>
      <c r="AZO3" s="1" t="s">
        <v>4560</v>
      </c>
      <c r="AZP3" s="5">
        <v>43007</v>
      </c>
      <c r="AZS3" s="1" t="s">
        <v>1847</v>
      </c>
      <c r="AZT3" s="1" t="s">
        <v>4560</v>
      </c>
      <c r="AZU3" s="5">
        <v>43007</v>
      </c>
      <c r="AZX3" s="1" t="s">
        <v>1880</v>
      </c>
      <c r="AZY3" s="1" t="s">
        <v>4560</v>
      </c>
      <c r="AZZ3" s="5">
        <v>43007</v>
      </c>
      <c r="BAC3" s="1" t="s">
        <v>4203</v>
      </c>
      <c r="BAD3" s="1" t="s">
        <v>4560</v>
      </c>
      <c r="BAE3" s="5">
        <v>43007</v>
      </c>
      <c r="BAH3" s="1" t="s">
        <v>1880</v>
      </c>
      <c r="BAI3" s="1" t="s">
        <v>4560</v>
      </c>
      <c r="BAJ3" s="5">
        <v>43007</v>
      </c>
      <c r="BAM3" s="1" t="s">
        <v>3482</v>
      </c>
      <c r="BAN3" s="1" t="s">
        <v>4560</v>
      </c>
      <c r="BAO3" s="5">
        <v>43007</v>
      </c>
      <c r="BAR3" s="1" t="s">
        <v>4203</v>
      </c>
      <c r="BAS3" s="1" t="s">
        <v>4560</v>
      </c>
      <c r="BAT3" s="5">
        <v>43007</v>
      </c>
      <c r="BAW3" s="1" t="s">
        <v>1880</v>
      </c>
      <c r="BAX3" s="1" t="s">
        <v>4560</v>
      </c>
      <c r="BAY3" s="5">
        <v>43007</v>
      </c>
      <c r="BBB3" s="1" t="s">
        <v>1644</v>
      </c>
      <c r="BBC3" s="1" t="s">
        <v>4560</v>
      </c>
      <c r="BBD3" s="5">
        <v>43007</v>
      </c>
      <c r="BBG3" s="1" t="s">
        <v>1644</v>
      </c>
      <c r="BBH3" s="1" t="s">
        <v>4560</v>
      </c>
      <c r="BBI3" s="5">
        <v>43007</v>
      </c>
      <c r="BBL3" s="1" t="s">
        <v>1880</v>
      </c>
      <c r="BBM3" s="1" t="s">
        <v>4560</v>
      </c>
      <c r="BBN3" s="5">
        <v>43007</v>
      </c>
      <c r="BBQ3" s="1" t="s">
        <v>1880</v>
      </c>
      <c r="BBR3" s="1" t="s">
        <v>4560</v>
      </c>
      <c r="BBS3" s="5">
        <v>43007</v>
      </c>
      <c r="BBV3" s="1" t="s">
        <v>2826</v>
      </c>
      <c r="BBW3" s="1" t="s">
        <v>4560</v>
      </c>
      <c r="BBX3" s="5">
        <v>43007</v>
      </c>
      <c r="BCA3" s="1" t="s">
        <v>1880</v>
      </c>
      <c r="BCB3" s="1" t="s">
        <v>4560</v>
      </c>
      <c r="BCC3" s="5">
        <v>43007</v>
      </c>
      <c r="BCF3" s="1" t="s">
        <v>1880</v>
      </c>
      <c r="BCG3" s="1" t="s">
        <v>4560</v>
      </c>
      <c r="BCH3" s="5">
        <v>43007</v>
      </c>
      <c r="BCK3" s="1" t="s">
        <v>889</v>
      </c>
      <c r="BCL3" s="1" t="s">
        <v>4560</v>
      </c>
      <c r="BCM3" s="5">
        <v>43007</v>
      </c>
      <c r="BCP3" s="1" t="s">
        <v>3482</v>
      </c>
      <c r="BCQ3" s="1" t="s">
        <v>4560</v>
      </c>
      <c r="BCR3" s="5">
        <v>43007</v>
      </c>
      <c r="BCU3" s="1" t="s">
        <v>4058</v>
      </c>
      <c r="BCV3" s="1" t="s">
        <v>4560</v>
      </c>
      <c r="BCW3" s="5">
        <v>43007</v>
      </c>
      <c r="BCZ3" s="1" t="s">
        <v>1880</v>
      </c>
      <c r="BDA3" s="1" t="s">
        <v>4560</v>
      </c>
      <c r="BDB3" s="5">
        <v>43007</v>
      </c>
      <c r="BDE3" s="1" t="s">
        <v>889</v>
      </c>
      <c r="BDF3" s="1" t="s">
        <v>4560</v>
      </c>
      <c r="BDG3" s="5">
        <v>43007</v>
      </c>
      <c r="BDJ3" s="1" t="s">
        <v>1052</v>
      </c>
      <c r="BDK3" s="1" t="s">
        <v>4560</v>
      </c>
      <c r="BDL3" s="5">
        <v>43007</v>
      </c>
      <c r="BDO3" s="1" t="s">
        <v>1880</v>
      </c>
      <c r="BDP3" s="1" t="s">
        <v>4560</v>
      </c>
      <c r="BDQ3" s="5">
        <v>43007</v>
      </c>
      <c r="BDT3" s="1" t="s">
        <v>1880</v>
      </c>
      <c r="BDU3" s="1" t="s">
        <v>4560</v>
      </c>
      <c r="BDV3" s="5">
        <v>43007</v>
      </c>
      <c r="BDY3" s="1" t="s">
        <v>2826</v>
      </c>
      <c r="BDZ3" s="1" t="s">
        <v>4560</v>
      </c>
      <c r="BEA3" s="5">
        <v>43007</v>
      </c>
      <c r="BED3" s="1" t="s">
        <v>2826</v>
      </c>
      <c r="BEE3" s="1" t="s">
        <v>4560</v>
      </c>
      <c r="BEF3" s="5">
        <v>43007</v>
      </c>
      <c r="BEI3" s="1" t="s">
        <v>4203</v>
      </c>
      <c r="BEJ3" s="1" t="s">
        <v>4560</v>
      </c>
      <c r="BEK3" s="5">
        <v>43007</v>
      </c>
      <c r="BEN3" s="1" t="s">
        <v>1880</v>
      </c>
      <c r="BEO3" s="1" t="s">
        <v>4560</v>
      </c>
      <c r="BEP3" s="5">
        <v>43007</v>
      </c>
      <c r="BES3" s="1" t="s">
        <v>1880</v>
      </c>
      <c r="BET3" s="1" t="s">
        <v>4560</v>
      </c>
      <c r="BEU3" s="5">
        <v>43007</v>
      </c>
      <c r="BEX3" s="1" t="s">
        <v>2826</v>
      </c>
      <c r="BEY3" s="1" t="s">
        <v>4560</v>
      </c>
      <c r="BEZ3" s="5">
        <v>43007</v>
      </c>
      <c r="BFC3" s="1" t="s">
        <v>2826</v>
      </c>
      <c r="BFD3" s="1" t="s">
        <v>4560</v>
      </c>
      <c r="BFE3" s="5">
        <v>43007</v>
      </c>
      <c r="BFH3" s="1" t="s">
        <v>2826</v>
      </c>
      <c r="BFI3" s="1" t="s">
        <v>4560</v>
      </c>
      <c r="BFJ3" s="5">
        <v>43007</v>
      </c>
      <c r="BFM3" s="1" t="s">
        <v>2826</v>
      </c>
      <c r="BFN3" s="1" t="s">
        <v>4560</v>
      </c>
      <c r="BFO3" s="5">
        <v>43007</v>
      </c>
      <c r="BFR3" s="1" t="s">
        <v>2826</v>
      </c>
      <c r="BFS3" s="1" t="s">
        <v>4560</v>
      </c>
      <c r="BFT3" s="5">
        <v>43007</v>
      </c>
      <c r="BFW3" s="1" t="s">
        <v>366</v>
      </c>
      <c r="BFX3" s="1" t="s">
        <v>4560</v>
      </c>
      <c r="BFY3" s="5">
        <v>43007</v>
      </c>
      <c r="BGB3" s="1" t="s">
        <v>327</v>
      </c>
      <c r="BGC3" s="1" t="s">
        <v>4560</v>
      </c>
      <c r="BGD3" s="5">
        <v>43007</v>
      </c>
      <c r="BGG3" s="1" t="s">
        <v>1880</v>
      </c>
      <c r="BGH3" s="1" t="s">
        <v>4560</v>
      </c>
      <c r="BGI3" s="5">
        <v>43007</v>
      </c>
      <c r="BGL3" s="1" t="s">
        <v>3681</v>
      </c>
      <c r="BGM3" s="1" t="s">
        <v>4560</v>
      </c>
      <c r="BGN3" s="5">
        <v>43007</v>
      </c>
      <c r="BGQ3" s="1" t="s">
        <v>717</v>
      </c>
      <c r="BGR3" s="1" t="s">
        <v>4560</v>
      </c>
      <c r="BGS3" s="5">
        <v>43007</v>
      </c>
      <c r="BGV3" s="1" t="s">
        <v>4203</v>
      </c>
      <c r="BGW3" s="1" t="s">
        <v>4560</v>
      </c>
      <c r="BGX3" s="5">
        <v>43007</v>
      </c>
      <c r="BHA3" s="1" t="s">
        <v>4058</v>
      </c>
      <c r="BHB3" s="1" t="s">
        <v>4560</v>
      </c>
      <c r="BHC3" s="5">
        <v>43007</v>
      </c>
      <c r="BHF3" s="1" t="s">
        <v>1880</v>
      </c>
      <c r="BHG3" s="1" t="s">
        <v>4560</v>
      </c>
      <c r="BHH3" s="5">
        <v>43007</v>
      </c>
      <c r="BHK3" s="1" t="s">
        <v>2826</v>
      </c>
      <c r="BHL3" s="1" t="s">
        <v>4560</v>
      </c>
      <c r="BHM3" s="5">
        <v>43007</v>
      </c>
      <c r="BHP3" s="1" t="s">
        <v>1460</v>
      </c>
      <c r="BHQ3" s="1" t="s">
        <v>4560</v>
      </c>
      <c r="BHR3" s="5">
        <v>43007</v>
      </c>
      <c r="BHU3" s="1" t="s">
        <v>3681</v>
      </c>
      <c r="BHV3" s="1" t="s">
        <v>4560</v>
      </c>
      <c r="BHW3" s="5">
        <v>43007</v>
      </c>
      <c r="BHZ3" s="1" t="s">
        <v>4203</v>
      </c>
      <c r="BIA3" s="1" t="s">
        <v>4560</v>
      </c>
      <c r="BIB3" s="5">
        <v>43007</v>
      </c>
      <c r="BIE3" s="1" t="s">
        <v>130</v>
      </c>
      <c r="BIF3" s="1" t="s">
        <v>4560</v>
      </c>
      <c r="BIG3" s="5">
        <v>43007</v>
      </c>
      <c r="BIJ3" s="1" t="s">
        <v>4203</v>
      </c>
      <c r="BIK3" s="1" t="s">
        <v>4560</v>
      </c>
      <c r="BIL3" s="5">
        <v>43007</v>
      </c>
      <c r="BIO3" s="1" t="s">
        <v>1880</v>
      </c>
      <c r="BIP3" s="1" t="s">
        <v>4560</v>
      </c>
      <c r="BIQ3" s="5">
        <v>43007</v>
      </c>
      <c r="BIT3" s="1" t="s">
        <v>2826</v>
      </c>
      <c r="BIU3" s="1" t="s">
        <v>4560</v>
      </c>
      <c r="BIV3" s="5">
        <v>43007</v>
      </c>
      <c r="BIY3" s="1" t="s">
        <v>4203</v>
      </c>
      <c r="BIZ3" s="1" t="s">
        <v>4560</v>
      </c>
      <c r="BJA3" s="5">
        <v>43007</v>
      </c>
      <c r="BJD3" s="1" t="s">
        <v>1880</v>
      </c>
      <c r="BJE3" s="1" t="s">
        <v>4560</v>
      </c>
      <c r="BJF3" s="5">
        <v>43007</v>
      </c>
      <c r="BJI3" s="1" t="s">
        <v>1052</v>
      </c>
      <c r="BJJ3" s="1" t="s">
        <v>4560</v>
      </c>
      <c r="BJK3" s="5">
        <v>43007</v>
      </c>
      <c r="BJN3" s="1" t="s">
        <v>1880</v>
      </c>
      <c r="BJO3" s="1" t="s">
        <v>4560</v>
      </c>
      <c r="BJP3" s="5">
        <v>43007</v>
      </c>
      <c r="BJS3" s="1" t="s">
        <v>4203</v>
      </c>
      <c r="BJT3" s="1" t="s">
        <v>4560</v>
      </c>
      <c r="BJU3" s="5">
        <v>43007</v>
      </c>
      <c r="BJX3" s="1" t="s">
        <v>3681</v>
      </c>
      <c r="BJY3" s="1" t="s">
        <v>4560</v>
      </c>
      <c r="BJZ3" s="5">
        <v>43007</v>
      </c>
      <c r="BKC3" s="1" t="s">
        <v>3681</v>
      </c>
      <c r="BKD3" s="1" t="s">
        <v>4560</v>
      </c>
      <c r="BKE3" s="5">
        <v>43007</v>
      </c>
      <c r="BKH3" s="1" t="s">
        <v>2826</v>
      </c>
      <c r="BKI3" s="1" t="s">
        <v>4560</v>
      </c>
      <c r="BKJ3" s="5">
        <v>43007</v>
      </c>
      <c r="BKM3" s="1" t="s">
        <v>1880</v>
      </c>
      <c r="BKN3" s="1" t="s">
        <v>4560</v>
      </c>
      <c r="BKO3" s="5">
        <v>43007</v>
      </c>
      <c r="BKR3" s="1" t="s">
        <v>2826</v>
      </c>
      <c r="BKS3" s="1" t="s">
        <v>4560</v>
      </c>
      <c r="BKT3" s="5">
        <v>43007</v>
      </c>
      <c r="BKW3" s="1" t="s">
        <v>1318</v>
      </c>
      <c r="BKX3" s="1" t="s">
        <v>4560</v>
      </c>
      <c r="BKY3" s="5">
        <v>43007</v>
      </c>
      <c r="BLB3" s="1" t="s">
        <v>889</v>
      </c>
      <c r="BLC3" s="1" t="s">
        <v>4560</v>
      </c>
      <c r="BLD3" s="5">
        <v>43007</v>
      </c>
      <c r="BLG3" s="1" t="s">
        <v>3482</v>
      </c>
      <c r="BLH3" s="1" t="s">
        <v>4560</v>
      </c>
      <c r="BLI3" s="5">
        <v>43007</v>
      </c>
      <c r="BLL3" s="1" t="s">
        <v>2826</v>
      </c>
      <c r="BLM3" s="1" t="s">
        <v>4560</v>
      </c>
      <c r="BLN3" s="5">
        <v>43007</v>
      </c>
      <c r="BLQ3" s="1" t="s">
        <v>1052</v>
      </c>
      <c r="BLR3" s="1" t="s">
        <v>4560</v>
      </c>
      <c r="BLS3" s="5">
        <v>43007</v>
      </c>
      <c r="BLV3" s="1" t="s">
        <v>3681</v>
      </c>
      <c r="BLW3" s="1" t="s">
        <v>4560</v>
      </c>
      <c r="BLX3" s="5">
        <v>43007</v>
      </c>
      <c r="BMA3" s="1" t="s">
        <v>3681</v>
      </c>
      <c r="BMB3" s="1" t="s">
        <v>4560</v>
      </c>
      <c r="BMC3" s="5">
        <v>43007</v>
      </c>
      <c r="BMF3" s="1" t="s">
        <v>1460</v>
      </c>
      <c r="BMG3" s="1" t="s">
        <v>4560</v>
      </c>
      <c r="BMH3" s="5">
        <v>43007</v>
      </c>
      <c r="BMK3" s="1" t="s">
        <v>3482</v>
      </c>
      <c r="BML3" s="1" t="s">
        <v>4560</v>
      </c>
      <c r="BMM3" s="5">
        <v>43007</v>
      </c>
      <c r="BMP3" s="1" t="s">
        <v>2826</v>
      </c>
      <c r="BMQ3" s="1" t="s">
        <v>4560</v>
      </c>
      <c r="BMR3" s="5">
        <v>43007</v>
      </c>
      <c r="BMU3" s="1" t="s">
        <v>1880</v>
      </c>
      <c r="BMV3" s="1" t="s">
        <v>4560</v>
      </c>
      <c r="BMW3" s="5">
        <v>43007</v>
      </c>
      <c r="BMZ3" s="1" t="s">
        <v>1460</v>
      </c>
      <c r="BNA3" s="1" t="s">
        <v>4560</v>
      </c>
      <c r="BNB3" s="5">
        <v>43007</v>
      </c>
      <c r="BNE3" s="1" t="s">
        <v>1880</v>
      </c>
      <c r="BNF3" s="1" t="s">
        <v>4560</v>
      </c>
      <c r="BNG3" s="5">
        <v>43007</v>
      </c>
      <c r="BNJ3" s="1" t="s">
        <v>1880</v>
      </c>
      <c r="BNK3" s="1" t="s">
        <v>4560</v>
      </c>
      <c r="BNL3" s="5">
        <v>43007</v>
      </c>
      <c r="BNO3" s="1" t="s">
        <v>366</v>
      </c>
      <c r="BNP3" s="1" t="s">
        <v>4560</v>
      </c>
      <c r="BNQ3" s="5">
        <v>43007</v>
      </c>
      <c r="BNT3" s="1" t="s">
        <v>1880</v>
      </c>
      <c r="BNU3" s="1" t="s">
        <v>4560</v>
      </c>
      <c r="BNV3" s="5">
        <v>43007</v>
      </c>
      <c r="BNY3" s="1" t="s">
        <v>1644</v>
      </c>
      <c r="BNZ3" s="1" t="s">
        <v>4560</v>
      </c>
      <c r="BOA3" s="5">
        <v>43007</v>
      </c>
      <c r="BOD3" s="1" t="s">
        <v>1644</v>
      </c>
      <c r="BOE3" s="1" t="s">
        <v>4560</v>
      </c>
      <c r="BOF3" s="5">
        <v>43007</v>
      </c>
      <c r="BOI3" s="1" t="s">
        <v>1460</v>
      </c>
      <c r="BOJ3" s="1" t="s">
        <v>4560</v>
      </c>
      <c r="BOK3" s="5">
        <v>43007</v>
      </c>
      <c r="BON3" s="1" t="s">
        <v>1052</v>
      </c>
      <c r="BOO3" s="1" t="s">
        <v>4560</v>
      </c>
      <c r="BOP3" s="5">
        <v>43007</v>
      </c>
      <c r="BOS3" s="1" t="s">
        <v>2826</v>
      </c>
      <c r="BOT3" s="1" t="s">
        <v>4560</v>
      </c>
      <c r="BOU3" s="5">
        <v>43007</v>
      </c>
      <c r="BOX3" s="1" t="s">
        <v>4203</v>
      </c>
      <c r="BOY3" s="1" t="s">
        <v>4560</v>
      </c>
      <c r="BOZ3" s="5">
        <v>43007</v>
      </c>
      <c r="BPC3" s="1" t="s">
        <v>1460</v>
      </c>
      <c r="BPD3" s="1" t="s">
        <v>4560</v>
      </c>
      <c r="BPE3" s="5">
        <v>43007</v>
      </c>
      <c r="BPH3" s="1" t="s">
        <v>1880</v>
      </c>
      <c r="BPI3" s="1" t="s">
        <v>4560</v>
      </c>
      <c r="BPJ3" s="5">
        <v>43007</v>
      </c>
      <c r="BPM3" s="1" t="s">
        <v>1460</v>
      </c>
      <c r="BPN3" s="1" t="s">
        <v>4560</v>
      </c>
      <c r="BPO3" s="5">
        <v>43007</v>
      </c>
      <c r="BPR3" s="1" t="s">
        <v>3681</v>
      </c>
      <c r="BPS3" s="1" t="s">
        <v>4560</v>
      </c>
      <c r="BPT3" s="5">
        <v>43007</v>
      </c>
      <c r="BPW3" s="1" t="s">
        <v>1880</v>
      </c>
      <c r="BPX3" s="1" t="s">
        <v>4560</v>
      </c>
      <c r="BPY3" s="5">
        <v>43007</v>
      </c>
      <c r="BQB3" s="1" t="s">
        <v>2826</v>
      </c>
      <c r="BQC3" s="1" t="s">
        <v>4560</v>
      </c>
      <c r="BQD3" s="5">
        <v>43007</v>
      </c>
      <c r="BQG3" s="1" t="s">
        <v>686</v>
      </c>
      <c r="BQH3" s="1" t="s">
        <v>4560</v>
      </c>
      <c r="BQI3" s="5">
        <v>43007</v>
      </c>
      <c r="BQL3" s="1" t="s">
        <v>2826</v>
      </c>
      <c r="BQM3" s="1" t="s">
        <v>4560</v>
      </c>
      <c r="BQN3" s="5">
        <v>43007</v>
      </c>
      <c r="BQQ3" s="1" t="s">
        <v>2826</v>
      </c>
      <c r="BQR3" s="1" t="s">
        <v>4560</v>
      </c>
      <c r="BQS3" s="5">
        <v>43007</v>
      </c>
      <c r="BQV3" s="1" t="s">
        <v>327</v>
      </c>
      <c r="BQW3" s="1" t="s">
        <v>4560</v>
      </c>
      <c r="BQX3" s="5">
        <v>43007</v>
      </c>
      <c r="BRA3" s="1" t="s">
        <v>3681</v>
      </c>
      <c r="BRB3" s="1" t="s">
        <v>4560</v>
      </c>
      <c r="BRC3" s="5">
        <v>43007</v>
      </c>
      <c r="BRF3" s="1" t="s">
        <v>2826</v>
      </c>
      <c r="BRG3" s="1" t="s">
        <v>4560</v>
      </c>
      <c r="BRH3" s="5">
        <v>43007</v>
      </c>
      <c r="BRK3" s="1" t="s">
        <v>3681</v>
      </c>
      <c r="BRL3" s="1" t="s">
        <v>4560</v>
      </c>
      <c r="BRM3" s="5">
        <v>43007</v>
      </c>
      <c r="BRP3" s="1" t="s">
        <v>1644</v>
      </c>
      <c r="BRQ3" s="1" t="s">
        <v>4560</v>
      </c>
      <c r="BRR3" s="5">
        <v>43007</v>
      </c>
      <c r="BRU3" s="1" t="s">
        <v>3637</v>
      </c>
      <c r="BRV3" s="1" t="s">
        <v>4560</v>
      </c>
      <c r="BRW3" s="5">
        <v>43007</v>
      </c>
      <c r="BRY3" s="1"/>
      <c r="BRZ3" s="1" t="s">
        <v>1880</v>
      </c>
      <c r="BSA3" s="1" t="s">
        <v>4560</v>
      </c>
      <c r="BSB3" s="5">
        <v>43007</v>
      </c>
      <c r="BSE3" s="1" t="s">
        <v>1880</v>
      </c>
      <c r="BSF3" s="1" t="s">
        <v>4560</v>
      </c>
      <c r="BSG3" s="5">
        <v>43007</v>
      </c>
      <c r="BSJ3" s="1" t="s">
        <v>717</v>
      </c>
      <c r="BSK3" s="1" t="s">
        <v>4560</v>
      </c>
      <c r="BSL3" s="5">
        <v>43007</v>
      </c>
      <c r="BSO3" s="1" t="s">
        <v>1052</v>
      </c>
      <c r="BSP3" s="1" t="s">
        <v>4560</v>
      </c>
      <c r="BSQ3" s="5">
        <v>43007</v>
      </c>
      <c r="BST3" s="1" t="s">
        <v>130</v>
      </c>
      <c r="BSU3" s="1" t="s">
        <v>4560</v>
      </c>
      <c r="BSV3" s="5">
        <v>43007</v>
      </c>
    </row>
    <row r="4" spans="1:1870" x14ac:dyDescent="0.2">
      <c r="A4" s="1">
        <v>58.421399999999998</v>
      </c>
      <c r="B4" s="1" t="s">
        <v>4561</v>
      </c>
      <c r="C4" s="1" t="s">
        <v>4562</v>
      </c>
      <c r="F4" s="1">
        <v>317.77600000000001</v>
      </c>
      <c r="G4" s="1" t="s">
        <v>4561</v>
      </c>
      <c r="H4" s="1" t="s">
        <v>4562</v>
      </c>
      <c r="K4" s="1">
        <v>491.97649999999999</v>
      </c>
      <c r="L4" s="1" t="s">
        <v>4561</v>
      </c>
      <c r="M4" s="1" t="s">
        <v>4562</v>
      </c>
      <c r="P4" s="1">
        <v>814.3827</v>
      </c>
      <c r="Q4" s="1" t="s">
        <v>4561</v>
      </c>
      <c r="R4" s="1" t="s">
        <v>4562</v>
      </c>
      <c r="U4" s="1">
        <v>1007.7286</v>
      </c>
      <c r="V4" s="1" t="s">
        <v>4561</v>
      </c>
      <c r="W4" s="1" t="s">
        <v>4562</v>
      </c>
      <c r="Z4" s="1">
        <v>2398.2649000000001</v>
      </c>
      <c r="AA4" s="1" t="s">
        <v>4561</v>
      </c>
      <c r="AB4" s="1" t="s">
        <v>4562</v>
      </c>
      <c r="AE4" s="1">
        <v>3798.6201000000001</v>
      </c>
      <c r="AF4" s="1" t="s">
        <v>4561</v>
      </c>
      <c r="AG4" s="1" t="s">
        <v>4562</v>
      </c>
      <c r="AJ4" s="1">
        <v>3959.5</v>
      </c>
      <c r="AK4" s="1" t="s">
        <v>4561</v>
      </c>
      <c r="AL4" s="1" t="s">
        <v>4562</v>
      </c>
      <c r="AO4" s="1">
        <v>3966.0906</v>
      </c>
      <c r="AP4" s="1" t="s">
        <v>4561</v>
      </c>
      <c r="AQ4" s="1" t="s">
        <v>4562</v>
      </c>
      <c r="AT4" s="1">
        <v>7542.0029000000004</v>
      </c>
      <c r="AU4" s="1" t="s">
        <v>4561</v>
      </c>
      <c r="AV4" s="1" t="s">
        <v>4562</v>
      </c>
      <c r="AY4" s="1">
        <v>10727.122100000001</v>
      </c>
      <c r="AZ4" s="1" t="s">
        <v>4561</v>
      </c>
      <c r="BA4" s="1" t="s">
        <v>4562</v>
      </c>
      <c r="BD4" s="1">
        <v>13345.2803</v>
      </c>
      <c r="BE4" s="1" t="s">
        <v>4561</v>
      </c>
      <c r="BF4" s="1" t="s">
        <v>4562</v>
      </c>
      <c r="BI4" s="1">
        <v>19426.214800000002</v>
      </c>
      <c r="BJ4" s="1" t="s">
        <v>4561</v>
      </c>
      <c r="BK4" s="1" t="s">
        <v>4562</v>
      </c>
      <c r="BN4" s="1">
        <v>19627.767599999999</v>
      </c>
      <c r="BO4" s="1" t="s">
        <v>4561</v>
      </c>
      <c r="BP4" s="1" t="s">
        <v>4562</v>
      </c>
      <c r="BS4" s="1">
        <v>23087.960899999998</v>
      </c>
      <c r="BT4" s="1" t="s">
        <v>4561</v>
      </c>
      <c r="BU4" s="1" t="s">
        <v>4562</v>
      </c>
      <c r="BX4" s="1">
        <v>29833.476600000002</v>
      </c>
      <c r="BY4" s="1" t="s">
        <v>4561</v>
      </c>
      <c r="BZ4" s="1" t="s">
        <v>4562</v>
      </c>
      <c r="CC4" s="1">
        <v>32687.980500000001</v>
      </c>
      <c r="CD4" s="1" t="s">
        <v>4561</v>
      </c>
      <c r="CE4" s="1" t="s">
        <v>4562</v>
      </c>
      <c r="CH4" s="1">
        <v>41001.421900000001</v>
      </c>
      <c r="CI4" s="1" t="s">
        <v>4561</v>
      </c>
      <c r="CJ4" s="1" t="s">
        <v>4562</v>
      </c>
      <c r="CM4" s="1">
        <v>52360.554700000001</v>
      </c>
      <c r="CN4" s="1" t="s">
        <v>4561</v>
      </c>
      <c r="CO4" s="1" t="s">
        <v>4562</v>
      </c>
      <c r="CR4" s="1">
        <v>57044.019500000002</v>
      </c>
      <c r="CS4" s="1" t="s">
        <v>4561</v>
      </c>
      <c r="CT4" s="1" t="s">
        <v>4562</v>
      </c>
      <c r="CW4" s="1">
        <v>57400.839800000002</v>
      </c>
      <c r="CX4" s="1" t="s">
        <v>4561</v>
      </c>
      <c r="CY4" s="1" t="s">
        <v>4562</v>
      </c>
      <c r="DB4" s="1">
        <v>59140.429700000001</v>
      </c>
      <c r="DC4" s="1" t="s">
        <v>4561</v>
      </c>
      <c r="DD4" s="1" t="s">
        <v>4562</v>
      </c>
      <c r="DG4" s="1">
        <v>63163.773399999998</v>
      </c>
      <c r="DH4" s="1" t="s">
        <v>4561</v>
      </c>
      <c r="DI4" s="1" t="s">
        <v>4562</v>
      </c>
      <c r="DL4" s="1">
        <v>70600</v>
      </c>
      <c r="DM4" s="1" t="s">
        <v>4561</v>
      </c>
      <c r="DN4" s="1" t="s">
        <v>4562</v>
      </c>
      <c r="DQ4" s="1">
        <v>71954.5625</v>
      </c>
      <c r="DR4" s="1" t="s">
        <v>4561</v>
      </c>
      <c r="DS4" s="1" t="s">
        <v>4562</v>
      </c>
      <c r="DV4" s="1">
        <v>73519.320300000007</v>
      </c>
      <c r="DW4" s="1" t="s">
        <v>4561</v>
      </c>
      <c r="DX4" s="1" t="s">
        <v>4562</v>
      </c>
      <c r="EA4" s="1">
        <v>74655.796900000001</v>
      </c>
      <c r="EB4" s="1" t="s">
        <v>4561</v>
      </c>
      <c r="EC4" s="1" t="s">
        <v>4562</v>
      </c>
      <c r="EF4" s="1">
        <v>74961.601599999995</v>
      </c>
      <c r="EG4" s="1" t="s">
        <v>4561</v>
      </c>
      <c r="EH4" s="1" t="s">
        <v>4562</v>
      </c>
      <c r="EK4" s="1">
        <v>83654.9375</v>
      </c>
      <c r="EL4" s="1" t="s">
        <v>4561</v>
      </c>
      <c r="EM4" s="1" t="s">
        <v>4562</v>
      </c>
      <c r="EP4" s="1">
        <v>85216.109400000001</v>
      </c>
      <c r="EQ4" s="1" t="s">
        <v>4561</v>
      </c>
      <c r="ER4" s="1" t="s">
        <v>4562</v>
      </c>
      <c r="EU4" s="1">
        <v>94690.398400000005</v>
      </c>
      <c r="EV4" s="1" t="s">
        <v>4561</v>
      </c>
      <c r="EW4" s="1" t="s">
        <v>4562</v>
      </c>
      <c r="EZ4" s="1">
        <v>107112.75780000001</v>
      </c>
      <c r="FA4" s="1" t="s">
        <v>4561</v>
      </c>
      <c r="FB4" s="1" t="s">
        <v>4562</v>
      </c>
      <c r="FE4" s="1">
        <v>115524.7969</v>
      </c>
      <c r="FF4" s="1" t="s">
        <v>4561</v>
      </c>
      <c r="FG4" s="1" t="s">
        <v>4562</v>
      </c>
      <c r="FJ4" s="1">
        <v>120630.78909999999</v>
      </c>
      <c r="FK4" s="1" t="s">
        <v>4561</v>
      </c>
      <c r="FL4" s="1" t="s">
        <v>4562</v>
      </c>
      <c r="FO4" s="1">
        <v>128141.4219</v>
      </c>
      <c r="FP4" s="1" t="s">
        <v>4561</v>
      </c>
      <c r="FQ4" s="1" t="s">
        <v>4562</v>
      </c>
      <c r="FT4" s="1">
        <v>138736.875</v>
      </c>
      <c r="FU4" s="1" t="s">
        <v>4561</v>
      </c>
      <c r="FV4" s="1" t="s">
        <v>4562</v>
      </c>
      <c r="FY4" s="1">
        <v>141052.79689999999</v>
      </c>
      <c r="FZ4" s="1" t="s">
        <v>4561</v>
      </c>
      <c r="GA4" s="1" t="s">
        <v>4562</v>
      </c>
      <c r="GD4" s="1">
        <v>175079.51560000001</v>
      </c>
      <c r="GE4" s="1" t="s">
        <v>4561</v>
      </c>
      <c r="GF4" s="1" t="s">
        <v>4562</v>
      </c>
      <c r="GI4" s="1">
        <v>183069.29689999999</v>
      </c>
      <c r="GJ4" s="1" t="s">
        <v>4561</v>
      </c>
      <c r="GK4" s="1" t="s">
        <v>4562</v>
      </c>
      <c r="GN4" s="1">
        <v>184516.54689999999</v>
      </c>
      <c r="GO4" s="1" t="s">
        <v>4561</v>
      </c>
      <c r="GP4" s="1" t="s">
        <v>4562</v>
      </c>
      <c r="GS4" s="1">
        <v>196550.79689999999</v>
      </c>
      <c r="GT4" s="1" t="s">
        <v>4561</v>
      </c>
      <c r="GU4" s="1" t="s">
        <v>4562</v>
      </c>
      <c r="GX4" s="1">
        <v>235524.42189999999</v>
      </c>
      <c r="GY4" s="1" t="s">
        <v>4561</v>
      </c>
      <c r="GZ4" s="1" t="s">
        <v>4562</v>
      </c>
      <c r="HC4" s="1">
        <v>253252.3438</v>
      </c>
      <c r="HD4" s="1" t="s">
        <v>4561</v>
      </c>
      <c r="HE4" s="1" t="s">
        <v>4562</v>
      </c>
      <c r="HH4" s="1">
        <v>257279.73439999999</v>
      </c>
      <c r="HI4" s="1" t="s">
        <v>4561</v>
      </c>
      <c r="HJ4" s="1" t="s">
        <v>4562</v>
      </c>
      <c r="HM4" s="1">
        <v>269877</v>
      </c>
      <c r="HN4" s="1" t="s">
        <v>4561</v>
      </c>
      <c r="HO4" s="1" t="s">
        <v>4562</v>
      </c>
      <c r="HR4" s="1">
        <v>299919.84379999997</v>
      </c>
      <c r="HS4" s="1" t="s">
        <v>4561</v>
      </c>
      <c r="HT4" s="1" t="s">
        <v>4562</v>
      </c>
      <c r="HW4" s="1">
        <v>335744.03129999997</v>
      </c>
      <c r="HX4" s="1" t="s">
        <v>4561</v>
      </c>
      <c r="HY4" s="1" t="s">
        <v>4562</v>
      </c>
      <c r="IB4" s="1">
        <v>340173.78129999997</v>
      </c>
      <c r="IC4" s="1" t="s">
        <v>4561</v>
      </c>
      <c r="ID4" s="1" t="s">
        <v>4562</v>
      </c>
      <c r="IG4" s="1">
        <v>340439.28129999997</v>
      </c>
      <c r="IH4" s="1" t="s">
        <v>4561</v>
      </c>
      <c r="II4" s="1" t="s">
        <v>4562</v>
      </c>
      <c r="IL4" s="1">
        <v>351818.125</v>
      </c>
      <c r="IM4" s="1" t="s">
        <v>4561</v>
      </c>
      <c r="IN4" s="1" t="s">
        <v>4562</v>
      </c>
      <c r="IQ4" s="1">
        <v>410427</v>
      </c>
      <c r="IR4" s="1" t="s">
        <v>4561</v>
      </c>
      <c r="IS4" s="1" t="s">
        <v>4562</v>
      </c>
      <c r="IV4" s="1">
        <v>625471.5625</v>
      </c>
      <c r="IW4" s="1" t="s">
        <v>4561</v>
      </c>
      <c r="IX4" s="1" t="s">
        <v>4562</v>
      </c>
      <c r="JA4" s="1">
        <v>772070.4375</v>
      </c>
      <c r="JB4" s="1" t="s">
        <v>4561</v>
      </c>
      <c r="JC4" s="1" t="s">
        <v>4562</v>
      </c>
      <c r="JF4" s="1">
        <v>810404.4375</v>
      </c>
      <c r="JG4" s="1" t="s">
        <v>4561</v>
      </c>
      <c r="JH4" s="1" t="s">
        <v>4562</v>
      </c>
      <c r="JK4" s="1">
        <v>868301.4375</v>
      </c>
      <c r="JL4" s="1" t="s">
        <v>4561</v>
      </c>
      <c r="JM4" s="1" t="s">
        <v>4562</v>
      </c>
      <c r="JP4" s="1">
        <v>953182.375</v>
      </c>
      <c r="JQ4" s="1" t="s">
        <v>4561</v>
      </c>
      <c r="JR4" s="1" t="s">
        <v>4562</v>
      </c>
      <c r="JU4" s="1">
        <v>1014353.063</v>
      </c>
      <c r="JV4" s="1" t="s">
        <v>4561</v>
      </c>
      <c r="JW4" s="1" t="s">
        <v>4562</v>
      </c>
      <c r="JZ4" s="1">
        <v>1061415.875</v>
      </c>
      <c r="KA4" s="1" t="s">
        <v>4561</v>
      </c>
      <c r="KB4" s="1" t="s">
        <v>4562</v>
      </c>
      <c r="KE4" s="1">
        <v>1116585</v>
      </c>
      <c r="KF4" s="1" t="s">
        <v>4561</v>
      </c>
      <c r="KG4" s="1" t="s">
        <v>4562</v>
      </c>
      <c r="KJ4" s="1">
        <v>1162193</v>
      </c>
      <c r="KK4" s="1" t="s">
        <v>4561</v>
      </c>
      <c r="KL4" s="1" t="s">
        <v>4562</v>
      </c>
      <c r="KO4" s="1">
        <v>1174862.875</v>
      </c>
      <c r="KP4" s="1" t="s">
        <v>4561</v>
      </c>
      <c r="KQ4" s="1" t="s">
        <v>4562</v>
      </c>
      <c r="KT4" s="1">
        <v>1181028.375</v>
      </c>
      <c r="KU4" s="1" t="s">
        <v>4561</v>
      </c>
      <c r="KV4" s="1" t="s">
        <v>4562</v>
      </c>
      <c r="KY4" s="1">
        <v>1244170.5</v>
      </c>
      <c r="KZ4" s="1" t="s">
        <v>4561</v>
      </c>
      <c r="LA4" s="1" t="s">
        <v>4562</v>
      </c>
      <c r="LD4" s="1">
        <v>1264003.5</v>
      </c>
      <c r="LE4" s="1" t="s">
        <v>4561</v>
      </c>
      <c r="LF4" s="1" t="s">
        <v>4562</v>
      </c>
      <c r="LI4" s="1">
        <v>1499774.875</v>
      </c>
      <c r="LJ4" s="1" t="s">
        <v>4561</v>
      </c>
      <c r="LK4" s="1" t="s">
        <v>4562</v>
      </c>
      <c r="LN4" s="1">
        <v>1534182.25</v>
      </c>
      <c r="LO4" s="1" t="s">
        <v>4561</v>
      </c>
      <c r="LP4" s="1" t="s">
        <v>4562</v>
      </c>
      <c r="LS4" s="1">
        <v>1864429.375</v>
      </c>
      <c r="LT4" s="1" t="s">
        <v>4561</v>
      </c>
      <c r="LU4" s="1" t="s">
        <v>4562</v>
      </c>
      <c r="LX4" s="1">
        <v>1894026.5</v>
      </c>
      <c r="LY4" s="1" t="s">
        <v>4561</v>
      </c>
      <c r="LZ4" s="1" t="s">
        <v>4562</v>
      </c>
      <c r="MC4" s="1">
        <v>1995458</v>
      </c>
      <c r="MD4" s="1" t="s">
        <v>4561</v>
      </c>
      <c r="ME4" s="1" t="s">
        <v>4562</v>
      </c>
      <c r="MH4" s="1">
        <v>2102777.5</v>
      </c>
      <c r="MI4" s="1" t="s">
        <v>4561</v>
      </c>
      <c r="MJ4" s="1" t="s">
        <v>4562</v>
      </c>
      <c r="MM4" s="1">
        <v>2700666.25</v>
      </c>
      <c r="MN4" s="1" t="s">
        <v>4561</v>
      </c>
      <c r="MO4" s="1" t="s">
        <v>4562</v>
      </c>
      <c r="MR4" s="1">
        <v>2777841.5</v>
      </c>
      <c r="MS4" s="1" t="s">
        <v>4561</v>
      </c>
      <c r="MT4" s="1" t="s">
        <v>4562</v>
      </c>
      <c r="MW4" s="1">
        <v>4388940</v>
      </c>
      <c r="MX4" s="1" t="s">
        <v>4561</v>
      </c>
      <c r="MY4" s="1" t="s">
        <v>4562</v>
      </c>
      <c r="NB4" s="1">
        <v>4519563.5</v>
      </c>
      <c r="NC4" s="1" t="s">
        <v>4561</v>
      </c>
      <c r="ND4" s="1" t="s">
        <v>4562</v>
      </c>
      <c r="NG4" s="1">
        <v>4635412</v>
      </c>
      <c r="NH4" s="1" t="s">
        <v>4561</v>
      </c>
      <c r="NI4" s="1" t="s">
        <v>4562</v>
      </c>
      <c r="NL4" s="1">
        <v>4677921</v>
      </c>
      <c r="NM4" s="1" t="s">
        <v>4561</v>
      </c>
      <c r="NN4" s="1" t="s">
        <v>4562</v>
      </c>
      <c r="NQ4" s="1">
        <v>6001507.5</v>
      </c>
      <c r="NR4" s="1" t="s">
        <v>4561</v>
      </c>
      <c r="NS4" s="1" t="s">
        <v>4562</v>
      </c>
      <c r="NV4" s="1">
        <v>6330066.5</v>
      </c>
      <c r="NW4" s="1" t="s">
        <v>4561</v>
      </c>
      <c r="NX4" s="1" t="s">
        <v>4562</v>
      </c>
      <c r="OA4" s="1">
        <v>6563791</v>
      </c>
      <c r="OB4" s="1" t="s">
        <v>4561</v>
      </c>
      <c r="OC4" s="1" t="s">
        <v>4562</v>
      </c>
      <c r="OF4" s="1">
        <v>6938906.5</v>
      </c>
      <c r="OG4" s="1" t="s">
        <v>4561</v>
      </c>
      <c r="OH4" s="1" t="s">
        <v>4562</v>
      </c>
      <c r="OK4" s="1">
        <v>7540092</v>
      </c>
      <c r="OL4" s="1" t="s">
        <v>4561</v>
      </c>
      <c r="OM4" s="1" t="s">
        <v>4562</v>
      </c>
      <c r="OP4" s="1">
        <v>7565306</v>
      </c>
      <c r="OQ4" s="1" t="s">
        <v>4561</v>
      </c>
      <c r="OR4" s="1" t="s">
        <v>4562</v>
      </c>
      <c r="OU4" s="1">
        <v>8586812</v>
      </c>
      <c r="OV4" s="1" t="s">
        <v>4561</v>
      </c>
      <c r="OW4" s="1" t="s">
        <v>4562</v>
      </c>
      <c r="OZ4" s="1">
        <v>9971372</v>
      </c>
      <c r="PA4" s="1" t="s">
        <v>4561</v>
      </c>
      <c r="PB4" s="1" t="s">
        <v>4562</v>
      </c>
      <c r="PE4" s="1">
        <v>12145940</v>
      </c>
      <c r="PF4" s="1" t="s">
        <v>4561</v>
      </c>
      <c r="PG4" s="1" t="s">
        <v>4562</v>
      </c>
      <c r="PJ4" s="1">
        <v>12228750</v>
      </c>
      <c r="PK4" s="1" t="s">
        <v>4561</v>
      </c>
      <c r="PL4" s="1" t="s">
        <v>4562</v>
      </c>
      <c r="PO4" s="1">
        <v>12688358</v>
      </c>
      <c r="PP4" s="1" t="s">
        <v>4561</v>
      </c>
      <c r="PQ4" s="1" t="s">
        <v>4562</v>
      </c>
      <c r="PT4" s="1">
        <v>14977978</v>
      </c>
      <c r="PU4" s="1" t="s">
        <v>4561</v>
      </c>
      <c r="PV4" s="1" t="s">
        <v>4562</v>
      </c>
      <c r="PY4" s="1">
        <v>16544822</v>
      </c>
      <c r="PZ4" s="1" t="s">
        <v>4561</v>
      </c>
      <c r="QA4" s="1" t="s">
        <v>4562</v>
      </c>
      <c r="QD4" s="1">
        <v>17130000</v>
      </c>
      <c r="QE4" s="1" t="s">
        <v>4561</v>
      </c>
      <c r="QF4" s="1" t="s">
        <v>4562</v>
      </c>
      <c r="QI4" s="1">
        <v>19290140</v>
      </c>
      <c r="QJ4" s="1" t="s">
        <v>4561</v>
      </c>
      <c r="QK4" s="1" t="s">
        <v>4562</v>
      </c>
      <c r="QN4" s="1">
        <v>19936356</v>
      </c>
      <c r="QO4" s="1" t="s">
        <v>4561</v>
      </c>
      <c r="QP4" s="1" t="s">
        <v>4562</v>
      </c>
      <c r="QS4" s="1">
        <v>20109514</v>
      </c>
      <c r="QT4" s="1" t="s">
        <v>4561</v>
      </c>
      <c r="QU4" s="1" t="s">
        <v>4562</v>
      </c>
      <c r="QX4" s="1">
        <v>21181896</v>
      </c>
      <c r="QY4" s="1" t="s">
        <v>4561</v>
      </c>
      <c r="QZ4" s="1" t="s">
        <v>4562</v>
      </c>
      <c r="RC4" s="1">
        <v>21440774</v>
      </c>
      <c r="RD4" s="1" t="s">
        <v>4561</v>
      </c>
      <c r="RE4" s="1" t="s">
        <v>4562</v>
      </c>
      <c r="RH4" s="1">
        <v>21466594</v>
      </c>
      <c r="RI4" s="1" t="s">
        <v>4561</v>
      </c>
      <c r="RJ4" s="1" t="s">
        <v>4562</v>
      </c>
      <c r="RM4" s="1">
        <v>21647194</v>
      </c>
      <c r="RN4" s="1" t="s">
        <v>4561</v>
      </c>
      <c r="RO4" s="1" t="s">
        <v>4562</v>
      </c>
      <c r="RR4" s="1">
        <v>22109672</v>
      </c>
      <c r="RS4" s="1" t="s">
        <v>4561</v>
      </c>
      <c r="RT4" s="1" t="s">
        <v>4562</v>
      </c>
      <c r="RW4" s="1">
        <v>22932178</v>
      </c>
      <c r="RX4" s="1" t="s">
        <v>4561</v>
      </c>
      <c r="RY4" s="1" t="s">
        <v>4562</v>
      </c>
      <c r="SB4" s="1">
        <v>23104252</v>
      </c>
      <c r="SC4" s="1" t="s">
        <v>4561</v>
      </c>
      <c r="SD4" s="1" t="s">
        <v>4562</v>
      </c>
      <c r="SG4" s="1">
        <v>23886786</v>
      </c>
      <c r="SH4" s="1" t="s">
        <v>4561</v>
      </c>
      <c r="SI4" s="1" t="s">
        <v>4562</v>
      </c>
      <c r="SL4" s="1">
        <v>26830764</v>
      </c>
      <c r="SM4" s="1" t="s">
        <v>4561</v>
      </c>
      <c r="SN4" s="1" t="s">
        <v>4562</v>
      </c>
      <c r="SQ4" s="1">
        <v>28776660</v>
      </c>
      <c r="SR4" s="1" t="s">
        <v>4561</v>
      </c>
      <c r="SS4" s="1" t="s">
        <v>4562</v>
      </c>
      <c r="SV4" s="1">
        <v>33137662</v>
      </c>
      <c r="SW4" s="1" t="s">
        <v>4561</v>
      </c>
      <c r="SX4" s="1" t="s">
        <v>4562</v>
      </c>
      <c r="TA4" s="1">
        <v>33475002</v>
      </c>
      <c r="TB4" s="1" t="s">
        <v>4561</v>
      </c>
      <c r="TC4" s="1" t="s">
        <v>4562</v>
      </c>
      <c r="TF4" s="1">
        <v>34325084</v>
      </c>
      <c r="TG4" s="1" t="s">
        <v>4561</v>
      </c>
      <c r="TH4" s="1" t="s">
        <v>4562</v>
      </c>
      <c r="TK4" s="1">
        <v>37091124</v>
      </c>
      <c r="TL4" s="1" t="s">
        <v>4561</v>
      </c>
      <c r="TM4" s="1" t="s">
        <v>4562</v>
      </c>
      <c r="TP4" s="1">
        <v>40287112</v>
      </c>
      <c r="TQ4" s="1" t="s">
        <v>4561</v>
      </c>
      <c r="TR4" s="1" t="s">
        <v>4562</v>
      </c>
      <c r="TU4" s="1">
        <v>42319016</v>
      </c>
      <c r="TV4" s="1" t="s">
        <v>4561</v>
      </c>
      <c r="TW4" s="1" t="s">
        <v>4562</v>
      </c>
      <c r="TZ4" s="1">
        <v>42624360</v>
      </c>
      <c r="UA4" s="1" t="s">
        <v>4561</v>
      </c>
      <c r="UB4" s="1" t="s">
        <v>4562</v>
      </c>
      <c r="UE4" s="1">
        <v>44196120</v>
      </c>
      <c r="UF4" s="1" t="s">
        <v>4561</v>
      </c>
      <c r="UG4" s="1" t="s">
        <v>4562</v>
      </c>
      <c r="UJ4" s="1">
        <v>47026388</v>
      </c>
      <c r="UK4" s="1" t="s">
        <v>4561</v>
      </c>
      <c r="UL4" s="1" t="s">
        <v>4562</v>
      </c>
      <c r="UO4" s="1">
        <v>51259824</v>
      </c>
      <c r="UP4" s="1" t="s">
        <v>4561</v>
      </c>
      <c r="UQ4" s="1" t="s">
        <v>4562</v>
      </c>
      <c r="UT4" s="1">
        <v>52533280</v>
      </c>
      <c r="UU4" s="1" t="s">
        <v>4561</v>
      </c>
      <c r="UV4" s="1" t="s">
        <v>4562</v>
      </c>
      <c r="UY4" s="1">
        <v>64005048</v>
      </c>
      <c r="UZ4" s="1" t="s">
        <v>4561</v>
      </c>
      <c r="VA4" s="1" t="s">
        <v>4562</v>
      </c>
      <c r="VD4" s="1">
        <v>66460500</v>
      </c>
      <c r="VE4" s="1" t="s">
        <v>4561</v>
      </c>
      <c r="VF4" s="1" t="s">
        <v>4562</v>
      </c>
      <c r="VI4" s="1">
        <v>68125832</v>
      </c>
      <c r="VJ4" s="1" t="s">
        <v>4561</v>
      </c>
      <c r="VK4" s="1" t="s">
        <v>4562</v>
      </c>
      <c r="VN4" s="1">
        <v>70313408</v>
      </c>
      <c r="VO4" s="1" t="s">
        <v>4561</v>
      </c>
      <c r="VP4" s="1" t="s">
        <v>4562</v>
      </c>
      <c r="VS4" s="1">
        <v>72000000</v>
      </c>
      <c r="VT4" s="1" t="s">
        <v>4561</v>
      </c>
      <c r="VU4" s="1" t="s">
        <v>4562</v>
      </c>
      <c r="VX4" s="1">
        <v>76797576</v>
      </c>
      <c r="VY4" s="1" t="s">
        <v>4561</v>
      </c>
      <c r="VZ4" s="1" t="s">
        <v>4562</v>
      </c>
      <c r="WC4" s="1">
        <v>79095816</v>
      </c>
      <c r="WD4" s="1" t="s">
        <v>4561</v>
      </c>
      <c r="WE4" s="1" t="s">
        <v>4562</v>
      </c>
      <c r="WH4" s="1">
        <v>79415824</v>
      </c>
      <c r="WI4" s="1" t="s">
        <v>4561</v>
      </c>
      <c r="WJ4" s="1" t="s">
        <v>4562</v>
      </c>
      <c r="WM4" s="1">
        <v>81454656</v>
      </c>
      <c r="WN4" s="1" t="s">
        <v>4561</v>
      </c>
      <c r="WO4" s="1" t="s">
        <v>4562</v>
      </c>
      <c r="WR4" s="1">
        <v>84449160</v>
      </c>
      <c r="WS4" s="1" t="s">
        <v>4561</v>
      </c>
      <c r="WT4" s="1" t="s">
        <v>4562</v>
      </c>
      <c r="WW4" s="1">
        <v>84686552</v>
      </c>
      <c r="WX4" s="1" t="s">
        <v>4561</v>
      </c>
      <c r="WY4" s="1" t="s">
        <v>4562</v>
      </c>
      <c r="XB4" s="1">
        <v>85776296</v>
      </c>
      <c r="XC4" s="1" t="s">
        <v>4561</v>
      </c>
      <c r="XD4" s="1" t="s">
        <v>4562</v>
      </c>
      <c r="XG4" s="1">
        <v>93345808</v>
      </c>
      <c r="XH4" s="1" t="s">
        <v>4561</v>
      </c>
      <c r="XI4" s="1" t="s">
        <v>4562</v>
      </c>
      <c r="XL4" s="1">
        <v>97554376</v>
      </c>
      <c r="XM4" s="1" t="s">
        <v>4561</v>
      </c>
      <c r="XN4" s="1" t="s">
        <v>4562</v>
      </c>
      <c r="XQ4" s="1">
        <v>97980024</v>
      </c>
      <c r="XR4" s="1" t="s">
        <v>4561</v>
      </c>
      <c r="XS4" s="1" t="s">
        <v>4562</v>
      </c>
      <c r="XV4" s="1">
        <v>100519632</v>
      </c>
      <c r="XW4" s="1" t="s">
        <v>4561</v>
      </c>
      <c r="XX4" s="1" t="s">
        <v>4562</v>
      </c>
      <c r="YA4" s="1">
        <v>102496120</v>
      </c>
      <c r="YB4" s="1" t="s">
        <v>4561</v>
      </c>
      <c r="YC4" s="1" t="s">
        <v>4562</v>
      </c>
      <c r="YF4" s="1">
        <v>107652440</v>
      </c>
      <c r="YG4" s="1" t="s">
        <v>4561</v>
      </c>
      <c r="YH4" s="1" t="s">
        <v>4562</v>
      </c>
      <c r="YK4" s="1">
        <v>110239816</v>
      </c>
      <c r="YL4" s="1" t="s">
        <v>4561</v>
      </c>
      <c r="YM4" s="1" t="s">
        <v>4562</v>
      </c>
      <c r="YP4" s="1">
        <v>112819672</v>
      </c>
      <c r="YQ4" s="1" t="s">
        <v>4561</v>
      </c>
      <c r="YR4" s="1" t="s">
        <v>4562</v>
      </c>
      <c r="YU4" s="1">
        <v>119315704</v>
      </c>
      <c r="YV4" s="1" t="s">
        <v>4561</v>
      </c>
      <c r="YW4" s="1" t="s">
        <v>4562</v>
      </c>
      <c r="YZ4" s="1">
        <v>121223144</v>
      </c>
      <c r="ZA4" s="1" t="s">
        <v>4561</v>
      </c>
      <c r="ZB4" s="1" t="s">
        <v>4562</v>
      </c>
      <c r="ZE4" s="1">
        <v>125244576</v>
      </c>
      <c r="ZF4" s="1" t="s">
        <v>4561</v>
      </c>
      <c r="ZG4" s="1" t="s">
        <v>4562</v>
      </c>
      <c r="ZJ4" s="1">
        <v>129780456</v>
      </c>
      <c r="ZK4" s="1" t="s">
        <v>4561</v>
      </c>
      <c r="ZL4" s="1" t="s">
        <v>4562</v>
      </c>
      <c r="ZO4" s="1">
        <v>135444384</v>
      </c>
      <c r="ZP4" s="1" t="s">
        <v>4561</v>
      </c>
      <c r="ZQ4" s="1" t="s">
        <v>4562</v>
      </c>
      <c r="ZT4" s="1">
        <v>140136560</v>
      </c>
      <c r="ZU4" s="1" t="s">
        <v>4561</v>
      </c>
      <c r="ZV4" s="1" t="s">
        <v>4562</v>
      </c>
      <c r="ZY4" s="1">
        <v>141866768</v>
      </c>
      <c r="ZZ4" s="1" t="s">
        <v>4561</v>
      </c>
      <c r="AAA4" s="1" t="s">
        <v>4562</v>
      </c>
      <c r="AAD4" s="1">
        <v>145033296</v>
      </c>
      <c r="AAE4" s="1" t="s">
        <v>4561</v>
      </c>
      <c r="AAF4" s="1" t="s">
        <v>4562</v>
      </c>
      <c r="AAI4" s="1">
        <v>147175072</v>
      </c>
      <c r="AAJ4" s="1" t="s">
        <v>4561</v>
      </c>
      <c r="AAK4" s="1" t="s">
        <v>4562</v>
      </c>
      <c r="AAN4" s="1">
        <v>149806848</v>
      </c>
      <c r="AAO4" s="1" t="s">
        <v>4561</v>
      </c>
      <c r="AAP4" s="1" t="s">
        <v>4562</v>
      </c>
      <c r="AAS4" s="1">
        <v>150040592</v>
      </c>
      <c r="AAT4" s="1" t="s">
        <v>4561</v>
      </c>
      <c r="AAU4" s="1" t="s">
        <v>4562</v>
      </c>
      <c r="AAX4" s="1">
        <v>157233152</v>
      </c>
      <c r="AAY4" s="1" t="s">
        <v>4561</v>
      </c>
      <c r="AAZ4" s="1" t="s">
        <v>4562</v>
      </c>
      <c r="ABC4" s="1">
        <v>161264160</v>
      </c>
      <c r="ABD4" s="1" t="s">
        <v>4561</v>
      </c>
      <c r="ABE4" s="1" t="s">
        <v>4562</v>
      </c>
      <c r="ABH4" s="1">
        <v>171732944</v>
      </c>
      <c r="ABI4" s="1" t="s">
        <v>4561</v>
      </c>
      <c r="ABJ4" s="1" t="s">
        <v>4562</v>
      </c>
      <c r="ABM4" s="1">
        <v>175348128</v>
      </c>
      <c r="ABN4" s="1" t="s">
        <v>4561</v>
      </c>
      <c r="ABO4" s="1" t="s">
        <v>4562</v>
      </c>
      <c r="ABR4" s="1">
        <v>193038624</v>
      </c>
      <c r="ABS4" s="1" t="s">
        <v>4561</v>
      </c>
      <c r="ABT4" s="1" t="s">
        <v>4562</v>
      </c>
      <c r="ABW4" s="1">
        <v>205909040</v>
      </c>
      <c r="ABX4" s="1" t="s">
        <v>4561</v>
      </c>
      <c r="ABY4" s="1" t="s">
        <v>4562</v>
      </c>
      <c r="ACB4" s="1">
        <v>206488224</v>
      </c>
      <c r="ACC4" s="1" t="s">
        <v>4561</v>
      </c>
      <c r="ACD4" s="1" t="s">
        <v>4562</v>
      </c>
      <c r="ACG4" s="1">
        <v>214417200</v>
      </c>
      <c r="ACH4" s="1" t="s">
        <v>4561</v>
      </c>
      <c r="ACI4" s="1" t="s">
        <v>4562</v>
      </c>
      <c r="ACL4" s="1">
        <v>221310608</v>
      </c>
      <c r="ACM4" s="1" t="s">
        <v>4561</v>
      </c>
      <c r="ACN4" s="1" t="s">
        <v>4562</v>
      </c>
      <c r="ACQ4" s="1">
        <v>221370688</v>
      </c>
      <c r="ACR4" s="1" t="s">
        <v>4561</v>
      </c>
      <c r="ACS4" s="1" t="s">
        <v>4562</v>
      </c>
      <c r="ACV4" s="1">
        <v>223867088</v>
      </c>
      <c r="ACW4" s="1" t="s">
        <v>4561</v>
      </c>
      <c r="ACX4" s="1" t="s">
        <v>4562</v>
      </c>
      <c r="ADA4" s="1">
        <v>238797904</v>
      </c>
      <c r="ADB4" s="1" t="s">
        <v>4561</v>
      </c>
      <c r="ADC4" s="1" t="s">
        <v>4562</v>
      </c>
      <c r="ADF4" s="1">
        <v>239753264</v>
      </c>
      <c r="ADG4" s="1" t="s">
        <v>4561</v>
      </c>
      <c r="ADH4" s="1" t="s">
        <v>4562</v>
      </c>
      <c r="ADK4" s="1">
        <v>242583472</v>
      </c>
      <c r="ADL4" s="1" t="s">
        <v>4561</v>
      </c>
      <c r="ADM4" s="1" t="s">
        <v>4562</v>
      </c>
      <c r="ADP4" s="1">
        <v>245936336</v>
      </c>
      <c r="ADQ4" s="1" t="s">
        <v>4561</v>
      </c>
      <c r="ADR4" s="1" t="s">
        <v>4562</v>
      </c>
      <c r="ADU4" s="1">
        <v>254673248</v>
      </c>
      <c r="ADV4" s="1" t="s">
        <v>4561</v>
      </c>
      <c r="ADW4" s="1" t="s">
        <v>4562</v>
      </c>
      <c r="ADZ4" s="1">
        <v>257050720</v>
      </c>
      <c r="AEA4" s="1" t="s">
        <v>4561</v>
      </c>
      <c r="AEB4" s="1" t="s">
        <v>4562</v>
      </c>
      <c r="AEE4" s="1">
        <v>264092768</v>
      </c>
      <c r="AEF4" s="1" t="s">
        <v>4561</v>
      </c>
      <c r="AEG4" s="1" t="s">
        <v>4562</v>
      </c>
      <c r="AEJ4" s="1">
        <v>270437280</v>
      </c>
      <c r="AEK4" s="1" t="s">
        <v>4561</v>
      </c>
      <c r="AEL4" s="1" t="s">
        <v>4562</v>
      </c>
      <c r="AEO4" s="1">
        <v>281304288</v>
      </c>
      <c r="AEP4" s="1" t="s">
        <v>4561</v>
      </c>
      <c r="AEQ4" s="1" t="s">
        <v>4562</v>
      </c>
      <c r="AET4" s="1">
        <v>289587232</v>
      </c>
      <c r="AEU4" s="1" t="s">
        <v>4561</v>
      </c>
      <c r="AEV4" s="1" t="s">
        <v>4562</v>
      </c>
      <c r="AEY4" s="1">
        <v>301483520</v>
      </c>
      <c r="AEZ4" s="1" t="s">
        <v>4561</v>
      </c>
      <c r="AFA4" s="1" t="s">
        <v>4562</v>
      </c>
      <c r="AFD4" s="1">
        <v>311481888</v>
      </c>
      <c r="AFE4" s="1" t="s">
        <v>4561</v>
      </c>
      <c r="AFF4" s="1" t="s">
        <v>4562</v>
      </c>
      <c r="AFI4" s="1">
        <v>319747328</v>
      </c>
      <c r="AFJ4" s="1" t="s">
        <v>4561</v>
      </c>
      <c r="AFK4" s="1" t="s">
        <v>4562</v>
      </c>
      <c r="AFN4" s="1">
        <v>321973280</v>
      </c>
      <c r="AFO4" s="1" t="s">
        <v>4561</v>
      </c>
      <c r="AFP4" s="1" t="s">
        <v>4562</v>
      </c>
      <c r="AFS4" s="1">
        <v>322391520</v>
      </c>
      <c r="AFT4" s="1" t="s">
        <v>4561</v>
      </c>
      <c r="AFU4" s="1" t="s">
        <v>4562</v>
      </c>
      <c r="AFX4" s="1">
        <v>324768000</v>
      </c>
      <c r="AFY4" s="1" t="s">
        <v>4561</v>
      </c>
      <c r="AFZ4" s="1" t="s">
        <v>4562</v>
      </c>
      <c r="AGC4" s="1">
        <v>327980032</v>
      </c>
      <c r="AGD4" s="1" t="s">
        <v>4561</v>
      </c>
      <c r="AGE4" s="1" t="s">
        <v>4562</v>
      </c>
      <c r="AGH4" s="1">
        <v>331975488</v>
      </c>
      <c r="AGI4" s="1" t="s">
        <v>4561</v>
      </c>
      <c r="AGJ4" s="1" t="s">
        <v>4562</v>
      </c>
      <c r="AGM4" s="1">
        <v>339144064</v>
      </c>
      <c r="AGN4" s="1" t="s">
        <v>4561</v>
      </c>
      <c r="AGO4" s="1" t="s">
        <v>4562</v>
      </c>
      <c r="AGR4" s="1">
        <v>342030208</v>
      </c>
      <c r="AGS4" s="1" t="s">
        <v>4561</v>
      </c>
      <c r="AGT4" s="1" t="s">
        <v>4562</v>
      </c>
      <c r="AGW4" s="1">
        <v>347891776</v>
      </c>
      <c r="AGX4" s="1" t="s">
        <v>4561</v>
      </c>
      <c r="AGY4" s="1" t="s">
        <v>4562</v>
      </c>
      <c r="AHB4" s="1">
        <v>347959904</v>
      </c>
      <c r="AHC4" s="1" t="s">
        <v>4561</v>
      </c>
      <c r="AHD4" s="1" t="s">
        <v>4562</v>
      </c>
      <c r="AHG4" s="1">
        <v>349227808</v>
      </c>
      <c r="AHH4" s="1" t="s">
        <v>4561</v>
      </c>
      <c r="AHI4" s="1" t="s">
        <v>4562</v>
      </c>
      <c r="AHL4" s="1">
        <v>351560064</v>
      </c>
      <c r="AHM4" s="1" t="s">
        <v>4561</v>
      </c>
      <c r="AHN4" s="1" t="s">
        <v>4562</v>
      </c>
      <c r="AHQ4" s="1">
        <v>357932000</v>
      </c>
      <c r="AHR4" s="1" t="s">
        <v>4561</v>
      </c>
      <c r="AHS4" s="1" t="s">
        <v>4562</v>
      </c>
      <c r="AHV4" s="1">
        <v>358498816</v>
      </c>
      <c r="AHW4" s="1" t="s">
        <v>4561</v>
      </c>
      <c r="AHX4" s="1" t="s">
        <v>4562</v>
      </c>
      <c r="AIA4" s="1">
        <v>360145056</v>
      </c>
      <c r="AIB4" s="1" t="s">
        <v>4561</v>
      </c>
      <c r="AIC4" s="1" t="s">
        <v>4562</v>
      </c>
      <c r="AIF4" s="1">
        <v>374106816</v>
      </c>
      <c r="AIG4" s="1" t="s">
        <v>4561</v>
      </c>
      <c r="AIH4" s="1" t="s">
        <v>4562</v>
      </c>
      <c r="AIK4" s="1">
        <v>418939232</v>
      </c>
      <c r="AIL4" s="1" t="s">
        <v>4561</v>
      </c>
      <c r="AIM4" s="1" t="s">
        <v>4562</v>
      </c>
      <c r="AIP4" s="1">
        <v>419220448</v>
      </c>
      <c r="AIQ4" s="1" t="s">
        <v>4561</v>
      </c>
      <c r="AIR4" s="1" t="s">
        <v>4562</v>
      </c>
      <c r="AIU4" s="1">
        <v>432799872</v>
      </c>
      <c r="AIV4" s="1" t="s">
        <v>4561</v>
      </c>
      <c r="AIW4" s="1" t="s">
        <v>4562</v>
      </c>
      <c r="AIZ4" s="1">
        <v>437223360</v>
      </c>
      <c r="AJA4" s="1" t="s">
        <v>4561</v>
      </c>
      <c r="AJB4" s="1" t="s">
        <v>4562</v>
      </c>
      <c r="AJE4" s="1">
        <v>438527744</v>
      </c>
      <c r="AJF4" s="1" t="s">
        <v>4561</v>
      </c>
      <c r="AJG4" s="1" t="s">
        <v>4562</v>
      </c>
      <c r="AJJ4" s="1">
        <v>473469056</v>
      </c>
      <c r="AJK4" s="1" t="s">
        <v>4561</v>
      </c>
      <c r="AJL4" s="1" t="s">
        <v>4562</v>
      </c>
      <c r="AJO4" s="1">
        <v>500511072</v>
      </c>
      <c r="AJP4" s="1" t="s">
        <v>4561</v>
      </c>
      <c r="AJQ4" s="1" t="s">
        <v>4562</v>
      </c>
      <c r="AJT4" s="1">
        <v>504397312</v>
      </c>
      <c r="AJU4" s="1" t="s">
        <v>4561</v>
      </c>
      <c r="AJV4" s="1" t="s">
        <v>4562</v>
      </c>
      <c r="AJY4" s="1">
        <v>508487136</v>
      </c>
      <c r="AJZ4" s="1" t="s">
        <v>4561</v>
      </c>
      <c r="AKA4" s="1" t="s">
        <v>4562</v>
      </c>
      <c r="AKD4" s="1">
        <v>530746848</v>
      </c>
      <c r="AKE4" s="1" t="s">
        <v>4561</v>
      </c>
      <c r="AKF4" s="1" t="s">
        <v>4562</v>
      </c>
      <c r="AKI4" s="1">
        <v>555467264</v>
      </c>
      <c r="AKJ4" s="1" t="s">
        <v>4561</v>
      </c>
      <c r="AKK4" s="1" t="s">
        <v>4562</v>
      </c>
      <c r="AKN4" s="1">
        <v>559671168</v>
      </c>
      <c r="AKO4" s="1" t="s">
        <v>4561</v>
      </c>
      <c r="AKP4" s="1" t="s">
        <v>4562</v>
      </c>
      <c r="AKS4" s="1">
        <v>559760320</v>
      </c>
      <c r="AKT4" s="1" t="s">
        <v>4561</v>
      </c>
      <c r="AKU4" s="1" t="s">
        <v>4562</v>
      </c>
      <c r="AKX4" s="1">
        <v>563498496</v>
      </c>
      <c r="AKY4" s="1" t="s">
        <v>4561</v>
      </c>
      <c r="AKZ4" s="1" t="s">
        <v>4562</v>
      </c>
      <c r="ALC4" s="1">
        <v>579642880</v>
      </c>
      <c r="ALD4" s="1" t="s">
        <v>4561</v>
      </c>
      <c r="ALE4" s="1" t="s">
        <v>4562</v>
      </c>
      <c r="ALH4" s="1">
        <v>581939200</v>
      </c>
      <c r="ALI4" s="1" t="s">
        <v>4561</v>
      </c>
      <c r="ALJ4" s="1" t="s">
        <v>4562</v>
      </c>
      <c r="ALM4" s="1">
        <v>591763520</v>
      </c>
      <c r="ALN4" s="1" t="s">
        <v>4561</v>
      </c>
      <c r="ALO4" s="1" t="s">
        <v>4562</v>
      </c>
      <c r="ALR4" s="1">
        <v>604632448</v>
      </c>
      <c r="ALS4" s="1" t="s">
        <v>4561</v>
      </c>
      <c r="ALT4" s="1" t="s">
        <v>4562</v>
      </c>
      <c r="ALW4" s="1">
        <v>605203264</v>
      </c>
      <c r="ALX4" s="1" t="s">
        <v>4561</v>
      </c>
      <c r="ALY4" s="1" t="s">
        <v>4562</v>
      </c>
      <c r="AMB4" s="1">
        <v>606651264</v>
      </c>
      <c r="AMC4" s="1" t="s">
        <v>4561</v>
      </c>
      <c r="AMD4" s="1" t="s">
        <v>4562</v>
      </c>
      <c r="AMG4" s="1">
        <v>660332480</v>
      </c>
      <c r="AMH4" s="1" t="s">
        <v>4561</v>
      </c>
      <c r="AMI4" s="1" t="s">
        <v>4562</v>
      </c>
      <c r="AML4" s="1">
        <v>692048768</v>
      </c>
      <c r="AMM4" s="1" t="s">
        <v>4561</v>
      </c>
      <c r="AMN4" s="1" t="s">
        <v>4562</v>
      </c>
      <c r="AMQ4" s="1">
        <v>692963840</v>
      </c>
      <c r="AMR4" s="1" t="s">
        <v>4561</v>
      </c>
      <c r="AMS4" s="1" t="s">
        <v>4562</v>
      </c>
      <c r="AMV4" s="1">
        <v>695992896</v>
      </c>
      <c r="AMW4" s="1" t="s">
        <v>4561</v>
      </c>
      <c r="AMX4" s="1" t="s">
        <v>4562</v>
      </c>
      <c r="ANA4" s="1">
        <v>708007744</v>
      </c>
      <c r="ANB4" s="1" t="s">
        <v>4561</v>
      </c>
      <c r="ANC4" s="1" t="s">
        <v>4562</v>
      </c>
      <c r="ANF4" s="1">
        <v>724499968</v>
      </c>
      <c r="ANG4" s="1" t="s">
        <v>4561</v>
      </c>
      <c r="ANH4" s="1" t="s">
        <v>4562</v>
      </c>
      <c r="ANK4" s="1">
        <v>740665408</v>
      </c>
      <c r="ANL4" s="1" t="s">
        <v>4561</v>
      </c>
      <c r="ANM4" s="1" t="s">
        <v>4562</v>
      </c>
      <c r="ANP4" s="1">
        <v>794268032</v>
      </c>
      <c r="ANQ4" s="1" t="s">
        <v>4561</v>
      </c>
      <c r="ANR4" s="1" t="s">
        <v>4562</v>
      </c>
      <c r="ANU4" s="1">
        <v>795694016</v>
      </c>
      <c r="ANV4" s="1" t="s">
        <v>4561</v>
      </c>
      <c r="ANW4" s="1" t="s">
        <v>4562</v>
      </c>
      <c r="ANZ4" s="1">
        <v>796676032</v>
      </c>
      <c r="AOA4" s="1" t="s">
        <v>4561</v>
      </c>
      <c r="AOB4" s="1" t="s">
        <v>4562</v>
      </c>
      <c r="AOE4" s="1">
        <v>805314560</v>
      </c>
      <c r="AOF4" s="1" t="s">
        <v>4561</v>
      </c>
      <c r="AOG4" s="1" t="s">
        <v>4562</v>
      </c>
      <c r="AOJ4" s="1">
        <v>809374080</v>
      </c>
      <c r="AOK4" s="1" t="s">
        <v>4561</v>
      </c>
      <c r="AOL4" s="1" t="s">
        <v>4562</v>
      </c>
      <c r="AOO4" s="1">
        <v>837362496</v>
      </c>
      <c r="AOP4" s="1" t="s">
        <v>4561</v>
      </c>
      <c r="AOQ4" s="1" t="s">
        <v>4562</v>
      </c>
      <c r="AOT4" s="1">
        <v>846637888</v>
      </c>
      <c r="AOU4" s="1" t="s">
        <v>4561</v>
      </c>
      <c r="AOV4" s="1" t="s">
        <v>4562</v>
      </c>
      <c r="AOY4" s="1">
        <v>847050112</v>
      </c>
      <c r="AOZ4" s="1" t="s">
        <v>4561</v>
      </c>
      <c r="APA4" s="1" t="s">
        <v>4562</v>
      </c>
      <c r="APD4" s="1">
        <v>869585728</v>
      </c>
      <c r="APE4" s="1" t="s">
        <v>4561</v>
      </c>
      <c r="APF4" s="1" t="s">
        <v>4562</v>
      </c>
      <c r="API4" s="1">
        <v>869844800</v>
      </c>
      <c r="APJ4" s="1" t="s">
        <v>4561</v>
      </c>
      <c r="APK4" s="1" t="s">
        <v>4562</v>
      </c>
      <c r="APN4" s="1">
        <v>933196736</v>
      </c>
      <c r="APO4" s="1" t="s">
        <v>4561</v>
      </c>
      <c r="APP4" s="1" t="s">
        <v>4562</v>
      </c>
      <c r="APS4" s="1">
        <v>941827136</v>
      </c>
      <c r="APT4" s="1" t="s">
        <v>4561</v>
      </c>
      <c r="APU4" s="1" t="s">
        <v>4562</v>
      </c>
      <c r="APX4" s="1">
        <v>987292352</v>
      </c>
      <c r="APY4" s="1" t="s">
        <v>4561</v>
      </c>
      <c r="APZ4" s="1" t="s">
        <v>4562</v>
      </c>
      <c r="AQC4" s="1">
        <v>1044879424</v>
      </c>
      <c r="AQD4" s="1" t="s">
        <v>4561</v>
      </c>
      <c r="AQE4" s="1" t="s">
        <v>4562</v>
      </c>
      <c r="AQH4" s="1">
        <v>1045015296</v>
      </c>
      <c r="AQI4" s="1" t="s">
        <v>4561</v>
      </c>
      <c r="AQJ4" s="1" t="s">
        <v>4562</v>
      </c>
      <c r="AQM4" s="1">
        <v>1061507200</v>
      </c>
      <c r="AQN4" s="1" t="s">
        <v>4561</v>
      </c>
      <c r="AQO4" s="1" t="s">
        <v>4562</v>
      </c>
      <c r="AQR4" s="1">
        <v>1061921344</v>
      </c>
      <c r="AQS4" s="1" t="s">
        <v>4561</v>
      </c>
      <c r="AQT4" s="1" t="s">
        <v>4562</v>
      </c>
      <c r="AQW4" s="1">
        <v>1072993408</v>
      </c>
      <c r="AQX4" s="1" t="s">
        <v>4561</v>
      </c>
      <c r="AQY4" s="1" t="s">
        <v>4562</v>
      </c>
      <c r="ARB4" s="1">
        <v>1074564224</v>
      </c>
      <c r="ARC4" s="1" t="s">
        <v>4561</v>
      </c>
      <c r="ARD4" s="1" t="s">
        <v>4562</v>
      </c>
      <c r="ARG4" s="1">
        <v>1124901504</v>
      </c>
      <c r="ARH4" s="1" t="s">
        <v>4561</v>
      </c>
      <c r="ARI4" s="1" t="s">
        <v>4562</v>
      </c>
      <c r="ARL4" s="1">
        <v>1173098880</v>
      </c>
      <c r="ARM4" s="1" t="s">
        <v>4561</v>
      </c>
      <c r="ARN4" s="1" t="s">
        <v>4562</v>
      </c>
      <c r="ARQ4" s="1">
        <v>1190137984</v>
      </c>
      <c r="ARR4" s="1" t="s">
        <v>4561</v>
      </c>
      <c r="ARS4" s="1" t="s">
        <v>4562</v>
      </c>
      <c r="ARV4" s="1">
        <v>1195336064</v>
      </c>
      <c r="ARW4" s="1" t="s">
        <v>4561</v>
      </c>
      <c r="ARX4" s="1" t="s">
        <v>4562</v>
      </c>
      <c r="ASA4" s="1">
        <v>1200426368</v>
      </c>
      <c r="ASB4" s="1" t="s">
        <v>4561</v>
      </c>
      <c r="ASC4" s="1" t="s">
        <v>4562</v>
      </c>
      <c r="ASF4" s="1">
        <v>1221862272</v>
      </c>
      <c r="ASG4" s="1" t="s">
        <v>4561</v>
      </c>
      <c r="ASH4" s="1" t="s">
        <v>4562</v>
      </c>
      <c r="ASK4" s="1">
        <v>1241705600</v>
      </c>
      <c r="ASL4" s="1" t="s">
        <v>4561</v>
      </c>
      <c r="ASM4" s="1" t="s">
        <v>4562</v>
      </c>
      <c r="ASP4" s="1">
        <v>1243807872</v>
      </c>
      <c r="ASQ4" s="1" t="s">
        <v>4561</v>
      </c>
      <c r="ASR4" s="1" t="s">
        <v>4562</v>
      </c>
      <c r="ASU4" s="1">
        <v>1250526976</v>
      </c>
      <c r="ASV4" s="1" t="s">
        <v>4561</v>
      </c>
      <c r="ASW4" s="1" t="s">
        <v>4562</v>
      </c>
      <c r="ASZ4" s="1">
        <v>1256775552</v>
      </c>
      <c r="ATA4" s="1" t="s">
        <v>4561</v>
      </c>
      <c r="ATB4" s="1" t="s">
        <v>4562</v>
      </c>
      <c r="ATE4" s="1">
        <v>1280091520</v>
      </c>
      <c r="ATF4" s="1" t="s">
        <v>4561</v>
      </c>
      <c r="ATG4" s="1" t="s">
        <v>4562</v>
      </c>
      <c r="ATJ4" s="1">
        <v>1323080576</v>
      </c>
      <c r="ATK4" s="1" t="s">
        <v>4561</v>
      </c>
      <c r="ATL4" s="1" t="s">
        <v>4562</v>
      </c>
      <c r="ATO4" s="1">
        <v>1332770432</v>
      </c>
      <c r="ATP4" s="1" t="s">
        <v>4561</v>
      </c>
      <c r="ATQ4" s="1" t="s">
        <v>4562</v>
      </c>
      <c r="ATT4" s="1">
        <v>1337011200</v>
      </c>
      <c r="ATU4" s="1" t="s">
        <v>4561</v>
      </c>
      <c r="ATV4" s="1" t="s">
        <v>4562</v>
      </c>
      <c r="ATY4" s="1">
        <v>1340714624</v>
      </c>
      <c r="ATZ4" s="1" t="s">
        <v>4561</v>
      </c>
      <c r="AUA4" s="1" t="s">
        <v>4562</v>
      </c>
      <c r="AUD4" s="1">
        <v>1367682944</v>
      </c>
      <c r="AUE4" s="1" t="s">
        <v>4561</v>
      </c>
      <c r="AUF4" s="1" t="s">
        <v>4562</v>
      </c>
      <c r="AUI4" s="1">
        <v>1372402304</v>
      </c>
      <c r="AUJ4" s="1" t="s">
        <v>4561</v>
      </c>
      <c r="AUK4" s="1" t="s">
        <v>4562</v>
      </c>
      <c r="AUN4" s="1">
        <v>1397657728</v>
      </c>
      <c r="AUO4" s="1" t="s">
        <v>4561</v>
      </c>
      <c r="AUP4" s="1" t="s">
        <v>4562</v>
      </c>
      <c r="AUS4" s="1">
        <v>1419410304</v>
      </c>
      <c r="AUT4" s="1" t="s">
        <v>4561</v>
      </c>
      <c r="AUU4" s="1" t="s">
        <v>4562</v>
      </c>
      <c r="AUX4" s="1">
        <v>1423216000</v>
      </c>
      <c r="AUY4" s="1" t="s">
        <v>4561</v>
      </c>
      <c r="AUZ4" s="1" t="s">
        <v>4562</v>
      </c>
      <c r="AVC4" s="1">
        <v>1483984640</v>
      </c>
      <c r="AVD4" s="1" t="s">
        <v>4561</v>
      </c>
      <c r="AVE4" s="1" t="s">
        <v>4562</v>
      </c>
      <c r="AVH4" s="1">
        <v>1520051584</v>
      </c>
      <c r="AVI4" s="1" t="s">
        <v>4561</v>
      </c>
      <c r="AVJ4" s="1" t="s">
        <v>4562</v>
      </c>
      <c r="AVM4" s="1">
        <v>1533078400</v>
      </c>
      <c r="AVN4" s="1" t="s">
        <v>4561</v>
      </c>
      <c r="AVO4" s="1" t="s">
        <v>4562</v>
      </c>
      <c r="AVR4" s="1">
        <v>1554603776</v>
      </c>
      <c r="AVS4" s="1" t="s">
        <v>4561</v>
      </c>
      <c r="AVT4" s="1" t="s">
        <v>4562</v>
      </c>
      <c r="AVW4" s="1">
        <v>1554943232</v>
      </c>
      <c r="AVX4" s="1" t="s">
        <v>4561</v>
      </c>
      <c r="AVY4" s="1" t="s">
        <v>4562</v>
      </c>
      <c r="AWB4" s="1">
        <v>1575060864</v>
      </c>
      <c r="AWC4" s="1" t="s">
        <v>4561</v>
      </c>
      <c r="AWD4" s="1" t="s">
        <v>4562</v>
      </c>
      <c r="AWG4" s="1">
        <v>1624592000</v>
      </c>
      <c r="AWH4" s="1" t="s">
        <v>4561</v>
      </c>
      <c r="AWI4" s="1" t="s">
        <v>4562</v>
      </c>
      <c r="AWL4" s="1">
        <v>1626294784</v>
      </c>
      <c r="AWM4" s="1" t="s">
        <v>4561</v>
      </c>
      <c r="AWN4" s="1" t="s">
        <v>4562</v>
      </c>
      <c r="AWQ4" s="1">
        <v>1681731840</v>
      </c>
      <c r="AWR4" s="1" t="s">
        <v>4561</v>
      </c>
      <c r="AWS4" s="1" t="s">
        <v>4562</v>
      </c>
      <c r="AWV4" s="1">
        <v>1751717120</v>
      </c>
      <c r="AWW4" s="1" t="s">
        <v>4561</v>
      </c>
      <c r="AWX4" s="1" t="s">
        <v>4562</v>
      </c>
      <c r="AXA4" s="1">
        <v>1841494272</v>
      </c>
      <c r="AXB4" s="1" t="s">
        <v>4561</v>
      </c>
      <c r="AXC4" s="1" t="s">
        <v>4562</v>
      </c>
      <c r="AXF4" s="1">
        <v>1858414336</v>
      </c>
      <c r="AXG4" s="1" t="s">
        <v>4561</v>
      </c>
      <c r="AXH4" s="1" t="s">
        <v>4562</v>
      </c>
      <c r="AXK4" s="1">
        <v>1921120640</v>
      </c>
      <c r="AXL4" s="1" t="s">
        <v>4561</v>
      </c>
      <c r="AXM4" s="1" t="s">
        <v>4562</v>
      </c>
      <c r="AXP4" s="1">
        <v>1924925824</v>
      </c>
      <c r="AXQ4" s="1" t="s">
        <v>4561</v>
      </c>
      <c r="AXR4" s="1" t="s">
        <v>4562</v>
      </c>
      <c r="AXU4" s="1">
        <v>1932178304</v>
      </c>
      <c r="AXV4" s="1" t="s">
        <v>4561</v>
      </c>
      <c r="AXW4" s="1" t="s">
        <v>4562</v>
      </c>
      <c r="AXZ4" s="1">
        <v>1953211776</v>
      </c>
      <c r="AYA4" s="1" t="s">
        <v>4561</v>
      </c>
      <c r="AYB4" s="1" t="s">
        <v>4562</v>
      </c>
      <c r="AYE4" s="1">
        <v>1983593216</v>
      </c>
      <c r="AYF4" s="1" t="s">
        <v>4561</v>
      </c>
      <c r="AYG4" s="1" t="s">
        <v>4562</v>
      </c>
      <c r="AYJ4" s="1">
        <v>2075179776</v>
      </c>
      <c r="AYK4" s="1" t="s">
        <v>4561</v>
      </c>
      <c r="AYL4" s="1" t="s">
        <v>4562</v>
      </c>
      <c r="AYO4" s="1">
        <v>2081598464</v>
      </c>
      <c r="AYP4" s="1" t="s">
        <v>4561</v>
      </c>
      <c r="AYQ4" s="1" t="s">
        <v>4562</v>
      </c>
      <c r="AYT4" s="1">
        <v>2099250688</v>
      </c>
      <c r="AYU4" s="1" t="s">
        <v>4561</v>
      </c>
      <c r="AYV4" s="1" t="s">
        <v>4562</v>
      </c>
      <c r="AYY4" s="1">
        <v>2130546944</v>
      </c>
      <c r="AYZ4" s="1" t="s">
        <v>4561</v>
      </c>
      <c r="AZA4" s="1" t="s">
        <v>4562</v>
      </c>
      <c r="AZD4" s="1">
        <v>2139084288</v>
      </c>
      <c r="AZE4" s="1" t="s">
        <v>4561</v>
      </c>
      <c r="AZF4" s="1" t="s">
        <v>4562</v>
      </c>
      <c r="AZI4" s="1">
        <v>2173894400</v>
      </c>
      <c r="AZJ4" s="1" t="s">
        <v>4561</v>
      </c>
      <c r="AZK4" s="1" t="s">
        <v>4562</v>
      </c>
      <c r="AZN4" s="1">
        <v>2244026624</v>
      </c>
      <c r="AZO4" s="1" t="s">
        <v>4561</v>
      </c>
      <c r="AZP4" s="1" t="s">
        <v>4562</v>
      </c>
      <c r="AZS4" s="1">
        <v>2261764352</v>
      </c>
      <c r="AZT4" s="1" t="s">
        <v>4561</v>
      </c>
      <c r="AZU4" s="1" t="s">
        <v>4562</v>
      </c>
      <c r="AZX4" s="1">
        <v>2264703488</v>
      </c>
      <c r="AZY4" s="1" t="s">
        <v>4561</v>
      </c>
      <c r="AZZ4" s="1" t="s">
        <v>4562</v>
      </c>
      <c r="BAC4" s="1">
        <v>2308326656</v>
      </c>
      <c r="BAD4" s="1" t="s">
        <v>4561</v>
      </c>
      <c r="BAE4" s="1" t="s">
        <v>4562</v>
      </c>
      <c r="BAH4" s="1">
        <v>2460172544</v>
      </c>
      <c r="BAI4" s="1" t="s">
        <v>4561</v>
      </c>
      <c r="BAJ4" s="1" t="s">
        <v>4562</v>
      </c>
      <c r="BAM4" s="1">
        <v>2556700672</v>
      </c>
      <c r="BAN4" s="1" t="s">
        <v>4561</v>
      </c>
      <c r="BAO4" s="1" t="s">
        <v>4562</v>
      </c>
      <c r="BAR4" s="1">
        <v>2642191616</v>
      </c>
      <c r="BAS4" s="1" t="s">
        <v>4561</v>
      </c>
      <c r="BAT4" s="1" t="s">
        <v>4562</v>
      </c>
      <c r="BAW4" s="1">
        <v>2678227712</v>
      </c>
      <c r="BAX4" s="1" t="s">
        <v>4561</v>
      </c>
      <c r="BAY4" s="1" t="s">
        <v>4562</v>
      </c>
      <c r="BBB4" s="1">
        <v>2682263296</v>
      </c>
      <c r="BBC4" s="1" t="s">
        <v>4561</v>
      </c>
      <c r="BBD4" s="1" t="s">
        <v>4562</v>
      </c>
      <c r="BBG4" s="1">
        <v>2754223616</v>
      </c>
      <c r="BBH4" s="1" t="s">
        <v>4561</v>
      </c>
      <c r="BBI4" s="1" t="s">
        <v>4562</v>
      </c>
      <c r="BBL4" s="1">
        <v>2815753984</v>
      </c>
      <c r="BBM4" s="1" t="s">
        <v>4561</v>
      </c>
      <c r="BBN4" s="1" t="s">
        <v>4562</v>
      </c>
      <c r="BBQ4" s="1">
        <v>2889976832</v>
      </c>
      <c r="BBR4" s="1" t="s">
        <v>4561</v>
      </c>
      <c r="BBS4" s="1" t="s">
        <v>4562</v>
      </c>
      <c r="BBV4" s="1">
        <v>2924435968</v>
      </c>
      <c r="BBW4" s="1" t="s">
        <v>4561</v>
      </c>
      <c r="BBX4" s="1" t="s">
        <v>4562</v>
      </c>
      <c r="BCA4" s="1">
        <v>2959222784</v>
      </c>
      <c r="BCB4" s="1" t="s">
        <v>4561</v>
      </c>
      <c r="BCC4" s="1" t="s">
        <v>4562</v>
      </c>
      <c r="BCF4" s="1">
        <v>3051141632</v>
      </c>
      <c r="BCG4" s="1" t="s">
        <v>4561</v>
      </c>
      <c r="BCH4" s="1" t="s">
        <v>4562</v>
      </c>
      <c r="BCK4" s="1">
        <v>3064065792</v>
      </c>
      <c r="BCL4" s="1" t="s">
        <v>4561</v>
      </c>
      <c r="BCM4" s="1" t="s">
        <v>4562</v>
      </c>
      <c r="BCP4" s="1">
        <v>3138149376</v>
      </c>
      <c r="BCQ4" s="1" t="s">
        <v>4561</v>
      </c>
      <c r="BCR4" s="1" t="s">
        <v>4562</v>
      </c>
      <c r="BCU4" s="1">
        <v>3238732544</v>
      </c>
      <c r="BCV4" s="1" t="s">
        <v>4561</v>
      </c>
      <c r="BCW4" s="1" t="s">
        <v>4562</v>
      </c>
      <c r="BCZ4" s="1">
        <v>3392606208</v>
      </c>
      <c r="BDA4" s="1" t="s">
        <v>4561</v>
      </c>
      <c r="BDB4" s="1" t="s">
        <v>4562</v>
      </c>
      <c r="BDE4" s="1">
        <v>3472261376</v>
      </c>
      <c r="BDF4" s="1" t="s">
        <v>4561</v>
      </c>
      <c r="BDG4" s="1" t="s">
        <v>4562</v>
      </c>
      <c r="BDJ4" s="1">
        <v>3489471232</v>
      </c>
      <c r="BDK4" s="1" t="s">
        <v>4561</v>
      </c>
      <c r="BDL4" s="1" t="s">
        <v>4562</v>
      </c>
      <c r="BDO4" s="1">
        <v>3635345920</v>
      </c>
      <c r="BDP4" s="1" t="s">
        <v>4561</v>
      </c>
      <c r="BDQ4" s="1" t="s">
        <v>4562</v>
      </c>
      <c r="BDT4" s="1">
        <v>3700272640</v>
      </c>
      <c r="BDU4" s="1" t="s">
        <v>4561</v>
      </c>
      <c r="BDV4" s="1" t="s">
        <v>4562</v>
      </c>
      <c r="BDY4" s="1">
        <v>3757815296</v>
      </c>
      <c r="BDZ4" s="1" t="s">
        <v>4561</v>
      </c>
      <c r="BEA4" s="1" t="s">
        <v>4562</v>
      </c>
      <c r="BED4" s="1">
        <v>4081215744</v>
      </c>
      <c r="BEE4" s="1" t="s">
        <v>4561</v>
      </c>
      <c r="BEF4" s="1" t="s">
        <v>4562</v>
      </c>
      <c r="BEI4" s="1">
        <v>4254393600</v>
      </c>
      <c r="BEJ4" s="1" t="s">
        <v>4561</v>
      </c>
      <c r="BEK4" s="1" t="s">
        <v>4562</v>
      </c>
      <c r="BEN4" s="1">
        <v>4276192512</v>
      </c>
      <c r="BEO4" s="1" t="s">
        <v>4561</v>
      </c>
      <c r="BEP4" s="1" t="s">
        <v>4562</v>
      </c>
      <c r="BES4" s="1">
        <v>4363267072</v>
      </c>
      <c r="BET4" s="1" t="s">
        <v>4561</v>
      </c>
      <c r="BEU4" s="1" t="s">
        <v>4562</v>
      </c>
      <c r="BEX4" s="1">
        <v>4448720896</v>
      </c>
      <c r="BEY4" s="1" t="s">
        <v>4561</v>
      </c>
      <c r="BEZ4" s="1" t="s">
        <v>4562</v>
      </c>
      <c r="BFC4" s="1">
        <v>4714893824</v>
      </c>
      <c r="BFD4" s="1" t="s">
        <v>4561</v>
      </c>
      <c r="BFE4" s="1" t="s">
        <v>4562</v>
      </c>
      <c r="BFH4" s="1">
        <v>4745121792</v>
      </c>
      <c r="BFI4" s="1" t="s">
        <v>4561</v>
      </c>
      <c r="BFJ4" s="1" t="s">
        <v>4562</v>
      </c>
      <c r="BFM4" s="1">
        <v>4924411904</v>
      </c>
      <c r="BFN4" s="1" t="s">
        <v>4561</v>
      </c>
      <c r="BFO4" s="1" t="s">
        <v>4562</v>
      </c>
      <c r="BFR4" s="1">
        <v>5190139904</v>
      </c>
      <c r="BFS4" s="1" t="s">
        <v>4561</v>
      </c>
      <c r="BFT4" s="1" t="s">
        <v>4562</v>
      </c>
      <c r="BFW4" s="1">
        <v>5220249088</v>
      </c>
      <c r="BFX4" s="1" t="s">
        <v>4561</v>
      </c>
      <c r="BFY4" s="1" t="s">
        <v>4562</v>
      </c>
      <c r="BGB4" s="1">
        <v>5805004288</v>
      </c>
      <c r="BGC4" s="1" t="s">
        <v>4561</v>
      </c>
      <c r="BGD4" s="1" t="s">
        <v>4562</v>
      </c>
      <c r="BGG4" s="1">
        <v>6075321856</v>
      </c>
      <c r="BGH4" s="1" t="s">
        <v>4561</v>
      </c>
      <c r="BGI4" s="1" t="s">
        <v>4562</v>
      </c>
      <c r="BGL4" s="1">
        <v>6366493184</v>
      </c>
      <c r="BGM4" s="1" t="s">
        <v>4561</v>
      </c>
      <c r="BGN4" s="1" t="s">
        <v>4562</v>
      </c>
      <c r="BGQ4" s="1">
        <v>6425304064</v>
      </c>
      <c r="BGR4" s="1" t="s">
        <v>4561</v>
      </c>
      <c r="BGS4" s="1" t="s">
        <v>4562</v>
      </c>
      <c r="BGV4" s="1">
        <v>7072097280</v>
      </c>
      <c r="BGW4" s="1" t="s">
        <v>4561</v>
      </c>
      <c r="BGX4" s="1" t="s">
        <v>4562</v>
      </c>
      <c r="BHA4" s="1">
        <v>8070623232</v>
      </c>
      <c r="BHB4" s="1" t="s">
        <v>4561</v>
      </c>
      <c r="BHC4" s="1" t="s">
        <v>4562</v>
      </c>
      <c r="BHF4" s="1">
        <v>8900575232</v>
      </c>
      <c r="BHG4" s="1" t="s">
        <v>4561</v>
      </c>
      <c r="BHH4" s="1" t="s">
        <v>4562</v>
      </c>
      <c r="BHK4" s="1">
        <v>9428384768</v>
      </c>
      <c r="BHL4" s="1" t="s">
        <v>4561</v>
      </c>
      <c r="BHM4" s="1" t="s">
        <v>4562</v>
      </c>
      <c r="BHP4" s="1">
        <v>9694174208</v>
      </c>
      <c r="BHQ4" s="1" t="s">
        <v>4561</v>
      </c>
      <c r="BHR4" s="1" t="s">
        <v>4562</v>
      </c>
      <c r="BHU4" s="1">
        <v>9757718528</v>
      </c>
      <c r="BHV4" s="1" t="s">
        <v>4561</v>
      </c>
      <c r="BHW4" s="1" t="s">
        <v>4562</v>
      </c>
      <c r="BHZ4" s="1">
        <v>9819566080</v>
      </c>
      <c r="BIA4" s="1" t="s">
        <v>4561</v>
      </c>
      <c r="BIB4" s="1" t="s">
        <v>4562</v>
      </c>
      <c r="BIE4" s="1">
        <v>9884093440</v>
      </c>
      <c r="BIF4" s="1" t="s">
        <v>4561</v>
      </c>
      <c r="BIG4" s="1" t="s">
        <v>4562</v>
      </c>
      <c r="BIJ4" s="1">
        <v>10358913024</v>
      </c>
      <c r="BIK4" s="1" t="s">
        <v>4561</v>
      </c>
      <c r="BIL4" s="1" t="s">
        <v>4562</v>
      </c>
      <c r="BIO4" s="1">
        <v>10435344384</v>
      </c>
      <c r="BIP4" s="1" t="s">
        <v>4561</v>
      </c>
      <c r="BIQ4" s="1" t="s">
        <v>4562</v>
      </c>
      <c r="BIT4" s="1">
        <v>11715204096</v>
      </c>
      <c r="BIU4" s="1" t="s">
        <v>4561</v>
      </c>
      <c r="BIV4" s="1" t="s">
        <v>4562</v>
      </c>
      <c r="BIY4" s="1">
        <v>11939470336</v>
      </c>
      <c r="BIZ4" s="1" t="s">
        <v>4561</v>
      </c>
      <c r="BJA4" s="1" t="s">
        <v>4562</v>
      </c>
      <c r="BJD4" s="1">
        <v>12324390912</v>
      </c>
      <c r="BJE4" s="1" t="s">
        <v>4561</v>
      </c>
      <c r="BJF4" s="1" t="s">
        <v>4562</v>
      </c>
      <c r="BJI4" s="1">
        <v>12527649792</v>
      </c>
      <c r="BJJ4" s="1" t="s">
        <v>4561</v>
      </c>
      <c r="BJK4" s="1" t="s">
        <v>4562</v>
      </c>
      <c r="BJN4" s="1">
        <v>13200909312</v>
      </c>
      <c r="BJO4" s="1" t="s">
        <v>4561</v>
      </c>
      <c r="BJP4" s="1" t="s">
        <v>4562</v>
      </c>
      <c r="BJS4" s="1">
        <v>13207567360</v>
      </c>
      <c r="BJT4" s="1" t="s">
        <v>4561</v>
      </c>
      <c r="BJU4" s="1" t="s">
        <v>4562</v>
      </c>
      <c r="BJX4" s="1">
        <v>13714820096</v>
      </c>
      <c r="BJY4" s="1" t="s">
        <v>4561</v>
      </c>
      <c r="BJZ4" s="1" t="s">
        <v>4562</v>
      </c>
      <c r="BKC4" s="1">
        <v>13790121984</v>
      </c>
      <c r="BKD4" s="1" t="s">
        <v>4561</v>
      </c>
      <c r="BKE4" s="1" t="s">
        <v>4562</v>
      </c>
      <c r="BKH4" s="1">
        <v>14113212416</v>
      </c>
      <c r="BKI4" s="1" t="s">
        <v>4561</v>
      </c>
      <c r="BKJ4" s="1" t="s">
        <v>4562</v>
      </c>
      <c r="BKM4" s="1">
        <v>15373367296</v>
      </c>
      <c r="BKN4" s="1" t="s">
        <v>4561</v>
      </c>
      <c r="BKO4" s="1" t="s">
        <v>4562</v>
      </c>
      <c r="BKR4" s="1">
        <v>15777644544</v>
      </c>
      <c r="BKS4" s="1" t="s">
        <v>4561</v>
      </c>
      <c r="BKT4" s="1" t="s">
        <v>4562</v>
      </c>
      <c r="BKW4" s="1">
        <v>16772879360</v>
      </c>
      <c r="BKX4" s="1" t="s">
        <v>4561</v>
      </c>
      <c r="BKY4" s="1" t="s">
        <v>4562</v>
      </c>
      <c r="BLB4" s="1">
        <v>16952729600</v>
      </c>
      <c r="BLC4" s="1" t="s">
        <v>4561</v>
      </c>
      <c r="BLD4" s="1" t="s">
        <v>4562</v>
      </c>
      <c r="BLG4" s="1">
        <v>17153371136</v>
      </c>
      <c r="BLH4" s="1" t="s">
        <v>4561</v>
      </c>
      <c r="BLI4" s="1" t="s">
        <v>4562</v>
      </c>
      <c r="BLL4" s="1">
        <v>18003722240</v>
      </c>
      <c r="BLM4" s="1" t="s">
        <v>4561</v>
      </c>
      <c r="BLN4" s="1" t="s">
        <v>4562</v>
      </c>
      <c r="BLQ4" s="1">
        <v>19868076032</v>
      </c>
      <c r="BLR4" s="1" t="s">
        <v>4561</v>
      </c>
      <c r="BLS4" s="1" t="s">
        <v>4562</v>
      </c>
      <c r="BLV4" s="1">
        <v>20622266368</v>
      </c>
      <c r="BLW4" s="1" t="s">
        <v>4561</v>
      </c>
      <c r="BLX4" s="1" t="s">
        <v>4562</v>
      </c>
      <c r="BMA4" s="1">
        <v>21523855360</v>
      </c>
      <c r="BMB4" s="1" t="s">
        <v>4561</v>
      </c>
      <c r="BMC4" s="1" t="s">
        <v>4562</v>
      </c>
      <c r="BMF4" s="1">
        <v>22445772800</v>
      </c>
      <c r="BMG4" s="1" t="s">
        <v>4561</v>
      </c>
      <c r="BMH4" s="1" t="s">
        <v>4562</v>
      </c>
      <c r="BMK4" s="1">
        <v>25024061440</v>
      </c>
      <c r="BML4" s="1" t="s">
        <v>4561</v>
      </c>
      <c r="BMM4" s="1" t="s">
        <v>4562</v>
      </c>
      <c r="BMP4" s="1">
        <v>25231824896</v>
      </c>
      <c r="BMQ4" s="1" t="s">
        <v>4561</v>
      </c>
      <c r="BMR4" s="1" t="s">
        <v>4562</v>
      </c>
      <c r="BMU4" s="1">
        <v>25746829312</v>
      </c>
      <c r="BMV4" s="1" t="s">
        <v>4561</v>
      </c>
      <c r="BMW4" s="1" t="s">
        <v>4562</v>
      </c>
      <c r="BMZ4" s="1">
        <v>25915287552</v>
      </c>
      <c r="BNA4" s="1" t="s">
        <v>4561</v>
      </c>
      <c r="BNB4" s="1" t="s">
        <v>4562</v>
      </c>
      <c r="BNE4" s="1">
        <v>29230833664</v>
      </c>
      <c r="BNF4" s="1" t="s">
        <v>4561</v>
      </c>
      <c r="BNG4" s="1" t="s">
        <v>4562</v>
      </c>
      <c r="BNJ4" s="1">
        <v>31530670080</v>
      </c>
      <c r="BNK4" s="1" t="s">
        <v>4561</v>
      </c>
      <c r="BNL4" s="1" t="s">
        <v>4562</v>
      </c>
      <c r="BNO4" s="1">
        <v>32587700224</v>
      </c>
      <c r="BNP4" s="1" t="s">
        <v>4561</v>
      </c>
      <c r="BNQ4" s="1" t="s">
        <v>4562</v>
      </c>
      <c r="BNT4" s="1">
        <v>34183084032</v>
      </c>
      <c r="BNU4" s="1" t="s">
        <v>4561</v>
      </c>
      <c r="BNV4" s="1" t="s">
        <v>4562</v>
      </c>
      <c r="BNY4" s="1">
        <v>34907844608</v>
      </c>
      <c r="BNZ4" s="1" t="s">
        <v>4561</v>
      </c>
      <c r="BOA4" s="1" t="s">
        <v>4562</v>
      </c>
      <c r="BOD4" s="1">
        <v>36677074944</v>
      </c>
      <c r="BOE4" s="1" t="s">
        <v>4561</v>
      </c>
      <c r="BOF4" s="1" t="s">
        <v>4562</v>
      </c>
      <c r="BOI4" s="1">
        <v>36678787072</v>
      </c>
      <c r="BOJ4" s="1" t="s">
        <v>4561</v>
      </c>
      <c r="BOK4" s="1" t="s">
        <v>4562</v>
      </c>
      <c r="BON4" s="1">
        <v>37384216576</v>
      </c>
      <c r="BOO4" s="1" t="s">
        <v>4561</v>
      </c>
      <c r="BOP4" s="1" t="s">
        <v>4562</v>
      </c>
      <c r="BOS4" s="1">
        <v>39912067072</v>
      </c>
      <c r="BOT4" s="1" t="s">
        <v>4561</v>
      </c>
      <c r="BOU4" s="1" t="s">
        <v>4562</v>
      </c>
      <c r="BOX4" s="1">
        <v>39982407680</v>
      </c>
      <c r="BOY4" s="1" t="s">
        <v>4561</v>
      </c>
      <c r="BOZ4" s="1" t="s">
        <v>4562</v>
      </c>
      <c r="BPC4" s="1">
        <v>48010412032</v>
      </c>
      <c r="BPD4" s="1" t="s">
        <v>4561</v>
      </c>
      <c r="BPE4" s="1" t="s">
        <v>4562</v>
      </c>
      <c r="BPH4" s="1">
        <v>57943699456</v>
      </c>
      <c r="BPI4" s="1" t="s">
        <v>4561</v>
      </c>
      <c r="BPJ4" s="1" t="s">
        <v>4562</v>
      </c>
      <c r="BPM4" s="1">
        <v>58712522752</v>
      </c>
      <c r="BPN4" s="1" t="s">
        <v>4561</v>
      </c>
      <c r="BPO4" s="1" t="s">
        <v>4562</v>
      </c>
      <c r="BPR4" s="1">
        <v>59008733184</v>
      </c>
      <c r="BPS4" s="1" t="s">
        <v>4561</v>
      </c>
      <c r="BPT4" s="1" t="s">
        <v>4562</v>
      </c>
      <c r="BPW4" s="1">
        <v>69850456064</v>
      </c>
      <c r="BPX4" s="1" t="s">
        <v>4561</v>
      </c>
      <c r="BPY4" s="1" t="s">
        <v>4562</v>
      </c>
      <c r="BQB4" s="1">
        <v>80834502656</v>
      </c>
      <c r="BQC4" s="1" t="s">
        <v>4561</v>
      </c>
      <c r="BQD4" s="1" t="s">
        <v>4562</v>
      </c>
      <c r="BQG4" s="1">
        <v>84438827008</v>
      </c>
      <c r="BQH4" s="1" t="s">
        <v>4561</v>
      </c>
      <c r="BQI4" s="1" t="s">
        <v>4562</v>
      </c>
      <c r="BQL4" s="1">
        <v>84653105152</v>
      </c>
      <c r="BQM4" s="1" t="s">
        <v>4561</v>
      </c>
      <c r="BQN4" s="1" t="s">
        <v>4562</v>
      </c>
      <c r="BQQ4" s="1">
        <v>99665272832</v>
      </c>
      <c r="BQR4" s="1" t="s">
        <v>4561</v>
      </c>
      <c r="BQS4" s="1" t="s">
        <v>4562</v>
      </c>
      <c r="BQV4" s="2">
        <v>106551000000</v>
      </c>
      <c r="BQW4" s="1" t="s">
        <v>4561</v>
      </c>
      <c r="BQX4" s="1" t="s">
        <v>4562</v>
      </c>
      <c r="BRA4" s="2">
        <v>118680000000</v>
      </c>
      <c r="BRB4" s="1" t="s">
        <v>4561</v>
      </c>
      <c r="BRC4" s="1" t="s">
        <v>4562</v>
      </c>
      <c r="BRF4" s="2">
        <v>167129000000</v>
      </c>
      <c r="BRG4" s="1" t="s">
        <v>4561</v>
      </c>
      <c r="BRH4" s="1" t="s">
        <v>4562</v>
      </c>
      <c r="BRK4" s="2">
        <v>188383000000</v>
      </c>
      <c r="BRL4" s="1" t="s">
        <v>4561</v>
      </c>
      <c r="BRM4" s="1" t="s">
        <v>4562</v>
      </c>
      <c r="BRP4" s="2">
        <v>205940000000</v>
      </c>
      <c r="BRQ4" s="1" t="s">
        <v>4561</v>
      </c>
      <c r="BRR4" s="1" t="s">
        <v>4562</v>
      </c>
      <c r="BRU4" s="2">
        <v>223989000000</v>
      </c>
      <c r="BRV4" s="1" t="s">
        <v>4561</v>
      </c>
      <c r="BRW4" s="1" t="s">
        <v>4562</v>
      </c>
      <c r="BRY4" s="1"/>
      <c r="BRZ4" s="2">
        <v>244730000000</v>
      </c>
      <c r="BSA4" s="1" t="s">
        <v>4561</v>
      </c>
      <c r="BSB4" s="1" t="s">
        <v>4562</v>
      </c>
      <c r="BSE4" s="2">
        <v>266812000000</v>
      </c>
      <c r="BSF4" s="1" t="s">
        <v>4561</v>
      </c>
      <c r="BSG4" s="1" t="s">
        <v>4562</v>
      </c>
      <c r="BSJ4" s="2">
        <v>506915000000</v>
      </c>
      <c r="BSK4" s="1" t="s">
        <v>4561</v>
      </c>
      <c r="BSL4" s="1" t="s">
        <v>4562</v>
      </c>
      <c r="BSO4" s="2">
        <v>687698000000</v>
      </c>
      <c r="BSP4" s="1" t="s">
        <v>4561</v>
      </c>
      <c r="BSQ4" s="1" t="s">
        <v>4562</v>
      </c>
      <c r="BST4" s="2">
        <v>805672000000</v>
      </c>
      <c r="BSU4" s="1" t="s">
        <v>4561</v>
      </c>
      <c r="BSV4" s="1" t="s">
        <v>4562</v>
      </c>
    </row>
    <row r="5" spans="1:1870" x14ac:dyDescent="0.2">
      <c r="B5" s="1" t="s">
        <v>4563</v>
      </c>
      <c r="C5" s="1" t="s">
        <v>4564</v>
      </c>
      <c r="G5" s="1" t="s">
        <v>4563</v>
      </c>
      <c r="H5" s="1" t="s">
        <v>4564</v>
      </c>
      <c r="L5" s="1" t="s">
        <v>4563</v>
      </c>
      <c r="M5" s="1" t="s">
        <v>4564</v>
      </c>
      <c r="Q5" s="1" t="s">
        <v>4563</v>
      </c>
      <c r="R5" s="1" t="s">
        <v>4564</v>
      </c>
      <c r="V5" s="1" t="s">
        <v>4563</v>
      </c>
      <c r="W5" s="1" t="s">
        <v>4564</v>
      </c>
      <c r="AA5" s="1" t="s">
        <v>4563</v>
      </c>
      <c r="AB5" s="1" t="s">
        <v>4564</v>
      </c>
      <c r="AF5" s="1" t="s">
        <v>4563</v>
      </c>
      <c r="AG5" s="1" t="s">
        <v>4564</v>
      </c>
      <c r="AK5" s="1" t="s">
        <v>4563</v>
      </c>
      <c r="AL5" s="1" t="s">
        <v>4564</v>
      </c>
      <c r="AP5" s="1" t="s">
        <v>4563</v>
      </c>
      <c r="AQ5" s="1" t="s">
        <v>4564</v>
      </c>
      <c r="AU5" s="1" t="s">
        <v>4563</v>
      </c>
      <c r="AV5" s="1" t="s">
        <v>4564</v>
      </c>
      <c r="AZ5" s="1" t="s">
        <v>4563</v>
      </c>
      <c r="BA5" s="1" t="s">
        <v>4564</v>
      </c>
      <c r="BE5" s="1" t="s">
        <v>4563</v>
      </c>
      <c r="BF5" s="1" t="s">
        <v>4564</v>
      </c>
      <c r="BJ5" s="1" t="s">
        <v>4563</v>
      </c>
      <c r="BK5" s="1" t="s">
        <v>4564</v>
      </c>
      <c r="BO5" s="1" t="s">
        <v>4563</v>
      </c>
      <c r="BP5" s="1" t="s">
        <v>4564</v>
      </c>
      <c r="BT5" s="1" t="s">
        <v>4563</v>
      </c>
      <c r="BU5" s="1" t="s">
        <v>4564</v>
      </c>
      <c r="BY5" s="1" t="s">
        <v>4563</v>
      </c>
      <c r="BZ5" s="1" t="s">
        <v>4564</v>
      </c>
      <c r="CD5" s="1" t="s">
        <v>4563</v>
      </c>
      <c r="CE5" s="1" t="s">
        <v>4564</v>
      </c>
      <c r="CI5" s="1" t="s">
        <v>4563</v>
      </c>
      <c r="CJ5" s="1" t="s">
        <v>4564</v>
      </c>
      <c r="CN5" s="1" t="s">
        <v>4563</v>
      </c>
      <c r="CO5" s="1" t="s">
        <v>4564</v>
      </c>
      <c r="CS5" s="1" t="s">
        <v>4563</v>
      </c>
      <c r="CT5" s="1" t="s">
        <v>4564</v>
      </c>
      <c r="CX5" s="1" t="s">
        <v>4563</v>
      </c>
      <c r="CY5" s="1" t="s">
        <v>4564</v>
      </c>
      <c r="DC5" s="1" t="s">
        <v>4563</v>
      </c>
      <c r="DD5" s="1" t="s">
        <v>4564</v>
      </c>
      <c r="DH5" s="1" t="s">
        <v>4563</v>
      </c>
      <c r="DI5" s="1" t="s">
        <v>4564</v>
      </c>
      <c r="DM5" s="1" t="s">
        <v>4563</v>
      </c>
      <c r="DN5" s="1" t="s">
        <v>4564</v>
      </c>
      <c r="DR5" s="1" t="s">
        <v>4563</v>
      </c>
      <c r="DS5" s="1" t="s">
        <v>4564</v>
      </c>
      <c r="DW5" s="1" t="s">
        <v>4563</v>
      </c>
      <c r="DX5" s="1" t="s">
        <v>4564</v>
      </c>
      <c r="EB5" s="1" t="s">
        <v>4563</v>
      </c>
      <c r="EC5" s="1" t="s">
        <v>4564</v>
      </c>
      <c r="EG5" s="1" t="s">
        <v>4563</v>
      </c>
      <c r="EH5" s="1" t="s">
        <v>4564</v>
      </c>
      <c r="EL5" s="1" t="s">
        <v>4563</v>
      </c>
      <c r="EM5" s="1" t="s">
        <v>4564</v>
      </c>
      <c r="EQ5" s="1" t="s">
        <v>4563</v>
      </c>
      <c r="ER5" s="1" t="s">
        <v>4564</v>
      </c>
      <c r="EV5" s="1" t="s">
        <v>4563</v>
      </c>
      <c r="EW5" s="1" t="s">
        <v>4564</v>
      </c>
      <c r="FA5" s="1" t="s">
        <v>4563</v>
      </c>
      <c r="FB5" s="1" t="s">
        <v>4564</v>
      </c>
      <c r="FF5" s="1" t="s">
        <v>4563</v>
      </c>
      <c r="FG5" s="1" t="s">
        <v>4564</v>
      </c>
      <c r="FK5" s="1" t="s">
        <v>4563</v>
      </c>
      <c r="FL5" s="1" t="s">
        <v>4564</v>
      </c>
      <c r="FP5" s="1" t="s">
        <v>4563</v>
      </c>
      <c r="FQ5" s="1" t="s">
        <v>4564</v>
      </c>
      <c r="FU5" s="1" t="s">
        <v>4563</v>
      </c>
      <c r="FV5" s="1" t="s">
        <v>4564</v>
      </c>
      <c r="FZ5" s="1" t="s">
        <v>4563</v>
      </c>
      <c r="GA5" s="1" t="s">
        <v>4564</v>
      </c>
      <c r="GE5" s="1" t="s">
        <v>4563</v>
      </c>
      <c r="GF5" s="1" t="s">
        <v>4564</v>
      </c>
      <c r="GJ5" s="1" t="s">
        <v>4563</v>
      </c>
      <c r="GK5" s="1" t="s">
        <v>4564</v>
      </c>
      <c r="GO5" s="1" t="s">
        <v>4563</v>
      </c>
      <c r="GP5" s="1" t="s">
        <v>4564</v>
      </c>
      <c r="GT5" s="1" t="s">
        <v>4563</v>
      </c>
      <c r="GU5" s="1" t="s">
        <v>4564</v>
      </c>
      <c r="GY5" s="1" t="s">
        <v>4563</v>
      </c>
      <c r="GZ5" s="1" t="s">
        <v>4564</v>
      </c>
      <c r="HD5" s="1" t="s">
        <v>4563</v>
      </c>
      <c r="HE5" s="1" t="s">
        <v>4564</v>
      </c>
      <c r="HI5" s="1" t="s">
        <v>4563</v>
      </c>
      <c r="HJ5" s="1" t="s">
        <v>4564</v>
      </c>
      <c r="HN5" s="1" t="s">
        <v>4563</v>
      </c>
      <c r="HO5" s="1" t="s">
        <v>4564</v>
      </c>
      <c r="HS5" s="1" t="s">
        <v>4563</v>
      </c>
      <c r="HT5" s="1" t="s">
        <v>4564</v>
      </c>
      <c r="HX5" s="1" t="s">
        <v>4563</v>
      </c>
      <c r="HY5" s="1" t="s">
        <v>4564</v>
      </c>
      <c r="IC5" s="1" t="s">
        <v>4563</v>
      </c>
      <c r="ID5" s="1" t="s">
        <v>4564</v>
      </c>
      <c r="IH5" s="1" t="s">
        <v>4563</v>
      </c>
      <c r="II5" s="1" t="s">
        <v>4564</v>
      </c>
      <c r="IM5" s="1" t="s">
        <v>4563</v>
      </c>
      <c r="IN5" s="1" t="s">
        <v>4564</v>
      </c>
      <c r="IR5" s="1" t="s">
        <v>4563</v>
      </c>
      <c r="IS5" s="1" t="s">
        <v>4564</v>
      </c>
      <c r="IW5" s="1" t="s">
        <v>4563</v>
      </c>
      <c r="IX5" s="1" t="s">
        <v>4564</v>
      </c>
      <c r="JB5" s="1" t="s">
        <v>4563</v>
      </c>
      <c r="JC5" s="1" t="s">
        <v>4564</v>
      </c>
      <c r="JG5" s="1" t="s">
        <v>4563</v>
      </c>
      <c r="JH5" s="1" t="s">
        <v>4564</v>
      </c>
      <c r="JL5" s="1" t="s">
        <v>4563</v>
      </c>
      <c r="JM5" s="1" t="s">
        <v>4564</v>
      </c>
      <c r="JQ5" s="1" t="s">
        <v>4563</v>
      </c>
      <c r="JR5" s="1" t="s">
        <v>4564</v>
      </c>
      <c r="JV5" s="1" t="s">
        <v>4563</v>
      </c>
      <c r="JW5" s="1" t="s">
        <v>4564</v>
      </c>
      <c r="KA5" s="1" t="s">
        <v>4563</v>
      </c>
      <c r="KB5" s="1" t="s">
        <v>4564</v>
      </c>
      <c r="KF5" s="1" t="s">
        <v>4563</v>
      </c>
      <c r="KG5" s="1" t="s">
        <v>4564</v>
      </c>
      <c r="KK5" s="1" t="s">
        <v>4563</v>
      </c>
      <c r="KL5" s="1" t="s">
        <v>4564</v>
      </c>
      <c r="KP5" s="1" t="s">
        <v>4563</v>
      </c>
      <c r="KQ5" s="1" t="s">
        <v>4564</v>
      </c>
      <c r="KU5" s="1" t="s">
        <v>4563</v>
      </c>
      <c r="KV5" s="1" t="s">
        <v>4564</v>
      </c>
      <c r="KZ5" s="1" t="s">
        <v>4563</v>
      </c>
      <c r="LA5" s="1" t="s">
        <v>4564</v>
      </c>
      <c r="LE5" s="1" t="s">
        <v>4563</v>
      </c>
      <c r="LF5" s="1" t="s">
        <v>4564</v>
      </c>
      <c r="LJ5" s="1" t="s">
        <v>4563</v>
      </c>
      <c r="LK5" s="1" t="s">
        <v>4564</v>
      </c>
      <c r="LO5" s="1" t="s">
        <v>4563</v>
      </c>
      <c r="LP5" s="1" t="s">
        <v>4564</v>
      </c>
      <c r="LT5" s="1" t="s">
        <v>4563</v>
      </c>
      <c r="LU5" s="1" t="s">
        <v>4564</v>
      </c>
      <c r="LY5" s="1" t="s">
        <v>4563</v>
      </c>
      <c r="LZ5" s="1" t="s">
        <v>4564</v>
      </c>
      <c r="MD5" s="1" t="s">
        <v>4563</v>
      </c>
      <c r="ME5" s="1" t="s">
        <v>4564</v>
      </c>
      <c r="MI5" s="1" t="s">
        <v>4563</v>
      </c>
      <c r="MJ5" s="1" t="s">
        <v>4564</v>
      </c>
      <c r="MN5" s="1" t="s">
        <v>4563</v>
      </c>
      <c r="MO5" s="1" t="s">
        <v>4564</v>
      </c>
      <c r="MS5" s="1" t="s">
        <v>4563</v>
      </c>
      <c r="MT5" s="1" t="s">
        <v>4564</v>
      </c>
      <c r="MX5" s="1" t="s">
        <v>4563</v>
      </c>
      <c r="MY5" s="1" t="s">
        <v>4564</v>
      </c>
      <c r="NC5" s="1" t="s">
        <v>4563</v>
      </c>
      <c r="ND5" s="1" t="s">
        <v>4564</v>
      </c>
      <c r="NH5" s="1" t="s">
        <v>4563</v>
      </c>
      <c r="NI5" s="1" t="s">
        <v>4564</v>
      </c>
      <c r="NM5" s="1" t="s">
        <v>4563</v>
      </c>
      <c r="NN5" s="1" t="s">
        <v>4564</v>
      </c>
      <c r="NR5" s="1" t="s">
        <v>4563</v>
      </c>
      <c r="NS5" s="1" t="s">
        <v>4564</v>
      </c>
      <c r="NW5" s="1" t="s">
        <v>4563</v>
      </c>
      <c r="NX5" s="1" t="s">
        <v>4564</v>
      </c>
      <c r="OB5" s="1" t="s">
        <v>4563</v>
      </c>
      <c r="OC5" s="1" t="s">
        <v>4564</v>
      </c>
      <c r="OG5" s="1" t="s">
        <v>4563</v>
      </c>
      <c r="OH5" s="1" t="s">
        <v>4564</v>
      </c>
      <c r="OL5" s="1" t="s">
        <v>4563</v>
      </c>
      <c r="OM5" s="1" t="s">
        <v>4564</v>
      </c>
      <c r="OQ5" s="1" t="s">
        <v>4563</v>
      </c>
      <c r="OR5" s="1" t="s">
        <v>4564</v>
      </c>
      <c r="OV5" s="1" t="s">
        <v>4563</v>
      </c>
      <c r="OW5" s="1" t="s">
        <v>4564</v>
      </c>
      <c r="PA5" s="1" t="s">
        <v>4563</v>
      </c>
      <c r="PB5" s="1" t="s">
        <v>4564</v>
      </c>
      <c r="PF5" s="1" t="s">
        <v>4563</v>
      </c>
      <c r="PG5" s="1" t="s">
        <v>4564</v>
      </c>
      <c r="PK5" s="1" t="s">
        <v>4563</v>
      </c>
      <c r="PL5" s="1" t="s">
        <v>4564</v>
      </c>
      <c r="PP5" s="1" t="s">
        <v>4563</v>
      </c>
      <c r="PQ5" s="1" t="s">
        <v>4564</v>
      </c>
      <c r="PU5" s="1" t="s">
        <v>4563</v>
      </c>
      <c r="PV5" s="1" t="s">
        <v>4564</v>
      </c>
      <c r="PZ5" s="1" t="s">
        <v>4563</v>
      </c>
      <c r="QA5" s="1" t="s">
        <v>4564</v>
      </c>
      <c r="QE5" s="1" t="s">
        <v>4563</v>
      </c>
      <c r="QF5" s="1" t="s">
        <v>4564</v>
      </c>
      <c r="QJ5" s="1" t="s">
        <v>4563</v>
      </c>
      <c r="QK5" s="1" t="s">
        <v>4564</v>
      </c>
      <c r="QO5" s="1" t="s">
        <v>4563</v>
      </c>
      <c r="QP5" s="1" t="s">
        <v>4564</v>
      </c>
      <c r="QT5" s="1" t="s">
        <v>4563</v>
      </c>
      <c r="QU5" s="1" t="s">
        <v>4564</v>
      </c>
      <c r="QY5" s="1" t="s">
        <v>4563</v>
      </c>
      <c r="QZ5" s="1" t="s">
        <v>4564</v>
      </c>
      <c r="RD5" s="1" t="s">
        <v>4563</v>
      </c>
      <c r="RE5" s="1" t="s">
        <v>4564</v>
      </c>
      <c r="RI5" s="1" t="s">
        <v>4563</v>
      </c>
      <c r="RJ5" s="1" t="s">
        <v>4564</v>
      </c>
      <c r="RN5" s="1" t="s">
        <v>4563</v>
      </c>
      <c r="RO5" s="1" t="s">
        <v>4564</v>
      </c>
      <c r="RS5" s="1" t="s">
        <v>4563</v>
      </c>
      <c r="RT5" s="1" t="s">
        <v>4564</v>
      </c>
      <c r="RX5" s="1" t="s">
        <v>4563</v>
      </c>
      <c r="RY5" s="1" t="s">
        <v>4564</v>
      </c>
      <c r="SC5" s="1" t="s">
        <v>4563</v>
      </c>
      <c r="SD5" s="1" t="s">
        <v>4564</v>
      </c>
      <c r="SH5" s="1" t="s">
        <v>4563</v>
      </c>
      <c r="SI5" s="1" t="s">
        <v>4564</v>
      </c>
      <c r="SM5" s="1" t="s">
        <v>4563</v>
      </c>
      <c r="SN5" s="1" t="s">
        <v>4564</v>
      </c>
      <c r="SR5" s="1" t="s">
        <v>4563</v>
      </c>
      <c r="SS5" s="1" t="s">
        <v>4564</v>
      </c>
      <c r="SW5" s="1" t="s">
        <v>4563</v>
      </c>
      <c r="SX5" s="1" t="s">
        <v>4564</v>
      </c>
      <c r="TB5" s="1" t="s">
        <v>4563</v>
      </c>
      <c r="TC5" s="1" t="s">
        <v>4564</v>
      </c>
      <c r="TG5" s="1" t="s">
        <v>4563</v>
      </c>
      <c r="TH5" s="1" t="s">
        <v>4564</v>
      </c>
      <c r="TL5" s="1" t="s">
        <v>4563</v>
      </c>
      <c r="TM5" s="1" t="s">
        <v>4564</v>
      </c>
      <c r="TQ5" s="1" t="s">
        <v>4563</v>
      </c>
      <c r="TR5" s="1" t="s">
        <v>4564</v>
      </c>
      <c r="TV5" s="1" t="s">
        <v>4563</v>
      </c>
      <c r="TW5" s="1" t="s">
        <v>4564</v>
      </c>
      <c r="UA5" s="1" t="s">
        <v>4563</v>
      </c>
      <c r="UB5" s="1" t="s">
        <v>4564</v>
      </c>
      <c r="UF5" s="1" t="s">
        <v>4563</v>
      </c>
      <c r="UG5" s="1" t="s">
        <v>4564</v>
      </c>
      <c r="UK5" s="1" t="s">
        <v>4563</v>
      </c>
      <c r="UL5" s="1" t="s">
        <v>4564</v>
      </c>
      <c r="UP5" s="1" t="s">
        <v>4563</v>
      </c>
      <c r="UQ5" s="1" t="s">
        <v>4564</v>
      </c>
      <c r="UU5" s="1" t="s">
        <v>4563</v>
      </c>
      <c r="UV5" s="1" t="s">
        <v>4564</v>
      </c>
      <c r="UZ5" s="1" t="s">
        <v>4563</v>
      </c>
      <c r="VA5" s="1" t="s">
        <v>4564</v>
      </c>
      <c r="VE5" s="1" t="s">
        <v>4563</v>
      </c>
      <c r="VF5" s="1" t="s">
        <v>4564</v>
      </c>
      <c r="VJ5" s="1" t="s">
        <v>4563</v>
      </c>
      <c r="VK5" s="1" t="s">
        <v>4564</v>
      </c>
      <c r="VO5" s="1" t="s">
        <v>4563</v>
      </c>
      <c r="VP5" s="1" t="s">
        <v>4564</v>
      </c>
      <c r="VT5" s="1" t="s">
        <v>4563</v>
      </c>
      <c r="VU5" s="1" t="s">
        <v>4564</v>
      </c>
      <c r="VY5" s="1" t="s">
        <v>4563</v>
      </c>
      <c r="VZ5" s="1" t="s">
        <v>4564</v>
      </c>
      <c r="WD5" s="1" t="s">
        <v>4563</v>
      </c>
      <c r="WE5" s="1" t="s">
        <v>4564</v>
      </c>
      <c r="WI5" s="1" t="s">
        <v>4563</v>
      </c>
      <c r="WJ5" s="1" t="s">
        <v>4564</v>
      </c>
      <c r="WN5" s="1" t="s">
        <v>4563</v>
      </c>
      <c r="WO5" s="1" t="s">
        <v>4564</v>
      </c>
      <c r="WS5" s="1" t="s">
        <v>4563</v>
      </c>
      <c r="WT5" s="1" t="s">
        <v>4564</v>
      </c>
      <c r="WX5" s="1" t="s">
        <v>4563</v>
      </c>
      <c r="WY5" s="1" t="s">
        <v>4564</v>
      </c>
      <c r="XC5" s="1" t="s">
        <v>4563</v>
      </c>
      <c r="XD5" s="1" t="s">
        <v>4564</v>
      </c>
      <c r="XH5" s="1" t="s">
        <v>4563</v>
      </c>
      <c r="XI5" s="1" t="s">
        <v>4564</v>
      </c>
      <c r="XM5" s="1" t="s">
        <v>4563</v>
      </c>
      <c r="XN5" s="1" t="s">
        <v>4564</v>
      </c>
      <c r="XR5" s="1" t="s">
        <v>4563</v>
      </c>
      <c r="XS5" s="1" t="s">
        <v>4564</v>
      </c>
      <c r="XW5" s="1" t="s">
        <v>4563</v>
      </c>
      <c r="XX5" s="1" t="s">
        <v>4564</v>
      </c>
      <c r="YB5" s="1" t="s">
        <v>4563</v>
      </c>
      <c r="YC5" s="1" t="s">
        <v>4564</v>
      </c>
      <c r="YG5" s="1" t="s">
        <v>4563</v>
      </c>
      <c r="YH5" s="1" t="s">
        <v>4564</v>
      </c>
      <c r="YL5" s="1" t="s">
        <v>4563</v>
      </c>
      <c r="YM5" s="1" t="s">
        <v>4564</v>
      </c>
      <c r="YQ5" s="1" t="s">
        <v>4563</v>
      </c>
      <c r="YR5" s="1" t="s">
        <v>4564</v>
      </c>
      <c r="YV5" s="1" t="s">
        <v>4563</v>
      </c>
      <c r="YW5" s="1" t="s">
        <v>4564</v>
      </c>
      <c r="ZA5" s="1" t="s">
        <v>4563</v>
      </c>
      <c r="ZB5" s="1" t="s">
        <v>4564</v>
      </c>
      <c r="ZF5" s="1" t="s">
        <v>4563</v>
      </c>
      <c r="ZG5" s="1" t="s">
        <v>4564</v>
      </c>
      <c r="ZK5" s="1" t="s">
        <v>4563</v>
      </c>
      <c r="ZL5" s="1" t="s">
        <v>4564</v>
      </c>
      <c r="ZP5" s="1" t="s">
        <v>4563</v>
      </c>
      <c r="ZQ5" s="1" t="s">
        <v>4564</v>
      </c>
      <c r="ZU5" s="1" t="s">
        <v>4563</v>
      </c>
      <c r="ZV5" s="1" t="s">
        <v>4564</v>
      </c>
      <c r="ZZ5" s="1" t="s">
        <v>4563</v>
      </c>
      <c r="AAA5" s="1" t="s">
        <v>4564</v>
      </c>
      <c r="AAE5" s="1" t="s">
        <v>4563</v>
      </c>
      <c r="AAF5" s="1" t="s">
        <v>4564</v>
      </c>
      <c r="AAJ5" s="1" t="s">
        <v>4563</v>
      </c>
      <c r="AAK5" s="1" t="s">
        <v>4564</v>
      </c>
      <c r="AAO5" s="1" t="s">
        <v>4563</v>
      </c>
      <c r="AAP5" s="1" t="s">
        <v>4564</v>
      </c>
      <c r="AAT5" s="1" t="s">
        <v>4563</v>
      </c>
      <c r="AAU5" s="1" t="s">
        <v>4564</v>
      </c>
      <c r="AAY5" s="1" t="s">
        <v>4563</v>
      </c>
      <c r="AAZ5" s="1" t="s">
        <v>4564</v>
      </c>
      <c r="ABD5" s="1" t="s">
        <v>4563</v>
      </c>
      <c r="ABE5" s="1" t="s">
        <v>4564</v>
      </c>
      <c r="ABI5" s="1" t="s">
        <v>4563</v>
      </c>
      <c r="ABJ5" s="1" t="s">
        <v>4564</v>
      </c>
      <c r="ABN5" s="1" t="s">
        <v>4563</v>
      </c>
      <c r="ABO5" s="1" t="s">
        <v>4564</v>
      </c>
      <c r="ABS5" s="1" t="s">
        <v>4563</v>
      </c>
      <c r="ABT5" s="1" t="s">
        <v>4564</v>
      </c>
      <c r="ABX5" s="1" t="s">
        <v>4563</v>
      </c>
      <c r="ABY5" s="1" t="s">
        <v>4564</v>
      </c>
      <c r="ACC5" s="1" t="s">
        <v>4563</v>
      </c>
      <c r="ACD5" s="1" t="s">
        <v>4564</v>
      </c>
      <c r="ACH5" s="1" t="s">
        <v>4563</v>
      </c>
      <c r="ACI5" s="1" t="s">
        <v>4564</v>
      </c>
      <c r="ACM5" s="1" t="s">
        <v>4563</v>
      </c>
      <c r="ACN5" s="1" t="s">
        <v>4564</v>
      </c>
      <c r="ACR5" s="1" t="s">
        <v>4563</v>
      </c>
      <c r="ACS5" s="1" t="s">
        <v>4564</v>
      </c>
      <c r="ACW5" s="1" t="s">
        <v>4563</v>
      </c>
      <c r="ACX5" s="1" t="s">
        <v>4564</v>
      </c>
      <c r="ADB5" s="1" t="s">
        <v>4563</v>
      </c>
      <c r="ADC5" s="1" t="s">
        <v>4564</v>
      </c>
      <c r="ADG5" s="1" t="s">
        <v>4563</v>
      </c>
      <c r="ADH5" s="1" t="s">
        <v>4564</v>
      </c>
      <c r="ADL5" s="1" t="s">
        <v>4563</v>
      </c>
      <c r="ADM5" s="1" t="s">
        <v>4564</v>
      </c>
      <c r="ADQ5" s="1" t="s">
        <v>4563</v>
      </c>
      <c r="ADR5" s="1" t="s">
        <v>4564</v>
      </c>
      <c r="ADV5" s="1" t="s">
        <v>4563</v>
      </c>
      <c r="ADW5" s="1" t="s">
        <v>4564</v>
      </c>
      <c r="AEA5" s="1" t="s">
        <v>4563</v>
      </c>
      <c r="AEB5" s="1" t="s">
        <v>4564</v>
      </c>
      <c r="AEF5" s="1" t="s">
        <v>4563</v>
      </c>
      <c r="AEG5" s="1" t="s">
        <v>4564</v>
      </c>
      <c r="AEK5" s="1" t="s">
        <v>4563</v>
      </c>
      <c r="AEL5" s="1" t="s">
        <v>4564</v>
      </c>
      <c r="AEP5" s="1" t="s">
        <v>4563</v>
      </c>
      <c r="AEQ5" s="1" t="s">
        <v>4564</v>
      </c>
      <c r="AEU5" s="1" t="s">
        <v>4563</v>
      </c>
      <c r="AEV5" s="1" t="s">
        <v>4564</v>
      </c>
      <c r="AEZ5" s="1" t="s">
        <v>4563</v>
      </c>
      <c r="AFA5" s="1" t="s">
        <v>4564</v>
      </c>
      <c r="AFE5" s="1" t="s">
        <v>4563</v>
      </c>
      <c r="AFF5" s="1" t="s">
        <v>4564</v>
      </c>
      <c r="AFJ5" s="1" t="s">
        <v>4563</v>
      </c>
      <c r="AFK5" s="1" t="s">
        <v>4564</v>
      </c>
      <c r="AFO5" s="1" t="s">
        <v>4563</v>
      </c>
      <c r="AFP5" s="1" t="s">
        <v>4564</v>
      </c>
      <c r="AFT5" s="1" t="s">
        <v>4563</v>
      </c>
      <c r="AFU5" s="1" t="s">
        <v>4564</v>
      </c>
      <c r="AFY5" s="1" t="s">
        <v>4563</v>
      </c>
      <c r="AFZ5" s="1" t="s">
        <v>4564</v>
      </c>
      <c r="AGD5" s="1" t="s">
        <v>4563</v>
      </c>
      <c r="AGE5" s="1" t="s">
        <v>4564</v>
      </c>
      <c r="AGI5" s="1" t="s">
        <v>4563</v>
      </c>
      <c r="AGJ5" s="1" t="s">
        <v>4564</v>
      </c>
      <c r="AGN5" s="1" t="s">
        <v>4563</v>
      </c>
      <c r="AGO5" s="1" t="s">
        <v>4564</v>
      </c>
      <c r="AGS5" s="1" t="s">
        <v>4563</v>
      </c>
      <c r="AGT5" s="1" t="s">
        <v>4564</v>
      </c>
      <c r="AGX5" s="1" t="s">
        <v>4563</v>
      </c>
      <c r="AGY5" s="1" t="s">
        <v>4564</v>
      </c>
      <c r="AHC5" s="1" t="s">
        <v>4563</v>
      </c>
      <c r="AHD5" s="1" t="s">
        <v>4564</v>
      </c>
      <c r="AHH5" s="1" t="s">
        <v>4563</v>
      </c>
      <c r="AHI5" s="1" t="s">
        <v>4564</v>
      </c>
      <c r="AHM5" s="1" t="s">
        <v>4563</v>
      </c>
      <c r="AHN5" s="1" t="s">
        <v>4564</v>
      </c>
      <c r="AHR5" s="1" t="s">
        <v>4563</v>
      </c>
      <c r="AHS5" s="1" t="s">
        <v>4564</v>
      </c>
      <c r="AHW5" s="1" t="s">
        <v>4563</v>
      </c>
      <c r="AHX5" s="1" t="s">
        <v>4564</v>
      </c>
      <c r="AIB5" s="1" t="s">
        <v>4563</v>
      </c>
      <c r="AIC5" s="1" t="s">
        <v>4564</v>
      </c>
      <c r="AIG5" s="1" t="s">
        <v>4563</v>
      </c>
      <c r="AIH5" s="1" t="s">
        <v>4564</v>
      </c>
      <c r="AIL5" s="1" t="s">
        <v>4563</v>
      </c>
      <c r="AIM5" s="1" t="s">
        <v>4564</v>
      </c>
      <c r="AIQ5" s="1" t="s">
        <v>4563</v>
      </c>
      <c r="AIR5" s="1" t="s">
        <v>4564</v>
      </c>
      <c r="AIV5" s="1" t="s">
        <v>4563</v>
      </c>
      <c r="AIW5" s="1" t="s">
        <v>4564</v>
      </c>
      <c r="AJA5" s="1" t="s">
        <v>4563</v>
      </c>
      <c r="AJB5" s="1" t="s">
        <v>4564</v>
      </c>
      <c r="AJF5" s="1" t="s">
        <v>4563</v>
      </c>
      <c r="AJG5" s="1" t="s">
        <v>4564</v>
      </c>
      <c r="AJK5" s="1" t="s">
        <v>4563</v>
      </c>
      <c r="AJL5" s="1" t="s">
        <v>4564</v>
      </c>
      <c r="AJP5" s="1" t="s">
        <v>4563</v>
      </c>
      <c r="AJQ5" s="1" t="s">
        <v>4564</v>
      </c>
      <c r="AJU5" s="1" t="s">
        <v>4563</v>
      </c>
      <c r="AJV5" s="1" t="s">
        <v>4564</v>
      </c>
      <c r="AJZ5" s="1" t="s">
        <v>4563</v>
      </c>
      <c r="AKA5" s="1" t="s">
        <v>4564</v>
      </c>
      <c r="AKE5" s="1" t="s">
        <v>4563</v>
      </c>
      <c r="AKF5" s="1" t="s">
        <v>4564</v>
      </c>
      <c r="AKJ5" s="1" t="s">
        <v>4563</v>
      </c>
      <c r="AKK5" s="1" t="s">
        <v>4564</v>
      </c>
      <c r="AKO5" s="1" t="s">
        <v>4563</v>
      </c>
      <c r="AKP5" s="1" t="s">
        <v>4564</v>
      </c>
      <c r="AKT5" s="1" t="s">
        <v>4563</v>
      </c>
      <c r="AKU5" s="1" t="s">
        <v>4564</v>
      </c>
      <c r="AKY5" s="1" t="s">
        <v>4563</v>
      </c>
      <c r="AKZ5" s="1" t="s">
        <v>4564</v>
      </c>
      <c r="ALD5" s="1" t="s">
        <v>4563</v>
      </c>
      <c r="ALE5" s="1" t="s">
        <v>4564</v>
      </c>
      <c r="ALI5" s="1" t="s">
        <v>4563</v>
      </c>
      <c r="ALJ5" s="1" t="s">
        <v>4564</v>
      </c>
      <c r="ALN5" s="1" t="s">
        <v>4563</v>
      </c>
      <c r="ALO5" s="1" t="s">
        <v>4564</v>
      </c>
      <c r="ALS5" s="1" t="s">
        <v>4563</v>
      </c>
      <c r="ALT5" s="1" t="s">
        <v>4564</v>
      </c>
      <c r="ALX5" s="1" t="s">
        <v>4563</v>
      </c>
      <c r="ALY5" s="1" t="s">
        <v>4564</v>
      </c>
      <c r="AMC5" s="1" t="s">
        <v>4563</v>
      </c>
      <c r="AMD5" s="1" t="s">
        <v>4564</v>
      </c>
      <c r="AMH5" s="1" t="s">
        <v>4563</v>
      </c>
      <c r="AMI5" s="1" t="s">
        <v>4564</v>
      </c>
      <c r="AMM5" s="1" t="s">
        <v>4563</v>
      </c>
      <c r="AMN5" s="1" t="s">
        <v>4564</v>
      </c>
      <c r="AMR5" s="1" t="s">
        <v>4563</v>
      </c>
      <c r="AMS5" s="1" t="s">
        <v>4564</v>
      </c>
      <c r="AMW5" s="1" t="s">
        <v>4563</v>
      </c>
      <c r="AMX5" s="1" t="s">
        <v>4564</v>
      </c>
      <c r="ANB5" s="1" t="s">
        <v>4563</v>
      </c>
      <c r="ANC5" s="1" t="s">
        <v>4564</v>
      </c>
      <c r="ANG5" s="1" t="s">
        <v>4563</v>
      </c>
      <c r="ANH5" s="1" t="s">
        <v>4564</v>
      </c>
      <c r="ANL5" s="1" t="s">
        <v>4563</v>
      </c>
      <c r="ANM5" s="1" t="s">
        <v>4564</v>
      </c>
      <c r="ANQ5" s="1" t="s">
        <v>4563</v>
      </c>
      <c r="ANR5" s="1" t="s">
        <v>4564</v>
      </c>
      <c r="ANV5" s="1" t="s">
        <v>4563</v>
      </c>
      <c r="ANW5" s="1" t="s">
        <v>4564</v>
      </c>
      <c r="AOA5" s="1" t="s">
        <v>4563</v>
      </c>
      <c r="AOB5" s="1" t="s">
        <v>4564</v>
      </c>
      <c r="AOF5" s="1" t="s">
        <v>4563</v>
      </c>
      <c r="AOG5" s="1" t="s">
        <v>4564</v>
      </c>
      <c r="AOK5" s="1" t="s">
        <v>4563</v>
      </c>
      <c r="AOL5" s="1" t="s">
        <v>4564</v>
      </c>
      <c r="AOP5" s="1" t="s">
        <v>4563</v>
      </c>
      <c r="AOQ5" s="1" t="s">
        <v>4564</v>
      </c>
      <c r="AOU5" s="1" t="s">
        <v>4563</v>
      </c>
      <c r="AOV5" s="1" t="s">
        <v>4564</v>
      </c>
      <c r="AOZ5" s="1" t="s">
        <v>4563</v>
      </c>
      <c r="APA5" s="1" t="s">
        <v>4564</v>
      </c>
      <c r="APE5" s="1" t="s">
        <v>4563</v>
      </c>
      <c r="APF5" s="1" t="s">
        <v>4564</v>
      </c>
      <c r="APJ5" s="1" t="s">
        <v>4563</v>
      </c>
      <c r="APK5" s="1" t="s">
        <v>4564</v>
      </c>
      <c r="APO5" s="1" t="s">
        <v>4563</v>
      </c>
      <c r="APP5" s="1" t="s">
        <v>4564</v>
      </c>
      <c r="APT5" s="1" t="s">
        <v>4563</v>
      </c>
      <c r="APU5" s="1" t="s">
        <v>4564</v>
      </c>
      <c r="APY5" s="1" t="s">
        <v>4563</v>
      </c>
      <c r="APZ5" s="1" t="s">
        <v>4564</v>
      </c>
      <c r="AQD5" s="1" t="s">
        <v>4563</v>
      </c>
      <c r="AQE5" s="1" t="s">
        <v>4564</v>
      </c>
      <c r="AQI5" s="1" t="s">
        <v>4563</v>
      </c>
      <c r="AQJ5" s="1" t="s">
        <v>4564</v>
      </c>
      <c r="AQN5" s="1" t="s">
        <v>4563</v>
      </c>
      <c r="AQO5" s="1" t="s">
        <v>4564</v>
      </c>
      <c r="AQS5" s="1" t="s">
        <v>4563</v>
      </c>
      <c r="AQT5" s="1" t="s">
        <v>4564</v>
      </c>
      <c r="AQX5" s="1" t="s">
        <v>4563</v>
      </c>
      <c r="AQY5" s="1" t="s">
        <v>4564</v>
      </c>
      <c r="ARC5" s="1" t="s">
        <v>4563</v>
      </c>
      <c r="ARD5" s="1" t="s">
        <v>4564</v>
      </c>
      <c r="ARH5" s="1" t="s">
        <v>4563</v>
      </c>
      <c r="ARI5" s="1" t="s">
        <v>4564</v>
      </c>
      <c r="ARM5" s="1" t="s">
        <v>4563</v>
      </c>
      <c r="ARN5" s="1" t="s">
        <v>4564</v>
      </c>
      <c r="ARR5" s="1" t="s">
        <v>4563</v>
      </c>
      <c r="ARS5" s="1" t="s">
        <v>4564</v>
      </c>
      <c r="ARW5" s="1" t="s">
        <v>4563</v>
      </c>
      <c r="ARX5" s="1" t="s">
        <v>4564</v>
      </c>
      <c r="ASB5" s="1" t="s">
        <v>4563</v>
      </c>
      <c r="ASC5" s="1" t="s">
        <v>4564</v>
      </c>
      <c r="ASG5" s="1" t="s">
        <v>4563</v>
      </c>
      <c r="ASH5" s="1" t="s">
        <v>4564</v>
      </c>
      <c r="ASL5" s="1" t="s">
        <v>4563</v>
      </c>
      <c r="ASM5" s="1" t="s">
        <v>4564</v>
      </c>
      <c r="ASQ5" s="1" t="s">
        <v>4563</v>
      </c>
      <c r="ASR5" s="1" t="s">
        <v>4564</v>
      </c>
      <c r="ASV5" s="1" t="s">
        <v>4563</v>
      </c>
      <c r="ASW5" s="1" t="s">
        <v>4564</v>
      </c>
      <c r="ATA5" s="1" t="s">
        <v>4563</v>
      </c>
      <c r="ATB5" s="1" t="s">
        <v>4564</v>
      </c>
      <c r="ATF5" s="1" t="s">
        <v>4563</v>
      </c>
      <c r="ATG5" s="1" t="s">
        <v>4564</v>
      </c>
      <c r="ATK5" s="1" t="s">
        <v>4563</v>
      </c>
      <c r="ATL5" s="1" t="s">
        <v>4564</v>
      </c>
      <c r="ATP5" s="1" t="s">
        <v>4563</v>
      </c>
      <c r="ATQ5" s="1" t="s">
        <v>4564</v>
      </c>
      <c r="ATU5" s="1" t="s">
        <v>4563</v>
      </c>
      <c r="ATV5" s="1" t="s">
        <v>4564</v>
      </c>
      <c r="ATZ5" s="1" t="s">
        <v>4563</v>
      </c>
      <c r="AUA5" s="1" t="s">
        <v>4564</v>
      </c>
      <c r="AUE5" s="1" t="s">
        <v>4563</v>
      </c>
      <c r="AUF5" s="1" t="s">
        <v>4564</v>
      </c>
      <c r="AUJ5" s="1" t="s">
        <v>4563</v>
      </c>
      <c r="AUK5" s="1" t="s">
        <v>4564</v>
      </c>
      <c r="AUO5" s="1" t="s">
        <v>4563</v>
      </c>
      <c r="AUP5" s="1" t="s">
        <v>4564</v>
      </c>
      <c r="AUT5" s="1" t="s">
        <v>4563</v>
      </c>
      <c r="AUU5" s="1" t="s">
        <v>4564</v>
      </c>
      <c r="AUY5" s="1" t="s">
        <v>4563</v>
      </c>
      <c r="AUZ5" s="1" t="s">
        <v>4564</v>
      </c>
      <c r="AVD5" s="1" t="s">
        <v>4563</v>
      </c>
      <c r="AVE5" s="1" t="s">
        <v>4564</v>
      </c>
      <c r="AVI5" s="1" t="s">
        <v>4563</v>
      </c>
      <c r="AVJ5" s="1" t="s">
        <v>4564</v>
      </c>
      <c r="AVN5" s="1" t="s">
        <v>4563</v>
      </c>
      <c r="AVO5" s="1" t="s">
        <v>4564</v>
      </c>
      <c r="AVS5" s="1" t="s">
        <v>4563</v>
      </c>
      <c r="AVT5" s="1" t="s">
        <v>4564</v>
      </c>
      <c r="AVX5" s="1" t="s">
        <v>4563</v>
      </c>
      <c r="AVY5" s="1" t="s">
        <v>4564</v>
      </c>
      <c r="AWC5" s="1" t="s">
        <v>4563</v>
      </c>
      <c r="AWD5" s="1" t="s">
        <v>4564</v>
      </c>
      <c r="AWH5" s="1" t="s">
        <v>4563</v>
      </c>
      <c r="AWI5" s="1" t="s">
        <v>4564</v>
      </c>
      <c r="AWM5" s="1" t="s">
        <v>4563</v>
      </c>
      <c r="AWN5" s="1" t="s">
        <v>4564</v>
      </c>
      <c r="AWR5" s="1" t="s">
        <v>4563</v>
      </c>
      <c r="AWS5" s="1" t="s">
        <v>4564</v>
      </c>
      <c r="AWW5" s="1" t="s">
        <v>4563</v>
      </c>
      <c r="AWX5" s="1" t="s">
        <v>4564</v>
      </c>
      <c r="AXB5" s="1" t="s">
        <v>4563</v>
      </c>
      <c r="AXC5" s="1" t="s">
        <v>4564</v>
      </c>
      <c r="AXG5" s="1" t="s">
        <v>4563</v>
      </c>
      <c r="AXH5" s="1" t="s">
        <v>4564</v>
      </c>
      <c r="AXL5" s="1" t="s">
        <v>4563</v>
      </c>
      <c r="AXM5" s="1" t="s">
        <v>4564</v>
      </c>
      <c r="AXQ5" s="1" t="s">
        <v>4563</v>
      </c>
      <c r="AXR5" s="1" t="s">
        <v>4564</v>
      </c>
      <c r="AXV5" s="1" t="s">
        <v>4563</v>
      </c>
      <c r="AXW5" s="1" t="s">
        <v>4564</v>
      </c>
      <c r="AYA5" s="1" t="s">
        <v>4563</v>
      </c>
      <c r="AYB5" s="1" t="s">
        <v>4564</v>
      </c>
      <c r="AYF5" s="1" t="s">
        <v>4563</v>
      </c>
      <c r="AYG5" s="1" t="s">
        <v>4564</v>
      </c>
      <c r="AYK5" s="1" t="s">
        <v>4563</v>
      </c>
      <c r="AYL5" s="1" t="s">
        <v>4564</v>
      </c>
      <c r="AYP5" s="1" t="s">
        <v>4563</v>
      </c>
      <c r="AYQ5" s="1" t="s">
        <v>4564</v>
      </c>
      <c r="AYU5" s="1" t="s">
        <v>4563</v>
      </c>
      <c r="AYV5" s="1" t="s">
        <v>4564</v>
      </c>
      <c r="AYZ5" s="1" t="s">
        <v>4563</v>
      </c>
      <c r="AZA5" s="1" t="s">
        <v>4564</v>
      </c>
      <c r="AZE5" s="1" t="s">
        <v>4563</v>
      </c>
      <c r="AZF5" s="1" t="s">
        <v>4564</v>
      </c>
      <c r="AZJ5" s="1" t="s">
        <v>4563</v>
      </c>
      <c r="AZK5" s="1" t="s">
        <v>4564</v>
      </c>
      <c r="AZO5" s="1" t="s">
        <v>4563</v>
      </c>
      <c r="AZP5" s="1" t="s">
        <v>4564</v>
      </c>
      <c r="AZT5" s="1" t="s">
        <v>4563</v>
      </c>
      <c r="AZU5" s="1" t="s">
        <v>4564</v>
      </c>
      <c r="AZY5" s="1" t="s">
        <v>4563</v>
      </c>
      <c r="AZZ5" s="1" t="s">
        <v>4564</v>
      </c>
      <c r="BAD5" s="1" t="s">
        <v>4563</v>
      </c>
      <c r="BAE5" s="1" t="s">
        <v>4564</v>
      </c>
      <c r="BAI5" s="1" t="s">
        <v>4563</v>
      </c>
      <c r="BAJ5" s="1" t="s">
        <v>4564</v>
      </c>
      <c r="BAN5" s="1" t="s">
        <v>4563</v>
      </c>
      <c r="BAO5" s="1" t="s">
        <v>4564</v>
      </c>
      <c r="BAS5" s="1" t="s">
        <v>4563</v>
      </c>
      <c r="BAT5" s="1" t="s">
        <v>4564</v>
      </c>
      <c r="BAX5" s="1" t="s">
        <v>4563</v>
      </c>
      <c r="BAY5" s="1" t="s">
        <v>4564</v>
      </c>
      <c r="BBC5" s="1" t="s">
        <v>4563</v>
      </c>
      <c r="BBD5" s="1" t="s">
        <v>4564</v>
      </c>
      <c r="BBH5" s="1" t="s">
        <v>4563</v>
      </c>
      <c r="BBI5" s="1" t="s">
        <v>4564</v>
      </c>
      <c r="BBM5" s="1" t="s">
        <v>4563</v>
      </c>
      <c r="BBN5" s="1" t="s">
        <v>4564</v>
      </c>
      <c r="BBR5" s="1" t="s">
        <v>4563</v>
      </c>
      <c r="BBS5" s="1" t="s">
        <v>4564</v>
      </c>
      <c r="BBW5" s="1" t="s">
        <v>4563</v>
      </c>
      <c r="BBX5" s="1" t="s">
        <v>4564</v>
      </c>
      <c r="BCB5" s="1" t="s">
        <v>4563</v>
      </c>
      <c r="BCC5" s="1" t="s">
        <v>4564</v>
      </c>
      <c r="BCG5" s="1" t="s">
        <v>4563</v>
      </c>
      <c r="BCH5" s="1" t="s">
        <v>4564</v>
      </c>
      <c r="BCL5" s="1" t="s">
        <v>4563</v>
      </c>
      <c r="BCM5" s="1" t="s">
        <v>4564</v>
      </c>
      <c r="BCQ5" s="1" t="s">
        <v>4563</v>
      </c>
      <c r="BCR5" s="1" t="s">
        <v>4564</v>
      </c>
      <c r="BCV5" s="1" t="s">
        <v>4563</v>
      </c>
      <c r="BCW5" s="1" t="s">
        <v>4564</v>
      </c>
      <c r="BDA5" s="1" t="s">
        <v>4563</v>
      </c>
      <c r="BDB5" s="1" t="s">
        <v>4564</v>
      </c>
      <c r="BDF5" s="1" t="s">
        <v>4563</v>
      </c>
      <c r="BDG5" s="1" t="s">
        <v>4564</v>
      </c>
      <c r="BDK5" s="1" t="s">
        <v>4563</v>
      </c>
      <c r="BDL5" s="1" t="s">
        <v>4564</v>
      </c>
      <c r="BDP5" s="1" t="s">
        <v>4563</v>
      </c>
      <c r="BDQ5" s="1" t="s">
        <v>4564</v>
      </c>
      <c r="BDU5" s="1" t="s">
        <v>4563</v>
      </c>
      <c r="BDV5" s="1" t="s">
        <v>4564</v>
      </c>
      <c r="BDZ5" s="1" t="s">
        <v>4563</v>
      </c>
      <c r="BEA5" s="1" t="s">
        <v>4564</v>
      </c>
      <c r="BEE5" s="1" t="s">
        <v>4563</v>
      </c>
      <c r="BEF5" s="1" t="s">
        <v>4564</v>
      </c>
      <c r="BEJ5" s="1" t="s">
        <v>4563</v>
      </c>
      <c r="BEK5" s="1" t="s">
        <v>4564</v>
      </c>
      <c r="BEO5" s="1" t="s">
        <v>4563</v>
      </c>
      <c r="BEP5" s="1" t="s">
        <v>4564</v>
      </c>
      <c r="BET5" s="1" t="s">
        <v>4563</v>
      </c>
      <c r="BEU5" s="1" t="s">
        <v>4564</v>
      </c>
      <c r="BEY5" s="1" t="s">
        <v>4563</v>
      </c>
      <c r="BEZ5" s="1" t="s">
        <v>4564</v>
      </c>
      <c r="BFD5" s="1" t="s">
        <v>4563</v>
      </c>
      <c r="BFE5" s="1" t="s">
        <v>4564</v>
      </c>
      <c r="BFI5" s="1" t="s">
        <v>4563</v>
      </c>
      <c r="BFJ5" s="1" t="s">
        <v>4564</v>
      </c>
      <c r="BFN5" s="1" t="s">
        <v>4563</v>
      </c>
      <c r="BFO5" s="1" t="s">
        <v>4564</v>
      </c>
      <c r="BFS5" s="1" t="s">
        <v>4563</v>
      </c>
      <c r="BFT5" s="1" t="s">
        <v>4564</v>
      </c>
      <c r="BFX5" s="1" t="s">
        <v>4563</v>
      </c>
      <c r="BFY5" s="1" t="s">
        <v>4564</v>
      </c>
      <c r="BGC5" s="1" t="s">
        <v>4563</v>
      </c>
      <c r="BGD5" s="1" t="s">
        <v>4564</v>
      </c>
      <c r="BGH5" s="1" t="s">
        <v>4563</v>
      </c>
      <c r="BGI5" s="1" t="s">
        <v>4564</v>
      </c>
      <c r="BGM5" s="1" t="s">
        <v>4563</v>
      </c>
      <c r="BGN5" s="1" t="s">
        <v>4564</v>
      </c>
      <c r="BGR5" s="1" t="s">
        <v>4563</v>
      </c>
      <c r="BGS5" s="1" t="s">
        <v>4564</v>
      </c>
      <c r="BGW5" s="1" t="s">
        <v>4563</v>
      </c>
      <c r="BGX5" s="1" t="s">
        <v>4564</v>
      </c>
      <c r="BHB5" s="1" t="s">
        <v>4563</v>
      </c>
      <c r="BHC5" s="1" t="s">
        <v>4564</v>
      </c>
      <c r="BHG5" s="1" t="s">
        <v>4563</v>
      </c>
      <c r="BHH5" s="1" t="s">
        <v>4564</v>
      </c>
      <c r="BHL5" s="1" t="s">
        <v>4563</v>
      </c>
      <c r="BHM5" s="1" t="s">
        <v>4564</v>
      </c>
      <c r="BHQ5" s="1" t="s">
        <v>4563</v>
      </c>
      <c r="BHR5" s="1" t="s">
        <v>4564</v>
      </c>
      <c r="BHV5" s="1" t="s">
        <v>4563</v>
      </c>
      <c r="BHW5" s="1" t="s">
        <v>4564</v>
      </c>
      <c r="BIA5" s="1" t="s">
        <v>4563</v>
      </c>
      <c r="BIB5" s="1" t="s">
        <v>4564</v>
      </c>
      <c r="BIF5" s="1" t="s">
        <v>4563</v>
      </c>
      <c r="BIG5" s="1" t="s">
        <v>4564</v>
      </c>
      <c r="BIK5" s="1" t="s">
        <v>4563</v>
      </c>
      <c r="BIL5" s="1" t="s">
        <v>4564</v>
      </c>
      <c r="BIP5" s="1" t="s">
        <v>4563</v>
      </c>
      <c r="BIQ5" s="1" t="s">
        <v>4564</v>
      </c>
      <c r="BIU5" s="1" t="s">
        <v>4563</v>
      </c>
      <c r="BIV5" s="1" t="s">
        <v>4564</v>
      </c>
      <c r="BIZ5" s="1" t="s">
        <v>4563</v>
      </c>
      <c r="BJA5" s="1" t="s">
        <v>4564</v>
      </c>
      <c r="BJE5" s="1" t="s">
        <v>4563</v>
      </c>
      <c r="BJF5" s="1" t="s">
        <v>4564</v>
      </c>
      <c r="BJJ5" s="1" t="s">
        <v>4563</v>
      </c>
      <c r="BJK5" s="1" t="s">
        <v>4564</v>
      </c>
      <c r="BJO5" s="1" t="s">
        <v>4563</v>
      </c>
      <c r="BJP5" s="1" t="s">
        <v>4564</v>
      </c>
      <c r="BJT5" s="1" t="s">
        <v>4563</v>
      </c>
      <c r="BJU5" s="1" t="s">
        <v>4564</v>
      </c>
      <c r="BJY5" s="1" t="s">
        <v>4563</v>
      </c>
      <c r="BJZ5" s="1" t="s">
        <v>4564</v>
      </c>
      <c r="BKD5" s="1" t="s">
        <v>4563</v>
      </c>
      <c r="BKE5" s="1" t="s">
        <v>4564</v>
      </c>
      <c r="BKI5" s="1" t="s">
        <v>4563</v>
      </c>
      <c r="BKJ5" s="1" t="s">
        <v>4564</v>
      </c>
      <c r="BKN5" s="1" t="s">
        <v>4563</v>
      </c>
      <c r="BKO5" s="1" t="s">
        <v>4564</v>
      </c>
      <c r="BKS5" s="1" t="s">
        <v>4563</v>
      </c>
      <c r="BKT5" s="1" t="s">
        <v>4564</v>
      </c>
      <c r="BKX5" s="1" t="s">
        <v>4563</v>
      </c>
      <c r="BKY5" s="1" t="s">
        <v>4564</v>
      </c>
      <c r="BLC5" s="1" t="s">
        <v>4563</v>
      </c>
      <c r="BLD5" s="1" t="s">
        <v>4564</v>
      </c>
      <c r="BLH5" s="1" t="s">
        <v>4563</v>
      </c>
      <c r="BLI5" s="1" t="s">
        <v>4564</v>
      </c>
      <c r="BLM5" s="1" t="s">
        <v>4563</v>
      </c>
      <c r="BLN5" s="1" t="s">
        <v>4564</v>
      </c>
      <c r="BLR5" s="1" t="s">
        <v>4563</v>
      </c>
      <c r="BLS5" s="1" t="s">
        <v>4564</v>
      </c>
      <c r="BLW5" s="1" t="s">
        <v>4563</v>
      </c>
      <c r="BLX5" s="1" t="s">
        <v>4564</v>
      </c>
      <c r="BMB5" s="1" t="s">
        <v>4563</v>
      </c>
      <c r="BMC5" s="1" t="s">
        <v>4564</v>
      </c>
      <c r="BMG5" s="1" t="s">
        <v>4563</v>
      </c>
      <c r="BMH5" s="1" t="s">
        <v>4564</v>
      </c>
      <c r="BML5" s="1" t="s">
        <v>4563</v>
      </c>
      <c r="BMM5" s="1" t="s">
        <v>4564</v>
      </c>
      <c r="BMQ5" s="1" t="s">
        <v>4563</v>
      </c>
      <c r="BMR5" s="1" t="s">
        <v>4564</v>
      </c>
      <c r="BMV5" s="1" t="s">
        <v>4563</v>
      </c>
      <c r="BMW5" s="1" t="s">
        <v>4564</v>
      </c>
      <c r="BNA5" s="1" t="s">
        <v>4563</v>
      </c>
      <c r="BNB5" s="1" t="s">
        <v>4564</v>
      </c>
      <c r="BNF5" s="1" t="s">
        <v>4563</v>
      </c>
      <c r="BNG5" s="1" t="s">
        <v>4564</v>
      </c>
      <c r="BNK5" s="1" t="s">
        <v>4563</v>
      </c>
      <c r="BNL5" s="1" t="s">
        <v>4564</v>
      </c>
      <c r="BNP5" s="1" t="s">
        <v>4563</v>
      </c>
      <c r="BNQ5" s="1" t="s">
        <v>4564</v>
      </c>
      <c r="BNU5" s="1" t="s">
        <v>4563</v>
      </c>
      <c r="BNV5" s="1" t="s">
        <v>4564</v>
      </c>
      <c r="BNZ5" s="1" t="s">
        <v>4563</v>
      </c>
      <c r="BOA5" s="1" t="s">
        <v>4564</v>
      </c>
      <c r="BOE5" s="1" t="s">
        <v>4563</v>
      </c>
      <c r="BOF5" s="1" t="s">
        <v>4564</v>
      </c>
      <c r="BOJ5" s="1" t="s">
        <v>4563</v>
      </c>
      <c r="BOK5" s="1" t="s">
        <v>4564</v>
      </c>
      <c r="BOO5" s="1" t="s">
        <v>4563</v>
      </c>
      <c r="BOP5" s="1" t="s">
        <v>4564</v>
      </c>
      <c r="BOT5" s="1" t="s">
        <v>4563</v>
      </c>
      <c r="BOU5" s="1" t="s">
        <v>4564</v>
      </c>
      <c r="BOY5" s="1" t="s">
        <v>4563</v>
      </c>
      <c r="BOZ5" s="1" t="s">
        <v>4564</v>
      </c>
      <c r="BPD5" s="1" t="s">
        <v>4563</v>
      </c>
      <c r="BPE5" s="1" t="s">
        <v>4564</v>
      </c>
      <c r="BPI5" s="1" t="s">
        <v>4563</v>
      </c>
      <c r="BPJ5" s="1" t="s">
        <v>4564</v>
      </c>
      <c r="BPN5" s="1" t="s">
        <v>4563</v>
      </c>
      <c r="BPO5" s="1" t="s">
        <v>4564</v>
      </c>
      <c r="BPS5" s="1" t="s">
        <v>4563</v>
      </c>
      <c r="BPT5" s="1" t="s">
        <v>4564</v>
      </c>
      <c r="BPX5" s="1" t="s">
        <v>4563</v>
      </c>
      <c r="BPY5" s="1" t="s">
        <v>4564</v>
      </c>
      <c r="BQC5" s="1" t="s">
        <v>4563</v>
      </c>
      <c r="BQD5" s="1" t="s">
        <v>4564</v>
      </c>
      <c r="BQH5" s="1" t="s">
        <v>4563</v>
      </c>
      <c r="BQI5" s="1" t="s">
        <v>4564</v>
      </c>
      <c r="BQM5" s="1" t="s">
        <v>4563</v>
      </c>
      <c r="BQN5" s="1" t="s">
        <v>4564</v>
      </c>
      <c r="BQR5" s="1" t="s">
        <v>4563</v>
      </c>
      <c r="BQS5" s="1" t="s">
        <v>4564</v>
      </c>
      <c r="BQW5" s="1" t="s">
        <v>4563</v>
      </c>
      <c r="BQX5" s="1" t="s">
        <v>4564</v>
      </c>
      <c r="BRB5" s="1" t="s">
        <v>4563</v>
      </c>
      <c r="BRC5" s="1" t="s">
        <v>4564</v>
      </c>
      <c r="BRG5" s="1" t="s">
        <v>4563</v>
      </c>
      <c r="BRH5" s="1" t="s">
        <v>4564</v>
      </c>
      <c r="BRL5" s="1" t="s">
        <v>4563</v>
      </c>
      <c r="BRM5" s="1" t="s">
        <v>4564</v>
      </c>
      <c r="BRQ5" s="1" t="s">
        <v>4563</v>
      </c>
      <c r="BRR5" s="1" t="s">
        <v>4564</v>
      </c>
      <c r="BRV5" s="1" t="s">
        <v>4563</v>
      </c>
      <c r="BRW5" s="1" t="s">
        <v>4564</v>
      </c>
      <c r="BSA5" s="1" t="s">
        <v>4563</v>
      </c>
      <c r="BSB5" s="1" t="s">
        <v>4564</v>
      </c>
      <c r="BSF5" s="1" t="s">
        <v>4563</v>
      </c>
      <c r="BSG5" s="1" t="s">
        <v>4564</v>
      </c>
      <c r="BSK5" s="1" t="s">
        <v>4563</v>
      </c>
      <c r="BSL5" s="1" t="s">
        <v>4564</v>
      </c>
      <c r="BSP5" s="1" t="s">
        <v>4563</v>
      </c>
      <c r="BSQ5" s="1" t="s">
        <v>4564</v>
      </c>
      <c r="BSU5" s="1" t="s">
        <v>4563</v>
      </c>
      <c r="BSV5" s="1" t="s">
        <v>4564</v>
      </c>
    </row>
    <row r="7" spans="1:1870" x14ac:dyDescent="0.2">
      <c r="B7" s="1" t="s">
        <v>4565</v>
      </c>
      <c r="C7" s="1" t="s">
        <v>4566</v>
      </c>
      <c r="D7" s="1" t="s">
        <v>4567</v>
      </c>
      <c r="E7" s="3" t="s">
        <v>4568</v>
      </c>
      <c r="G7" s="1" t="s">
        <v>4565</v>
      </c>
      <c r="H7" s="1" t="s">
        <v>4566</v>
      </c>
      <c r="I7" s="1" t="s">
        <v>4567</v>
      </c>
      <c r="J7" s="3" t="s">
        <v>4568</v>
      </c>
      <c r="L7" s="1" t="s">
        <v>4565</v>
      </c>
      <c r="M7" s="1" t="s">
        <v>4566</v>
      </c>
      <c r="N7" s="1" t="s">
        <v>4567</v>
      </c>
      <c r="O7" s="3" t="s">
        <v>4568</v>
      </c>
      <c r="Q7" s="1" t="s">
        <v>4565</v>
      </c>
      <c r="R7" s="1" t="s">
        <v>4566</v>
      </c>
      <c r="S7" s="1" t="s">
        <v>4567</v>
      </c>
      <c r="T7" s="3" t="s">
        <v>4568</v>
      </c>
      <c r="V7" s="1" t="s">
        <v>4565</v>
      </c>
      <c r="W7" s="1" t="s">
        <v>4566</v>
      </c>
      <c r="X7" s="1" t="s">
        <v>4567</v>
      </c>
      <c r="Y7" s="3" t="s">
        <v>4568</v>
      </c>
      <c r="AA7" s="1" t="s">
        <v>4565</v>
      </c>
      <c r="AB7" s="1" t="s">
        <v>4566</v>
      </c>
      <c r="AC7" s="1" t="s">
        <v>4567</v>
      </c>
      <c r="AD7" s="3" t="s">
        <v>4568</v>
      </c>
      <c r="AF7" s="1" t="s">
        <v>4565</v>
      </c>
      <c r="AG7" s="1" t="s">
        <v>4566</v>
      </c>
      <c r="AH7" s="1" t="s">
        <v>4567</v>
      </c>
      <c r="AI7" s="3" t="s">
        <v>4568</v>
      </c>
      <c r="AK7" s="1" t="s">
        <v>4565</v>
      </c>
      <c r="AL7" s="1" t="s">
        <v>4566</v>
      </c>
      <c r="AM7" s="1" t="s">
        <v>4567</v>
      </c>
      <c r="AN7" s="3" t="s">
        <v>4568</v>
      </c>
      <c r="AP7" s="1" t="s">
        <v>4565</v>
      </c>
      <c r="AQ7" s="1" t="s">
        <v>4566</v>
      </c>
      <c r="AR7" s="1" t="s">
        <v>4567</v>
      </c>
      <c r="AS7" s="3" t="s">
        <v>4568</v>
      </c>
      <c r="AU7" s="1" t="s">
        <v>4565</v>
      </c>
      <c r="AV7" s="1" t="s">
        <v>4566</v>
      </c>
      <c r="AW7" s="1" t="s">
        <v>4567</v>
      </c>
      <c r="AX7" s="3" t="s">
        <v>4568</v>
      </c>
      <c r="AZ7" s="1" t="s">
        <v>4565</v>
      </c>
      <c r="BA7" s="1" t="s">
        <v>4566</v>
      </c>
      <c r="BB7" s="1" t="s">
        <v>4567</v>
      </c>
      <c r="BC7" s="3" t="s">
        <v>4568</v>
      </c>
      <c r="BE7" s="1" t="s">
        <v>4565</v>
      </c>
      <c r="BF7" s="1" t="s">
        <v>4566</v>
      </c>
      <c r="BG7" s="1" t="s">
        <v>4567</v>
      </c>
      <c r="BH7" s="3" t="s">
        <v>4568</v>
      </c>
      <c r="BJ7" s="1" t="s">
        <v>4565</v>
      </c>
      <c r="BK7" s="1" t="s">
        <v>4566</v>
      </c>
      <c r="BL7" s="1" t="s">
        <v>4567</v>
      </c>
      <c r="BM7" s="3" t="s">
        <v>4568</v>
      </c>
      <c r="BO7" s="1" t="s">
        <v>4565</v>
      </c>
      <c r="BP7" s="1" t="s">
        <v>4566</v>
      </c>
      <c r="BQ7" s="1" t="s">
        <v>4567</v>
      </c>
      <c r="BR7" s="3" t="s">
        <v>4568</v>
      </c>
      <c r="BT7" s="1" t="s">
        <v>4565</v>
      </c>
      <c r="BU7" s="1" t="s">
        <v>4566</v>
      </c>
      <c r="BV7" s="1" t="s">
        <v>4567</v>
      </c>
      <c r="BW7" s="3" t="s">
        <v>4568</v>
      </c>
      <c r="BY7" s="1" t="s">
        <v>4565</v>
      </c>
      <c r="BZ7" s="1" t="s">
        <v>4566</v>
      </c>
      <c r="CA7" s="1" t="s">
        <v>4567</v>
      </c>
      <c r="CB7" s="3" t="s">
        <v>4568</v>
      </c>
      <c r="CD7" s="1" t="s">
        <v>4565</v>
      </c>
      <c r="CE7" s="1" t="s">
        <v>4566</v>
      </c>
      <c r="CF7" s="1" t="s">
        <v>4567</v>
      </c>
      <c r="CG7" s="3" t="s">
        <v>4568</v>
      </c>
      <c r="CI7" s="1" t="s">
        <v>4565</v>
      </c>
      <c r="CJ7" s="1" t="s">
        <v>4566</v>
      </c>
      <c r="CK7" s="1" t="s">
        <v>4567</v>
      </c>
      <c r="CL7" s="3" t="s">
        <v>4568</v>
      </c>
      <c r="CN7" s="1" t="s">
        <v>4565</v>
      </c>
      <c r="CO7" s="1" t="s">
        <v>4566</v>
      </c>
      <c r="CP7" s="1" t="s">
        <v>4567</v>
      </c>
      <c r="CQ7" s="3" t="s">
        <v>4568</v>
      </c>
      <c r="CS7" s="1" t="s">
        <v>4565</v>
      </c>
      <c r="CT7" s="1" t="s">
        <v>4566</v>
      </c>
      <c r="CU7" s="1" t="s">
        <v>4567</v>
      </c>
      <c r="CV7" s="3" t="s">
        <v>4568</v>
      </c>
      <c r="CX7" s="1" t="s">
        <v>4565</v>
      </c>
      <c r="CY7" s="1" t="s">
        <v>4566</v>
      </c>
      <c r="CZ7" s="1" t="s">
        <v>4567</v>
      </c>
      <c r="DA7" s="3" t="s">
        <v>4568</v>
      </c>
      <c r="DC7" s="1" t="s">
        <v>4565</v>
      </c>
      <c r="DD7" s="1" t="s">
        <v>4566</v>
      </c>
      <c r="DE7" s="1" t="s">
        <v>4567</v>
      </c>
      <c r="DF7" s="3" t="s">
        <v>4568</v>
      </c>
      <c r="DH7" s="1" t="s">
        <v>4565</v>
      </c>
      <c r="DI7" s="1" t="s">
        <v>4566</v>
      </c>
      <c r="DJ7" s="1" t="s">
        <v>4567</v>
      </c>
      <c r="DK7" s="3" t="s">
        <v>4568</v>
      </c>
      <c r="DM7" s="1" t="s">
        <v>4565</v>
      </c>
      <c r="DN7" s="1" t="s">
        <v>4566</v>
      </c>
      <c r="DO7" s="1" t="s">
        <v>4567</v>
      </c>
      <c r="DP7" s="3" t="s">
        <v>4568</v>
      </c>
      <c r="DR7" s="1" t="s">
        <v>4565</v>
      </c>
      <c r="DS7" s="1" t="s">
        <v>4566</v>
      </c>
      <c r="DT7" s="1" t="s">
        <v>4567</v>
      </c>
      <c r="DU7" s="3" t="s">
        <v>4568</v>
      </c>
      <c r="DW7" s="1" t="s">
        <v>4565</v>
      </c>
      <c r="DX7" s="1" t="s">
        <v>4566</v>
      </c>
      <c r="DY7" s="1" t="s">
        <v>4567</v>
      </c>
      <c r="DZ7" s="3" t="s">
        <v>4568</v>
      </c>
      <c r="EB7" s="1" t="s">
        <v>4565</v>
      </c>
      <c r="EC7" s="1" t="s">
        <v>4566</v>
      </c>
      <c r="ED7" s="1" t="s">
        <v>4567</v>
      </c>
      <c r="EE7" s="3" t="s">
        <v>4568</v>
      </c>
      <c r="EG7" s="1" t="s">
        <v>4565</v>
      </c>
      <c r="EH7" s="1" t="s">
        <v>4566</v>
      </c>
      <c r="EI7" s="1" t="s">
        <v>4567</v>
      </c>
      <c r="EJ7" s="3" t="s">
        <v>4568</v>
      </c>
      <c r="EL7" s="1" t="s">
        <v>4565</v>
      </c>
      <c r="EM7" s="1" t="s">
        <v>4566</v>
      </c>
      <c r="EN7" s="1" t="s">
        <v>4567</v>
      </c>
      <c r="EO7" s="3" t="s">
        <v>4568</v>
      </c>
      <c r="EQ7" s="1" t="s">
        <v>4565</v>
      </c>
      <c r="ER7" s="1" t="s">
        <v>4566</v>
      </c>
      <c r="ES7" s="1" t="s">
        <v>4567</v>
      </c>
      <c r="ET7" s="3" t="s">
        <v>4568</v>
      </c>
      <c r="EV7" s="1" t="s">
        <v>4565</v>
      </c>
      <c r="EW7" s="1" t="s">
        <v>4566</v>
      </c>
      <c r="EX7" s="1" t="s">
        <v>4567</v>
      </c>
      <c r="EY7" s="3" t="s">
        <v>4568</v>
      </c>
      <c r="FA7" s="1" t="s">
        <v>4565</v>
      </c>
      <c r="FB7" s="1" t="s">
        <v>4566</v>
      </c>
      <c r="FC7" s="1" t="s">
        <v>4567</v>
      </c>
      <c r="FD7" s="3" t="s">
        <v>4568</v>
      </c>
      <c r="FF7" s="1" t="s">
        <v>4565</v>
      </c>
      <c r="FG7" s="1" t="s">
        <v>4566</v>
      </c>
      <c r="FH7" s="1" t="s">
        <v>4567</v>
      </c>
      <c r="FI7" s="3" t="s">
        <v>4568</v>
      </c>
      <c r="FK7" s="1" t="s">
        <v>4565</v>
      </c>
      <c r="FL7" s="1" t="s">
        <v>4566</v>
      </c>
      <c r="FM7" s="1" t="s">
        <v>4567</v>
      </c>
      <c r="FN7" s="3" t="s">
        <v>4568</v>
      </c>
      <c r="FP7" s="1" t="s">
        <v>4565</v>
      </c>
      <c r="FQ7" s="1" t="s">
        <v>4566</v>
      </c>
      <c r="FR7" s="1" t="s">
        <v>4567</v>
      </c>
      <c r="FS7" s="3" t="s">
        <v>4568</v>
      </c>
      <c r="FU7" s="1" t="s">
        <v>4565</v>
      </c>
      <c r="FV7" s="1" t="s">
        <v>4566</v>
      </c>
      <c r="FW7" s="1" t="s">
        <v>4567</v>
      </c>
      <c r="FX7" s="3" t="s">
        <v>4568</v>
      </c>
      <c r="FZ7" s="1" t="s">
        <v>4565</v>
      </c>
      <c r="GA7" s="1" t="s">
        <v>4566</v>
      </c>
      <c r="GB7" s="1" t="s">
        <v>4567</v>
      </c>
      <c r="GC7" s="3" t="s">
        <v>4568</v>
      </c>
      <c r="GE7" s="1" t="s">
        <v>4565</v>
      </c>
      <c r="GF7" s="1" t="s">
        <v>4566</v>
      </c>
      <c r="GG7" s="1" t="s">
        <v>4567</v>
      </c>
      <c r="GH7" s="3" t="s">
        <v>4568</v>
      </c>
      <c r="GJ7" s="1" t="s">
        <v>4565</v>
      </c>
      <c r="GK7" s="1" t="s">
        <v>4566</v>
      </c>
      <c r="GL7" s="1" t="s">
        <v>4567</v>
      </c>
      <c r="GM7" s="3" t="s">
        <v>4568</v>
      </c>
      <c r="GO7" s="1" t="s">
        <v>4565</v>
      </c>
      <c r="GP7" s="1" t="s">
        <v>4566</v>
      </c>
      <c r="GQ7" s="1" t="s">
        <v>4567</v>
      </c>
      <c r="GR7" s="3" t="s">
        <v>4568</v>
      </c>
      <c r="GT7" s="1" t="s">
        <v>4565</v>
      </c>
      <c r="GU7" s="1" t="s">
        <v>4566</v>
      </c>
      <c r="GV7" s="1" t="s">
        <v>4567</v>
      </c>
      <c r="GW7" s="3" t="s">
        <v>4568</v>
      </c>
      <c r="GY7" s="1" t="s">
        <v>4565</v>
      </c>
      <c r="GZ7" s="1" t="s">
        <v>4566</v>
      </c>
      <c r="HA7" s="1" t="s">
        <v>4567</v>
      </c>
      <c r="HB7" s="3" t="s">
        <v>4568</v>
      </c>
      <c r="HD7" s="1" t="s">
        <v>4565</v>
      </c>
      <c r="HE7" s="1" t="s">
        <v>4566</v>
      </c>
      <c r="HF7" s="1" t="s">
        <v>4567</v>
      </c>
      <c r="HG7" s="3" t="s">
        <v>4568</v>
      </c>
      <c r="HI7" s="1" t="s">
        <v>4565</v>
      </c>
      <c r="HJ7" s="1" t="s">
        <v>4566</v>
      </c>
      <c r="HK7" s="1" t="s">
        <v>4567</v>
      </c>
      <c r="HL7" s="3" t="s">
        <v>4568</v>
      </c>
      <c r="HN7" s="1" t="s">
        <v>4565</v>
      </c>
      <c r="HO7" s="1" t="s">
        <v>4566</v>
      </c>
      <c r="HP7" s="1" t="s">
        <v>4567</v>
      </c>
      <c r="HQ7" s="3" t="s">
        <v>4568</v>
      </c>
      <c r="HS7" s="1" t="s">
        <v>4565</v>
      </c>
      <c r="HT7" s="1" t="s">
        <v>4566</v>
      </c>
      <c r="HU7" s="1" t="s">
        <v>4567</v>
      </c>
      <c r="HV7" s="3" t="s">
        <v>4568</v>
      </c>
      <c r="HX7" s="1" t="s">
        <v>4565</v>
      </c>
      <c r="HY7" s="1" t="s">
        <v>4566</v>
      </c>
      <c r="HZ7" s="1" t="s">
        <v>4567</v>
      </c>
      <c r="IA7" s="3" t="s">
        <v>4568</v>
      </c>
      <c r="IC7" s="1" t="s">
        <v>4565</v>
      </c>
      <c r="ID7" s="1" t="s">
        <v>4566</v>
      </c>
      <c r="IE7" s="1" t="s">
        <v>4567</v>
      </c>
      <c r="IF7" s="3" t="s">
        <v>4568</v>
      </c>
      <c r="IH7" s="1" t="s">
        <v>4565</v>
      </c>
      <c r="II7" s="1" t="s">
        <v>4566</v>
      </c>
      <c r="IJ7" s="1" t="s">
        <v>4567</v>
      </c>
      <c r="IK7" s="3" t="s">
        <v>4568</v>
      </c>
      <c r="IM7" s="1" t="s">
        <v>4565</v>
      </c>
      <c r="IN7" s="1" t="s">
        <v>4566</v>
      </c>
      <c r="IO7" s="1" t="s">
        <v>4567</v>
      </c>
      <c r="IP7" s="3" t="s">
        <v>4568</v>
      </c>
      <c r="IR7" s="1" t="s">
        <v>4565</v>
      </c>
      <c r="IS7" s="1" t="s">
        <v>4566</v>
      </c>
      <c r="IT7" s="1" t="s">
        <v>4567</v>
      </c>
      <c r="IU7" s="3" t="s">
        <v>4568</v>
      </c>
      <c r="IW7" s="1" t="s">
        <v>4565</v>
      </c>
      <c r="IX7" s="1" t="s">
        <v>4566</v>
      </c>
      <c r="IY7" s="1" t="s">
        <v>4567</v>
      </c>
      <c r="IZ7" s="3" t="s">
        <v>4568</v>
      </c>
      <c r="JB7" s="1" t="s">
        <v>4565</v>
      </c>
      <c r="JC7" s="1" t="s">
        <v>4566</v>
      </c>
      <c r="JD7" s="1" t="s">
        <v>4567</v>
      </c>
      <c r="JE7" s="3" t="s">
        <v>4568</v>
      </c>
      <c r="JG7" s="1" t="s">
        <v>4565</v>
      </c>
      <c r="JH7" s="1" t="s">
        <v>4566</v>
      </c>
      <c r="JI7" s="1" t="s">
        <v>4567</v>
      </c>
      <c r="JJ7" s="3" t="s">
        <v>4568</v>
      </c>
      <c r="JL7" s="1" t="s">
        <v>4565</v>
      </c>
      <c r="JM7" s="1" t="s">
        <v>4566</v>
      </c>
      <c r="JN7" s="1" t="s">
        <v>4567</v>
      </c>
      <c r="JO7" s="3" t="s">
        <v>4568</v>
      </c>
      <c r="JQ7" s="1" t="s">
        <v>4565</v>
      </c>
      <c r="JR7" s="1" t="s">
        <v>4566</v>
      </c>
      <c r="JS7" s="1" t="s">
        <v>4567</v>
      </c>
      <c r="JT7" s="3" t="s">
        <v>4568</v>
      </c>
      <c r="JV7" s="1" t="s">
        <v>4565</v>
      </c>
      <c r="JW7" s="1" t="s">
        <v>4566</v>
      </c>
      <c r="JX7" s="1" t="s">
        <v>4567</v>
      </c>
      <c r="JY7" s="3" t="s">
        <v>4568</v>
      </c>
      <c r="KA7" s="1" t="s">
        <v>4565</v>
      </c>
      <c r="KB7" s="1" t="s">
        <v>4566</v>
      </c>
      <c r="KC7" s="1" t="s">
        <v>4567</v>
      </c>
      <c r="KD7" s="3" t="s">
        <v>4568</v>
      </c>
      <c r="KF7" s="1" t="s">
        <v>4565</v>
      </c>
      <c r="KG7" s="1" t="s">
        <v>4566</v>
      </c>
      <c r="KH7" s="1" t="s">
        <v>4567</v>
      </c>
      <c r="KI7" s="3" t="s">
        <v>4568</v>
      </c>
      <c r="KK7" s="1" t="s">
        <v>4565</v>
      </c>
      <c r="KL7" s="1" t="s">
        <v>4566</v>
      </c>
      <c r="KM7" s="1" t="s">
        <v>4567</v>
      </c>
      <c r="KN7" s="3" t="s">
        <v>4568</v>
      </c>
      <c r="KP7" s="1" t="s">
        <v>4565</v>
      </c>
      <c r="KQ7" s="1" t="s">
        <v>4566</v>
      </c>
      <c r="KR7" s="1" t="s">
        <v>4567</v>
      </c>
      <c r="KS7" s="3" t="s">
        <v>4568</v>
      </c>
      <c r="KU7" s="1" t="s">
        <v>4565</v>
      </c>
      <c r="KV7" s="1" t="s">
        <v>4566</v>
      </c>
      <c r="KW7" s="1" t="s">
        <v>4567</v>
      </c>
      <c r="KX7" s="3" t="s">
        <v>4568</v>
      </c>
      <c r="KZ7" s="1" t="s">
        <v>4565</v>
      </c>
      <c r="LA7" s="1" t="s">
        <v>4566</v>
      </c>
      <c r="LB7" s="1" t="s">
        <v>4567</v>
      </c>
      <c r="LC7" s="3" t="s">
        <v>4568</v>
      </c>
      <c r="LE7" s="1" t="s">
        <v>4565</v>
      </c>
      <c r="LF7" s="1" t="s">
        <v>4566</v>
      </c>
      <c r="LG7" s="1" t="s">
        <v>4567</v>
      </c>
      <c r="LH7" s="3" t="s">
        <v>4568</v>
      </c>
      <c r="LJ7" s="1" t="s">
        <v>4565</v>
      </c>
      <c r="LK7" s="1" t="s">
        <v>4566</v>
      </c>
      <c r="LL7" s="1" t="s">
        <v>4567</v>
      </c>
      <c r="LM7" s="3" t="s">
        <v>4568</v>
      </c>
      <c r="LO7" s="1" t="s">
        <v>4565</v>
      </c>
      <c r="LP7" s="1" t="s">
        <v>4566</v>
      </c>
      <c r="LQ7" s="1" t="s">
        <v>4567</v>
      </c>
      <c r="LR7" s="3" t="s">
        <v>4568</v>
      </c>
      <c r="LT7" s="1" t="s">
        <v>4565</v>
      </c>
      <c r="LU7" s="1" t="s">
        <v>4566</v>
      </c>
      <c r="LV7" s="1" t="s">
        <v>4567</v>
      </c>
      <c r="LW7" s="3" t="s">
        <v>4568</v>
      </c>
      <c r="LY7" s="1" t="s">
        <v>4565</v>
      </c>
      <c r="LZ7" s="1" t="s">
        <v>4566</v>
      </c>
      <c r="MA7" s="1" t="s">
        <v>4567</v>
      </c>
      <c r="MB7" s="3" t="s">
        <v>4568</v>
      </c>
      <c r="MD7" s="1" t="s">
        <v>4565</v>
      </c>
      <c r="ME7" s="1" t="s">
        <v>4566</v>
      </c>
      <c r="MF7" s="1" t="s">
        <v>4567</v>
      </c>
      <c r="MG7" s="3" t="s">
        <v>4568</v>
      </c>
      <c r="MI7" s="1" t="s">
        <v>4565</v>
      </c>
      <c r="MJ7" s="1" t="s">
        <v>4566</v>
      </c>
      <c r="MK7" s="1" t="s">
        <v>4567</v>
      </c>
      <c r="ML7" s="3" t="s">
        <v>4568</v>
      </c>
      <c r="MN7" s="1" t="s">
        <v>4565</v>
      </c>
      <c r="MO7" s="1" t="s">
        <v>4566</v>
      </c>
      <c r="MP7" s="1" t="s">
        <v>4567</v>
      </c>
      <c r="MQ7" s="3" t="s">
        <v>4568</v>
      </c>
      <c r="MS7" s="1" t="s">
        <v>4565</v>
      </c>
      <c r="MT7" s="1" t="s">
        <v>4566</v>
      </c>
      <c r="MU7" s="1" t="s">
        <v>4567</v>
      </c>
      <c r="MV7" s="3" t="s">
        <v>4568</v>
      </c>
      <c r="MX7" s="1" t="s">
        <v>4565</v>
      </c>
      <c r="MY7" s="1" t="s">
        <v>4566</v>
      </c>
      <c r="MZ7" s="1" t="s">
        <v>4567</v>
      </c>
      <c r="NA7" s="3" t="s">
        <v>4568</v>
      </c>
      <c r="NC7" s="1" t="s">
        <v>4565</v>
      </c>
      <c r="ND7" s="1" t="s">
        <v>4566</v>
      </c>
      <c r="NE7" s="1" t="s">
        <v>4567</v>
      </c>
      <c r="NF7" s="3" t="s">
        <v>4568</v>
      </c>
      <c r="NH7" s="1" t="s">
        <v>4565</v>
      </c>
      <c r="NI7" s="1" t="s">
        <v>4566</v>
      </c>
      <c r="NJ7" s="1" t="s">
        <v>4567</v>
      </c>
      <c r="NK7" s="3" t="s">
        <v>4568</v>
      </c>
      <c r="NM7" s="1" t="s">
        <v>4565</v>
      </c>
      <c r="NN7" s="1" t="s">
        <v>4566</v>
      </c>
      <c r="NO7" s="1" t="s">
        <v>4567</v>
      </c>
      <c r="NP7" s="3" t="s">
        <v>4568</v>
      </c>
      <c r="NR7" s="1" t="s">
        <v>4565</v>
      </c>
      <c r="NS7" s="1" t="s">
        <v>4566</v>
      </c>
      <c r="NT7" s="1" t="s">
        <v>4567</v>
      </c>
      <c r="NU7" s="3" t="s">
        <v>4568</v>
      </c>
      <c r="NW7" s="1" t="s">
        <v>4565</v>
      </c>
      <c r="NX7" s="1" t="s">
        <v>4566</v>
      </c>
      <c r="NY7" s="1" t="s">
        <v>4567</v>
      </c>
      <c r="NZ7" s="3" t="s">
        <v>4568</v>
      </c>
      <c r="OB7" s="1" t="s">
        <v>4565</v>
      </c>
      <c r="OC7" s="1" t="s">
        <v>4566</v>
      </c>
      <c r="OD7" s="1" t="s">
        <v>4567</v>
      </c>
      <c r="OE7" s="3" t="s">
        <v>4568</v>
      </c>
      <c r="OG7" s="1" t="s">
        <v>4565</v>
      </c>
      <c r="OH7" s="1" t="s">
        <v>4566</v>
      </c>
      <c r="OI7" s="1" t="s">
        <v>4567</v>
      </c>
      <c r="OJ7" s="3" t="s">
        <v>4568</v>
      </c>
      <c r="OL7" s="1" t="s">
        <v>4565</v>
      </c>
      <c r="OM7" s="1" t="s">
        <v>4566</v>
      </c>
      <c r="ON7" s="1" t="s">
        <v>4567</v>
      </c>
      <c r="OO7" s="3" t="s">
        <v>4568</v>
      </c>
      <c r="OQ7" s="1" t="s">
        <v>4565</v>
      </c>
      <c r="OR7" s="1" t="s">
        <v>4566</v>
      </c>
      <c r="OS7" s="1" t="s">
        <v>4567</v>
      </c>
      <c r="OT7" s="3" t="s">
        <v>4568</v>
      </c>
      <c r="OV7" s="1" t="s">
        <v>4565</v>
      </c>
      <c r="OW7" s="1" t="s">
        <v>4566</v>
      </c>
      <c r="OX7" s="1" t="s">
        <v>4567</v>
      </c>
      <c r="OY7" s="3" t="s">
        <v>4568</v>
      </c>
      <c r="PA7" s="1" t="s">
        <v>4565</v>
      </c>
      <c r="PB7" s="1" t="s">
        <v>4566</v>
      </c>
      <c r="PC7" s="1" t="s">
        <v>4567</v>
      </c>
      <c r="PD7" s="3" t="s">
        <v>4568</v>
      </c>
      <c r="PF7" s="1" t="s">
        <v>4565</v>
      </c>
      <c r="PG7" s="1" t="s">
        <v>4566</v>
      </c>
      <c r="PH7" s="1" t="s">
        <v>4567</v>
      </c>
      <c r="PI7" s="3" t="s">
        <v>4568</v>
      </c>
      <c r="PK7" s="1" t="s">
        <v>4565</v>
      </c>
      <c r="PL7" s="1" t="s">
        <v>4566</v>
      </c>
      <c r="PM7" s="1" t="s">
        <v>4567</v>
      </c>
      <c r="PN7" s="3" t="s">
        <v>4568</v>
      </c>
      <c r="PP7" s="1" t="s">
        <v>4565</v>
      </c>
      <c r="PQ7" s="1" t="s">
        <v>4566</v>
      </c>
      <c r="PR7" s="1" t="s">
        <v>4567</v>
      </c>
      <c r="PS7" s="3" t="s">
        <v>4568</v>
      </c>
      <c r="PU7" s="1" t="s">
        <v>4565</v>
      </c>
      <c r="PV7" s="1" t="s">
        <v>4566</v>
      </c>
      <c r="PW7" s="1" t="s">
        <v>4567</v>
      </c>
      <c r="PX7" s="3" t="s">
        <v>4568</v>
      </c>
      <c r="PZ7" s="1" t="s">
        <v>4565</v>
      </c>
      <c r="QA7" s="1" t="s">
        <v>4566</v>
      </c>
      <c r="QB7" s="1" t="s">
        <v>4567</v>
      </c>
      <c r="QC7" s="3" t="s">
        <v>4568</v>
      </c>
      <c r="QE7" s="1" t="s">
        <v>4565</v>
      </c>
      <c r="QF7" s="1" t="s">
        <v>4566</v>
      </c>
      <c r="QG7" s="1" t="s">
        <v>4567</v>
      </c>
      <c r="QH7" s="3" t="s">
        <v>4568</v>
      </c>
      <c r="QJ7" s="1" t="s">
        <v>4565</v>
      </c>
      <c r="QK7" s="1" t="s">
        <v>4566</v>
      </c>
      <c r="QL7" s="1" t="s">
        <v>4567</v>
      </c>
      <c r="QM7" s="3" t="s">
        <v>4568</v>
      </c>
      <c r="QO7" s="1" t="s">
        <v>4565</v>
      </c>
      <c r="QP7" s="1" t="s">
        <v>4566</v>
      </c>
      <c r="QQ7" s="1" t="s">
        <v>4567</v>
      </c>
      <c r="QR7" s="3" t="s">
        <v>4568</v>
      </c>
      <c r="QT7" s="1" t="s">
        <v>4565</v>
      </c>
      <c r="QU7" s="1" t="s">
        <v>4566</v>
      </c>
      <c r="QV7" s="1" t="s">
        <v>4567</v>
      </c>
      <c r="QW7" s="3" t="s">
        <v>4568</v>
      </c>
      <c r="QY7" s="1" t="s">
        <v>4565</v>
      </c>
      <c r="QZ7" s="1" t="s">
        <v>4566</v>
      </c>
      <c r="RA7" s="1" t="s">
        <v>4567</v>
      </c>
      <c r="RB7" s="3" t="s">
        <v>4568</v>
      </c>
      <c r="RD7" s="1" t="s">
        <v>4565</v>
      </c>
      <c r="RE7" s="1" t="s">
        <v>4566</v>
      </c>
      <c r="RF7" s="1" t="s">
        <v>4567</v>
      </c>
      <c r="RG7" s="3" t="s">
        <v>4568</v>
      </c>
      <c r="RI7" s="1" t="s">
        <v>4565</v>
      </c>
      <c r="RJ7" s="1" t="s">
        <v>4566</v>
      </c>
      <c r="RK7" s="1" t="s">
        <v>4567</v>
      </c>
      <c r="RL7" s="3" t="s">
        <v>4568</v>
      </c>
      <c r="RN7" s="1" t="s">
        <v>4565</v>
      </c>
      <c r="RO7" s="1" t="s">
        <v>4566</v>
      </c>
      <c r="RP7" s="1" t="s">
        <v>4567</v>
      </c>
      <c r="RQ7" s="3" t="s">
        <v>4568</v>
      </c>
      <c r="RS7" s="1" t="s">
        <v>4565</v>
      </c>
      <c r="RT7" s="1" t="s">
        <v>4566</v>
      </c>
      <c r="RU7" s="1" t="s">
        <v>4567</v>
      </c>
      <c r="RV7" s="3" t="s">
        <v>4568</v>
      </c>
      <c r="RX7" s="1" t="s">
        <v>4565</v>
      </c>
      <c r="RY7" s="1" t="s">
        <v>4566</v>
      </c>
      <c r="RZ7" s="1" t="s">
        <v>4567</v>
      </c>
      <c r="SA7" s="3" t="s">
        <v>4568</v>
      </c>
      <c r="SC7" s="1" t="s">
        <v>4565</v>
      </c>
      <c r="SD7" s="1" t="s">
        <v>4566</v>
      </c>
      <c r="SE7" s="1" t="s">
        <v>4567</v>
      </c>
      <c r="SF7" s="3" t="s">
        <v>4568</v>
      </c>
      <c r="SH7" s="1" t="s">
        <v>4565</v>
      </c>
      <c r="SI7" s="1" t="s">
        <v>4566</v>
      </c>
      <c r="SJ7" s="1" t="s">
        <v>4567</v>
      </c>
      <c r="SK7" s="3" t="s">
        <v>4568</v>
      </c>
      <c r="SM7" s="1" t="s">
        <v>4565</v>
      </c>
      <c r="SN7" s="1" t="s">
        <v>4566</v>
      </c>
      <c r="SO7" s="1" t="s">
        <v>4567</v>
      </c>
      <c r="SP7" s="3" t="s">
        <v>4568</v>
      </c>
      <c r="SR7" s="1" t="s">
        <v>4565</v>
      </c>
      <c r="SS7" s="1" t="s">
        <v>4566</v>
      </c>
      <c r="ST7" s="1" t="s">
        <v>4567</v>
      </c>
      <c r="SU7" s="3" t="s">
        <v>4568</v>
      </c>
      <c r="SW7" s="1" t="s">
        <v>4565</v>
      </c>
      <c r="SX7" s="1" t="s">
        <v>4566</v>
      </c>
      <c r="SY7" s="1" t="s">
        <v>4567</v>
      </c>
      <c r="SZ7" s="3" t="s">
        <v>4568</v>
      </c>
      <c r="TB7" s="1" t="s">
        <v>4565</v>
      </c>
      <c r="TC7" s="1" t="s">
        <v>4566</v>
      </c>
      <c r="TD7" s="1" t="s">
        <v>4567</v>
      </c>
      <c r="TE7" s="3" t="s">
        <v>4568</v>
      </c>
      <c r="TG7" s="1" t="s">
        <v>4565</v>
      </c>
      <c r="TH7" s="1" t="s">
        <v>4566</v>
      </c>
      <c r="TI7" s="1" t="s">
        <v>4567</v>
      </c>
      <c r="TJ7" s="3" t="s">
        <v>4568</v>
      </c>
      <c r="TL7" s="1" t="s">
        <v>4565</v>
      </c>
      <c r="TM7" s="1" t="s">
        <v>4566</v>
      </c>
      <c r="TN7" s="1" t="s">
        <v>4567</v>
      </c>
      <c r="TO7" s="3" t="s">
        <v>4568</v>
      </c>
      <c r="TQ7" s="1" t="s">
        <v>4565</v>
      </c>
      <c r="TR7" s="1" t="s">
        <v>4566</v>
      </c>
      <c r="TS7" s="1" t="s">
        <v>4567</v>
      </c>
      <c r="TT7" s="3" t="s">
        <v>4568</v>
      </c>
      <c r="TV7" s="1" t="s">
        <v>4565</v>
      </c>
      <c r="TW7" s="1" t="s">
        <v>4566</v>
      </c>
      <c r="TX7" s="1" t="s">
        <v>4567</v>
      </c>
      <c r="TY7" s="3" t="s">
        <v>4568</v>
      </c>
      <c r="UA7" s="1" t="s">
        <v>4565</v>
      </c>
      <c r="UB7" s="1" t="s">
        <v>4566</v>
      </c>
      <c r="UC7" s="1" t="s">
        <v>4567</v>
      </c>
      <c r="UD7" s="3" t="s">
        <v>4568</v>
      </c>
      <c r="UF7" s="1" t="s">
        <v>4565</v>
      </c>
      <c r="UG7" s="1" t="s">
        <v>4566</v>
      </c>
      <c r="UH7" s="1" t="s">
        <v>4567</v>
      </c>
      <c r="UI7" s="3" t="s">
        <v>4568</v>
      </c>
      <c r="UK7" s="1" t="s">
        <v>4565</v>
      </c>
      <c r="UL7" s="1" t="s">
        <v>4566</v>
      </c>
      <c r="UM7" s="1" t="s">
        <v>4567</v>
      </c>
      <c r="UN7" s="3" t="s">
        <v>4568</v>
      </c>
      <c r="UP7" s="1" t="s">
        <v>4565</v>
      </c>
      <c r="UQ7" s="1" t="s">
        <v>4566</v>
      </c>
      <c r="UR7" s="1" t="s">
        <v>4567</v>
      </c>
      <c r="US7" s="3" t="s">
        <v>4568</v>
      </c>
      <c r="UU7" s="1" t="s">
        <v>4565</v>
      </c>
      <c r="UV7" s="1" t="s">
        <v>4566</v>
      </c>
      <c r="UW7" s="1" t="s">
        <v>4567</v>
      </c>
      <c r="UX7" s="3" t="s">
        <v>4568</v>
      </c>
      <c r="UZ7" s="1" t="s">
        <v>4565</v>
      </c>
      <c r="VA7" s="1" t="s">
        <v>4566</v>
      </c>
      <c r="VB7" s="1" t="s">
        <v>4567</v>
      </c>
      <c r="VC7" s="3" t="s">
        <v>4568</v>
      </c>
      <c r="VE7" s="1" t="s">
        <v>4565</v>
      </c>
      <c r="VF7" s="1" t="s">
        <v>4566</v>
      </c>
      <c r="VG7" s="1" t="s">
        <v>4567</v>
      </c>
      <c r="VH7" s="3" t="s">
        <v>4568</v>
      </c>
      <c r="VJ7" s="1" t="s">
        <v>4565</v>
      </c>
      <c r="VK7" s="1" t="s">
        <v>4566</v>
      </c>
      <c r="VL7" s="1" t="s">
        <v>4567</v>
      </c>
      <c r="VM7" s="3" t="s">
        <v>4568</v>
      </c>
      <c r="VO7" s="1" t="s">
        <v>4565</v>
      </c>
      <c r="VP7" s="1" t="s">
        <v>4566</v>
      </c>
      <c r="VQ7" s="1" t="s">
        <v>4567</v>
      </c>
      <c r="VR7" s="3" t="s">
        <v>4568</v>
      </c>
      <c r="VT7" s="1" t="s">
        <v>4565</v>
      </c>
      <c r="VU7" s="1" t="s">
        <v>4566</v>
      </c>
      <c r="VV7" s="1" t="s">
        <v>4567</v>
      </c>
      <c r="VW7" s="3" t="s">
        <v>4568</v>
      </c>
      <c r="VY7" s="1" t="s">
        <v>4565</v>
      </c>
      <c r="VZ7" s="1" t="s">
        <v>4566</v>
      </c>
      <c r="WA7" s="1" t="s">
        <v>4567</v>
      </c>
      <c r="WB7" s="3" t="s">
        <v>4568</v>
      </c>
      <c r="WD7" s="1" t="s">
        <v>4565</v>
      </c>
      <c r="WE7" s="1" t="s">
        <v>4566</v>
      </c>
      <c r="WF7" s="1" t="s">
        <v>4567</v>
      </c>
      <c r="WG7" s="3" t="s">
        <v>4568</v>
      </c>
      <c r="WI7" s="1" t="s">
        <v>4565</v>
      </c>
      <c r="WJ7" s="1" t="s">
        <v>4566</v>
      </c>
      <c r="WK7" s="1" t="s">
        <v>4567</v>
      </c>
      <c r="WL7" s="3" t="s">
        <v>4568</v>
      </c>
      <c r="WN7" s="1" t="s">
        <v>4565</v>
      </c>
      <c r="WO7" s="1" t="s">
        <v>4566</v>
      </c>
      <c r="WP7" s="1" t="s">
        <v>4567</v>
      </c>
      <c r="WQ7" s="3" t="s">
        <v>4568</v>
      </c>
      <c r="WS7" s="1" t="s">
        <v>4565</v>
      </c>
      <c r="WT7" s="1" t="s">
        <v>4566</v>
      </c>
      <c r="WU7" s="1" t="s">
        <v>4567</v>
      </c>
      <c r="WV7" s="3" t="s">
        <v>4568</v>
      </c>
      <c r="WX7" s="1" t="s">
        <v>4565</v>
      </c>
      <c r="WY7" s="1" t="s">
        <v>4566</v>
      </c>
      <c r="WZ7" s="1" t="s">
        <v>4567</v>
      </c>
      <c r="XA7" s="3" t="s">
        <v>4568</v>
      </c>
      <c r="XC7" s="1" t="s">
        <v>4565</v>
      </c>
      <c r="XD7" s="1" t="s">
        <v>4566</v>
      </c>
      <c r="XE7" s="1" t="s">
        <v>4567</v>
      </c>
      <c r="XF7" s="3" t="s">
        <v>4568</v>
      </c>
      <c r="XH7" s="1" t="s">
        <v>4565</v>
      </c>
      <c r="XI7" s="1" t="s">
        <v>4566</v>
      </c>
      <c r="XJ7" s="1" t="s">
        <v>4567</v>
      </c>
      <c r="XK7" s="3" t="s">
        <v>4568</v>
      </c>
      <c r="XM7" s="1" t="s">
        <v>4565</v>
      </c>
      <c r="XN7" s="1" t="s">
        <v>4566</v>
      </c>
      <c r="XO7" s="1" t="s">
        <v>4567</v>
      </c>
      <c r="XP7" s="3" t="s">
        <v>4568</v>
      </c>
      <c r="XR7" s="1" t="s">
        <v>4565</v>
      </c>
      <c r="XS7" s="1" t="s">
        <v>4566</v>
      </c>
      <c r="XT7" s="1" t="s">
        <v>4567</v>
      </c>
      <c r="XU7" s="3" t="s">
        <v>4568</v>
      </c>
      <c r="XW7" s="1" t="s">
        <v>4565</v>
      </c>
      <c r="XX7" s="1" t="s">
        <v>4566</v>
      </c>
      <c r="XY7" s="1" t="s">
        <v>4567</v>
      </c>
      <c r="XZ7" s="3" t="s">
        <v>4568</v>
      </c>
      <c r="YB7" s="1" t="s">
        <v>4565</v>
      </c>
      <c r="YC7" s="1" t="s">
        <v>4566</v>
      </c>
      <c r="YD7" s="1" t="s">
        <v>4567</v>
      </c>
      <c r="YE7" s="3" t="s">
        <v>4568</v>
      </c>
      <c r="YG7" s="1" t="s">
        <v>4565</v>
      </c>
      <c r="YH7" s="1" t="s">
        <v>4566</v>
      </c>
      <c r="YI7" s="1" t="s">
        <v>4567</v>
      </c>
      <c r="YJ7" s="3" t="s">
        <v>4568</v>
      </c>
      <c r="YL7" s="1" t="s">
        <v>4565</v>
      </c>
      <c r="YM7" s="1" t="s">
        <v>4566</v>
      </c>
      <c r="YN7" s="1" t="s">
        <v>4567</v>
      </c>
      <c r="YO7" s="3" t="s">
        <v>4568</v>
      </c>
      <c r="YQ7" s="1" t="s">
        <v>4565</v>
      </c>
      <c r="YR7" s="1" t="s">
        <v>4566</v>
      </c>
      <c r="YS7" s="1" t="s">
        <v>4567</v>
      </c>
      <c r="YT7" s="3" t="s">
        <v>4568</v>
      </c>
      <c r="YV7" s="1" t="s">
        <v>4565</v>
      </c>
      <c r="YW7" s="1" t="s">
        <v>4566</v>
      </c>
      <c r="YX7" s="1" t="s">
        <v>4567</v>
      </c>
      <c r="YY7" s="3" t="s">
        <v>4568</v>
      </c>
      <c r="ZA7" s="1" t="s">
        <v>4565</v>
      </c>
      <c r="ZB7" s="1" t="s">
        <v>4566</v>
      </c>
      <c r="ZC7" s="1" t="s">
        <v>4567</v>
      </c>
      <c r="ZD7" s="3" t="s">
        <v>4568</v>
      </c>
      <c r="ZF7" s="1" t="s">
        <v>4565</v>
      </c>
      <c r="ZG7" s="1" t="s">
        <v>4566</v>
      </c>
      <c r="ZH7" s="1" t="s">
        <v>4567</v>
      </c>
      <c r="ZI7" s="3" t="s">
        <v>4568</v>
      </c>
      <c r="ZK7" s="1" t="s">
        <v>4565</v>
      </c>
      <c r="ZL7" s="1" t="s">
        <v>4566</v>
      </c>
      <c r="ZM7" s="1" t="s">
        <v>4567</v>
      </c>
      <c r="ZN7" s="3" t="s">
        <v>4568</v>
      </c>
      <c r="ZP7" s="1" t="s">
        <v>4565</v>
      </c>
      <c r="ZQ7" s="1" t="s">
        <v>4566</v>
      </c>
      <c r="ZR7" s="1" t="s">
        <v>4567</v>
      </c>
      <c r="ZS7" s="3" t="s">
        <v>4568</v>
      </c>
      <c r="ZU7" s="1" t="s">
        <v>4565</v>
      </c>
      <c r="ZV7" s="1" t="s">
        <v>4566</v>
      </c>
      <c r="ZW7" s="1" t="s">
        <v>4567</v>
      </c>
      <c r="ZX7" s="3" t="s">
        <v>4568</v>
      </c>
      <c r="ZZ7" s="1" t="s">
        <v>4565</v>
      </c>
      <c r="AAA7" s="1" t="s">
        <v>4566</v>
      </c>
      <c r="AAB7" s="1" t="s">
        <v>4567</v>
      </c>
      <c r="AAC7" s="3" t="s">
        <v>4568</v>
      </c>
      <c r="AAE7" s="1" t="s">
        <v>4565</v>
      </c>
      <c r="AAF7" s="1" t="s">
        <v>4566</v>
      </c>
      <c r="AAG7" s="1" t="s">
        <v>4567</v>
      </c>
      <c r="AAH7" s="3" t="s">
        <v>4568</v>
      </c>
      <c r="AAJ7" s="1" t="s">
        <v>4565</v>
      </c>
      <c r="AAK7" s="1" t="s">
        <v>4566</v>
      </c>
      <c r="AAL7" s="1" t="s">
        <v>4567</v>
      </c>
      <c r="AAM7" s="3" t="s">
        <v>4568</v>
      </c>
      <c r="AAO7" s="1" t="s">
        <v>4565</v>
      </c>
      <c r="AAP7" s="1" t="s">
        <v>4566</v>
      </c>
      <c r="AAQ7" s="1" t="s">
        <v>4567</v>
      </c>
      <c r="AAR7" s="3" t="s">
        <v>4568</v>
      </c>
      <c r="AAT7" s="1" t="s">
        <v>4565</v>
      </c>
      <c r="AAU7" s="1" t="s">
        <v>4566</v>
      </c>
      <c r="AAV7" s="1" t="s">
        <v>4567</v>
      </c>
      <c r="AAW7" s="3" t="s">
        <v>4568</v>
      </c>
      <c r="AAY7" s="1" t="s">
        <v>4565</v>
      </c>
      <c r="AAZ7" s="1" t="s">
        <v>4566</v>
      </c>
      <c r="ABA7" s="1" t="s">
        <v>4567</v>
      </c>
      <c r="ABB7" s="3" t="s">
        <v>4568</v>
      </c>
      <c r="ABD7" s="1" t="s">
        <v>4565</v>
      </c>
      <c r="ABE7" s="1" t="s">
        <v>4566</v>
      </c>
      <c r="ABF7" s="1" t="s">
        <v>4567</v>
      </c>
      <c r="ABG7" s="3" t="s">
        <v>4568</v>
      </c>
      <c r="ABI7" s="1" t="s">
        <v>4565</v>
      </c>
      <c r="ABJ7" s="1" t="s">
        <v>4566</v>
      </c>
      <c r="ABK7" s="1" t="s">
        <v>4567</v>
      </c>
      <c r="ABL7" s="3" t="s">
        <v>4568</v>
      </c>
      <c r="ABN7" s="1" t="s">
        <v>4565</v>
      </c>
      <c r="ABO7" s="1" t="s">
        <v>4566</v>
      </c>
      <c r="ABP7" s="1" t="s">
        <v>4567</v>
      </c>
      <c r="ABQ7" s="3" t="s">
        <v>4568</v>
      </c>
      <c r="ABS7" s="1" t="s">
        <v>4565</v>
      </c>
      <c r="ABT7" s="1" t="s">
        <v>4566</v>
      </c>
      <c r="ABU7" s="1" t="s">
        <v>4567</v>
      </c>
      <c r="ABV7" s="3" t="s">
        <v>4568</v>
      </c>
      <c r="ABX7" s="1" t="s">
        <v>4565</v>
      </c>
      <c r="ABY7" s="1" t="s">
        <v>4566</v>
      </c>
      <c r="ABZ7" s="1" t="s">
        <v>4567</v>
      </c>
      <c r="ACA7" s="3" t="s">
        <v>4568</v>
      </c>
      <c r="ACC7" s="1" t="s">
        <v>4565</v>
      </c>
      <c r="ACD7" s="1" t="s">
        <v>4566</v>
      </c>
      <c r="ACE7" s="1" t="s">
        <v>4567</v>
      </c>
      <c r="ACF7" s="3" t="s">
        <v>4568</v>
      </c>
      <c r="ACH7" s="1" t="s">
        <v>4565</v>
      </c>
      <c r="ACI7" s="1" t="s">
        <v>4566</v>
      </c>
      <c r="ACJ7" s="1" t="s">
        <v>4567</v>
      </c>
      <c r="ACK7" s="3" t="s">
        <v>4568</v>
      </c>
      <c r="ACM7" s="1" t="s">
        <v>4565</v>
      </c>
      <c r="ACN7" s="1" t="s">
        <v>4566</v>
      </c>
      <c r="ACO7" s="1" t="s">
        <v>4567</v>
      </c>
      <c r="ACP7" s="3" t="s">
        <v>4568</v>
      </c>
      <c r="ACR7" s="1" t="s">
        <v>4565</v>
      </c>
      <c r="ACS7" s="1" t="s">
        <v>4566</v>
      </c>
      <c r="ACT7" s="1" t="s">
        <v>4567</v>
      </c>
      <c r="ACU7" s="3" t="s">
        <v>4568</v>
      </c>
      <c r="ACW7" s="1" t="s">
        <v>4565</v>
      </c>
      <c r="ACX7" s="1" t="s">
        <v>4566</v>
      </c>
      <c r="ACY7" s="1" t="s">
        <v>4567</v>
      </c>
      <c r="ACZ7" s="3" t="s">
        <v>4568</v>
      </c>
      <c r="ADB7" s="1" t="s">
        <v>4565</v>
      </c>
      <c r="ADC7" s="1" t="s">
        <v>4566</v>
      </c>
      <c r="ADD7" s="1" t="s">
        <v>4567</v>
      </c>
      <c r="ADE7" s="3" t="s">
        <v>4568</v>
      </c>
      <c r="ADG7" s="1" t="s">
        <v>4565</v>
      </c>
      <c r="ADH7" s="1" t="s">
        <v>4566</v>
      </c>
      <c r="ADI7" s="1" t="s">
        <v>4567</v>
      </c>
      <c r="ADJ7" s="3" t="s">
        <v>4568</v>
      </c>
      <c r="ADL7" s="1" t="s">
        <v>4565</v>
      </c>
      <c r="ADM7" s="1" t="s">
        <v>4566</v>
      </c>
      <c r="ADN7" s="1" t="s">
        <v>4567</v>
      </c>
      <c r="ADO7" s="3" t="s">
        <v>4568</v>
      </c>
      <c r="ADQ7" s="1" t="s">
        <v>4565</v>
      </c>
      <c r="ADR7" s="1" t="s">
        <v>4566</v>
      </c>
      <c r="ADS7" s="1" t="s">
        <v>4567</v>
      </c>
      <c r="ADT7" s="3" t="s">
        <v>4568</v>
      </c>
      <c r="ADV7" s="1" t="s">
        <v>4565</v>
      </c>
      <c r="ADW7" s="1" t="s">
        <v>4566</v>
      </c>
      <c r="ADX7" s="1" t="s">
        <v>4567</v>
      </c>
      <c r="ADY7" s="3" t="s">
        <v>4568</v>
      </c>
      <c r="AEA7" s="1" t="s">
        <v>4565</v>
      </c>
      <c r="AEB7" s="1" t="s">
        <v>4566</v>
      </c>
      <c r="AEC7" s="1" t="s">
        <v>4567</v>
      </c>
      <c r="AED7" s="3" t="s">
        <v>4568</v>
      </c>
      <c r="AEF7" s="1" t="s">
        <v>4565</v>
      </c>
      <c r="AEG7" s="1" t="s">
        <v>4566</v>
      </c>
      <c r="AEH7" s="1" t="s">
        <v>4567</v>
      </c>
      <c r="AEI7" s="3" t="s">
        <v>4568</v>
      </c>
      <c r="AEK7" s="1" t="s">
        <v>4565</v>
      </c>
      <c r="AEL7" s="1" t="s">
        <v>4566</v>
      </c>
      <c r="AEM7" s="1" t="s">
        <v>4567</v>
      </c>
      <c r="AEN7" s="3" t="s">
        <v>4568</v>
      </c>
      <c r="AEP7" s="1" t="s">
        <v>4565</v>
      </c>
      <c r="AEQ7" s="1" t="s">
        <v>4566</v>
      </c>
      <c r="AER7" s="1" t="s">
        <v>4567</v>
      </c>
      <c r="AES7" s="3" t="s">
        <v>4568</v>
      </c>
      <c r="AEU7" s="1" t="s">
        <v>4565</v>
      </c>
      <c r="AEV7" s="1" t="s">
        <v>4566</v>
      </c>
      <c r="AEW7" s="1" t="s">
        <v>4567</v>
      </c>
      <c r="AEX7" s="3" t="s">
        <v>4568</v>
      </c>
      <c r="AEZ7" s="1" t="s">
        <v>4565</v>
      </c>
      <c r="AFA7" s="1" t="s">
        <v>4566</v>
      </c>
      <c r="AFB7" s="1" t="s">
        <v>4567</v>
      </c>
      <c r="AFC7" s="3" t="s">
        <v>4568</v>
      </c>
      <c r="AFE7" s="1" t="s">
        <v>4565</v>
      </c>
      <c r="AFF7" s="1" t="s">
        <v>4566</v>
      </c>
      <c r="AFG7" s="1" t="s">
        <v>4567</v>
      </c>
      <c r="AFH7" s="3" t="s">
        <v>4568</v>
      </c>
      <c r="AFJ7" s="1" t="s">
        <v>4565</v>
      </c>
      <c r="AFK7" s="1" t="s">
        <v>4566</v>
      </c>
      <c r="AFL7" s="1" t="s">
        <v>4567</v>
      </c>
      <c r="AFM7" s="3" t="s">
        <v>4568</v>
      </c>
      <c r="AFO7" s="1" t="s">
        <v>4565</v>
      </c>
      <c r="AFP7" s="1" t="s">
        <v>4566</v>
      </c>
      <c r="AFQ7" s="1" t="s">
        <v>4567</v>
      </c>
      <c r="AFR7" s="3" t="s">
        <v>4568</v>
      </c>
      <c r="AFT7" s="1" t="s">
        <v>4565</v>
      </c>
      <c r="AFU7" s="1" t="s">
        <v>4566</v>
      </c>
      <c r="AFV7" s="1" t="s">
        <v>4567</v>
      </c>
      <c r="AFW7" s="3" t="s">
        <v>4568</v>
      </c>
      <c r="AFY7" s="1" t="s">
        <v>4565</v>
      </c>
      <c r="AFZ7" s="1" t="s">
        <v>4566</v>
      </c>
      <c r="AGA7" s="1" t="s">
        <v>4567</v>
      </c>
      <c r="AGB7" s="3" t="s">
        <v>4568</v>
      </c>
      <c r="AGD7" s="1" t="s">
        <v>4565</v>
      </c>
      <c r="AGE7" s="1" t="s">
        <v>4566</v>
      </c>
      <c r="AGF7" s="1" t="s">
        <v>4567</v>
      </c>
      <c r="AGG7" s="3" t="s">
        <v>4568</v>
      </c>
      <c r="AGI7" s="1" t="s">
        <v>4565</v>
      </c>
      <c r="AGJ7" s="1" t="s">
        <v>4566</v>
      </c>
      <c r="AGK7" s="1" t="s">
        <v>4567</v>
      </c>
      <c r="AGL7" s="3" t="s">
        <v>4568</v>
      </c>
      <c r="AGN7" s="1" t="s">
        <v>4565</v>
      </c>
      <c r="AGO7" s="1" t="s">
        <v>4566</v>
      </c>
      <c r="AGP7" s="1" t="s">
        <v>4567</v>
      </c>
      <c r="AGQ7" s="3" t="s">
        <v>4568</v>
      </c>
      <c r="AGS7" s="1" t="s">
        <v>4565</v>
      </c>
      <c r="AGT7" s="1" t="s">
        <v>4566</v>
      </c>
      <c r="AGU7" s="1" t="s">
        <v>4567</v>
      </c>
      <c r="AGV7" s="3" t="s">
        <v>4568</v>
      </c>
      <c r="AGX7" s="1" t="s">
        <v>4565</v>
      </c>
      <c r="AGY7" s="1" t="s">
        <v>4566</v>
      </c>
      <c r="AGZ7" s="1" t="s">
        <v>4567</v>
      </c>
      <c r="AHA7" s="3" t="s">
        <v>4568</v>
      </c>
      <c r="AHC7" s="1" t="s">
        <v>4565</v>
      </c>
      <c r="AHD7" s="1" t="s">
        <v>4566</v>
      </c>
      <c r="AHE7" s="1" t="s">
        <v>4567</v>
      </c>
      <c r="AHF7" s="3" t="s">
        <v>4568</v>
      </c>
      <c r="AHH7" s="1" t="s">
        <v>4565</v>
      </c>
      <c r="AHI7" s="1" t="s">
        <v>4566</v>
      </c>
      <c r="AHJ7" s="1" t="s">
        <v>4567</v>
      </c>
      <c r="AHK7" s="3" t="s">
        <v>4568</v>
      </c>
      <c r="AHM7" s="1" t="s">
        <v>4565</v>
      </c>
      <c r="AHN7" s="1" t="s">
        <v>4566</v>
      </c>
      <c r="AHO7" s="1" t="s">
        <v>4567</v>
      </c>
      <c r="AHP7" s="3" t="s">
        <v>4568</v>
      </c>
      <c r="AHR7" s="1" t="s">
        <v>4565</v>
      </c>
      <c r="AHS7" s="1" t="s">
        <v>4566</v>
      </c>
      <c r="AHT7" s="1" t="s">
        <v>4567</v>
      </c>
      <c r="AHU7" s="3" t="s">
        <v>4568</v>
      </c>
      <c r="AHW7" s="1" t="s">
        <v>4565</v>
      </c>
      <c r="AHX7" s="1" t="s">
        <v>4566</v>
      </c>
      <c r="AHY7" s="1" t="s">
        <v>4567</v>
      </c>
      <c r="AHZ7" s="3" t="s">
        <v>4568</v>
      </c>
      <c r="AIB7" s="1" t="s">
        <v>4565</v>
      </c>
      <c r="AIC7" s="1" t="s">
        <v>4566</v>
      </c>
      <c r="AID7" s="1" t="s">
        <v>4567</v>
      </c>
      <c r="AIE7" s="3" t="s">
        <v>4568</v>
      </c>
      <c r="AIG7" s="1" t="s">
        <v>4565</v>
      </c>
      <c r="AIH7" s="1" t="s">
        <v>4566</v>
      </c>
      <c r="AII7" s="1" t="s">
        <v>4567</v>
      </c>
      <c r="AIJ7" s="3" t="s">
        <v>4568</v>
      </c>
      <c r="AIL7" s="1" t="s">
        <v>4565</v>
      </c>
      <c r="AIM7" s="1" t="s">
        <v>4566</v>
      </c>
      <c r="AIN7" s="1" t="s">
        <v>4567</v>
      </c>
      <c r="AIO7" s="3" t="s">
        <v>4568</v>
      </c>
      <c r="AIQ7" s="1" t="s">
        <v>4565</v>
      </c>
      <c r="AIR7" s="1" t="s">
        <v>4566</v>
      </c>
      <c r="AIS7" s="1" t="s">
        <v>4567</v>
      </c>
      <c r="AIT7" s="3" t="s">
        <v>4568</v>
      </c>
      <c r="AIV7" s="1" t="s">
        <v>4565</v>
      </c>
      <c r="AIW7" s="1" t="s">
        <v>4566</v>
      </c>
      <c r="AIX7" s="1" t="s">
        <v>4567</v>
      </c>
      <c r="AIY7" s="3" t="s">
        <v>4568</v>
      </c>
      <c r="AJA7" s="1" t="s">
        <v>4565</v>
      </c>
      <c r="AJB7" s="1" t="s">
        <v>4566</v>
      </c>
      <c r="AJC7" s="1" t="s">
        <v>4567</v>
      </c>
      <c r="AJD7" s="3" t="s">
        <v>4568</v>
      </c>
      <c r="AJF7" s="1" t="s">
        <v>4565</v>
      </c>
      <c r="AJG7" s="1" t="s">
        <v>4566</v>
      </c>
      <c r="AJH7" s="1" t="s">
        <v>4567</v>
      </c>
      <c r="AJI7" s="3" t="s">
        <v>4568</v>
      </c>
      <c r="AJK7" s="1" t="s">
        <v>4565</v>
      </c>
      <c r="AJL7" s="1" t="s">
        <v>4566</v>
      </c>
      <c r="AJM7" s="1" t="s">
        <v>4567</v>
      </c>
      <c r="AJN7" s="3" t="s">
        <v>4568</v>
      </c>
      <c r="AJP7" s="1" t="s">
        <v>4565</v>
      </c>
      <c r="AJQ7" s="1" t="s">
        <v>4566</v>
      </c>
      <c r="AJR7" s="1" t="s">
        <v>4567</v>
      </c>
      <c r="AJS7" s="3" t="s">
        <v>4568</v>
      </c>
      <c r="AJU7" s="1" t="s">
        <v>4565</v>
      </c>
      <c r="AJV7" s="1" t="s">
        <v>4566</v>
      </c>
      <c r="AJW7" s="1" t="s">
        <v>4567</v>
      </c>
      <c r="AJX7" s="3" t="s">
        <v>4568</v>
      </c>
      <c r="AJZ7" s="1" t="s">
        <v>4565</v>
      </c>
      <c r="AKA7" s="1" t="s">
        <v>4566</v>
      </c>
      <c r="AKB7" s="1" t="s">
        <v>4567</v>
      </c>
      <c r="AKC7" s="3" t="s">
        <v>4568</v>
      </c>
      <c r="AKE7" s="1" t="s">
        <v>4565</v>
      </c>
      <c r="AKF7" s="1" t="s">
        <v>4566</v>
      </c>
      <c r="AKG7" s="1" t="s">
        <v>4567</v>
      </c>
      <c r="AKH7" s="3" t="s">
        <v>4568</v>
      </c>
      <c r="AKJ7" s="1" t="s">
        <v>4565</v>
      </c>
      <c r="AKK7" s="1" t="s">
        <v>4566</v>
      </c>
      <c r="AKL7" s="1" t="s">
        <v>4567</v>
      </c>
      <c r="AKM7" s="3" t="s">
        <v>4568</v>
      </c>
      <c r="AKO7" s="1" t="s">
        <v>4565</v>
      </c>
      <c r="AKP7" s="1" t="s">
        <v>4566</v>
      </c>
      <c r="AKQ7" s="1" t="s">
        <v>4567</v>
      </c>
      <c r="AKR7" s="3" t="s">
        <v>4568</v>
      </c>
      <c r="AKT7" s="1" t="s">
        <v>4565</v>
      </c>
      <c r="AKU7" s="1" t="s">
        <v>4566</v>
      </c>
      <c r="AKV7" s="1" t="s">
        <v>4567</v>
      </c>
      <c r="AKW7" s="3" t="s">
        <v>4568</v>
      </c>
      <c r="AKY7" s="1" t="s">
        <v>4565</v>
      </c>
      <c r="AKZ7" s="1" t="s">
        <v>4566</v>
      </c>
      <c r="ALA7" s="1" t="s">
        <v>4567</v>
      </c>
      <c r="ALB7" s="3" t="s">
        <v>4568</v>
      </c>
      <c r="ALD7" s="1" t="s">
        <v>4565</v>
      </c>
      <c r="ALE7" s="1" t="s">
        <v>4566</v>
      </c>
      <c r="ALF7" s="1" t="s">
        <v>4567</v>
      </c>
      <c r="ALG7" s="3" t="s">
        <v>4568</v>
      </c>
      <c r="ALI7" s="1" t="s">
        <v>4565</v>
      </c>
      <c r="ALJ7" s="1" t="s">
        <v>4566</v>
      </c>
      <c r="ALK7" s="1" t="s">
        <v>4567</v>
      </c>
      <c r="ALL7" s="3" t="s">
        <v>4568</v>
      </c>
      <c r="ALN7" s="1" t="s">
        <v>4565</v>
      </c>
      <c r="ALO7" s="1" t="s">
        <v>4566</v>
      </c>
      <c r="ALP7" s="1" t="s">
        <v>4567</v>
      </c>
      <c r="ALQ7" s="3" t="s">
        <v>4568</v>
      </c>
      <c r="ALS7" s="1" t="s">
        <v>4565</v>
      </c>
      <c r="ALT7" s="1" t="s">
        <v>4566</v>
      </c>
      <c r="ALU7" s="1" t="s">
        <v>4567</v>
      </c>
      <c r="ALV7" s="3" t="s">
        <v>4568</v>
      </c>
      <c r="ALX7" s="1" t="s">
        <v>4565</v>
      </c>
      <c r="ALY7" s="1" t="s">
        <v>4566</v>
      </c>
      <c r="ALZ7" s="1" t="s">
        <v>4567</v>
      </c>
      <c r="AMA7" s="3" t="s">
        <v>4568</v>
      </c>
      <c r="AMC7" s="1" t="s">
        <v>4565</v>
      </c>
      <c r="AMD7" s="1" t="s">
        <v>4566</v>
      </c>
      <c r="AME7" s="1" t="s">
        <v>4567</v>
      </c>
      <c r="AMF7" s="3" t="s">
        <v>4568</v>
      </c>
      <c r="AMH7" s="1" t="s">
        <v>4565</v>
      </c>
      <c r="AMI7" s="1" t="s">
        <v>4566</v>
      </c>
      <c r="AMJ7" s="1" t="s">
        <v>4567</v>
      </c>
      <c r="AMK7" s="3" t="s">
        <v>4568</v>
      </c>
      <c r="AMM7" s="1" t="s">
        <v>4565</v>
      </c>
      <c r="AMN7" s="1" t="s">
        <v>4566</v>
      </c>
      <c r="AMO7" s="1" t="s">
        <v>4567</v>
      </c>
      <c r="AMP7" s="3" t="s">
        <v>4568</v>
      </c>
      <c r="AMR7" s="1" t="s">
        <v>4565</v>
      </c>
      <c r="AMS7" s="1" t="s">
        <v>4566</v>
      </c>
      <c r="AMT7" s="1" t="s">
        <v>4567</v>
      </c>
      <c r="AMU7" s="3" t="s">
        <v>4568</v>
      </c>
      <c r="AMW7" s="1" t="s">
        <v>4565</v>
      </c>
      <c r="AMX7" s="1" t="s">
        <v>4566</v>
      </c>
      <c r="AMY7" s="1" t="s">
        <v>4567</v>
      </c>
      <c r="AMZ7" s="3" t="s">
        <v>4568</v>
      </c>
      <c r="ANB7" s="1" t="s">
        <v>4565</v>
      </c>
      <c r="ANC7" s="1" t="s">
        <v>4566</v>
      </c>
      <c r="AND7" s="1" t="s">
        <v>4567</v>
      </c>
      <c r="ANE7" s="3" t="s">
        <v>4568</v>
      </c>
      <c r="ANG7" s="1" t="s">
        <v>4565</v>
      </c>
      <c r="ANH7" s="1" t="s">
        <v>4566</v>
      </c>
      <c r="ANI7" s="1" t="s">
        <v>4567</v>
      </c>
      <c r="ANJ7" s="3" t="s">
        <v>4568</v>
      </c>
      <c r="ANL7" s="1" t="s">
        <v>4565</v>
      </c>
      <c r="ANM7" s="1" t="s">
        <v>4566</v>
      </c>
      <c r="ANN7" s="1" t="s">
        <v>4567</v>
      </c>
      <c r="ANO7" s="3" t="s">
        <v>4568</v>
      </c>
      <c r="ANQ7" s="1" t="s">
        <v>4565</v>
      </c>
      <c r="ANR7" s="1" t="s">
        <v>4566</v>
      </c>
      <c r="ANS7" s="1" t="s">
        <v>4567</v>
      </c>
      <c r="ANT7" s="3" t="s">
        <v>4568</v>
      </c>
      <c r="ANV7" s="1" t="s">
        <v>4565</v>
      </c>
      <c r="ANW7" s="1" t="s">
        <v>4566</v>
      </c>
      <c r="ANX7" s="1" t="s">
        <v>4567</v>
      </c>
      <c r="ANY7" s="3" t="s">
        <v>4568</v>
      </c>
      <c r="AOA7" s="1" t="s">
        <v>4565</v>
      </c>
      <c r="AOB7" s="1" t="s">
        <v>4566</v>
      </c>
      <c r="AOC7" s="1" t="s">
        <v>4567</v>
      </c>
      <c r="AOD7" s="3" t="s">
        <v>4568</v>
      </c>
      <c r="AOF7" s="1" t="s">
        <v>4565</v>
      </c>
      <c r="AOG7" s="1" t="s">
        <v>4566</v>
      </c>
      <c r="AOH7" s="1" t="s">
        <v>4567</v>
      </c>
      <c r="AOI7" s="3" t="s">
        <v>4568</v>
      </c>
      <c r="AOK7" s="1" t="s">
        <v>4565</v>
      </c>
      <c r="AOL7" s="1" t="s">
        <v>4566</v>
      </c>
      <c r="AOM7" s="1" t="s">
        <v>4567</v>
      </c>
      <c r="AON7" s="3" t="s">
        <v>4568</v>
      </c>
      <c r="AOP7" s="1" t="s">
        <v>4565</v>
      </c>
      <c r="AOQ7" s="1" t="s">
        <v>4566</v>
      </c>
      <c r="AOR7" s="1" t="s">
        <v>4567</v>
      </c>
      <c r="AOS7" s="3" t="s">
        <v>4568</v>
      </c>
      <c r="AOU7" s="1" t="s">
        <v>4565</v>
      </c>
      <c r="AOV7" s="1" t="s">
        <v>4566</v>
      </c>
      <c r="AOW7" s="1" t="s">
        <v>4567</v>
      </c>
      <c r="AOX7" s="3" t="s">
        <v>4568</v>
      </c>
      <c r="AOZ7" s="1" t="s">
        <v>4565</v>
      </c>
      <c r="APA7" s="1" t="s">
        <v>4566</v>
      </c>
      <c r="APB7" s="1" t="s">
        <v>4567</v>
      </c>
      <c r="APC7" s="3" t="s">
        <v>4568</v>
      </c>
      <c r="APE7" s="1" t="s">
        <v>4565</v>
      </c>
      <c r="APF7" s="1" t="s">
        <v>4566</v>
      </c>
      <c r="APG7" s="1" t="s">
        <v>4567</v>
      </c>
      <c r="APH7" s="3" t="s">
        <v>4568</v>
      </c>
      <c r="APJ7" s="1" t="s">
        <v>4565</v>
      </c>
      <c r="APK7" s="1" t="s">
        <v>4566</v>
      </c>
      <c r="APL7" s="1" t="s">
        <v>4567</v>
      </c>
      <c r="APM7" s="3" t="s">
        <v>4568</v>
      </c>
      <c r="APO7" s="1" t="s">
        <v>4565</v>
      </c>
      <c r="APP7" s="1" t="s">
        <v>4566</v>
      </c>
      <c r="APQ7" s="1" t="s">
        <v>4567</v>
      </c>
      <c r="APR7" s="3" t="s">
        <v>4568</v>
      </c>
      <c r="APT7" s="1" t="s">
        <v>4565</v>
      </c>
      <c r="APU7" s="1" t="s">
        <v>4566</v>
      </c>
      <c r="APV7" s="1" t="s">
        <v>4567</v>
      </c>
      <c r="APW7" s="3" t="s">
        <v>4568</v>
      </c>
      <c r="APY7" s="1" t="s">
        <v>4565</v>
      </c>
      <c r="APZ7" s="1" t="s">
        <v>4566</v>
      </c>
      <c r="AQA7" s="1" t="s">
        <v>4567</v>
      </c>
      <c r="AQB7" s="3" t="s">
        <v>4568</v>
      </c>
      <c r="AQD7" s="1" t="s">
        <v>4565</v>
      </c>
      <c r="AQE7" s="1" t="s">
        <v>4566</v>
      </c>
      <c r="AQF7" s="1" t="s">
        <v>4567</v>
      </c>
      <c r="AQG7" s="3" t="s">
        <v>4568</v>
      </c>
      <c r="AQI7" s="1" t="s">
        <v>4565</v>
      </c>
      <c r="AQJ7" s="1" t="s">
        <v>4566</v>
      </c>
      <c r="AQK7" s="1" t="s">
        <v>4567</v>
      </c>
      <c r="AQL7" s="3" t="s">
        <v>4568</v>
      </c>
      <c r="AQN7" s="1" t="s">
        <v>4565</v>
      </c>
      <c r="AQO7" s="1" t="s">
        <v>4566</v>
      </c>
      <c r="AQP7" s="1" t="s">
        <v>4567</v>
      </c>
      <c r="AQQ7" s="3" t="s">
        <v>4568</v>
      </c>
      <c r="AQS7" s="1" t="s">
        <v>4565</v>
      </c>
      <c r="AQT7" s="1" t="s">
        <v>4566</v>
      </c>
      <c r="AQU7" s="1" t="s">
        <v>4567</v>
      </c>
      <c r="AQV7" s="3" t="s">
        <v>4568</v>
      </c>
      <c r="AQX7" s="1" t="s">
        <v>4565</v>
      </c>
      <c r="AQY7" s="1" t="s">
        <v>4566</v>
      </c>
      <c r="AQZ7" s="1" t="s">
        <v>4567</v>
      </c>
      <c r="ARA7" s="3" t="s">
        <v>4568</v>
      </c>
      <c r="ARC7" s="1" t="s">
        <v>4565</v>
      </c>
      <c r="ARD7" s="1" t="s">
        <v>4566</v>
      </c>
      <c r="ARE7" s="1" t="s">
        <v>4567</v>
      </c>
      <c r="ARF7" s="3" t="s">
        <v>4568</v>
      </c>
      <c r="ARH7" s="1" t="s">
        <v>4565</v>
      </c>
      <c r="ARI7" s="1" t="s">
        <v>4566</v>
      </c>
      <c r="ARJ7" s="1" t="s">
        <v>4567</v>
      </c>
      <c r="ARK7" s="3" t="s">
        <v>4568</v>
      </c>
      <c r="ARM7" s="1" t="s">
        <v>4565</v>
      </c>
      <c r="ARN7" s="1" t="s">
        <v>4566</v>
      </c>
      <c r="ARO7" s="1" t="s">
        <v>4567</v>
      </c>
      <c r="ARP7" s="3" t="s">
        <v>4568</v>
      </c>
      <c r="ARR7" s="1" t="s">
        <v>4565</v>
      </c>
      <c r="ARS7" s="1" t="s">
        <v>4566</v>
      </c>
      <c r="ART7" s="1" t="s">
        <v>4567</v>
      </c>
      <c r="ARU7" s="3" t="s">
        <v>4568</v>
      </c>
      <c r="ARW7" s="1" t="s">
        <v>4565</v>
      </c>
      <c r="ARX7" s="1" t="s">
        <v>4566</v>
      </c>
      <c r="ARY7" s="1" t="s">
        <v>4567</v>
      </c>
      <c r="ARZ7" s="3" t="s">
        <v>4568</v>
      </c>
      <c r="ASB7" s="1" t="s">
        <v>4565</v>
      </c>
      <c r="ASC7" s="1" t="s">
        <v>4566</v>
      </c>
      <c r="ASD7" s="1" t="s">
        <v>4567</v>
      </c>
      <c r="ASE7" s="3" t="s">
        <v>4568</v>
      </c>
      <c r="ASG7" s="1" t="s">
        <v>4565</v>
      </c>
      <c r="ASH7" s="1" t="s">
        <v>4566</v>
      </c>
      <c r="ASI7" s="1" t="s">
        <v>4567</v>
      </c>
      <c r="ASJ7" s="3" t="s">
        <v>4568</v>
      </c>
      <c r="ASL7" s="1" t="s">
        <v>4565</v>
      </c>
      <c r="ASM7" s="1" t="s">
        <v>4566</v>
      </c>
      <c r="ASN7" s="1" t="s">
        <v>4567</v>
      </c>
      <c r="ASO7" s="3" t="s">
        <v>4568</v>
      </c>
      <c r="ASQ7" s="1" t="s">
        <v>4565</v>
      </c>
      <c r="ASR7" s="1" t="s">
        <v>4566</v>
      </c>
      <c r="ASS7" s="1" t="s">
        <v>4567</v>
      </c>
      <c r="AST7" s="3" t="s">
        <v>4568</v>
      </c>
      <c r="ASV7" s="1" t="s">
        <v>4565</v>
      </c>
      <c r="ASW7" s="1" t="s">
        <v>4566</v>
      </c>
      <c r="ASX7" s="1" t="s">
        <v>4567</v>
      </c>
      <c r="ASY7" s="3" t="s">
        <v>4568</v>
      </c>
      <c r="ATA7" s="1" t="s">
        <v>4565</v>
      </c>
      <c r="ATB7" s="1" t="s">
        <v>4566</v>
      </c>
      <c r="ATC7" s="1" t="s">
        <v>4567</v>
      </c>
      <c r="ATD7" s="3" t="s">
        <v>4568</v>
      </c>
      <c r="ATF7" s="1" t="s">
        <v>4565</v>
      </c>
      <c r="ATG7" s="1" t="s">
        <v>4566</v>
      </c>
      <c r="ATH7" s="1" t="s">
        <v>4567</v>
      </c>
      <c r="ATI7" s="3" t="s">
        <v>4568</v>
      </c>
      <c r="ATK7" s="1" t="s">
        <v>4565</v>
      </c>
      <c r="ATL7" s="1" t="s">
        <v>4566</v>
      </c>
      <c r="ATM7" s="1" t="s">
        <v>4567</v>
      </c>
      <c r="ATN7" s="3" t="s">
        <v>4568</v>
      </c>
      <c r="ATP7" s="1" t="s">
        <v>4565</v>
      </c>
      <c r="ATQ7" s="1" t="s">
        <v>4566</v>
      </c>
      <c r="ATR7" s="1" t="s">
        <v>4567</v>
      </c>
      <c r="ATS7" s="3" t="s">
        <v>4568</v>
      </c>
      <c r="ATU7" s="1" t="s">
        <v>4565</v>
      </c>
      <c r="ATV7" s="1" t="s">
        <v>4566</v>
      </c>
      <c r="ATW7" s="1" t="s">
        <v>4567</v>
      </c>
      <c r="ATX7" s="3" t="s">
        <v>4568</v>
      </c>
      <c r="ATZ7" s="1" t="s">
        <v>4565</v>
      </c>
      <c r="AUA7" s="1" t="s">
        <v>4566</v>
      </c>
      <c r="AUB7" s="1" t="s">
        <v>4567</v>
      </c>
      <c r="AUC7" s="3" t="s">
        <v>4568</v>
      </c>
      <c r="AUE7" s="1" t="s">
        <v>4565</v>
      </c>
      <c r="AUF7" s="1" t="s">
        <v>4566</v>
      </c>
      <c r="AUG7" s="1" t="s">
        <v>4567</v>
      </c>
      <c r="AUH7" s="3" t="s">
        <v>4568</v>
      </c>
      <c r="AUJ7" s="1" t="s">
        <v>4565</v>
      </c>
      <c r="AUK7" s="1" t="s">
        <v>4566</v>
      </c>
      <c r="AUL7" s="1" t="s">
        <v>4567</v>
      </c>
      <c r="AUM7" s="3" t="s">
        <v>4568</v>
      </c>
      <c r="AUO7" s="1" t="s">
        <v>4565</v>
      </c>
      <c r="AUP7" s="1" t="s">
        <v>4566</v>
      </c>
      <c r="AUQ7" s="1" t="s">
        <v>4567</v>
      </c>
      <c r="AUR7" s="3" t="s">
        <v>4568</v>
      </c>
      <c r="AUT7" s="1" t="s">
        <v>4565</v>
      </c>
      <c r="AUU7" s="1" t="s">
        <v>4566</v>
      </c>
      <c r="AUV7" s="1" t="s">
        <v>4567</v>
      </c>
      <c r="AUW7" s="3" t="s">
        <v>4568</v>
      </c>
      <c r="AUY7" s="1" t="s">
        <v>4565</v>
      </c>
      <c r="AUZ7" s="1" t="s">
        <v>4566</v>
      </c>
      <c r="AVA7" s="1" t="s">
        <v>4567</v>
      </c>
      <c r="AVB7" s="3" t="s">
        <v>4568</v>
      </c>
      <c r="AVD7" s="1" t="s">
        <v>4565</v>
      </c>
      <c r="AVE7" s="1" t="s">
        <v>4566</v>
      </c>
      <c r="AVF7" s="1" t="s">
        <v>4567</v>
      </c>
      <c r="AVG7" s="3" t="s">
        <v>4568</v>
      </c>
      <c r="AVI7" s="1" t="s">
        <v>4565</v>
      </c>
      <c r="AVJ7" s="1" t="s">
        <v>4566</v>
      </c>
      <c r="AVK7" s="1" t="s">
        <v>4567</v>
      </c>
      <c r="AVL7" s="3" t="s">
        <v>4568</v>
      </c>
      <c r="AVN7" s="1" t="s">
        <v>4565</v>
      </c>
      <c r="AVO7" s="1" t="s">
        <v>4566</v>
      </c>
      <c r="AVP7" s="1" t="s">
        <v>4567</v>
      </c>
      <c r="AVQ7" s="3" t="s">
        <v>4568</v>
      </c>
      <c r="AVS7" s="1" t="s">
        <v>4565</v>
      </c>
      <c r="AVT7" s="1" t="s">
        <v>4566</v>
      </c>
      <c r="AVU7" s="1" t="s">
        <v>4567</v>
      </c>
      <c r="AVV7" s="3" t="s">
        <v>4568</v>
      </c>
      <c r="AVX7" s="1" t="s">
        <v>4565</v>
      </c>
      <c r="AVY7" s="1" t="s">
        <v>4566</v>
      </c>
      <c r="AVZ7" s="1" t="s">
        <v>4567</v>
      </c>
      <c r="AWA7" s="3" t="s">
        <v>4568</v>
      </c>
      <c r="AWC7" s="1" t="s">
        <v>4565</v>
      </c>
      <c r="AWD7" s="1" t="s">
        <v>4566</v>
      </c>
      <c r="AWE7" s="1" t="s">
        <v>4567</v>
      </c>
      <c r="AWF7" s="3" t="s">
        <v>4568</v>
      </c>
      <c r="AWH7" s="1" t="s">
        <v>4565</v>
      </c>
      <c r="AWI7" s="1" t="s">
        <v>4566</v>
      </c>
      <c r="AWJ7" s="1" t="s">
        <v>4567</v>
      </c>
      <c r="AWK7" s="3" t="s">
        <v>4568</v>
      </c>
      <c r="AWM7" s="1" t="s">
        <v>4565</v>
      </c>
      <c r="AWN7" s="1" t="s">
        <v>4566</v>
      </c>
      <c r="AWO7" s="1" t="s">
        <v>4567</v>
      </c>
      <c r="AWP7" s="3" t="s">
        <v>4568</v>
      </c>
      <c r="AWR7" s="1" t="s">
        <v>4565</v>
      </c>
      <c r="AWS7" s="1" t="s">
        <v>4566</v>
      </c>
      <c r="AWT7" s="1" t="s">
        <v>4567</v>
      </c>
      <c r="AWU7" s="3" t="s">
        <v>4568</v>
      </c>
      <c r="AWW7" s="1" t="s">
        <v>4565</v>
      </c>
      <c r="AWX7" s="1" t="s">
        <v>4566</v>
      </c>
      <c r="AWY7" s="1" t="s">
        <v>4567</v>
      </c>
      <c r="AWZ7" s="3" t="s">
        <v>4568</v>
      </c>
      <c r="AXB7" s="1" t="s">
        <v>4565</v>
      </c>
      <c r="AXC7" s="1" t="s">
        <v>4566</v>
      </c>
      <c r="AXD7" s="1" t="s">
        <v>4567</v>
      </c>
      <c r="AXE7" s="3" t="s">
        <v>4568</v>
      </c>
      <c r="AXG7" s="1" t="s">
        <v>4565</v>
      </c>
      <c r="AXH7" s="1" t="s">
        <v>4566</v>
      </c>
      <c r="AXI7" s="1" t="s">
        <v>4567</v>
      </c>
      <c r="AXJ7" s="3" t="s">
        <v>4568</v>
      </c>
      <c r="AXL7" s="1" t="s">
        <v>4565</v>
      </c>
      <c r="AXM7" s="1" t="s">
        <v>4566</v>
      </c>
      <c r="AXN7" s="1" t="s">
        <v>4567</v>
      </c>
      <c r="AXO7" s="3" t="s">
        <v>4568</v>
      </c>
      <c r="AXQ7" s="1" t="s">
        <v>4565</v>
      </c>
      <c r="AXR7" s="1" t="s">
        <v>4566</v>
      </c>
      <c r="AXS7" s="1" t="s">
        <v>4567</v>
      </c>
      <c r="AXT7" s="3" t="s">
        <v>4568</v>
      </c>
      <c r="AXV7" s="1" t="s">
        <v>4565</v>
      </c>
      <c r="AXW7" s="1" t="s">
        <v>4566</v>
      </c>
      <c r="AXX7" s="1" t="s">
        <v>4567</v>
      </c>
      <c r="AXY7" s="3" t="s">
        <v>4568</v>
      </c>
      <c r="AYA7" s="1" t="s">
        <v>4565</v>
      </c>
      <c r="AYB7" s="1" t="s">
        <v>4566</v>
      </c>
      <c r="AYC7" s="1" t="s">
        <v>4567</v>
      </c>
      <c r="AYD7" s="3" t="s">
        <v>4568</v>
      </c>
      <c r="AYF7" s="1" t="s">
        <v>4565</v>
      </c>
      <c r="AYG7" s="1" t="s">
        <v>4566</v>
      </c>
      <c r="AYH7" s="1" t="s">
        <v>4567</v>
      </c>
      <c r="AYI7" s="3" t="s">
        <v>4568</v>
      </c>
      <c r="AYK7" s="1" t="s">
        <v>4565</v>
      </c>
      <c r="AYL7" s="1" t="s">
        <v>4566</v>
      </c>
      <c r="AYM7" s="1" t="s">
        <v>4567</v>
      </c>
      <c r="AYN7" s="3" t="s">
        <v>4568</v>
      </c>
      <c r="AYP7" s="1" t="s">
        <v>4565</v>
      </c>
      <c r="AYQ7" s="1" t="s">
        <v>4566</v>
      </c>
      <c r="AYR7" s="1" t="s">
        <v>4567</v>
      </c>
      <c r="AYS7" s="3" t="s">
        <v>4568</v>
      </c>
      <c r="AYU7" s="1" t="s">
        <v>4565</v>
      </c>
      <c r="AYV7" s="1" t="s">
        <v>4566</v>
      </c>
      <c r="AYW7" s="1" t="s">
        <v>4567</v>
      </c>
      <c r="AYX7" s="3" t="s">
        <v>4568</v>
      </c>
      <c r="AYZ7" s="1" t="s">
        <v>4565</v>
      </c>
      <c r="AZA7" s="1" t="s">
        <v>4566</v>
      </c>
      <c r="AZB7" s="1" t="s">
        <v>4567</v>
      </c>
      <c r="AZC7" s="3" t="s">
        <v>4568</v>
      </c>
      <c r="AZE7" s="1" t="s">
        <v>4565</v>
      </c>
      <c r="AZF7" s="1" t="s">
        <v>4566</v>
      </c>
      <c r="AZG7" s="1" t="s">
        <v>4567</v>
      </c>
      <c r="AZH7" s="3" t="s">
        <v>4568</v>
      </c>
      <c r="AZJ7" s="1" t="s">
        <v>4565</v>
      </c>
      <c r="AZK7" s="1" t="s">
        <v>4566</v>
      </c>
      <c r="AZL7" s="1" t="s">
        <v>4567</v>
      </c>
      <c r="AZM7" s="3" t="s">
        <v>4568</v>
      </c>
      <c r="AZO7" s="1" t="s">
        <v>4565</v>
      </c>
      <c r="AZP7" s="1" t="s">
        <v>4566</v>
      </c>
      <c r="AZQ7" s="1" t="s">
        <v>4567</v>
      </c>
      <c r="AZR7" s="3" t="s">
        <v>4568</v>
      </c>
      <c r="AZT7" s="1" t="s">
        <v>4565</v>
      </c>
      <c r="AZU7" s="1" t="s">
        <v>4566</v>
      </c>
      <c r="AZV7" s="1" t="s">
        <v>4567</v>
      </c>
      <c r="AZW7" s="3" t="s">
        <v>4568</v>
      </c>
      <c r="AZY7" s="1" t="s">
        <v>4565</v>
      </c>
      <c r="AZZ7" s="1" t="s">
        <v>4566</v>
      </c>
      <c r="BAA7" s="1" t="s">
        <v>4567</v>
      </c>
      <c r="BAB7" s="3" t="s">
        <v>4568</v>
      </c>
      <c r="BAD7" s="1" t="s">
        <v>4565</v>
      </c>
      <c r="BAE7" s="1" t="s">
        <v>4566</v>
      </c>
      <c r="BAF7" s="1" t="s">
        <v>4567</v>
      </c>
      <c r="BAG7" s="3" t="s">
        <v>4568</v>
      </c>
      <c r="BAI7" s="1" t="s">
        <v>4565</v>
      </c>
      <c r="BAJ7" s="1" t="s">
        <v>4566</v>
      </c>
      <c r="BAK7" s="1" t="s">
        <v>4567</v>
      </c>
      <c r="BAL7" s="3" t="s">
        <v>4568</v>
      </c>
      <c r="BAN7" s="1" t="s">
        <v>4565</v>
      </c>
      <c r="BAO7" s="1" t="s">
        <v>4566</v>
      </c>
      <c r="BAP7" s="1" t="s">
        <v>4567</v>
      </c>
      <c r="BAQ7" s="3" t="s">
        <v>4568</v>
      </c>
      <c r="BAS7" s="1" t="s">
        <v>4565</v>
      </c>
      <c r="BAT7" s="1" t="s">
        <v>4566</v>
      </c>
      <c r="BAU7" s="1" t="s">
        <v>4567</v>
      </c>
      <c r="BAV7" s="3" t="s">
        <v>4568</v>
      </c>
      <c r="BAX7" s="1" t="s">
        <v>4565</v>
      </c>
      <c r="BAY7" s="1" t="s">
        <v>4566</v>
      </c>
      <c r="BAZ7" s="1" t="s">
        <v>4567</v>
      </c>
      <c r="BBA7" s="3" t="s">
        <v>4568</v>
      </c>
      <c r="BBC7" s="1" t="s">
        <v>4565</v>
      </c>
      <c r="BBD7" s="1" t="s">
        <v>4566</v>
      </c>
      <c r="BBE7" s="1" t="s">
        <v>4567</v>
      </c>
      <c r="BBF7" s="3" t="s">
        <v>4568</v>
      </c>
      <c r="BBH7" s="1" t="s">
        <v>4565</v>
      </c>
      <c r="BBI7" s="1" t="s">
        <v>4566</v>
      </c>
      <c r="BBJ7" s="1" t="s">
        <v>4567</v>
      </c>
      <c r="BBK7" s="3" t="s">
        <v>4568</v>
      </c>
      <c r="BBM7" s="1" t="s">
        <v>4565</v>
      </c>
      <c r="BBN7" s="1" t="s">
        <v>4566</v>
      </c>
      <c r="BBO7" s="1" t="s">
        <v>4567</v>
      </c>
      <c r="BBP7" s="3" t="s">
        <v>4568</v>
      </c>
      <c r="BBR7" s="1" t="s">
        <v>4565</v>
      </c>
      <c r="BBS7" s="1" t="s">
        <v>4566</v>
      </c>
      <c r="BBT7" s="1" t="s">
        <v>4567</v>
      </c>
      <c r="BBU7" s="3" t="s">
        <v>4568</v>
      </c>
      <c r="BBW7" s="1" t="s">
        <v>4565</v>
      </c>
      <c r="BBX7" s="1" t="s">
        <v>4566</v>
      </c>
      <c r="BBY7" s="1" t="s">
        <v>4567</v>
      </c>
      <c r="BBZ7" s="3" t="s">
        <v>4568</v>
      </c>
      <c r="BCB7" s="1" t="s">
        <v>4565</v>
      </c>
      <c r="BCC7" s="1" t="s">
        <v>4566</v>
      </c>
      <c r="BCD7" s="1" t="s">
        <v>4567</v>
      </c>
      <c r="BCE7" s="3" t="s">
        <v>4568</v>
      </c>
      <c r="BCG7" s="1" t="s">
        <v>4565</v>
      </c>
      <c r="BCH7" s="1" t="s">
        <v>4566</v>
      </c>
      <c r="BCI7" s="1" t="s">
        <v>4567</v>
      </c>
      <c r="BCJ7" s="3" t="s">
        <v>4568</v>
      </c>
      <c r="BCL7" s="1" t="s">
        <v>4565</v>
      </c>
      <c r="BCM7" s="1" t="s">
        <v>4566</v>
      </c>
      <c r="BCN7" s="1" t="s">
        <v>4567</v>
      </c>
      <c r="BCO7" s="3" t="s">
        <v>4568</v>
      </c>
      <c r="BCQ7" s="1" t="s">
        <v>4565</v>
      </c>
      <c r="BCR7" s="1" t="s">
        <v>4566</v>
      </c>
      <c r="BCS7" s="1" t="s">
        <v>4567</v>
      </c>
      <c r="BCT7" s="3" t="s">
        <v>4568</v>
      </c>
      <c r="BCV7" s="1" t="s">
        <v>4565</v>
      </c>
      <c r="BCW7" s="1" t="s">
        <v>4566</v>
      </c>
      <c r="BCX7" s="1" t="s">
        <v>4567</v>
      </c>
      <c r="BCY7" s="3" t="s">
        <v>4568</v>
      </c>
      <c r="BDA7" s="1" t="s">
        <v>4565</v>
      </c>
      <c r="BDB7" s="1" t="s">
        <v>4566</v>
      </c>
      <c r="BDC7" s="1" t="s">
        <v>4567</v>
      </c>
      <c r="BDD7" s="3" t="s">
        <v>4568</v>
      </c>
      <c r="BDF7" s="1" t="s">
        <v>4565</v>
      </c>
      <c r="BDG7" s="1" t="s">
        <v>4566</v>
      </c>
      <c r="BDH7" s="1" t="s">
        <v>4567</v>
      </c>
      <c r="BDI7" s="3" t="s">
        <v>4568</v>
      </c>
      <c r="BDK7" s="1" t="s">
        <v>4565</v>
      </c>
      <c r="BDL7" s="1" t="s">
        <v>4566</v>
      </c>
      <c r="BDM7" s="1" t="s">
        <v>4567</v>
      </c>
      <c r="BDN7" s="3" t="s">
        <v>4568</v>
      </c>
      <c r="BDP7" s="1" t="s">
        <v>4565</v>
      </c>
      <c r="BDQ7" s="1" t="s">
        <v>4566</v>
      </c>
      <c r="BDR7" s="1" t="s">
        <v>4567</v>
      </c>
      <c r="BDS7" s="3" t="s">
        <v>4568</v>
      </c>
      <c r="BDU7" s="1" t="s">
        <v>4565</v>
      </c>
      <c r="BDV7" s="1" t="s">
        <v>4566</v>
      </c>
      <c r="BDW7" s="1" t="s">
        <v>4567</v>
      </c>
      <c r="BDX7" s="3" t="s">
        <v>4568</v>
      </c>
      <c r="BDZ7" s="1" t="s">
        <v>4565</v>
      </c>
      <c r="BEA7" s="1" t="s">
        <v>4566</v>
      </c>
      <c r="BEB7" s="1" t="s">
        <v>4567</v>
      </c>
      <c r="BEC7" s="3" t="s">
        <v>4568</v>
      </c>
      <c r="BEE7" s="1" t="s">
        <v>4565</v>
      </c>
      <c r="BEF7" s="1" t="s">
        <v>4566</v>
      </c>
      <c r="BEG7" s="1" t="s">
        <v>4567</v>
      </c>
      <c r="BEH7" s="3" t="s">
        <v>4568</v>
      </c>
      <c r="BEJ7" s="1" t="s">
        <v>4565</v>
      </c>
      <c r="BEK7" s="1" t="s">
        <v>4566</v>
      </c>
      <c r="BEL7" s="1" t="s">
        <v>4567</v>
      </c>
      <c r="BEM7" s="3" t="s">
        <v>4568</v>
      </c>
      <c r="BEO7" s="1" t="s">
        <v>4565</v>
      </c>
      <c r="BEP7" s="1" t="s">
        <v>4566</v>
      </c>
      <c r="BEQ7" s="1" t="s">
        <v>4567</v>
      </c>
      <c r="BER7" s="3" t="s">
        <v>4568</v>
      </c>
      <c r="BET7" s="1" t="s">
        <v>4565</v>
      </c>
      <c r="BEU7" s="1" t="s">
        <v>4566</v>
      </c>
      <c r="BEV7" s="1" t="s">
        <v>4567</v>
      </c>
      <c r="BEW7" s="3" t="s">
        <v>4568</v>
      </c>
      <c r="BEY7" s="1" t="s">
        <v>4565</v>
      </c>
      <c r="BEZ7" s="1" t="s">
        <v>4566</v>
      </c>
      <c r="BFA7" s="1" t="s">
        <v>4567</v>
      </c>
      <c r="BFB7" s="3" t="s">
        <v>4568</v>
      </c>
      <c r="BFD7" s="1" t="s">
        <v>4565</v>
      </c>
      <c r="BFE7" s="1" t="s">
        <v>4566</v>
      </c>
      <c r="BFF7" s="1" t="s">
        <v>4567</v>
      </c>
      <c r="BFG7" s="3" t="s">
        <v>4568</v>
      </c>
      <c r="BFI7" s="1" t="s">
        <v>4565</v>
      </c>
      <c r="BFJ7" s="1" t="s">
        <v>4566</v>
      </c>
      <c r="BFK7" s="1" t="s">
        <v>4567</v>
      </c>
      <c r="BFL7" s="3" t="s">
        <v>4568</v>
      </c>
      <c r="BFN7" s="1" t="s">
        <v>4565</v>
      </c>
      <c r="BFO7" s="1" t="s">
        <v>4566</v>
      </c>
      <c r="BFP7" s="1" t="s">
        <v>4567</v>
      </c>
      <c r="BFQ7" s="3" t="s">
        <v>4568</v>
      </c>
      <c r="BFS7" s="1" t="s">
        <v>4565</v>
      </c>
      <c r="BFT7" s="1" t="s">
        <v>4566</v>
      </c>
      <c r="BFU7" s="1" t="s">
        <v>4567</v>
      </c>
      <c r="BFV7" s="3" t="s">
        <v>4568</v>
      </c>
      <c r="BFX7" s="1" t="s">
        <v>4565</v>
      </c>
      <c r="BFY7" s="1" t="s">
        <v>4566</v>
      </c>
      <c r="BFZ7" s="1" t="s">
        <v>4567</v>
      </c>
      <c r="BGA7" s="3" t="s">
        <v>4568</v>
      </c>
      <c r="BGC7" s="1" t="s">
        <v>4565</v>
      </c>
      <c r="BGD7" s="1" t="s">
        <v>4566</v>
      </c>
      <c r="BGE7" s="1" t="s">
        <v>4567</v>
      </c>
      <c r="BGF7" s="3" t="s">
        <v>4568</v>
      </c>
      <c r="BGH7" s="1" t="s">
        <v>4565</v>
      </c>
      <c r="BGI7" s="1" t="s">
        <v>4566</v>
      </c>
      <c r="BGJ7" s="1" t="s">
        <v>4567</v>
      </c>
      <c r="BGK7" s="3" t="s">
        <v>4568</v>
      </c>
      <c r="BGM7" s="1" t="s">
        <v>4565</v>
      </c>
      <c r="BGN7" s="1" t="s">
        <v>4566</v>
      </c>
      <c r="BGO7" s="1" t="s">
        <v>4567</v>
      </c>
      <c r="BGP7" s="3" t="s">
        <v>4568</v>
      </c>
      <c r="BGR7" s="1" t="s">
        <v>4565</v>
      </c>
      <c r="BGS7" s="1" t="s">
        <v>4566</v>
      </c>
      <c r="BGT7" s="1" t="s">
        <v>4567</v>
      </c>
      <c r="BGU7" s="3" t="s">
        <v>4568</v>
      </c>
      <c r="BGW7" s="1" t="s">
        <v>4565</v>
      </c>
      <c r="BGX7" s="1" t="s">
        <v>4566</v>
      </c>
      <c r="BGY7" s="1" t="s">
        <v>4567</v>
      </c>
      <c r="BGZ7" s="3" t="s">
        <v>4568</v>
      </c>
      <c r="BHB7" s="1" t="s">
        <v>4565</v>
      </c>
      <c r="BHC7" s="1" t="s">
        <v>4566</v>
      </c>
      <c r="BHD7" s="1" t="s">
        <v>4567</v>
      </c>
      <c r="BHE7" s="3" t="s">
        <v>4568</v>
      </c>
      <c r="BHG7" s="1" t="s">
        <v>4565</v>
      </c>
      <c r="BHH7" s="1" t="s">
        <v>4566</v>
      </c>
      <c r="BHI7" s="1" t="s">
        <v>4567</v>
      </c>
      <c r="BHJ7" s="3" t="s">
        <v>4568</v>
      </c>
      <c r="BHL7" s="1" t="s">
        <v>4565</v>
      </c>
      <c r="BHM7" s="1" t="s">
        <v>4566</v>
      </c>
      <c r="BHN7" s="1" t="s">
        <v>4567</v>
      </c>
      <c r="BHO7" s="3" t="s">
        <v>4568</v>
      </c>
      <c r="BHQ7" s="1" t="s">
        <v>4565</v>
      </c>
      <c r="BHR7" s="1" t="s">
        <v>4566</v>
      </c>
      <c r="BHS7" s="1" t="s">
        <v>4567</v>
      </c>
      <c r="BHT7" s="3" t="s">
        <v>4568</v>
      </c>
      <c r="BHV7" s="1" t="s">
        <v>4565</v>
      </c>
      <c r="BHW7" s="1" t="s">
        <v>4566</v>
      </c>
      <c r="BHX7" s="1" t="s">
        <v>4567</v>
      </c>
      <c r="BHY7" s="3" t="s">
        <v>4568</v>
      </c>
      <c r="BIA7" s="1" t="s">
        <v>4565</v>
      </c>
      <c r="BIB7" s="1" t="s">
        <v>4566</v>
      </c>
      <c r="BIC7" s="1" t="s">
        <v>4567</v>
      </c>
      <c r="BID7" s="3" t="s">
        <v>4568</v>
      </c>
      <c r="BIF7" s="1" t="s">
        <v>4565</v>
      </c>
      <c r="BIG7" s="1" t="s">
        <v>4566</v>
      </c>
      <c r="BIH7" s="1" t="s">
        <v>4567</v>
      </c>
      <c r="BII7" s="3" t="s">
        <v>4568</v>
      </c>
      <c r="BIK7" s="1" t="s">
        <v>4565</v>
      </c>
      <c r="BIL7" s="1" t="s">
        <v>4566</v>
      </c>
      <c r="BIM7" s="1" t="s">
        <v>4567</v>
      </c>
      <c r="BIN7" s="3" t="s">
        <v>4568</v>
      </c>
      <c r="BIP7" s="1" t="s">
        <v>4565</v>
      </c>
      <c r="BIQ7" s="1" t="s">
        <v>4566</v>
      </c>
      <c r="BIR7" s="1" t="s">
        <v>4567</v>
      </c>
      <c r="BIS7" s="3" t="s">
        <v>4568</v>
      </c>
      <c r="BIU7" s="1" t="s">
        <v>4565</v>
      </c>
      <c r="BIV7" s="1" t="s">
        <v>4566</v>
      </c>
      <c r="BIW7" s="1" t="s">
        <v>4567</v>
      </c>
      <c r="BIX7" s="3" t="s">
        <v>4568</v>
      </c>
      <c r="BIZ7" s="1" t="s">
        <v>4565</v>
      </c>
      <c r="BJA7" s="1" t="s">
        <v>4566</v>
      </c>
      <c r="BJB7" s="1" t="s">
        <v>4567</v>
      </c>
      <c r="BJC7" s="3" t="s">
        <v>4568</v>
      </c>
      <c r="BJE7" s="1" t="s">
        <v>4565</v>
      </c>
      <c r="BJF7" s="1" t="s">
        <v>4566</v>
      </c>
      <c r="BJG7" s="1" t="s">
        <v>4567</v>
      </c>
      <c r="BJH7" s="3" t="s">
        <v>4568</v>
      </c>
      <c r="BJJ7" s="1" t="s">
        <v>4565</v>
      </c>
      <c r="BJK7" s="1" t="s">
        <v>4566</v>
      </c>
      <c r="BJL7" s="1" t="s">
        <v>4567</v>
      </c>
      <c r="BJM7" s="3" t="s">
        <v>4568</v>
      </c>
      <c r="BJO7" s="1" t="s">
        <v>4565</v>
      </c>
      <c r="BJP7" s="1" t="s">
        <v>4566</v>
      </c>
      <c r="BJQ7" s="1" t="s">
        <v>4567</v>
      </c>
      <c r="BJR7" s="3" t="s">
        <v>4568</v>
      </c>
      <c r="BJT7" s="1" t="s">
        <v>4565</v>
      </c>
      <c r="BJU7" s="1" t="s">
        <v>4566</v>
      </c>
      <c r="BJV7" s="1" t="s">
        <v>4567</v>
      </c>
      <c r="BJW7" s="3" t="s">
        <v>4568</v>
      </c>
      <c r="BJY7" s="1" t="s">
        <v>4565</v>
      </c>
      <c r="BJZ7" s="1" t="s">
        <v>4566</v>
      </c>
      <c r="BKA7" s="1" t="s">
        <v>4567</v>
      </c>
      <c r="BKB7" s="3" t="s">
        <v>4568</v>
      </c>
      <c r="BKD7" s="1" t="s">
        <v>4565</v>
      </c>
      <c r="BKE7" s="1" t="s">
        <v>4566</v>
      </c>
      <c r="BKF7" s="1" t="s">
        <v>4567</v>
      </c>
      <c r="BKG7" s="3" t="s">
        <v>4568</v>
      </c>
      <c r="BKI7" s="1" t="s">
        <v>4565</v>
      </c>
      <c r="BKJ7" s="1" t="s">
        <v>4566</v>
      </c>
      <c r="BKK7" s="1" t="s">
        <v>4567</v>
      </c>
      <c r="BKL7" s="3" t="s">
        <v>4568</v>
      </c>
      <c r="BKN7" s="1" t="s">
        <v>4565</v>
      </c>
      <c r="BKO7" s="1" t="s">
        <v>4566</v>
      </c>
      <c r="BKP7" s="1" t="s">
        <v>4567</v>
      </c>
      <c r="BKQ7" s="3" t="s">
        <v>4568</v>
      </c>
      <c r="BKS7" s="1" t="s">
        <v>4565</v>
      </c>
      <c r="BKT7" s="1" t="s">
        <v>4566</v>
      </c>
      <c r="BKU7" s="1" t="s">
        <v>4567</v>
      </c>
      <c r="BKV7" s="3" t="s">
        <v>4568</v>
      </c>
      <c r="BKX7" s="1" t="s">
        <v>4565</v>
      </c>
      <c r="BKY7" s="1" t="s">
        <v>4566</v>
      </c>
      <c r="BKZ7" s="1" t="s">
        <v>4567</v>
      </c>
      <c r="BLA7" s="3" t="s">
        <v>4568</v>
      </c>
      <c r="BLC7" s="1" t="s">
        <v>4565</v>
      </c>
      <c r="BLD7" s="1" t="s">
        <v>4566</v>
      </c>
      <c r="BLE7" s="1" t="s">
        <v>4567</v>
      </c>
      <c r="BLF7" s="3" t="s">
        <v>4568</v>
      </c>
      <c r="BLH7" s="1" t="s">
        <v>4565</v>
      </c>
      <c r="BLI7" s="1" t="s">
        <v>4566</v>
      </c>
      <c r="BLJ7" s="1" t="s">
        <v>4567</v>
      </c>
      <c r="BLK7" s="3" t="s">
        <v>4568</v>
      </c>
      <c r="BLM7" s="1" t="s">
        <v>4565</v>
      </c>
      <c r="BLN7" s="1" t="s">
        <v>4566</v>
      </c>
      <c r="BLO7" s="1" t="s">
        <v>4567</v>
      </c>
      <c r="BLP7" s="3" t="s">
        <v>4568</v>
      </c>
      <c r="BLR7" s="1" t="s">
        <v>4565</v>
      </c>
      <c r="BLS7" s="1" t="s">
        <v>4566</v>
      </c>
      <c r="BLT7" s="1" t="s">
        <v>4567</v>
      </c>
      <c r="BLU7" s="3" t="s">
        <v>4568</v>
      </c>
      <c r="BLW7" s="1" t="s">
        <v>4565</v>
      </c>
      <c r="BLX7" s="1" t="s">
        <v>4566</v>
      </c>
      <c r="BLY7" s="1" t="s">
        <v>4567</v>
      </c>
      <c r="BLZ7" s="3" t="s">
        <v>4568</v>
      </c>
      <c r="BMB7" s="1" t="s">
        <v>4565</v>
      </c>
      <c r="BMC7" s="1" t="s">
        <v>4566</v>
      </c>
      <c r="BMD7" s="1" t="s">
        <v>4567</v>
      </c>
      <c r="BME7" s="3" t="s">
        <v>4568</v>
      </c>
      <c r="BMG7" s="1" t="s">
        <v>4565</v>
      </c>
      <c r="BMH7" s="1" t="s">
        <v>4566</v>
      </c>
      <c r="BMI7" s="1" t="s">
        <v>4567</v>
      </c>
      <c r="BMJ7" s="3" t="s">
        <v>4568</v>
      </c>
      <c r="BML7" s="1" t="s">
        <v>4565</v>
      </c>
      <c r="BMM7" s="1" t="s">
        <v>4566</v>
      </c>
      <c r="BMN7" s="1" t="s">
        <v>4567</v>
      </c>
      <c r="BMO7" s="3" t="s">
        <v>4568</v>
      </c>
      <c r="BMQ7" s="1" t="s">
        <v>4565</v>
      </c>
      <c r="BMR7" s="1" t="s">
        <v>4566</v>
      </c>
      <c r="BMS7" s="1" t="s">
        <v>4567</v>
      </c>
      <c r="BMT7" s="3" t="s">
        <v>4568</v>
      </c>
      <c r="BMV7" s="1" t="s">
        <v>4565</v>
      </c>
      <c r="BMW7" s="1" t="s">
        <v>4566</v>
      </c>
      <c r="BMX7" s="1" t="s">
        <v>4567</v>
      </c>
      <c r="BMY7" s="3" t="s">
        <v>4568</v>
      </c>
      <c r="BNA7" s="1" t="s">
        <v>4565</v>
      </c>
      <c r="BNB7" s="1" t="s">
        <v>4566</v>
      </c>
      <c r="BNC7" s="1" t="s">
        <v>4567</v>
      </c>
      <c r="BND7" s="3" t="s">
        <v>4568</v>
      </c>
      <c r="BNF7" s="1" t="s">
        <v>4565</v>
      </c>
      <c r="BNG7" s="1" t="s">
        <v>4566</v>
      </c>
      <c r="BNH7" s="1" t="s">
        <v>4567</v>
      </c>
      <c r="BNI7" s="3" t="s">
        <v>4568</v>
      </c>
      <c r="BNK7" s="1" t="s">
        <v>4565</v>
      </c>
      <c r="BNL7" s="1" t="s">
        <v>4566</v>
      </c>
      <c r="BNM7" s="1" t="s">
        <v>4567</v>
      </c>
      <c r="BNN7" s="3" t="s">
        <v>4568</v>
      </c>
      <c r="BNP7" s="1" t="s">
        <v>4565</v>
      </c>
      <c r="BNQ7" s="1" t="s">
        <v>4566</v>
      </c>
      <c r="BNR7" s="1" t="s">
        <v>4567</v>
      </c>
      <c r="BNS7" s="3" t="s">
        <v>4568</v>
      </c>
      <c r="BNU7" s="1" t="s">
        <v>4565</v>
      </c>
      <c r="BNV7" s="1" t="s">
        <v>4566</v>
      </c>
      <c r="BNW7" s="1" t="s">
        <v>4567</v>
      </c>
      <c r="BNX7" s="3" t="s">
        <v>4568</v>
      </c>
      <c r="BNZ7" s="1" t="s">
        <v>4565</v>
      </c>
      <c r="BOA7" s="1" t="s">
        <v>4566</v>
      </c>
      <c r="BOB7" s="1" t="s">
        <v>4567</v>
      </c>
      <c r="BOC7" s="3" t="s">
        <v>4568</v>
      </c>
      <c r="BOE7" s="1" t="s">
        <v>4565</v>
      </c>
      <c r="BOF7" s="1" t="s">
        <v>4566</v>
      </c>
      <c r="BOG7" s="1" t="s">
        <v>4567</v>
      </c>
      <c r="BOH7" s="3" t="s">
        <v>4568</v>
      </c>
      <c r="BOJ7" s="1" t="s">
        <v>4565</v>
      </c>
      <c r="BOK7" s="1" t="s">
        <v>4566</v>
      </c>
      <c r="BOL7" s="1" t="s">
        <v>4567</v>
      </c>
      <c r="BOM7" s="3" t="s">
        <v>4568</v>
      </c>
      <c r="BOO7" s="1" t="s">
        <v>4565</v>
      </c>
      <c r="BOP7" s="1" t="s">
        <v>4566</v>
      </c>
      <c r="BOQ7" s="1" t="s">
        <v>4567</v>
      </c>
      <c r="BOR7" s="3" t="s">
        <v>4568</v>
      </c>
      <c r="BOT7" s="1" t="s">
        <v>4565</v>
      </c>
      <c r="BOU7" s="1" t="s">
        <v>4566</v>
      </c>
      <c r="BOV7" s="1" t="s">
        <v>4567</v>
      </c>
      <c r="BOW7" s="3" t="s">
        <v>4568</v>
      </c>
      <c r="BOY7" s="1" t="s">
        <v>4565</v>
      </c>
      <c r="BOZ7" s="1" t="s">
        <v>4566</v>
      </c>
      <c r="BPA7" s="1" t="s">
        <v>4567</v>
      </c>
      <c r="BPB7" s="3" t="s">
        <v>4568</v>
      </c>
      <c r="BPD7" s="1" t="s">
        <v>4565</v>
      </c>
      <c r="BPE7" s="1" t="s">
        <v>4566</v>
      </c>
      <c r="BPF7" s="1" t="s">
        <v>4567</v>
      </c>
      <c r="BPG7" s="3" t="s">
        <v>4568</v>
      </c>
      <c r="BPI7" s="1" t="s">
        <v>4565</v>
      </c>
      <c r="BPJ7" s="1" t="s">
        <v>4566</v>
      </c>
      <c r="BPK7" s="1" t="s">
        <v>4567</v>
      </c>
      <c r="BPL7" s="3" t="s">
        <v>4568</v>
      </c>
      <c r="BPN7" s="1" t="s">
        <v>4565</v>
      </c>
      <c r="BPO7" s="1" t="s">
        <v>4566</v>
      </c>
      <c r="BPP7" s="1" t="s">
        <v>4567</v>
      </c>
      <c r="BPQ7" s="3" t="s">
        <v>4568</v>
      </c>
      <c r="BPS7" s="1" t="s">
        <v>4565</v>
      </c>
      <c r="BPT7" s="1" t="s">
        <v>4566</v>
      </c>
      <c r="BPU7" s="1" t="s">
        <v>4567</v>
      </c>
      <c r="BPV7" s="3" t="s">
        <v>4568</v>
      </c>
      <c r="BPX7" s="1" t="s">
        <v>4565</v>
      </c>
      <c r="BPY7" s="1" t="s">
        <v>4566</v>
      </c>
      <c r="BPZ7" s="1" t="s">
        <v>4567</v>
      </c>
      <c r="BQA7" s="3" t="s">
        <v>4568</v>
      </c>
      <c r="BQC7" s="1" t="s">
        <v>4565</v>
      </c>
      <c r="BQD7" s="1" t="s">
        <v>4566</v>
      </c>
      <c r="BQE7" s="1" t="s">
        <v>4567</v>
      </c>
      <c r="BQF7" s="3" t="s">
        <v>4568</v>
      </c>
      <c r="BQH7" s="1" t="s">
        <v>4565</v>
      </c>
      <c r="BQI7" s="1" t="s">
        <v>4566</v>
      </c>
      <c r="BQJ7" s="1" t="s">
        <v>4567</v>
      </c>
      <c r="BQK7" s="3" t="s">
        <v>4568</v>
      </c>
      <c r="BQM7" s="1" t="s">
        <v>4565</v>
      </c>
      <c r="BQN7" s="1" t="s">
        <v>4566</v>
      </c>
      <c r="BQO7" s="1" t="s">
        <v>4567</v>
      </c>
      <c r="BQP7" s="3" t="s">
        <v>4568</v>
      </c>
      <c r="BQR7" s="1" t="s">
        <v>4565</v>
      </c>
      <c r="BQS7" s="1" t="s">
        <v>4566</v>
      </c>
      <c r="BQT7" s="1" t="s">
        <v>4567</v>
      </c>
      <c r="BQU7" s="3" t="s">
        <v>4568</v>
      </c>
      <c r="BQW7" s="1" t="s">
        <v>4565</v>
      </c>
      <c r="BQX7" s="1" t="s">
        <v>4566</v>
      </c>
      <c r="BQY7" s="1" t="s">
        <v>4567</v>
      </c>
      <c r="BQZ7" s="3" t="s">
        <v>4568</v>
      </c>
      <c r="BRB7" s="1" t="s">
        <v>4565</v>
      </c>
      <c r="BRC7" s="1" t="s">
        <v>4566</v>
      </c>
      <c r="BRD7" s="1" t="s">
        <v>4567</v>
      </c>
      <c r="BRE7" s="3" t="s">
        <v>4568</v>
      </c>
      <c r="BRG7" s="1" t="s">
        <v>4565</v>
      </c>
      <c r="BRH7" s="1" t="s">
        <v>4566</v>
      </c>
      <c r="BRI7" s="1" t="s">
        <v>4567</v>
      </c>
      <c r="BRJ7" s="3" t="s">
        <v>4568</v>
      </c>
      <c r="BRL7" s="1" t="s">
        <v>4565</v>
      </c>
      <c r="BRM7" s="1" t="s">
        <v>4566</v>
      </c>
      <c r="BRN7" s="1" t="s">
        <v>4567</v>
      </c>
      <c r="BRO7" s="3" t="s">
        <v>4568</v>
      </c>
      <c r="BRQ7" s="1" t="s">
        <v>4565</v>
      </c>
      <c r="BRR7" s="1" t="s">
        <v>4566</v>
      </c>
      <c r="BRS7" s="1" t="s">
        <v>4567</v>
      </c>
      <c r="BRT7" s="3" t="s">
        <v>4568</v>
      </c>
      <c r="BRV7" s="1" t="s">
        <v>4565</v>
      </c>
      <c r="BRW7" s="1" t="s">
        <v>4566</v>
      </c>
      <c r="BRX7" s="1" t="s">
        <v>4567</v>
      </c>
      <c r="BRY7" s="3" t="s">
        <v>4568</v>
      </c>
      <c r="BSA7" s="1" t="s">
        <v>4565</v>
      </c>
      <c r="BSB7" s="1" t="s">
        <v>4566</v>
      </c>
      <c r="BSC7" s="1" t="s">
        <v>4567</v>
      </c>
      <c r="BSD7" s="3" t="s">
        <v>4568</v>
      </c>
      <c r="BSF7" s="1" t="s">
        <v>4565</v>
      </c>
      <c r="BSG7" s="1" t="s">
        <v>4566</v>
      </c>
      <c r="BSH7" s="1" t="s">
        <v>4567</v>
      </c>
      <c r="BSI7" s="3" t="s">
        <v>4568</v>
      </c>
      <c r="BSK7" s="1" t="s">
        <v>4565</v>
      </c>
      <c r="BSL7" s="1" t="s">
        <v>4566</v>
      </c>
      <c r="BSM7" s="1" t="s">
        <v>4567</v>
      </c>
      <c r="BSN7" s="3" t="s">
        <v>4568</v>
      </c>
      <c r="BSP7" s="1" t="s">
        <v>4565</v>
      </c>
      <c r="BSQ7" s="1" t="s">
        <v>4566</v>
      </c>
      <c r="BSR7" s="1" t="s">
        <v>4567</v>
      </c>
      <c r="BSS7" s="3" t="s">
        <v>4568</v>
      </c>
      <c r="BSU7" s="1" t="s">
        <v>4565</v>
      </c>
      <c r="BSV7" s="1" t="s">
        <v>4566</v>
      </c>
      <c r="BSW7" s="1" t="s">
        <v>4567</v>
      </c>
      <c r="BSX7" s="3" t="s">
        <v>4568</v>
      </c>
    </row>
    <row r="8" spans="1:1870" x14ac:dyDescent="0.2">
      <c r="B8" s="6">
        <f>_xll.BDH(C1,C7:D7,C2,C3,"Dir=V","Dts=S","Sort=D","Quote=C","QtTyp=P","Days=T",CONCATENATE("Per=c",C4),"DtFmt=D","UseDPDF=Y",CONCATENATE("FX=",C5),"cols=3;rows=71")</f>
        <v>43007</v>
      </c>
      <c r="C8" s="1">
        <v>1E-4</v>
      </c>
      <c r="D8" s="1">
        <v>32674415</v>
      </c>
      <c r="E8" s="3">
        <f t="shared" ref="E8:E71" si="0">IF(C8*D8&gt;0,C8*D8,"")</f>
        <v>3267.4415000000004</v>
      </c>
      <c r="G8" s="6">
        <f>_xll.BDH(H1,H7:I7,H2,H3,"Dir=V","Dts=S","Sort=D","Quote=C","QtTyp=P","Days=T",CONCATENATE("Per=c",H4),"DtFmt=D","UseDPDF=Y",CONCATENATE("FX=",H5),"cols=3;rows=75")</f>
        <v>43007</v>
      </c>
      <c r="H8" s="1">
        <v>0</v>
      </c>
      <c r="I8" s="1">
        <v>2300</v>
      </c>
      <c r="J8" s="3" t="str">
        <f t="shared" ref="J8:J71" si="1">IF(H8*I8&gt;0,H8*I8,"")</f>
        <v/>
      </c>
      <c r="L8" s="6">
        <f>_xll.BDH(M1,M7:N7,M2,M3,"Dir=V","Dts=S","Sort=D","Quote=C","QtTyp=P","Days=T",CONCATENATE("Per=c",M4),"DtFmt=D","UseDPDF=Y",CONCATENATE("FX=",M5),"cols=3;rows=31")</f>
        <v>43007</v>
      </c>
      <c r="M8" s="1">
        <v>1E-4</v>
      </c>
      <c r="N8" s="1">
        <v>35573009</v>
      </c>
      <c r="O8" s="3">
        <f t="shared" ref="O8:O71" si="2">IF(M8*N8&gt;0,M8*N8,"")</f>
        <v>3557.3009000000002</v>
      </c>
      <c r="Q8" s="6">
        <f>_xll.BDH(R1,R7:S7,R2,R3,"Dir=V","Dts=S","Sort=D","Quote=C","QtTyp=P","Days=T",CONCATENATE("Per=c",R4),"DtFmt=D","UseDPDF=Y",CONCATENATE("FX=",R5),"cols=3;rows=38")</f>
        <v>43007</v>
      </c>
      <c r="R8" s="1">
        <v>1E-4</v>
      </c>
      <c r="S8" s="1">
        <v>169533</v>
      </c>
      <c r="T8" s="3">
        <f t="shared" ref="T8:T71" si="3">IF(R8*S8&gt;0,R8*S8,"")</f>
        <v>16.953300000000002</v>
      </c>
      <c r="V8" s="6">
        <f>_xll.BDH(W1,W7:X7,W2,W3,"Dir=V","Dts=S","Sort=D","Quote=C","QtTyp=P","Days=T",CONCATENATE("Per=c",W4),"DtFmt=D","UseDPDF=Y",CONCATENATE("FX=",W5),"cols=3;rows=44")</f>
        <v>43007</v>
      </c>
      <c r="W8" s="1">
        <v>1E-4</v>
      </c>
      <c r="X8" s="1">
        <v>1450</v>
      </c>
      <c r="Y8" s="3">
        <f t="shared" ref="Y8:Y71" si="4">IF(W8*X8&gt;0,W8*X8,"")</f>
        <v>0.14500000000000002</v>
      </c>
      <c r="AA8" s="6">
        <f>_xll.BDH(AB1,AB7:AC7,AB2,AB3,"Dir=V","Dts=S","Sort=D","Quote=C","QtTyp=P","Days=T",CONCATENATE("Per=c",AB4),"DtFmt=D","UseDPDF=Y",CONCATENATE("FX=",AB5),"cols=3;rows=91")</f>
        <v>43007</v>
      </c>
      <c r="AB8" s="1">
        <v>1E-4</v>
      </c>
      <c r="AC8" s="1">
        <v>208588</v>
      </c>
      <c r="AD8" s="3">
        <f t="shared" ref="AD8:AD71" si="5">IF(AB8*AC8&gt;0,AB8*AC8,"")</f>
        <v>20.858800000000002</v>
      </c>
      <c r="AF8" s="6">
        <f>_xll.BDH(AG1,AG7:AH7,AG2,AG3,"Dir=V","Dts=S","Sort=D","Quote=C","QtTyp=P","Days=T",CONCATENATE("Per=c",AG4),"DtFmt=D","UseDPDF=Y",CONCATENATE("FX=",AG5),"cols=3;rows=82")</f>
        <v>43007</v>
      </c>
      <c r="AG8" s="1">
        <v>1E-4</v>
      </c>
      <c r="AH8" s="1">
        <v>40000</v>
      </c>
      <c r="AI8" s="3">
        <f t="shared" ref="AI8:AI71" si="6">IF(AG8*AH8&gt;0,AG8*AH8,"")</f>
        <v>4</v>
      </c>
      <c r="AK8" s="6">
        <f>_xll.BDH(AL1,AL7:AM7,AL2,AL3,"Dir=V","Dts=S","Sort=D","Quote=C","QtTyp=P","Days=T",CONCATENATE("Per=c",AL4),"DtFmt=D","UseDPDF=Y",CONCATENATE("FX=",AL5),"cols=3;rows=78")</f>
        <v>43007</v>
      </c>
      <c r="AL8" s="1">
        <v>0.02</v>
      </c>
      <c r="AM8" s="1">
        <v>3467</v>
      </c>
      <c r="AN8" s="3">
        <f t="shared" ref="AN8:AN71" si="7">IF(AL8*AM8&gt;0,AL8*AM8,"")</f>
        <v>69.34</v>
      </c>
      <c r="AP8" s="6">
        <f>_xll.BDH(AQ1,AQ7:AR7,AQ2,AQ3,"Dir=V","Dts=S","Sort=D","Quote=C","QtTyp=P","Days=T",CONCATENATE("Per=c",AQ4),"DtFmt=D","UseDPDF=Y",CONCATENATE("FX=",AQ5),"cols=3;rows=27")</f>
        <v>43007</v>
      </c>
      <c r="AQ8" s="1">
        <v>1E-4</v>
      </c>
      <c r="AR8" s="1">
        <v>357511776</v>
      </c>
      <c r="AS8" s="3">
        <f t="shared" ref="AS8:AS71" si="8">IF(AQ8*AR8&gt;0,AQ8*AR8,"")</f>
        <v>35751.177600000003</v>
      </c>
      <c r="AU8" s="6">
        <f>_xll.BDH(AV1,AV7:AW7,AV2,AV3,"Dir=V","Dts=S","Sort=D","Quote=C","QtTyp=P","Days=T",CONCATENATE("Per=c",AV4),"DtFmt=D","UseDPDF=Y",CONCATENATE("FX=",AV5),"cols=3;rows=27")</f>
        <v>43007</v>
      </c>
      <c r="AV8" s="1">
        <v>3.5000000000000001E-3</v>
      </c>
      <c r="AW8" s="1">
        <v>10145</v>
      </c>
      <c r="AX8" s="3">
        <f t="shared" ref="AX8:AX71" si="9">IF(AV8*AW8&gt;0,AV8*AW8,"")</f>
        <v>35.5075</v>
      </c>
      <c r="AZ8" s="6">
        <f>_xll.BDH(BA1,BA7:BB7,BA2,BA3,"Dir=V","Dts=S","Sort=D","Quote=C","QtTyp=P","Days=T",CONCATENATE("Per=c",BA4),"DtFmt=D","UseDPDF=Y",CONCATENATE("FX=",BA5),"cols=3;rows=60")</f>
        <v>43007</v>
      </c>
      <c r="BA8" s="1">
        <v>6.3E-3</v>
      </c>
      <c r="BB8" s="1">
        <v>4730523</v>
      </c>
      <c r="BC8" s="3">
        <f t="shared" ref="BC8:BC71" si="10">IF(BA8*BB8&gt;0,BA8*BB8,"")</f>
        <v>29802.294900000001</v>
      </c>
      <c r="BE8" s="6">
        <f>_xll.BDH(BF1,BF7:BG7,BF2,BF3,"Dir=V","Dts=S","Sort=D","Quote=C","QtTyp=P","Days=T",CONCATENATE("Per=c",BF4),"DtFmt=D","UseDPDF=Y",CONCATENATE("FX=",BF5),"cols=3;rows=72")</f>
        <v>43007</v>
      </c>
      <c r="BF8" s="1">
        <v>1E-3</v>
      </c>
      <c r="BG8" s="1">
        <v>5895</v>
      </c>
      <c r="BH8" s="3">
        <f t="shared" ref="BH8:BH71" si="11">IF(BF8*BG8&gt;0,BF8*BG8,"")</f>
        <v>5.8950000000000005</v>
      </c>
      <c r="BJ8" s="6">
        <f>_xll.BDH(BK1,BK7:BL7,BK2,BK3,"Dir=V","Dts=S","Sort=D","Quote=C","QtTyp=P","Days=T",CONCATENATE("Per=c",BK4),"DtFmt=D","UseDPDF=Y",CONCATENATE("FX=",BK5),"cols=3;rows=69")</f>
        <v>43007</v>
      </c>
      <c r="BK8" s="1">
        <v>5.0000000000000001E-4</v>
      </c>
      <c r="BL8" s="1">
        <v>300</v>
      </c>
      <c r="BM8" s="3">
        <f t="shared" ref="BM8:BM71" si="12">IF(BK8*BL8&gt;0,BK8*BL8,"")</f>
        <v>0.15</v>
      </c>
      <c r="BO8" s="6">
        <f>_xll.BDH(BP1,BP7:BQ7,BP2,BP3,"Dir=V","Dts=S","Sort=D","Quote=C","QtTyp=P","Days=T",CONCATENATE("Per=c",BP4),"DtFmt=D","UseDPDF=Y",CONCATENATE("FX=",BP5),"cols=3;rows=37")</f>
        <v>43007</v>
      </c>
      <c r="BP8" s="1">
        <v>1E-4</v>
      </c>
      <c r="BQ8" s="1">
        <v>267804</v>
      </c>
      <c r="BR8" s="3">
        <f t="shared" ref="BR8:BR71" si="13">IF(BP8*BQ8&gt;0,BP8*BQ8,"")</f>
        <v>26.7804</v>
      </c>
      <c r="BT8" s="6">
        <f>_xll.BDH(BU1,BU7:BV7,BU2,BU3,"Dir=V","Dts=S","Sort=D","Quote=C","QtTyp=P","Days=T",CONCATENATE("Per=c",BU4),"DtFmt=D","UseDPDF=Y",CONCATENATE("FX=",BU5),"cols=3;rows=72")</f>
        <v>43007</v>
      </c>
      <c r="BU8" s="1">
        <v>1E-3</v>
      </c>
      <c r="BV8" s="1">
        <v>12600</v>
      </c>
      <c r="BW8" s="3">
        <f t="shared" ref="BW8:BW71" si="14">IF(BU8*BV8&gt;0,BU8*BV8,"")</f>
        <v>12.6</v>
      </c>
      <c r="BY8" s="6">
        <f>_xll.BDH(BZ1,BZ7:CA7,BZ2,BZ3,"Dir=V","Dts=S","Sort=D","Quote=C","QtTyp=P","Days=T",CONCATENATE("Per=c",BZ4),"DtFmt=D","UseDPDF=Y",CONCATENATE("FX=",BZ5),"cols=3;rows=39")</f>
        <v>43007</v>
      </c>
      <c r="BZ8" s="1">
        <v>1E-3</v>
      </c>
      <c r="CA8" s="1">
        <v>4537156</v>
      </c>
      <c r="CB8" s="3">
        <f t="shared" ref="CB8:CB71" si="15">IF(BZ8*CA8&gt;0,BZ8*CA8,"")</f>
        <v>4537.1559999999999</v>
      </c>
      <c r="CD8" s="6">
        <f>_xll.BDH(CE1,CE7:CF7,CE2,CE3,"Dir=V","Dts=S","Sort=D","Quote=C","QtTyp=P","Days=T",CONCATENATE("Per=c",CE4),"DtFmt=D","UseDPDF=Y",CONCATENATE("FX=",CE5),"cols=3;rows=69")</f>
        <v>43007</v>
      </c>
      <c r="CE8" s="1">
        <v>2.5000000000000001E-3</v>
      </c>
      <c r="CF8" s="1">
        <v>259340</v>
      </c>
      <c r="CG8" s="3">
        <f t="shared" ref="CG8:CG71" si="16">IF(CE8*CF8&gt;0,CE8*CF8,"")</f>
        <v>648.35</v>
      </c>
      <c r="CI8" s="6">
        <f>_xll.BDH(CJ1,CJ7:CK7,CJ2,CJ3,"Dir=V","Dts=S","Sort=D","Quote=C","QtTyp=P","Days=T",CONCATENATE("Per=c",CJ4),"DtFmt=D","UseDPDF=Y",CONCATENATE("FX=",CJ5),"cols=3;rows=79")</f>
        <v>43007</v>
      </c>
      <c r="CJ8" s="1">
        <v>1E-3</v>
      </c>
      <c r="CK8" s="1">
        <v>88082</v>
      </c>
      <c r="CL8" s="3">
        <f t="shared" ref="CL8:CL71" si="17">IF(CJ8*CK8&gt;0,CJ8*CK8,"")</f>
        <v>88.082000000000008</v>
      </c>
      <c r="CN8" s="6">
        <f>_xll.BDH(CO1,CO7:CP7,CO2,CO3,"Dir=V","Dts=S","Sort=D","Quote=C","QtTyp=P","Days=T",CONCATENATE("Per=c",CO4),"DtFmt=D","UseDPDF=Y",CONCATENATE("FX=",CO5),"cols=3;rows=12")</f>
        <v>43007</v>
      </c>
      <c r="CO8" s="1">
        <v>2.9999999999999997E-4</v>
      </c>
      <c r="CP8" s="1">
        <v>3055147757</v>
      </c>
      <c r="CQ8" s="3">
        <f t="shared" ref="CQ8:CQ71" si="18">IF(CO8*CP8&gt;0,CO8*CP8,"")</f>
        <v>916544.32709999988</v>
      </c>
      <c r="CS8" s="6">
        <f>_xll.BDH(CT1,CT7:CU7,CT2,CT3,"Dir=V","Dts=S","Sort=D","Quote=C","QtTyp=P","Days=T",CONCATENATE("Per=c",CT4),"DtFmt=D","UseDPDF=Y",CONCATENATE("FX=",CT5),"cols=3;rows=72")</f>
        <v>43007</v>
      </c>
      <c r="CT8" s="1">
        <v>1.2999999999999999E-3</v>
      </c>
      <c r="CU8" s="1">
        <v>1671709</v>
      </c>
      <c r="CV8" s="3">
        <f t="shared" ref="CV8:CV71" si="19">IF(CT8*CU8&gt;0,CT8*CU8,"")</f>
        <v>2173.2217000000001</v>
      </c>
      <c r="CX8" s="6">
        <f>_xll.BDH(CY1,CY7:CZ7,CY2,CY3,"Dir=V","Dts=S","Sort=D","Quote=C","QtTyp=P","Days=T",CONCATENATE("Per=c",CY4),"DtFmt=D","UseDPDF=Y",CONCATENATE("FX=",CY5),"cols=3;rows=74")</f>
        <v>43007</v>
      </c>
      <c r="CY8" s="1">
        <v>0.03</v>
      </c>
      <c r="CZ8" s="1">
        <v>2628784</v>
      </c>
      <c r="DA8" s="3">
        <f t="shared" ref="DA8:DA71" si="20">IF(CY8*CZ8&gt;0,CY8*CZ8,"")</f>
        <v>78863.520000000004</v>
      </c>
      <c r="DC8" s="6">
        <f>_xll.BDH(DD1,DD7:DE7,DD2,DD3,"Dir=V","Dts=S","Sort=D","Quote=C","QtTyp=P","Days=T",CONCATENATE("Per=c",DD4),"DtFmt=D","UseDPDF=Y",CONCATENATE("FX=",DD5),"cols=3;rows=94")</f>
        <v>43007</v>
      </c>
      <c r="DD8" s="1">
        <v>0.02</v>
      </c>
      <c r="DE8" s="1">
        <v>15815</v>
      </c>
      <c r="DF8" s="3">
        <f t="shared" ref="DF8:DF71" si="21">IF(DD8*DE8&gt;0,DD8*DE8,"")</f>
        <v>316.3</v>
      </c>
      <c r="DH8" s="6">
        <f>_xll.BDH(DI1,DI7:DJ7,DI2,DI3,"Dir=V","Dts=S","Sort=D","Quote=C","QtTyp=P","Days=T",CONCATENATE("Per=c",DI4),"DtFmt=D","UseDPDF=Y",CONCATENATE("FX=",DI5),"cols=3;rows=54")</f>
        <v>43007</v>
      </c>
      <c r="DI8" s="1">
        <v>2.8E-3</v>
      </c>
      <c r="DJ8" s="1">
        <v>113736</v>
      </c>
      <c r="DK8" s="3">
        <f t="shared" ref="DK8:DK71" si="22">IF(DI8*DJ8&gt;0,DI8*DJ8,"")</f>
        <v>318.46080000000001</v>
      </c>
      <c r="DM8" s="6">
        <f>_xll.BDH(DN1,DN7:DO7,DN2,DN3,"Dir=V","Dts=S","Sort=D","Quote=C","QtTyp=P","Days=T",CONCATENATE("Per=c",DN4),"DtFmt=D","UseDPDF=Y",CONCATENATE("FX=",DN5),"cols=3;rows=78")</f>
        <v>43007</v>
      </c>
      <c r="DN8" s="1">
        <v>1</v>
      </c>
      <c r="DO8" s="1">
        <v>806</v>
      </c>
      <c r="DP8" s="3">
        <f t="shared" ref="DP8:DP71" si="23">IF(DN8*DO8&gt;0,DN8*DO8,"")</f>
        <v>806</v>
      </c>
      <c r="DR8" s="6">
        <f>_xll.BDH(DS1,DS7:DT7,DS2,DS3,"Dir=V","Dts=S","Sort=D","Quote=C","QtTyp=P","Days=T",CONCATENATE("Per=c",DS4),"DtFmt=D","UseDPDF=Y",CONCATENATE("FX=",DS5),"cols=3;rows=79")</f>
        <v>43007</v>
      </c>
      <c r="DS8" s="1">
        <v>1.5E-3</v>
      </c>
      <c r="DT8" s="1">
        <v>129540</v>
      </c>
      <c r="DU8" s="3">
        <f t="shared" ref="DU8:DU71" si="24">IF(DS8*DT8&gt;0,DS8*DT8,"")</f>
        <v>194.31</v>
      </c>
      <c r="DW8" s="6">
        <f>_xll.BDH(DX1,DX7:DY7,DX2,DX3,"Dir=V","Dts=S","Sort=D","Quote=C","QtTyp=P","Days=T",CONCATENATE("Per=c",DX4),"DtFmt=D","UseDPDF=Y",CONCATENATE("FX=",DX5),"cols=3;rows=41")</f>
        <v>43007</v>
      </c>
      <c r="DX8" s="1">
        <v>2.1000000000000001E-2</v>
      </c>
      <c r="DY8" s="1">
        <v>1263651</v>
      </c>
      <c r="DZ8" s="3">
        <f t="shared" ref="DZ8:DZ71" si="25">IF(DX8*DY8&gt;0,DX8*DY8,"")</f>
        <v>26536.671000000002</v>
      </c>
      <c r="EB8" s="6">
        <f>_xll.BDH(EC1,EC7:ED7,EC2,EC3,"Dir=V","Dts=S","Sort=D","Quote=C","QtTyp=P","Days=T",CONCATENATE("Per=c",EC4),"DtFmt=D","UseDPDF=Y",CONCATENATE("FX=",EC5),"cols=3;rows=76")</f>
        <v>43007</v>
      </c>
      <c r="EC8" s="1">
        <v>0.1</v>
      </c>
      <c r="ED8" s="1">
        <v>2507</v>
      </c>
      <c r="EE8" s="3">
        <f t="shared" ref="EE8:EE71" si="26">IF(EC8*ED8&gt;0,EC8*ED8,"")</f>
        <v>250.70000000000002</v>
      </c>
      <c r="EG8" s="6">
        <f>_xll.BDH(EH1,EH7:EI7,EH2,EH3,"Dir=V","Dts=S","Sort=D","Quote=C","QtTyp=P","Days=T",CONCATENATE("Per=c",EH4),"DtFmt=D","UseDPDF=Y",CONCATENATE("FX=",EH5),"cols=3;rows=117")</f>
        <v>43007</v>
      </c>
      <c r="EH8" s="1">
        <v>0.05</v>
      </c>
      <c r="EI8" s="1">
        <v>17555</v>
      </c>
      <c r="EJ8" s="3">
        <f t="shared" ref="EJ8:EJ71" si="27">IF(EH8*EI8&gt;0,EH8*EI8,"")</f>
        <v>877.75</v>
      </c>
      <c r="EL8" s="6">
        <f>_xll.BDH(EM1,EM7:EN7,EM2,EM3,"Dir=V","Dts=S","Sort=D","Quote=C","QtTyp=P","Days=T",CONCATENATE("Per=c",EM4),"DtFmt=D","UseDPDF=Y",CONCATENATE("FX=",EM5),"cols=3;rows=40")</f>
        <v>43007</v>
      </c>
      <c r="EM8" s="1">
        <v>2.5000000000000001E-3</v>
      </c>
      <c r="EN8" s="1">
        <v>331438</v>
      </c>
      <c r="EO8" s="3">
        <f t="shared" ref="EO8:EO71" si="28">IF(EM8*EN8&gt;0,EM8*EN8,"")</f>
        <v>828.59500000000003</v>
      </c>
      <c r="EQ8" s="6">
        <f>_xll.BDH(ER1,ER7:ES7,ER2,ER3,"Dir=V","Dts=S","Sort=D","Quote=C","QtTyp=P","Days=T",CONCATENATE("Per=c",ER4),"DtFmt=D","UseDPDF=Y",CONCATENATE("FX=",ER5),"cols=3;rows=55")</f>
        <v>43007</v>
      </c>
      <c r="ER8" s="1">
        <v>7.0000000000000007E-2</v>
      </c>
      <c r="ES8" s="1">
        <v>13979</v>
      </c>
      <c r="ET8" s="3">
        <f t="shared" ref="ET8:ET71" si="29">IF(ER8*ES8&gt;0,ER8*ES8,"")</f>
        <v>978.53000000000009</v>
      </c>
      <c r="EV8" s="6">
        <f>_xll.BDH(EW1,EW7:EX7,EW2,EW3,"Dir=V","Dts=S","Sort=D","Quote=C","QtTyp=P","Days=T",CONCATENATE("Per=c",EW4),"DtFmt=D","UseDPDF=Y",CONCATENATE("FX=",EW5),"cols=3;rows=38")</f>
        <v>43007</v>
      </c>
      <c r="EW8" s="1">
        <v>8.0000000000000004E-4</v>
      </c>
      <c r="EX8" s="1">
        <v>143301033</v>
      </c>
      <c r="EY8" s="3">
        <f t="shared" ref="EY8:EY71" si="30">IF(EW8*EX8&gt;0,EW8*EX8,"")</f>
        <v>114640.82640000001</v>
      </c>
      <c r="FA8" s="6">
        <f>_xll.BDH(FB1,FB7:FC7,FB2,FB3,"Dir=V","Dts=S","Sort=D","Quote=C","QtTyp=P","Days=T",CONCATENATE("Per=c",FB4),"DtFmt=D","UseDPDF=Y",CONCATENATE("FX=",FB5),"cols=3;rows=29")</f>
        <v>43007</v>
      </c>
      <c r="FB8" s="1">
        <v>0.02</v>
      </c>
      <c r="FC8" s="1">
        <v>12508</v>
      </c>
      <c r="FD8" s="3">
        <f t="shared" ref="FD8:FD71" si="31">IF(FB8*FC8&gt;0,FB8*FC8,"")</f>
        <v>250.16</v>
      </c>
      <c r="FF8" s="6">
        <f>_xll.BDH(FG1,FG7:FH7,FG2,FG3,"Dir=V","Dts=S","Sort=D","Quote=C","QtTyp=P","Days=T",CONCATENATE("Per=c",FG4),"DtFmt=D","UseDPDF=Y",CONCATENATE("FX=",FG5),"cols=3;rows=29")</f>
        <v>43007</v>
      </c>
      <c r="FG8" s="1">
        <v>1E-3</v>
      </c>
      <c r="FH8" s="1">
        <v>20000</v>
      </c>
      <c r="FI8" s="3">
        <f t="shared" ref="FI8:FI71" si="32">IF(FG8*FH8&gt;0,FG8*FH8,"")</f>
        <v>20</v>
      </c>
      <c r="FK8" s="6">
        <f>_xll.BDH(FL1,FL7:FM7,FL2,FL3,"Dir=V","Dts=S","Sort=D","Quote=C","QtTyp=P","Days=T",CONCATENATE("Per=c",FL4),"DtFmt=D","UseDPDF=Y",CONCATENATE("FX=",FL5),"cols=3;rows=45")</f>
        <v>43007</v>
      </c>
      <c r="FL8" s="1">
        <v>2.9999999999999997E-4</v>
      </c>
      <c r="FM8" s="1">
        <v>940395995</v>
      </c>
      <c r="FN8" s="3">
        <f t="shared" ref="FN8:FN71" si="33">IF(FL8*FM8&gt;0,FL8*FM8,"")</f>
        <v>282118.79849999998</v>
      </c>
      <c r="FP8" s="6">
        <f>_xll.BDH(FQ1,FQ7:FR7,FQ2,FQ3,"Dir=V","Dts=S","Sort=D","Quote=C","QtTyp=P","Days=T",CONCATENATE("Per=c",FQ4),"DtFmt=D","UseDPDF=Y",CONCATENATE("FX=",FQ5),"cols=3;rows=90")</f>
        <v>43007</v>
      </c>
      <c r="FQ8" s="1">
        <v>2.9999999999999997E-4</v>
      </c>
      <c r="FR8" s="1">
        <v>1432899</v>
      </c>
      <c r="FS8" s="3">
        <f t="shared" ref="FS8:FS71" si="34">IF(FQ8*FR8&gt;0,FQ8*FR8,"")</f>
        <v>429.86969999999997</v>
      </c>
      <c r="FU8" s="6">
        <f>_xll.BDH(FV1,FV7:FW7,FV2,FV3,"Dir=V","Dts=S","Sort=D","Quote=C","QtTyp=P","Days=T",CONCATENATE("Per=c",FV4),"DtFmt=D","UseDPDF=Y",CONCATENATE("FX=",FV5),"cols=3;rows=78")</f>
        <v>43007</v>
      </c>
      <c r="FV8" s="1">
        <v>1.6000000000000001E-3</v>
      </c>
      <c r="FW8" s="1">
        <v>265891418</v>
      </c>
      <c r="FX8" s="3">
        <f t="shared" ref="FX8:FX71" si="35">IF(FV8*FW8&gt;0,FV8*FW8,"")</f>
        <v>425426.26880000002</v>
      </c>
      <c r="FZ8" s="6">
        <f>_xll.BDH(GA1,GA7:GB7,GA2,GA3,"Dir=V","Dts=S","Sort=D","Quote=C","QtTyp=P","Days=T",CONCATENATE("Per=c",GA4),"DtFmt=D","UseDPDF=Y",CONCATENATE("FX=",GA5),"cols=3;rows=71")</f>
        <v>43007</v>
      </c>
      <c r="GA8" s="1">
        <v>0.6</v>
      </c>
      <c r="GB8" s="1">
        <v>2616</v>
      </c>
      <c r="GC8" s="3">
        <f t="shared" ref="GC8:GC71" si="36">IF(GA8*GB8&gt;0,GA8*GB8,"")</f>
        <v>1569.6</v>
      </c>
      <c r="GE8" s="6">
        <f>_xll.BDH(GF1,GF7:GG7,GF2,GF3,"Dir=V","Dts=S","Sort=D","Quote=C","QtTyp=P","Days=T",CONCATENATE("Per=c",GF4),"DtFmt=D","UseDPDF=Y",CONCATENATE("FX=",GF5),"cols=3;rows=86")</f>
        <v>43007</v>
      </c>
      <c r="GF8" s="1">
        <v>1E-3</v>
      </c>
      <c r="GG8" s="1">
        <v>1016</v>
      </c>
      <c r="GH8" s="3">
        <f t="shared" ref="GH8:GH71" si="37">IF(GF8*GG8&gt;0,GF8*GG8,"")</f>
        <v>1.016</v>
      </c>
      <c r="GJ8" s="6">
        <f>_xll.BDH(GK1,GK7:GL7,GK2,GK3,"Dir=V","Dts=S","Sort=D","Quote=C","QtTyp=P","Days=T",CONCATENATE("Per=c",GK4),"DtFmt=D","UseDPDF=Y",CONCATENATE("FX=",GK5),"cols=3;rows=47")</f>
        <v>43007</v>
      </c>
      <c r="GK8" s="1">
        <v>6.9999999999999999E-4</v>
      </c>
      <c r="GL8" s="1">
        <v>1759312</v>
      </c>
      <c r="GM8" s="3">
        <f t="shared" ref="GM8:GM71" si="38">IF(GK8*GL8&gt;0,GK8*GL8,"")</f>
        <v>1231.5183999999999</v>
      </c>
      <c r="GO8" s="6">
        <f>_xll.BDH(GP1,GP7:GQ7,GP2,GP3,"Dir=V","Dts=S","Sort=D","Quote=C","QtTyp=P","Days=T",CONCATENATE("Per=c",GP4),"DtFmt=D","UseDPDF=Y",CONCATENATE("FX=",GP5),"cols=3;rows=31")</f>
        <v>43007</v>
      </c>
      <c r="GP8" s="1">
        <v>1.1999999999999999E-3</v>
      </c>
      <c r="GQ8" s="1">
        <v>2491908992</v>
      </c>
      <c r="GR8" s="3">
        <f t="shared" ref="GR8:GR71" si="39">IF(GP8*GQ8&gt;0,GP8*GQ8,"")</f>
        <v>2990290.7903999998</v>
      </c>
      <c r="GT8" s="6">
        <f>_xll.BDH(GU1,GU7:GV7,GU2,GU3,"Dir=V","Dts=S","Sort=D","Quote=C","QtTyp=P","Days=T",CONCATENATE("Per=c",GU4),"DtFmt=D","UseDPDF=Y",CONCATENATE("FX=",GU5),"cols=3;rows=27")</f>
        <v>43007</v>
      </c>
      <c r="GU8" s="1">
        <v>1E-4</v>
      </c>
      <c r="GV8" s="1">
        <v>2830305236</v>
      </c>
      <c r="GW8" s="3">
        <f t="shared" ref="GW8:GW71" si="40">IF(GU8*GV8&gt;0,GU8*GV8,"")</f>
        <v>283030.52360000001</v>
      </c>
      <c r="GY8" s="6">
        <f>_xll.BDH(GZ1,GZ7:HA7,GZ2,GZ3,"Dir=V","Dts=S","Sort=D","Quote=C","QtTyp=P","Days=T",CONCATENATE("Per=c",GZ4),"DtFmt=D","UseDPDF=Y",CONCATENATE("FX=",GZ5),"cols=3;rows=22")</f>
        <v>43007</v>
      </c>
      <c r="GZ8" s="1">
        <v>3.3E-3</v>
      </c>
      <c r="HA8" s="1">
        <v>287500</v>
      </c>
      <c r="HB8" s="3">
        <f t="shared" ref="HB8:HB71" si="41">IF(GZ8*HA8&gt;0,GZ8*HA8,"")</f>
        <v>948.75</v>
      </c>
      <c r="HD8" s="6">
        <f>_xll.BDH(HE1,HE7:HF7,HE2,HE3,"Dir=V","Dts=S","Sort=D","Quote=C","QtTyp=P","Days=T",CONCATENATE("Per=c",HE4),"DtFmt=D","UseDPDF=Y",CONCATENATE("FX=",HE5),"cols=3;rows=50")</f>
        <v>43007</v>
      </c>
      <c r="HE8" s="1">
        <v>2.7900000000000001E-2</v>
      </c>
      <c r="HF8" s="1">
        <v>360522</v>
      </c>
      <c r="HG8" s="3">
        <f t="shared" ref="HG8:HG71" si="42">IF(HE8*HF8&gt;0,HE8*HF8,"")</f>
        <v>10058.5638</v>
      </c>
      <c r="HI8" s="6">
        <f>_xll.BDH(HJ1,HJ7:HK7,HJ2,HJ3,"Dir=V","Dts=S","Sort=D","Quote=C","QtTyp=P","Days=T",CONCATENATE("Per=c",HJ4),"DtFmt=D","UseDPDF=Y",CONCATENATE("FX=",HJ5),"cols=3;rows=16")</f>
        <v>43007</v>
      </c>
      <c r="HJ8" s="1">
        <v>2.5999999999999999E-3</v>
      </c>
      <c r="HK8" s="1">
        <v>13283705</v>
      </c>
      <c r="HL8" s="3">
        <f t="shared" ref="HL8:HL71" si="43">IF(HJ8*HK8&gt;0,HJ8*HK8,"")</f>
        <v>34537.633000000002</v>
      </c>
      <c r="HN8" s="6">
        <f>_xll.BDH(HO1,HO7:HP7,HO2,HO3,"Dir=V","Dts=S","Sort=D","Quote=C","QtTyp=P","Days=T",CONCATENATE("Per=c",HO4),"DtFmt=D","UseDPDF=Y",CONCATENATE("FX=",HO5),"cols=3;rows=99")</f>
        <v>43007</v>
      </c>
      <c r="HO8" s="1">
        <v>2.5000000000000001E-2</v>
      </c>
      <c r="HP8" s="1">
        <v>33299</v>
      </c>
      <c r="HQ8" s="3">
        <f t="shared" ref="HQ8:HQ71" si="44">IF(HO8*HP8&gt;0,HO8*HP8,"")</f>
        <v>832.47500000000002</v>
      </c>
      <c r="HS8" s="6">
        <f>_xll.BDH(HT1,HT7:HU7,HT2,HT3,"Dir=V","Dts=S","Sort=D","Quote=C","QtTyp=P","Days=T",CONCATENATE("Per=c",HT4),"DtFmt=D","UseDPDF=Y",CONCATENATE("FX=",HT5),"cols=3;rows=95")</f>
        <v>43007</v>
      </c>
      <c r="HT8" s="1">
        <v>1.11E-2</v>
      </c>
      <c r="HU8" s="1">
        <v>3249</v>
      </c>
      <c r="HV8" s="3">
        <f t="shared" ref="HV8:HV71" si="45">IF(HT8*HU8&gt;0,HT8*HU8,"")</f>
        <v>36.063900000000004</v>
      </c>
      <c r="HX8" s="6">
        <f>_xll.BDH(HY1,HY7:HZ7,HY2,HY3,"Dir=V","Dts=S","Sort=D","Quote=C","QtTyp=P","Days=T",CONCATENATE("Per=c",HY4),"DtFmt=D","UseDPDF=Y",CONCATENATE("FX=",HY5),"cols=3;rows=26")</f>
        <v>43007</v>
      </c>
      <c r="HY8" s="1">
        <v>5.1999999999999998E-3</v>
      </c>
      <c r="HZ8" s="1">
        <v>359872647</v>
      </c>
      <c r="IA8" s="3">
        <f t="shared" ref="IA8:IA71" si="46">IF(HY8*HZ8&gt;0,HY8*HZ8,"")</f>
        <v>1871337.7644</v>
      </c>
      <c r="IC8" s="6">
        <f>_xll.BDH(ID1,ID7:IE7,ID2,ID3,"Dir=V","Dts=S","Sort=D","Quote=C","QtTyp=P","Days=T",CONCATENATE("Per=c",ID4),"DtFmt=D","UseDPDF=Y",CONCATENATE("FX=",ID5),"cols=3;rows=91")</f>
        <v>43007</v>
      </c>
      <c r="ID8" s="1">
        <v>8.9999999999999998E-4</v>
      </c>
      <c r="IE8" s="1">
        <v>949257</v>
      </c>
      <c r="IF8" s="3">
        <f t="shared" ref="IF8:IF71" si="47">IF(ID8*IE8&gt;0,ID8*IE8,"")</f>
        <v>854.33129999999994</v>
      </c>
      <c r="IH8" s="6">
        <f>_xll.BDH(II1,II7:IJ7,II2,II3,"Dir=V","Dts=S","Sort=D","Quote=C","QtTyp=P","Days=T",CONCATENATE("Per=c",II4),"DtFmt=D","UseDPDF=Y",CONCATENATE("FX=",II5),"cols=3;rows=84")</f>
        <v>43007</v>
      </c>
      <c r="II8" s="1">
        <v>4.02E-2</v>
      </c>
      <c r="IJ8" s="1">
        <v>77365</v>
      </c>
      <c r="IK8" s="3">
        <f t="shared" ref="IK8:IK71" si="48">IF(II8*IJ8&gt;0,II8*IJ8,"")</f>
        <v>3110.0729999999999</v>
      </c>
      <c r="IM8" s="6">
        <f>_xll.BDH(IN1,IN7:IO7,IN2,IN3,"Dir=V","Dts=S","Sort=D","Quote=C","QtTyp=P","Days=T",CONCATENATE("Per=c",IN4),"DtFmt=D","UseDPDF=Y",CONCATENATE("FX=",IN5),"cols=3;rows=48")</f>
        <v>43007</v>
      </c>
      <c r="IN8" s="1">
        <v>1.6000000000000001E-3</v>
      </c>
      <c r="IO8" s="1">
        <v>49263002</v>
      </c>
      <c r="IP8" s="3">
        <f t="shared" ref="IP8:IP71" si="49">IF(IN8*IO8&gt;0,IN8*IO8,"")</f>
        <v>78820.803200000009</v>
      </c>
      <c r="IR8" s="6">
        <f>_xll.BDH(IS1,IS7:IT7,IS2,IS3,"Dir=V","Dts=S","Sort=D","Quote=C","QtTyp=P","Days=T",CONCATENATE("Per=c",IS4),"DtFmt=D","UseDPDF=Y",CONCATENATE("FX=",IS5),"cols=3;rows=77")</f>
        <v>43007</v>
      </c>
      <c r="IS8" s="1">
        <v>0.02</v>
      </c>
      <c r="IT8" s="1">
        <v>2794</v>
      </c>
      <c r="IU8" s="3">
        <f t="shared" ref="IU8:IU71" si="50">IF(IS8*IT8&gt;0,IS8*IT8,"")</f>
        <v>55.88</v>
      </c>
      <c r="IW8" s="6">
        <f>_xll.BDH(IX1,IX7:IY7,IX2,IX3,"Dir=V","Dts=S","Sort=D","Quote=C","QtTyp=P","Days=T",CONCATENATE("Per=c",IX4),"DtFmt=D","UseDPDF=Y",CONCATENATE("FX=",IX5),"cols=3;rows=47")</f>
        <v>43007</v>
      </c>
      <c r="IX8" s="1">
        <v>8.0000000000000002E-3</v>
      </c>
      <c r="IY8" s="1">
        <v>1269683</v>
      </c>
      <c r="IZ8" s="3">
        <f t="shared" ref="IZ8:IZ71" si="51">IF(IX8*IY8&gt;0,IX8*IY8,"")</f>
        <v>10157.464</v>
      </c>
      <c r="JB8" s="6">
        <f>_xll.BDH(JC1,JC7:JD7,JC2,JC3,"Dir=V","Dts=S","Sort=D","Quote=C","QtTyp=P","Days=T",CONCATENATE("Per=c",JC4),"DtFmt=D","UseDPDF=Y",CONCATENATE("FX=",JC5),"cols=3;rows=45")</f>
        <v>43007</v>
      </c>
      <c r="JC8" s="1">
        <v>1E-4</v>
      </c>
      <c r="JD8" s="1">
        <v>18170363</v>
      </c>
      <c r="JE8" s="3">
        <f t="shared" ref="JE8:JE71" si="52">IF(JC8*JD8&gt;0,JC8*JD8,"")</f>
        <v>1817.0363</v>
      </c>
      <c r="JG8" s="6">
        <f>_xll.BDH(JH1,JH7:JI7,JH2,JH3,"Dir=V","Dts=S","Sort=D","Quote=C","QtTyp=P","Days=T",CONCATENATE("Per=c",JH4),"DtFmt=D","UseDPDF=Y",CONCATENATE("FX=",JH5),"cols=3;rows=83")</f>
        <v>43007</v>
      </c>
      <c r="JH8" s="1">
        <v>1.15E-2</v>
      </c>
      <c r="JI8" s="1">
        <v>390718</v>
      </c>
      <c r="JJ8" s="3">
        <f t="shared" ref="JJ8:JJ71" si="53">IF(JH8*JI8&gt;0,JH8*JI8,"")</f>
        <v>4493.2569999999996</v>
      </c>
      <c r="JL8" s="6">
        <f>_xll.BDH(JM1,JM7:JN7,JM2,JM3,"Dir=V","Dts=S","Sort=D","Quote=C","QtTyp=P","Days=T",CONCATENATE("Per=c",JM4),"DtFmt=D","UseDPDF=Y",CONCATENATE("FX=",JM5),"cols=3;rows=8")</f>
        <v>43007</v>
      </c>
      <c r="JM8" s="1">
        <v>5.1999999999999998E-2</v>
      </c>
      <c r="JN8" s="1">
        <v>1316315</v>
      </c>
      <c r="JO8" s="3">
        <f t="shared" ref="JO8:JO71" si="54">IF(JM8*JN8&gt;0,JM8*JN8,"")</f>
        <v>68448.37999999999</v>
      </c>
      <c r="JQ8" s="6">
        <f>_xll.BDH(JR1,JR7:JS7,JR2,JR3,"Dir=V","Dts=S","Sort=D","Quote=C","QtTyp=P","Days=T",CONCATENATE("Per=c",JR4),"DtFmt=D","UseDPDF=Y",CONCATENATE("FX=",JR5),"cols=3;rows=57")</f>
        <v>43007</v>
      </c>
      <c r="JR8" s="1">
        <v>17.649999999999999</v>
      </c>
      <c r="JS8" s="1">
        <v>12571</v>
      </c>
      <c r="JT8" s="3">
        <f t="shared" ref="JT8:JT71" si="55">IF(JR8*JS8&gt;0,JR8*JS8,"")</f>
        <v>221878.15</v>
      </c>
      <c r="JV8" s="6">
        <f>_xll.BDH(JW1,JW7:JX7,JW2,JW3,"Dir=V","Dts=S","Sort=D","Quote=C","QtTyp=P","Days=T",CONCATENATE("Per=c",JW4),"DtFmt=D","UseDPDF=Y",CONCATENATE("FX=",JW5),"cols=3;rows=15")</f>
        <v>43007</v>
      </c>
      <c r="JW8" s="1">
        <v>1.4E-2</v>
      </c>
      <c r="JX8" s="1">
        <v>1293728</v>
      </c>
      <c r="JY8" s="3">
        <f t="shared" ref="JY8:JY71" si="56">IF(JW8*JX8&gt;0,JW8*JX8,"")</f>
        <v>18112.191999999999</v>
      </c>
      <c r="KA8" s="6">
        <f>_xll.BDH(KB1,KB7:KC7,KB2,KB3,"Dir=V","Dts=S","Sort=D","Quote=C","QtTyp=P","Days=T",CONCATENATE("Per=c",KB4),"DtFmt=D","UseDPDF=Y",CONCATENATE("FX=",KB5),"cols=3;rows=105")</f>
        <v>43007</v>
      </c>
      <c r="KB8" s="1">
        <v>0.25</v>
      </c>
      <c r="KC8" s="1">
        <v>1000</v>
      </c>
      <c r="KD8" s="3">
        <f t="shared" ref="KD8:KD71" si="57">IF(KB8*KC8&gt;0,KB8*KC8,"")</f>
        <v>250</v>
      </c>
      <c r="KF8" s="6">
        <f>_xll.BDH(KG1,KG7:KH7,KG2,KG3,"Dir=V","Dts=S","Sort=D","Quote=C","QtTyp=P","Days=T",CONCATENATE("Per=c",KG4),"DtFmt=D","UseDPDF=Y",CONCATENATE("FX=",KG5),"cols=3;rows=5")</f>
        <v>43007</v>
      </c>
      <c r="KG8" s="1">
        <v>8.3999999999999995E-3</v>
      </c>
      <c r="KH8" s="1">
        <v>23185323</v>
      </c>
      <c r="KI8" s="3">
        <f t="shared" ref="KI8:KI71" si="58">IF(KG8*KH8&gt;0,KG8*KH8,"")</f>
        <v>194756.7132</v>
      </c>
      <c r="KK8" s="6">
        <f>_xll.BDH(KL1,KL7:KM7,KL2,KL3,"Dir=V","Dts=S","Sort=D","Quote=C","QtTyp=P","Days=T",CONCATENATE("Per=c",KL4),"DtFmt=D","UseDPDF=Y",CONCATENATE("FX=",KL5),"cols=3;rows=44")</f>
        <v>43007</v>
      </c>
      <c r="KL8" s="1">
        <v>4.3999999999999997E-2</v>
      </c>
      <c r="KM8" s="1">
        <v>1018370</v>
      </c>
      <c r="KN8" s="3">
        <f t="shared" ref="KN8:KN71" si="59">IF(KL8*KM8&gt;0,KL8*KM8,"")</f>
        <v>44808.28</v>
      </c>
      <c r="KP8" s="6">
        <f>_xll.BDH(KQ1,KQ7:KR7,KQ2,KQ3,"Dir=V","Dts=S","Sort=D","Quote=C","QtTyp=P","Days=T",CONCATENATE("Per=c",KQ4),"DtFmt=D","UseDPDF=Y",CONCATENATE("FX=",KQ5),"cols=3;rows=32")</f>
        <v>43007</v>
      </c>
      <c r="KQ8" s="1">
        <v>7.4999999999999997E-3</v>
      </c>
      <c r="KR8" s="1">
        <v>464680</v>
      </c>
      <c r="KS8" s="3">
        <f t="shared" ref="KS8:KS71" si="60">IF(KQ8*KR8&gt;0,KQ8*KR8,"")</f>
        <v>3485.1</v>
      </c>
      <c r="KU8" s="6">
        <f>_xll.BDH(KV1,KV7:KW7,KV2,KV3,"Dir=V","Dts=S","Sort=D","Quote=C","QtTyp=P","Days=T",CONCATENATE("Per=c",KV4),"DtFmt=D","UseDPDF=Y",CONCATENATE("FX=",KV5),"cols=3;rows=69")</f>
        <v>43007</v>
      </c>
      <c r="KV8" s="1">
        <v>2.3E-2</v>
      </c>
      <c r="KW8" s="1">
        <v>39213</v>
      </c>
      <c r="KX8" s="3">
        <f t="shared" ref="KX8:KX71" si="61">IF(KV8*KW8&gt;0,KV8*KW8,"")</f>
        <v>901.899</v>
      </c>
      <c r="KZ8" s="6">
        <f>_xll.BDH(LA1,LA7:LB7,LA2,LA3,"Dir=V","Dts=S","Sort=D","Quote=C","QtTyp=P","Days=T",CONCATENATE("Per=c",LA4),"DtFmt=D","UseDPDF=Y",CONCATENATE("FX=",LA5),"cols=3;rows=26")</f>
        <v>43007</v>
      </c>
      <c r="LA8" s="1">
        <v>2.7900000000000001E-2</v>
      </c>
      <c r="LB8" s="1">
        <v>2642137</v>
      </c>
      <c r="LC8" s="3">
        <f t="shared" ref="LC8:LC71" si="62">IF(LA8*LB8&gt;0,LA8*LB8,"")</f>
        <v>73715.622300000003</v>
      </c>
      <c r="LE8" s="6">
        <f>_xll.BDH(LF1,LF7:LG7,LF2,LF3,"Dir=V","Dts=S","Sort=D","Quote=C","QtTyp=P","Days=T",CONCATENATE("Per=c",LF4),"DtFmt=D","UseDPDF=Y",CONCATENATE("FX=",LF5),"cols=3;rows=78")</f>
        <v>43007</v>
      </c>
      <c r="LF8" s="1">
        <v>3.7499999999999999E-2</v>
      </c>
      <c r="LG8" s="1">
        <v>97800</v>
      </c>
      <c r="LH8" s="3">
        <f t="shared" ref="LH8:LH71" si="63">IF(LF8*LG8&gt;0,LF8*LG8,"")</f>
        <v>3667.5</v>
      </c>
      <c r="LJ8" s="6">
        <f>_xll.BDH(LK1,LK7:LL7,LK2,LK3,"Dir=V","Dts=S","Sort=D","Quote=C","QtTyp=P","Days=T",CONCATENATE("Per=c",LK4),"DtFmt=D","UseDPDF=Y",CONCATENATE("FX=",LK5),"cols=3;rows=71")</f>
        <v>43007</v>
      </c>
      <c r="LK8" s="1">
        <v>0.105</v>
      </c>
      <c r="LL8" s="1">
        <v>12828197</v>
      </c>
      <c r="LM8" s="3">
        <f t="shared" ref="LM8:LM71" si="64">IF(LK8*LL8&gt;0,LK8*LL8,"")</f>
        <v>1346960.6850000001</v>
      </c>
      <c r="LO8" s="6">
        <f>_xll.BDH(LP1,LP7:LQ7,LP2,LP3,"Dir=V","Dts=S","Sort=D","Quote=C","QtTyp=P","Days=T",CONCATENATE("Per=c",LP4),"DtFmt=D","UseDPDF=Y",CONCATENATE("FX=",LP5),"cols=3;rows=99")</f>
        <v>43007</v>
      </c>
      <c r="LP8" s="1">
        <v>0.8</v>
      </c>
      <c r="LQ8" s="1">
        <v>344</v>
      </c>
      <c r="LR8" s="3">
        <f t="shared" ref="LR8:LR71" si="65">IF(LP8*LQ8&gt;0,LP8*LQ8,"")</f>
        <v>275.2</v>
      </c>
      <c r="LT8" s="6">
        <f>_xll.BDH(LU1,LU7:LV7,LU2,LU3,"Dir=V","Dts=S","Sort=D","Quote=C","QtTyp=P","Days=T",CONCATENATE("Per=c",LU4),"DtFmt=D","UseDPDF=Y",CONCATENATE("FX=",LU5),"cols=3;rows=8")</f>
        <v>43007</v>
      </c>
      <c r="LU8" s="1">
        <v>1.4999999999999999E-2</v>
      </c>
      <c r="LV8" s="1">
        <v>132002729</v>
      </c>
      <c r="LW8" s="3">
        <f t="shared" ref="LW8:LW71" si="66">IF(LU8*LV8&gt;0,LU8*LV8,"")</f>
        <v>1980040.9349999998</v>
      </c>
      <c r="LY8" s="6">
        <f>_xll.BDH(LZ1,LZ7:MA7,LZ2,LZ3,"Dir=V","Dts=S","Sort=D","Quote=C","QtTyp=P","Days=T",CONCATENATE("Per=c",LZ4),"DtFmt=D","UseDPDF=Y",CONCATENATE("FX=",LZ5),"cols=3;rows=34")</f>
        <v>43007</v>
      </c>
      <c r="LZ8" s="1">
        <v>3.7000000000000002E-3</v>
      </c>
      <c r="MA8" s="1">
        <v>18760667</v>
      </c>
      <c r="MB8" s="3">
        <f t="shared" ref="MB8:MB71" si="67">IF(LZ8*MA8&gt;0,LZ8*MA8,"")</f>
        <v>69414.467900000003</v>
      </c>
      <c r="MD8" s="6">
        <f>_xll.BDH(ME1,ME7:MF7,ME2,ME3,"Dir=V","Dts=S","Sort=D","Quote=C","QtTyp=P","Days=T",CONCATENATE("Per=c",ME4),"DtFmt=D","UseDPDF=Y",CONCATENATE("FX=",ME5),"cols=3;rows=73")</f>
        <v>43007</v>
      </c>
      <c r="ME8" s="1">
        <v>5.5E-2</v>
      </c>
      <c r="MF8" s="1">
        <v>634512</v>
      </c>
      <c r="MG8" s="3">
        <f t="shared" ref="MG8:MG71" si="68">IF(ME8*MF8&gt;0,ME8*MF8,"")</f>
        <v>34898.160000000003</v>
      </c>
      <c r="MI8" s="6">
        <f>_xll.BDH(MJ1,MJ7:MK7,MJ2,MJ3,"Dir=V","Dts=S","Sort=D","Quote=C","QtTyp=P","Days=T",CONCATENATE("Per=c",MJ4),"DtFmt=D","UseDPDF=Y",CONCATENATE("FX=",MJ5),"cols=3;rows=27")</f>
        <v>43007</v>
      </c>
      <c r="MJ8" s="1">
        <v>3.2000000000000001E-2</v>
      </c>
      <c r="MK8" s="1">
        <v>8628873</v>
      </c>
      <c r="ML8" s="3">
        <f t="shared" ref="ML8:ML71" si="69">IF(MJ8*MK8&gt;0,MJ8*MK8,"")</f>
        <v>276123.93599999999</v>
      </c>
      <c r="MN8" s="6">
        <f>_xll.BDH(MO1,MO7:MP7,MO2,MO3,"Dir=V","Dts=S","Sort=D","Quote=C","QtTyp=P","Days=T",CONCATENATE("Per=c",MO4),"DtFmt=D","UseDPDF=Y",CONCATENATE("FX=",MO5),"cols=3;rows=28")</f>
        <v>43007</v>
      </c>
      <c r="MO8" s="1">
        <v>1E-3</v>
      </c>
      <c r="MP8" s="1">
        <v>22129484</v>
      </c>
      <c r="MQ8" s="3">
        <f t="shared" ref="MQ8:MQ71" si="70">IF(MO8*MP8&gt;0,MO8*MP8,"")</f>
        <v>22129.484</v>
      </c>
      <c r="MS8" s="6">
        <f>_xll.BDH(MT1,MT7:MU7,MT2,MT3,"Dir=V","Dts=S","Sort=D","Quote=C","QtTyp=P","Days=T",CONCATENATE("Per=c",MT4),"DtFmt=D","UseDPDF=Y",CONCATENATE("FX=",MT5),"cols=3;rows=37")</f>
        <v>43007</v>
      </c>
      <c r="MT8" s="1">
        <v>0.14000000000000001</v>
      </c>
      <c r="MU8" s="1">
        <v>149710</v>
      </c>
      <c r="MV8" s="3">
        <f t="shared" ref="MV8:MV71" si="71">IF(MT8*MU8&gt;0,MT8*MU8,"")</f>
        <v>20959.400000000001</v>
      </c>
      <c r="MX8" s="6">
        <f>_xll.BDH(MY1,MY7:MZ7,MY2,MY3,"Dir=V","Dts=S","Sort=D","Quote=C","QtTyp=P","Days=T",CONCATENATE("Per=c",MY4),"DtFmt=D","UseDPDF=Y",CONCATENATE("FX=",MY5),"cols=3;rows=16")</f>
        <v>43007</v>
      </c>
      <c r="MY8" s="1">
        <v>1.0699999999999999E-2</v>
      </c>
      <c r="MZ8" s="1">
        <v>174799</v>
      </c>
      <c r="NA8" s="3">
        <f t="shared" ref="NA8:NA71" si="72">IF(MY8*MZ8&gt;0,MY8*MZ8,"")</f>
        <v>1870.3492999999999</v>
      </c>
      <c r="NC8" s="6">
        <f>_xll.BDH(ND1,ND7:NE7,ND2,ND3,"Dir=V","Dts=S","Sort=D","Quote=C","QtTyp=P","Days=T",CONCATENATE("Per=c",ND4),"DtFmt=D","UseDPDF=Y",CONCATENATE("FX=",ND5),"cols=3;rows=73")</f>
        <v>43007</v>
      </c>
      <c r="ND8" s="1">
        <v>0.28000000000000003</v>
      </c>
      <c r="NE8" s="1">
        <v>560303</v>
      </c>
      <c r="NF8" s="3">
        <f t="shared" ref="NF8:NF71" si="73">IF(ND8*NE8&gt;0,ND8*NE8,"")</f>
        <v>156884.84000000003</v>
      </c>
      <c r="NH8" s="6">
        <f>_xll.BDH(NI1,NI7:NJ7,NI2,NI3,"Dir=V","Dts=S","Sort=D","Quote=C","QtTyp=P","Days=T",CONCATENATE("Per=c",NI4),"DtFmt=D","UseDPDF=Y",CONCATENATE("FX=",NI5),"cols=3;rows=25")</f>
        <v>43007</v>
      </c>
      <c r="NI8" s="1">
        <v>0.7</v>
      </c>
      <c r="NJ8" s="1">
        <v>4674</v>
      </c>
      <c r="NK8" s="3">
        <f t="shared" ref="NK8:NK71" si="74">IF(NI8*NJ8&gt;0,NI8*NJ8,"")</f>
        <v>3271.7999999999997</v>
      </c>
      <c r="NM8" s="6">
        <f>_xll.BDH(NN1,NN7:NO7,NN2,NN3,"Dir=V","Dts=S","Sort=D","Quote=C","QtTyp=P","Days=T",CONCATENATE("Per=c",NN4),"DtFmt=D","UseDPDF=Y",CONCATENATE("FX=",NN5),"cols=3;rows=65")</f>
        <v>43007</v>
      </c>
      <c r="NN8" s="1">
        <v>8.0999999999999996E-3</v>
      </c>
      <c r="NO8" s="1">
        <v>331038609</v>
      </c>
      <c r="NP8" s="3">
        <f t="shared" ref="NP8:NP71" si="75">IF(NN8*NO8&gt;0,NN8*NO8,"")</f>
        <v>2681412.7328999997</v>
      </c>
      <c r="NR8" s="6">
        <f>_xll.BDH(NS1,NS7:NT7,NS2,NS3,"Dir=V","Dts=S","Sort=D","Quote=C","QtTyp=P","Days=T",CONCATENATE("Per=c",NS4),"DtFmt=D","UseDPDF=Y",CONCATENATE("FX=",NS5),"cols=3;rows=66")</f>
        <v>43007</v>
      </c>
      <c r="NS8" s="1">
        <v>0.95679999999999998</v>
      </c>
      <c r="NT8" s="1">
        <v>37380290</v>
      </c>
      <c r="NU8" s="3">
        <f t="shared" ref="NU8:NU71" si="76">IF(NS8*NT8&gt;0,NS8*NT8,"")</f>
        <v>35765461.472000003</v>
      </c>
      <c r="NW8" s="6">
        <f>_xll.BDH(NX1,NX7:NY7,NX2,NX3,"Dir=V","Dts=S","Sort=D","Quote=C","QtTyp=P","Days=T",CONCATENATE("Per=c",NX4),"DtFmt=D","UseDPDF=Y",CONCATENATE("FX=",NX5),"cols=3;rows=18")</f>
        <v>43007</v>
      </c>
      <c r="NX8" s="1">
        <v>0.30990000000000001</v>
      </c>
      <c r="NY8" s="1">
        <v>2500</v>
      </c>
      <c r="NZ8" s="3">
        <f t="shared" ref="NZ8:NZ71" si="77">IF(NX8*NY8&gt;0,NX8*NY8,"")</f>
        <v>774.75</v>
      </c>
      <c r="OB8" s="6">
        <f>_xll.BDH(OC1,OC7:OD7,OC2,OC3,"Dir=V","Dts=S","Sort=D","Quote=C","QtTyp=P","Days=T",CONCATENATE("Per=c",OC4),"DtFmt=D","UseDPDF=Y",CONCATENATE("FX=",OC5),"cols=3;rows=138")</f>
        <v>43007</v>
      </c>
      <c r="OC8" s="1">
        <v>0.751</v>
      </c>
      <c r="OD8" s="1">
        <v>2599064</v>
      </c>
      <c r="OE8" s="3">
        <f t="shared" ref="OE8:OE71" si="78">IF(OC8*OD8&gt;0,OC8*OD8,"")</f>
        <v>1951897.064</v>
      </c>
      <c r="OG8" s="6">
        <f>_xll.BDH(OH1,OH7:OI7,OH2,OH3,"Dir=V","Dts=S","Sort=D","Quote=C","QtTyp=P","Days=T",CONCATENATE("Per=c",OH4),"DtFmt=D","UseDPDF=Y",CONCATENATE("FX=",OH5),"cols=3;rows=94")</f>
        <v>43007</v>
      </c>
      <c r="OH8" s="1">
        <v>3.1E-2</v>
      </c>
      <c r="OI8" s="1">
        <v>80934539</v>
      </c>
      <c r="OJ8" s="3">
        <f t="shared" ref="OJ8:OJ71" si="79">IF(OH8*OI8&gt;0,OH8*OI8,"")</f>
        <v>2508970.7089999998</v>
      </c>
      <c r="OL8" s="6">
        <f>_xll.BDH(OM1,OM7:ON7,OM2,OM3,"Dir=V","Dts=S","Sort=D","Quote=C","QtTyp=P","Days=T",CONCATENATE("Per=c",OM4),"DtFmt=D","UseDPDF=Y",CONCATENATE("FX=",OM5),"cols=3;rows=11")</f>
        <v>43007</v>
      </c>
      <c r="OM8" s="1">
        <v>0.38040000000000002</v>
      </c>
      <c r="ON8" s="1">
        <v>119964191</v>
      </c>
      <c r="OO8" s="3">
        <f t="shared" ref="OO8:OO71" si="80">IF(OM8*ON8&gt;0,OM8*ON8,"")</f>
        <v>45634378.256400004</v>
      </c>
      <c r="OQ8" s="6">
        <f>_xll.BDH(OR1,OR7:OS7,OR2,OR3,"Dir=V","Dts=S","Sort=D","Quote=C","QtTyp=P","Days=T",CONCATENATE("Per=c",OR4),"DtFmt=D","UseDPDF=Y",CONCATENATE("FX=",OR5),"cols=3;rows=97")</f>
        <v>43007</v>
      </c>
      <c r="OR8" s="1">
        <v>0.25</v>
      </c>
      <c r="OS8" s="1">
        <v>4700800</v>
      </c>
      <c r="OT8" s="3">
        <f t="shared" ref="OT8:OT71" si="81">IF(OR8*OS8&gt;0,OR8*OS8,"")</f>
        <v>1175200</v>
      </c>
      <c r="OV8" s="6">
        <f>_xll.BDH(OW1,OW7:OX7,OW2,OW3,"Dir=V","Dts=S","Sort=D","Quote=C","QtTyp=P","Days=T",CONCATENATE("Per=c",OW4),"DtFmt=D","UseDPDF=Y",CONCATENATE("FX=",OW5),"cols=3;rows=84")</f>
        <v>43007</v>
      </c>
      <c r="OW8" s="1">
        <v>0.55000000000000004</v>
      </c>
      <c r="OX8" s="1">
        <v>25511381</v>
      </c>
      <c r="OY8" s="3">
        <f t="shared" ref="OY8:OY71" si="82">IF(OW8*OX8&gt;0,OW8*OX8,"")</f>
        <v>14031259.550000001</v>
      </c>
      <c r="PA8" s="6">
        <f>_xll.BDH(PB1,PB7:PC7,PB2,PB3,"Dir=V","Dts=S","Sort=D","Quote=C","QtTyp=P","Days=T",CONCATENATE("Per=c",PB4),"DtFmt=D","UseDPDF=Y",CONCATENATE("FX=",PB5),"cols=3;rows=73")</f>
        <v>43007</v>
      </c>
      <c r="PB8" s="1">
        <v>0.44969999999999999</v>
      </c>
      <c r="PC8" s="1">
        <v>123239</v>
      </c>
      <c r="PD8" s="3">
        <f t="shared" ref="PD8:PD71" si="83">IF(PB8*PC8&gt;0,PB8*PC8,"")</f>
        <v>55420.578300000001</v>
      </c>
      <c r="PF8" s="6">
        <f>_xll.BDH(PG1,PG7:PH7,PG2,PG3,"Dir=V","Dts=S","Sort=D","Quote=C","QtTyp=P","Days=T",CONCATENATE("Per=c",PG4),"DtFmt=D","UseDPDF=Y",CONCATENATE("FX=",PG5),"cols=3;rows=26")</f>
        <v>43007</v>
      </c>
      <c r="PG8" s="1">
        <v>1.6</v>
      </c>
      <c r="PH8" s="1">
        <v>3276179</v>
      </c>
      <c r="PI8" s="3">
        <f t="shared" ref="PI8:PI71" si="84">IF(PG8*PH8&gt;0,PG8*PH8,"")</f>
        <v>5241886.4000000004</v>
      </c>
      <c r="PK8" s="6">
        <f>_xll.BDH(PL1,PL7:PM7,PL2,PL3,"Dir=V","Dts=S","Sort=D","Quote=C","QtTyp=P","Days=T",CONCATENATE("Per=c",PL4),"DtFmt=D","UseDPDF=Y",CONCATENATE("FX=",PL5),"cols=3;rows=93")</f>
        <v>43007</v>
      </c>
      <c r="PL8" s="1">
        <v>1.23</v>
      </c>
      <c r="PM8" s="1">
        <v>371322</v>
      </c>
      <c r="PN8" s="3">
        <f t="shared" ref="PN8:PN71" si="85">IF(PL8*PM8&gt;0,PL8*PM8,"")</f>
        <v>456726.06</v>
      </c>
      <c r="PP8" s="6">
        <f>_xll.BDH(PQ1,PQ7:PR7,PQ2,PQ3,"Dir=V","Dts=S","Sort=D","Quote=C","QtTyp=P","Days=T",CONCATENATE("Per=c",PQ4),"DtFmt=D","UseDPDF=Y",CONCATENATE("FX=",PQ5),"cols=3;rows=47")</f>
        <v>43007</v>
      </c>
      <c r="PQ8" s="1">
        <v>0.87</v>
      </c>
      <c r="PR8" s="1">
        <v>1411411</v>
      </c>
      <c r="PS8" s="3">
        <f t="shared" ref="PS8:PS71" si="86">IF(PQ8*PR8&gt;0,PQ8*PR8,"")</f>
        <v>1227927.57</v>
      </c>
      <c r="PU8" s="6">
        <f>_xll.BDH(PV1,PV7:PW7,PV2,PV3,"Dir=V","Dts=S","Sort=D","Quote=C","QtTyp=P","Days=T",CONCATENATE("Per=c",PV4),"DtFmt=D","UseDPDF=Y",CONCATENATE("FX=",PV5),"cols=3;rows=39")</f>
        <v>43007</v>
      </c>
      <c r="PV8" s="1">
        <v>0.35260000000000002</v>
      </c>
      <c r="PW8" s="1">
        <v>38987050</v>
      </c>
      <c r="PX8" s="3">
        <f t="shared" ref="PX8:PX71" si="87">IF(PV8*PW8&gt;0,PV8*PW8,"")</f>
        <v>13746833.83</v>
      </c>
      <c r="PZ8" s="6">
        <f>_xll.BDH(QA1,QA7:QB7,QA2,QA3,"Dir=V","Dts=S","Sort=D","Quote=C","QtTyp=P","Days=T",CONCATENATE("Per=c",QA4),"DtFmt=D","UseDPDF=Y",CONCATENATE("FX=",QA5),"cols=3;rows=10")</f>
        <v>43007</v>
      </c>
      <c r="QA8" s="1">
        <v>0.2</v>
      </c>
      <c r="QB8" s="1">
        <v>61526420</v>
      </c>
      <c r="QC8" s="3">
        <f t="shared" ref="QC8:QC71" si="88">IF(QA8*QB8&gt;0,QA8*QB8,"")</f>
        <v>12305284</v>
      </c>
      <c r="QE8" s="6">
        <f>_xll.BDH(QF1,QF7:QG7,QF2,QF3,"Dir=V","Dts=S","Sort=D","Quote=C","QtTyp=P","Days=T",CONCATENATE("Per=c",QF4),"DtFmt=D","UseDPDF=Y",CONCATENATE("FX=",QF5),"cols=3;rows=133")</f>
        <v>43007</v>
      </c>
      <c r="QF8" s="1">
        <v>2.85</v>
      </c>
      <c r="QG8" s="1">
        <v>1095342</v>
      </c>
      <c r="QH8" s="3">
        <f t="shared" ref="QH8:QH71" si="89">IF(QF8*QG8&gt;0,QF8*QG8,"")</f>
        <v>3121724.7</v>
      </c>
      <c r="QJ8" s="6">
        <f>_xll.BDH(QK1,QK7:QL7,QK2,QK3,"Dir=V","Dts=S","Sort=D","Quote=C","QtTyp=P","Days=T",CONCATENATE("Per=c",QK4),"DtFmt=D","UseDPDF=Y",CONCATENATE("FX=",QK5),"cols=3;rows=72")</f>
        <v>43007</v>
      </c>
      <c r="QK8" s="1">
        <v>0.75</v>
      </c>
      <c r="QL8" s="1">
        <v>3505123</v>
      </c>
      <c r="QM8" s="3">
        <f t="shared" ref="QM8:QM71" si="90">IF(QK8*QL8&gt;0,QK8*QL8,"")</f>
        <v>2628842.25</v>
      </c>
      <c r="QO8" s="6">
        <f>_xll.BDH(QP1,QP7:QQ7,QP2,QP3,"Dir=V","Dts=S","Sort=D","Quote=C","QtTyp=P","Days=T",CONCATENATE("Per=c",QP4),"DtFmt=D","UseDPDF=Y",CONCATENATE("FX=",QP5),"cols=3;rows=79")</f>
        <v>43007</v>
      </c>
      <c r="QP8" s="1">
        <v>14.1845</v>
      </c>
      <c r="QQ8" s="1">
        <v>670878</v>
      </c>
      <c r="QR8" s="3">
        <f t="shared" ref="QR8:QR71" si="91">IF(QP8*QQ8&gt;0,QP8*QQ8,"")</f>
        <v>9516068.9910000004</v>
      </c>
      <c r="QT8" s="6">
        <f>_xll.BDH(QU1,QU7:QV7,QU2,QU3,"Dir=V","Dts=S","Sort=D","Quote=C","QtTyp=P","Days=T",CONCATENATE("Per=c",QU4),"DtFmt=D","UseDPDF=Y",CONCATENATE("FX=",QU5),"cols=3;rows=86")</f>
        <v>43007</v>
      </c>
      <c r="QU8" s="1">
        <v>4.0999999999999996</v>
      </c>
      <c r="QV8" s="1">
        <v>155167</v>
      </c>
      <c r="QW8" s="3">
        <f t="shared" ref="QW8:QW71" si="92">IF(QU8*QV8&gt;0,QU8*QV8,"")</f>
        <v>636184.69999999995</v>
      </c>
      <c r="QY8" s="6">
        <f>_xll.BDH(QZ1,QZ7:RA7,QZ2,QZ3,"Dir=V","Dts=S","Sort=D","Quote=C","QtTyp=P","Days=T",CONCATENATE("Per=c",QZ4),"DtFmt=D","UseDPDF=Y",CONCATENATE("FX=",QZ5),"cols=3;rows=12")</f>
        <v>43007</v>
      </c>
      <c r="QZ8" s="1">
        <v>2.6</v>
      </c>
      <c r="RA8" s="1">
        <v>3247970</v>
      </c>
      <c r="RB8" s="3">
        <f t="shared" ref="RB8:RB71" si="93">IF(QZ8*RA8&gt;0,QZ8*RA8,"")</f>
        <v>8444722</v>
      </c>
      <c r="RD8" s="6">
        <f>_xll.BDH(RE1,RE7:RF7,RE2,RE3,"Dir=V","Dts=S","Sort=D","Quote=C","QtTyp=P","Days=T",CONCATENATE("Per=c",RE4),"DtFmt=D","UseDPDF=Y",CONCATENATE("FX=",RE5),"cols=3;rows=51")</f>
        <v>43007</v>
      </c>
      <c r="RE8" s="1">
        <v>47.5</v>
      </c>
      <c r="RF8" s="1">
        <v>695</v>
      </c>
      <c r="RG8" s="3">
        <f t="shared" ref="RG8:RG71" si="94">IF(RE8*RF8&gt;0,RE8*RF8,"")</f>
        <v>33012.5</v>
      </c>
      <c r="RI8" s="6">
        <f>_xll.BDH(RJ1,RJ7:RK7,RJ2,RJ3,"Dir=V","Dts=S","Sort=D","Quote=C","QtTyp=P","Days=T",CONCATENATE("Per=c",RJ4),"DtFmt=D","UseDPDF=Y",CONCATENATE("FX=",RJ5),"cols=3;rows=46")</f>
        <v>43007</v>
      </c>
      <c r="RJ8" s="1">
        <v>5.0599999999999996</v>
      </c>
      <c r="RK8" s="1">
        <v>17598703</v>
      </c>
      <c r="RL8" s="3">
        <f t="shared" ref="RL8:RL71" si="95">IF(RJ8*RK8&gt;0,RJ8*RK8,"")</f>
        <v>89049437.179999992</v>
      </c>
      <c r="RN8" s="6">
        <f>_xll.BDH(RO1,RO7:RP7,RO2,RO3,"Dir=V","Dts=S","Sort=D","Quote=C","QtTyp=P","Days=T",CONCATENATE("Per=c",RO4),"DtFmt=D","UseDPDF=Y",CONCATENATE("FX=",RO5),"cols=3;rows=77")</f>
        <v>43007</v>
      </c>
      <c r="RO8" s="1">
        <v>4.68</v>
      </c>
      <c r="RP8" s="1">
        <v>1310204</v>
      </c>
      <c r="RQ8" s="3">
        <f t="shared" ref="RQ8:RQ71" si="96">IF(RO8*RP8&gt;0,RO8*RP8,"")</f>
        <v>6131754.7199999997</v>
      </c>
      <c r="RS8" s="6">
        <f>_xll.BDH(RT1,RT7:RU7,RT2,RT3,"Dir=V","Dts=S","Sort=D","Quote=C","QtTyp=P","Days=T",CONCATENATE("Per=c",RT4),"DtFmt=D","UseDPDF=Y",CONCATENATE("FX=",RT5),"cols=3;rows=48")</f>
        <v>43007</v>
      </c>
      <c r="RT8" s="1">
        <v>0.66</v>
      </c>
      <c r="RU8" s="1">
        <v>84323</v>
      </c>
      <c r="RV8" s="3">
        <f t="shared" ref="RV8:RV71" si="97">IF(RT8*RU8&gt;0,RT8*RU8,"")</f>
        <v>55653.18</v>
      </c>
      <c r="RX8" s="6">
        <f>_xll.BDH(RY1,RY7:RZ7,RY2,RY3,"Dir=V","Dts=S","Sort=D","Quote=C","QtTyp=P","Days=T",CONCATENATE("Per=c",RY4),"DtFmt=D","UseDPDF=Y",CONCATENATE("FX=",RY5),"cols=3;rows=54")</f>
        <v>43007</v>
      </c>
      <c r="RY8" s="1">
        <v>5.2</v>
      </c>
      <c r="RZ8" s="1">
        <v>178994</v>
      </c>
      <c r="SA8" s="3">
        <f t="shared" ref="SA8:SA71" si="98">IF(RY8*RZ8&gt;0,RY8*RZ8,"")</f>
        <v>930768.8</v>
      </c>
      <c r="SC8" s="6">
        <f>_xll.BDH(SD1,SD7:SE7,SD2,SD3,"Dir=V","Dts=S","Sort=D","Quote=C","QtTyp=P","Days=T",CONCATENATE("Per=c",SD4),"DtFmt=D","UseDPDF=Y",CONCATENATE("FX=",SD5),"cols=3;rows=14")</f>
        <v>43007</v>
      </c>
      <c r="SD8" s="1">
        <v>0.28599999999999998</v>
      </c>
      <c r="SE8" s="1">
        <v>49108112</v>
      </c>
      <c r="SF8" s="3">
        <f t="shared" ref="SF8:SF71" si="99">IF(SD8*SE8&gt;0,SD8*SE8,"")</f>
        <v>14044920.032</v>
      </c>
      <c r="SH8" s="6">
        <f>_xll.BDH(SI1,SI7:SJ7,SI2,SI3,"Dir=V","Dts=S","Sort=D","Quote=C","QtTyp=P","Days=T",CONCATENATE("Per=c",SI4),"DtFmt=D","UseDPDF=Y",CONCATENATE("FX=",SI5),"cols=3;rows=90")</f>
        <v>43007</v>
      </c>
      <c r="SI8" s="1">
        <v>3.79</v>
      </c>
      <c r="SJ8" s="1">
        <v>1157078</v>
      </c>
      <c r="SK8" s="3">
        <f t="shared" ref="SK8:SK71" si="100">IF(SI8*SJ8&gt;0,SI8*SJ8,"")</f>
        <v>4385325.62</v>
      </c>
      <c r="SM8" s="6">
        <f>_xll.BDH(SN1,SN7:SO7,SN2,SN3,"Dir=V","Dts=S","Sort=D","Quote=C","QtTyp=P","Days=T",CONCATENATE("Per=c",SN4),"DtFmt=D","UseDPDF=Y",CONCATENATE("FX=",SN5),"cols=3;rows=74")</f>
        <v>43007</v>
      </c>
      <c r="SN8" s="1">
        <v>0.55000000000000004</v>
      </c>
      <c r="SO8" s="1">
        <v>433731</v>
      </c>
      <c r="SP8" s="3">
        <f t="shared" ref="SP8:SP71" si="101">IF(SN8*SO8&gt;0,SN8*SO8,"")</f>
        <v>238552.05000000002</v>
      </c>
      <c r="SR8" s="6">
        <f>_xll.BDH(SS1,SS7:ST7,SS2,SS3,"Dir=V","Dts=S","Sort=D","Quote=C","QtTyp=P","Days=T",CONCATENATE("Per=c",SS4),"DtFmt=D","UseDPDF=Y",CONCATENATE("FX=",SS5),"cols=3;rows=26")</f>
        <v>43007</v>
      </c>
      <c r="SS8" s="1">
        <v>1.1400000000000001</v>
      </c>
      <c r="ST8" s="1">
        <v>12942973</v>
      </c>
      <c r="SU8" s="3">
        <f t="shared" ref="SU8:SU71" si="102">IF(SS8*ST8&gt;0,SS8*ST8,"")</f>
        <v>14754989.220000003</v>
      </c>
      <c r="SW8" s="6">
        <f>_xll.BDH(SX1,SX7:SY7,SX2,SX3,"Dir=V","Dts=S","Sort=D","Quote=C","QtTyp=P","Days=T",CONCATENATE("Per=c",SX4),"DtFmt=D","UseDPDF=Y",CONCATENATE("FX=",SX5),"cols=3;rows=11")</f>
        <v>43007</v>
      </c>
      <c r="SX8" s="1">
        <v>0.82299999999999995</v>
      </c>
      <c r="SY8" s="1">
        <v>31601713</v>
      </c>
      <c r="SZ8" s="3">
        <f t="shared" ref="SZ8:SZ71" si="103">IF(SX8*SY8&gt;0,SX8*SY8,"")</f>
        <v>26008209.798999999</v>
      </c>
      <c r="TB8" s="6">
        <f>_xll.BDH(TC1,TC7:TD7,TC2,TC3,"Dir=V","Dts=S","Sort=D","Quote=C","QtTyp=P","Days=T",CONCATENATE("Per=c",TC4),"DtFmt=D","UseDPDF=Y",CONCATENATE("FX=",TC5),"cols=3;rows=43")</f>
        <v>43007</v>
      </c>
      <c r="TC8" s="1">
        <v>5.8498999999999999</v>
      </c>
      <c r="TD8" s="1">
        <v>134039</v>
      </c>
      <c r="TE8" s="3">
        <f t="shared" ref="TE8:TE71" si="104">IF(TC8*TD8&gt;0,TC8*TD8,"")</f>
        <v>784114.74609999999</v>
      </c>
      <c r="TG8" s="6">
        <f>_xll.BDH(TH1,TH7:TI7,TH2,TH3,"Dir=V","Dts=S","Sort=D","Quote=C","QtTyp=P","Days=T",CONCATENATE("Per=c",TH4),"DtFmt=D","UseDPDF=Y",CONCATENATE("FX=",TH5),"cols=3;rows=71")</f>
        <v>43007</v>
      </c>
      <c r="TH8" s="1">
        <v>2.145</v>
      </c>
      <c r="TI8" s="1">
        <v>2766397</v>
      </c>
      <c r="TJ8" s="3">
        <f t="shared" ref="TJ8:TJ71" si="105">IF(TH8*TI8&gt;0,TH8*TI8,"")</f>
        <v>5933921.5650000004</v>
      </c>
      <c r="TL8" s="6">
        <f>_xll.BDH(TM1,TM7:TN7,TM2,TM3,"Dir=V","Dts=S","Sort=D","Quote=C","QtTyp=P","Days=T",CONCATENATE("Per=c",TM4),"DtFmt=D","UseDPDF=Y",CONCATENATE("FX=",TM5),"cols=3;rows=54")</f>
        <v>43007</v>
      </c>
      <c r="TM8" s="1">
        <v>0.221</v>
      </c>
      <c r="TN8" s="1">
        <v>689034</v>
      </c>
      <c r="TO8" s="3">
        <f t="shared" ref="TO8:TO71" si="106">IF(TM8*TN8&gt;0,TM8*TN8,"")</f>
        <v>152276.514</v>
      </c>
      <c r="TQ8" s="6">
        <f>_xll.BDH(TR1,TR7:TS7,TR2,TR3,"Dir=V","Dts=S","Sort=D","Quote=C","QtTyp=P","Days=T",CONCATENATE("Per=c",TR4),"DtFmt=D","UseDPDF=Y",CONCATENATE("FX=",TR5),"cols=3;rows=87")</f>
        <v>43007</v>
      </c>
      <c r="TR8" s="1">
        <v>1.75</v>
      </c>
      <c r="TS8" s="1">
        <v>7058447</v>
      </c>
      <c r="TT8" s="3">
        <f t="shared" ref="TT8:TT71" si="107">IF(TR8*TS8&gt;0,TR8*TS8,"")</f>
        <v>12352282.25</v>
      </c>
      <c r="TV8" s="6">
        <f>_xll.BDH(TW1,TW7:TX7,TW2,TW3,"Dir=V","Dts=S","Sort=D","Quote=C","QtTyp=P","Days=T",CONCATENATE("Per=c",TW4),"DtFmt=D","UseDPDF=Y",CONCATENATE("FX=",TW5),"cols=3;rows=5")</f>
        <v>43007</v>
      </c>
      <c r="TW8" s="1">
        <v>3.89</v>
      </c>
      <c r="TX8" s="1">
        <v>1775948</v>
      </c>
      <c r="TY8" s="3">
        <f t="shared" ref="TY8:TY71" si="108">IF(TW8*TX8&gt;0,TW8*TX8,"")</f>
        <v>6908437.7200000007</v>
      </c>
      <c r="UA8" s="6">
        <f>_xll.BDH(UB1,UB7:UC7,UB2,UB3,"Dir=V","Dts=S","Sort=D","Quote=C","QtTyp=P","Days=T",CONCATENATE("Per=c",UB4),"DtFmt=D","UseDPDF=Y",CONCATENATE("FX=",UB5),"cols=3;rows=69")</f>
        <v>43007</v>
      </c>
      <c r="UB8" s="1">
        <v>2.35</v>
      </c>
      <c r="UC8" s="1">
        <v>3351309</v>
      </c>
      <c r="UD8" s="3">
        <f t="shared" ref="UD8:UD71" si="109">IF(UB8*UC8&gt;0,UB8*UC8,"")</f>
        <v>7875576.1500000004</v>
      </c>
      <c r="UF8" s="6">
        <f>_xll.BDH(UG1,UG7:UH7,UG2,UG3,"Dir=V","Dts=S","Sort=D","Quote=C","QtTyp=P","Days=T",CONCATENATE("Per=c",UG4),"DtFmt=D","UseDPDF=Y",CONCATENATE("FX=",UG5),"cols=3;rows=39")</f>
        <v>43007</v>
      </c>
      <c r="UG8" s="1">
        <v>20.25</v>
      </c>
      <c r="UH8" s="1">
        <v>72857</v>
      </c>
      <c r="UI8" s="3">
        <f t="shared" ref="UI8:UI71" si="110">IF(UG8*UH8&gt;0,UG8*UH8,"")</f>
        <v>1475354.25</v>
      </c>
      <c r="UK8" s="6">
        <f>_xll.BDH(UL1,UL7:UM7,UL2,UL3,"Dir=V","Dts=S","Sort=D","Quote=C","QtTyp=P","Days=T",CONCATENATE("Per=c",UL4),"DtFmt=D","UseDPDF=Y",CONCATENATE("FX=",UL5),"cols=3;rows=49")</f>
        <v>43007</v>
      </c>
      <c r="UL8" s="1">
        <v>1.94</v>
      </c>
      <c r="UM8" s="1">
        <v>4649956</v>
      </c>
      <c r="UN8" s="3">
        <f t="shared" ref="UN8:UN71" si="111">IF(UL8*UM8&gt;0,UL8*UM8,"")</f>
        <v>9020914.6400000006</v>
      </c>
      <c r="UP8" s="6">
        <f>_xll.BDH(UQ1,UQ7:UR7,UQ2,UQ3,"Dir=V","Dts=S","Sort=D","Quote=C","QtTyp=P","Days=T",CONCATENATE("Per=c",UQ4),"DtFmt=D","UseDPDF=Y",CONCATENATE("FX=",UQ5),"cols=3;rows=94")</f>
        <v>43007</v>
      </c>
      <c r="UQ8" s="1">
        <v>28</v>
      </c>
      <c r="UR8" s="1">
        <v>22659</v>
      </c>
      <c r="US8" s="3">
        <f t="shared" ref="US8:US71" si="112">IF(UQ8*UR8&gt;0,UQ8*UR8,"")</f>
        <v>634452</v>
      </c>
      <c r="UU8" s="6">
        <f>_xll.BDH(UV1,UV7:UW7,UV2,UV3,"Dir=V","Dts=S","Sort=D","Quote=C","QtTyp=P","Days=T",CONCATENATE("Per=c",UV4),"DtFmt=D","UseDPDF=Y",CONCATENATE("FX=",UV5),"cols=3;rows=24")</f>
        <v>43007</v>
      </c>
      <c r="UV8" s="1">
        <v>1.02</v>
      </c>
      <c r="UW8" s="1">
        <v>1588109</v>
      </c>
      <c r="UX8" s="3">
        <f t="shared" ref="UX8:UX71" si="113">IF(UV8*UW8&gt;0,UV8*UW8,"")</f>
        <v>1619871.18</v>
      </c>
      <c r="UZ8" s="6">
        <f>_xll.BDH(VA1,VA7:VB7,VA2,VA3,"Dir=V","Dts=S","Sort=D","Quote=C","QtTyp=P","Days=T",CONCATENATE("Per=c",VA4),"DtFmt=D","UseDPDF=Y",CONCATENATE("FX=",VA5),"cols=3;rows=7")</f>
        <v>43007</v>
      </c>
      <c r="VA8" s="1">
        <v>2.1800000000000002</v>
      </c>
      <c r="VB8" s="1">
        <v>54149</v>
      </c>
      <c r="VC8" s="3">
        <f t="shared" ref="VC8:VC71" si="114">IF(VA8*VB8&gt;0,VA8*VB8,"")</f>
        <v>118044.82</v>
      </c>
      <c r="VE8" s="6">
        <f>_xll.BDH(VF1,VF7:VG7,VF2,VF3,"Dir=V","Dts=S","Sort=D","Quote=C","QtTyp=P","Days=T",CONCATENATE("Per=c",VF4),"DtFmt=D","UseDPDF=Y",CONCATENATE("FX=",VF5),"cols=3;rows=1")</f>
        <v>43007</v>
      </c>
      <c r="VF8" s="1">
        <v>10.220000000000001</v>
      </c>
      <c r="VG8" s="1">
        <v>801158</v>
      </c>
      <c r="VH8" s="3">
        <f t="shared" ref="VH8:VH71" si="115">IF(VF8*VG8&gt;0,VF8*VG8,"")</f>
        <v>8187834.7600000007</v>
      </c>
      <c r="VJ8" s="6">
        <f>_xll.BDH(VK1,VK7:VL7,VK2,VK3,"Dir=V","Dts=S","Sort=D","Quote=C","QtTyp=P","Days=T",CONCATENATE("Per=c",VK4),"DtFmt=D","UseDPDF=Y",CONCATENATE("FX=",VK5),"cols=3;rows=40")</f>
        <v>43007</v>
      </c>
      <c r="VK8" s="1">
        <v>4.5999999999999996</v>
      </c>
      <c r="VL8" s="1">
        <v>1051368</v>
      </c>
      <c r="VM8" s="3">
        <f t="shared" ref="VM8:VM71" si="116">IF(VK8*VL8&gt;0,VK8*VL8,"")</f>
        <v>4836292.8</v>
      </c>
      <c r="VO8" s="6">
        <f>_xll.BDH(VP1,VP7:VQ7,VP2,VP3,"Dir=V","Dts=S","Sort=D","Quote=C","QtTyp=P","Days=T",CONCATENATE("Per=c",VP4),"DtFmt=D","UseDPDF=Y",CONCATENATE("FX=",VP5),"cols=3;rows=149")</f>
        <v>43007</v>
      </c>
      <c r="VP8" s="1">
        <v>1.28</v>
      </c>
      <c r="VQ8" s="1">
        <v>6707567</v>
      </c>
      <c r="VR8" s="3">
        <f t="shared" ref="VR8:VR71" si="117">IF(VP8*VQ8&gt;0,VP8*VQ8,"")</f>
        <v>8585685.7599999998</v>
      </c>
      <c r="VT8" s="6">
        <f>_xll.BDH(VU1,VU7:VV7,VU2,VU3,"Dir=V","Dts=S","Sort=D","Quote=C","QtTyp=P","Days=T",CONCATENATE("Per=c",VU4),"DtFmt=D","UseDPDF=Y",CONCATENATE("FX=",VU5),"cols=3;rows=74")</f>
        <v>43007</v>
      </c>
      <c r="VU8" s="1">
        <v>8.0100000000000005E-2</v>
      </c>
      <c r="VV8" s="1">
        <v>144573</v>
      </c>
      <c r="VW8" s="3">
        <f t="shared" ref="VW8:VW71" si="118">IF(VU8*VV8&gt;0,VU8*VV8,"")</f>
        <v>11580.2973</v>
      </c>
      <c r="VY8" s="6">
        <f>_xll.BDH(VZ1,VZ7:WA7,VZ2,VZ3,"Dir=V","Dts=S","Sort=D","Quote=C","QtTyp=P","Days=T",CONCATENATE("Per=c",VZ4),"DtFmt=D","UseDPDF=Y",CONCATENATE("FX=",VZ5),"cols=3;rows=81")</f>
        <v>43007</v>
      </c>
      <c r="VZ8" s="1">
        <v>4.09</v>
      </c>
      <c r="WA8" s="1">
        <v>5962288</v>
      </c>
      <c r="WB8" s="3">
        <f t="shared" ref="WB8:WB71" si="119">IF(VZ8*WA8&gt;0,VZ8*WA8,"")</f>
        <v>24385757.919999998</v>
      </c>
      <c r="WD8" s="6">
        <f>_xll.BDH(WE1,WE7:WF7,WE2,WE3,"Dir=V","Dts=S","Sort=D","Quote=C","QtTyp=P","Days=T",CONCATENATE("Per=c",WE4),"DtFmt=D","UseDPDF=Y",CONCATENATE("FX=",WE5),"cols=3;rows=18")</f>
        <v>43007</v>
      </c>
      <c r="WE8" s="1">
        <v>12.25</v>
      </c>
      <c r="WF8" s="1">
        <v>1061086</v>
      </c>
      <c r="WG8" s="3">
        <f t="shared" ref="WG8:WG71" si="120">IF(WE8*WF8&gt;0,WE8*WF8,"")</f>
        <v>12998303.5</v>
      </c>
      <c r="WI8" s="6">
        <f>_xll.BDH(WJ1,WJ7:WK7,WJ2,WJ3,"Dir=V","Dts=S","Sort=D","Quote=C","QtTyp=P","Days=T",CONCATENATE("Per=c",WJ4),"DtFmt=D","UseDPDF=Y",CONCATENATE("FX=",WJ5),"cols=3;rows=27")</f>
        <v>43007</v>
      </c>
      <c r="WJ8" s="1">
        <v>4.5999999999999996</v>
      </c>
      <c r="WK8" s="1">
        <v>90924835</v>
      </c>
      <c r="WL8" s="3">
        <f t="shared" ref="WL8:WL71" si="121">IF(WJ8*WK8&gt;0,WJ8*WK8,"")</f>
        <v>418254240.99999994</v>
      </c>
      <c r="WN8" s="6">
        <f>_xll.BDH(WO1,WO7:WP7,WO2,WO3,"Dir=V","Dts=S","Sort=D","Quote=C","QtTyp=P","Days=T",CONCATENATE("Per=c",WO4),"DtFmt=D","UseDPDF=Y",CONCATENATE("FX=",WO5),"cols=3;rows=54")</f>
        <v>43007</v>
      </c>
      <c r="WO8" s="1">
        <v>39.545499999999997</v>
      </c>
      <c r="WP8" s="1">
        <v>13075</v>
      </c>
      <c r="WQ8" s="3">
        <f t="shared" ref="WQ8:WQ71" si="122">IF(WO8*WP8&gt;0,WO8*WP8,"")</f>
        <v>517057.41249999998</v>
      </c>
      <c r="WS8" s="6">
        <f>_xll.BDH(WT1,WT7:WU7,WT2,WT3,"Dir=V","Dts=S","Sort=D","Quote=C","QtTyp=P","Days=T",CONCATENATE("Per=c",WT4),"DtFmt=D","UseDPDF=Y",CONCATENATE("FX=",WT5),"cols=3;rows=43")</f>
        <v>43007</v>
      </c>
      <c r="WT8" s="1">
        <v>17.010000000000002</v>
      </c>
      <c r="WU8" s="1">
        <v>1828963</v>
      </c>
      <c r="WV8" s="3">
        <f t="shared" ref="WV8:WV71" si="123">IF(WT8*WU8&gt;0,WT8*WU8,"")</f>
        <v>31110660.630000003</v>
      </c>
      <c r="WX8" s="6">
        <f>_xll.BDH(WY1,WY7:WZ7,WY2,WY3,"Dir=V","Dts=S","Sort=D","Quote=C","QtTyp=P","Days=T",CONCATENATE("Per=c",WY4),"DtFmt=D","UseDPDF=Y",CONCATENATE("FX=",WY5),"cols=3;rows=94")</f>
        <v>43007</v>
      </c>
      <c r="WY8" s="1">
        <v>0.99</v>
      </c>
      <c r="WZ8" s="1">
        <v>50956897</v>
      </c>
      <c r="XA8" s="3">
        <f t="shared" ref="XA8:XA71" si="124">IF(WY8*WZ8&gt;0,WY8*WZ8,"")</f>
        <v>50447328.030000001</v>
      </c>
      <c r="XC8" s="6">
        <f>_xll.BDH(XD1,XD7:XE7,XD2,XD3,"Dir=V","Dts=S","Sort=D","Quote=C","QtTyp=P","Days=T",CONCATENATE("Per=c",XD4),"DtFmt=D","UseDPDF=Y",CONCATENATE("FX=",XD5),"cols=3;rows=73")</f>
        <v>43007</v>
      </c>
      <c r="XD8" s="1">
        <v>2.7</v>
      </c>
      <c r="XE8" s="1">
        <v>6402706</v>
      </c>
      <c r="XF8" s="3">
        <f t="shared" ref="XF8:XF71" si="125">IF(XD8*XE8&gt;0,XD8*XE8,"")</f>
        <v>17287306.200000003</v>
      </c>
      <c r="XH8" s="6">
        <f>_xll.BDH(XI1,XI7:XJ7,XI2,XI3,"Dir=V","Dts=S","Sort=D","Quote=C","QtTyp=P","Days=T",CONCATENATE("Per=c",XI4),"DtFmt=D","UseDPDF=Y",CONCATENATE("FX=",XI5),"cols=3;rows=2")</f>
        <v>43007</v>
      </c>
      <c r="XI8" s="1">
        <v>3.14</v>
      </c>
      <c r="XJ8" s="1">
        <v>23583931</v>
      </c>
      <c r="XK8" s="3">
        <f t="shared" ref="XK8:XK71" si="126">IF(XI8*XJ8&gt;0,XI8*XJ8,"")</f>
        <v>74053543.340000004</v>
      </c>
      <c r="XM8" s="6">
        <f>_xll.BDH(XN1,XN7:XO7,XN2,XN3,"Dir=V","Dts=S","Sort=D","Quote=C","QtTyp=P","Days=T",CONCATENATE("Per=c",XN4),"DtFmt=D","UseDPDF=Y",CONCATENATE("FX=",XN5),"cols=3;rows=52")</f>
        <v>43007</v>
      </c>
      <c r="XN8" s="1">
        <v>19.899999999999999</v>
      </c>
      <c r="XO8" s="1">
        <v>53989</v>
      </c>
      <c r="XP8" s="3">
        <f t="shared" ref="XP8:XP71" si="127">IF(XN8*XO8&gt;0,XN8*XO8,"")</f>
        <v>1074381.0999999999</v>
      </c>
      <c r="XR8" s="6">
        <f>_xll.BDH(XS1,XS7:XT7,XS2,XS3,"Dir=V","Dts=S","Sort=D","Quote=C","QtTyp=P","Days=T",CONCATENATE("Per=c",XS4),"DtFmt=D","UseDPDF=Y",CONCATENATE("FX=",XS5),"cols=3;rows=15")</f>
        <v>43007</v>
      </c>
      <c r="XS8" s="1">
        <v>2.4500000000000002</v>
      </c>
      <c r="XT8" s="1">
        <v>95445822</v>
      </c>
      <c r="XU8" s="3">
        <f t="shared" ref="XU8:XU71" si="128">IF(XS8*XT8&gt;0,XS8*XT8,"")</f>
        <v>233842263.90000001</v>
      </c>
      <c r="XW8" s="6">
        <f>_xll.BDH(XX1,XX7:XY7,XX2,XX3,"Dir=V","Dts=S","Sort=D","Quote=C","QtTyp=P","Days=T",CONCATENATE("Per=c",XX4),"DtFmt=D","UseDPDF=Y",CONCATENATE("FX=",XX5),"cols=3;rows=103")</f>
        <v>43007</v>
      </c>
      <c r="XX8" s="1">
        <v>5.24</v>
      </c>
      <c r="XY8" s="1">
        <v>9737148</v>
      </c>
      <c r="XZ8" s="3">
        <f t="shared" ref="XZ8:XZ71" si="129">IF(XX8*XY8&gt;0,XX8*XY8,"")</f>
        <v>51022655.520000003</v>
      </c>
      <c r="YB8" s="6">
        <f>_xll.BDH(YC1,YC7:YD7,YC2,YC3,"Dir=V","Dts=S","Sort=D","Quote=C","QtTyp=P","Days=T",CONCATENATE("Per=c",YC4),"DtFmt=D","UseDPDF=Y",CONCATENATE("FX=",YC5),"cols=3;rows=15")</f>
        <v>43007</v>
      </c>
      <c r="YC8" s="1">
        <v>11</v>
      </c>
      <c r="YD8" s="1">
        <v>4823122</v>
      </c>
      <c r="YE8" s="3">
        <f t="shared" ref="YE8:YE71" si="130">IF(YC8*YD8&gt;0,YC8*YD8,"")</f>
        <v>53054342</v>
      </c>
      <c r="YG8" s="6">
        <f>_xll.BDH(YH1,YH7:YI7,YH2,YH3,"Dir=V","Dts=S","Sort=D","Quote=C","QtTyp=P","Days=T",CONCATENATE("Per=c",YH4),"DtFmt=D","UseDPDF=Y",CONCATENATE("FX=",YH5),"cols=3;rows=66")</f>
        <v>43007</v>
      </c>
      <c r="YH8" s="1">
        <v>6.83</v>
      </c>
      <c r="YI8" s="1">
        <v>689710</v>
      </c>
      <c r="YJ8" s="3">
        <f t="shared" ref="YJ8:YJ71" si="131">IF(YH8*YI8&gt;0,YH8*YI8,"")</f>
        <v>4710719.3</v>
      </c>
      <c r="YL8" s="6">
        <f>_xll.BDH(YM1,YM7:YN7,YM2,YM3,"Dir=V","Dts=S","Sort=D","Quote=C","QtTyp=P","Days=T",CONCATENATE("Per=c",YM4),"DtFmt=D","UseDPDF=Y",CONCATENATE("FX=",YM5),"cols=3;rows=87")</f>
        <v>43007</v>
      </c>
      <c r="YM8" s="1">
        <v>9.3699999999999992</v>
      </c>
      <c r="YN8" s="1">
        <v>2360139</v>
      </c>
      <c r="YO8" s="3">
        <f t="shared" ref="YO8:YO71" si="132">IF(YM8*YN8&gt;0,YM8*YN8,"")</f>
        <v>22114502.43</v>
      </c>
      <c r="YQ8" s="6">
        <f>_xll.BDH(YR1,YR7:YS7,YR2,YR3,"Dir=V","Dts=S","Sort=D","Quote=C","QtTyp=P","Days=T",CONCATENATE("Per=c",YR4),"DtFmt=D","UseDPDF=Y",CONCATENATE("FX=",YR5),"cols=3;rows=29")</f>
        <v>43007</v>
      </c>
      <c r="YR8" s="1">
        <v>3.2</v>
      </c>
      <c r="YS8" s="1">
        <v>20550237</v>
      </c>
      <c r="YT8" s="3">
        <f t="shared" ref="YT8:YT71" si="133">IF(YR8*YS8&gt;0,YR8*YS8,"")</f>
        <v>65760758.400000006</v>
      </c>
      <c r="YV8" s="6">
        <f>_xll.BDH(YW1,YW7:YX7,YW2,YW3,"Dir=V","Dts=S","Sort=D","Quote=C","QtTyp=P","Days=T",CONCATENATE("Per=c",YW4),"DtFmt=D","UseDPDF=Y",CONCATENATE("FX=",YW5),"cols=3;rows=42")</f>
        <v>43007</v>
      </c>
      <c r="YW8" s="1">
        <v>5.62</v>
      </c>
      <c r="YX8" s="1">
        <v>4274783</v>
      </c>
      <c r="YY8" s="3">
        <f t="shared" ref="YY8:YY71" si="134">IF(YW8*YX8&gt;0,YW8*YX8,"")</f>
        <v>24024280.460000001</v>
      </c>
      <c r="ZA8" s="6">
        <f>_xll.BDH(ZB1,ZB7:ZC7,ZB2,ZB3,"Dir=V","Dts=S","Sort=D","Quote=C","QtTyp=P","Days=T",CONCATENATE("Per=c",ZB4),"DtFmt=D","UseDPDF=Y",CONCATENATE("FX=",ZB5),"cols=3;rows=45")</f>
        <v>43007</v>
      </c>
      <c r="ZB8" s="1">
        <v>20.05</v>
      </c>
      <c r="ZC8" s="1">
        <v>306251</v>
      </c>
      <c r="ZD8" s="3">
        <f t="shared" ref="ZD8:ZD71" si="135">IF(ZB8*ZC8&gt;0,ZB8*ZC8,"")</f>
        <v>6140332.5499999998</v>
      </c>
      <c r="ZF8" s="6">
        <f>_xll.BDH(ZG1,ZG7:ZH7,ZG2,ZG3,"Dir=V","Dts=S","Sort=D","Quote=C","QtTyp=P","Days=T",CONCATENATE("Per=c",ZG4),"DtFmt=D","UseDPDF=Y",CONCATENATE("FX=",ZG5),"cols=3;rows=49")</f>
        <v>43007</v>
      </c>
      <c r="ZG8" s="1">
        <v>8.64</v>
      </c>
      <c r="ZH8" s="1">
        <v>6413844</v>
      </c>
      <c r="ZI8" s="3">
        <f t="shared" ref="ZI8:ZI71" si="136">IF(ZG8*ZH8&gt;0,ZG8*ZH8,"")</f>
        <v>55415612.160000004</v>
      </c>
      <c r="ZK8" s="6">
        <f>_xll.BDH(ZL1,ZL7:ZM7,ZL2,ZL3,"Dir=V","Dts=S","Sort=D","Quote=C","QtTyp=P","Days=T",CONCATENATE("Per=c",ZL4),"DtFmt=D","UseDPDF=Y",CONCATENATE("FX=",ZL5),"cols=3;rows=72")</f>
        <v>43007</v>
      </c>
      <c r="ZL8" s="1">
        <v>1.6800000000000002</v>
      </c>
      <c r="ZM8" s="1">
        <v>16080539</v>
      </c>
      <c r="ZN8" s="3">
        <f t="shared" ref="ZN8:ZN71" si="137">IF(ZL8*ZM8&gt;0,ZL8*ZM8,"")</f>
        <v>27015305.520000003</v>
      </c>
      <c r="ZP8" s="6">
        <f>_xll.BDH(ZQ1,ZQ7:ZR7,ZQ2,ZQ3,"Dir=V","Dts=S","Sort=D","Quote=C","QtTyp=P","Days=T",CONCATENATE("Per=c",ZQ4),"DtFmt=D","UseDPDF=Y",CONCATENATE("FX=",ZQ5),"cols=3;rows=42")</f>
        <v>43007</v>
      </c>
      <c r="ZQ8" s="1">
        <v>10.65</v>
      </c>
      <c r="ZR8" s="1">
        <v>1598465</v>
      </c>
      <c r="ZS8" s="3">
        <f t="shared" ref="ZS8:ZS71" si="138">IF(ZQ8*ZR8&gt;0,ZQ8*ZR8,"")</f>
        <v>17023652.25</v>
      </c>
      <c r="ZU8" s="6">
        <f>_xll.BDH(ZV1,ZV7:ZW7,ZV2,ZV3,"Dir=V","Dts=S","Sort=D","Quote=C","QtTyp=P","Days=T",CONCATENATE("Per=c",ZV4),"DtFmt=D","UseDPDF=Y",CONCATENATE("FX=",ZV5),"cols=3;rows=13")</f>
        <v>43007</v>
      </c>
      <c r="ZV8" s="1">
        <v>3.4</v>
      </c>
      <c r="ZW8" s="1">
        <v>6547971</v>
      </c>
      <c r="ZX8" s="3">
        <f t="shared" ref="ZX8:ZX71" si="139">IF(ZV8*ZW8&gt;0,ZV8*ZW8,"")</f>
        <v>22263101.399999999</v>
      </c>
      <c r="ZZ8" s="6">
        <f>_xll.BDH(AAA1,AAA7:AAB7,AAA2,AAA3,"Dir=V","Dts=S","Sort=D","Quote=C","QtTyp=P","Days=T",CONCATENATE("Per=c",AAA4),"DtFmt=D","UseDPDF=Y",CONCATENATE("FX=",AAA5),"cols=3;rows=17")</f>
        <v>43007</v>
      </c>
      <c r="AAA8" s="1">
        <v>4.5199999999999996</v>
      </c>
      <c r="AAB8" s="1">
        <v>11430519</v>
      </c>
      <c r="AAC8" s="3">
        <f t="shared" ref="AAC8:AAC71" si="140">IF(AAA8*AAB8&gt;0,AAA8*AAB8,"")</f>
        <v>51665945.879999995</v>
      </c>
      <c r="AAE8" s="6">
        <f>_xll.BDH(AAF1,AAF7:AAG7,AAF2,AAF3,"Dir=V","Dts=S","Sort=D","Quote=C","QtTyp=P","Days=T",CONCATENATE("Per=c",AAF4),"DtFmt=D","UseDPDF=Y",CONCATENATE("FX=",AAF5),"cols=3;rows=17")</f>
        <v>43007</v>
      </c>
      <c r="AAF8" s="1">
        <v>4.63</v>
      </c>
      <c r="AAG8" s="1">
        <v>18483781</v>
      </c>
      <c r="AAH8" s="3">
        <f t="shared" ref="AAH8:AAH71" si="141">IF(AAF8*AAG8&gt;0,AAF8*AAG8,"")</f>
        <v>85579906.030000001</v>
      </c>
      <c r="AAJ8" s="6">
        <f>_xll.BDH(AAK1,AAK7:AAL7,AAK2,AAK3,"Dir=V","Dts=S","Sort=D","Quote=C","QtTyp=P","Days=T",CONCATENATE("Per=c",AAK4),"DtFmt=D","UseDPDF=Y",CONCATENATE("FX=",AAK5),"cols=3;rows=13")</f>
        <v>43007</v>
      </c>
      <c r="AAK8" s="1">
        <v>3.65</v>
      </c>
      <c r="AAL8" s="1">
        <v>13706289</v>
      </c>
      <c r="AAM8" s="3">
        <f t="shared" ref="AAM8:AAM71" si="142">IF(AAK8*AAL8&gt;0,AAK8*AAL8,"")</f>
        <v>50027954.850000001</v>
      </c>
      <c r="AAO8" s="6">
        <f>_xll.BDH(AAP1,AAP7:AAQ7,AAP2,AAP3,"Dir=V","Dts=S","Sort=D","Quote=C","QtTyp=P","Days=T",CONCATENATE("Per=c",AAP4),"DtFmt=D","UseDPDF=Y",CONCATENATE("FX=",AAP5),"cols=3;rows=43")</f>
        <v>43007</v>
      </c>
      <c r="AAP8" s="1">
        <v>7.27</v>
      </c>
      <c r="AAQ8" s="1">
        <v>3776193</v>
      </c>
      <c r="AAR8" s="3">
        <f t="shared" ref="AAR8:AAR71" si="143">IF(AAP8*AAQ8&gt;0,AAP8*AAQ8,"")</f>
        <v>27452923.109999999</v>
      </c>
      <c r="AAT8" s="6">
        <f>_xll.BDH(AAU1,AAU7:AAV7,AAU2,AAU3,"Dir=V","Dts=S","Sort=D","Quote=C","QtTyp=P","Days=T",CONCATENATE("Per=c",AAU4),"DtFmt=D","UseDPDF=Y",CONCATENATE("FX=",AAU5),"cols=3;rows=10")</f>
        <v>43007</v>
      </c>
      <c r="AAU8" s="1">
        <v>8.9</v>
      </c>
      <c r="AAV8" s="1">
        <v>8981557</v>
      </c>
      <c r="AAW8" s="3">
        <f t="shared" ref="AAW8:AAW71" si="144">IF(AAU8*AAV8&gt;0,AAU8*AAV8,"")</f>
        <v>79935857.299999997</v>
      </c>
      <c r="AAY8" s="6">
        <f>_xll.BDH(AAZ1,AAZ7:ABA7,AAZ2,AAZ3,"Dir=V","Dts=S","Sort=D","Quote=C","QtTyp=P","Days=T",CONCATENATE("Per=c",AAZ4),"DtFmt=D","UseDPDF=Y",CONCATENATE("FX=",AAZ5),"cols=3;rows=2")</f>
        <v>43007</v>
      </c>
      <c r="AAZ8" s="1">
        <v>13.45</v>
      </c>
      <c r="ABA8" s="1">
        <v>3879911</v>
      </c>
      <c r="ABB8" s="3">
        <f t="shared" ref="ABB8:ABB71" si="145">IF(AAZ8*ABA8&gt;0,AAZ8*ABA8,"")</f>
        <v>52184802.949999996</v>
      </c>
      <c r="ABD8" s="6">
        <f>_xll.BDH(ABE1,ABE7:ABF7,ABE2,ABE3,"Dir=V","Dts=S","Sort=D","Quote=C","QtTyp=P","Days=T",CONCATENATE("Per=c",ABE4),"DtFmt=D","UseDPDF=Y",CONCATENATE("FX=",ABE5),"cols=3;rows=8")</f>
        <v>43007</v>
      </c>
      <c r="ABE8" s="1">
        <v>7.85</v>
      </c>
      <c r="ABF8" s="1">
        <v>10072801</v>
      </c>
      <c r="ABG8" s="3">
        <f t="shared" ref="ABG8:ABG71" si="146">IF(ABE8*ABF8&gt;0,ABE8*ABF8,"")</f>
        <v>79071487.849999994</v>
      </c>
      <c r="ABI8" s="6">
        <f>_xll.BDH(ABJ1,ABJ7:ABK7,ABJ2,ABJ3,"Dir=V","Dts=S","Sort=D","Quote=C","QtTyp=P","Days=T",CONCATENATE("Per=c",ABJ4),"DtFmt=D","UseDPDF=Y",CONCATENATE("FX=",ABJ5),"cols=3;rows=27")</f>
        <v>43007</v>
      </c>
      <c r="ABJ8" s="1">
        <v>5.04</v>
      </c>
      <c r="ABK8" s="1">
        <v>22842253</v>
      </c>
      <c r="ABL8" s="3">
        <f t="shared" ref="ABL8:ABL71" si="147">IF(ABJ8*ABK8&gt;0,ABJ8*ABK8,"")</f>
        <v>115124955.12</v>
      </c>
      <c r="ABN8" s="6">
        <f>_xll.BDH(ABO1,ABO7:ABP7,ABO2,ABO3,"Dir=V","Dts=S","Sort=D","Quote=C","QtTyp=P","Days=T",CONCATENATE("Per=c",ABO4),"DtFmt=D","UseDPDF=Y",CONCATENATE("FX=",ABO5),"cols=3;rows=88")</f>
        <v>43007</v>
      </c>
      <c r="ABO8" s="1">
        <v>8.4499999999999993</v>
      </c>
      <c r="ABP8" s="1">
        <v>7998987</v>
      </c>
      <c r="ABQ8" s="3">
        <f t="shared" ref="ABQ8:ABQ71" si="148">IF(ABO8*ABP8&gt;0,ABO8*ABP8,"")</f>
        <v>67591440.149999991</v>
      </c>
      <c r="ABS8" s="6">
        <f>_xll.BDH(ABT1,ABT7:ABU7,ABT2,ABT3,"Dir=V","Dts=S","Sort=D","Quote=C","QtTyp=P","Days=T",CONCATENATE("Per=c",ABT4),"DtFmt=D","UseDPDF=Y",CONCATENATE("FX=",ABT5),"cols=3;rows=9")</f>
        <v>43007</v>
      </c>
      <c r="ABT8" s="1">
        <v>10.55</v>
      </c>
      <c r="ABU8" s="1">
        <v>8170452</v>
      </c>
      <c r="ABV8" s="3">
        <f t="shared" ref="ABV8:ABV71" si="149">IF(ABT8*ABU8&gt;0,ABT8*ABU8,"")</f>
        <v>86198268.600000009</v>
      </c>
      <c r="ABX8" s="6">
        <f>_xll.BDH(ABY1,ABY7:ABZ7,ABY2,ABY3,"Dir=V","Dts=S","Sort=D","Quote=C","QtTyp=P","Days=T",CONCATENATE("Per=c",ABY4),"DtFmt=D","UseDPDF=Y",CONCATENATE("FX=",ABY5),"cols=3;rows=84")</f>
        <v>43007</v>
      </c>
      <c r="ABY8" s="1">
        <v>0.46500000000000002</v>
      </c>
      <c r="ABZ8" s="1">
        <v>3812756</v>
      </c>
      <c r="ACA8" s="3">
        <f t="shared" ref="ACA8:ACA71" si="150">IF(ABY8*ABZ8&gt;0,ABY8*ABZ8,"")</f>
        <v>1772931.54</v>
      </c>
      <c r="ACC8" s="6">
        <f>_xll.BDH(ACD1,ACD7:ACE7,ACD2,ACD3,"Dir=V","Dts=S","Sort=D","Quote=C","QtTyp=P","Days=T",CONCATENATE("Per=c",ACD4),"DtFmt=D","UseDPDF=Y",CONCATENATE("FX=",ACD5),"cols=3;rows=73")</f>
        <v>43007</v>
      </c>
      <c r="ACD8" s="1">
        <v>6.12</v>
      </c>
      <c r="ACE8" s="1">
        <v>20827884</v>
      </c>
      <c r="ACF8" s="3">
        <f t="shared" ref="ACF8:ACF71" si="151">IF(ACD8*ACE8&gt;0,ACD8*ACE8,"")</f>
        <v>127466650.08</v>
      </c>
      <c r="ACH8" s="6">
        <f>_xll.BDH(ACI1,ACI7:ACJ7,ACI2,ACI3,"Dir=V","Dts=S","Sort=D","Quote=C","QtTyp=P","Days=T",CONCATENATE("Per=c",ACI4),"DtFmt=D","UseDPDF=Y",CONCATENATE("FX=",ACI5),"cols=3;rows=15")</f>
        <v>43007</v>
      </c>
      <c r="ACI8" s="1">
        <v>4.09</v>
      </c>
      <c r="ACJ8" s="1">
        <v>26114492</v>
      </c>
      <c r="ACK8" s="3">
        <f t="shared" ref="ACK8:ACK71" si="152">IF(ACI8*ACJ8&gt;0,ACI8*ACJ8,"")</f>
        <v>106808272.28</v>
      </c>
      <c r="ACM8" s="6">
        <f>_xll.BDH(ACN1,ACN7:ACO7,ACN2,ACN3,"Dir=V","Dts=S","Sort=D","Quote=C","QtTyp=P","Days=T",CONCATENATE("Per=c",ACN4),"DtFmt=D","UseDPDF=Y",CONCATENATE("FX=",ACN5),"cols=3;rows=16")</f>
        <v>43007</v>
      </c>
      <c r="ACN8" s="1">
        <v>7.85</v>
      </c>
      <c r="ACO8" s="1">
        <v>10169501</v>
      </c>
      <c r="ACP8" s="3">
        <f t="shared" ref="ACP8:ACP71" si="153">IF(ACN8*ACO8&gt;0,ACN8*ACO8,"")</f>
        <v>79830582.849999994</v>
      </c>
      <c r="ACR8" s="6">
        <f>_xll.BDH(ACS1,ACS7:ACT7,ACS2,ACS3,"Dir=V","Dts=S","Sort=D","Quote=C","QtTyp=P","Days=T",CONCATENATE("Per=c",ACS4),"DtFmt=D","UseDPDF=Y",CONCATENATE("FX=",ACS5),"cols=3;rows=15")</f>
        <v>43007</v>
      </c>
      <c r="ACS8" s="1">
        <v>13.4</v>
      </c>
      <c r="ACT8" s="1">
        <v>5783763</v>
      </c>
      <c r="ACU8" s="3">
        <f t="shared" ref="ACU8:ACU71" si="154">IF(ACS8*ACT8&gt;0,ACS8*ACT8,"")</f>
        <v>77502424.200000003</v>
      </c>
      <c r="ACW8" s="6">
        <f>_xll.BDH(ACX1,ACX7:ACY7,ACX2,ACX3,"Dir=V","Dts=S","Sort=D","Quote=C","QtTyp=P","Days=T",CONCATENATE("Per=c",ACX4),"DtFmt=D","UseDPDF=Y",CONCATENATE("FX=",ACX5),"cols=3;rows=27")</f>
        <v>43007</v>
      </c>
      <c r="ACX8" s="1">
        <v>5.5600000000000005</v>
      </c>
      <c r="ACY8" s="1">
        <v>74005958</v>
      </c>
      <c r="ACZ8" s="3">
        <f t="shared" ref="ACZ8:ACZ71" si="155">IF(ACX8*ACY8&gt;0,ACX8*ACY8,"")</f>
        <v>411473126.48000002</v>
      </c>
      <c r="ADB8" s="6">
        <f>_xll.BDH(ADC1,ADC7:ADD7,ADC2,ADC3,"Dir=V","Dts=S","Sort=D","Quote=C","QtTyp=P","Days=T",CONCATENATE("Per=c",ADC4),"DtFmt=D","UseDPDF=Y",CONCATENATE("FX=",ADC5),"cols=3;rows=126")</f>
        <v>43007</v>
      </c>
      <c r="ADC8" s="1">
        <v>6.3</v>
      </c>
      <c r="ADD8" s="1">
        <v>13267932</v>
      </c>
      <c r="ADE8" s="3">
        <f t="shared" ref="ADE8:ADE71" si="156">IF(ADC8*ADD8&gt;0,ADC8*ADD8,"")</f>
        <v>83587971.599999994</v>
      </c>
      <c r="ADG8" s="6">
        <f>_xll.BDH(ADH1,ADH7:ADI7,ADH2,ADH3,"Dir=V","Dts=S","Sort=D","Quote=C","QtTyp=P","Days=T",CONCATENATE("Per=c",ADH4),"DtFmt=D","UseDPDF=Y",CONCATENATE("FX=",ADH5),"cols=3;rows=90")</f>
        <v>43007</v>
      </c>
      <c r="ADH8" s="1">
        <v>3.05</v>
      </c>
      <c r="ADI8" s="1">
        <v>44971929</v>
      </c>
      <c r="ADJ8" s="3">
        <f t="shared" ref="ADJ8:ADJ71" si="157">IF(ADH8*ADI8&gt;0,ADH8*ADI8,"")</f>
        <v>137164383.44999999</v>
      </c>
      <c r="ADL8" s="6">
        <f>_xll.BDH(ADM1,ADM7:ADN7,ADM2,ADM3,"Dir=V","Dts=S","Sort=D","Quote=C","QtTyp=P","Days=T",CONCATENATE("Per=c",ADM4),"DtFmt=D","UseDPDF=Y",CONCATENATE("FX=",ADM5),"cols=3;rows=73")</f>
        <v>43007</v>
      </c>
      <c r="ADM8" s="1">
        <v>8.17</v>
      </c>
      <c r="ADN8" s="1">
        <v>11891929</v>
      </c>
      <c r="ADO8" s="3">
        <f t="shared" ref="ADO8:ADO71" si="158">IF(ADM8*ADN8&gt;0,ADM8*ADN8,"")</f>
        <v>97157059.929999992</v>
      </c>
      <c r="ADQ8" s="6">
        <f>_xll.BDH(ADR1,ADR7:ADS7,ADR2,ADR3,"Dir=V","Dts=S","Sort=D","Quote=C","QtTyp=P","Days=T",CONCATENATE("Per=c",ADR4),"DtFmt=D","UseDPDF=Y",CONCATENATE("FX=",ADR5),"cols=3;rows=15")</f>
        <v>43007</v>
      </c>
      <c r="ADR8" s="1">
        <v>12.66</v>
      </c>
      <c r="ADS8" s="1">
        <v>38682516</v>
      </c>
      <c r="ADT8" s="3">
        <f t="shared" ref="ADT8:ADT71" si="159">IF(ADR8*ADS8&gt;0,ADR8*ADS8,"")</f>
        <v>489720652.56</v>
      </c>
      <c r="ADV8" s="6">
        <f>_xll.BDH(ADW1,ADW7:ADX7,ADW2,ADW3,"Dir=V","Dts=S","Sort=D","Quote=C","QtTyp=P","Days=T",CONCATENATE("Per=c",ADW4),"DtFmt=D","UseDPDF=Y",CONCATENATE("FX=",ADW5),"cols=3;rows=2")</f>
        <v>43007</v>
      </c>
      <c r="ADW8" s="1">
        <v>6</v>
      </c>
      <c r="ADX8" s="1">
        <v>4100</v>
      </c>
      <c r="ADY8" s="3">
        <f t="shared" ref="ADY8:ADY71" si="160">IF(ADW8*ADX8&gt;0,ADW8*ADX8,"")</f>
        <v>24600</v>
      </c>
      <c r="AEA8" s="6">
        <f>_xll.BDH(AEB1,AEB7:AEC7,AEB2,AEB3,"Dir=V","Dts=S","Sort=D","Quote=C","QtTyp=P","Days=T",CONCATENATE("Per=c",AEB4),"DtFmt=D","UseDPDF=Y",CONCATENATE("FX=",AEB5),"cols=3;rows=17")</f>
        <v>43007</v>
      </c>
      <c r="AEB8" s="1">
        <v>17.398900000000001</v>
      </c>
      <c r="AEC8" s="1">
        <v>3863523</v>
      </c>
      <c r="AED8" s="3">
        <f t="shared" ref="AED8:AED71" si="161">IF(AEB8*AEC8&gt;0,AEB8*AEC8,"")</f>
        <v>67221050.324699998</v>
      </c>
      <c r="AEF8" s="6">
        <f>_xll.BDH(AEG1,AEG7:AEH7,AEG2,AEG3,"Dir=V","Dts=S","Sort=D","Quote=C","QtTyp=P","Days=T",CONCATENATE("Per=c",AEG4),"DtFmt=D","UseDPDF=Y",CONCATENATE("FX=",AEG5),"cols=3;rows=93")</f>
        <v>43007</v>
      </c>
      <c r="AEG8" s="1">
        <v>33.92</v>
      </c>
      <c r="AEH8" s="1">
        <v>785972</v>
      </c>
      <c r="AEI8" s="3">
        <f t="shared" ref="AEI8:AEI71" si="162">IF(AEG8*AEH8&gt;0,AEG8*AEH8,"")</f>
        <v>26660170.240000002</v>
      </c>
      <c r="AEK8" s="6">
        <f>_xll.BDH(AEL1,AEL7:AEM7,AEL2,AEL3,"Dir=V","Dts=S","Sort=D","Quote=C","QtTyp=P","Days=T",CONCATENATE("Per=c",AEL4),"DtFmt=D","UseDPDF=Y",CONCATENATE("FX=",AEL5),"cols=3;rows=14")</f>
        <v>43007</v>
      </c>
      <c r="AEL8" s="1">
        <v>5.6</v>
      </c>
      <c r="AEM8" s="1">
        <v>16362994</v>
      </c>
      <c r="AEN8" s="3">
        <f t="shared" ref="AEN8:AEN71" si="163">IF(AEL8*AEM8&gt;0,AEL8*AEM8,"")</f>
        <v>91632766.399999991</v>
      </c>
      <c r="AEP8" s="6">
        <f>_xll.BDH(AEQ1,AEQ7:AER7,AEQ2,AEQ3,"Dir=V","Dts=S","Sort=D","Quote=C","QtTyp=P","Days=T",CONCATENATE("Per=c",AEQ4),"DtFmt=D","UseDPDF=Y",CONCATENATE("FX=",AEQ5),"cols=3;rows=55")</f>
        <v>43007</v>
      </c>
      <c r="AEQ8" s="1">
        <v>6.35</v>
      </c>
      <c r="AER8" s="1">
        <v>6198513</v>
      </c>
      <c r="AES8" s="3">
        <f t="shared" ref="AES8:AES71" si="164">IF(AEQ8*AER8&gt;0,AEQ8*AER8,"")</f>
        <v>39360557.549999997</v>
      </c>
      <c r="AEU8" s="6">
        <f>_xll.BDH(AEV1,AEV7:AEW7,AEV2,AEV3,"Dir=V","Dts=S","Sort=D","Quote=C","QtTyp=P","Days=T",CONCATENATE("Per=c",AEV4),"DtFmt=D","UseDPDF=Y",CONCATENATE("FX=",AEV5),"cols=3;rows=69")</f>
        <v>43007</v>
      </c>
      <c r="AEV8" s="1">
        <v>1.77</v>
      </c>
      <c r="AEW8" s="1">
        <v>31083914</v>
      </c>
      <c r="AEX8" s="3">
        <f t="shared" ref="AEX8:AEX71" si="165">IF(AEV8*AEW8&gt;0,AEV8*AEW8,"")</f>
        <v>55018527.780000001</v>
      </c>
      <c r="AEZ8" s="6">
        <f>_xll.BDH(AFA1,AFA7:AFB7,AFA2,AFA3,"Dir=V","Dts=S","Sort=D","Quote=C","QtTyp=P","Days=T",CONCATENATE("Per=c",AFA4),"DtFmt=D","UseDPDF=Y",CONCATENATE("FX=",AFA5),"cols=3;rows=95")</f>
        <v>43007</v>
      </c>
      <c r="AFA8" s="1">
        <v>13</v>
      </c>
      <c r="AFB8" s="1">
        <v>3628295</v>
      </c>
      <c r="AFC8" s="3">
        <f t="shared" ref="AFC8:AFC71" si="166">IF(AFA8*AFB8&gt;0,AFA8*AFB8,"")</f>
        <v>47167835</v>
      </c>
      <c r="AFE8" s="6">
        <f>_xll.BDH(AFF1,AFF7:AFG7,AFF2,AFF3,"Dir=V","Dts=S","Sort=D","Quote=C","QtTyp=P","Days=T",CONCATENATE("Per=c",AFF4),"DtFmt=D","UseDPDF=Y",CONCATENATE("FX=",AFF5),"cols=3;rows=16")</f>
        <v>43007</v>
      </c>
      <c r="AFF8" s="1">
        <v>8.77</v>
      </c>
      <c r="AFG8" s="1">
        <v>6194119</v>
      </c>
      <c r="AFH8" s="3">
        <f t="shared" ref="AFH8:AFH71" si="167">IF(AFF8*AFG8&gt;0,AFF8*AFG8,"")</f>
        <v>54322423.629999995</v>
      </c>
      <c r="AFJ8" s="6">
        <f>_xll.BDH(AFK1,AFK7:AFL7,AFK2,AFK3,"Dir=V","Dts=S","Sort=D","Quote=C","QtTyp=P","Days=T",CONCATENATE("Per=c",AFK4),"DtFmt=D","UseDPDF=Y",CONCATENATE("FX=",AFK5),"cols=3;rows=31")</f>
        <v>43007</v>
      </c>
      <c r="AFK8" s="1">
        <v>7.35</v>
      </c>
      <c r="AFL8" s="1">
        <v>9722324</v>
      </c>
      <c r="AFM8" s="3">
        <f t="shared" ref="AFM8:AFM71" si="168">IF(AFK8*AFL8&gt;0,AFK8*AFL8,"")</f>
        <v>71459081.399999991</v>
      </c>
      <c r="AFO8" s="6">
        <f>_xll.BDH(AFP1,AFP7:AFQ7,AFP2,AFP3,"Dir=V","Dts=S","Sort=D","Quote=C","QtTyp=P","Days=T",CONCATENATE("Per=c",AFP4),"DtFmt=D","UseDPDF=Y",CONCATENATE("FX=",AFP5),"cols=3;rows=27")</f>
        <v>43007</v>
      </c>
      <c r="AFP8" s="1">
        <v>3.46</v>
      </c>
      <c r="AFQ8" s="1">
        <v>13321874</v>
      </c>
      <c r="AFR8" s="3">
        <f t="shared" ref="AFR8:AFR71" si="169">IF(AFP8*AFQ8&gt;0,AFP8*AFQ8,"")</f>
        <v>46093684.039999999</v>
      </c>
      <c r="AFT8" s="6">
        <f>_xll.BDH(AFU1,AFU7:AFV7,AFU2,AFU3,"Dir=V","Dts=S","Sort=D","Quote=C","QtTyp=P","Days=T",CONCATENATE("Per=c",AFU4),"DtFmt=D","UseDPDF=Y",CONCATENATE("FX=",AFU5),"cols=3;rows=7")</f>
        <v>43007</v>
      </c>
      <c r="AFU8" s="1">
        <v>15.94</v>
      </c>
      <c r="AFV8" s="1">
        <v>3595091</v>
      </c>
      <c r="AFW8" s="3">
        <f t="shared" ref="AFW8:AFW71" si="170">IF(AFU8*AFV8&gt;0,AFU8*AFV8,"")</f>
        <v>57305750.539999999</v>
      </c>
      <c r="AFY8" s="6">
        <f>_xll.BDH(AFZ1,AFZ7:AGA7,AFZ2,AFZ3,"Dir=V","Dts=S","Sort=D","Quote=C","QtTyp=P","Days=T",CONCATENATE("Per=c",AFZ4),"DtFmt=D","UseDPDF=Y",CONCATENATE("FX=",AFZ5),"cols=3;rows=14")</f>
        <v>43007</v>
      </c>
      <c r="AFZ8" s="1">
        <v>3.7</v>
      </c>
      <c r="AGA8" s="1">
        <v>49533955</v>
      </c>
      <c r="AGB8" s="3">
        <f t="shared" ref="AGB8:AGB71" si="171">IF(AFZ8*AGA8&gt;0,AFZ8*AGA8,"")</f>
        <v>183275633.5</v>
      </c>
      <c r="AGD8" s="6">
        <f>_xll.BDH(AGE1,AGE7:AGF7,AGE2,AGE3,"Dir=V","Dts=S","Sort=D","Quote=C","QtTyp=P","Days=T",CONCATENATE("Per=c",AGE4),"DtFmt=D","UseDPDF=Y",CONCATENATE("FX=",AGE5),"cols=3;rows=85")</f>
        <v>43007</v>
      </c>
      <c r="AGE8" s="1">
        <v>2.1800000000000002</v>
      </c>
      <c r="AGF8" s="1">
        <v>63959882</v>
      </c>
      <c r="AGG8" s="3">
        <f t="shared" ref="AGG8:AGG71" si="172">IF(AGE8*AGF8&gt;0,AGE8*AGF8,"")</f>
        <v>139432542.76000002</v>
      </c>
      <c r="AGI8" s="6">
        <f>_xll.BDH(AGJ1,AGJ7:AGK7,AGJ2,AGJ3,"Dir=V","Dts=S","Sort=D","Quote=C","QtTyp=P","Days=T",CONCATENATE("Per=c",AGJ4),"DtFmt=D","UseDPDF=Y",CONCATENATE("FX=",AGJ5),"cols=3;rows=5")</f>
        <v>43007</v>
      </c>
      <c r="AGJ8" s="1">
        <v>17.670000000000002</v>
      </c>
      <c r="AGK8" s="1">
        <v>4177742</v>
      </c>
      <c r="AGL8" s="3">
        <f t="shared" ref="AGL8:AGL71" si="173">IF(AGJ8*AGK8&gt;0,AGJ8*AGK8,"")</f>
        <v>73820701.140000001</v>
      </c>
      <c r="AGN8" s="6">
        <f>_xll.BDH(AGO1,AGO7:AGP7,AGO2,AGO3,"Dir=V","Dts=S","Sort=D","Quote=C","QtTyp=P","Days=T",CONCATENATE("Per=c",AGO4),"DtFmt=D","UseDPDF=Y",CONCATENATE("FX=",AGO5),"cols=3;rows=6")</f>
        <v>43007</v>
      </c>
      <c r="AGO8" s="1">
        <v>18.61</v>
      </c>
      <c r="AGP8" s="1">
        <v>20052634</v>
      </c>
      <c r="AGQ8" s="3">
        <f t="shared" ref="AGQ8:AGQ71" si="174">IF(AGO8*AGP8&gt;0,AGO8*AGP8,"")</f>
        <v>373179518.74000001</v>
      </c>
      <c r="AGS8" s="6">
        <f>_xll.BDH(AGT1,AGT7:AGU7,AGT2,AGT3,"Dir=V","Dts=S","Sort=D","Quote=C","QtTyp=P","Days=T",CONCATENATE("Per=c",AGT4),"DtFmt=D","UseDPDF=Y",CONCATENATE("FX=",AGT5),"cols=3;rows=80")</f>
        <v>43007</v>
      </c>
      <c r="AGT8" s="1">
        <v>5.79</v>
      </c>
      <c r="AGU8" s="1">
        <v>102981773</v>
      </c>
      <c r="AGV8" s="3">
        <f t="shared" ref="AGV8:AGV71" si="175">IF(AGT8*AGU8&gt;0,AGT8*AGU8,"")</f>
        <v>596264465.66999996</v>
      </c>
      <c r="AGX8" s="6">
        <f>_xll.BDH(AGY1,AGY7:AGZ7,AGY2,AGY3,"Dir=V","Dts=S","Sort=D","Quote=C","QtTyp=P","Days=T",CONCATENATE("Per=c",AGY4),"DtFmt=D","UseDPDF=Y",CONCATENATE("FX=",AGY5),"cols=3;rows=78")</f>
        <v>43007</v>
      </c>
      <c r="AGY8" s="1">
        <v>9.15</v>
      </c>
      <c r="AGZ8" s="1">
        <v>36025905</v>
      </c>
      <c r="AHA8" s="3">
        <f t="shared" ref="AHA8:AHA71" si="176">IF(AGY8*AGZ8&gt;0,AGY8*AGZ8,"")</f>
        <v>329637030.75</v>
      </c>
      <c r="AHC8" s="6">
        <f>_xll.BDH(AHD1,AHD7:AHE7,AHD2,AHD3,"Dir=V","Dts=S","Sort=D","Quote=C","QtTyp=P","Days=T",CONCATENATE("Per=c",AHD4),"DtFmt=D","UseDPDF=Y",CONCATENATE("FX=",AHD5),"cols=3;rows=87")</f>
        <v>43007</v>
      </c>
      <c r="AHD8" s="1">
        <v>12.95</v>
      </c>
      <c r="AHE8" s="1">
        <v>4422648</v>
      </c>
      <c r="AHF8" s="3">
        <f t="shared" ref="AHF8:AHF71" si="177">IF(AHD8*AHE8&gt;0,AHD8*AHE8,"")</f>
        <v>57273291.599999994</v>
      </c>
      <c r="AHH8" s="6">
        <f>_xll.BDH(AHI1,AHI7:AHJ7,AHI2,AHI3,"Dir=V","Dts=S","Sort=D","Quote=C","QtTyp=P","Days=T",CONCATENATE("Per=c",AHI4),"DtFmt=D","UseDPDF=Y",CONCATENATE("FX=",AHI5),"cols=3;rows=23")</f>
        <v>43007</v>
      </c>
      <c r="AHI8" s="1">
        <v>7.42</v>
      </c>
      <c r="AHJ8" s="1">
        <v>12280198</v>
      </c>
      <c r="AHK8" s="3">
        <f t="shared" ref="AHK8:AHK71" si="178">IF(AHI8*AHJ8&gt;0,AHI8*AHJ8,"")</f>
        <v>91119069.159999996</v>
      </c>
      <c r="AHM8" s="6">
        <f>_xll.BDH(AHN1,AHN7:AHO7,AHN2,AHN3,"Dir=V","Dts=S","Sort=D","Quote=C","QtTyp=P","Days=T",CONCATENATE("Per=c",AHN4),"DtFmt=D","UseDPDF=Y",CONCATENATE("FX=",AHN5),"cols=3;rows=30")</f>
        <v>43007</v>
      </c>
      <c r="AHN8" s="1">
        <v>6.65</v>
      </c>
      <c r="AHO8" s="1">
        <v>9528451</v>
      </c>
      <c r="AHP8" s="3">
        <f t="shared" ref="AHP8:AHP71" si="179">IF(AHN8*AHO8&gt;0,AHN8*AHO8,"")</f>
        <v>63364199.150000006</v>
      </c>
      <c r="AHR8" s="6">
        <f>_xll.BDH(AHS1,AHS7:AHT7,AHS2,AHS3,"Dir=V","Dts=S","Sort=D","Quote=C","QtTyp=P","Days=T",CONCATENATE("Per=c",AHS4),"DtFmt=D","UseDPDF=Y",CONCATENATE("FX=",AHS5),"cols=3;rows=15")</f>
        <v>43007</v>
      </c>
      <c r="AHS8" s="1">
        <v>8.06</v>
      </c>
      <c r="AHT8" s="1">
        <v>77498706</v>
      </c>
      <c r="AHU8" s="3">
        <f t="shared" ref="AHU8:AHU71" si="180">IF(AHS8*AHT8&gt;0,AHS8*AHT8,"")</f>
        <v>624639570.36000001</v>
      </c>
      <c r="AHW8" s="6">
        <f>_xll.BDH(AHX1,AHX7:AHY7,AHX2,AHX3,"Dir=V","Dts=S","Sort=D","Quote=C","QtTyp=P","Days=T",CONCATENATE("Per=c",AHX4),"DtFmt=D","UseDPDF=Y",CONCATENATE("FX=",AHX5),"cols=3;rows=14")</f>
        <v>43007</v>
      </c>
      <c r="AHX8" s="1">
        <v>11.08</v>
      </c>
      <c r="AHY8" s="1">
        <v>11161132</v>
      </c>
      <c r="AHZ8" s="3">
        <f t="shared" ref="AHZ8:AHZ71" si="181">IF(AHX8*AHY8&gt;0,AHX8*AHY8,"")</f>
        <v>123665342.56</v>
      </c>
      <c r="AIB8" s="6">
        <f>_xll.BDH(AIC1,AIC7:AID7,AIC2,AIC3,"Dir=V","Dts=S","Sort=D","Quote=C","QtTyp=P","Days=T",CONCATENATE("Per=c",AIC4),"DtFmt=D","UseDPDF=Y",CONCATENATE("FX=",AIC5),"cols=3;rows=43")</f>
        <v>43007</v>
      </c>
      <c r="AIC8" s="1">
        <v>4</v>
      </c>
      <c r="AID8" s="1">
        <v>31556241</v>
      </c>
      <c r="AIE8" s="3">
        <f t="shared" ref="AIE8:AIE71" si="182">IF(AIC8*AID8&gt;0,AIC8*AID8,"")</f>
        <v>126224964</v>
      </c>
      <c r="AIG8" s="6">
        <f>_xll.BDH(AIH1,AIH7:AII7,AIH2,AIH3,"Dir=V","Dts=S","Sort=D","Quote=C","QtTyp=P","Days=T",CONCATENATE("Per=c",AIH4),"DtFmt=D","UseDPDF=Y",CONCATENATE("FX=",AIH5),"cols=3;rows=9")</f>
        <v>43007</v>
      </c>
      <c r="AIH8" s="1">
        <v>5.76</v>
      </c>
      <c r="AII8" s="1">
        <v>39913171</v>
      </c>
      <c r="AIJ8" s="3">
        <f t="shared" ref="AIJ8:AIJ71" si="183">IF(AIH8*AII8&gt;0,AIH8*AII8,"")</f>
        <v>229899864.95999998</v>
      </c>
      <c r="AIL8" s="6">
        <f>_xll.BDH(AIM1,AIM7:AIN7,AIM2,AIM3,"Dir=V","Dts=S","Sort=D","Quote=C","QtTyp=P","Days=T",CONCATENATE("Per=c",AIM4),"DtFmt=D","UseDPDF=Y",CONCATENATE("FX=",AIM5),"cols=3;rows=18")</f>
        <v>43007</v>
      </c>
      <c r="AIM8" s="1">
        <v>14.95</v>
      </c>
      <c r="AIN8" s="1">
        <v>8139039</v>
      </c>
      <c r="AIO8" s="3">
        <f t="shared" ref="AIO8:AIO71" si="184">IF(AIM8*AIN8&gt;0,AIM8*AIN8,"")</f>
        <v>121678633.05</v>
      </c>
      <c r="AIQ8" s="6">
        <f>_xll.BDH(AIR1,AIR7:AIS7,AIR2,AIR3,"Dir=V","Dts=S","Sort=D","Quote=C","QtTyp=P","Days=T",CONCATENATE("Per=c",AIR4),"DtFmt=D","UseDPDF=Y",CONCATENATE("FX=",AIR5),"cols=3;rows=30")</f>
        <v>43007</v>
      </c>
      <c r="AIR8" s="1">
        <v>16.489999999999998</v>
      </c>
      <c r="AIS8" s="1">
        <v>5767403</v>
      </c>
      <c r="AIT8" s="3">
        <f t="shared" ref="AIT8:AIT71" si="185">IF(AIR8*AIS8&gt;0,AIR8*AIS8,"")</f>
        <v>95104475.469999984</v>
      </c>
      <c r="AIV8" s="6">
        <f>_xll.BDH(AIW1,AIW7:AIX7,AIW2,AIW3,"Dir=V","Dts=S","Sort=D","Quote=C","QtTyp=P","Days=T",CONCATENATE("Per=c",AIW4),"DtFmt=D","UseDPDF=Y",CONCATENATE("FX=",AIW5),"cols=3;rows=44")</f>
        <v>43007</v>
      </c>
      <c r="AIW8" s="1">
        <v>23.89</v>
      </c>
      <c r="AIX8" s="1">
        <v>9252238</v>
      </c>
      <c r="AIY8" s="3">
        <f t="shared" ref="AIY8:AIY71" si="186">IF(AIW8*AIX8&gt;0,AIW8*AIX8,"")</f>
        <v>221035965.81999999</v>
      </c>
      <c r="AJA8" s="6">
        <f>_xll.BDH(AJB1,AJB7:AJC7,AJB2,AJB3,"Dir=V","Dts=S","Sort=D","Quote=C","QtTyp=P","Days=T",CONCATENATE("Per=c",AJB4),"DtFmt=D","UseDPDF=Y",CONCATENATE("FX=",AJB5),"cols=3;rows=14")</f>
        <v>43007</v>
      </c>
      <c r="AJB8" s="1">
        <v>21.17</v>
      </c>
      <c r="AJC8" s="1">
        <v>52606778</v>
      </c>
      <c r="AJD8" s="3">
        <f t="shared" ref="AJD8:AJD71" si="187">IF(AJB8*AJC8&gt;0,AJB8*AJC8,"")</f>
        <v>1113685490.26</v>
      </c>
      <c r="AJF8" s="6">
        <f>_xll.BDH(AJG1,AJG7:AJH7,AJG2,AJG3,"Dir=V","Dts=S","Sort=D","Quote=C","QtTyp=P","Days=T",CONCATENATE("Per=c",AJG4),"DtFmt=D","UseDPDF=Y",CONCATENATE("FX=",AJG5),"cols=3;rows=12")</f>
        <v>43007</v>
      </c>
      <c r="AJG8" s="1">
        <v>16.55</v>
      </c>
      <c r="AJH8" s="1">
        <v>12236120</v>
      </c>
      <c r="AJI8" s="3">
        <f t="shared" ref="AJI8:AJI71" si="188">IF(AJG8*AJH8&gt;0,AJG8*AJH8,"")</f>
        <v>202507786</v>
      </c>
      <c r="AJK8" s="6">
        <f>_xll.BDH(AJL1,AJL7:AJM7,AJL2,AJL3,"Dir=V","Dts=S","Sort=D","Quote=C","QtTyp=P","Days=T",CONCATENATE("Per=c",AJL4),"DtFmt=D","UseDPDF=Y",CONCATENATE("FX=",AJL5),"cols=3;rows=11")</f>
        <v>43007</v>
      </c>
      <c r="AJL8" s="1">
        <v>9.3699999999999992</v>
      </c>
      <c r="AJM8" s="1">
        <v>18570594</v>
      </c>
      <c r="AJN8" s="3">
        <f t="shared" ref="AJN8:AJN71" si="189">IF(AJL8*AJM8&gt;0,AJL8*AJM8,"")</f>
        <v>174006465.77999997</v>
      </c>
      <c r="AJP8" s="6">
        <f>_xll.BDH(AJQ1,AJQ7:AJR7,AJQ2,AJQ3,"Dir=V","Dts=S","Sort=D","Quote=C","QtTyp=P","Days=T",CONCATENATE("Per=c",AJQ4),"DtFmt=D","UseDPDF=Y",CONCATENATE("FX=",AJQ5),"cols=3;rows=28")</f>
        <v>43007</v>
      </c>
      <c r="AJQ8" s="1">
        <v>5.25</v>
      </c>
      <c r="AJR8" s="1">
        <v>61553009</v>
      </c>
      <c r="AJS8" s="3">
        <f t="shared" ref="AJS8:AJS71" si="190">IF(AJQ8*AJR8&gt;0,AJQ8*AJR8,"")</f>
        <v>323153297.25</v>
      </c>
      <c r="AJU8" s="6">
        <f>_xll.BDH(AJV1,AJV7:AJW7,AJV2,AJV3,"Dir=V","Dts=S","Sort=D","Quote=C","QtTyp=P","Days=T",CONCATENATE("Per=c",AJV4),"DtFmt=D","UseDPDF=Y",CONCATENATE("FX=",AJV5),"cols=3;rows=65")</f>
        <v>43007</v>
      </c>
      <c r="AJV8" s="1">
        <v>15.49</v>
      </c>
      <c r="AJW8" s="1">
        <v>15126797</v>
      </c>
      <c r="AJX8" s="3">
        <f t="shared" ref="AJX8:AJX71" si="191">IF(AJV8*AJW8&gt;0,AJV8*AJW8,"")</f>
        <v>234314085.53</v>
      </c>
      <c r="AJZ8" s="6">
        <f>_xll.BDH(AKA1,AKA7:AKB7,AKA2,AKA3,"Dir=V","Dts=S","Sort=D","Quote=C","QtTyp=P","Days=T",CONCATENATE("Per=c",AKA4),"DtFmt=D","UseDPDF=Y",CONCATENATE("FX=",AKA5),"cols=3;rows=31")</f>
        <v>43007</v>
      </c>
      <c r="AKA8" s="1">
        <v>7.75</v>
      </c>
      <c r="AKB8" s="1">
        <v>27041867</v>
      </c>
      <c r="AKC8" s="3">
        <f t="shared" ref="AKC8:AKC71" si="192">IF(AKA8*AKB8&gt;0,AKA8*AKB8,"")</f>
        <v>209574469.25</v>
      </c>
      <c r="AKE8" s="6">
        <f>_xll.BDH(AKF1,AKF7:AKG7,AKF2,AKF3,"Dir=V","Dts=S","Sort=D","Quote=C","QtTyp=P","Days=T",CONCATENATE("Per=c",AKF4),"DtFmt=D","UseDPDF=Y",CONCATENATE("FX=",AKF5),"cols=3;rows=15")</f>
        <v>43007</v>
      </c>
      <c r="AKF8" s="1">
        <v>7.5600000000000005</v>
      </c>
      <c r="AKG8" s="1">
        <v>41566691</v>
      </c>
      <c r="AKH8" s="3">
        <f t="shared" ref="AKH8:AKH71" si="193">IF(AKF8*AKG8&gt;0,AKF8*AKG8,"")</f>
        <v>314244183.96000004</v>
      </c>
      <c r="AKJ8" s="6">
        <f>_xll.BDH(AKK1,AKK7:AKL7,AKK2,AKK3,"Dir=V","Dts=S","Sort=D","Quote=C","QtTyp=P","Days=T",CONCATENATE("Per=c",AKK4),"DtFmt=D","UseDPDF=Y",CONCATENATE("FX=",AKK5),"cols=3;rows=4")</f>
        <v>43007</v>
      </c>
      <c r="AKK8" s="1">
        <v>16.809999999999999</v>
      </c>
      <c r="AKL8" s="1">
        <v>16436392</v>
      </c>
      <c r="AKM8" s="3">
        <f t="shared" ref="AKM8:AKM71" si="194">IF(AKK8*AKL8&gt;0,AKK8*AKL8,"")</f>
        <v>276295749.51999998</v>
      </c>
      <c r="AKO8" s="6">
        <f>_xll.BDH(AKP1,AKP7:AKQ7,AKP2,AKP3,"Dir=V","Dts=S","Sort=D","Quote=C","QtTyp=P","Days=T",CONCATENATE("Per=c",AKP4),"DtFmt=D","UseDPDF=Y",CONCATENATE("FX=",AKP5),"cols=3;rows=15")</f>
        <v>43007</v>
      </c>
      <c r="AKP8" s="1">
        <v>4.3</v>
      </c>
      <c r="AKQ8" s="1">
        <v>18296509</v>
      </c>
      <c r="AKR8" s="3">
        <f t="shared" ref="AKR8:AKR71" si="195">IF(AKP8*AKQ8&gt;0,AKP8*AKQ8,"")</f>
        <v>78674988.700000003</v>
      </c>
      <c r="AKT8" s="6">
        <f>_xll.BDH(AKU1,AKU7:AKV7,AKU2,AKU3,"Dir=V","Dts=S","Sort=D","Quote=C","QtTyp=P","Days=T",CONCATENATE("Per=c",AKU4),"DtFmt=D","UseDPDF=Y",CONCATENATE("FX=",AKU5),"cols=3;rows=78")</f>
        <v>43007</v>
      </c>
      <c r="AKU8" s="1">
        <v>14.23</v>
      </c>
      <c r="AKV8" s="1">
        <v>5808154</v>
      </c>
      <c r="AKW8" s="3">
        <f t="shared" ref="AKW8:AKW71" si="196">IF(AKU8*AKV8&gt;0,AKU8*AKV8,"")</f>
        <v>82650031.420000002</v>
      </c>
      <c r="AKY8" s="6">
        <f>_xll.BDH(AKZ1,AKZ7:ALA7,AKZ2,AKZ3,"Dir=V","Dts=S","Sort=D","Quote=C","QtTyp=P","Days=T",CONCATENATE("Per=c",AKZ4),"DtFmt=D","UseDPDF=Y",CONCATENATE("FX=",AKZ5),"cols=3;rows=68")</f>
        <v>43007</v>
      </c>
      <c r="AKZ8" s="1">
        <v>2.54</v>
      </c>
      <c r="ALA8" s="1">
        <v>47470877</v>
      </c>
      <c r="ALB8" s="3">
        <f t="shared" ref="ALB8:ALB71" si="197">IF(AKZ8*ALA8&gt;0,AKZ8*ALA8,"")</f>
        <v>120576027.58</v>
      </c>
      <c r="ALD8" s="6">
        <f>_xll.BDH(ALE1,ALE7:ALF7,ALE2,ALE3,"Dir=V","Dts=S","Sort=D","Quote=C","QtTyp=P","Days=T",CONCATENATE("Per=c",ALE4),"DtFmt=D","UseDPDF=Y",CONCATENATE("FX=",ALE5),"cols=3;rows=9")</f>
        <v>43007</v>
      </c>
      <c r="ALE8" s="1">
        <v>5.55</v>
      </c>
      <c r="ALF8" s="1">
        <v>69107709</v>
      </c>
      <c r="ALG8" s="3">
        <f t="shared" ref="ALG8:ALG71" si="198">IF(ALE8*ALF8&gt;0,ALE8*ALF8,"")</f>
        <v>383547784.94999999</v>
      </c>
      <c r="ALI8" s="6">
        <f>_xll.BDH(ALJ1,ALJ7:ALK7,ALJ2,ALJ3,"Dir=V","Dts=S","Sort=D","Quote=C","QtTyp=P","Days=T",CONCATENATE("Per=c",ALJ4),"DtFmt=D","UseDPDF=Y",CONCATENATE("FX=",ALJ5),"cols=3;rows=103")</f>
        <v>43007</v>
      </c>
      <c r="ALJ8" s="1">
        <v>11.2</v>
      </c>
      <c r="ALK8" s="1">
        <v>29168950</v>
      </c>
      <c r="ALL8" s="3">
        <f t="shared" ref="ALL8:ALL71" si="199">IF(ALJ8*ALK8&gt;0,ALJ8*ALK8,"")</f>
        <v>326692240</v>
      </c>
      <c r="ALN8" s="6">
        <f>_xll.BDH(ALO1,ALO7:ALP7,ALO2,ALO3,"Dir=V","Dts=S","Sort=D","Quote=C","QtTyp=P","Days=T",CONCATENATE("Per=c",ALO4),"DtFmt=D","UseDPDF=Y",CONCATENATE("FX=",ALO5),"cols=3;rows=43")</f>
        <v>43007</v>
      </c>
      <c r="ALO8" s="1">
        <v>3.76</v>
      </c>
      <c r="ALP8" s="1">
        <v>192942127</v>
      </c>
      <c r="ALQ8" s="3">
        <f t="shared" ref="ALQ8:ALQ71" si="200">IF(ALO8*ALP8&gt;0,ALO8*ALP8,"")</f>
        <v>725462397.51999998</v>
      </c>
      <c r="ALS8" s="6">
        <f>_xll.BDH(ALT1,ALT7:ALU7,ALT2,ALT3,"Dir=V","Dts=S","Sort=D","Quote=C","QtTyp=P","Days=T",CONCATENATE("Per=c",ALT4),"DtFmt=D","UseDPDF=Y",CONCATENATE("FX=",ALT5),"cols=3;rows=42")</f>
        <v>43007</v>
      </c>
      <c r="ALT8" s="1">
        <v>30.32</v>
      </c>
      <c r="ALU8" s="1">
        <v>15597002</v>
      </c>
      <c r="ALV8" s="3">
        <f t="shared" ref="ALV8:ALV71" si="201">IF(ALT8*ALU8&gt;0,ALT8*ALU8,"")</f>
        <v>472901100.63999999</v>
      </c>
      <c r="ALX8" s="6">
        <f>_xll.BDH(ALY1,ALY7:ALZ7,ALY2,ALY3,"Dir=V","Dts=S","Sort=D","Quote=C","QtTyp=P","Days=T",CONCATENATE("Per=c",ALY4),"DtFmt=D","UseDPDF=Y",CONCATENATE("FX=",ALY5),"cols=3;rows=15")</f>
        <v>43007</v>
      </c>
      <c r="ALY8" s="1">
        <v>15.95</v>
      </c>
      <c r="ALZ8" s="1">
        <v>40464344</v>
      </c>
      <c r="AMA8" s="3">
        <f t="shared" ref="AMA8:AMA71" si="202">IF(ALY8*ALZ8&gt;0,ALY8*ALZ8,"")</f>
        <v>645406286.79999995</v>
      </c>
      <c r="AMC8" s="6">
        <f>_xll.BDH(AMD1,AMD7:AME7,AMD2,AMD3,"Dir=V","Dts=S","Sort=D","Quote=C","QtTyp=P","Days=T",CONCATENATE("Per=c",AMD4),"DtFmt=D","UseDPDF=Y",CONCATENATE("FX=",AMD5),"cols=3;rows=12")</f>
        <v>43007</v>
      </c>
      <c r="AMD8" s="1">
        <v>15.75</v>
      </c>
      <c r="AME8" s="1">
        <v>35869567</v>
      </c>
      <c r="AMF8" s="3">
        <f t="shared" ref="AMF8:AMF71" si="203">IF(AMD8*AME8&gt;0,AMD8*AME8,"")</f>
        <v>564945680.25</v>
      </c>
      <c r="AMH8" s="6">
        <f>_xll.BDH(AMI1,AMI7:AMJ7,AMI2,AMI3,"Dir=V","Dts=S","Sort=D","Quote=C","QtTyp=P","Days=T",CONCATENATE("Per=c",AMI4),"DtFmt=D","UseDPDF=Y",CONCATENATE("FX=",AMI5),"cols=3;rows=26")</f>
        <v>43007</v>
      </c>
      <c r="AMI8" s="1">
        <v>13.28</v>
      </c>
      <c r="AMJ8" s="1">
        <v>14965234</v>
      </c>
      <c r="AMK8" s="3">
        <f t="shared" ref="AMK8:AMK71" si="204">IF(AMI8*AMJ8&gt;0,AMI8*AMJ8,"")</f>
        <v>198738307.51999998</v>
      </c>
      <c r="AMM8" s="6">
        <f>_xll.BDH(AMN1,AMN7:AMO7,AMN2,AMN3,"Dir=V","Dts=S","Sort=D","Quote=C","QtTyp=P","Days=T",CONCATENATE("Per=c",AMN4),"DtFmt=D","UseDPDF=Y",CONCATENATE("FX=",AMN5),"cols=3;rows=2")</f>
        <v>43007</v>
      </c>
      <c r="AMN8" s="1">
        <v>26.78</v>
      </c>
      <c r="AMO8" s="1">
        <v>14367716</v>
      </c>
      <c r="AMP8" s="3">
        <f t="shared" ref="AMP8:AMP71" si="205">IF(AMN8*AMO8&gt;0,AMN8*AMO8,"")</f>
        <v>384767434.48000002</v>
      </c>
      <c r="AMR8" s="6">
        <f>_xll.BDH(AMS1,AMS7:AMT7,AMS2,AMS3,"Dir=V","Dts=S","Sort=D","Quote=C","QtTyp=P","Days=T",CONCATENATE("Per=c",AMS4),"DtFmt=D","UseDPDF=Y",CONCATENATE("FX=",AMS5),"cols=3;rows=9")</f>
        <v>43007</v>
      </c>
      <c r="AMS8" s="1">
        <v>12.89</v>
      </c>
      <c r="AMT8" s="1">
        <v>13473390</v>
      </c>
      <c r="AMU8" s="3">
        <f t="shared" ref="AMU8:AMU71" si="206">IF(AMS8*AMT8&gt;0,AMS8*AMT8,"")</f>
        <v>173671997.09999999</v>
      </c>
      <c r="AMW8" s="6">
        <f>_xll.BDH(AMX1,AMX7:AMY7,AMX2,AMX3,"Dir=V","Dts=S","Sort=D","Quote=C","QtTyp=P","Days=T",CONCATENATE("Per=c",AMX4),"DtFmt=D","UseDPDF=Y",CONCATENATE("FX=",AMX5),"cols=3;rows=5")</f>
        <v>43007</v>
      </c>
      <c r="AMX8" s="1">
        <v>28.01</v>
      </c>
      <c r="AMY8" s="1">
        <v>10128377</v>
      </c>
      <c r="AMZ8" s="3">
        <f t="shared" ref="AMZ8:AMZ71" si="207">IF(AMX8*AMY8&gt;0,AMX8*AMY8,"")</f>
        <v>283695839.77000004</v>
      </c>
      <c r="ANB8" s="6">
        <f>_xll.BDH(ANC1,ANC7:AND7,ANC2,ANC3,"Dir=V","Dts=S","Sort=D","Quote=C","QtTyp=P","Days=T",CONCATENATE("Per=c",ANC4),"DtFmt=D","UseDPDF=Y",CONCATENATE("FX=",ANC5),"cols=3;rows=132")</f>
        <v>43007</v>
      </c>
      <c r="ANC8" s="1">
        <v>28.8</v>
      </c>
      <c r="AND8" s="1">
        <v>10195443</v>
      </c>
      <c r="ANE8" s="3">
        <f t="shared" ref="ANE8:ANE71" si="208">IF(ANC8*AND8&gt;0,ANC8*AND8,"")</f>
        <v>293628758.40000004</v>
      </c>
      <c r="ANG8" s="6">
        <f>_xll.BDH(ANH1,ANH7:ANI7,ANH2,ANH3,"Dir=V","Dts=S","Sort=D","Quote=C","QtTyp=P","Days=T",CONCATENATE("Per=c",ANH4),"DtFmt=D","UseDPDF=Y",CONCATENATE("FX=",ANH5),"cols=3;rows=1")</f>
        <v>43007</v>
      </c>
      <c r="ANH8" s="1">
        <v>10.55</v>
      </c>
      <c r="ANI8" s="1">
        <v>11380785</v>
      </c>
      <c r="ANJ8" s="3">
        <f t="shared" ref="ANJ8:ANJ71" si="209">IF(ANH8*ANI8&gt;0,ANH8*ANI8,"")</f>
        <v>120067281.75000001</v>
      </c>
      <c r="ANL8" s="6">
        <f>_xll.BDH(ANM1,ANM7:ANN7,ANM2,ANM3,"Dir=V","Dts=S","Sort=D","Quote=C","QtTyp=P","Days=T",CONCATENATE("Per=c",ANM4),"DtFmt=D","UseDPDF=Y",CONCATENATE("FX=",ANM5),"cols=3;rows=8")</f>
        <v>43007</v>
      </c>
      <c r="ANM8" s="1">
        <v>18.170000000000002</v>
      </c>
      <c r="ANN8" s="1">
        <v>15700807</v>
      </c>
      <c r="ANO8" s="3">
        <f t="shared" ref="ANO8:ANO71" si="210">IF(ANM8*ANN8&gt;0,ANM8*ANN8,"")</f>
        <v>285283663.19</v>
      </c>
      <c r="ANQ8" s="6">
        <f>_xll.BDH(ANR1,ANR7:ANS7,ANR2,ANR3,"Dir=V","Dts=S","Sort=D","Quote=C","QtTyp=P","Days=T",CONCATENATE("Per=c",ANR4),"DtFmt=D","UseDPDF=Y",CONCATENATE("FX=",ANR5),"cols=3;rows=54")</f>
        <v>43007</v>
      </c>
      <c r="ANR8" s="1">
        <v>14.5</v>
      </c>
      <c r="ANS8" s="1">
        <v>27403428</v>
      </c>
      <c r="ANT8" s="3">
        <f t="shared" ref="ANT8:ANT71" si="211">IF(ANR8*ANS8&gt;0,ANR8*ANS8,"")</f>
        <v>397349706</v>
      </c>
      <c r="ANV8" s="6">
        <f>_xll.BDH(ANW1,ANW7:ANX7,ANW2,ANW3,"Dir=V","Dts=S","Sort=D","Quote=C","QtTyp=P","Days=T",CONCATENATE("Per=c",ANW4),"DtFmt=D","UseDPDF=Y",CONCATENATE("FX=",ANW5),"cols=3;rows=77")</f>
        <v>43007</v>
      </c>
      <c r="ANW8" s="1">
        <v>23.7</v>
      </c>
      <c r="ANX8" s="1">
        <v>36128265</v>
      </c>
      <c r="ANY8" s="3">
        <f t="shared" ref="ANY8:ANY71" si="212">IF(ANW8*ANX8&gt;0,ANW8*ANX8,"")</f>
        <v>856239880.5</v>
      </c>
      <c r="AOA8" s="6">
        <f>_xll.BDH(AOB1,AOB7:AOC7,AOB2,AOB3,"Dir=V","Dts=S","Sort=D","Quote=C","QtTyp=P","Days=T",CONCATENATE("Per=c",AOB4),"DtFmt=D","UseDPDF=Y",CONCATENATE("FX=",AOB5),"cols=3;rows=15")</f>
        <v>43007</v>
      </c>
      <c r="AOB8" s="1">
        <v>27.55</v>
      </c>
      <c r="AOC8" s="1">
        <v>9621719</v>
      </c>
      <c r="AOD8" s="3">
        <f t="shared" ref="AOD8:AOD71" si="213">IF(AOB8*AOC8&gt;0,AOB8*AOC8,"")</f>
        <v>265078358.45000002</v>
      </c>
      <c r="AOF8" s="6">
        <f>_xll.BDH(AOG1,AOG7:AOH7,AOG2,AOG3,"Dir=V","Dts=S","Sort=D","Quote=C","QtTyp=P","Days=T",CONCATENATE("Per=c",AOG4),"DtFmt=D","UseDPDF=Y",CONCATENATE("FX=",AOG5),"cols=3;rows=12")</f>
        <v>43007</v>
      </c>
      <c r="AOG8" s="1">
        <v>13.35</v>
      </c>
      <c r="AOH8" s="1">
        <v>34566294</v>
      </c>
      <c r="AOI8" s="3">
        <f t="shared" ref="AOI8:AOI71" si="214">IF(AOG8*AOH8&gt;0,AOG8*AOH8,"")</f>
        <v>461460024.89999998</v>
      </c>
      <c r="AOK8" s="6">
        <f>_xll.BDH(AOL1,AOL7:AOM7,AOL2,AOL3,"Dir=V","Dts=S","Sort=D","Quote=C","QtTyp=P","Days=T",CONCATENATE("Per=c",AOL4),"DtFmt=D","UseDPDF=Y",CONCATENATE("FX=",AOL5),"cols=3;rows=121")</f>
        <v>43007</v>
      </c>
      <c r="AOL8" s="1">
        <v>16.149999999999999</v>
      </c>
      <c r="AOM8" s="1">
        <v>48457070</v>
      </c>
      <c r="AON8" s="3">
        <f t="shared" ref="AON8:AON71" si="215">IF(AOL8*AOM8&gt;0,AOL8*AOM8,"")</f>
        <v>782581680.49999988</v>
      </c>
      <c r="AOP8" s="6">
        <f>_xll.BDH(AOQ1,AOQ7:AOR7,AOQ2,AOQ3,"Dir=V","Dts=S","Sort=D","Quote=C","QtTyp=P","Days=T",CONCATENATE("Per=c",AOQ4),"DtFmt=D","UseDPDF=Y",CONCATENATE("FX=",AOQ5),"cols=3;rows=4")</f>
        <v>43007</v>
      </c>
      <c r="AOQ8" s="1">
        <v>26.8</v>
      </c>
      <c r="AOR8" s="1">
        <v>42732988</v>
      </c>
      <c r="AOS8" s="3">
        <f t="shared" ref="AOS8:AOS71" si="216">IF(AOQ8*AOR8&gt;0,AOQ8*AOR8,"")</f>
        <v>1145244078.4000001</v>
      </c>
      <c r="AOU8" s="6">
        <f>_xll.BDH(AOV1,AOV7:AOW7,AOV2,AOV3,"Dir=V","Dts=S","Sort=D","Quote=C","QtTyp=P","Days=T",CONCATENATE("Per=c",AOV4),"DtFmt=D","UseDPDF=Y",CONCATENATE("FX=",AOV5),"cols=3;rows=23")</f>
        <v>43007</v>
      </c>
      <c r="AOV8" s="1">
        <v>31.37</v>
      </c>
      <c r="AOW8" s="1">
        <v>9973706</v>
      </c>
      <c r="AOX8" s="3">
        <f t="shared" ref="AOX8:AOX71" si="217">IF(AOV8*AOW8&gt;0,AOV8*AOW8,"")</f>
        <v>312875157.22000003</v>
      </c>
      <c r="AOZ8" s="6">
        <f>_xll.BDH(APA1,APA7:APB7,APA2,APA3,"Dir=V","Dts=S","Sort=D","Quote=C","QtTyp=P","Days=T",CONCATENATE("Per=c",APA4),"DtFmt=D","UseDPDF=Y",CONCATENATE("FX=",APA5),"cols=3;rows=16")</f>
        <v>43007</v>
      </c>
      <c r="APA8" s="1">
        <v>12.4</v>
      </c>
      <c r="APB8" s="1">
        <v>24732057</v>
      </c>
      <c r="APC8" s="3">
        <f t="shared" ref="APC8:APC71" si="218">IF(APA8*APB8&gt;0,APA8*APB8,"")</f>
        <v>306677506.80000001</v>
      </c>
      <c r="APE8" s="6">
        <f>_xll.BDH(APF1,APF7:APG7,APF2,APF3,"Dir=V","Dts=S","Sort=D","Quote=C","QtTyp=P","Days=T",CONCATENATE("Per=c",APF4),"DtFmt=D","UseDPDF=Y",CONCATENATE("FX=",APF5),"cols=3;rows=18")</f>
        <v>43007</v>
      </c>
      <c r="APF8" s="1">
        <v>16.170000000000002</v>
      </c>
      <c r="APG8" s="1">
        <v>57744372</v>
      </c>
      <c r="APH8" s="3">
        <f t="shared" ref="APH8:APH71" si="219">IF(APF8*APG8&gt;0,APF8*APG8,"")</f>
        <v>933726495.24000013</v>
      </c>
      <c r="APJ8" s="6">
        <f>_xll.BDH(APK1,APK7:APL7,APK2,APK3,"Dir=V","Dts=S","Sort=D","Quote=C","QtTyp=P","Days=T",CONCATENATE("Per=c",APK4),"DtFmt=D","UseDPDF=Y",CONCATENATE("FX=",APK5),"cols=3;rows=13")</f>
        <v>43007</v>
      </c>
      <c r="APK8" s="1">
        <v>31.15</v>
      </c>
      <c r="APL8" s="1">
        <v>17787266</v>
      </c>
      <c r="APM8" s="3">
        <f t="shared" ref="APM8:APM71" si="220">IF(APK8*APL8&gt;0,APK8*APL8,"")</f>
        <v>554073335.89999998</v>
      </c>
      <c r="APO8" s="6">
        <f>_xll.BDH(APP1,APP7:APQ7,APP2,APP3,"Dir=V","Dts=S","Sort=D","Quote=C","QtTyp=P","Days=T",CONCATENATE("Per=c",APP4),"DtFmt=D","UseDPDF=Y",CONCATENATE("FX=",APP5),"cols=3;rows=48")</f>
        <v>43007</v>
      </c>
      <c r="APP8" s="1">
        <v>7.29</v>
      </c>
      <c r="APQ8" s="1">
        <v>206839977</v>
      </c>
      <c r="APR8" s="3">
        <f t="shared" ref="APR8:APR71" si="221">IF(APP8*APQ8&gt;0,APP8*APQ8,"")</f>
        <v>1507863432.3299999</v>
      </c>
      <c r="APT8" s="6">
        <f>_xll.BDH(APU1,APU7:APV7,APU2,APU3,"Dir=V","Dts=S","Sort=D","Quote=C","QtTyp=P","Days=T",CONCATENATE("Per=c",APU4),"DtFmt=D","UseDPDF=Y",CONCATENATE("FX=",APU5),"cols=3;rows=5")</f>
        <v>43007</v>
      </c>
      <c r="APU8" s="1">
        <v>22.55</v>
      </c>
      <c r="APV8" s="1">
        <v>43390969</v>
      </c>
      <c r="APW8" s="3">
        <f t="shared" ref="APW8:APW71" si="222">IF(APU8*APV8&gt;0,APU8*APV8,"")</f>
        <v>978466350.95000005</v>
      </c>
      <c r="APY8" s="6">
        <f>_xll.BDH(APZ1,APZ7:AQA7,APZ2,APZ3,"Dir=V","Dts=S","Sort=D","Quote=C","QtTyp=P","Days=T",CONCATENATE("Per=c",APZ4),"DtFmt=D","UseDPDF=Y",CONCATENATE("FX=",APZ5),"cols=3;rows=60")</f>
        <v>43007</v>
      </c>
      <c r="APZ8" s="1">
        <v>42.8</v>
      </c>
      <c r="AQA8" s="1">
        <v>8353278</v>
      </c>
      <c r="AQB8" s="3">
        <f t="shared" ref="AQB8:AQB71" si="223">IF(APZ8*AQA8&gt;0,APZ8*AQA8,"")</f>
        <v>357520298.39999998</v>
      </c>
      <c r="AQD8" s="6">
        <f>_xll.BDH(AQE1,AQE7:AQF7,AQE2,AQE3,"Dir=V","Dts=S","Sort=D","Quote=C","QtTyp=P","Days=T",CONCATENATE("Per=c",AQE4),"DtFmt=D","UseDPDF=Y",CONCATENATE("FX=",AQE5),"cols=3;rows=50")</f>
        <v>43007</v>
      </c>
      <c r="AQE8" s="1">
        <v>12.9</v>
      </c>
      <c r="AQF8" s="1">
        <v>25653495</v>
      </c>
      <c r="AQG8" s="3">
        <f t="shared" ref="AQG8:AQG71" si="224">IF(AQE8*AQF8&gt;0,AQE8*AQF8,"")</f>
        <v>330930085.5</v>
      </c>
      <c r="AQI8" s="6">
        <f>_xll.BDH(AQJ1,AQJ7:AQK7,AQJ2,AQJ3,"Dir=V","Dts=S","Sort=D","Quote=C","QtTyp=P","Days=T",CONCATENATE("Per=c",AQJ4),"DtFmt=D","UseDPDF=Y",CONCATENATE("FX=",AQJ5),"cols=3;rows=40")</f>
        <v>43007</v>
      </c>
      <c r="AQJ8" s="1">
        <v>17.149999999999999</v>
      </c>
      <c r="AQK8" s="1">
        <v>18264281</v>
      </c>
      <c r="AQL8" s="3">
        <f t="shared" ref="AQL8:AQL71" si="225">IF(AQJ8*AQK8&gt;0,AQJ8*AQK8,"")</f>
        <v>313232419.14999998</v>
      </c>
      <c r="AQN8" s="6">
        <f>_xll.BDH(AQO1,AQO7:AQP7,AQO2,AQO3,"Dir=V","Dts=S","Sort=D","Quote=C","QtTyp=P","Days=T",CONCATENATE("Per=c",AQO4),"DtFmt=D","UseDPDF=Y",CONCATENATE("FX=",AQO5),"cols=3;rows=43")</f>
        <v>43007</v>
      </c>
      <c r="AQO8" s="1">
        <v>22.1</v>
      </c>
      <c r="AQP8" s="1">
        <v>32545778</v>
      </c>
      <c r="AQQ8" s="3">
        <f t="shared" ref="AQQ8:AQQ71" si="226">IF(AQO8*AQP8&gt;0,AQO8*AQP8,"")</f>
        <v>719261693.80000007</v>
      </c>
      <c r="AQS8" s="6">
        <f>_xll.BDH(AQT1,AQT7:AQU7,AQT2,AQT3,"Dir=V","Dts=S","Sort=D","Quote=C","QtTyp=P","Days=T",CONCATENATE("Per=c",AQT4),"DtFmt=D","UseDPDF=Y",CONCATENATE("FX=",AQT5),"cols=3;rows=103")</f>
        <v>43007</v>
      </c>
      <c r="AQT8" s="1">
        <v>44.65</v>
      </c>
      <c r="AQU8" s="1">
        <v>7160283</v>
      </c>
      <c r="AQV8" s="3">
        <f t="shared" ref="AQV8:AQV71" si="227">IF(AQT8*AQU8&gt;0,AQT8*AQU8,"")</f>
        <v>319706635.94999999</v>
      </c>
      <c r="AQX8" s="6">
        <f>_xll.BDH(AQY1,AQY7:AQZ7,AQY2,AQY3,"Dir=V","Dts=S","Sort=D","Quote=C","QtTyp=P","Days=T",CONCATENATE("Per=c",AQY4),"DtFmt=D","UseDPDF=Y",CONCATENATE("FX=",AQY5),"cols=3;rows=12")</f>
        <v>43007</v>
      </c>
      <c r="AQY8" s="1">
        <v>16.95</v>
      </c>
      <c r="AQZ8" s="1">
        <v>60022125</v>
      </c>
      <c r="ARA8" s="3">
        <f t="shared" ref="ARA8:ARA71" si="228">IF(AQY8*AQZ8&gt;0,AQY8*AQZ8,"")</f>
        <v>1017375018.75</v>
      </c>
      <c r="ARC8" s="6">
        <f>_xll.BDH(ARD1,ARD7:ARE7,ARD2,ARD3,"Dir=V","Dts=S","Sort=D","Quote=C","QtTyp=P","Days=T",CONCATENATE("Per=c",ARD4),"DtFmt=D","UseDPDF=Y",CONCATENATE("FX=",ARD5),"cols=3;rows=57")</f>
        <v>43007</v>
      </c>
      <c r="ARD8" s="1">
        <v>25.3</v>
      </c>
      <c r="ARE8" s="1">
        <v>29677684</v>
      </c>
      <c r="ARF8" s="3">
        <f t="shared" ref="ARF8:ARF71" si="229">IF(ARD8*ARE8&gt;0,ARD8*ARE8,"")</f>
        <v>750845405.20000005</v>
      </c>
      <c r="ARH8" s="6">
        <f>_xll.BDH(ARI1,ARI7:ARJ7,ARI2,ARI3,"Dir=V","Dts=S","Sort=D","Quote=C","QtTyp=P","Days=T",CONCATENATE("Per=c",ARI4),"DtFmt=D","UseDPDF=Y",CONCATENATE("FX=",ARI5),"cols=3;rows=81")</f>
        <v>43007</v>
      </c>
      <c r="ARI8" s="1">
        <v>13.5</v>
      </c>
      <c r="ARJ8" s="1">
        <v>43892078</v>
      </c>
      <c r="ARK8" s="3">
        <f t="shared" ref="ARK8:ARK71" si="230">IF(ARI8*ARJ8&gt;0,ARI8*ARJ8,"")</f>
        <v>592543053</v>
      </c>
      <c r="ARM8" s="6">
        <f>_xll.BDH(ARN1,ARN7:ARO7,ARN2,ARN3,"Dir=V","Dts=S","Sort=D","Quote=C","QtTyp=P","Days=T",CONCATENATE("Per=c",ARN4),"DtFmt=D","UseDPDF=Y",CONCATENATE("FX=",ARN5),"cols=3;rows=49")</f>
        <v>43007</v>
      </c>
      <c r="ARN8" s="1">
        <v>32.090000000000003</v>
      </c>
      <c r="ARO8" s="1">
        <v>6373376</v>
      </c>
      <c r="ARP8" s="3">
        <f t="shared" ref="ARP8:ARP71" si="231">IF(ARN8*ARO8&gt;0,ARN8*ARO8,"")</f>
        <v>204521635.84000003</v>
      </c>
      <c r="ARR8" s="6">
        <f>_xll.BDH(ARS1,ARS7:ART7,ARS2,ARS3,"Dir=V","Dts=S","Sort=D","Quote=C","QtTyp=P","Days=T",CONCATENATE("Per=c",ARS4),"DtFmt=D","UseDPDF=Y",CONCATENATE("FX=",ARS5),"cols=3;rows=4")</f>
        <v>43007</v>
      </c>
      <c r="ARS8" s="1">
        <v>51.88</v>
      </c>
      <c r="ART8" s="1">
        <v>14683891</v>
      </c>
      <c r="ARU8" s="3">
        <f t="shared" ref="ARU8:ARU71" si="232">IF(ARS8*ART8&gt;0,ARS8*ART8,"")</f>
        <v>761800265.08000004</v>
      </c>
      <c r="ARW8" s="6">
        <f>_xll.BDH(ARX1,ARX7:ARY7,ARX2,ARX3,"Dir=V","Dts=S","Sort=D","Quote=C","QtTyp=P","Days=T",CONCATENATE("Per=c",ARX4),"DtFmt=D","UseDPDF=Y",CONCATENATE("FX=",ARX5),"cols=3;rows=12")</f>
        <v>43007</v>
      </c>
      <c r="ARX8" s="1">
        <v>27</v>
      </c>
      <c r="ARY8" s="1">
        <v>24075043</v>
      </c>
      <c r="ARZ8" s="3">
        <f t="shared" ref="ARZ8:ARZ71" si="233">IF(ARX8*ARY8&gt;0,ARX8*ARY8,"")</f>
        <v>650026161</v>
      </c>
      <c r="ASB8" s="6">
        <f>_xll.BDH(ASC1,ASC7:ASD7,ASC2,ASC3,"Dir=V","Dts=S","Sort=D","Quote=C","QtTyp=P","Days=T",CONCATENATE("Per=c",ASC4),"DtFmt=D","UseDPDF=Y",CONCATENATE("FX=",ASC5),"cols=3;rows=16")</f>
        <v>43007</v>
      </c>
      <c r="ASC8" s="1">
        <v>24.23</v>
      </c>
      <c r="ASD8" s="1">
        <v>50131307</v>
      </c>
      <c r="ASE8" s="3">
        <f t="shared" ref="ASE8:ASE71" si="234">IF(ASC8*ASD8&gt;0,ASC8*ASD8,"")</f>
        <v>1214681568.6100001</v>
      </c>
      <c r="ASG8" s="6">
        <f>_xll.BDH(ASH1,ASH7:ASI7,ASH2,ASH3,"Dir=V","Dts=S","Sort=D","Quote=C","QtTyp=P","Days=T",CONCATENATE("Per=c",ASH4),"DtFmt=D","UseDPDF=Y",CONCATENATE("FX=",ASH5),"cols=3;rows=10")</f>
        <v>43007</v>
      </c>
      <c r="ASH8" s="1">
        <v>15.03</v>
      </c>
      <c r="ASI8" s="1">
        <v>10446263</v>
      </c>
      <c r="ASJ8" s="3">
        <f t="shared" ref="ASJ8:ASJ71" si="235">IF(ASH8*ASI8&gt;0,ASH8*ASI8,"")</f>
        <v>157007332.88999999</v>
      </c>
      <c r="ASL8" s="6">
        <f>_xll.BDH(ASM1,ASM7:ASN7,ASM2,ASM3,"Dir=V","Dts=S","Sort=D","Quote=C","QtTyp=P","Days=T",CONCATENATE("Per=c",ASM4),"DtFmt=D","UseDPDF=Y",CONCATENATE("FX=",ASM5),"cols=3;rows=15")</f>
        <v>43007</v>
      </c>
      <c r="ASM8" s="1">
        <v>20.96</v>
      </c>
      <c r="ASN8" s="1">
        <v>13427198</v>
      </c>
      <c r="ASO8" s="3">
        <f t="shared" ref="ASO8:ASO71" si="236">IF(ASM8*ASN8&gt;0,ASM8*ASN8,"")</f>
        <v>281434070.07999998</v>
      </c>
      <c r="ASQ8" s="6">
        <f>_xll.BDH(ASR1,ASR7:ASS7,ASR2,ASR3,"Dir=V","Dts=S","Sort=D","Quote=C","QtTyp=P","Days=T",CONCATENATE("Per=c",ASR4),"DtFmt=D","UseDPDF=Y",CONCATENATE("FX=",ASR5),"cols=3;rows=62")</f>
        <v>43007</v>
      </c>
      <c r="ASR8" s="1">
        <v>39.18</v>
      </c>
      <c r="ASS8" s="1">
        <v>60187949</v>
      </c>
      <c r="AST8" s="3">
        <f t="shared" ref="AST8:AST71" si="237">IF(ASR8*ASS8&gt;0,ASR8*ASS8,"")</f>
        <v>2358163841.8200002</v>
      </c>
      <c r="ASV8" s="6">
        <f>_xll.BDH(ASW1,ASW7:ASX7,ASW2,ASW3,"Dir=V","Dts=S","Sort=D","Quote=C","QtTyp=P","Days=T",CONCATENATE("Per=c",ASW4),"DtFmt=D","UseDPDF=Y",CONCATENATE("FX=",ASW5),"cols=3;rows=28")</f>
        <v>43007</v>
      </c>
      <c r="ASW8" s="1">
        <v>35.049999999999997</v>
      </c>
      <c r="ASX8" s="1">
        <v>61694402</v>
      </c>
      <c r="ASY8" s="3">
        <f t="shared" ref="ASY8:ASY71" si="238">IF(ASW8*ASX8&gt;0,ASW8*ASX8,"")</f>
        <v>2162388790.0999999</v>
      </c>
      <c r="ATA8" s="6">
        <f>_xll.BDH(ATB1,ATB7:ATC7,ATB2,ATB3,"Dir=V","Dts=S","Sort=D","Quote=C","QtTyp=P","Days=T",CONCATENATE("Per=c",ATB4),"DtFmt=D","UseDPDF=Y",CONCATENATE("FX=",ATB5),"cols=3;rows=42")</f>
        <v>43007</v>
      </c>
      <c r="ATB8" s="1">
        <v>8.8699999999999992</v>
      </c>
      <c r="ATC8" s="1">
        <v>110159866</v>
      </c>
      <c r="ATD8" s="3">
        <f t="shared" ref="ATD8:ATD71" si="239">IF(ATB8*ATC8&gt;0,ATB8*ATC8,"")</f>
        <v>977118011.41999996</v>
      </c>
      <c r="ATF8" s="6">
        <f>_xll.BDH(ATG1,ATG7:ATH7,ATG2,ATG3,"Dir=V","Dts=S","Sort=D","Quote=C","QtTyp=P","Days=T",CONCATENATE("Per=c",ATG4),"DtFmt=D","UseDPDF=Y",CONCATENATE("FX=",ATG5),"cols=3;rows=74")</f>
        <v>43007</v>
      </c>
      <c r="ATG8" s="1">
        <v>11.89</v>
      </c>
      <c r="ATH8" s="1">
        <v>93668551</v>
      </c>
      <c r="ATI8" s="3">
        <f t="shared" ref="ATI8:ATI71" si="240">IF(ATG8*ATH8&gt;0,ATG8*ATH8,"")</f>
        <v>1113719071.3900001</v>
      </c>
      <c r="ATK8" s="6">
        <f>_xll.BDH(ATL1,ATL7:ATM7,ATL2,ATL3,"Dir=V","Dts=S","Sort=D","Quote=C","QtTyp=P","Days=T",CONCATENATE("Per=c",ATL4),"DtFmt=D","UseDPDF=Y",CONCATENATE("FX=",ATL5),"cols=3;rows=8")</f>
        <v>43007</v>
      </c>
      <c r="ATL8" s="1">
        <v>42.85</v>
      </c>
      <c r="ATM8" s="1">
        <v>42894385</v>
      </c>
      <c r="ATN8" s="3">
        <f t="shared" ref="ATN8:ATN71" si="241">IF(ATL8*ATM8&gt;0,ATL8*ATM8,"")</f>
        <v>1838024397.25</v>
      </c>
      <c r="ATP8" s="6">
        <f>_xll.BDH(ATQ1,ATQ7:ATR7,ATQ2,ATQ3,"Dir=V","Dts=S","Sort=D","Quote=C","QtTyp=P","Days=T",CONCATENATE("Per=c",ATQ4),"DtFmt=D","UseDPDF=Y",CONCATENATE("FX=",ATQ5),"cols=3;rows=14")</f>
        <v>43007</v>
      </c>
      <c r="ATQ8" s="1">
        <v>11.01</v>
      </c>
      <c r="ATR8" s="1">
        <v>337003423</v>
      </c>
      <c r="ATS8" s="3">
        <f t="shared" ref="ATS8:ATS71" si="242">IF(ATQ8*ATR8&gt;0,ATQ8*ATR8,"")</f>
        <v>3710407687.23</v>
      </c>
      <c r="ATU8" s="6">
        <f>_xll.BDH(ATV1,ATV7:ATW7,ATV2,ATV3,"Dir=V","Dts=S","Sort=D","Quote=C","QtTyp=P","Days=T",CONCATENATE("Per=c",ATV4),"DtFmt=D","UseDPDF=Y",CONCATENATE("FX=",ATV5),"cols=3;rows=17")</f>
        <v>43007</v>
      </c>
      <c r="ATV8" s="1">
        <v>40.909999999999997</v>
      </c>
      <c r="ATW8" s="1">
        <v>16918165</v>
      </c>
      <c r="ATX8" s="3">
        <f t="shared" ref="ATX8:ATX71" si="243">IF(ATV8*ATW8&gt;0,ATV8*ATW8,"")</f>
        <v>692122130.14999998</v>
      </c>
      <c r="ATZ8" s="6">
        <f>_xll.BDH(AUA1,AUA7:AUB7,AUA2,AUA3,"Dir=V","Dts=S","Sort=D","Quote=C","QtTyp=P","Days=T",CONCATENATE("Per=c",AUA4),"DtFmt=D","UseDPDF=Y",CONCATENATE("FX=",AUA5),"cols=3;rows=149")</f>
        <v>43007</v>
      </c>
      <c r="AUA8" s="1">
        <v>56.6</v>
      </c>
      <c r="AUB8" s="1">
        <v>4037251</v>
      </c>
      <c r="AUC8" s="3">
        <f t="shared" ref="AUC8:AUC71" si="244">IF(AUA8*AUB8&gt;0,AUA8*AUB8,"")</f>
        <v>228508406.59999999</v>
      </c>
      <c r="AUE8" s="6">
        <f>_xll.BDH(AUF1,AUF7:AUG7,AUF2,AUF3,"Dir=V","Dts=S","Sort=D","Quote=C","QtTyp=P","Days=T",CONCATENATE("Per=c",AUF4),"DtFmt=D","UseDPDF=Y",CONCATENATE("FX=",AUF5),"cols=3;rows=18")</f>
        <v>43007</v>
      </c>
      <c r="AUF8" s="1">
        <v>42.15</v>
      </c>
      <c r="AUG8" s="1">
        <v>45397032</v>
      </c>
      <c r="AUH8" s="3">
        <f t="shared" ref="AUH8:AUH71" si="245">IF(AUF8*AUG8&gt;0,AUF8*AUG8,"")</f>
        <v>1913484898.8</v>
      </c>
      <c r="AUJ8" s="6">
        <f>_xll.BDH(AUK1,AUK7:AUL7,AUK2,AUK3,"Dir=V","Dts=S","Sort=D","Quote=C","QtTyp=P","Days=T",CONCATENATE("Per=c",AUK4),"DtFmt=D","UseDPDF=Y",CONCATENATE("FX=",AUK5),"cols=3;rows=14")</f>
        <v>43007</v>
      </c>
      <c r="AUK8" s="1">
        <v>23.9</v>
      </c>
      <c r="AUL8" s="1">
        <v>28761824</v>
      </c>
      <c r="AUM8" s="3">
        <f t="shared" ref="AUM8:AUM71" si="246">IF(AUK8*AUL8&gt;0,AUK8*AUL8,"")</f>
        <v>687407593.5999999</v>
      </c>
      <c r="AUO8" s="6">
        <f>_xll.BDH(AUP1,AUP7:AUQ7,AUP2,AUP3,"Dir=V","Dts=S","Sort=D","Quote=C","QtTyp=P","Days=T",CONCATENATE("Per=c",AUP4),"DtFmt=D","UseDPDF=Y",CONCATENATE("FX=",AUP5),"cols=3;rows=9")</f>
        <v>43007</v>
      </c>
      <c r="AUP8" s="1">
        <v>31.05</v>
      </c>
      <c r="AUQ8" s="1">
        <v>43823017</v>
      </c>
      <c r="AUR8" s="3">
        <f t="shared" ref="AUR8:AUR71" si="247">IF(AUP8*AUQ8&gt;0,AUP8*AUQ8,"")</f>
        <v>1360704677.8500001</v>
      </c>
      <c r="AUT8" s="6">
        <f>_xll.BDH(AUU1,AUU7:AUV7,AUU2,AUU3,"Dir=V","Dts=S","Sort=D","Quote=C","QtTyp=P","Days=T",CONCATENATE("Per=c",AUU4),"DtFmt=D","UseDPDF=Y",CONCATENATE("FX=",AUU5),"cols=3;rows=53")</f>
        <v>43007</v>
      </c>
      <c r="AUU8" s="1">
        <v>8.6300000000000008</v>
      </c>
      <c r="AUV8" s="1">
        <v>431443772</v>
      </c>
      <c r="AUW8" s="3">
        <f t="shared" ref="AUW8:AUW71" si="248">IF(AUU8*AUV8&gt;0,AUU8*AUV8,"")</f>
        <v>3723359752.3600001</v>
      </c>
      <c r="AUY8" s="6">
        <f>_xll.BDH(AUZ1,AUZ7:AVA7,AUZ2,AUZ3,"Dir=V","Dts=S","Sort=D","Quote=C","QtTyp=P","Days=T",CONCATENATE("Per=c",AUZ4),"DtFmt=D","UseDPDF=Y",CONCATENATE("FX=",AUZ5),"cols=3;rows=10")</f>
        <v>43007</v>
      </c>
      <c r="AUZ8" s="1">
        <v>6.96</v>
      </c>
      <c r="AVA8" s="1">
        <v>434054220</v>
      </c>
      <c r="AVB8" s="3">
        <f t="shared" ref="AVB8:AVB71" si="249">IF(AUZ8*AVA8&gt;0,AUZ8*AVA8,"")</f>
        <v>3021017371.1999998</v>
      </c>
      <c r="AVD8" s="6">
        <f>_xll.BDH(AVE1,AVE7:AVF7,AVE2,AVE3,"Dir=V","Dts=S","Sort=D","Quote=C","QtTyp=P","Days=T",CONCATENATE("Per=c",AVE4),"DtFmt=D","UseDPDF=Y",CONCATENATE("FX=",AVE5),"cols=3;rows=82")</f>
        <v>43007</v>
      </c>
      <c r="AVE8" s="1">
        <v>13.35</v>
      </c>
      <c r="AVF8" s="1">
        <v>52780189</v>
      </c>
      <c r="AVG8" s="3">
        <f t="shared" ref="AVG8:AVG71" si="250">IF(AVE8*AVF8&gt;0,AVE8*AVF8,"")</f>
        <v>704615523.14999998</v>
      </c>
      <c r="AVI8" s="6">
        <f>_xll.BDH(AVJ1,AVJ7:AVK7,AVJ2,AVJ3,"Dir=V","Dts=S","Sort=D","Quote=C","QtTyp=P","Days=T",CONCATENATE("Per=c",AVJ4),"DtFmt=D","UseDPDF=Y",CONCATENATE("FX=",AVJ5),"cols=3;rows=95")</f>
        <v>43007</v>
      </c>
      <c r="AVJ8" s="1">
        <v>44.22</v>
      </c>
      <c r="AVK8" s="1">
        <v>11455006</v>
      </c>
      <c r="AVL8" s="3">
        <f t="shared" ref="AVL8:AVL71" si="251">IF(AVJ8*AVK8&gt;0,AVJ8*AVK8,"")</f>
        <v>506540365.31999999</v>
      </c>
      <c r="AVN8" s="6">
        <f>_xll.BDH(AVO1,AVO7:AVP7,AVO2,AVO3,"Dir=V","Dts=S","Sort=D","Quote=C","QtTyp=P","Days=T",CONCATENATE("Per=c",AVO4),"DtFmt=D","UseDPDF=Y",CONCATENATE("FX=",AVO5),"cols=3;rows=15")</f>
        <v>43007</v>
      </c>
      <c r="AVO8" s="1">
        <v>15.65</v>
      </c>
      <c r="AVP8" s="1">
        <v>28165960</v>
      </c>
      <c r="AVQ8" s="3">
        <f t="shared" ref="AVQ8:AVQ71" si="252">IF(AVO8*AVP8&gt;0,AVO8*AVP8,"")</f>
        <v>440797274</v>
      </c>
      <c r="AVS8" s="6">
        <f>_xll.BDH(AVT1,AVT7:AVU7,AVT2,AVT3,"Dir=V","Dts=S","Sort=D","Quote=C","QtTyp=P","Days=T",CONCATENATE("Per=c",AVT4),"DtFmt=D","UseDPDF=Y",CONCATENATE("FX=",AVT5),"cols=3;rows=51")</f>
        <v>43007</v>
      </c>
      <c r="AVT8" s="1">
        <v>32.14</v>
      </c>
      <c r="AVU8" s="1">
        <v>15903250</v>
      </c>
      <c r="AVV8" s="3">
        <f t="shared" ref="AVV8:AVV71" si="253">IF(AVT8*AVU8&gt;0,AVT8*AVU8,"")</f>
        <v>511130455</v>
      </c>
      <c r="AVX8" s="6">
        <f>_xll.BDH(AVY1,AVY7:AVZ7,AVY2,AVY3,"Dir=V","Dts=S","Sort=D","Quote=C","QtTyp=P","Days=T",CONCATENATE("Per=c",AVY4),"DtFmt=D","UseDPDF=Y",CONCATENATE("FX=",AVY5),"cols=3;rows=57")</f>
        <v>43007</v>
      </c>
      <c r="AVY8" s="1">
        <v>47.6</v>
      </c>
      <c r="AVZ8" s="1">
        <v>21915260</v>
      </c>
      <c r="AWA8" s="3">
        <f t="shared" ref="AWA8:AWA71" si="254">IF(AVY8*AVZ8&gt;0,AVY8*AVZ8,"")</f>
        <v>1043166376</v>
      </c>
      <c r="AWC8" s="6">
        <f>_xll.BDH(AWD1,AWD7:AWE7,AWD2,AWD3,"Dir=V","Dts=S","Sort=D","Quote=C","QtTyp=P","Days=T",CONCATENATE("Per=c",AWD4),"DtFmt=D","UseDPDF=Y",CONCATENATE("FX=",AWD5),"cols=3;rows=28")</f>
        <v>43007</v>
      </c>
      <c r="AWD8" s="1">
        <v>39.69</v>
      </c>
      <c r="AWE8" s="1">
        <v>53506263</v>
      </c>
      <c r="AWF8" s="3">
        <f t="shared" ref="AWF8:AWF71" si="255">IF(AWD8*AWE8&gt;0,AWD8*AWE8,"")</f>
        <v>2123663578.4699998</v>
      </c>
      <c r="AWH8" s="6">
        <f>_xll.BDH(AWI1,AWI7:AWJ7,AWI2,AWI3,"Dir=V","Dts=S","Sort=D","Quote=C","QtTyp=P","Days=T",CONCATENATE("Per=c",AWI4),"DtFmt=D","UseDPDF=Y",CONCATENATE("FX=",AWI5),"cols=3;rows=45")</f>
        <v>43007</v>
      </c>
      <c r="AWI8" s="1">
        <v>48.48</v>
      </c>
      <c r="AWJ8" s="1">
        <v>30269345</v>
      </c>
      <c r="AWK8" s="3">
        <f t="shared" ref="AWK8:AWK71" si="256">IF(AWI8*AWJ8&gt;0,AWI8*AWJ8,"")</f>
        <v>1467457845.5999999</v>
      </c>
      <c r="AWM8" s="6">
        <f>_xll.BDH(AWN1,AWN7:AWO7,AWN2,AWN3,"Dir=V","Dts=S","Sort=D","Quote=C","QtTyp=P","Days=T",CONCATENATE("Per=c",AWN4),"DtFmt=D","UseDPDF=Y",CONCATENATE("FX=",AWN5),"cols=3;rows=17")</f>
        <v>43007</v>
      </c>
      <c r="AWN8" s="1">
        <v>43.1</v>
      </c>
      <c r="AWO8" s="1">
        <v>21400057</v>
      </c>
      <c r="AWP8" s="3">
        <f t="shared" ref="AWP8:AWP71" si="257">IF(AWN8*AWO8&gt;0,AWN8*AWO8,"")</f>
        <v>922342456.70000005</v>
      </c>
      <c r="AWR8" s="6">
        <f>_xll.BDH(AWS1,AWS7:AWT7,AWS2,AWS3,"Dir=V","Dts=S","Sort=D","Quote=C","QtTyp=P","Days=T",CONCATENATE("Per=c",AWS4),"DtFmt=D","UseDPDF=Y",CONCATENATE("FX=",AWS5),"cols=3;rows=16")</f>
        <v>43007</v>
      </c>
      <c r="AWS8" s="1">
        <v>14.84</v>
      </c>
      <c r="AWT8" s="1">
        <v>76672622</v>
      </c>
      <c r="AWU8" s="3">
        <f t="shared" ref="AWU8:AWU71" si="258">IF(AWS8*AWT8&gt;0,AWS8*AWT8,"")</f>
        <v>1137821710.48</v>
      </c>
      <c r="AWW8" s="6">
        <f>_xll.BDH(AWX1,AWX7:AWY7,AWX2,AWX3,"Dir=V","Dts=S","Sort=D","Quote=C","QtTyp=P","Days=T",CONCATENATE("Per=c",AWX4),"DtFmt=D","UseDPDF=Y",CONCATENATE("FX=",AWX5),"cols=3;rows=20")</f>
        <v>43007</v>
      </c>
      <c r="AWX8" s="1">
        <v>49.01</v>
      </c>
      <c r="AWY8" s="1">
        <v>73446921</v>
      </c>
      <c r="AWZ8" s="3">
        <f t="shared" ref="AWZ8:AWZ71" si="259">IF(AWX8*AWY8&gt;0,AWX8*AWY8,"")</f>
        <v>3599633598.21</v>
      </c>
      <c r="AXB8" s="6">
        <f>_xll.BDH(AXC1,AXC7:AXD7,AXC2,AXC3,"Dir=V","Dts=S","Sort=D","Quote=C","QtTyp=P","Days=T",CONCATENATE("Per=c",AXC4),"DtFmt=D","UseDPDF=Y",CONCATENATE("FX=",AXC5),"cols=3;rows=26")</f>
        <v>43007</v>
      </c>
      <c r="AXC8" s="1">
        <v>7.7</v>
      </c>
      <c r="AXD8" s="1">
        <v>431397168</v>
      </c>
      <c r="AXE8" s="3">
        <f t="shared" ref="AXE8:AXE71" si="260">IF(AXC8*AXD8&gt;0,AXC8*AXD8,"")</f>
        <v>3321758193.5999999</v>
      </c>
      <c r="AXG8" s="6">
        <f>_xll.BDH(AXH1,AXH7:AXI7,AXH2,AXH3,"Dir=V","Dts=S","Sort=D","Quote=C","QtTyp=P","Days=T",CONCATENATE("Per=c",AXH4),"DtFmt=D","UseDPDF=Y",CONCATENATE("FX=",AXH5),"cols=3;rows=109")</f>
        <v>43007</v>
      </c>
      <c r="AXH8" s="1">
        <v>73.900000000000006</v>
      </c>
      <c r="AXI8" s="1">
        <v>6800751</v>
      </c>
      <c r="AXJ8" s="3">
        <f t="shared" ref="AXJ8:AXJ71" si="261">IF(AXH8*AXI8&gt;0,AXH8*AXI8,"")</f>
        <v>502575498.90000004</v>
      </c>
      <c r="AXL8" s="6">
        <f>_xll.BDH(AXM1,AXM7:AXN7,AXM2,AXM3,"Dir=V","Dts=S","Sort=D","Quote=C","QtTyp=P","Days=T",CONCATENATE("Per=c",AXM4),"DtFmt=D","UseDPDF=Y",CONCATENATE("FX=",AXM5),"cols=3;rows=21")</f>
        <v>43007</v>
      </c>
      <c r="AXM8" s="1">
        <v>51.8</v>
      </c>
      <c r="AXN8" s="1">
        <v>15324343</v>
      </c>
      <c r="AXO8" s="3">
        <f t="shared" ref="AXO8:AXO71" si="262">IF(AXM8*AXN8&gt;0,AXM8*AXN8,"")</f>
        <v>793800967.39999998</v>
      </c>
      <c r="AXQ8" s="6">
        <f>_xll.BDH(AXR1,AXR7:AXS7,AXR2,AXR3,"Dir=V","Dts=S","Sort=D","Quote=C","QtTyp=P","Days=T",CONCATENATE("Per=c",AXR4),"DtFmt=D","UseDPDF=Y",CONCATENATE("FX=",AXR5),"cols=3;rows=4")</f>
        <v>43007</v>
      </c>
      <c r="AXR8" s="1">
        <v>31.15</v>
      </c>
      <c r="AXS8" s="1">
        <v>28868686</v>
      </c>
      <c r="AXT8" s="3">
        <f t="shared" ref="AXT8:AXT71" si="263">IF(AXR8*AXS8&gt;0,AXR8*AXS8,"")</f>
        <v>899259568.89999998</v>
      </c>
      <c r="AXV8" s="6">
        <f>_xll.BDH(AXW1,AXW7:AXX7,AXW2,AXW3,"Dir=V","Dts=S","Sort=D","Quote=C","QtTyp=P","Days=T",CONCATENATE("Per=c",AXW4),"DtFmt=D","UseDPDF=Y",CONCATENATE("FX=",AXW5),"cols=3;rows=31")</f>
        <v>43007</v>
      </c>
      <c r="AXW8" s="1">
        <v>36.18</v>
      </c>
      <c r="AXX8" s="1">
        <v>24246743</v>
      </c>
      <c r="AXY8" s="3">
        <f t="shared" ref="AXY8:AXY71" si="264">IF(AXW8*AXX8&gt;0,AXW8*AXX8,"")</f>
        <v>877247161.74000001</v>
      </c>
      <c r="AYA8" s="6">
        <f>_xll.BDH(AYB1,AYB7:AYC7,AYB2,AYB3,"Dir=V","Dts=S","Sort=D","Quote=C","QtTyp=P","Days=T",CONCATENATE("Per=c",AYB4),"DtFmt=D","UseDPDF=Y",CONCATENATE("FX=",AYB5),"cols=3;rows=65")</f>
        <v>43007</v>
      </c>
      <c r="AYB8" s="1">
        <v>51.05</v>
      </c>
      <c r="AYC8" s="1">
        <v>15540293</v>
      </c>
      <c r="AYD8" s="3">
        <f t="shared" ref="AYD8:AYD71" si="265">IF(AYB8*AYC8&gt;0,AYB8*AYC8,"")</f>
        <v>793331957.64999998</v>
      </c>
      <c r="AYF8" s="6">
        <f>_xll.BDH(AYG1,AYG7:AYH7,AYG2,AYG3,"Dir=V","Dts=S","Sort=D","Quote=C","QtTyp=P","Days=T",CONCATENATE("Per=c",AYG4),"DtFmt=D","UseDPDF=Y",CONCATENATE("FX=",AYG5),"cols=3;rows=100")</f>
        <v>43007</v>
      </c>
      <c r="AYG8" s="1">
        <v>42.68</v>
      </c>
      <c r="AYH8" s="1">
        <v>67511712</v>
      </c>
      <c r="AYI8" s="3">
        <f t="shared" ref="AYI8:AYI71" si="266">IF(AYG8*AYH8&gt;0,AYG8*AYH8,"")</f>
        <v>2881399868.1599998</v>
      </c>
      <c r="AYK8" s="6">
        <f>_xll.BDH(AYL1,AYL7:AYM7,AYL2,AYL3,"Dir=V","Dts=S","Sort=D","Quote=C","QtTyp=P","Days=T",CONCATENATE("Per=c",AYL4),"DtFmt=D","UseDPDF=Y",CONCATENATE("FX=",AYL5),"cols=3;rows=54")</f>
        <v>43007</v>
      </c>
      <c r="AYL8" s="1">
        <v>19.3</v>
      </c>
      <c r="AYM8" s="1">
        <v>76343076</v>
      </c>
      <c r="AYN8" s="3">
        <f t="shared" ref="AYN8:AYN71" si="267">IF(AYL8*AYM8&gt;0,AYL8*AYM8,"")</f>
        <v>1473421366.8</v>
      </c>
      <c r="AYP8" s="6">
        <f>_xll.BDH(AYQ1,AYQ7:AYR7,AYQ2,AYQ3,"Dir=V","Dts=S","Sort=D","Quote=C","QtTyp=P","Days=T",CONCATENATE("Per=c",AYQ4),"DtFmt=D","UseDPDF=Y",CONCATENATE("FX=",AYQ5),"cols=3;rows=149")</f>
        <v>43007</v>
      </c>
      <c r="AYQ8" s="1">
        <v>38.15</v>
      </c>
      <c r="AYR8" s="1">
        <v>8686518</v>
      </c>
      <c r="AYS8" s="3">
        <f t="shared" ref="AYS8:AYS71" si="268">IF(AYQ8*AYR8&gt;0,AYQ8*AYR8,"")</f>
        <v>331390661.69999999</v>
      </c>
      <c r="AYU8" s="6">
        <f>_xll.BDH(AYV1,AYV7:AYW7,AYV2,AYV3,"Dir=V","Dts=S","Sort=D","Quote=C","QtTyp=P","Days=T",CONCATENATE("Per=c",AYV4),"DtFmt=D","UseDPDF=Y",CONCATENATE("FX=",AYV5),"cols=3;rows=2")</f>
        <v>43007</v>
      </c>
      <c r="AYV8" s="1">
        <v>16.62</v>
      </c>
      <c r="AYW8" s="1">
        <v>49072852</v>
      </c>
      <c r="AYX8" s="3">
        <f t="shared" ref="AYX8:AYX71" si="269">IF(AYV8*AYW8&gt;0,AYV8*AYW8,"")</f>
        <v>815590800.24000001</v>
      </c>
      <c r="AYZ8" s="6">
        <f>_xll.BDH(AZA1,AZA7:AZB7,AZA2,AZA3,"Dir=V","Dts=S","Sort=D","Quote=C","QtTyp=P","Days=T",CONCATENATE("Per=c",AZA4),"DtFmt=D","UseDPDF=Y",CONCATENATE("FX=",AZA5),"cols=3;rows=96")</f>
        <v>43007</v>
      </c>
      <c r="AZA8" s="1">
        <v>9.4600000000000009</v>
      </c>
      <c r="AZB8" s="1">
        <v>151265107</v>
      </c>
      <c r="AZC8" s="3">
        <f t="shared" ref="AZC8:AZC71" si="270">IF(AZA8*AZB8&gt;0,AZA8*AZB8,"")</f>
        <v>1430967912.22</v>
      </c>
      <c r="AZE8" s="6">
        <f>_xll.BDH(AZF1,AZF7:AZG7,AZF2,AZF3,"Dir=V","Dts=S","Sort=D","Quote=C","QtTyp=P","Days=T",CONCATENATE("Per=c",AZF4),"DtFmt=D","UseDPDF=Y",CONCATENATE("FX=",AZF5),"cols=3;rows=1")</f>
        <v>43007</v>
      </c>
      <c r="AZF8" s="1">
        <v>26.54</v>
      </c>
      <c r="AZG8" s="1">
        <v>83560522</v>
      </c>
      <c r="AZH8" s="3">
        <f t="shared" ref="AZH8:AZH71" si="271">IF(AZF8*AZG8&gt;0,AZF8*AZG8,"")</f>
        <v>2217696253.8800001</v>
      </c>
      <c r="AZJ8" s="6">
        <f>_xll.BDH(AZK1,AZK7:AZL7,AZK2,AZK3,"Dir=V","Dts=S","Sort=D","Quote=C","QtTyp=P","Days=T",CONCATENATE("Per=c",AZK4),"DtFmt=D","UseDPDF=Y",CONCATENATE("FX=",AZK5),"cols=3;rows=80")</f>
        <v>43007</v>
      </c>
      <c r="AZK8" s="1">
        <v>73.2</v>
      </c>
      <c r="AZL8" s="1">
        <v>12317320</v>
      </c>
      <c r="AZM8" s="3">
        <f t="shared" ref="AZM8:AZM71" si="272">IF(AZK8*AZL8&gt;0,AZK8*AZL8,"")</f>
        <v>901627824</v>
      </c>
      <c r="AZO8" s="6">
        <f>_xll.BDH(AZP1,AZP7:AZQ7,AZP2,AZP3,"Dir=V","Dts=S","Sort=D","Quote=C","QtTyp=P","Days=T",CONCATENATE("Per=c",AZP4),"DtFmt=D","UseDPDF=Y",CONCATENATE("FX=",AZP5),"cols=3;rows=50")</f>
        <v>43007</v>
      </c>
      <c r="AZP8" s="1">
        <v>20.28</v>
      </c>
      <c r="AZQ8" s="1">
        <v>90340902</v>
      </c>
      <c r="AZR8" s="3">
        <f t="shared" ref="AZR8:AZR71" si="273">IF(AZP8*AZQ8&gt;0,AZP8*AZQ8,"")</f>
        <v>1832113492.5600002</v>
      </c>
      <c r="AZT8" s="6">
        <f>_xll.BDH(AZU1,AZU7:AZV7,AZU2,AZU3,"Dir=V","Dts=S","Sort=D","Quote=C","QtTyp=P","Days=T",CONCATENATE("Per=c",AZU4),"DtFmt=D","UseDPDF=Y",CONCATENATE("FX=",AZU5),"cols=3;rows=83")</f>
        <v>43007</v>
      </c>
      <c r="AZU8" s="1">
        <v>19.850000000000001</v>
      </c>
      <c r="AZV8" s="1">
        <v>32545046</v>
      </c>
      <c r="AZW8" s="3">
        <f t="shared" ref="AZW8:AZW71" si="274">IF(AZU8*AZV8&gt;0,AZU8*AZV8,"")</f>
        <v>646019163.10000002</v>
      </c>
      <c r="AZY8" s="6">
        <f>_xll.BDH(AZZ1,AZZ7:BAA7,AZZ2,AZZ3,"Dir=V","Dts=S","Sort=D","Quote=C","QtTyp=P","Days=T",CONCATENATE("Per=c",AZZ4),"DtFmt=D","UseDPDF=Y",CONCATENATE("FX=",AZZ5),"cols=3;rows=17")</f>
        <v>43007</v>
      </c>
      <c r="AZZ8" s="1">
        <v>24.1</v>
      </c>
      <c r="BAA8" s="1">
        <v>42321513</v>
      </c>
      <c r="BAB8" s="3">
        <f t="shared" ref="BAB8:BAB71" si="275">IF(AZZ8*BAA8&gt;0,AZZ8*BAA8,"")</f>
        <v>1019948463.3000001</v>
      </c>
      <c r="BAD8" s="6">
        <f>_xll.BDH(BAE1,BAE7:BAF7,BAE2,BAE3,"Dir=V","Dts=S","Sort=D","Quote=C","QtTyp=P","Days=T",CONCATENATE("Per=c",BAE4),"DtFmt=D","UseDPDF=Y",CONCATENATE("FX=",BAE5),"cols=3;rows=31")</f>
        <v>43007</v>
      </c>
      <c r="BAE8" s="1">
        <v>34.75</v>
      </c>
      <c r="BAF8" s="1">
        <v>24283716</v>
      </c>
      <c r="BAG8" s="3">
        <f t="shared" ref="BAG8:BAG71" si="276">IF(BAE8*BAF8&gt;0,BAE8*BAF8,"")</f>
        <v>843859131</v>
      </c>
      <c r="BAI8" s="6">
        <f>_xll.BDH(BAJ1,BAJ7:BAK7,BAJ2,BAJ3,"Dir=V","Dts=S","Sort=D","Quote=C","QtTyp=P","Days=T",CONCATENATE("Per=c",BAJ4),"DtFmt=D","UseDPDF=Y",CONCATENATE("FX=",BAJ5),"cols=3;rows=12")</f>
        <v>43007</v>
      </c>
      <c r="BAJ8" s="1">
        <v>6.09</v>
      </c>
      <c r="BAK8" s="1">
        <v>360618092</v>
      </c>
      <c r="BAL8" s="3">
        <f t="shared" ref="BAL8:BAL71" si="277">IF(BAJ8*BAK8&gt;0,BAJ8*BAK8,"")</f>
        <v>2196164180.2799997</v>
      </c>
      <c r="BAN8" s="6">
        <f>_xll.BDH(BAO1,BAO7:BAP7,BAO2,BAO3,"Dir=V","Dts=S","Sort=D","Quote=C","QtTyp=P","Days=T",CONCATENATE("Per=c",BAO4),"DtFmt=D","UseDPDF=Y",CONCATENATE("FX=",BAO5),"cols=3;rows=22")</f>
        <v>43007</v>
      </c>
      <c r="BAO8" s="1">
        <v>60.7</v>
      </c>
      <c r="BAP8" s="1">
        <v>21469003</v>
      </c>
      <c r="BAQ8" s="3">
        <f t="shared" ref="BAQ8:BAQ71" si="278">IF(BAO8*BAP8&gt;0,BAO8*BAP8,"")</f>
        <v>1303168482.1000001</v>
      </c>
      <c r="BAS8" s="6">
        <f>_xll.BDH(BAT1,BAT7:BAU7,BAT2,BAT3,"Dir=V","Dts=S","Sort=D","Quote=C","QtTyp=P","Days=T",CONCATENATE("Per=c",BAT4),"DtFmt=D","UseDPDF=Y",CONCATENATE("FX=",BAT5),"cols=3;rows=72")</f>
        <v>43007</v>
      </c>
      <c r="BAT8" s="1">
        <v>22.17</v>
      </c>
      <c r="BAU8" s="1">
        <v>175515120</v>
      </c>
      <c r="BAV8" s="3">
        <f t="shared" ref="BAV8:BAV71" si="279">IF(BAT8*BAU8&gt;0,BAT8*BAU8,"")</f>
        <v>3891170210.4000001</v>
      </c>
      <c r="BAX8" s="6">
        <f>_xll.BDH(BAY1,BAY7:BAZ7,BAY2,BAY3,"Dir=V","Dts=S","Sort=D","Quote=C","QtTyp=P","Days=T",CONCATENATE("Per=c",BAY4),"DtFmt=D","UseDPDF=Y",CONCATENATE("FX=",BAY5),"cols=3;rows=2")</f>
        <v>43007</v>
      </c>
      <c r="BAY8" s="1">
        <v>28.21</v>
      </c>
      <c r="BAZ8" s="1">
        <v>22523007</v>
      </c>
      <c r="BBA8" s="3">
        <f t="shared" ref="BBA8:BBA71" si="280">IF(BAY8*BAZ8&gt;0,BAY8*BAZ8,"")</f>
        <v>635374027.47000003</v>
      </c>
      <c r="BBC8" s="6">
        <f>_xll.BDH(BBD1,BBD7:BBE7,BBD2,BBD3,"Dir=V","Dts=S","Sort=D","Quote=C","QtTyp=P","Days=T",CONCATENATE("Per=c",BBD4),"DtFmt=D","UseDPDF=Y",CONCATENATE("FX=",BBD5),"cols=3;rows=12")</f>
        <v>43007</v>
      </c>
      <c r="BBD8" s="1">
        <v>90.88</v>
      </c>
      <c r="BBE8" s="1">
        <v>26695136</v>
      </c>
      <c r="BBF8" s="3">
        <f t="shared" ref="BBF8:BBF71" si="281">IF(BBD8*BBE8&gt;0,BBD8*BBE8,"")</f>
        <v>2426053959.6799998</v>
      </c>
      <c r="BBH8" s="6">
        <f>_xll.BDH(BBI1,BBI7:BBJ7,BBI2,BBI3,"Dir=V","Dts=S","Sort=D","Quote=C","QtTyp=P","Days=T",CONCATENATE("Per=c",BBI4),"DtFmt=D","UseDPDF=Y",CONCATENATE("FX=",BBI5),"cols=3;rows=11")</f>
        <v>43007</v>
      </c>
      <c r="BBI8" s="1">
        <v>19.32</v>
      </c>
      <c r="BBJ8" s="1">
        <v>95999952</v>
      </c>
      <c r="BBK8" s="3">
        <f t="shared" ref="BBK8:BBK71" si="282">IF(BBI8*BBJ8&gt;0,BBI8*BBJ8,"")</f>
        <v>1854719072.6400001</v>
      </c>
      <c r="BBM8" s="6">
        <f>_xll.BDH(BBN1,BBN7:BBO7,BBN2,BBN3,"Dir=V","Dts=S","Sort=D","Quote=C","QtTyp=P","Days=T",CONCATENATE("Per=c",BBN4),"DtFmt=D","UseDPDF=Y",CONCATENATE("FX=",BBN5),"cols=3;rows=12")</f>
        <v>43007</v>
      </c>
      <c r="BBN8" s="1">
        <v>49.8</v>
      </c>
      <c r="BBO8" s="1">
        <v>31817598</v>
      </c>
      <c r="BBP8" s="3">
        <f t="shared" ref="BBP8:BBP71" si="283">IF(BBN8*BBO8&gt;0,BBN8*BBO8,"")</f>
        <v>1584516380.3999999</v>
      </c>
      <c r="BBR8" s="6">
        <f>_xll.BDH(BBS1,BBS7:BBT7,BBS2,BBS3,"Dir=V","Dts=S","Sort=D","Quote=C","QtTyp=P","Days=T",CONCATENATE("Per=c",BBS4),"DtFmt=D","UseDPDF=Y",CONCATENATE("FX=",BBS5),"cols=3;rows=6")</f>
        <v>43007</v>
      </c>
      <c r="BBS8" s="1">
        <v>29.85</v>
      </c>
      <c r="BBT8" s="1">
        <v>111057557</v>
      </c>
      <c r="BBU8" s="3">
        <f t="shared" ref="BBU8:BBU71" si="284">IF(BBS8*BBT8&gt;0,BBS8*BBT8,"")</f>
        <v>3315068076.4500003</v>
      </c>
      <c r="BBW8" s="6">
        <f>_xll.BDH(BBX1,BBX7:BBY7,BBX2,BBX3,"Dir=V","Dts=S","Sort=D","Quote=C","QtTyp=P","Days=T",CONCATENATE("Per=c",BBX4),"DtFmt=D","UseDPDF=Y",CONCATENATE("FX=",BBX5),"cols=3;rows=98")</f>
        <v>43007</v>
      </c>
      <c r="BBX8" s="1">
        <v>37.15</v>
      </c>
      <c r="BBY8" s="1">
        <v>32436722</v>
      </c>
      <c r="BBZ8" s="3">
        <f t="shared" ref="BBZ8:BBZ71" si="285">IF(BBX8*BBY8&gt;0,BBX8*BBY8,"")</f>
        <v>1205024222.3</v>
      </c>
      <c r="BCB8" s="6">
        <f>_xll.BDH(BCC1,BCC7:BCD7,BCC2,BCC3,"Dir=V","Dts=S","Sort=D","Quote=C","QtTyp=P","Days=T",CONCATENATE("Per=c",BCC4),"DtFmt=D","UseDPDF=Y",CONCATENATE("FX=",BCC5),"cols=3;rows=3")</f>
        <v>43007</v>
      </c>
      <c r="BCC8" s="1">
        <v>20.14</v>
      </c>
      <c r="BCD8" s="1">
        <v>42162288</v>
      </c>
      <c r="BCE8" s="3">
        <f t="shared" ref="BCE8:BCE71" si="286">IF(BCC8*BCD8&gt;0,BCC8*BCD8,"")</f>
        <v>849148480.32000005</v>
      </c>
      <c r="BCG8" s="6">
        <f>_xll.BDH(BCH1,BCH7:BCI7,BCH2,BCH3,"Dir=V","Dts=S","Sort=D","Quote=C","QtTyp=P","Days=T",CONCATENATE("Per=c",BCH4),"DtFmt=D","UseDPDF=Y",CONCATENATE("FX=",BCH5),"cols=3;rows=14")</f>
        <v>43007</v>
      </c>
      <c r="BCH8" s="1">
        <v>29.11</v>
      </c>
      <c r="BCI8" s="1">
        <v>52493475</v>
      </c>
      <c r="BCJ8" s="3">
        <f t="shared" ref="BCJ8:BCJ71" si="287">IF(BCH8*BCI8&gt;0,BCH8*BCI8,"")</f>
        <v>1528085057.25</v>
      </c>
      <c r="BCL8" s="6">
        <f>_xll.BDH(BCM1,BCM7:BCN7,BCM2,BCM3,"Dir=V","Dts=S","Sort=D","Quote=C","QtTyp=P","Days=T",CONCATENATE("Per=c",BCM4),"DtFmt=D","UseDPDF=Y",CONCATENATE("FX=",BCM5),"cols=3;rows=17")</f>
        <v>43007</v>
      </c>
      <c r="BCM8" s="1">
        <v>16.77</v>
      </c>
      <c r="BCN8" s="1">
        <v>321974383</v>
      </c>
      <c r="BCO8" s="3">
        <f t="shared" ref="BCO8:BCO71" si="288">IF(BCM8*BCN8&gt;0,BCM8*BCN8,"")</f>
        <v>5399510402.9099998</v>
      </c>
      <c r="BCQ8" s="6">
        <f>_xll.BDH(BCR1,BCR7:BCS7,BCR2,BCR3,"Dir=V","Dts=S","Sort=D","Quote=C","QtTyp=P","Days=T",CONCATENATE("Per=c",BCR4),"DtFmt=D","UseDPDF=Y",CONCATENATE("FX=",BCR5),"cols=3;rows=17")</f>
        <v>43007</v>
      </c>
      <c r="BCR8" s="1">
        <v>41.75</v>
      </c>
      <c r="BCS8" s="1">
        <v>40434327</v>
      </c>
      <c r="BCT8" s="3">
        <f t="shared" ref="BCT8:BCT71" si="289">IF(BCR8*BCS8&gt;0,BCR8*BCS8,"")</f>
        <v>1688133152.25</v>
      </c>
      <c r="BCV8" s="6">
        <f>_xll.BDH(BCW1,BCW7:BCX7,BCW2,BCW3,"Dir=V","Dts=S","Sort=D","Quote=C","QtTyp=P","Days=T",CONCATENATE("Per=c",BCW4),"DtFmt=D","UseDPDF=Y",CONCATENATE("FX=",BCW5),"cols=3;rows=18")</f>
        <v>43007</v>
      </c>
      <c r="BCW8" s="1">
        <v>54.03</v>
      </c>
      <c r="BCX8" s="1">
        <v>61043390</v>
      </c>
      <c r="BCY8" s="3">
        <f t="shared" ref="BCY8:BCY71" si="290">IF(BCW8*BCX8&gt;0,BCW8*BCX8,"")</f>
        <v>3298174361.7000003</v>
      </c>
      <c r="BDA8" s="6">
        <f>_xll.BDH(BDB1,BDB7:BDC7,BDB2,BDB3,"Dir=V","Dts=S","Sort=D","Quote=C","QtTyp=P","Days=T",CONCATENATE("Per=c",BDB4),"DtFmt=D","UseDPDF=Y",CONCATENATE("FX=",BDB5),"cols=3;rows=24")</f>
        <v>43007</v>
      </c>
      <c r="BDB8" s="1">
        <v>3.7800000000000002</v>
      </c>
      <c r="BDC8" s="1">
        <v>607376762</v>
      </c>
      <c r="BDD8" s="3">
        <f t="shared" ref="BDD8:BDD71" si="291">IF(BDB8*BDC8&gt;0,BDB8*BDC8,"")</f>
        <v>2295884160.3600001</v>
      </c>
      <c r="BDF8" s="6">
        <f>_xll.BDH(BDG1,BDG7:BDH7,BDG2,BDG3,"Dir=V","Dts=S","Sort=D","Quote=C","QtTyp=P","Days=T",CONCATENATE("Per=c",BDG4),"DtFmt=D","UseDPDF=Y",CONCATENATE("FX=",BDG5),"cols=3;rows=9")</f>
        <v>43007</v>
      </c>
      <c r="BDG8" s="1">
        <v>54.35</v>
      </c>
      <c r="BDH8" s="1">
        <v>125397732</v>
      </c>
      <c r="BDI8" s="3">
        <f t="shared" ref="BDI8:BDI71" si="292">IF(BDG8*BDH8&gt;0,BDG8*BDH8,"")</f>
        <v>6815366734.1999998</v>
      </c>
      <c r="BDK8" s="6">
        <f>_xll.BDH(BDL1,BDL7:BDM7,BDL2,BDL3,"Dir=V","Dts=S","Sort=D","Quote=C","QtTyp=P","Days=T",CONCATENATE("Per=c",BDL4),"DtFmt=D","UseDPDF=Y",CONCATENATE("FX=",BDL5),"cols=3;rows=8")</f>
        <v>43007</v>
      </c>
      <c r="BDL8" s="1">
        <v>15.99</v>
      </c>
      <c r="BDM8" s="1">
        <v>103324602</v>
      </c>
      <c r="BDN8" s="3">
        <f t="shared" ref="BDN8:BDN71" si="293">IF(BDL8*BDM8&gt;0,BDL8*BDM8,"")</f>
        <v>1652160385.98</v>
      </c>
      <c r="BDP8" s="6">
        <f>_xll.BDH(BDQ1,BDQ7:BDR7,BDQ2,BDQ3,"Dir=V","Dts=S","Sort=D","Quote=C","QtTyp=P","Days=T",CONCATENATE("Per=c",BDQ4),"DtFmt=D","UseDPDF=Y",CONCATENATE("FX=",BDQ5),"cols=3;rows=23")</f>
        <v>43007</v>
      </c>
      <c r="BDQ8" s="1">
        <v>43.3</v>
      </c>
      <c r="BDR8" s="1">
        <v>136292554</v>
      </c>
      <c r="BDS8" s="3">
        <f t="shared" ref="BDS8:BDS71" si="294">IF(BDQ8*BDR8&gt;0,BDQ8*BDR8,"")</f>
        <v>5901467588.1999998</v>
      </c>
      <c r="BDU8" s="6">
        <f>_xll.BDH(BDV1,BDV7:BDW7,BDV2,BDV3,"Dir=V","Dts=S","Sort=D","Quote=C","QtTyp=P","Days=T",CONCATENATE("Per=c",BDV4),"DtFmt=D","UseDPDF=Y",CONCATENATE("FX=",BDV5),"cols=3;rows=94")</f>
        <v>43007</v>
      </c>
      <c r="BDV8" s="1">
        <v>24</v>
      </c>
      <c r="BDW8" s="1">
        <v>72786870</v>
      </c>
      <c r="BDX8" s="3">
        <f t="shared" ref="BDX8:BDX71" si="295">IF(BDV8*BDW8&gt;0,BDV8*BDW8,"")</f>
        <v>1746884880</v>
      </c>
      <c r="BDZ8" s="6">
        <f>_xll.BDH(BEA1,BEA7:BEB7,BEA2,BEA3,"Dir=V","Dts=S","Sort=D","Quote=C","QtTyp=P","Days=T",CONCATENATE("Per=c",BEA4),"DtFmt=D","UseDPDF=Y",CONCATENATE("FX=",BEA5),"cols=3;rows=135")</f>
        <v>43007</v>
      </c>
      <c r="BEA8" s="1">
        <v>26.58</v>
      </c>
      <c r="BEB8" s="1">
        <v>98177362</v>
      </c>
      <c r="BEC8" s="3">
        <f t="shared" ref="BEC8:BEC71" si="296">IF(BEA8*BEB8&gt;0,BEA8*BEB8,"")</f>
        <v>2609554281.96</v>
      </c>
      <c r="BEE8" s="6">
        <f>_xll.BDH(BEF1,BEF7:BEG7,BEF2,BEF3,"Dir=V","Dts=S","Sort=D","Quote=C","QtTyp=P","Days=T",CONCATENATE("Per=c",BEF4),"DtFmt=D","UseDPDF=Y",CONCATENATE("FX=",BEF5),"cols=3;rows=5")</f>
        <v>43007</v>
      </c>
      <c r="BEF8" s="1">
        <v>22.39</v>
      </c>
      <c r="BEG8" s="1">
        <v>247155167</v>
      </c>
      <c r="BEH8" s="3">
        <f t="shared" ref="BEH8:BEH71" si="297">IF(BEF8*BEG8&gt;0,BEF8*BEG8,"")</f>
        <v>5533804189.1300001</v>
      </c>
      <c r="BEJ8" s="6">
        <f>_xll.BDH(BEK1,BEK7:BEL7,BEK2,BEK3,"Dir=V","Dts=S","Sort=D","Quote=C","QtTyp=P","Days=T",CONCATENATE("Per=c",BEK4),"DtFmt=D","UseDPDF=Y",CONCATENATE("FX=",BEK5),"cols=3;rows=22")</f>
        <v>43007</v>
      </c>
      <c r="BEK8" s="1">
        <v>87.22</v>
      </c>
      <c r="BEL8" s="1">
        <v>33263208</v>
      </c>
      <c r="BEM8" s="3">
        <f t="shared" ref="BEM8:BEM71" si="298">IF(BEK8*BEL8&gt;0,BEK8*BEL8,"")</f>
        <v>2901217001.7599998</v>
      </c>
      <c r="BEO8" s="6">
        <f>_xll.BDH(BEP1,BEP7:BEQ7,BEP2,BEP3,"Dir=V","Dts=S","Sort=D","Quote=C","QtTyp=P","Days=T",CONCATENATE("Per=c",BEP4),"DtFmt=D","UseDPDF=Y",CONCATENATE("FX=",BEP5),"cols=3;rows=12")</f>
        <v>43007</v>
      </c>
      <c r="BEP8" s="1">
        <v>53.8</v>
      </c>
      <c r="BEQ8" s="1">
        <v>54547501</v>
      </c>
      <c r="BER8" s="3">
        <f t="shared" ref="BER8:BER71" si="299">IF(BEP8*BEQ8&gt;0,BEP8*BEQ8,"")</f>
        <v>2934655553.7999997</v>
      </c>
      <c r="BET8" s="6">
        <f>_xll.BDH(BEU1,BEU7:BEV7,BEU2,BEU3,"Dir=V","Dts=S","Sort=D","Quote=C","QtTyp=P","Days=T",CONCATENATE("Per=c",BEU4),"DtFmt=D","UseDPDF=Y",CONCATENATE("FX=",BEU5),"cols=3;rows=137")</f>
        <v>43007</v>
      </c>
      <c r="BEU8" s="1">
        <v>49.86</v>
      </c>
      <c r="BEV8" s="1">
        <v>105728553</v>
      </c>
      <c r="BEW8" s="3">
        <f t="shared" ref="BEW8:BEW71" si="300">IF(BEU8*BEV8&gt;0,BEU8*BEV8,"")</f>
        <v>5271625652.5799999</v>
      </c>
      <c r="BEY8" s="6">
        <f>_xll.BDH(BEZ1,BEZ7:BFA7,BEZ2,BEZ3,"Dir=V","Dts=S","Sort=D","Quote=C","QtTyp=P","Days=T",CONCATENATE("Per=c",BEZ4),"DtFmt=D","UseDPDF=Y",CONCATENATE("FX=",BEZ5),"cols=3;rows=121")</f>
        <v>43007</v>
      </c>
      <c r="BEZ8" s="1">
        <v>140.5</v>
      </c>
      <c r="BFA8" s="1">
        <v>10417300</v>
      </c>
      <c r="BFB8" s="3">
        <f t="shared" ref="BFB8:BFB71" si="301">IF(BEZ8*BFA8&gt;0,BEZ8*BFA8,"")</f>
        <v>1463630650</v>
      </c>
      <c r="BFD8" s="6">
        <f>_xll.BDH(BFE1,BFE7:BFF7,BFE2,BFE3,"Dir=V","Dts=S","Sort=D","Quote=C","QtTyp=P","Days=T",CONCATENATE("Per=c",BFE4),"DtFmt=D","UseDPDF=Y",CONCATENATE("FX=",BFE5),"cols=3;rows=52")</f>
        <v>43007</v>
      </c>
      <c r="BFE8" s="1">
        <v>106.55</v>
      </c>
      <c r="BFF8" s="1">
        <v>16057478</v>
      </c>
      <c r="BFG8" s="3">
        <f t="shared" ref="BFG8:BFG71" si="302">IF(BFE8*BFF8&gt;0,BFE8*BFF8,"")</f>
        <v>1710924280.8999999</v>
      </c>
      <c r="BFI8" s="6">
        <f>_xll.BDH(BFJ1,BFJ7:BFK7,BFJ2,BFJ3,"Dir=V","Dts=S","Sort=D","Quote=C","QtTyp=P","Days=T",CONCATENATE("Per=c",BFJ4),"DtFmt=D","UseDPDF=Y",CONCATENATE("FX=",BFJ5),"cols=3;rows=42")</f>
        <v>43007</v>
      </c>
      <c r="BFJ8" s="1">
        <v>65.94</v>
      </c>
      <c r="BFK8" s="1">
        <v>59209272</v>
      </c>
      <c r="BFL8" s="3">
        <f t="shared" ref="BFL8:BFL71" si="303">IF(BFJ8*BFK8&gt;0,BFJ8*BFK8,"")</f>
        <v>3904259395.6799998</v>
      </c>
      <c r="BFN8" s="6">
        <f>_xll.BDH(BFO1,BFO7:BFP7,BFO2,BFO3,"Dir=V","Dts=S","Sort=D","Quote=C","QtTyp=P","Days=T",CONCATENATE("Per=c",BFO4),"DtFmt=D","UseDPDF=Y",CONCATENATE("FX=",BFO5),"cols=3;rows=74")</f>
        <v>43007</v>
      </c>
      <c r="BFO8" s="1">
        <v>11.95</v>
      </c>
      <c r="BFP8" s="1">
        <v>468140406</v>
      </c>
      <c r="BFQ8" s="3">
        <f t="shared" ref="BFQ8:BFQ71" si="304">IF(BFO8*BFP8&gt;0,BFO8*BFP8,"")</f>
        <v>5594277851.6999998</v>
      </c>
      <c r="BFS8" s="6">
        <f>_xll.BDH(BFT1,BFT7:BFU7,BFT2,BFT3,"Dir=V","Dts=S","Sort=D","Quote=C","QtTyp=P","Days=T",CONCATENATE("Per=c",BFT4),"DtFmt=D","UseDPDF=Y",CONCATENATE("FX=",BFT5),"cols=3;rows=126")</f>
        <v>43007</v>
      </c>
      <c r="BFT8" s="1">
        <v>15.02</v>
      </c>
      <c r="BFU8" s="1">
        <v>355070572</v>
      </c>
      <c r="BFV8" s="3">
        <f t="shared" ref="BFV8:BFV71" si="305">IF(BFT8*BFU8&gt;0,BFT8*BFU8,"")</f>
        <v>5333159991.4399996</v>
      </c>
      <c r="BFX8" s="6">
        <f>_xll.BDH(BFY1,BFY7:BFZ7,BFY2,BFY3,"Dir=V","Dts=S","Sort=D","Quote=C","QtTyp=P","Days=T",CONCATENATE("Per=c",BFY4),"DtFmt=D","UseDPDF=Y",CONCATENATE("FX=",BFY5),"cols=3;rows=56")</f>
        <v>43007</v>
      </c>
      <c r="BFY8" s="1">
        <v>126.51</v>
      </c>
      <c r="BFZ8" s="1">
        <v>12273691</v>
      </c>
      <c r="BGA8" s="3">
        <f t="shared" ref="BGA8:BGA71" si="306">IF(BFY8*BFZ8&gt;0,BFY8*BFZ8,"")</f>
        <v>1552744648.4100001</v>
      </c>
      <c r="BGC8" s="6">
        <f>_xll.BDH(BGD1,BGD7:BGE7,BGD2,BGD3,"Dir=V","Dts=S","Sort=D","Quote=C","QtTyp=P","Days=T",CONCATENATE("Per=c",BGD4),"DtFmt=D","UseDPDF=Y",CONCATENATE("FX=",BGD5),"cols=3;rows=23")</f>
        <v>43007</v>
      </c>
      <c r="BGD8" s="1">
        <v>77.86</v>
      </c>
      <c r="BGE8" s="1">
        <v>30025091</v>
      </c>
      <c r="BGF8" s="3">
        <f t="shared" ref="BGF8:BGF71" si="307">IF(BGD8*BGE8&gt;0,BGD8*BGE8,"")</f>
        <v>2337753585.2599998</v>
      </c>
      <c r="BGH8" s="6">
        <f>_xll.BDH(BGI1,BGI7:BGJ7,BGI2,BGI3,"Dir=V","Dts=S","Sort=D","Quote=C","QtTyp=P","Days=T",CONCATENATE("Per=c",BGI4),"DtFmt=D","UseDPDF=Y",CONCATENATE("FX=",BGI5),"cols=3;rows=51")</f>
        <v>43007</v>
      </c>
      <c r="BGI8" s="1">
        <v>57.52</v>
      </c>
      <c r="BGJ8" s="1">
        <v>28762269</v>
      </c>
      <c r="BGK8" s="3">
        <f t="shared" ref="BGK8:BGK71" si="308">IF(BGI8*BGJ8&gt;0,BGI8*BGJ8,"")</f>
        <v>1654405712.8800001</v>
      </c>
      <c r="BGM8" s="6">
        <f>_xll.BDH(BGN1,BGN7:BGO7,BGN2,BGN3,"Dir=V","Dts=S","Sort=D","Quote=C","QtTyp=P","Days=T",CONCATENATE("Per=c",BGN4),"DtFmt=D","UseDPDF=Y",CONCATENATE("FX=",BGN5),"cols=3;rows=149")</f>
        <v>43007</v>
      </c>
      <c r="BGN8" s="1">
        <v>235.17</v>
      </c>
      <c r="BGO8" s="1">
        <v>37974148</v>
      </c>
      <c r="BGP8" s="3">
        <f t="shared" ref="BGP8:BGP71" si="309">IF(BGN8*BGO8&gt;0,BGN8*BGO8,"")</f>
        <v>8930380385.1599998</v>
      </c>
      <c r="BGR8" s="6">
        <f>_xll.BDH(BGS1,BGS7:BGT7,BGS2,BGS3,"Dir=V","Dts=S","Sort=D","Quote=C","QtTyp=P","Days=T",CONCATENATE("Per=c",BGS4),"DtFmt=D","UseDPDF=Y",CONCATENATE("FX=",BGS5),"cols=3;rows=149")</f>
        <v>43007</v>
      </c>
      <c r="BGS8" s="1">
        <v>50.34</v>
      </c>
      <c r="BGT8" s="1">
        <v>56952826</v>
      </c>
      <c r="BGU8" s="3">
        <f t="shared" ref="BGU8:BGU71" si="310">IF(BGS8*BGT8&gt;0,BGS8*BGT8,"")</f>
        <v>2867005260.8400002</v>
      </c>
      <c r="BGW8" s="6">
        <f>_xll.BDH(BGX1,BGX7:BGY7,BGX2,BGX3,"Dir=V","Dts=S","Sort=D","Quote=C","QtTyp=P","Days=T",CONCATENATE("Per=c",BGX4),"DtFmt=D","UseDPDF=Y",CONCATENATE("FX=",BGX5),"cols=3;rows=32")</f>
        <v>43007</v>
      </c>
      <c r="BGX8" s="1">
        <v>35.840000000000003</v>
      </c>
      <c r="BGY8" s="1">
        <v>88997019</v>
      </c>
      <c r="BGZ8" s="3">
        <f t="shared" ref="BGZ8:BGZ71" si="311">IF(BGX8*BGY8&gt;0,BGX8*BGY8,"")</f>
        <v>3189653160.9600005</v>
      </c>
      <c r="BHB8" s="6">
        <f>_xll.BDH(BHC1,BHC7:BHD7,BHC2,BHC3,"Dir=V","Dts=S","Sort=D","Quote=C","QtTyp=P","Days=T",CONCATENATE("Per=c",BHC4),"DtFmt=D","UseDPDF=Y",CONCATENATE("FX=",BHC5),"cols=3;rows=75")</f>
        <v>43007</v>
      </c>
      <c r="BHC8" s="1">
        <v>24.23</v>
      </c>
      <c r="BHD8" s="1">
        <v>226987983</v>
      </c>
      <c r="BHE8" s="3">
        <f t="shared" ref="BHE8:BHE71" si="312">IF(BHC8*BHD8&gt;0,BHC8*BHD8,"")</f>
        <v>5499918828.0900002</v>
      </c>
      <c r="BHG8" s="6">
        <f>_xll.BDH(BHH1,BHH7:BHI7,BHH2,BHH3,"Dir=V","Dts=S","Sort=D","Quote=C","QtTyp=P","Days=T",CONCATENATE("Per=c",BHH4),"DtFmt=D","UseDPDF=Y",CONCATENATE("FX=",BHH5),"cols=3;rows=22")</f>
        <v>43007</v>
      </c>
      <c r="BHH8" s="1">
        <v>66.430000000000007</v>
      </c>
      <c r="BHI8" s="1">
        <v>92758721</v>
      </c>
      <c r="BHJ8" s="3">
        <f t="shared" ref="BHJ8:BHJ71" si="313">IF(BHH8*BHI8&gt;0,BHH8*BHI8,"")</f>
        <v>6161961836.0300007</v>
      </c>
      <c r="BHL8" s="6">
        <f>_xll.BDH(BHM1,BHM7:BHN7,BHM2,BHM3,"Dir=V","Dts=S","Sort=D","Quote=C","QtTyp=P","Days=T",CONCATENATE("Per=c",BHM4),"DtFmt=D","UseDPDF=Y",CONCATENATE("FX=",BHM5),"cols=3;rows=95")</f>
        <v>43007</v>
      </c>
      <c r="BHM8" s="1">
        <v>16.57</v>
      </c>
      <c r="BHN8" s="1">
        <v>200954668</v>
      </c>
      <c r="BHO8" s="3">
        <f t="shared" ref="BHO8:BHO71" si="314">IF(BHM8*BHN8&gt;0,BHM8*BHN8,"")</f>
        <v>3329818848.7600002</v>
      </c>
      <c r="BHQ8" s="6">
        <f>_xll.BDH(BHR1,BHR7:BHS7,BHR2,BHR3,"Dir=V","Dts=S","Sort=D","Quote=C","QtTyp=P","Days=T",CONCATENATE("Per=c",BHR4),"DtFmt=D","UseDPDF=Y",CONCATENATE("FX=",BHR5),"cols=3;rows=149")</f>
        <v>43007</v>
      </c>
      <c r="BHR8" s="1">
        <v>100.06</v>
      </c>
      <c r="BHS8" s="1">
        <v>46500202</v>
      </c>
      <c r="BHT8" s="3">
        <f t="shared" ref="BHT8:BHT71" si="315">IF(BHR8*BHS8&gt;0,BHR8*BHS8,"")</f>
        <v>4652810212.1199999</v>
      </c>
      <c r="BHV8" s="6">
        <f>_xll.BDH(BHW1,BHW7:BHX7,BHW2,BHW3,"Dir=V","Dts=S","Sort=D","Quote=C","QtTyp=P","Days=T",CONCATENATE("Per=c",BHW4),"DtFmt=D","UseDPDF=Y",CONCATENATE("FX=",BHW5),"cols=3;rows=120")</f>
        <v>43007</v>
      </c>
      <c r="BHW8" s="1">
        <v>187.09</v>
      </c>
      <c r="BHX8" s="1">
        <v>26212912</v>
      </c>
      <c r="BHY8" s="3">
        <f t="shared" ref="BHY8:BHY71" si="316">IF(BHW8*BHX8&gt;0,BHW8*BHX8,"")</f>
        <v>4904173706.0799999</v>
      </c>
      <c r="BIA8" s="6">
        <f>_xll.BDH(BIB1,BIB7:BIC7,BIB2,BIB3,"Dir=V","Dts=S","Sort=D","Quote=C","QtTyp=P","Days=T",CONCATENATE("Per=c",BIB4),"DtFmt=D","UseDPDF=Y",CONCATENATE("FX=",BIB5),"cols=3;rows=74")</f>
        <v>43007</v>
      </c>
      <c r="BIB8" s="1">
        <v>27.83</v>
      </c>
      <c r="BIC8" s="1">
        <v>244743315</v>
      </c>
      <c r="BID8" s="3">
        <f t="shared" ref="BID8:BID71" si="317">IF(BIB8*BIC8&gt;0,BIB8*BIC8,"")</f>
        <v>6811206456.4499998</v>
      </c>
      <c r="BIF8" s="6">
        <f>_xll.BDH(BIG1,BIG7:BIH7,BIG2,BIG3,"Dir=V","Dts=S","Sort=D","Quote=C","QtTyp=P","Days=T",CONCATENATE("Per=c",BIG4),"DtFmt=D","UseDPDF=Y",CONCATENATE("FX=",BIG5),"cols=3;rows=60")</f>
        <v>43007</v>
      </c>
      <c r="BIG8" s="1">
        <v>33.17</v>
      </c>
      <c r="BIH8" s="1">
        <v>351675709</v>
      </c>
      <c r="BII8" s="3">
        <f t="shared" ref="BII8:BII71" si="318">IF(BIG8*BIH8&gt;0,BIG8*BIH8,"")</f>
        <v>11665083267.530001</v>
      </c>
      <c r="BIK8" s="6">
        <f>_xll.BDH(BIL1,BIL7:BIM7,BIL2,BIL3,"Dir=V","Dts=S","Sort=D","Quote=C","QtTyp=P","Days=T",CONCATENATE("Per=c",BIL4),"DtFmt=D","UseDPDF=Y",CONCATENATE("FX=",BIL5),"cols=3;rows=109")</f>
        <v>43007</v>
      </c>
      <c r="BIL8" s="1">
        <v>39.25</v>
      </c>
      <c r="BIM8" s="1">
        <v>57439728</v>
      </c>
      <c r="BIN8" s="3">
        <f t="shared" ref="BIN8:BIN71" si="319">IF(BIL8*BIM8&gt;0,BIL8*BIM8,"")</f>
        <v>2254509324</v>
      </c>
      <c r="BIP8" s="6">
        <f>_xll.BDH(BIQ1,BIQ7:BIR7,BIQ2,BIQ3,"Dir=V","Dts=S","Sort=D","Quote=C","QtTyp=P","Days=T",CONCATENATE("Per=c",BIQ4),"DtFmt=D","UseDPDF=Y",CONCATENATE("FX=",BIQ5),"cols=3;rows=149")</f>
        <v>43007</v>
      </c>
      <c r="BIQ8" s="1">
        <v>29.53</v>
      </c>
      <c r="BIR8" s="1">
        <v>381316186</v>
      </c>
      <c r="BIS8" s="3">
        <f t="shared" ref="BIS8:BIS71" si="320">IF(BIQ8*BIR8&gt;0,BIQ8*BIR8,"")</f>
        <v>11260266972.58</v>
      </c>
      <c r="BIU8" s="6">
        <f>_xll.BDH(BIV1,BIV7:BIW7,BIV2,BIV3,"Dir=V","Dts=S","Sort=D","Quote=C","QtTyp=P","Days=T",CONCATENATE("Per=c",BIV4),"DtFmt=D","UseDPDF=Y",CONCATENATE("FX=",BIV5),"cols=3;rows=122")</f>
        <v>43007</v>
      </c>
      <c r="BIV8" s="1">
        <v>39.47</v>
      </c>
      <c r="BIW8" s="1">
        <v>190052476</v>
      </c>
      <c r="BIX8" s="3">
        <f t="shared" ref="BIX8:BIX71" si="321">IF(BIV8*BIW8&gt;0,BIV8*BIW8,"")</f>
        <v>7501371227.7199993</v>
      </c>
      <c r="BIZ8" s="6">
        <f>_xll.BDH(BJA1,BJA7:BJB7,BJA2,BJA3,"Dir=V","Dts=S","Sort=D","Quote=C","QtTyp=P","Days=T",CONCATENATE("Per=c",BJA4),"DtFmt=D","UseDPDF=Y",CONCATENATE("FX=",BJA5),"cols=3;rows=88")</f>
        <v>43007</v>
      </c>
      <c r="BJA8" s="1">
        <v>43.76</v>
      </c>
      <c r="BJB8" s="1">
        <v>195188771</v>
      </c>
      <c r="BJC8" s="3">
        <f t="shared" ref="BJC8:BJC71" si="322">IF(BJA8*BJB8&gt;0,BJA8*BJB8,"")</f>
        <v>8541460618.96</v>
      </c>
      <c r="BJE8" s="6">
        <f>_xll.BDH(BJF1,BJF7:BJG7,BJF2,BJF3,"Dir=V","Dts=S","Sort=D","Quote=C","QtTyp=P","Days=T",CONCATENATE("Per=c",BJF4),"DtFmt=D","UseDPDF=Y",CONCATENATE("FX=",BJF5),"cols=3;rows=8")</f>
        <v>43007</v>
      </c>
      <c r="BJF8" s="1">
        <v>28.81</v>
      </c>
      <c r="BJG8" s="1">
        <v>446280432</v>
      </c>
      <c r="BJH8" s="3">
        <f t="shared" ref="BJH8:BJH71" si="323">IF(BJF8*BJG8&gt;0,BJF8*BJG8,"")</f>
        <v>12857339245.92</v>
      </c>
      <c r="BJJ8" s="6">
        <f>_xll.BDH(BJK1,BJK7:BJL7,BJK2,BJK3,"Dir=V","Dts=S","Sort=D","Quote=C","QtTyp=P","Days=T",CONCATENATE("Per=c",BJK4),"DtFmt=D","UseDPDF=Y",CONCATENATE("FX=",BJK5),"cols=3;rows=103")</f>
        <v>43007</v>
      </c>
      <c r="BJK8" s="1">
        <v>80.53</v>
      </c>
      <c r="BJL8" s="1">
        <v>49327807</v>
      </c>
      <c r="BJM8" s="3">
        <f t="shared" ref="BJM8:BJM71" si="324">IF(BJK8*BJL8&gt;0,BJK8*BJL8,"")</f>
        <v>3972368297.71</v>
      </c>
      <c r="BJO8" s="6">
        <f>_xll.BDH(BJP1,BJP7:BJQ7,BJP2,BJP3,"Dir=V","Dts=S","Sort=D","Quote=C","QtTyp=P","Days=T",CONCATENATE("Per=c",BJP4),"DtFmt=D","UseDPDF=Y",CONCATENATE("FX=",BJP5),"cols=3;rows=16")</f>
        <v>43007</v>
      </c>
      <c r="BJP8" s="1">
        <v>16.87</v>
      </c>
      <c r="BJQ8" s="1">
        <v>920190564</v>
      </c>
      <c r="BJR8" s="3">
        <f t="shared" ref="BJR8:BJR71" si="325">IF(BJP8*BJQ8&gt;0,BJP8*BJQ8,"")</f>
        <v>15523614814.68</v>
      </c>
      <c r="BJT8" s="6">
        <f>_xll.BDH(BJU1,BJU7:BJV7,BJU2,BJU3,"Dir=V","Dts=S","Sort=D","Quote=C","QtTyp=P","Days=T",CONCATENATE("Per=c",BJU4),"DtFmt=D","UseDPDF=Y",CONCATENATE("FX=",BJU5),"cols=3;rows=149")</f>
        <v>43007</v>
      </c>
      <c r="BJU8" s="1">
        <v>12.75</v>
      </c>
      <c r="BJV8" s="1">
        <v>4110178042</v>
      </c>
      <c r="BJW8" s="3">
        <f t="shared" ref="BJW8:BJW71" si="326">IF(BJU8*BJV8&gt;0,BJU8*BJV8,"")</f>
        <v>52404770035.5</v>
      </c>
      <c r="BJY8" s="6">
        <f>_xll.BDH(BJZ1,BJZ7:BKA7,BJZ2,BJZ3,"Dir=V","Dts=S","Sort=D","Quote=C","QtTyp=P","Days=T",CONCATENATE("Per=c",BJZ4),"DtFmt=D","UseDPDF=Y",CONCATENATE("FX=",BJZ5),"cols=3;rows=21")</f>
        <v>43007</v>
      </c>
      <c r="BJZ8" s="1">
        <v>144.1</v>
      </c>
      <c r="BKA8" s="1">
        <v>82042079</v>
      </c>
      <c r="BKB8" s="3">
        <f t="shared" ref="BKB8:BKB71" si="327">IF(BJZ8*BKA8&gt;0,BJZ8*BKA8,"")</f>
        <v>11822263583.9</v>
      </c>
      <c r="BKD8" s="6">
        <f>_xll.BDH(BKE1,BKE7:BKF7,BKE2,BKE3,"Dir=V","Dts=S","Sort=D","Quote=C","QtTyp=P","Days=T",CONCATENATE("Per=c",BKE4),"DtFmt=D","UseDPDF=Y",CONCATENATE("FX=",BKE5),"cols=3;rows=14")</f>
        <v>43007</v>
      </c>
      <c r="BKE8" s="1">
        <v>189.61</v>
      </c>
      <c r="BKF8" s="1">
        <v>50594346</v>
      </c>
      <c r="BKG8" s="3">
        <f t="shared" ref="BKG8:BKG71" si="328">IF(BKE8*BKF8&gt;0,BKE8*BKF8,"")</f>
        <v>9593193945.0600014</v>
      </c>
      <c r="BKI8" s="6">
        <f>_xll.BDH(BKJ1,BKJ7:BKK7,BKJ2,BKJ3,"Dir=V","Dts=S","Sort=D","Quote=C","QtTyp=P","Days=T",CONCATENATE("Per=c",BKJ4),"DtFmt=D","UseDPDF=Y",CONCATENATE("FX=",BKJ5),"cols=3;rows=119")</f>
        <v>43007</v>
      </c>
      <c r="BKJ8" s="1">
        <v>47.71</v>
      </c>
      <c r="BKK8" s="1">
        <v>131265429</v>
      </c>
      <c r="BKL8" s="3">
        <f t="shared" ref="BKL8:BKL71" si="329">IF(BKJ8*BKK8&gt;0,BKJ8*BKK8,"")</f>
        <v>6262673617.5900002</v>
      </c>
      <c r="BKN8" s="6">
        <f>_xll.BDH(BKO1,BKO7:BKP7,BKO2,BKO3,"Dir=V","Dts=S","Sort=D","Quote=C","QtTyp=P","Days=T",CONCATENATE("Per=c",BKO4),"DtFmt=D","UseDPDF=Y",CONCATENATE("FX=",BKO5),"cols=3;rows=28")</f>
        <v>43007</v>
      </c>
      <c r="BKO8" s="1">
        <v>104.46</v>
      </c>
      <c r="BKP8" s="1">
        <v>40947281</v>
      </c>
      <c r="BKQ8" s="3">
        <f t="shared" ref="BKQ8:BKQ71" si="330">IF(BKO8*BKP8&gt;0,BKO8*BKP8,"")</f>
        <v>4277352973.2599998</v>
      </c>
      <c r="BKS8" s="6">
        <f>_xll.BDH(BKT1,BKT7:BKU7,BKT2,BKT3,"Dir=V","Dts=S","Sort=D","Quote=C","QtTyp=P","Days=T",CONCATENATE("Per=c",BKT4),"DtFmt=D","UseDPDF=Y",CONCATENATE("FX=",BKT5),"cols=3;rows=67")</f>
        <v>43007</v>
      </c>
      <c r="BKT8" s="1">
        <v>186.27</v>
      </c>
      <c r="BKU8" s="1">
        <v>54756911</v>
      </c>
      <c r="BKV8" s="3">
        <f t="shared" ref="BKV8:BKV71" si="331">IF(BKT8*BKU8&gt;0,BKT8*BKU8,"")</f>
        <v>10199569811.970001</v>
      </c>
      <c r="BKX8" s="6">
        <f>_xll.BDH(BKY1,BKY7:BKZ7,BKY2,BKY3,"Dir=V","Dts=S","Sort=D","Quote=C","QtTyp=P","Days=T",CONCATENATE("Per=c",BKY4),"DtFmt=D","UseDPDF=Y",CONCATENATE("FX=",BKY5),"cols=3;rows=149")</f>
        <v>43007</v>
      </c>
      <c r="BKY8" s="1">
        <v>131.91</v>
      </c>
      <c r="BKZ8" s="1">
        <v>42917756</v>
      </c>
      <c r="BLA8" s="3">
        <f t="shared" ref="BLA8:BLA71" si="332">IF(BKY8*BKZ8&gt;0,BKY8*BKZ8,"")</f>
        <v>5661281193.96</v>
      </c>
      <c r="BLC8" s="6">
        <f>_xll.BDH(BLD1,BLD7:BLE7,BLD2,BLD3,"Dir=V","Dts=S","Sort=D","Quote=C","QtTyp=P","Days=T",CONCATENATE("Per=c",BLD4),"DtFmt=D","UseDPDF=Y",CONCATENATE("FX=",BLD5),"cols=3;rows=148")</f>
        <v>43007</v>
      </c>
      <c r="BLD8" s="1">
        <v>106</v>
      </c>
      <c r="BLE8" s="1">
        <v>71271373</v>
      </c>
      <c r="BLF8" s="3">
        <f t="shared" ref="BLF8:BLF71" si="333">IF(BLD8*BLE8&gt;0,BLD8*BLE8,"")</f>
        <v>7554765538</v>
      </c>
      <c r="BLH8" s="6">
        <f>_xll.BDH(BLI1,BLI7:BLJ7,BLI2,BLI3,"Dir=V","Dts=S","Sort=D","Quote=C","QtTyp=P","Days=T",CONCATENATE("Per=c",BLI4),"DtFmt=D","UseDPDF=Y",CONCATENATE("FX=",BLI5),"cols=3;rows=94")</f>
        <v>43007</v>
      </c>
      <c r="BLI8" s="1">
        <v>254.03</v>
      </c>
      <c r="BLJ8" s="1">
        <v>21674798</v>
      </c>
      <c r="BLK8" s="3">
        <f t="shared" ref="BLK8:BLK71" si="334">IF(BLI8*BLJ8&gt;0,BLI8*BLJ8,"")</f>
        <v>5506048935.9399996</v>
      </c>
      <c r="BLM8" s="6">
        <f>_xll.BDH(BLN1,BLN7:BLO7,BLN2,BLN3,"Dir=V","Dts=S","Sort=D","Quote=C","QtTyp=P","Days=T",CONCATENATE("Per=c",BLN4),"DtFmt=D","UseDPDF=Y",CONCATENATE("FX=",BLN5),"cols=3;rows=110")</f>
        <v>43007</v>
      </c>
      <c r="BLN8" s="1">
        <v>70.83</v>
      </c>
      <c r="BLO8" s="1">
        <v>151941116</v>
      </c>
      <c r="BLP8" s="3">
        <f t="shared" ref="BLP8:BLP71" si="335">IF(BLN8*BLO8&gt;0,BLN8*BLO8,"")</f>
        <v>10761989246.280001</v>
      </c>
      <c r="BLR8" s="6">
        <f>_xll.BDH(BLS1,BLS7:BLT7,BLS2,BLS3,"Dir=V","Dts=S","Sort=D","Quote=C","QtTyp=P","Days=T",CONCATENATE("Per=c",BLS4),"DtFmt=D","UseDPDF=Y",CONCATENATE("FX=",BLS5),"cols=3;rows=114")</f>
        <v>43007</v>
      </c>
      <c r="BLS8" s="1">
        <v>32.81</v>
      </c>
      <c r="BLT8" s="1">
        <v>432683232</v>
      </c>
      <c r="BLU8" s="3">
        <f t="shared" ref="BLU8:BLU71" si="336">IF(BLS8*BLT8&gt;0,BLS8*BLT8,"")</f>
        <v>14196336841.92</v>
      </c>
      <c r="BLW8" s="6">
        <f>_xll.BDH(BLX1,BLX7:BLY7,BLX2,BLX3,"Dir=V","Dts=S","Sort=D","Quote=C","QtTyp=P","Days=T",CONCATENATE("Per=c",BLX4),"DtFmt=D","UseDPDF=Y",CONCATENATE("FX=",BLX5),"cols=3;rows=22")</f>
        <v>43007</v>
      </c>
      <c r="BLX8" s="1">
        <v>117.53</v>
      </c>
      <c r="BLY8" s="1">
        <v>92537391</v>
      </c>
      <c r="BLZ8" s="3">
        <f t="shared" ref="BLZ8:BLZ71" si="337">IF(BLX8*BLY8&gt;0,BLX8*BLY8,"")</f>
        <v>10875919564.23</v>
      </c>
      <c r="BMB8" s="6">
        <f>_xll.BDH(BMC1,BMC7:BMD7,BMC2,BMC3,"Dir=V","Dts=S","Sort=D","Quote=C","QtTyp=P","Days=T",CONCATENATE("Per=c",BMC4),"DtFmt=D","UseDPDF=Y",CONCATENATE("FX=",BMC5),"cols=3;rows=72")</f>
        <v>43007</v>
      </c>
      <c r="BMC8" s="1">
        <v>64.2</v>
      </c>
      <c r="BMD8" s="1">
        <v>103876280</v>
      </c>
      <c r="BME8" s="3">
        <f t="shared" ref="BME8:BME71" si="338">IF(BMC8*BMD8&gt;0,BMC8*BMD8,"")</f>
        <v>6668857176</v>
      </c>
      <c r="BMG8" s="6">
        <f>_xll.BDH(BMH1,BMH7:BMI7,BMH2,BMH3,"Dir=V","Dts=S","Sort=D","Quote=C","QtTyp=P","Days=T",CONCATENATE("Per=c",BMH4),"DtFmt=D","UseDPDF=Y",CONCATENATE("FX=",BMH5),"cols=3;rows=8")</f>
        <v>43007</v>
      </c>
      <c r="BMH8" s="1">
        <v>14.71</v>
      </c>
      <c r="BMI8" s="1">
        <v>789053532</v>
      </c>
      <c r="BMJ8" s="3">
        <f t="shared" ref="BMJ8:BMJ71" si="339">IF(BMH8*BMI8&gt;0,BMH8*BMI8,"")</f>
        <v>11606977455.720001</v>
      </c>
      <c r="BML8" s="6">
        <f>_xll.BDH(BMM1,BMM7:BMN7,BMM2,BMM3,"Dir=V","Dts=S","Sort=D","Quote=C","QtTyp=P","Days=T",CONCATENATE("Per=c",BMM4),"DtFmt=D","UseDPDF=Y",CONCATENATE("FX=",BMM5),"cols=3;rows=137")</f>
        <v>43007</v>
      </c>
      <c r="BMM8" s="1">
        <v>44.51</v>
      </c>
      <c r="BMN8" s="1">
        <v>130100308</v>
      </c>
      <c r="BMO8" s="3">
        <f t="shared" ref="BMO8:BMO71" si="340">IF(BMM8*BMN8&gt;0,BMM8*BMN8,"")</f>
        <v>5790764709.0799999</v>
      </c>
      <c r="BMQ8" s="6">
        <f>_xll.BDH(BMR1,BMR7:BMS7,BMR2,BMR3,"Dir=V","Dts=S","Sort=D","Quote=C","QtTyp=P","Days=T",CONCATENATE("Per=c",BMR4),"DtFmt=D","UseDPDF=Y",CONCATENATE("FX=",BMR5),"cols=3;rows=149")</f>
        <v>43007</v>
      </c>
      <c r="BMR8" s="1">
        <v>86.4</v>
      </c>
      <c r="BMS8" s="1">
        <v>266870881</v>
      </c>
      <c r="BMT8" s="3">
        <f t="shared" ref="BMT8:BMT71" si="341">IF(BMR8*BMS8&gt;0,BMR8*BMS8,"")</f>
        <v>23057644118.400002</v>
      </c>
      <c r="BMV8" s="6">
        <f>_xll.BDH(BMW1,BMW7:BMX7,BMW2,BMW3,"Dir=V","Dts=S","Sort=D","Quote=C","QtTyp=P","Days=T",CONCATENATE("Per=c",BMW4),"DtFmt=D","UseDPDF=Y",CONCATENATE("FX=",BMW5),"cols=3;rows=52")</f>
        <v>43007</v>
      </c>
      <c r="BMW8" s="1">
        <v>118.33</v>
      </c>
      <c r="BMX8" s="1">
        <v>88589041</v>
      </c>
      <c r="BMY8" s="3">
        <f t="shared" ref="BMY8:BMY71" si="342">IF(BMW8*BMX8&gt;0,BMW8*BMX8,"")</f>
        <v>10482741221.530001</v>
      </c>
      <c r="BNA8" s="6">
        <f>_xll.BDH(BNB1,BNB7:BNC7,BNB2,BNB3,"Dir=V","Dts=S","Sort=D","Quote=C","QtTyp=P","Days=T",CONCATENATE("Per=c",BNB4),"DtFmt=D","UseDPDF=Y",CONCATENATE("FX=",BNB5),"cols=3;rows=3")</f>
        <v>43007</v>
      </c>
      <c r="BNB8" s="1">
        <v>85.88</v>
      </c>
      <c r="BNC8" s="1">
        <v>98048602</v>
      </c>
      <c r="BND8" s="3">
        <f t="shared" ref="BND8:BND71" si="343">IF(BNB8*BNC8&gt;0,BNB8*BNC8,"")</f>
        <v>8420413939.7599993</v>
      </c>
      <c r="BNF8" s="6">
        <f>_xll.BDH(BNG1,BNG7:BNH7,BNG2,BNG3,"Dir=V","Dts=S","Sort=D","Quote=C","QtTyp=P","Days=T",CONCATENATE("Per=c",BNG4),"DtFmt=D","UseDPDF=Y",CONCATENATE("FX=",BNG5),"cols=3;rows=149")</f>
        <v>43007</v>
      </c>
      <c r="BNG8" s="1">
        <v>68.09</v>
      </c>
      <c r="BNH8" s="1">
        <v>125231678</v>
      </c>
      <c r="BNI8" s="3">
        <f t="shared" ref="BNI8:BNI71" si="344">IF(BNG8*BNH8&gt;0,BNG8*BNH8,"")</f>
        <v>8527024955.0200005</v>
      </c>
      <c r="BNK8" s="6">
        <f>_xll.BDH(BNL1,BNL7:BNM7,BNL2,BNL3,"Dir=V","Dts=S","Sort=D","Quote=C","QtTyp=P","Days=T",CONCATENATE("Per=c",BNL4),"DtFmt=D","UseDPDF=Y",CONCATENATE("FX=",BNL5),"cols=3;rows=93")</f>
        <v>43007</v>
      </c>
      <c r="BNL8" s="1">
        <v>153.61000000000001</v>
      </c>
      <c r="BNM8" s="1">
        <v>101319950</v>
      </c>
      <c r="BNN8" s="3">
        <f t="shared" ref="BNN8:BNN71" si="345">IF(BNL8*BNM8&gt;0,BNL8*BNM8,"")</f>
        <v>15563757519.500002</v>
      </c>
      <c r="BNP8" s="6">
        <f>_xll.BDH(BNQ1,BNQ7:BNR7,BNQ2,BNQ3,"Dir=V","Dts=S","Sort=D","Quote=C","QtTyp=P","Days=T",CONCATENATE("Per=c",BNQ4),"DtFmt=D","UseDPDF=Y",CONCATENATE("FX=",BNQ5),"cols=3;rows=134")</f>
        <v>43007</v>
      </c>
      <c r="BNQ8" s="1">
        <v>185.04</v>
      </c>
      <c r="BNR8" s="1">
        <v>140243954</v>
      </c>
      <c r="BNS8" s="3">
        <f t="shared" ref="BNS8:BNS71" si="346">IF(BNQ8*BNR8&gt;0,BNQ8*BNR8,"")</f>
        <v>25950741248.16</v>
      </c>
      <c r="BNU8" s="6">
        <f>_xll.BDH(BNV1,BNV7:BNW7,BNV2,BNV3,"Dir=V","Dts=S","Sort=D","Quote=C","QtTyp=P","Days=T",CONCATENATE("Per=c",BNV4),"DtFmt=D","UseDPDF=Y",CONCATENATE("FX=",BNV5),"cols=3;rows=80")</f>
        <v>43007</v>
      </c>
      <c r="BNV8" s="1">
        <v>63.46</v>
      </c>
      <c r="BNW8" s="1">
        <v>129632477</v>
      </c>
      <c r="BNX8" s="3">
        <f t="shared" ref="BNX8:BNX71" si="347">IF(BNV8*BNW8&gt;0,BNV8*BNW8,"")</f>
        <v>8226476990.4200001</v>
      </c>
      <c r="BNZ8" s="6">
        <f>_xll.BDH(BOA1,BOA7:BOB7,BOA2,BOA3,"Dir=V","Dts=S","Sort=D","Quote=C","QtTyp=P","Days=T",CONCATENATE("Per=c",BOA4),"DtFmt=D","UseDPDF=Y",CONCATENATE("FX=",BOA5),"cols=3;rows=113")</f>
        <v>43007</v>
      </c>
      <c r="BOA8" s="1">
        <v>118.06</v>
      </c>
      <c r="BOB8" s="1">
        <v>150911078</v>
      </c>
      <c r="BOC8" s="3">
        <f t="shared" ref="BOC8:BOC71" si="348">IF(BOA8*BOB8&gt;0,BOA8*BOB8,"")</f>
        <v>17816561868.68</v>
      </c>
      <c r="BOE8" s="6">
        <f>_xll.BDH(BOF1,BOF7:BOG7,BOF2,BOF3,"Dir=V","Dts=S","Sort=D","Quote=C","QtTyp=P","Days=T",CONCATENATE("Per=c",BOF4),"DtFmt=D","UseDPDF=Y",CONCATENATE("FX=",BOF5),"cols=3;rows=60")</f>
        <v>43007</v>
      </c>
      <c r="BOF8" s="1">
        <v>446.3</v>
      </c>
      <c r="BOG8" s="1">
        <v>29106447</v>
      </c>
      <c r="BOH8" s="3">
        <f t="shared" ref="BOH8:BOH71" si="349">IF(BOF8*BOG8&gt;0,BOF8*BOG8,"")</f>
        <v>12990207296.1</v>
      </c>
      <c r="BOJ8" s="6">
        <f>_xll.BDH(BOK1,BOK7:BOL7,BOK2,BOK3,"Dir=V","Dts=S","Sort=D","Quote=C","QtTyp=P","Days=T",CONCATENATE("Per=c",BOK4),"DtFmt=D","UseDPDF=Y",CONCATENATE("FX=",BOK5),"cols=3;rows=149")</f>
        <v>43007</v>
      </c>
      <c r="BOK8" s="1">
        <v>19.96</v>
      </c>
      <c r="BOL8" s="1">
        <v>616195696</v>
      </c>
      <c r="BOM8" s="3">
        <f t="shared" ref="BOM8:BOM71" si="350">IF(BOK8*BOL8&gt;0,BOK8*BOL8,"")</f>
        <v>12299266092.16</v>
      </c>
      <c r="BOO8" s="6">
        <f>_xll.BDH(BOP1,BOP7:BOQ7,BOP2,BOP3,"Dir=V","Dts=S","Sort=D","Quote=C","QtTyp=P","Days=T",CONCATENATE("Per=c",BOP4),"DtFmt=D","UseDPDF=Y",CONCATENATE("FX=",BOP5),"cols=3;rows=77")</f>
        <v>43007</v>
      </c>
      <c r="BOP8" s="1">
        <v>142.13999999999999</v>
      </c>
      <c r="BOQ8" s="1">
        <v>81781754</v>
      </c>
      <c r="BOR8" s="3">
        <f t="shared" ref="BOR8:BOR71" si="351">IF(BOP8*BOQ8&gt;0,BOP8*BOQ8,"")</f>
        <v>11624458513.559999</v>
      </c>
      <c r="BOT8" s="6">
        <f>_xll.BDH(BOU1,BOU7:BOV7,BOU2,BOU3,"Dir=V","Dts=S","Sort=D","Quote=C","QtTyp=P","Days=T",CONCATENATE("Per=c",BOU4),"DtFmt=D","UseDPDF=Y",CONCATENATE("FX=",BOU5),"cols=3;rows=77")</f>
        <v>43007</v>
      </c>
      <c r="BOU8" s="1">
        <v>38.46</v>
      </c>
      <c r="BOV8" s="1">
        <v>519026272</v>
      </c>
      <c r="BOW8" s="3">
        <f t="shared" ref="BOW8:BOW71" si="352">IF(BOU8*BOV8&gt;0,BOU8*BOV8,"")</f>
        <v>19961750421.119999</v>
      </c>
      <c r="BOY8" s="6">
        <f>_xll.BDH(BOZ1,BOZ7:BPA7,BOZ2,BOZ3,"Dir=V","Dts=S","Sort=D","Quote=C","QtTyp=P","Days=T",CONCATENATE("Per=c",BOZ4),"DtFmt=D","UseDPDF=Y",CONCATENATE("FX=",BOZ5),"cols=3;rows=70")</f>
        <v>43007</v>
      </c>
      <c r="BOZ8" s="1">
        <v>348.62700000000001</v>
      </c>
      <c r="BPA8" s="1">
        <v>58005708</v>
      </c>
      <c r="BPB8" s="3">
        <f t="shared" ref="BPB8:BPB71" si="353">IF(BOZ8*BPA8&gt;0,BOZ8*BPA8,"")</f>
        <v>20222355962.916</v>
      </c>
      <c r="BPD8" s="6">
        <f>_xll.BDH(BPE1,BPE7:BPF7,BPE2,BPE3,"Dir=V","Dts=S","Sort=D","Quote=C","QtTyp=P","Days=T",CONCATENATE("Per=c",BPE4),"DtFmt=D","UseDPDF=Y",CONCATENATE("FX=",BPE5),"cols=3;rows=41")</f>
        <v>43007</v>
      </c>
      <c r="BPE8" s="1">
        <v>109.19</v>
      </c>
      <c r="BPF8" s="1">
        <v>97518625</v>
      </c>
      <c r="BPG8" s="3">
        <f t="shared" ref="BPG8:BPG71" si="354">IF(BPE8*BPF8&gt;0,BPE8*BPF8,"")</f>
        <v>10648058663.75</v>
      </c>
      <c r="BPI8" s="6">
        <f>_xll.BDH(BPJ1,BPJ7:BPK7,BPJ2,BPJ3,"Dir=V","Dts=S","Sort=D","Quote=C","QtTyp=P","Days=T",CONCATENATE("Per=c",BPJ4),"DtFmt=D","UseDPDF=Y",CONCATENATE("FX=",BPJ5),"cols=3;rows=121")</f>
        <v>43007</v>
      </c>
      <c r="BPJ8" s="1">
        <v>43.74</v>
      </c>
      <c r="BPK8" s="1">
        <v>399790027</v>
      </c>
      <c r="BPL8" s="3">
        <f t="shared" ref="BPL8:BPL71" si="355">IF(BPJ8*BPK8&gt;0,BPJ8*BPK8,"")</f>
        <v>17486815780.98</v>
      </c>
      <c r="BPN8" s="6">
        <f>_xll.BDH(BPO1,BPO7:BPP7,BPO2,BPO3,"Dir=V","Dts=S","Sort=D","Quote=C","QtTyp=P","Days=T",CONCATENATE("Per=c",BPO4),"DtFmt=D","UseDPDF=Y",CONCATENATE("FX=",BPO5),"cols=3;rows=30")</f>
        <v>43007</v>
      </c>
      <c r="BPO8" s="1">
        <v>341.1</v>
      </c>
      <c r="BPP8" s="1">
        <v>430107415</v>
      </c>
      <c r="BPQ8" s="3">
        <f t="shared" ref="BPQ8:BPQ71" si="356">IF(BPO8*BPP8&gt;0,BPO8*BPP8,"")</f>
        <v>146709639256.5</v>
      </c>
      <c r="BPS8" s="6">
        <f>_xll.BDH(BPT1,BPT7:BPU7,BPT2,BPT3,"Dir=V","Dts=S","Sort=D","Quote=C","QtTyp=P","Days=T",CONCATENATE("Per=c",BPT4),"DtFmt=D","UseDPDF=Y",CONCATENATE("FX=",BPT5),"cols=3;rows=149")</f>
        <v>43007</v>
      </c>
      <c r="BPT8" s="1">
        <v>52.09</v>
      </c>
      <c r="BPU8" s="1">
        <v>645874556</v>
      </c>
      <c r="BPV8" s="3">
        <f t="shared" ref="BPV8:BPV71" si="357">IF(BPT8*BPU8&gt;0,BPT8*BPU8,"")</f>
        <v>33643605622.040001</v>
      </c>
      <c r="BPX8" s="6">
        <f>_xll.BDH(BPY1,BPY7:BPZ7,BPY2,BPY3,"Dir=V","Dts=S","Sort=D","Quote=C","QtTyp=P","Days=T",CONCATENATE("Per=c",BPY4),"DtFmt=D","UseDPDF=Y",CONCATENATE("FX=",BPY5),"cols=3;rows=54")</f>
        <v>43007</v>
      </c>
      <c r="BPY8" s="1">
        <v>93.42</v>
      </c>
      <c r="BPZ8" s="1">
        <v>246664288</v>
      </c>
      <c r="BQA8" s="3">
        <f t="shared" ref="BQA8:BQA71" si="358">IF(BPY8*BPZ8&gt;0,BPY8*BPZ8,"")</f>
        <v>23043377784.959999</v>
      </c>
      <c r="BQC8" s="6">
        <f>_xll.BDH(BQD1,BQD7:BQE7,BQD2,BQD3,"Dir=V","Dts=S","Sort=D","Quote=C","QtTyp=P","Days=T",CONCATENATE("Per=c",BQD4),"DtFmt=D","UseDPDF=Y",CONCATENATE("FX=",BQD5),"cols=3;rows=9")</f>
        <v>43007</v>
      </c>
      <c r="BQD8" s="1">
        <v>64.03</v>
      </c>
      <c r="BQE8" s="1">
        <v>479913352</v>
      </c>
      <c r="BQF8" s="3">
        <f t="shared" ref="BQF8:BQF71" si="359">IF(BQD8*BQE8&gt;0,BQD8*BQE8,"")</f>
        <v>30728851928.560001</v>
      </c>
      <c r="BQH8" s="6">
        <f>_xll.BDH(BQI1,BQI7:BQJ7,BQI2,BQI3,"Dir=V","Dts=S","Sort=D","Quote=C","QtTyp=P","Days=T",CONCATENATE("Per=c",BQI4),"DtFmt=D","UseDPDF=Y",CONCATENATE("FX=",BQI5),"cols=3;rows=62")</f>
        <v>43007</v>
      </c>
      <c r="BQI8" s="1">
        <v>181.35</v>
      </c>
      <c r="BQJ8" s="1">
        <v>433115190</v>
      </c>
      <c r="BQK8" s="3">
        <f t="shared" ref="BQK8:BQK71" si="360">IF(BQI8*BQJ8&gt;0,BQI8*BQJ8,"")</f>
        <v>78545439706.5</v>
      </c>
      <c r="BQM8" s="6">
        <f>_xll.BDH(BQN1,BQN7:BQO7,BQN2,BQN3,"Dir=V","Dts=S","Sort=D","Quote=C","QtTyp=P","Days=T",CONCATENATE("Per=c",BQN4),"DtFmt=D","UseDPDF=Y",CONCATENATE("FX=",BQN5),"cols=3;rows=125")</f>
        <v>43007</v>
      </c>
      <c r="BQN8" s="1">
        <v>149.18</v>
      </c>
      <c r="BQO8" s="1">
        <v>125110094</v>
      </c>
      <c r="BQP8" s="3">
        <f t="shared" ref="BQP8:BQP71" si="361">IF(BQN8*BQO8&gt;0,BQN8*BQO8,"")</f>
        <v>18663923822.920002</v>
      </c>
      <c r="BQR8" s="6">
        <f>_xll.BDH(BQS1,BQS7:BQT7,BQS2,BQS3,"Dir=V","Dts=S","Sort=D","Quote=C","QtTyp=P","Days=T",CONCATENATE("Per=c",BQS4),"DtFmt=D","UseDPDF=Y",CONCATENATE("FX=",BQS5),"cols=3;rows=33")</f>
        <v>43007</v>
      </c>
      <c r="BQS8" s="1">
        <v>242.54</v>
      </c>
      <c r="BQT8" s="1">
        <v>157415718</v>
      </c>
      <c r="BQU8" s="3">
        <f t="shared" ref="BQU8:BQU71" si="362">IF(BQS8*BQT8&gt;0,BQS8*BQT8,"")</f>
        <v>38179608243.720001</v>
      </c>
      <c r="BQW8" s="6">
        <f>_xll.BDH(BQX1,BQX7:BQY7,BQX2,BQX3,"Dir=V","Dts=S","Sort=D","Quote=C","QtTyp=P","Days=T",CONCATENATE("Per=c",BQX4),"DtFmt=D","UseDPDF=Y",CONCATENATE("FX=",BQX5),"cols=3;rows=103")</f>
        <v>43007</v>
      </c>
      <c r="BQX8" s="1">
        <v>81.02</v>
      </c>
      <c r="BQY8" s="1">
        <v>591092460</v>
      </c>
      <c r="BQZ8" s="3">
        <f t="shared" ref="BQZ8:BQZ71" si="363">IF(BQX8*BQY8&gt;0,BQX8*BQY8,"")</f>
        <v>47890311109.199997</v>
      </c>
      <c r="BRB8" s="6">
        <f>_xll.BDH(BRC1,BRC7:BRD7,BRC2,BRC3,"Dir=V","Dts=S","Sort=D","Quote=C","QtTyp=P","Days=T",CONCATENATE("Per=c",BRC4),"DtFmt=D","UseDPDF=Y",CONCATENATE("FX=",BRC5),"cols=3;rows=75")</f>
        <v>43007</v>
      </c>
      <c r="BRC8" s="1">
        <v>178.77</v>
      </c>
      <c r="BRD8" s="1">
        <v>1116697143</v>
      </c>
      <c r="BRE8" s="3">
        <f t="shared" ref="BRE8:BRE71" si="364">IF(BRC8*BRD8&gt;0,BRC8*BRD8,"")</f>
        <v>199631948254.11002</v>
      </c>
      <c r="BRG8" s="6">
        <f>_xll.BDH(BRH1,BRH7:BRI7,BRH2,BRH3,"Dir=V","Dts=S","Sort=D","Quote=C","QtTyp=P","Days=T",CONCATENATE("Per=c",BRH4),"DtFmt=D","UseDPDF=Y",CONCATENATE("FX=",BRH5),"cols=3;rows=111")</f>
        <v>43007</v>
      </c>
      <c r="BRH8" s="1">
        <v>33.630000000000003</v>
      </c>
      <c r="BRI8" s="1">
        <v>1265459250</v>
      </c>
      <c r="BRJ8" s="3">
        <f t="shared" ref="BRJ8:BRJ71" si="365">IF(BRH8*BRI8&gt;0,BRH8*BRI8,"")</f>
        <v>42557394577.5</v>
      </c>
      <c r="BRL8" s="6">
        <f>_xll.BDH(BRM1,BRM7:BRN7,BRM2,BRM3,"Dir=V","Dts=S","Sort=D","Quote=C","QtTyp=P","Days=T",CONCATENATE("Per=c",BRM4),"DtFmt=D","UseDPDF=Y",CONCATENATE("FX=",BRM5),"cols=3;rows=149")</f>
        <v>43007</v>
      </c>
      <c r="BRM8" s="1">
        <v>38.08</v>
      </c>
      <c r="BRN8" s="1">
        <v>1370641156</v>
      </c>
      <c r="BRO8" s="3">
        <f t="shared" ref="BRO8:BRO71" si="366">IF(BRM8*BRN8&gt;0,BRM8*BRN8,"")</f>
        <v>52194015220.479996</v>
      </c>
      <c r="BRQ8" s="6">
        <f>_xll.BDH(BRR1,BRR7:BRS7,BRR2,BRR3,"Dir=V","Dts=S","Sort=D","Quote=C","QtTyp=P","Days=T",CONCATENATE("Per=c",BRR4),"DtFmt=D","UseDPDF=Y",CONCATENATE("FX=",BRR5),"cols=3;rows=127")</f>
        <v>43007</v>
      </c>
      <c r="BRR8" s="1">
        <v>48.35</v>
      </c>
      <c r="BRS8" s="1">
        <v>843513462</v>
      </c>
      <c r="BRT8" s="3">
        <f t="shared" ref="BRT8:BRT71" si="367">IF(BRR8*BRS8&gt;0,BRR8*BRS8,"")</f>
        <v>40783875887.700005</v>
      </c>
      <c r="BRV8" s="6">
        <f>_xll.BDH(BRW1,BRW7:BRX7,BRW2,BRW3,"Dir=V","Dts=S","Sort=D","Quote=C","QtTyp=P","Days=T",CONCATENATE("Per=c",BRW4),"DtFmt=D","UseDPDF=Y",CONCATENATE("FX=",BRW5),"cols=3;rows=149")</f>
        <v>43007</v>
      </c>
      <c r="BRW8" s="1">
        <v>117.5</v>
      </c>
      <c r="BRX8" s="1">
        <v>324244642</v>
      </c>
      <c r="BRY8" s="3">
        <f t="shared" ref="BRY8:BRY71" si="368">IF(BRW8*BRX8&gt;0,BRW8*BRX8,"")</f>
        <v>38098745435</v>
      </c>
      <c r="BSA8" s="6">
        <f>_xll.BDH(BSB1,BSB7:BSC7,BSB2,BSB3,"Dir=V","Dts=S","Sort=D","Quote=C","QtTyp=P","Days=T",CONCATENATE("Per=c",BSB4),"DtFmt=D","UseDPDF=Y",CONCATENATE("FX=",BSB5),"cols=3;rows=39")</f>
        <v>43007</v>
      </c>
      <c r="BSB8" s="1">
        <v>105.24</v>
      </c>
      <c r="BSC8" s="1">
        <v>449932563</v>
      </c>
      <c r="BSD8" s="3">
        <f t="shared" ref="BSD8:BSD71" si="369">IF(BSB8*BSC8&gt;0,BSB8*BSC8,"")</f>
        <v>47350902930.119995</v>
      </c>
      <c r="BSF8" s="6">
        <f>_xll.BDH(BSG1,BSG7:BSH7,BSG2,BSG3,"Dir=V","Dts=S","Sort=D","Quote=C","QtTyp=P","Days=T",CONCATENATE("Per=c",BSG4),"DtFmt=D","UseDPDF=Y",CONCATENATE("FX=",BSG5),"cols=3;rows=149")</f>
        <v>43007</v>
      </c>
      <c r="BSG8" s="1">
        <v>55.15</v>
      </c>
      <c r="BSH8" s="1">
        <v>1093807215</v>
      </c>
      <c r="BSI8" s="3">
        <f t="shared" ref="BSI8:BSI71" si="370">IF(BSG8*BSH8&gt;0,BSG8*BSH8,"")</f>
        <v>60323467907.25</v>
      </c>
      <c r="BSK8" s="6">
        <f>_xll.BDH(BSL1,BSL7:BSM7,BSL2,BSL3,"Dir=V","Dts=S","Sort=D","Quote=C","QtTyp=P","Days=T",CONCATENATE("Per=c",BSL4),"DtFmt=D","UseDPDF=Y",CONCATENATE("FX=",BSL5),"cols=3;rows=22")</f>
        <v>43007</v>
      </c>
      <c r="BSL8" s="1">
        <v>170.87</v>
      </c>
      <c r="BSM8" s="1">
        <v>1028359412</v>
      </c>
      <c r="BSN8" s="3">
        <f t="shared" ref="BSN8:BSN71" si="371">IF(BSL8*BSM8&gt;0,BSL8*BSM8,"")</f>
        <v>175715772728.44</v>
      </c>
      <c r="BSP8" s="6">
        <f>_xll.BDH(BSQ1,BSQ7:BSR7,BSQ2,BSQ3,"Dir=V","Dts=S","Sort=D","Quote=C","QtTyp=P","Days=T",CONCATENATE("Per=c",BSQ4),"DtFmt=D","UseDPDF=Y",CONCATENATE("FX=",BSQ5),"cols=3;rows=53")</f>
        <v>43007</v>
      </c>
      <c r="BSQ8" s="1">
        <v>973.72</v>
      </c>
      <c r="BSR8" s="1">
        <v>104324002</v>
      </c>
      <c r="BSS8" s="3">
        <f t="shared" ref="BSS8:BSS71" si="372">IF(BSQ8*BSR8&gt;0,BSQ8*BSR8,"")</f>
        <v>101582367227.44</v>
      </c>
      <c r="BSU8" s="6">
        <f>_xll.BDH(BSV1,BSV7:BSW7,BSV2,BSV3,"Dir=V","Dts=S","Sort=D","Quote=C","QtTyp=P","Days=T",CONCATENATE("Per=c",BSV4),"DtFmt=D","UseDPDF=Y",CONCATENATE("FX=",BSV5),"cols=3;rows=148")</f>
        <v>43007</v>
      </c>
      <c r="BSV8" s="1">
        <v>154.12</v>
      </c>
      <c r="BSW8" s="1">
        <v>1763522836</v>
      </c>
      <c r="BSX8" s="3">
        <f t="shared" ref="BSX8:BSX71" si="373">IF(BSV8*BSW8&gt;0,BSV8*BSW8,"")</f>
        <v>271794139484.32001</v>
      </c>
    </row>
    <row r="9" spans="1:1870" x14ac:dyDescent="0.2">
      <c r="B9" s="6">
        <v>42916</v>
      </c>
      <c r="C9" s="1">
        <v>1E-4</v>
      </c>
      <c r="D9" s="1">
        <v>347072733</v>
      </c>
      <c r="E9" s="3">
        <f t="shared" si="0"/>
        <v>34707.273300000001</v>
      </c>
      <c r="G9" s="6">
        <v>42916</v>
      </c>
      <c r="H9" s="1">
        <v>0</v>
      </c>
      <c r="I9" s="1">
        <v>8348</v>
      </c>
      <c r="J9" s="3" t="str">
        <f t="shared" si="1"/>
        <v/>
      </c>
      <c r="L9" s="6">
        <v>42916</v>
      </c>
      <c r="M9" s="1">
        <v>2.0000000000000001E-4</v>
      </c>
      <c r="N9" s="1">
        <v>81258291</v>
      </c>
      <c r="O9" s="3">
        <f t="shared" si="2"/>
        <v>16251.658200000002</v>
      </c>
      <c r="Q9" s="6">
        <v>42916</v>
      </c>
      <c r="R9" s="1">
        <v>1E-4</v>
      </c>
      <c r="S9" s="1">
        <v>88553</v>
      </c>
      <c r="T9" s="3">
        <f t="shared" si="3"/>
        <v>8.8552999999999997</v>
      </c>
      <c r="V9" s="6">
        <v>42916</v>
      </c>
      <c r="W9" s="1">
        <v>0</v>
      </c>
      <c r="X9" s="1">
        <v>6200</v>
      </c>
      <c r="Y9" s="3" t="str">
        <f t="shared" si="4"/>
        <v/>
      </c>
      <c r="AA9" s="6">
        <v>42916</v>
      </c>
      <c r="AB9" s="1">
        <v>1E-4</v>
      </c>
      <c r="AC9" s="1">
        <v>69187</v>
      </c>
      <c r="AD9" s="3">
        <f t="shared" si="5"/>
        <v>6.9187000000000003</v>
      </c>
      <c r="AF9" s="6">
        <v>42916</v>
      </c>
      <c r="AG9" s="1">
        <v>1.25E-4</v>
      </c>
      <c r="AH9" s="1">
        <v>12000</v>
      </c>
      <c r="AI9" s="3">
        <f t="shared" si="6"/>
        <v>1.5</v>
      </c>
      <c r="AK9" s="6">
        <v>42916</v>
      </c>
      <c r="AL9" s="1">
        <v>0.02</v>
      </c>
      <c r="AM9" s="1">
        <v>400</v>
      </c>
      <c r="AN9" s="3">
        <f t="shared" si="7"/>
        <v>8</v>
      </c>
      <c r="AP9" s="6">
        <v>42916</v>
      </c>
      <c r="AQ9" s="1">
        <v>4.0000000000000002E-4</v>
      </c>
      <c r="AR9" s="1">
        <v>662911355</v>
      </c>
      <c r="AS9" s="3">
        <f t="shared" si="8"/>
        <v>265164.54200000002</v>
      </c>
      <c r="AU9" s="6">
        <v>42916</v>
      </c>
      <c r="AV9" s="1">
        <v>2.5000000000000001E-3</v>
      </c>
      <c r="AW9" s="1">
        <v>16414</v>
      </c>
      <c r="AX9" s="3">
        <f t="shared" si="9"/>
        <v>41.035000000000004</v>
      </c>
      <c r="AZ9" s="6">
        <v>42916</v>
      </c>
      <c r="BA9" s="1">
        <v>2.3999999999999998E-3</v>
      </c>
      <c r="BB9" s="1">
        <v>1100916</v>
      </c>
      <c r="BC9" s="3">
        <f t="shared" si="10"/>
        <v>2642.1983999999998</v>
      </c>
      <c r="BE9" s="6">
        <v>42916</v>
      </c>
      <c r="BF9" s="1">
        <v>1E-3</v>
      </c>
      <c r="BG9" s="1">
        <v>44108</v>
      </c>
      <c r="BH9" s="3">
        <f t="shared" si="11"/>
        <v>44.108000000000004</v>
      </c>
      <c r="BJ9" s="6">
        <v>42916</v>
      </c>
      <c r="BK9" s="1">
        <v>1E-4</v>
      </c>
      <c r="BL9" s="1">
        <v>10000</v>
      </c>
      <c r="BM9" s="3">
        <f t="shared" si="12"/>
        <v>1</v>
      </c>
      <c r="BO9" s="6">
        <v>42916</v>
      </c>
      <c r="BP9" s="1">
        <v>1E-4</v>
      </c>
      <c r="BQ9" s="1">
        <v>350627</v>
      </c>
      <c r="BR9" s="3">
        <f t="shared" si="13"/>
        <v>35.0627</v>
      </c>
      <c r="BT9" s="6">
        <v>42916</v>
      </c>
      <c r="BU9" s="1">
        <v>1E-3</v>
      </c>
      <c r="BV9" s="1">
        <v>1000</v>
      </c>
      <c r="BW9" s="3">
        <f t="shared" si="14"/>
        <v>1</v>
      </c>
      <c r="BY9" s="6">
        <v>42916</v>
      </c>
      <c r="BZ9" s="1">
        <v>2E-3</v>
      </c>
      <c r="CA9" s="1">
        <v>2444196</v>
      </c>
      <c r="CB9" s="3">
        <f t="shared" si="15"/>
        <v>4888.3919999999998</v>
      </c>
      <c r="CD9" s="6">
        <v>42916</v>
      </c>
      <c r="CE9" s="1">
        <v>1.2999999999999999E-3</v>
      </c>
      <c r="CF9" s="1">
        <v>302813</v>
      </c>
      <c r="CG9" s="3">
        <f t="shared" si="16"/>
        <v>393.65690000000001</v>
      </c>
      <c r="CI9" s="6">
        <v>42916</v>
      </c>
      <c r="CJ9" s="1">
        <v>1E-4</v>
      </c>
      <c r="CK9" s="1">
        <v>103010</v>
      </c>
      <c r="CL9" s="3">
        <f t="shared" si="17"/>
        <v>10.301</v>
      </c>
      <c r="CN9" s="6">
        <v>42916</v>
      </c>
      <c r="CO9" s="1">
        <v>1.1000000000000001E-3</v>
      </c>
      <c r="CP9" s="1">
        <v>707668288</v>
      </c>
      <c r="CQ9" s="3">
        <f t="shared" si="18"/>
        <v>778435.11680000008</v>
      </c>
      <c r="CS9" s="6">
        <v>42916</v>
      </c>
      <c r="CT9" s="1">
        <v>1.6999999999999999E-3</v>
      </c>
      <c r="CU9" s="1">
        <v>12061197</v>
      </c>
      <c r="CV9" s="3">
        <f t="shared" si="19"/>
        <v>20504.034899999999</v>
      </c>
      <c r="CX9" s="6">
        <v>42916</v>
      </c>
      <c r="CY9" s="1">
        <v>2.2499999999999999E-2</v>
      </c>
      <c r="CZ9" s="1">
        <v>156535</v>
      </c>
      <c r="DA9" s="3">
        <f t="shared" si="20"/>
        <v>3522.0374999999999</v>
      </c>
      <c r="DC9" s="6">
        <v>42916</v>
      </c>
      <c r="DD9" s="1">
        <v>2.5000000000000001E-2</v>
      </c>
      <c r="DE9" s="1">
        <v>8266</v>
      </c>
      <c r="DF9" s="3">
        <f t="shared" si="21"/>
        <v>206.65</v>
      </c>
      <c r="DH9" s="6">
        <v>42916</v>
      </c>
      <c r="DI9" s="1">
        <v>4.0000000000000001E-3</v>
      </c>
      <c r="DJ9" s="1">
        <v>111498</v>
      </c>
      <c r="DK9" s="3">
        <f t="shared" si="22"/>
        <v>445.99200000000002</v>
      </c>
      <c r="DM9" s="6">
        <v>42916</v>
      </c>
      <c r="DN9" s="1">
        <v>2.0499999999999998</v>
      </c>
      <c r="DO9" s="1">
        <v>1064</v>
      </c>
      <c r="DP9" s="3">
        <f t="shared" si="23"/>
        <v>2181.1999999999998</v>
      </c>
      <c r="DR9" s="6">
        <v>42916</v>
      </c>
      <c r="DS9" s="1">
        <v>5.1000000000000004E-3</v>
      </c>
      <c r="DT9" s="1">
        <v>158389</v>
      </c>
      <c r="DU9" s="3">
        <f t="shared" si="24"/>
        <v>807.78390000000002</v>
      </c>
      <c r="DW9" s="6">
        <v>42916</v>
      </c>
      <c r="DX9" s="1">
        <v>1.6E-2</v>
      </c>
      <c r="DY9" s="1">
        <v>3549</v>
      </c>
      <c r="DZ9" s="3">
        <f t="shared" si="25"/>
        <v>56.783999999999999</v>
      </c>
      <c r="EB9" s="6">
        <v>42916</v>
      </c>
      <c r="EC9" s="1">
        <v>0.1</v>
      </c>
      <c r="ED9" s="1">
        <v>3273</v>
      </c>
      <c r="EE9" s="3">
        <f t="shared" si="26"/>
        <v>327.3</v>
      </c>
      <c r="EG9" s="6">
        <v>42916</v>
      </c>
      <c r="EH9" s="1">
        <v>5.5100000000000003E-2</v>
      </c>
      <c r="EI9" s="1">
        <v>82134</v>
      </c>
      <c r="EJ9" s="3">
        <f t="shared" si="27"/>
        <v>4525.5834000000004</v>
      </c>
      <c r="EL9" s="6">
        <v>42916</v>
      </c>
      <c r="EM9" s="1">
        <v>2E-3</v>
      </c>
      <c r="EN9" s="1">
        <v>226864</v>
      </c>
      <c r="EO9" s="3">
        <f t="shared" si="28"/>
        <v>453.72800000000001</v>
      </c>
      <c r="EQ9" s="6">
        <v>42825</v>
      </c>
      <c r="ER9" s="1">
        <v>7.0000000000000007E-2</v>
      </c>
      <c r="ES9" s="1">
        <v>1000</v>
      </c>
      <c r="ET9" s="3">
        <f t="shared" si="29"/>
        <v>70</v>
      </c>
      <c r="EV9" s="6">
        <v>42916</v>
      </c>
      <c r="EW9" s="1">
        <v>8.0000000000000004E-4</v>
      </c>
      <c r="EX9" s="1">
        <v>4215884</v>
      </c>
      <c r="EY9" s="3">
        <f t="shared" si="30"/>
        <v>3372.7072000000003</v>
      </c>
      <c r="FA9" s="6">
        <v>42825</v>
      </c>
      <c r="FB9" s="1">
        <v>0.02</v>
      </c>
      <c r="FC9" s="1">
        <v>29114</v>
      </c>
      <c r="FD9" s="3">
        <f t="shared" si="31"/>
        <v>582.28</v>
      </c>
      <c r="FF9" s="6">
        <v>42825</v>
      </c>
      <c r="FG9" s="1">
        <v>5.9999999999999995E-4</v>
      </c>
      <c r="FH9" s="1">
        <v>25000</v>
      </c>
      <c r="FI9" s="3">
        <f t="shared" si="32"/>
        <v>14.999999999999998</v>
      </c>
      <c r="FK9" s="6">
        <v>42916</v>
      </c>
      <c r="FL9" s="1">
        <v>4.0000000000000002E-4</v>
      </c>
      <c r="FM9" s="1">
        <v>1364729916</v>
      </c>
      <c r="FN9" s="3">
        <f t="shared" si="33"/>
        <v>545891.96640000003</v>
      </c>
      <c r="FP9" s="6">
        <v>42916</v>
      </c>
      <c r="FQ9" s="1">
        <v>4.0000000000000002E-4</v>
      </c>
      <c r="FR9" s="1">
        <v>15220353</v>
      </c>
      <c r="FS9" s="3">
        <f t="shared" si="34"/>
        <v>6088.1412</v>
      </c>
      <c r="FU9" s="6">
        <v>42916</v>
      </c>
      <c r="FV9" s="1">
        <v>1.1000000000000001E-3</v>
      </c>
      <c r="FW9" s="1">
        <v>104382141</v>
      </c>
      <c r="FX9" s="3">
        <f t="shared" si="35"/>
        <v>114820.3551</v>
      </c>
      <c r="FZ9" s="6">
        <v>42916</v>
      </c>
      <c r="GA9" s="1">
        <v>0.56999999999999995</v>
      </c>
      <c r="GB9" s="1">
        <v>2720</v>
      </c>
      <c r="GC9" s="3">
        <f t="shared" si="36"/>
        <v>1550.3999999999999</v>
      </c>
      <c r="GE9" s="6">
        <v>42916</v>
      </c>
      <c r="GF9" s="1">
        <v>1E-3</v>
      </c>
      <c r="GG9" s="1">
        <v>314</v>
      </c>
      <c r="GH9" s="3">
        <f t="shared" si="37"/>
        <v>0.314</v>
      </c>
      <c r="GJ9" s="6">
        <v>42916</v>
      </c>
      <c r="GK9" s="1">
        <v>1E-3</v>
      </c>
      <c r="GL9" s="1">
        <v>2180741</v>
      </c>
      <c r="GM9" s="3">
        <f t="shared" si="38"/>
        <v>2180.741</v>
      </c>
      <c r="GO9" s="6">
        <v>42916</v>
      </c>
      <c r="GP9" s="1">
        <v>4.0000000000000002E-4</v>
      </c>
      <c r="GQ9" s="1">
        <v>721047931</v>
      </c>
      <c r="GR9" s="3">
        <f t="shared" si="39"/>
        <v>288419.17240000004</v>
      </c>
      <c r="GT9" s="6">
        <v>42916</v>
      </c>
      <c r="GU9" s="1">
        <v>6.9999999999999999E-4</v>
      </c>
      <c r="GV9" s="1">
        <v>905223592</v>
      </c>
      <c r="GW9" s="3">
        <f t="shared" si="40"/>
        <v>633656.51439999999</v>
      </c>
      <c r="GY9" s="6">
        <v>42916</v>
      </c>
      <c r="GZ9" s="1">
        <v>5.1999999999999998E-3</v>
      </c>
      <c r="HA9" s="1">
        <v>8905734</v>
      </c>
      <c r="HB9" s="3">
        <f t="shared" si="41"/>
        <v>46309.816800000001</v>
      </c>
      <c r="HD9" s="6">
        <v>42916</v>
      </c>
      <c r="HE9" s="1">
        <v>3.6200000000000003E-2</v>
      </c>
      <c r="HF9" s="1">
        <v>710515</v>
      </c>
      <c r="HG9" s="3">
        <f t="shared" si="42"/>
        <v>25720.643000000004</v>
      </c>
      <c r="HI9" s="6">
        <v>42916</v>
      </c>
      <c r="HJ9" s="1">
        <v>2.5100000000000001E-2</v>
      </c>
      <c r="HK9" s="1">
        <v>938437</v>
      </c>
      <c r="HL9" s="3">
        <f t="shared" si="43"/>
        <v>23554.768700000001</v>
      </c>
      <c r="HN9" s="6">
        <v>42916</v>
      </c>
      <c r="HO9" s="1">
        <v>2.5000000000000001E-2</v>
      </c>
      <c r="HP9" s="1">
        <v>115232</v>
      </c>
      <c r="HQ9" s="3">
        <f t="shared" si="44"/>
        <v>2880.8</v>
      </c>
      <c r="HS9" s="6">
        <v>42916</v>
      </c>
      <c r="HT9" s="1">
        <v>1.12E-2</v>
      </c>
      <c r="HU9" s="1">
        <v>228536</v>
      </c>
      <c r="HV9" s="3">
        <f t="shared" si="45"/>
        <v>2559.6032</v>
      </c>
      <c r="HX9" s="6">
        <v>42916</v>
      </c>
      <c r="HY9" s="1">
        <v>0.23350000000000001</v>
      </c>
      <c r="HZ9" s="1">
        <v>79016651</v>
      </c>
      <c r="IA9" s="3">
        <f t="shared" si="46"/>
        <v>18450388.008500002</v>
      </c>
      <c r="IC9" s="6">
        <v>42916</v>
      </c>
      <c r="ID9" s="1">
        <v>1E-3</v>
      </c>
      <c r="IE9" s="1">
        <v>1871798</v>
      </c>
      <c r="IF9" s="3">
        <f t="shared" si="47"/>
        <v>1871.798</v>
      </c>
      <c r="IH9" s="6">
        <v>42916</v>
      </c>
      <c r="II9" s="1">
        <v>0.1</v>
      </c>
      <c r="IJ9" s="1">
        <v>1776202</v>
      </c>
      <c r="IK9" s="3">
        <f t="shared" si="48"/>
        <v>177620.2</v>
      </c>
      <c r="IM9" s="6">
        <v>42916</v>
      </c>
      <c r="IN9" s="1">
        <v>3.3999999999999998E-3</v>
      </c>
      <c r="IO9" s="1">
        <v>454462064</v>
      </c>
      <c r="IP9" s="3">
        <f t="shared" si="49"/>
        <v>1545171.0175999999</v>
      </c>
      <c r="IR9" s="6">
        <v>42916</v>
      </c>
      <c r="IS9" s="1">
        <v>0.05</v>
      </c>
      <c r="IT9" s="1">
        <v>29199</v>
      </c>
      <c r="IU9" s="3">
        <f t="shared" si="50"/>
        <v>1459.95</v>
      </c>
      <c r="IW9" s="6">
        <v>42916</v>
      </c>
      <c r="IX9" s="1">
        <v>1.2E-2</v>
      </c>
      <c r="IY9" s="1">
        <v>529689</v>
      </c>
      <c r="IZ9" s="3">
        <f t="shared" si="51"/>
        <v>6356.268</v>
      </c>
      <c r="JB9" s="6">
        <v>42916</v>
      </c>
      <c r="JC9" s="1">
        <v>1E-4</v>
      </c>
      <c r="JD9" s="1">
        <v>26098980</v>
      </c>
      <c r="JE9" s="3">
        <f t="shared" si="52"/>
        <v>2609.8980000000001</v>
      </c>
      <c r="JG9" s="6">
        <v>42916</v>
      </c>
      <c r="JH9" s="1">
        <v>1.0800000000000001E-2</v>
      </c>
      <c r="JI9" s="1">
        <v>560248</v>
      </c>
      <c r="JJ9" s="3">
        <f t="shared" si="53"/>
        <v>6050.6784000000007</v>
      </c>
      <c r="JL9" s="6">
        <v>42916</v>
      </c>
      <c r="JM9" s="1">
        <v>0.11</v>
      </c>
      <c r="JN9" s="1">
        <v>477368</v>
      </c>
      <c r="JO9" s="3">
        <f t="shared" si="54"/>
        <v>52510.48</v>
      </c>
      <c r="JQ9" s="6">
        <v>42916</v>
      </c>
      <c r="JR9" s="1">
        <v>15.875</v>
      </c>
      <c r="JS9" s="1">
        <v>3495</v>
      </c>
      <c r="JT9" s="3">
        <f t="shared" si="55"/>
        <v>55483.125</v>
      </c>
      <c r="JV9" s="6">
        <v>42916</v>
      </c>
      <c r="JW9" s="1">
        <v>2.9399999999999999E-2</v>
      </c>
      <c r="JX9" s="1">
        <v>625808</v>
      </c>
      <c r="JY9" s="3">
        <f t="shared" si="56"/>
        <v>18398.7552</v>
      </c>
      <c r="KA9" s="6">
        <v>42916</v>
      </c>
      <c r="KB9" s="1">
        <v>0.25</v>
      </c>
      <c r="KC9" s="1">
        <v>700</v>
      </c>
      <c r="KD9" s="3">
        <f t="shared" si="57"/>
        <v>175</v>
      </c>
      <c r="KF9" s="6">
        <v>42916</v>
      </c>
      <c r="KG9" s="1">
        <v>0.2</v>
      </c>
      <c r="KH9" s="1">
        <v>148500</v>
      </c>
      <c r="KI9" s="3">
        <f t="shared" si="58"/>
        <v>29700</v>
      </c>
      <c r="KK9" s="6">
        <v>42916</v>
      </c>
      <c r="KL9" s="1">
        <v>5.1999999999999998E-2</v>
      </c>
      <c r="KM9" s="1">
        <v>823837</v>
      </c>
      <c r="KN9" s="3">
        <f t="shared" si="59"/>
        <v>42839.523999999998</v>
      </c>
      <c r="KP9" s="6">
        <v>42916</v>
      </c>
      <c r="KQ9" s="1">
        <v>6.0000000000000001E-3</v>
      </c>
      <c r="KR9" s="1">
        <v>2167151</v>
      </c>
      <c r="KS9" s="3">
        <f t="shared" si="60"/>
        <v>13002.906000000001</v>
      </c>
      <c r="KU9" s="6">
        <v>42916</v>
      </c>
      <c r="KV9" s="1">
        <v>2.3E-2</v>
      </c>
      <c r="KW9" s="1">
        <v>6819</v>
      </c>
      <c r="KX9" s="3">
        <f t="shared" si="61"/>
        <v>156.83699999999999</v>
      </c>
      <c r="KZ9" s="6">
        <v>42916</v>
      </c>
      <c r="LA9" s="1">
        <v>2.9899999999999999E-2</v>
      </c>
      <c r="LB9" s="1">
        <v>3405735</v>
      </c>
      <c r="LC9" s="3">
        <f t="shared" si="62"/>
        <v>101831.4765</v>
      </c>
      <c r="LE9" s="6">
        <v>42916</v>
      </c>
      <c r="LF9" s="1">
        <v>0.05</v>
      </c>
      <c r="LG9" s="1">
        <v>50000</v>
      </c>
      <c r="LH9" s="3">
        <f t="shared" si="63"/>
        <v>2500</v>
      </c>
      <c r="LJ9" s="6">
        <v>42916</v>
      </c>
      <c r="LK9" s="1">
        <v>0.1399</v>
      </c>
      <c r="LL9" s="1">
        <v>38313043</v>
      </c>
      <c r="LM9" s="3">
        <f t="shared" si="64"/>
        <v>5359994.7156999996</v>
      </c>
      <c r="LO9" s="6">
        <v>42916</v>
      </c>
      <c r="LP9" s="1">
        <v>0.76</v>
      </c>
      <c r="LQ9" s="1">
        <v>1376</v>
      </c>
      <c r="LR9" s="3">
        <f t="shared" si="65"/>
        <v>1045.76</v>
      </c>
      <c r="LT9" s="6">
        <v>42916</v>
      </c>
      <c r="LU9" s="1">
        <v>3.0999999999999999E-3</v>
      </c>
      <c r="LV9" s="1">
        <v>169321333</v>
      </c>
      <c r="LW9" s="3">
        <f t="shared" si="66"/>
        <v>524896.13229999994</v>
      </c>
      <c r="LY9" s="6">
        <v>42916</v>
      </c>
      <c r="LZ9" s="1">
        <v>1E-3</v>
      </c>
      <c r="MA9" s="1">
        <v>2007821</v>
      </c>
      <c r="MB9" s="3">
        <f t="shared" si="67"/>
        <v>2007.8210000000001</v>
      </c>
      <c r="MD9" s="6">
        <v>42916</v>
      </c>
      <c r="ME9" s="1">
        <v>4.7E-2</v>
      </c>
      <c r="MF9" s="1">
        <v>984668</v>
      </c>
      <c r="MG9" s="3">
        <f t="shared" si="68"/>
        <v>46279.396000000001</v>
      </c>
      <c r="MI9" s="6">
        <v>42916</v>
      </c>
      <c r="MJ9" s="1">
        <v>3.6299999999999999E-2</v>
      </c>
      <c r="MK9" s="1">
        <v>11701886</v>
      </c>
      <c r="ML9" s="3">
        <f t="shared" si="69"/>
        <v>424778.46179999999</v>
      </c>
      <c r="MN9" s="6">
        <v>42916</v>
      </c>
      <c r="MO9" s="1">
        <v>1E-3</v>
      </c>
      <c r="MP9" s="1">
        <v>58807712</v>
      </c>
      <c r="MQ9" s="3">
        <f t="shared" si="70"/>
        <v>58807.712</v>
      </c>
      <c r="MS9" s="6">
        <v>42916</v>
      </c>
      <c r="MT9" s="1">
        <v>0.22</v>
      </c>
      <c r="MU9" s="1">
        <v>177007</v>
      </c>
      <c r="MV9" s="3">
        <f t="shared" si="71"/>
        <v>38941.54</v>
      </c>
      <c r="MX9" s="6">
        <v>42916</v>
      </c>
      <c r="MY9" s="1">
        <v>1.18E-2</v>
      </c>
      <c r="MZ9" s="1">
        <v>238955</v>
      </c>
      <c r="NA9" s="3">
        <f t="shared" si="72"/>
        <v>2819.6689999999999</v>
      </c>
      <c r="NC9" s="6">
        <v>42916</v>
      </c>
      <c r="ND9" s="1">
        <v>0.22500000000000001</v>
      </c>
      <c r="NE9" s="1">
        <v>294420</v>
      </c>
      <c r="NF9" s="3">
        <f t="shared" si="73"/>
        <v>66244.5</v>
      </c>
      <c r="NH9" s="6">
        <v>42916</v>
      </c>
      <c r="NI9" s="1">
        <v>0.7</v>
      </c>
      <c r="NJ9" s="1">
        <v>4558</v>
      </c>
      <c r="NK9" s="3">
        <f t="shared" si="74"/>
        <v>3190.6</v>
      </c>
      <c r="NM9" s="6">
        <v>42916</v>
      </c>
      <c r="NN9" s="1">
        <v>7.7000000000000002E-3</v>
      </c>
      <c r="NO9" s="1">
        <v>162272653</v>
      </c>
      <c r="NP9" s="3">
        <f t="shared" si="75"/>
        <v>1249499.4281000001</v>
      </c>
      <c r="NR9" s="6">
        <v>42916</v>
      </c>
      <c r="NS9" s="1">
        <v>1.71</v>
      </c>
      <c r="NT9" s="1">
        <v>75273330</v>
      </c>
      <c r="NU9" s="3">
        <f t="shared" si="76"/>
        <v>128717394.3</v>
      </c>
      <c r="NW9" s="6">
        <v>42916</v>
      </c>
      <c r="NX9" s="1">
        <v>0.30990000000000001</v>
      </c>
      <c r="NY9" s="1">
        <v>6700</v>
      </c>
      <c r="NZ9" s="3">
        <f t="shared" si="77"/>
        <v>2076.33</v>
      </c>
      <c r="OB9" s="6">
        <v>42916</v>
      </c>
      <c r="OC9" s="1">
        <v>0.79</v>
      </c>
      <c r="OD9" s="1">
        <v>2826484</v>
      </c>
      <c r="OE9" s="3">
        <f t="shared" si="78"/>
        <v>2232922.36</v>
      </c>
      <c r="OG9" s="6">
        <v>42916</v>
      </c>
      <c r="OH9" s="1">
        <v>4.9799999999999997E-2</v>
      </c>
      <c r="OI9" s="1">
        <v>44339906</v>
      </c>
      <c r="OJ9" s="3">
        <f t="shared" si="79"/>
        <v>2208127.3188</v>
      </c>
      <c r="OL9" s="6">
        <v>42916</v>
      </c>
      <c r="OM9" s="1">
        <v>0.44840000000000002</v>
      </c>
      <c r="ON9" s="1">
        <v>62477075</v>
      </c>
      <c r="OO9" s="3">
        <f t="shared" si="80"/>
        <v>28014720.43</v>
      </c>
      <c r="OQ9" s="6">
        <v>42916</v>
      </c>
      <c r="OR9" s="1">
        <v>0.33989999999999998</v>
      </c>
      <c r="OS9" s="1">
        <v>5022853</v>
      </c>
      <c r="OT9" s="3">
        <f t="shared" si="81"/>
        <v>1707267.7346999999</v>
      </c>
      <c r="OV9" s="6">
        <v>42916</v>
      </c>
      <c r="OW9" s="1">
        <v>0.72</v>
      </c>
      <c r="OX9" s="1">
        <v>22232781</v>
      </c>
      <c r="OY9" s="3">
        <f t="shared" si="82"/>
        <v>16007602.32</v>
      </c>
      <c r="PA9" s="6">
        <v>42916</v>
      </c>
      <c r="PB9" s="1">
        <v>0.46250000000000002</v>
      </c>
      <c r="PC9" s="1">
        <v>208445</v>
      </c>
      <c r="PD9" s="3">
        <f t="shared" si="83"/>
        <v>96405.8125</v>
      </c>
      <c r="PF9" s="6">
        <v>42916</v>
      </c>
      <c r="PG9" s="1">
        <v>1.87</v>
      </c>
      <c r="PH9" s="1">
        <v>2378230</v>
      </c>
      <c r="PI9" s="3">
        <f t="shared" si="84"/>
        <v>4447290.1000000006</v>
      </c>
      <c r="PK9" s="6">
        <v>42916</v>
      </c>
      <c r="PL9" s="1">
        <v>1.5</v>
      </c>
      <c r="PM9" s="1">
        <v>364509</v>
      </c>
      <c r="PN9" s="3">
        <f t="shared" si="85"/>
        <v>546763.5</v>
      </c>
      <c r="PP9" s="6">
        <v>42916</v>
      </c>
      <c r="PQ9" s="1">
        <v>1.33</v>
      </c>
      <c r="PR9" s="1">
        <v>3562755</v>
      </c>
      <c r="PS9" s="3">
        <f t="shared" si="86"/>
        <v>4738464.1500000004</v>
      </c>
      <c r="PU9" s="6">
        <v>42916</v>
      </c>
      <c r="PV9" s="1">
        <v>0.58099999999999996</v>
      </c>
      <c r="PW9" s="1">
        <v>41606155</v>
      </c>
      <c r="PX9" s="3">
        <f t="shared" si="87"/>
        <v>24173176.055</v>
      </c>
      <c r="PZ9" s="6">
        <v>42916</v>
      </c>
      <c r="QA9" s="1">
        <v>0.52959999999999996</v>
      </c>
      <c r="QB9" s="1">
        <v>11320819</v>
      </c>
      <c r="QC9" s="3">
        <f t="shared" si="88"/>
        <v>5995505.7423999999</v>
      </c>
      <c r="QE9" s="6">
        <v>42916</v>
      </c>
      <c r="QF9" s="1">
        <v>3.9</v>
      </c>
      <c r="QG9" s="1">
        <v>1859993</v>
      </c>
      <c r="QH9" s="3">
        <f t="shared" si="89"/>
        <v>7253972.7000000002</v>
      </c>
      <c r="QJ9" s="6">
        <v>42916</v>
      </c>
      <c r="QK9" s="1">
        <v>1.1123000000000001</v>
      </c>
      <c r="QL9" s="1">
        <v>5999336</v>
      </c>
      <c r="QM9" s="3">
        <f t="shared" si="90"/>
        <v>6673061.4328000005</v>
      </c>
      <c r="QO9" s="6">
        <v>42916</v>
      </c>
      <c r="QP9" s="1">
        <v>12.557499999999999</v>
      </c>
      <c r="QQ9" s="1">
        <v>258098</v>
      </c>
      <c r="QR9" s="3">
        <f t="shared" si="91"/>
        <v>3241065.6349999998</v>
      </c>
      <c r="QT9" s="6">
        <v>42916</v>
      </c>
      <c r="QU9" s="1">
        <v>4.4450000000000003</v>
      </c>
      <c r="QV9" s="1">
        <v>285090</v>
      </c>
      <c r="QW9" s="3">
        <f t="shared" si="92"/>
        <v>1267225.05</v>
      </c>
      <c r="QY9" s="6">
        <v>42916</v>
      </c>
      <c r="QZ9" s="1">
        <v>2.5049999999999999</v>
      </c>
      <c r="RA9" s="1">
        <v>308472</v>
      </c>
      <c r="RB9" s="3">
        <f t="shared" si="93"/>
        <v>772722.36</v>
      </c>
      <c r="RD9" s="6">
        <v>42916</v>
      </c>
      <c r="RE9" s="1">
        <v>50</v>
      </c>
      <c r="RF9" s="1">
        <v>800</v>
      </c>
      <c r="RG9" s="3">
        <f t="shared" si="94"/>
        <v>40000</v>
      </c>
      <c r="RI9" s="6">
        <v>42916</v>
      </c>
      <c r="RJ9" s="1">
        <v>4.6500000000000004</v>
      </c>
      <c r="RK9" s="1">
        <v>46486059</v>
      </c>
      <c r="RL9" s="3">
        <f t="shared" si="95"/>
        <v>216160174.35000002</v>
      </c>
      <c r="RN9" s="6">
        <v>42916</v>
      </c>
      <c r="RO9" s="1">
        <v>5.16</v>
      </c>
      <c r="RP9" s="1">
        <v>1538282</v>
      </c>
      <c r="RQ9" s="3">
        <f t="shared" si="96"/>
        <v>7937535.1200000001</v>
      </c>
      <c r="RS9" s="6">
        <v>42916</v>
      </c>
      <c r="RT9" s="1">
        <v>0.75</v>
      </c>
      <c r="RU9" s="1">
        <v>29341</v>
      </c>
      <c r="RV9" s="3">
        <f t="shared" si="97"/>
        <v>22005.75</v>
      </c>
      <c r="RX9" s="6">
        <v>42916</v>
      </c>
      <c r="RY9" s="1">
        <v>4.9800000000000004</v>
      </c>
      <c r="RZ9" s="1">
        <v>229683</v>
      </c>
      <c r="SA9" s="3">
        <f t="shared" si="98"/>
        <v>1143821.3400000001</v>
      </c>
      <c r="SC9" s="6">
        <v>42916</v>
      </c>
      <c r="SD9" s="1">
        <v>0.47899999999999998</v>
      </c>
      <c r="SE9" s="1">
        <v>133122821</v>
      </c>
      <c r="SF9" s="3">
        <f t="shared" si="99"/>
        <v>63765831.258999996</v>
      </c>
      <c r="SH9" s="6">
        <v>42916</v>
      </c>
      <c r="SI9" s="1">
        <v>4.07</v>
      </c>
      <c r="SJ9" s="1">
        <v>1642612</v>
      </c>
      <c r="SK9" s="3">
        <f t="shared" si="100"/>
        <v>6685430.8400000008</v>
      </c>
      <c r="SM9" s="6">
        <v>42916</v>
      </c>
      <c r="SN9" s="1">
        <v>1</v>
      </c>
      <c r="SO9" s="1">
        <v>119900</v>
      </c>
      <c r="SP9" s="3">
        <f t="shared" si="101"/>
        <v>119900</v>
      </c>
      <c r="SR9" s="6">
        <v>42916</v>
      </c>
      <c r="SS9" s="1">
        <v>1.1599999999999999</v>
      </c>
      <c r="ST9" s="1">
        <v>31398448</v>
      </c>
      <c r="SU9" s="3">
        <f t="shared" si="102"/>
        <v>36422199.68</v>
      </c>
      <c r="SW9" s="6">
        <v>42916</v>
      </c>
      <c r="SX9" s="1">
        <v>1.41</v>
      </c>
      <c r="SY9" s="1">
        <v>54002781</v>
      </c>
      <c r="SZ9" s="3">
        <f t="shared" si="103"/>
        <v>76143921.209999993</v>
      </c>
      <c r="TB9" s="6">
        <v>42916</v>
      </c>
      <c r="TC9" s="1">
        <v>6</v>
      </c>
      <c r="TD9" s="1">
        <v>81192</v>
      </c>
      <c r="TE9" s="3">
        <f t="shared" si="104"/>
        <v>487152</v>
      </c>
      <c r="TG9" s="6">
        <v>42916</v>
      </c>
      <c r="TH9" s="1">
        <v>2.63</v>
      </c>
      <c r="TI9" s="1">
        <v>1515516</v>
      </c>
      <c r="TJ9" s="3">
        <f t="shared" si="105"/>
        <v>3985807.0799999996</v>
      </c>
      <c r="TL9" s="6">
        <v>42916</v>
      </c>
      <c r="TM9" s="1">
        <v>0.2298</v>
      </c>
      <c r="TN9" s="1">
        <v>621271</v>
      </c>
      <c r="TO9" s="3">
        <f t="shared" si="106"/>
        <v>142768.07579999999</v>
      </c>
      <c r="TQ9" s="6">
        <v>42916</v>
      </c>
      <c r="TR9" s="1">
        <v>1.9</v>
      </c>
      <c r="TS9" s="1">
        <v>9140031</v>
      </c>
      <c r="TT9" s="3">
        <f t="shared" si="107"/>
        <v>17366058.899999999</v>
      </c>
      <c r="TV9" s="6">
        <v>42916</v>
      </c>
      <c r="TW9" s="1">
        <v>4.2607999999999997</v>
      </c>
      <c r="TX9" s="1">
        <v>1067261</v>
      </c>
      <c r="TY9" s="3">
        <f t="shared" si="108"/>
        <v>4547385.6688000001</v>
      </c>
      <c r="UA9" s="6">
        <v>42916</v>
      </c>
      <c r="UB9" s="1">
        <v>2.33</v>
      </c>
      <c r="UC9" s="1">
        <v>3332392</v>
      </c>
      <c r="UD9" s="3">
        <f t="shared" si="109"/>
        <v>7764473.3600000003</v>
      </c>
      <c r="UF9" s="6">
        <v>42916</v>
      </c>
      <c r="UG9" s="1">
        <v>19.260000000000002</v>
      </c>
      <c r="UH9" s="1">
        <v>34690</v>
      </c>
      <c r="UI9" s="3">
        <f t="shared" si="110"/>
        <v>668129.4</v>
      </c>
      <c r="UK9" s="6">
        <v>42916</v>
      </c>
      <c r="UL9" s="1">
        <v>2.7</v>
      </c>
      <c r="UM9" s="1">
        <v>8537342</v>
      </c>
      <c r="UN9" s="3">
        <f t="shared" si="111"/>
        <v>23050823.400000002</v>
      </c>
      <c r="UP9" s="6">
        <v>42916</v>
      </c>
      <c r="UQ9" s="1">
        <v>24.5</v>
      </c>
      <c r="UR9" s="1">
        <v>29567</v>
      </c>
      <c r="US9" s="3">
        <f t="shared" si="112"/>
        <v>724391.5</v>
      </c>
      <c r="UU9" s="6">
        <v>42916</v>
      </c>
      <c r="UV9" s="1">
        <v>0.9</v>
      </c>
      <c r="UW9" s="1">
        <v>2557183</v>
      </c>
      <c r="UX9" s="3">
        <f t="shared" si="113"/>
        <v>2301464.7000000002</v>
      </c>
      <c r="UZ9" s="6">
        <v>42916</v>
      </c>
      <c r="VA9" s="1">
        <v>2.7</v>
      </c>
      <c r="VB9" s="1">
        <v>77500</v>
      </c>
      <c r="VC9" s="3">
        <f t="shared" si="114"/>
        <v>209250</v>
      </c>
      <c r="VH9" s="3" t="str">
        <f t="shared" si="115"/>
        <v/>
      </c>
      <c r="VJ9" s="6">
        <v>42916</v>
      </c>
      <c r="VK9" s="1">
        <v>3.85</v>
      </c>
      <c r="VL9" s="1">
        <v>1124988</v>
      </c>
      <c r="VM9" s="3">
        <f t="shared" si="116"/>
        <v>4331203.8</v>
      </c>
      <c r="VO9" s="6">
        <v>42916</v>
      </c>
      <c r="VP9" s="1">
        <v>1.08</v>
      </c>
      <c r="VQ9" s="1">
        <v>11947323</v>
      </c>
      <c r="VR9" s="3">
        <f t="shared" si="117"/>
        <v>12903108.840000002</v>
      </c>
      <c r="VT9" s="6">
        <v>42916</v>
      </c>
      <c r="VU9" s="1">
        <v>0.15</v>
      </c>
      <c r="VV9" s="1">
        <v>46632</v>
      </c>
      <c r="VW9" s="3">
        <f t="shared" si="118"/>
        <v>6994.8</v>
      </c>
      <c r="VY9" s="6">
        <v>42916</v>
      </c>
      <c r="VZ9" s="1">
        <v>3.75</v>
      </c>
      <c r="WA9" s="1">
        <v>9092057</v>
      </c>
      <c r="WB9" s="3">
        <f t="shared" si="119"/>
        <v>34095213.75</v>
      </c>
      <c r="WD9" s="6">
        <v>42916</v>
      </c>
      <c r="WE9" s="1">
        <v>9.1</v>
      </c>
      <c r="WF9" s="1">
        <v>1100613</v>
      </c>
      <c r="WG9" s="3">
        <f t="shared" si="120"/>
        <v>10015578.299999999</v>
      </c>
      <c r="WI9" s="6">
        <v>42916</v>
      </c>
      <c r="WJ9" s="1">
        <v>2.15</v>
      </c>
      <c r="WK9" s="1">
        <v>23786199</v>
      </c>
      <c r="WL9" s="3">
        <f t="shared" si="121"/>
        <v>51140327.850000001</v>
      </c>
      <c r="WN9" s="6">
        <v>42916</v>
      </c>
      <c r="WO9" s="1">
        <v>37.954500000000003</v>
      </c>
      <c r="WP9" s="1">
        <v>60192</v>
      </c>
      <c r="WQ9" s="3">
        <f t="shared" si="122"/>
        <v>2284557.264</v>
      </c>
      <c r="WS9" s="6">
        <v>42916</v>
      </c>
      <c r="WT9" s="1">
        <v>17.399999999999999</v>
      </c>
      <c r="WU9" s="1">
        <v>2922180</v>
      </c>
      <c r="WV9" s="3">
        <f t="shared" si="123"/>
        <v>50845931.999999993</v>
      </c>
      <c r="WX9" s="6">
        <v>42916</v>
      </c>
      <c r="WY9" s="1">
        <v>1.22</v>
      </c>
      <c r="WZ9" s="1">
        <v>51428152</v>
      </c>
      <c r="XA9" s="3">
        <f t="shared" si="124"/>
        <v>62742345.439999998</v>
      </c>
      <c r="XC9" s="6">
        <v>42916</v>
      </c>
      <c r="XD9" s="1">
        <v>1.65</v>
      </c>
      <c r="XE9" s="1">
        <v>1916834</v>
      </c>
      <c r="XF9" s="3">
        <f t="shared" si="125"/>
        <v>3162776.0999999996</v>
      </c>
      <c r="XH9" s="6">
        <v>42916</v>
      </c>
      <c r="XI9" s="1">
        <v>7.27</v>
      </c>
      <c r="XJ9" s="1">
        <v>3008035</v>
      </c>
      <c r="XK9" s="3">
        <f t="shared" si="126"/>
        <v>21868414.449999999</v>
      </c>
      <c r="XM9" s="6">
        <v>42916</v>
      </c>
      <c r="XN9" s="1">
        <v>19.75</v>
      </c>
      <c r="XO9" s="1">
        <v>136468</v>
      </c>
      <c r="XP9" s="3">
        <f t="shared" si="127"/>
        <v>2695243</v>
      </c>
      <c r="XR9" s="6">
        <v>42916</v>
      </c>
      <c r="XS9" s="1">
        <v>17.45</v>
      </c>
      <c r="XT9" s="1">
        <v>13954796</v>
      </c>
      <c r="XU9" s="3">
        <f t="shared" si="128"/>
        <v>243511190.19999999</v>
      </c>
      <c r="XW9" s="6">
        <v>42916</v>
      </c>
      <c r="XX9" s="1">
        <v>7.18</v>
      </c>
      <c r="XY9" s="1">
        <v>17636931</v>
      </c>
      <c r="XZ9" s="3">
        <f t="shared" si="129"/>
        <v>126633164.58</v>
      </c>
      <c r="YB9" s="6">
        <v>42916</v>
      </c>
      <c r="YC9" s="1">
        <v>7.9</v>
      </c>
      <c r="YD9" s="1">
        <v>3706855</v>
      </c>
      <c r="YE9" s="3">
        <f t="shared" si="130"/>
        <v>29284154.5</v>
      </c>
      <c r="YG9" s="6">
        <v>42916</v>
      </c>
      <c r="YH9" s="1">
        <v>6</v>
      </c>
      <c r="YI9" s="1">
        <v>683324</v>
      </c>
      <c r="YJ9" s="3">
        <f t="shared" si="131"/>
        <v>4099944</v>
      </c>
      <c r="YL9" s="6">
        <v>42916</v>
      </c>
      <c r="YM9" s="1">
        <v>9.89</v>
      </c>
      <c r="YN9" s="1">
        <v>3624817</v>
      </c>
      <c r="YO9" s="3">
        <f t="shared" si="132"/>
        <v>35849440.130000003</v>
      </c>
      <c r="YQ9" s="6">
        <v>42916</v>
      </c>
      <c r="YR9" s="1">
        <v>3.18</v>
      </c>
      <c r="YS9" s="1">
        <v>18852738</v>
      </c>
      <c r="YT9" s="3">
        <f t="shared" si="133"/>
        <v>59951706.840000004</v>
      </c>
      <c r="YV9" s="6">
        <v>42916</v>
      </c>
      <c r="YW9" s="1">
        <v>5.46</v>
      </c>
      <c r="YX9" s="1">
        <v>1459258</v>
      </c>
      <c r="YY9" s="3">
        <f t="shared" si="134"/>
        <v>7967548.6799999997</v>
      </c>
      <c r="ZA9" s="6">
        <v>42916</v>
      </c>
      <c r="ZB9" s="1">
        <v>17.75</v>
      </c>
      <c r="ZC9" s="1">
        <v>111503</v>
      </c>
      <c r="ZD9" s="3">
        <f t="shared" si="135"/>
        <v>1979178.25</v>
      </c>
      <c r="ZF9" s="6">
        <v>42916</v>
      </c>
      <c r="ZG9" s="1">
        <v>7.79</v>
      </c>
      <c r="ZH9" s="1">
        <v>11414662</v>
      </c>
      <c r="ZI9" s="3">
        <f t="shared" si="136"/>
        <v>88920216.980000004</v>
      </c>
      <c r="ZK9" s="6">
        <v>42916</v>
      </c>
      <c r="ZL9" s="1">
        <v>1.46</v>
      </c>
      <c r="ZM9" s="1">
        <v>24535305</v>
      </c>
      <c r="ZN9" s="3">
        <f t="shared" si="137"/>
        <v>35821545.299999997</v>
      </c>
      <c r="ZP9" s="6">
        <v>42916</v>
      </c>
      <c r="ZQ9" s="1">
        <v>8.75</v>
      </c>
      <c r="ZR9" s="1">
        <v>4105470</v>
      </c>
      <c r="ZS9" s="3">
        <f t="shared" si="138"/>
        <v>35922862.5</v>
      </c>
      <c r="ZU9" s="6">
        <v>42916</v>
      </c>
      <c r="ZV9" s="1">
        <v>3.55</v>
      </c>
      <c r="ZW9" s="1">
        <v>10439252</v>
      </c>
      <c r="ZX9" s="3">
        <f t="shared" si="139"/>
        <v>37059344.600000001</v>
      </c>
      <c r="ZZ9" s="6">
        <v>42916</v>
      </c>
      <c r="AAA9" s="1">
        <v>3.33</v>
      </c>
      <c r="AAB9" s="1">
        <v>35866601</v>
      </c>
      <c r="AAC9" s="3">
        <f t="shared" si="140"/>
        <v>119435781.33</v>
      </c>
      <c r="AAE9" s="6">
        <v>42916</v>
      </c>
      <c r="AAF9" s="1">
        <v>4.7</v>
      </c>
      <c r="AAG9" s="1">
        <v>8221163</v>
      </c>
      <c r="AAH9" s="3">
        <f t="shared" si="141"/>
        <v>38639466.100000001</v>
      </c>
      <c r="AAJ9" s="6">
        <v>42916</v>
      </c>
      <c r="AAK9" s="1">
        <v>2.5</v>
      </c>
      <c r="AAL9" s="1">
        <v>19221367</v>
      </c>
      <c r="AAM9" s="3">
        <f t="shared" si="142"/>
        <v>48053417.5</v>
      </c>
      <c r="AAO9" s="6">
        <v>42916</v>
      </c>
      <c r="AAP9" s="1">
        <v>7.86</v>
      </c>
      <c r="AAQ9" s="1">
        <v>8750023</v>
      </c>
      <c r="AAR9" s="3">
        <f t="shared" si="143"/>
        <v>68775180.780000001</v>
      </c>
      <c r="AAT9" s="6">
        <v>42916</v>
      </c>
      <c r="AAU9" s="1">
        <v>7.25</v>
      </c>
      <c r="AAV9" s="1">
        <v>10011854</v>
      </c>
      <c r="AAW9" s="3">
        <f t="shared" si="144"/>
        <v>72585941.5</v>
      </c>
      <c r="AAY9" s="6">
        <v>42916</v>
      </c>
      <c r="AAZ9" s="1">
        <v>12.79</v>
      </c>
      <c r="ABA9" s="1">
        <v>4287344</v>
      </c>
      <c r="ABB9" s="3">
        <f t="shared" si="145"/>
        <v>54835129.759999998</v>
      </c>
      <c r="ABD9" s="6">
        <v>42916</v>
      </c>
      <c r="ABE9" s="1">
        <v>4.55</v>
      </c>
      <c r="ABF9" s="1">
        <v>5600751</v>
      </c>
      <c r="ABG9" s="3">
        <f t="shared" si="146"/>
        <v>25483417.050000001</v>
      </c>
      <c r="ABI9" s="6">
        <v>42916</v>
      </c>
      <c r="ABJ9" s="1">
        <v>4.04</v>
      </c>
      <c r="ABK9" s="1">
        <v>12749768</v>
      </c>
      <c r="ABL9" s="3">
        <f t="shared" si="147"/>
        <v>51509062.719999999</v>
      </c>
      <c r="ABN9" s="6">
        <v>42916</v>
      </c>
      <c r="ABO9" s="1">
        <v>11.1</v>
      </c>
      <c r="ABP9" s="1">
        <v>15477003</v>
      </c>
      <c r="ABQ9" s="3">
        <f t="shared" si="148"/>
        <v>171794733.29999998</v>
      </c>
      <c r="ABS9" s="6">
        <v>42916</v>
      </c>
      <c r="ABT9" s="1">
        <v>8</v>
      </c>
      <c r="ABU9" s="1">
        <v>12097073</v>
      </c>
      <c r="ABV9" s="3">
        <f t="shared" si="149"/>
        <v>96776584</v>
      </c>
      <c r="ABX9" s="6">
        <v>42916</v>
      </c>
      <c r="ABY9" s="1">
        <v>0.66</v>
      </c>
      <c r="ABZ9" s="1">
        <v>4274155</v>
      </c>
      <c r="ACA9" s="3">
        <f t="shared" si="150"/>
        <v>2820942.3000000003</v>
      </c>
      <c r="ACC9" s="6">
        <v>42916</v>
      </c>
      <c r="ACD9" s="1">
        <v>7.8100000000000005</v>
      </c>
      <c r="ACE9" s="1">
        <v>22348389</v>
      </c>
      <c r="ACF9" s="3">
        <f t="shared" si="151"/>
        <v>174540918.09</v>
      </c>
      <c r="ACH9" s="6">
        <v>42916</v>
      </c>
      <c r="ACI9" s="1">
        <v>5</v>
      </c>
      <c r="ACJ9" s="1">
        <v>28689910</v>
      </c>
      <c r="ACK9" s="3">
        <f t="shared" si="152"/>
        <v>143449550</v>
      </c>
      <c r="ACM9" s="6">
        <v>42916</v>
      </c>
      <c r="ACN9" s="1">
        <v>8.6</v>
      </c>
      <c r="ACO9" s="1">
        <v>11107457</v>
      </c>
      <c r="ACP9" s="3">
        <f t="shared" si="153"/>
        <v>95524130.200000003</v>
      </c>
      <c r="ACR9" s="6">
        <v>42916</v>
      </c>
      <c r="ACS9" s="1">
        <v>13.31</v>
      </c>
      <c r="ACT9" s="1">
        <v>7098199</v>
      </c>
      <c r="ACU9" s="3">
        <f t="shared" si="154"/>
        <v>94477028.689999998</v>
      </c>
      <c r="ACW9" s="6">
        <v>42916</v>
      </c>
      <c r="ACX9" s="1">
        <v>7.72</v>
      </c>
      <c r="ACY9" s="1">
        <v>81921066</v>
      </c>
      <c r="ACZ9" s="3">
        <f t="shared" si="155"/>
        <v>632430629.51999998</v>
      </c>
      <c r="ADB9" s="6">
        <v>42916</v>
      </c>
      <c r="ADC9" s="1">
        <v>5.85</v>
      </c>
      <c r="ADD9" s="1">
        <v>15790664</v>
      </c>
      <c r="ADE9" s="3">
        <f t="shared" si="156"/>
        <v>92375384.399999991</v>
      </c>
      <c r="ADG9" s="6">
        <v>42916</v>
      </c>
      <c r="ADH9" s="1">
        <v>5.25</v>
      </c>
      <c r="ADI9" s="1">
        <v>36392003</v>
      </c>
      <c r="ADJ9" s="3">
        <f t="shared" si="157"/>
        <v>191058015.75</v>
      </c>
      <c r="ADL9" s="6">
        <v>42916</v>
      </c>
      <c r="ADM9" s="1">
        <v>9.08</v>
      </c>
      <c r="ADN9" s="1">
        <v>12071041</v>
      </c>
      <c r="ADO9" s="3">
        <f t="shared" si="158"/>
        <v>109605052.28</v>
      </c>
      <c r="ADQ9" s="6">
        <v>42916</v>
      </c>
      <c r="ADR9" s="1">
        <v>16.260000000000002</v>
      </c>
      <c r="ADS9" s="1">
        <v>21631211</v>
      </c>
      <c r="ADT9" s="3">
        <f t="shared" si="159"/>
        <v>351723490.86000001</v>
      </c>
      <c r="ADV9" s="6">
        <v>42916</v>
      </c>
      <c r="ADW9" s="1">
        <v>5.5</v>
      </c>
      <c r="ADX9" s="1">
        <v>2176</v>
      </c>
      <c r="ADY9" s="3">
        <f t="shared" si="160"/>
        <v>11968</v>
      </c>
      <c r="AEA9" s="6">
        <v>42916</v>
      </c>
      <c r="AEB9" s="1">
        <v>17.000399999999999</v>
      </c>
      <c r="AEC9" s="1">
        <v>4024035</v>
      </c>
      <c r="AED9" s="3">
        <f t="shared" si="161"/>
        <v>68410204.613999993</v>
      </c>
      <c r="AEF9" s="6">
        <v>42916</v>
      </c>
      <c r="AEG9" s="1">
        <v>27.46</v>
      </c>
      <c r="AEH9" s="1">
        <v>1408903</v>
      </c>
      <c r="AEI9" s="3">
        <f t="shared" si="162"/>
        <v>38688476.380000003</v>
      </c>
      <c r="AEK9" s="6">
        <v>42916</v>
      </c>
      <c r="AEL9" s="1">
        <v>5.0999999999999996</v>
      </c>
      <c r="AEM9" s="1">
        <v>29044761</v>
      </c>
      <c r="AEN9" s="3">
        <f t="shared" si="163"/>
        <v>148128281.09999999</v>
      </c>
      <c r="AEP9" s="6">
        <v>42916</v>
      </c>
      <c r="AEQ9" s="1">
        <v>8.1</v>
      </c>
      <c r="AER9" s="1">
        <v>8009525</v>
      </c>
      <c r="AES9" s="3">
        <f t="shared" si="164"/>
        <v>64877152.5</v>
      </c>
      <c r="AEU9" s="6">
        <v>42916</v>
      </c>
      <c r="AEV9" s="1">
        <v>1.56</v>
      </c>
      <c r="AEW9" s="1">
        <v>63312063</v>
      </c>
      <c r="AEX9" s="3">
        <f t="shared" si="165"/>
        <v>98766818.280000001</v>
      </c>
      <c r="AEZ9" s="6">
        <v>42916</v>
      </c>
      <c r="AFA9" s="1">
        <v>11.6</v>
      </c>
      <c r="AFB9" s="1">
        <v>4875070</v>
      </c>
      <c r="AFC9" s="3">
        <f t="shared" si="166"/>
        <v>56550812</v>
      </c>
      <c r="AFE9" s="6">
        <v>42916</v>
      </c>
      <c r="AFF9" s="1">
        <v>8.33</v>
      </c>
      <c r="AFG9" s="1">
        <v>7133929</v>
      </c>
      <c r="AFH9" s="3">
        <f t="shared" si="167"/>
        <v>59425628.57</v>
      </c>
      <c r="AFJ9" s="6">
        <v>42916</v>
      </c>
      <c r="AFK9" s="1">
        <v>4.17</v>
      </c>
      <c r="AFL9" s="1">
        <v>5073263</v>
      </c>
      <c r="AFM9" s="3">
        <f t="shared" si="168"/>
        <v>21155506.710000001</v>
      </c>
      <c r="AFO9" s="6">
        <v>42916</v>
      </c>
      <c r="AFP9" s="1">
        <v>3.88</v>
      </c>
      <c r="AFQ9" s="1">
        <v>13348214</v>
      </c>
      <c r="AFR9" s="3">
        <f t="shared" si="169"/>
        <v>51791070.32</v>
      </c>
      <c r="AFT9" s="6">
        <v>42916</v>
      </c>
      <c r="AFU9" s="1">
        <v>12.1</v>
      </c>
      <c r="AFV9" s="1">
        <v>15946199</v>
      </c>
      <c r="AFW9" s="3">
        <f t="shared" si="170"/>
        <v>192949007.90000001</v>
      </c>
      <c r="AFY9" s="6">
        <v>42916</v>
      </c>
      <c r="AFZ9" s="1">
        <v>6.05</v>
      </c>
      <c r="AGA9" s="1">
        <v>44761930</v>
      </c>
      <c r="AGB9" s="3">
        <f t="shared" si="171"/>
        <v>270809676.5</v>
      </c>
      <c r="AGD9" s="6">
        <v>42916</v>
      </c>
      <c r="AGE9" s="1">
        <v>2.77</v>
      </c>
      <c r="AGF9" s="1">
        <v>116285887</v>
      </c>
      <c r="AGG9" s="3">
        <f t="shared" si="172"/>
        <v>322111906.99000001</v>
      </c>
      <c r="AGI9" s="6">
        <v>42916</v>
      </c>
      <c r="AGJ9" s="1">
        <v>11.31</v>
      </c>
      <c r="AGK9" s="1">
        <v>7223024</v>
      </c>
      <c r="AGL9" s="3">
        <f t="shared" si="173"/>
        <v>81692401.439999998</v>
      </c>
      <c r="AGN9" s="6">
        <v>42916</v>
      </c>
      <c r="AGO9" s="1">
        <v>34.53</v>
      </c>
      <c r="AGP9" s="1">
        <v>20803766</v>
      </c>
      <c r="AGQ9" s="3">
        <f t="shared" si="174"/>
        <v>718354039.98000002</v>
      </c>
      <c r="AGS9" s="6">
        <v>42916</v>
      </c>
      <c r="AGT9" s="1">
        <v>10.74</v>
      </c>
      <c r="AGU9" s="1">
        <v>108015480</v>
      </c>
      <c r="AGV9" s="3">
        <f t="shared" si="175"/>
        <v>1160086255.2</v>
      </c>
      <c r="AGX9" s="6">
        <v>42916</v>
      </c>
      <c r="AGY9" s="1">
        <v>6.35</v>
      </c>
      <c r="AGZ9" s="1">
        <v>36334946</v>
      </c>
      <c r="AHA9" s="3">
        <f t="shared" si="176"/>
        <v>230726907.09999999</v>
      </c>
      <c r="AHC9" s="6">
        <v>42916</v>
      </c>
      <c r="AHD9" s="1">
        <v>14.85</v>
      </c>
      <c r="AHE9" s="1">
        <v>5336979</v>
      </c>
      <c r="AHF9" s="3">
        <f t="shared" si="177"/>
        <v>79254138.149999991</v>
      </c>
      <c r="AHH9" s="6">
        <v>42916</v>
      </c>
      <c r="AHI9" s="1">
        <v>9.36</v>
      </c>
      <c r="AHJ9" s="1">
        <v>6673231</v>
      </c>
      <c r="AHK9" s="3">
        <f t="shared" si="178"/>
        <v>62461442.159999996</v>
      </c>
      <c r="AHM9" s="6">
        <v>42916</v>
      </c>
      <c r="AHN9" s="1">
        <v>5.45</v>
      </c>
      <c r="AHO9" s="1">
        <v>12079440</v>
      </c>
      <c r="AHP9" s="3">
        <f t="shared" si="179"/>
        <v>65832948</v>
      </c>
      <c r="AHR9" s="6">
        <v>42916</v>
      </c>
      <c r="AHS9" s="1">
        <v>5.76</v>
      </c>
      <c r="AHT9" s="1">
        <v>21291883</v>
      </c>
      <c r="AHU9" s="3">
        <f t="shared" si="180"/>
        <v>122641246.08</v>
      </c>
      <c r="AHW9" s="6">
        <v>42916</v>
      </c>
      <c r="AHX9" s="1">
        <v>7.46</v>
      </c>
      <c r="AHY9" s="1">
        <v>14793727</v>
      </c>
      <c r="AHZ9" s="3">
        <f t="shared" si="181"/>
        <v>110361203.42</v>
      </c>
      <c r="AIB9" s="6">
        <v>42916</v>
      </c>
      <c r="AIC9" s="1">
        <v>4.75</v>
      </c>
      <c r="AID9" s="1">
        <v>48446097</v>
      </c>
      <c r="AIE9" s="3">
        <f t="shared" si="182"/>
        <v>230118960.75</v>
      </c>
      <c r="AIG9" s="6">
        <v>42916</v>
      </c>
      <c r="AIH9" s="1">
        <v>6.47</v>
      </c>
      <c r="AII9" s="1">
        <v>45575047</v>
      </c>
      <c r="AIJ9" s="3">
        <f t="shared" si="183"/>
        <v>294870554.08999997</v>
      </c>
      <c r="AIL9" s="6">
        <v>42916</v>
      </c>
      <c r="AIM9" s="1">
        <v>13.3</v>
      </c>
      <c r="AIN9" s="1">
        <v>7609537</v>
      </c>
      <c r="AIO9" s="3">
        <f t="shared" si="184"/>
        <v>101206842.10000001</v>
      </c>
      <c r="AIQ9" s="6">
        <v>42916</v>
      </c>
      <c r="AIR9" s="1">
        <v>16.670000000000002</v>
      </c>
      <c r="AIS9" s="1">
        <v>8132361</v>
      </c>
      <c r="AIT9" s="3">
        <f t="shared" si="185"/>
        <v>135566457.87</v>
      </c>
      <c r="AIV9" s="6">
        <v>42916</v>
      </c>
      <c r="AIW9" s="1">
        <v>18.8</v>
      </c>
      <c r="AIX9" s="1">
        <v>14566254</v>
      </c>
      <c r="AIY9" s="3">
        <f t="shared" si="186"/>
        <v>273845575.19999999</v>
      </c>
      <c r="AJA9" s="6">
        <v>42916</v>
      </c>
      <c r="AJB9" s="1">
        <v>17.489999999999998</v>
      </c>
      <c r="AJC9" s="1">
        <v>10618752</v>
      </c>
      <c r="AJD9" s="3">
        <f t="shared" si="187"/>
        <v>185721972.47999999</v>
      </c>
      <c r="AJF9" s="6">
        <v>42916</v>
      </c>
      <c r="AJG9" s="1">
        <v>14</v>
      </c>
      <c r="AJH9" s="1">
        <v>18702122</v>
      </c>
      <c r="AJI9" s="3">
        <f t="shared" si="188"/>
        <v>261829708</v>
      </c>
      <c r="AJK9" s="6">
        <v>42916</v>
      </c>
      <c r="AJL9" s="1">
        <v>9.56</v>
      </c>
      <c r="AJM9" s="1">
        <v>18773530</v>
      </c>
      <c r="AJN9" s="3">
        <f t="shared" si="189"/>
        <v>179474946.80000001</v>
      </c>
      <c r="AJP9" s="6">
        <v>42916</v>
      </c>
      <c r="AJQ9" s="1">
        <v>3.56</v>
      </c>
      <c r="AJR9" s="1">
        <v>67208785</v>
      </c>
      <c r="AJS9" s="3">
        <f t="shared" si="190"/>
        <v>239263274.59999999</v>
      </c>
      <c r="AJU9" s="6">
        <v>42916</v>
      </c>
      <c r="AJV9" s="1">
        <v>16.45</v>
      </c>
      <c r="AJW9" s="1">
        <v>11439297</v>
      </c>
      <c r="AJX9" s="3">
        <f t="shared" si="191"/>
        <v>188176435.65000001</v>
      </c>
      <c r="AJZ9" s="6">
        <v>42916</v>
      </c>
      <c r="AKA9" s="1">
        <v>7.35</v>
      </c>
      <c r="AKB9" s="1">
        <v>26311136</v>
      </c>
      <c r="AKC9" s="3">
        <f t="shared" si="192"/>
        <v>193386849.59999999</v>
      </c>
      <c r="AKE9" s="6">
        <v>42916</v>
      </c>
      <c r="AKF9" s="1">
        <v>8.44</v>
      </c>
      <c r="AKG9" s="1">
        <v>25904832</v>
      </c>
      <c r="AKH9" s="3">
        <f t="shared" si="193"/>
        <v>218636782.07999998</v>
      </c>
      <c r="AKJ9" s="6">
        <v>42916</v>
      </c>
      <c r="AKK9" s="1">
        <v>19</v>
      </c>
      <c r="AKL9" s="1">
        <v>26663259</v>
      </c>
      <c r="AKM9" s="3">
        <f t="shared" si="194"/>
        <v>506601921</v>
      </c>
      <c r="AKO9" s="6">
        <v>42916</v>
      </c>
      <c r="AKP9" s="1">
        <v>4.1500000000000004</v>
      </c>
      <c r="AKQ9" s="1">
        <v>26026170</v>
      </c>
      <c r="AKR9" s="3">
        <f t="shared" si="195"/>
        <v>108008605.50000001</v>
      </c>
      <c r="AKT9" s="6">
        <v>42916</v>
      </c>
      <c r="AKU9" s="1">
        <v>13.78</v>
      </c>
      <c r="AKV9" s="1">
        <v>7883094</v>
      </c>
      <c r="AKW9" s="3">
        <f t="shared" si="196"/>
        <v>108629035.31999999</v>
      </c>
      <c r="AKY9" s="6">
        <v>42916</v>
      </c>
      <c r="AKZ9" s="1">
        <v>2.73</v>
      </c>
      <c r="ALA9" s="1">
        <v>61556343</v>
      </c>
      <c r="ALB9" s="3">
        <f t="shared" si="197"/>
        <v>168048816.38999999</v>
      </c>
      <c r="ALD9" s="6">
        <v>42916</v>
      </c>
      <c r="ALE9" s="1">
        <v>7.12</v>
      </c>
      <c r="ALF9" s="1">
        <v>75841206</v>
      </c>
      <c r="ALG9" s="3">
        <f t="shared" si="198"/>
        <v>539989386.72000003</v>
      </c>
      <c r="ALI9" s="6">
        <v>42916</v>
      </c>
      <c r="ALJ9" s="1">
        <v>11</v>
      </c>
      <c r="ALK9" s="1">
        <v>37406810</v>
      </c>
      <c r="ALL9" s="3">
        <f t="shared" si="199"/>
        <v>411474910</v>
      </c>
      <c r="ALN9" s="6">
        <v>42916</v>
      </c>
      <c r="ALO9" s="1">
        <v>2.5</v>
      </c>
      <c r="ALP9" s="1">
        <v>355843862</v>
      </c>
      <c r="ALQ9" s="3">
        <f t="shared" si="200"/>
        <v>889609655</v>
      </c>
      <c r="ALS9" s="6">
        <v>42916</v>
      </c>
      <c r="ALT9" s="1">
        <v>23.6</v>
      </c>
      <c r="ALU9" s="1">
        <v>9614048</v>
      </c>
      <c r="ALV9" s="3">
        <f t="shared" si="201"/>
        <v>226891532.80000001</v>
      </c>
      <c r="ALX9" s="6">
        <v>42916</v>
      </c>
      <c r="ALY9" s="1">
        <v>21.73</v>
      </c>
      <c r="ALZ9" s="1">
        <v>50271464</v>
      </c>
      <c r="AMA9" s="3">
        <f t="shared" si="202"/>
        <v>1092398912.72</v>
      </c>
      <c r="AMC9" s="6">
        <v>42916</v>
      </c>
      <c r="AMD9" s="1">
        <v>14.85</v>
      </c>
      <c r="AME9" s="1">
        <v>45777803</v>
      </c>
      <c r="AMF9" s="3">
        <f t="shared" si="203"/>
        <v>679800374.54999995</v>
      </c>
      <c r="AMH9" s="6">
        <v>42916</v>
      </c>
      <c r="AMI9" s="1">
        <v>13.95</v>
      </c>
      <c r="AMJ9" s="1">
        <v>29276046</v>
      </c>
      <c r="AMK9" s="3">
        <f t="shared" si="204"/>
        <v>408400841.69999999</v>
      </c>
      <c r="AMM9" s="6">
        <v>42916</v>
      </c>
      <c r="AMN9" s="1">
        <v>16.190000000000001</v>
      </c>
      <c r="AMO9" s="1">
        <v>4271798</v>
      </c>
      <c r="AMP9" s="3">
        <f t="shared" si="205"/>
        <v>69160409.620000005</v>
      </c>
      <c r="AMR9" s="6">
        <v>42916</v>
      </c>
      <c r="AMS9" s="1">
        <v>10.86</v>
      </c>
      <c r="AMT9" s="1">
        <v>12119793</v>
      </c>
      <c r="AMU9" s="3">
        <f t="shared" si="206"/>
        <v>131620951.97999999</v>
      </c>
      <c r="AMW9" s="6">
        <v>42916</v>
      </c>
      <c r="AMX9" s="1">
        <v>19.13</v>
      </c>
      <c r="AMY9" s="1">
        <v>11321555</v>
      </c>
      <c r="AMZ9" s="3">
        <f t="shared" si="207"/>
        <v>216581347.14999998</v>
      </c>
      <c r="ANB9" s="6">
        <v>42916</v>
      </c>
      <c r="ANC9" s="1">
        <v>25.29</v>
      </c>
      <c r="AND9" s="1">
        <v>16025868</v>
      </c>
      <c r="ANE9" s="3">
        <f t="shared" si="208"/>
        <v>405294201.71999997</v>
      </c>
      <c r="ANJ9" s="3" t="str">
        <f t="shared" si="209"/>
        <v/>
      </c>
      <c r="ANL9" s="6">
        <v>42916</v>
      </c>
      <c r="ANM9" s="1">
        <v>15.5</v>
      </c>
      <c r="ANN9" s="1">
        <v>14656897</v>
      </c>
      <c r="ANO9" s="3">
        <f t="shared" si="210"/>
        <v>227181903.5</v>
      </c>
      <c r="ANQ9" s="6">
        <v>42916</v>
      </c>
      <c r="ANR9" s="1">
        <v>12.1</v>
      </c>
      <c r="ANS9" s="1">
        <v>50293609</v>
      </c>
      <c r="ANT9" s="3">
        <f t="shared" si="211"/>
        <v>608552668.89999998</v>
      </c>
      <c r="ANV9" s="6">
        <v>42916</v>
      </c>
      <c r="ANW9" s="1">
        <v>16.45</v>
      </c>
      <c r="ANX9" s="1">
        <v>12276935</v>
      </c>
      <c r="ANY9" s="3">
        <f t="shared" si="212"/>
        <v>201955580.75</v>
      </c>
      <c r="AOA9" s="6">
        <v>42916</v>
      </c>
      <c r="AOB9" s="1">
        <v>26.4</v>
      </c>
      <c r="AOC9" s="1">
        <v>12501000</v>
      </c>
      <c r="AOD9" s="3">
        <f t="shared" si="213"/>
        <v>330026400</v>
      </c>
      <c r="AOF9" s="6">
        <v>42916</v>
      </c>
      <c r="AOG9" s="1">
        <v>14.35</v>
      </c>
      <c r="AOH9" s="1">
        <v>50261060</v>
      </c>
      <c r="AOI9" s="3">
        <f t="shared" si="214"/>
        <v>721246211</v>
      </c>
      <c r="AOK9" s="6">
        <v>42916</v>
      </c>
      <c r="AOL9" s="1">
        <v>13.85</v>
      </c>
      <c r="AOM9" s="1">
        <v>43783859</v>
      </c>
      <c r="AON9" s="3">
        <f t="shared" si="215"/>
        <v>606406447.14999998</v>
      </c>
      <c r="AOP9" s="6">
        <v>42916</v>
      </c>
      <c r="AOQ9" s="1">
        <v>20.16</v>
      </c>
      <c r="AOR9" s="1">
        <v>47266494</v>
      </c>
      <c r="AOS9" s="3">
        <f t="shared" si="216"/>
        <v>952892519.03999996</v>
      </c>
      <c r="AOU9" s="6">
        <v>42916</v>
      </c>
      <c r="AOV9" s="1">
        <v>26.42</v>
      </c>
      <c r="AOW9" s="1">
        <v>12539355</v>
      </c>
      <c r="AOX9" s="3">
        <f t="shared" si="217"/>
        <v>331289759.10000002</v>
      </c>
      <c r="AOZ9" s="6">
        <v>42916</v>
      </c>
      <c r="APA9" s="1">
        <v>11.45</v>
      </c>
      <c r="APB9" s="1">
        <v>26604954</v>
      </c>
      <c r="APC9" s="3">
        <f t="shared" si="218"/>
        <v>304626723.29999995</v>
      </c>
      <c r="APE9" s="6">
        <v>42916</v>
      </c>
      <c r="APF9" s="1">
        <v>11.28</v>
      </c>
      <c r="APG9" s="1">
        <v>18002577</v>
      </c>
      <c r="APH9" s="3">
        <f t="shared" si="219"/>
        <v>203069068.56</v>
      </c>
      <c r="APJ9" s="6">
        <v>42916</v>
      </c>
      <c r="APK9" s="1">
        <v>27.95</v>
      </c>
      <c r="APL9" s="1">
        <v>25681528</v>
      </c>
      <c r="APM9" s="3">
        <f t="shared" si="220"/>
        <v>717798707.60000002</v>
      </c>
      <c r="APO9" s="6">
        <v>42916</v>
      </c>
      <c r="APP9" s="1">
        <v>9.34</v>
      </c>
      <c r="APQ9" s="1">
        <v>183508981</v>
      </c>
      <c r="APR9" s="3">
        <f t="shared" si="221"/>
        <v>1713973882.54</v>
      </c>
      <c r="APT9" s="6">
        <v>42916</v>
      </c>
      <c r="APU9" s="1">
        <v>27.21</v>
      </c>
      <c r="APV9" s="1">
        <v>41852761</v>
      </c>
      <c r="APW9" s="3">
        <f t="shared" si="222"/>
        <v>1138813626.8099999</v>
      </c>
      <c r="APY9" s="6">
        <v>42916</v>
      </c>
      <c r="APZ9" s="1">
        <v>45.45</v>
      </c>
      <c r="AQA9" s="1">
        <v>12959293</v>
      </c>
      <c r="AQB9" s="3">
        <f t="shared" si="223"/>
        <v>588999866.85000002</v>
      </c>
      <c r="AQD9" s="6">
        <v>42916</v>
      </c>
      <c r="AQE9" s="1">
        <v>13.24</v>
      </c>
      <c r="AQF9" s="1">
        <v>39047560</v>
      </c>
      <c r="AQG9" s="3">
        <f t="shared" si="224"/>
        <v>516989694.40000004</v>
      </c>
      <c r="AQI9" s="6">
        <v>42916</v>
      </c>
      <c r="AQJ9" s="1">
        <v>14.5</v>
      </c>
      <c r="AQK9" s="1">
        <v>22174468</v>
      </c>
      <c r="AQL9" s="3">
        <f t="shared" si="225"/>
        <v>321529786</v>
      </c>
      <c r="AQN9" s="6">
        <v>42916</v>
      </c>
      <c r="AQO9" s="1">
        <v>24.65</v>
      </c>
      <c r="AQP9" s="1">
        <v>26213760</v>
      </c>
      <c r="AQQ9" s="3">
        <f t="shared" si="226"/>
        <v>646169184</v>
      </c>
      <c r="AQS9" s="6">
        <v>42916</v>
      </c>
      <c r="AQT9" s="1">
        <v>53.02</v>
      </c>
      <c r="AQU9" s="1">
        <v>6955389</v>
      </c>
      <c r="AQV9" s="3">
        <f t="shared" si="227"/>
        <v>368774724.78000003</v>
      </c>
      <c r="AQX9" s="6">
        <v>42916</v>
      </c>
      <c r="AQY9" s="1">
        <v>12.88</v>
      </c>
      <c r="AQZ9" s="1">
        <v>60995579</v>
      </c>
      <c r="ARA9" s="3">
        <f t="shared" si="228"/>
        <v>785623057.5200001</v>
      </c>
      <c r="ARC9" s="6">
        <v>42916</v>
      </c>
      <c r="ARD9" s="1">
        <v>29.8</v>
      </c>
      <c r="ARE9" s="1">
        <v>27553556</v>
      </c>
      <c r="ARF9" s="3">
        <f t="shared" si="229"/>
        <v>821095968.80000007</v>
      </c>
      <c r="ARH9" s="6">
        <v>42916</v>
      </c>
      <c r="ARI9" s="1">
        <v>14.55</v>
      </c>
      <c r="ARJ9" s="1">
        <v>51449897</v>
      </c>
      <c r="ARK9" s="3">
        <f t="shared" si="230"/>
        <v>748596001.35000002</v>
      </c>
      <c r="ARM9" s="6">
        <v>42916</v>
      </c>
      <c r="ARN9" s="1">
        <v>32.549999999999997</v>
      </c>
      <c r="ARO9" s="1">
        <v>7599788</v>
      </c>
      <c r="ARP9" s="3">
        <f t="shared" si="231"/>
        <v>247373099.39999998</v>
      </c>
      <c r="ARR9" s="6">
        <v>42916</v>
      </c>
      <c r="ARS9" s="1">
        <v>42.49</v>
      </c>
      <c r="ART9" s="1">
        <v>27422716</v>
      </c>
      <c r="ARU9" s="3">
        <f t="shared" si="232"/>
        <v>1165191202.8400002</v>
      </c>
      <c r="ARW9" s="6">
        <v>42916</v>
      </c>
      <c r="ARX9" s="1">
        <v>29.14</v>
      </c>
      <c r="ARY9" s="1">
        <v>31030053</v>
      </c>
      <c r="ARZ9" s="3">
        <f t="shared" si="233"/>
        <v>904215744.42000008</v>
      </c>
      <c r="ASB9" s="6">
        <v>42916</v>
      </c>
      <c r="ASC9" s="1">
        <v>23.06</v>
      </c>
      <c r="ASD9" s="1">
        <v>41702000</v>
      </c>
      <c r="ASE9" s="3">
        <f t="shared" si="234"/>
        <v>961648120</v>
      </c>
      <c r="ASG9" s="6">
        <v>42916</v>
      </c>
      <c r="ASH9" s="1">
        <v>15.13</v>
      </c>
      <c r="ASI9" s="1">
        <v>20541652</v>
      </c>
      <c r="ASJ9" s="3">
        <f t="shared" si="235"/>
        <v>310795194.75999999</v>
      </c>
      <c r="ASL9" s="6">
        <v>42916</v>
      </c>
      <c r="ASM9" s="1">
        <v>20.45</v>
      </c>
      <c r="ASN9" s="1">
        <v>10277711</v>
      </c>
      <c r="ASO9" s="3">
        <f t="shared" si="236"/>
        <v>210179189.94999999</v>
      </c>
      <c r="ASQ9" s="6">
        <v>42916</v>
      </c>
      <c r="ASR9" s="1">
        <v>51.71</v>
      </c>
      <c r="ASS9" s="1">
        <v>54196712</v>
      </c>
      <c r="AST9" s="3">
        <f t="shared" si="237"/>
        <v>2802511977.52</v>
      </c>
      <c r="ASV9" s="6">
        <v>42916</v>
      </c>
      <c r="ASW9" s="1">
        <v>14.5</v>
      </c>
      <c r="ASX9" s="1">
        <v>13466972</v>
      </c>
      <c r="ASY9" s="3">
        <f t="shared" si="238"/>
        <v>195271094</v>
      </c>
      <c r="ATA9" s="6">
        <v>42916</v>
      </c>
      <c r="ATB9" s="1">
        <v>10.67</v>
      </c>
      <c r="ATC9" s="1">
        <v>123503534</v>
      </c>
      <c r="ATD9" s="3">
        <f t="shared" si="239"/>
        <v>1317782707.78</v>
      </c>
      <c r="ATF9" s="6">
        <v>42916</v>
      </c>
      <c r="ATG9" s="1">
        <v>9.2200000000000006</v>
      </c>
      <c r="ATH9" s="1">
        <v>109462636</v>
      </c>
      <c r="ATI9" s="3">
        <f t="shared" si="240"/>
        <v>1009245503.9200001</v>
      </c>
      <c r="ATK9" s="6">
        <v>42916</v>
      </c>
      <c r="ATL9" s="1">
        <v>13.1</v>
      </c>
      <c r="ATM9" s="1">
        <v>8430947</v>
      </c>
      <c r="ATN9" s="3">
        <f t="shared" si="241"/>
        <v>110445405.7</v>
      </c>
      <c r="ATP9" s="6">
        <v>42916</v>
      </c>
      <c r="ATQ9" s="1">
        <v>8.1300000000000008</v>
      </c>
      <c r="ATR9" s="1">
        <v>160526697</v>
      </c>
      <c r="ATS9" s="3">
        <f t="shared" si="242"/>
        <v>1305082046.6100001</v>
      </c>
      <c r="ATU9" s="6">
        <v>42916</v>
      </c>
      <c r="ATV9" s="1">
        <v>30.11</v>
      </c>
      <c r="ATW9" s="1">
        <v>21384236</v>
      </c>
      <c r="ATX9" s="3">
        <f t="shared" si="243"/>
        <v>643879345.96000004</v>
      </c>
      <c r="ATZ9" s="6">
        <v>42916</v>
      </c>
      <c r="AUA9" s="1">
        <v>49.18</v>
      </c>
      <c r="AUB9" s="1">
        <v>4019203</v>
      </c>
      <c r="AUC9" s="3">
        <f t="shared" si="244"/>
        <v>197664403.53999999</v>
      </c>
      <c r="AUE9" s="6">
        <v>42916</v>
      </c>
      <c r="AUF9" s="1">
        <v>39.35</v>
      </c>
      <c r="AUG9" s="1">
        <v>81811151</v>
      </c>
      <c r="AUH9" s="3">
        <f t="shared" si="245"/>
        <v>3219268791.8499999</v>
      </c>
      <c r="AUJ9" s="6">
        <v>42916</v>
      </c>
      <c r="AUK9" s="1">
        <v>21.52</v>
      </c>
      <c r="AUL9" s="1">
        <v>33201969</v>
      </c>
      <c r="AUM9" s="3">
        <f t="shared" si="246"/>
        <v>714506372.88</v>
      </c>
      <c r="AUO9" s="6">
        <v>42916</v>
      </c>
      <c r="AUP9" s="1">
        <v>27.35</v>
      </c>
      <c r="AUQ9" s="1">
        <v>55826904</v>
      </c>
      <c r="AUR9" s="3">
        <f t="shared" si="247"/>
        <v>1526865824.4000001</v>
      </c>
      <c r="AUT9" s="6">
        <v>42916</v>
      </c>
      <c r="AUU9" s="1">
        <v>9.34</v>
      </c>
      <c r="AUV9" s="1">
        <v>703849829</v>
      </c>
      <c r="AUW9" s="3">
        <f t="shared" si="248"/>
        <v>6573957402.8599997</v>
      </c>
      <c r="AUY9" s="6">
        <v>42916</v>
      </c>
      <c r="AUZ9" s="1">
        <v>5.31</v>
      </c>
      <c r="AVA9" s="1">
        <v>453231495</v>
      </c>
      <c r="AVB9" s="3">
        <f t="shared" si="249"/>
        <v>2406659238.4499998</v>
      </c>
      <c r="AVD9" s="6">
        <v>42916</v>
      </c>
      <c r="AVE9" s="1">
        <v>11.43</v>
      </c>
      <c r="AVF9" s="1">
        <v>48315917</v>
      </c>
      <c r="AVG9" s="3">
        <f t="shared" si="250"/>
        <v>552250931.30999994</v>
      </c>
      <c r="AVI9" s="6">
        <v>42916</v>
      </c>
      <c r="AVJ9" s="1">
        <v>52.31</v>
      </c>
      <c r="AVK9" s="1">
        <v>9529162</v>
      </c>
      <c r="AVL9" s="3">
        <f t="shared" si="251"/>
        <v>498470464.22000003</v>
      </c>
      <c r="AVN9" s="6">
        <v>42916</v>
      </c>
      <c r="AVO9" s="1">
        <v>11.5</v>
      </c>
      <c r="AVP9" s="1">
        <v>25610047</v>
      </c>
      <c r="AVQ9" s="3">
        <f t="shared" si="252"/>
        <v>294515540.5</v>
      </c>
      <c r="AVS9" s="6">
        <v>42916</v>
      </c>
      <c r="AVT9" s="1">
        <v>33.06</v>
      </c>
      <c r="AVU9" s="1">
        <v>17011012</v>
      </c>
      <c r="AVV9" s="3">
        <f t="shared" si="253"/>
        <v>562384056.72000003</v>
      </c>
      <c r="AVX9" s="6">
        <v>42916</v>
      </c>
      <c r="AVY9" s="1">
        <v>43.1</v>
      </c>
      <c r="AVZ9" s="1">
        <v>31064635</v>
      </c>
      <c r="AWA9" s="3">
        <f t="shared" si="254"/>
        <v>1338885768.5</v>
      </c>
      <c r="AWC9" s="6">
        <v>42916</v>
      </c>
      <c r="AWD9" s="1">
        <v>34.299999999999997</v>
      </c>
      <c r="AWE9" s="1">
        <v>81441589</v>
      </c>
      <c r="AWF9" s="3">
        <f t="shared" si="255"/>
        <v>2793446502.6999998</v>
      </c>
      <c r="AWH9" s="6">
        <v>42916</v>
      </c>
      <c r="AWI9" s="1">
        <v>47.5</v>
      </c>
      <c r="AWJ9" s="1">
        <v>29468621</v>
      </c>
      <c r="AWK9" s="3">
        <f t="shared" si="256"/>
        <v>1399759497.5</v>
      </c>
      <c r="AWM9" s="6">
        <v>42916</v>
      </c>
      <c r="AWN9" s="1">
        <v>35.6</v>
      </c>
      <c r="AWO9" s="1">
        <v>18499179</v>
      </c>
      <c r="AWP9" s="3">
        <f t="shared" si="257"/>
        <v>658570772.39999998</v>
      </c>
      <c r="AWR9" s="6">
        <v>42916</v>
      </c>
      <c r="AWS9" s="1">
        <v>12.29</v>
      </c>
      <c r="AWT9" s="1">
        <v>81610782</v>
      </c>
      <c r="AWU9" s="3">
        <f t="shared" si="258"/>
        <v>1002996510.78</v>
      </c>
      <c r="AWW9" s="6">
        <v>42916</v>
      </c>
      <c r="AWX9" s="1">
        <v>48.55</v>
      </c>
      <c r="AWY9" s="1">
        <v>63975494</v>
      </c>
      <c r="AWZ9" s="3">
        <f t="shared" si="259"/>
        <v>3106010233.6999998</v>
      </c>
      <c r="AXB9" s="6">
        <v>42916</v>
      </c>
      <c r="AXC9" s="1">
        <v>8.92</v>
      </c>
      <c r="AXD9" s="1">
        <v>908221574</v>
      </c>
      <c r="AXE9" s="3">
        <f t="shared" si="260"/>
        <v>8101336440.0799999</v>
      </c>
      <c r="AXG9" s="6">
        <v>42916</v>
      </c>
      <c r="AXH9" s="1">
        <v>58.3</v>
      </c>
      <c r="AXI9" s="1">
        <v>6115931</v>
      </c>
      <c r="AXJ9" s="3">
        <f t="shared" si="261"/>
        <v>356558777.30000001</v>
      </c>
      <c r="AXL9" s="6">
        <v>42916</v>
      </c>
      <c r="AXM9" s="1">
        <v>40.799999999999997</v>
      </c>
      <c r="AXN9" s="1">
        <v>19513189</v>
      </c>
      <c r="AXO9" s="3">
        <f t="shared" si="262"/>
        <v>796138111.19999993</v>
      </c>
      <c r="AXQ9" s="6">
        <v>42916</v>
      </c>
      <c r="AXR9" s="1">
        <v>28.98</v>
      </c>
      <c r="AXS9" s="1">
        <v>44501899</v>
      </c>
      <c r="AXT9" s="3">
        <f t="shared" si="263"/>
        <v>1289665033.02</v>
      </c>
      <c r="AXV9" s="6">
        <v>42916</v>
      </c>
      <c r="AXW9" s="1">
        <v>33.659999999999997</v>
      </c>
      <c r="AXX9" s="1">
        <v>22919218</v>
      </c>
      <c r="AXY9" s="3">
        <f t="shared" si="264"/>
        <v>771460877.87999988</v>
      </c>
      <c r="AYA9" s="6">
        <v>42916</v>
      </c>
      <c r="AYB9" s="1">
        <v>43.1</v>
      </c>
      <c r="AYC9" s="1">
        <v>14570743</v>
      </c>
      <c r="AYD9" s="3">
        <f t="shared" si="265"/>
        <v>627999023.30000007</v>
      </c>
      <c r="AYF9" s="6">
        <v>42916</v>
      </c>
      <c r="AYG9" s="1">
        <v>47.38</v>
      </c>
      <c r="AYH9" s="1">
        <v>27781243</v>
      </c>
      <c r="AYI9" s="3">
        <f t="shared" si="266"/>
        <v>1316275293.3400002</v>
      </c>
      <c r="AYK9" s="6">
        <v>42916</v>
      </c>
      <c r="AYL9" s="1">
        <v>11.8</v>
      </c>
      <c r="AYM9" s="1">
        <v>65911079</v>
      </c>
      <c r="AYN9" s="3">
        <f t="shared" si="267"/>
        <v>777750732.20000005</v>
      </c>
      <c r="AYP9" s="6">
        <v>42916</v>
      </c>
      <c r="AYQ9" s="1">
        <v>36.799999999999997</v>
      </c>
      <c r="AYR9" s="1">
        <v>9637705</v>
      </c>
      <c r="AYS9" s="3">
        <f t="shared" si="268"/>
        <v>354667544</v>
      </c>
      <c r="AYU9" s="6">
        <v>42916</v>
      </c>
      <c r="AYV9" s="1">
        <v>16.02</v>
      </c>
      <c r="AYW9" s="1">
        <v>69760548</v>
      </c>
      <c r="AYX9" s="3">
        <f t="shared" si="269"/>
        <v>1117563978.96</v>
      </c>
      <c r="AYZ9" s="6">
        <v>42916</v>
      </c>
      <c r="AZA9" s="1">
        <v>10.53</v>
      </c>
      <c r="AZB9" s="1">
        <v>204221130</v>
      </c>
      <c r="AZC9" s="3">
        <f t="shared" si="270"/>
        <v>2150448498.9000001</v>
      </c>
      <c r="AZH9" s="3" t="str">
        <f t="shared" si="271"/>
        <v/>
      </c>
      <c r="AZJ9" s="6">
        <v>42916</v>
      </c>
      <c r="AZK9" s="1">
        <v>72.900000000000006</v>
      </c>
      <c r="AZL9" s="1">
        <v>11195440</v>
      </c>
      <c r="AZM9" s="3">
        <f t="shared" si="272"/>
        <v>816147576.00000012</v>
      </c>
      <c r="AZO9" s="6">
        <v>42916</v>
      </c>
      <c r="AZP9" s="1">
        <v>18.100000000000001</v>
      </c>
      <c r="AZQ9" s="1">
        <v>115794890</v>
      </c>
      <c r="AZR9" s="3">
        <f t="shared" si="273"/>
        <v>2095887509.0000002</v>
      </c>
      <c r="AZT9" s="6">
        <v>42916</v>
      </c>
      <c r="AZU9" s="1">
        <v>18.649999999999999</v>
      </c>
      <c r="AZV9" s="1">
        <v>50116065</v>
      </c>
      <c r="AZW9" s="3">
        <f t="shared" si="274"/>
        <v>934664612.24999988</v>
      </c>
      <c r="AZY9" s="6">
        <v>42916</v>
      </c>
      <c r="AZZ9" s="1">
        <v>23.84</v>
      </c>
      <c r="BAA9" s="1">
        <v>50185663</v>
      </c>
      <c r="BAB9" s="3">
        <f t="shared" si="275"/>
        <v>1196426205.9200001</v>
      </c>
      <c r="BAD9" s="6">
        <v>42916</v>
      </c>
      <c r="BAE9" s="1">
        <v>36.6</v>
      </c>
      <c r="BAF9" s="1">
        <v>20329705</v>
      </c>
      <c r="BAG9" s="3">
        <f t="shared" si="276"/>
        <v>744067203</v>
      </c>
      <c r="BAI9" s="6">
        <v>42916</v>
      </c>
      <c r="BAJ9" s="1">
        <v>5.51</v>
      </c>
      <c r="BAK9" s="1">
        <v>334043865</v>
      </c>
      <c r="BAL9" s="3">
        <f t="shared" si="277"/>
        <v>1840581696.1499999</v>
      </c>
      <c r="BAN9" s="6">
        <v>42916</v>
      </c>
      <c r="BAO9" s="1">
        <v>67.2</v>
      </c>
      <c r="BAP9" s="1">
        <v>18846104</v>
      </c>
      <c r="BAQ9" s="3">
        <f t="shared" si="278"/>
        <v>1266458188.8</v>
      </c>
      <c r="BAS9" s="6">
        <v>42916</v>
      </c>
      <c r="BAT9" s="1">
        <v>25.98</v>
      </c>
      <c r="BAU9" s="1">
        <v>227317318</v>
      </c>
      <c r="BAV9" s="3">
        <f t="shared" si="279"/>
        <v>5905703921.6400003</v>
      </c>
      <c r="BAX9" s="6">
        <v>42916</v>
      </c>
      <c r="BAY9" s="1">
        <v>22.8</v>
      </c>
      <c r="BAZ9" s="1">
        <v>35521315</v>
      </c>
      <c r="BBA9" s="3">
        <f t="shared" si="280"/>
        <v>809885982</v>
      </c>
      <c r="BBC9" s="6">
        <v>42916</v>
      </c>
      <c r="BBD9" s="1">
        <v>74.430000000000007</v>
      </c>
      <c r="BBE9" s="1">
        <v>45737884</v>
      </c>
      <c r="BBF9" s="3">
        <f t="shared" si="281"/>
        <v>3404270706.1200004</v>
      </c>
      <c r="BBH9" s="6">
        <v>42916</v>
      </c>
      <c r="BBI9" s="1">
        <v>18.239999999999998</v>
      </c>
      <c r="BBJ9" s="1">
        <v>124331404</v>
      </c>
      <c r="BBK9" s="3">
        <f t="shared" si="282"/>
        <v>2267804808.96</v>
      </c>
      <c r="BBM9" s="6">
        <v>42916</v>
      </c>
      <c r="BBN9" s="1">
        <v>43.01</v>
      </c>
      <c r="BBO9" s="1">
        <v>27908113</v>
      </c>
      <c r="BBP9" s="3">
        <f t="shared" si="283"/>
        <v>1200327940.1299999</v>
      </c>
      <c r="BBR9" s="6">
        <v>42916</v>
      </c>
      <c r="BBS9" s="1">
        <v>29.11</v>
      </c>
      <c r="BBT9" s="1">
        <v>208942611</v>
      </c>
      <c r="BBU9" s="3">
        <f t="shared" si="284"/>
        <v>6082319406.21</v>
      </c>
      <c r="BBW9" s="6">
        <v>42916</v>
      </c>
      <c r="BBX9" s="1">
        <v>38.1</v>
      </c>
      <c r="BBY9" s="1">
        <v>35009297</v>
      </c>
      <c r="BBZ9" s="3">
        <f t="shared" si="285"/>
        <v>1333854215.7</v>
      </c>
      <c r="BCB9" s="6">
        <v>42916</v>
      </c>
      <c r="BCC9" s="1">
        <v>24.94</v>
      </c>
      <c r="BCD9" s="1">
        <v>47475609</v>
      </c>
      <c r="BCE9" s="3">
        <f t="shared" si="286"/>
        <v>1184041688.46</v>
      </c>
      <c r="BCG9" s="6">
        <v>42916</v>
      </c>
      <c r="BCH9" s="1">
        <v>27.78</v>
      </c>
      <c r="BCI9" s="1">
        <v>81061713</v>
      </c>
      <c r="BCJ9" s="3">
        <f t="shared" si="287"/>
        <v>2251894387.1399999</v>
      </c>
      <c r="BCL9" s="6">
        <v>42916</v>
      </c>
      <c r="BCM9" s="1">
        <v>15.21</v>
      </c>
      <c r="BCN9" s="1">
        <v>392217448</v>
      </c>
      <c r="BCO9" s="3">
        <f t="shared" si="288"/>
        <v>5965627384.0799999</v>
      </c>
      <c r="BCQ9" s="6">
        <v>42916</v>
      </c>
      <c r="BCR9" s="1">
        <v>36.549999999999997</v>
      </c>
      <c r="BCS9" s="1">
        <v>48523435</v>
      </c>
      <c r="BCT9" s="3">
        <f t="shared" si="289"/>
        <v>1773531549.2499998</v>
      </c>
      <c r="BCV9" s="6">
        <v>42916</v>
      </c>
      <c r="BCW9" s="1">
        <v>56.17</v>
      </c>
      <c r="BCX9" s="1">
        <v>61855925</v>
      </c>
      <c r="BCY9" s="3">
        <f t="shared" si="290"/>
        <v>3474447307.25</v>
      </c>
      <c r="BDA9" s="6">
        <v>42916</v>
      </c>
      <c r="BDB9" s="1">
        <v>3.64</v>
      </c>
      <c r="BDC9" s="1">
        <v>833300990</v>
      </c>
      <c r="BDD9" s="3">
        <f t="shared" si="291"/>
        <v>3033215603.5999999</v>
      </c>
      <c r="BDF9" s="6">
        <v>42916</v>
      </c>
      <c r="BDG9" s="1">
        <v>57.05</v>
      </c>
      <c r="BDH9" s="1">
        <v>113730300</v>
      </c>
      <c r="BDI9" s="3">
        <f t="shared" si="292"/>
        <v>6488313615</v>
      </c>
      <c r="BDK9" s="6">
        <v>42916</v>
      </c>
      <c r="BDL9" s="1">
        <v>12.81</v>
      </c>
      <c r="BDM9" s="1">
        <v>121450906</v>
      </c>
      <c r="BDN9" s="3">
        <f t="shared" si="293"/>
        <v>1555786105.8600001</v>
      </c>
      <c r="BDP9" s="6">
        <v>42916</v>
      </c>
      <c r="BDQ9" s="1">
        <v>30.02</v>
      </c>
      <c r="BDR9" s="1">
        <v>231164491</v>
      </c>
      <c r="BDS9" s="3">
        <f t="shared" si="294"/>
        <v>6939558019.8199997</v>
      </c>
      <c r="BDU9" s="6">
        <v>42916</v>
      </c>
      <c r="BDV9" s="1">
        <v>19.55</v>
      </c>
      <c r="BDW9" s="1">
        <v>98784006</v>
      </c>
      <c r="BDX9" s="3">
        <f t="shared" si="295"/>
        <v>1931227317.3</v>
      </c>
      <c r="BDZ9" s="6">
        <v>42916</v>
      </c>
      <c r="BEA9" s="1">
        <v>25.79</v>
      </c>
      <c r="BEB9" s="1">
        <v>109152235</v>
      </c>
      <c r="BEC9" s="3">
        <f t="shared" si="296"/>
        <v>2815036140.6500001</v>
      </c>
      <c r="BEE9" s="6">
        <v>42916</v>
      </c>
      <c r="BEF9" s="1">
        <v>20.149999999999999</v>
      </c>
      <c r="BEG9" s="1">
        <v>222468365</v>
      </c>
      <c r="BEH9" s="3">
        <f t="shared" si="297"/>
        <v>4482737554.75</v>
      </c>
      <c r="BEJ9" s="6">
        <v>42916</v>
      </c>
      <c r="BEK9" s="1">
        <v>86.83</v>
      </c>
      <c r="BEL9" s="1">
        <v>52584970</v>
      </c>
      <c r="BEM9" s="3">
        <f t="shared" si="298"/>
        <v>4565952945.1000004</v>
      </c>
      <c r="BEO9" s="6">
        <v>42916</v>
      </c>
      <c r="BEP9" s="1">
        <v>32.299999999999997</v>
      </c>
      <c r="BEQ9" s="1">
        <v>31519100</v>
      </c>
      <c r="BER9" s="3">
        <f t="shared" si="299"/>
        <v>1018066929.9999999</v>
      </c>
      <c r="BET9" s="6">
        <v>42916</v>
      </c>
      <c r="BEU9" s="1">
        <v>48.5</v>
      </c>
      <c r="BEV9" s="1">
        <v>117520221</v>
      </c>
      <c r="BEW9" s="3">
        <f t="shared" si="300"/>
        <v>5699730718.5</v>
      </c>
      <c r="BEY9" s="6">
        <v>42916</v>
      </c>
      <c r="BEZ9" s="1">
        <v>139.41</v>
      </c>
      <c r="BFA9" s="1">
        <v>10171926</v>
      </c>
      <c r="BFB9" s="3">
        <f t="shared" si="301"/>
        <v>1418068203.6599998</v>
      </c>
      <c r="BFD9" s="6">
        <v>42916</v>
      </c>
      <c r="BFE9" s="1">
        <v>96.4</v>
      </c>
      <c r="BFF9" s="1">
        <v>17599087</v>
      </c>
      <c r="BFG9" s="3">
        <f t="shared" si="302"/>
        <v>1696551986.8000002</v>
      </c>
      <c r="BFI9" s="6">
        <v>42916</v>
      </c>
      <c r="BFJ9" s="1">
        <v>62.13</v>
      </c>
      <c r="BFK9" s="1">
        <v>61109737</v>
      </c>
      <c r="BFL9" s="3">
        <f t="shared" si="303"/>
        <v>3796747959.8099999</v>
      </c>
      <c r="BFN9" s="6">
        <v>42916</v>
      </c>
      <c r="BFO9" s="1">
        <v>12.61</v>
      </c>
      <c r="BFP9" s="1">
        <v>247174859</v>
      </c>
      <c r="BFQ9" s="3">
        <f t="shared" si="304"/>
        <v>3116874971.9899998</v>
      </c>
      <c r="BFS9" s="6">
        <v>42916</v>
      </c>
      <c r="BFT9" s="1">
        <v>13.65</v>
      </c>
      <c r="BFU9" s="1">
        <v>455642873</v>
      </c>
      <c r="BFV9" s="3">
        <f t="shared" si="305"/>
        <v>6219525216.4499998</v>
      </c>
      <c r="BFX9" s="6">
        <v>42916</v>
      </c>
      <c r="BFY9" s="1">
        <v>119.96</v>
      </c>
      <c r="BFZ9" s="1">
        <v>14802345</v>
      </c>
      <c r="BGA9" s="3">
        <f t="shared" si="306"/>
        <v>1775689306.1999998</v>
      </c>
      <c r="BGC9" s="6">
        <v>42916</v>
      </c>
      <c r="BGD9" s="1">
        <v>68.709999999999994</v>
      </c>
      <c r="BGE9" s="1">
        <v>28064504</v>
      </c>
      <c r="BGF9" s="3">
        <f t="shared" si="307"/>
        <v>1928312069.8399999</v>
      </c>
      <c r="BGH9" s="6">
        <v>42916</v>
      </c>
      <c r="BGI9" s="1">
        <v>48.96</v>
      </c>
      <c r="BGJ9" s="1">
        <v>20307940</v>
      </c>
      <c r="BGK9" s="3">
        <f t="shared" si="308"/>
        <v>994276742.39999998</v>
      </c>
      <c r="BGM9" s="6">
        <v>42916</v>
      </c>
      <c r="BGN9" s="1">
        <v>224.99</v>
      </c>
      <c r="BGO9" s="1">
        <v>23843505</v>
      </c>
      <c r="BGP9" s="3">
        <f t="shared" si="309"/>
        <v>5364550189.9499998</v>
      </c>
      <c r="BGR9" s="6">
        <v>42916</v>
      </c>
      <c r="BGS9" s="1">
        <v>47.93</v>
      </c>
      <c r="BGT9" s="1">
        <v>68964847</v>
      </c>
      <c r="BGU9" s="3">
        <f t="shared" si="310"/>
        <v>3305485116.71</v>
      </c>
      <c r="BGW9" s="6">
        <v>42916</v>
      </c>
      <c r="BGX9" s="1">
        <v>37.44</v>
      </c>
      <c r="BGY9" s="1">
        <v>105614323</v>
      </c>
      <c r="BGZ9" s="3">
        <f t="shared" si="311"/>
        <v>3954200253.1199999</v>
      </c>
      <c r="BHB9" s="6">
        <v>42916</v>
      </c>
      <c r="BHC9" s="1">
        <v>24.63</v>
      </c>
      <c r="BHD9" s="1">
        <v>248629588</v>
      </c>
      <c r="BHE9" s="3">
        <f t="shared" si="312"/>
        <v>6123746752.4399996</v>
      </c>
      <c r="BHG9" s="6">
        <v>42916</v>
      </c>
      <c r="BHH9" s="1">
        <v>56.89</v>
      </c>
      <c r="BHI9" s="1">
        <v>100504632</v>
      </c>
      <c r="BHJ9" s="3">
        <f t="shared" si="313"/>
        <v>5717708514.4800005</v>
      </c>
      <c r="BHL9" s="6">
        <v>42916</v>
      </c>
      <c r="BHM9" s="1">
        <v>16.309999999999999</v>
      </c>
      <c r="BHN9" s="1">
        <v>252860324</v>
      </c>
      <c r="BHO9" s="3">
        <f t="shared" si="314"/>
        <v>4124151884.4399996</v>
      </c>
      <c r="BHQ9" s="6">
        <v>42916</v>
      </c>
      <c r="BHR9" s="1">
        <v>103.19</v>
      </c>
      <c r="BHS9" s="1">
        <v>60692953</v>
      </c>
      <c r="BHT9" s="3">
        <f t="shared" si="315"/>
        <v>6262905820.0699997</v>
      </c>
      <c r="BHV9" s="6">
        <v>42916</v>
      </c>
      <c r="BHW9" s="1">
        <v>175.79</v>
      </c>
      <c r="BHX9" s="1">
        <v>34954741</v>
      </c>
      <c r="BHY9" s="3">
        <f t="shared" si="316"/>
        <v>6144693920.3899994</v>
      </c>
      <c r="BIA9" s="6">
        <v>42916</v>
      </c>
      <c r="BIB9" s="1">
        <v>27.88</v>
      </c>
      <c r="BIC9" s="1">
        <v>392038206</v>
      </c>
      <c r="BID9" s="3">
        <f t="shared" si="317"/>
        <v>10930025183.279999</v>
      </c>
      <c r="BIF9" s="6">
        <v>42916</v>
      </c>
      <c r="BIG9" s="1">
        <v>38.75</v>
      </c>
      <c r="BIH9" s="1">
        <v>305576216</v>
      </c>
      <c r="BII9" s="3">
        <f t="shared" si="318"/>
        <v>11841078370</v>
      </c>
      <c r="BIK9" s="6">
        <v>42916</v>
      </c>
      <c r="BIL9" s="1">
        <v>35.67</v>
      </c>
      <c r="BIM9" s="1">
        <v>62235438</v>
      </c>
      <c r="BIN9" s="3">
        <f t="shared" si="319"/>
        <v>2219938073.46</v>
      </c>
      <c r="BIP9" s="6">
        <v>42916</v>
      </c>
      <c r="BIQ9" s="1">
        <v>21.99</v>
      </c>
      <c r="BIR9" s="1">
        <v>379728855</v>
      </c>
      <c r="BIS9" s="3">
        <f t="shared" si="320"/>
        <v>8350237521.4499998</v>
      </c>
      <c r="BIU9" s="6">
        <v>42916</v>
      </c>
      <c r="BIV9" s="1">
        <v>33.49</v>
      </c>
      <c r="BIW9" s="1">
        <v>134017647</v>
      </c>
      <c r="BIX9" s="3">
        <f t="shared" si="321"/>
        <v>4488250998.0300007</v>
      </c>
      <c r="BIZ9" s="6">
        <v>42916</v>
      </c>
      <c r="BJA9" s="1">
        <v>40.049999999999997</v>
      </c>
      <c r="BJB9" s="1">
        <v>190011618</v>
      </c>
      <c r="BJC9" s="3">
        <f t="shared" si="322"/>
        <v>7609965300.8999996</v>
      </c>
      <c r="BJE9" s="6">
        <v>42916</v>
      </c>
      <c r="BJF9" s="1">
        <v>23.46</v>
      </c>
      <c r="BJG9" s="1">
        <v>485642685</v>
      </c>
      <c r="BJH9" s="3">
        <f t="shared" si="323"/>
        <v>11393177390.1</v>
      </c>
      <c r="BJJ9" s="6">
        <v>42916</v>
      </c>
      <c r="BJK9" s="1">
        <v>72.930000000000007</v>
      </c>
      <c r="BJL9" s="1">
        <v>71644171</v>
      </c>
      <c r="BJM9" s="3">
        <f t="shared" si="324"/>
        <v>5225009391.0300007</v>
      </c>
      <c r="BJO9" s="6">
        <v>42916</v>
      </c>
      <c r="BJP9" s="1">
        <v>17.87</v>
      </c>
      <c r="BJQ9" s="1">
        <v>1164123663</v>
      </c>
      <c r="BJR9" s="3">
        <f t="shared" si="325"/>
        <v>20802889857.810001</v>
      </c>
      <c r="BJT9" s="6">
        <v>42916</v>
      </c>
      <c r="BJU9" s="1">
        <v>12.48</v>
      </c>
      <c r="BJV9" s="1">
        <v>4868096699</v>
      </c>
      <c r="BJW9" s="3">
        <f t="shared" si="326"/>
        <v>60753846803.520004</v>
      </c>
      <c r="BJY9" s="6">
        <v>42916</v>
      </c>
      <c r="BJZ9" s="1">
        <v>133.81</v>
      </c>
      <c r="BKA9" s="1">
        <v>126108921</v>
      </c>
      <c r="BKB9" s="3">
        <f t="shared" si="327"/>
        <v>16874634719.01</v>
      </c>
      <c r="BKD9" s="6">
        <v>42916</v>
      </c>
      <c r="BKE9" s="1">
        <v>149.79</v>
      </c>
      <c r="BKF9" s="1">
        <v>52576328</v>
      </c>
      <c r="BKG9" s="3">
        <f t="shared" si="328"/>
        <v>7875408171.1199999</v>
      </c>
      <c r="BKI9" s="6">
        <v>42916</v>
      </c>
      <c r="BKJ9" s="1">
        <v>44.9</v>
      </c>
      <c r="BKK9" s="1">
        <v>139137537</v>
      </c>
      <c r="BKL9" s="3">
        <f t="shared" si="329"/>
        <v>6247275411.3000002</v>
      </c>
      <c r="BKN9" s="6">
        <v>42916</v>
      </c>
      <c r="BKO9" s="1">
        <v>100.1</v>
      </c>
      <c r="BKP9" s="1">
        <v>60423686</v>
      </c>
      <c r="BKQ9" s="3">
        <f t="shared" si="330"/>
        <v>6048410968.5999994</v>
      </c>
      <c r="BKS9" s="6">
        <v>42916</v>
      </c>
      <c r="BKT9" s="1">
        <v>150.12</v>
      </c>
      <c r="BKU9" s="1">
        <v>79470731</v>
      </c>
      <c r="BKV9" s="3">
        <f t="shared" si="331"/>
        <v>11930146137.720001</v>
      </c>
      <c r="BKX9" s="6">
        <v>42916</v>
      </c>
      <c r="BKY9" s="1">
        <v>133.24</v>
      </c>
      <c r="BKZ9" s="1">
        <v>45373169</v>
      </c>
      <c r="BLA9" s="3">
        <f t="shared" si="332"/>
        <v>6045521037.5600004</v>
      </c>
      <c r="BLC9" s="6">
        <v>42916</v>
      </c>
      <c r="BLD9" s="1">
        <v>91.51</v>
      </c>
      <c r="BLE9" s="1">
        <v>81418841</v>
      </c>
      <c r="BLF9" s="3">
        <f t="shared" si="333"/>
        <v>7450638139.9100008</v>
      </c>
      <c r="BLH9" s="6">
        <v>42916</v>
      </c>
      <c r="BLI9" s="1">
        <v>257.27</v>
      </c>
      <c r="BLJ9" s="1">
        <v>23007681</v>
      </c>
      <c r="BLK9" s="3">
        <f t="shared" si="334"/>
        <v>5919186090.8699999</v>
      </c>
      <c r="BLM9" s="6">
        <v>42916</v>
      </c>
      <c r="BLN9" s="1">
        <v>64.319999999999993</v>
      </c>
      <c r="BLO9" s="1">
        <v>216667771</v>
      </c>
      <c r="BLP9" s="3">
        <f t="shared" si="335"/>
        <v>13936071030.719999</v>
      </c>
      <c r="BLR9" s="6">
        <v>42916</v>
      </c>
      <c r="BLS9" s="1">
        <v>28.25</v>
      </c>
      <c r="BLT9" s="1">
        <v>471115736</v>
      </c>
      <c r="BLU9" s="3">
        <f t="shared" si="336"/>
        <v>13309019542</v>
      </c>
      <c r="BLW9" s="6">
        <v>42916</v>
      </c>
      <c r="BLX9" s="1">
        <v>106</v>
      </c>
      <c r="BLY9" s="1">
        <v>122415237</v>
      </c>
      <c r="BLZ9" s="3">
        <f t="shared" si="337"/>
        <v>12976015122</v>
      </c>
      <c r="BMB9" s="6">
        <v>42916</v>
      </c>
      <c r="BMC9" s="1">
        <v>59.31</v>
      </c>
      <c r="BMD9" s="1">
        <v>126098193</v>
      </c>
      <c r="BME9" s="3">
        <f t="shared" si="338"/>
        <v>7478883826.8299999</v>
      </c>
      <c r="BMG9" s="6">
        <v>42916</v>
      </c>
      <c r="BMH9" s="1">
        <v>12.868600000000001</v>
      </c>
      <c r="BMI9" s="1">
        <v>875772831</v>
      </c>
      <c r="BMJ9" s="3">
        <f t="shared" si="339"/>
        <v>11269970253.006601</v>
      </c>
      <c r="BML9" s="6">
        <v>42916</v>
      </c>
      <c r="BMM9" s="1">
        <v>44.79</v>
      </c>
      <c r="BMN9" s="1">
        <v>144211993</v>
      </c>
      <c r="BMO9" s="3">
        <f t="shared" si="340"/>
        <v>6459255166.4700003</v>
      </c>
      <c r="BMQ9" s="6">
        <v>42916</v>
      </c>
      <c r="BMR9" s="1">
        <v>88.6</v>
      </c>
      <c r="BMS9" s="1">
        <v>273994868</v>
      </c>
      <c r="BMT9" s="3">
        <f t="shared" si="341"/>
        <v>24275945304.799999</v>
      </c>
      <c r="BMV9" s="6">
        <v>42916</v>
      </c>
      <c r="BMW9" s="1">
        <v>112.95</v>
      </c>
      <c r="BMX9" s="1">
        <v>75241768</v>
      </c>
      <c r="BMY9" s="3">
        <f t="shared" si="342"/>
        <v>8498557695.6000004</v>
      </c>
      <c r="BNA9" s="6">
        <v>42916</v>
      </c>
      <c r="BNB9" s="1">
        <v>76.72</v>
      </c>
      <c r="BNC9" s="1">
        <v>190989393</v>
      </c>
      <c r="BND9" s="3">
        <f t="shared" si="343"/>
        <v>14652706230.959999</v>
      </c>
      <c r="BNF9" s="6">
        <v>42916</v>
      </c>
      <c r="BNG9" s="1">
        <v>66.37</v>
      </c>
      <c r="BNH9" s="1">
        <v>159994912</v>
      </c>
      <c r="BNI9" s="3">
        <f t="shared" si="344"/>
        <v>10618862309.440001</v>
      </c>
      <c r="BNK9" s="6">
        <v>42916</v>
      </c>
      <c r="BNL9" s="1">
        <v>164.54</v>
      </c>
      <c r="BNM9" s="1">
        <v>111639410</v>
      </c>
      <c r="BNN9" s="3">
        <f t="shared" si="345"/>
        <v>18369148521.399998</v>
      </c>
      <c r="BNP9" s="6">
        <v>42916</v>
      </c>
      <c r="BNQ9" s="1">
        <v>141.43</v>
      </c>
      <c r="BNR9" s="1">
        <v>142547677</v>
      </c>
      <c r="BNS9" s="3">
        <f t="shared" si="346"/>
        <v>20160517958.110001</v>
      </c>
      <c r="BNU9" s="6">
        <v>42916</v>
      </c>
      <c r="BNV9" s="1">
        <v>58.64</v>
      </c>
      <c r="BNW9" s="1">
        <v>173709420</v>
      </c>
      <c r="BNX9" s="3">
        <f t="shared" si="347"/>
        <v>10186320388.799999</v>
      </c>
      <c r="BNZ9" s="6">
        <v>42916</v>
      </c>
      <c r="BOA9" s="1">
        <v>105.72</v>
      </c>
      <c r="BOB9" s="1">
        <v>202889776</v>
      </c>
      <c r="BOC9" s="3">
        <f t="shared" si="348"/>
        <v>21449507118.720001</v>
      </c>
      <c r="BOE9" s="6">
        <v>42916</v>
      </c>
      <c r="BOF9" s="1">
        <v>429.16</v>
      </c>
      <c r="BOG9" s="1">
        <v>31275702</v>
      </c>
      <c r="BOH9" s="3">
        <f t="shared" si="349"/>
        <v>13422280270.320002</v>
      </c>
      <c r="BOJ9" s="6">
        <v>42916</v>
      </c>
      <c r="BOK9" s="1">
        <v>17.48</v>
      </c>
      <c r="BOL9" s="1">
        <v>677101500</v>
      </c>
      <c r="BOM9" s="3">
        <f t="shared" si="350"/>
        <v>11835734220</v>
      </c>
      <c r="BOO9" s="6">
        <v>42916</v>
      </c>
      <c r="BOP9" s="1">
        <v>132.81</v>
      </c>
      <c r="BOQ9" s="1">
        <v>118075526</v>
      </c>
      <c r="BOR9" s="3">
        <f t="shared" si="351"/>
        <v>15681610608.059999</v>
      </c>
      <c r="BOT9" s="6">
        <v>42916</v>
      </c>
      <c r="BOU9" s="1">
        <v>34.92</v>
      </c>
      <c r="BOV9" s="1">
        <v>565809510</v>
      </c>
      <c r="BOW9" s="3">
        <f t="shared" si="352"/>
        <v>19758068089.200001</v>
      </c>
      <c r="BOY9" s="6">
        <v>42916</v>
      </c>
      <c r="BOZ9" s="1">
        <v>311.79000000000002</v>
      </c>
      <c r="BPA9" s="1">
        <v>63209070</v>
      </c>
      <c r="BPB9" s="3">
        <f t="shared" si="353"/>
        <v>19707955935.300003</v>
      </c>
      <c r="BPD9" s="6">
        <v>42916</v>
      </c>
      <c r="BPE9" s="1">
        <v>87.43</v>
      </c>
      <c r="BPF9" s="1">
        <v>102467402</v>
      </c>
      <c r="BPG9" s="3">
        <f t="shared" si="354"/>
        <v>8958724956.8600006</v>
      </c>
      <c r="BPI9" s="6">
        <v>42916</v>
      </c>
      <c r="BPJ9" s="1">
        <v>42.96</v>
      </c>
      <c r="BPK9" s="1">
        <v>493826821</v>
      </c>
      <c r="BPL9" s="3">
        <f t="shared" si="355"/>
        <v>21214800230.16</v>
      </c>
      <c r="BPN9" s="6">
        <v>42916</v>
      </c>
      <c r="BPO9" s="1">
        <v>361.61</v>
      </c>
      <c r="BPP9" s="1">
        <v>450956230</v>
      </c>
      <c r="BPQ9" s="3">
        <f t="shared" si="356"/>
        <v>163070282330.30002</v>
      </c>
      <c r="BPS9" s="6">
        <v>42916</v>
      </c>
      <c r="BPT9" s="1">
        <v>41.31</v>
      </c>
      <c r="BPU9" s="1">
        <v>620334528</v>
      </c>
      <c r="BPV9" s="3">
        <f t="shared" si="357"/>
        <v>25626019351.68</v>
      </c>
      <c r="BPX9" s="6">
        <v>42916</v>
      </c>
      <c r="BPY9" s="1">
        <v>86.6</v>
      </c>
      <c r="BPZ9" s="1">
        <v>300204062</v>
      </c>
      <c r="BQA9" s="3">
        <f t="shared" si="358"/>
        <v>25997671769.199997</v>
      </c>
      <c r="BQC9" s="6">
        <v>42916</v>
      </c>
      <c r="BQD9" s="1">
        <v>53.67</v>
      </c>
      <c r="BQE9" s="1">
        <v>504726339</v>
      </c>
      <c r="BQF9" s="3">
        <f t="shared" si="359"/>
        <v>27088662614.130001</v>
      </c>
      <c r="BQH9" s="6">
        <v>42916</v>
      </c>
      <c r="BQI9" s="1">
        <v>149.41</v>
      </c>
      <c r="BQJ9" s="1">
        <v>402293270</v>
      </c>
      <c r="BQK9" s="3">
        <f t="shared" si="360"/>
        <v>60106637470.699997</v>
      </c>
      <c r="BQM9" s="6">
        <v>42916</v>
      </c>
      <c r="BQN9" s="1">
        <v>141.44</v>
      </c>
      <c r="BQO9" s="1">
        <v>163336503</v>
      </c>
      <c r="BQP9" s="3">
        <f t="shared" si="361"/>
        <v>23102314984.32</v>
      </c>
      <c r="BQR9" s="6">
        <v>42916</v>
      </c>
      <c r="BQS9" s="1">
        <v>233.05</v>
      </c>
      <c r="BQT9" s="1">
        <v>170226245</v>
      </c>
      <c r="BQU9" s="3">
        <f t="shared" si="362"/>
        <v>39671226397.25</v>
      </c>
      <c r="BQW9" s="6">
        <v>42916</v>
      </c>
      <c r="BQX9" s="1">
        <v>70.78</v>
      </c>
      <c r="BQY9" s="1">
        <v>546129202</v>
      </c>
      <c r="BQZ9" s="3">
        <f t="shared" si="363"/>
        <v>38655024917.559998</v>
      </c>
      <c r="BRB9" s="6">
        <v>42916</v>
      </c>
      <c r="BRC9" s="1">
        <v>144.56</v>
      </c>
      <c r="BRD9" s="1">
        <v>1305723065</v>
      </c>
      <c r="BRE9" s="3">
        <f t="shared" si="364"/>
        <v>188755326276.39999</v>
      </c>
      <c r="BRG9" s="6">
        <v>42916</v>
      </c>
      <c r="BRH9" s="1">
        <v>31.3</v>
      </c>
      <c r="BRI9" s="1">
        <v>1352411599</v>
      </c>
      <c r="BRJ9" s="3">
        <f t="shared" si="365"/>
        <v>42330483048.700005</v>
      </c>
      <c r="BRL9" s="6">
        <v>42916</v>
      </c>
      <c r="BRM9" s="1">
        <v>33.74</v>
      </c>
      <c r="BRN9" s="1">
        <v>1376724962</v>
      </c>
      <c r="BRO9" s="3">
        <f t="shared" si="366"/>
        <v>46450700217.880005</v>
      </c>
      <c r="BRQ9" s="6">
        <v>42916</v>
      </c>
      <c r="BRR9" s="1">
        <v>50.14</v>
      </c>
      <c r="BRS9" s="1">
        <v>823690930</v>
      </c>
      <c r="BRT9" s="3">
        <f t="shared" si="367"/>
        <v>41299863230.199997</v>
      </c>
      <c r="BRV9" s="6">
        <v>42916</v>
      </c>
      <c r="BRW9" s="1">
        <v>104.33</v>
      </c>
      <c r="BRX9" s="1">
        <v>346711186</v>
      </c>
      <c r="BRY9" s="3">
        <f t="shared" si="368"/>
        <v>36172378035.379997</v>
      </c>
      <c r="BSA9" s="6">
        <v>42916</v>
      </c>
      <c r="BSB9" s="1">
        <v>93.78</v>
      </c>
      <c r="BSC9" s="1">
        <v>514919796</v>
      </c>
      <c r="BSD9" s="3">
        <f t="shared" si="369"/>
        <v>48289178468.879997</v>
      </c>
      <c r="BSF9" s="6">
        <v>42916</v>
      </c>
      <c r="BSG9" s="1">
        <v>55.41</v>
      </c>
      <c r="BSH9" s="1">
        <v>1218172839</v>
      </c>
      <c r="BSI9" s="3">
        <f t="shared" si="370"/>
        <v>67498957008.989998</v>
      </c>
      <c r="BSK9" s="6">
        <v>42916</v>
      </c>
      <c r="BSL9" s="1">
        <v>150.97999999999999</v>
      </c>
      <c r="BSM9" s="1">
        <v>1094007905</v>
      </c>
      <c r="BSN9" s="3">
        <f t="shared" si="371"/>
        <v>165173313496.89999</v>
      </c>
      <c r="BSP9" s="6">
        <v>42916</v>
      </c>
      <c r="BSQ9" s="1">
        <v>929.68</v>
      </c>
      <c r="BSR9" s="1">
        <v>108176617</v>
      </c>
      <c r="BSS9" s="3">
        <f t="shared" si="372"/>
        <v>100569637292.56</v>
      </c>
      <c r="BSU9" s="6">
        <v>42916</v>
      </c>
      <c r="BSV9" s="1">
        <v>144.02000000000001</v>
      </c>
      <c r="BSW9" s="1">
        <v>1711505027</v>
      </c>
      <c r="BSX9" s="3">
        <f t="shared" si="373"/>
        <v>246490953988.54001</v>
      </c>
    </row>
    <row r="10" spans="1:1870" x14ac:dyDescent="0.2">
      <c r="B10" s="6">
        <v>42825</v>
      </c>
      <c r="C10" s="1">
        <v>1E-4</v>
      </c>
      <c r="D10" s="1">
        <v>7670170</v>
      </c>
      <c r="E10" s="3">
        <f t="shared" si="0"/>
        <v>767.01700000000005</v>
      </c>
      <c r="G10" s="6">
        <v>42825</v>
      </c>
      <c r="H10" s="1">
        <v>1E-4</v>
      </c>
      <c r="I10" s="1">
        <v>2260</v>
      </c>
      <c r="J10" s="3">
        <f t="shared" si="1"/>
        <v>0.22600000000000001</v>
      </c>
      <c r="L10" s="6">
        <v>42825</v>
      </c>
      <c r="M10" s="1">
        <v>1E-4</v>
      </c>
      <c r="N10" s="1">
        <v>11744751</v>
      </c>
      <c r="O10" s="3">
        <f t="shared" si="2"/>
        <v>1174.4751000000001</v>
      </c>
      <c r="Q10" s="6">
        <v>42825</v>
      </c>
      <c r="R10" s="1">
        <v>1E-4</v>
      </c>
      <c r="S10" s="1">
        <v>518221</v>
      </c>
      <c r="T10" s="3">
        <f t="shared" si="3"/>
        <v>51.822099999999999</v>
      </c>
      <c r="V10" s="6">
        <v>42825</v>
      </c>
      <c r="W10" s="1">
        <v>1E-4</v>
      </c>
      <c r="X10" s="1">
        <v>7052</v>
      </c>
      <c r="Y10" s="3">
        <f t="shared" si="4"/>
        <v>0.70520000000000005</v>
      </c>
      <c r="AA10" s="6">
        <v>42825</v>
      </c>
      <c r="AB10" s="1">
        <v>1E-3</v>
      </c>
      <c r="AC10" s="1">
        <v>9934</v>
      </c>
      <c r="AD10" s="3">
        <f t="shared" si="5"/>
        <v>9.9340000000000011</v>
      </c>
      <c r="AF10" s="6">
        <v>42825</v>
      </c>
      <c r="AG10" s="1">
        <v>1.25E-4</v>
      </c>
      <c r="AH10" s="1">
        <v>23800</v>
      </c>
      <c r="AI10" s="3">
        <f t="shared" si="6"/>
        <v>2.9750000000000001</v>
      </c>
      <c r="AK10" s="6">
        <v>42825</v>
      </c>
      <c r="AL10" s="1">
        <v>0.02</v>
      </c>
      <c r="AM10" s="1">
        <v>502</v>
      </c>
      <c r="AN10" s="3">
        <f t="shared" si="7"/>
        <v>10.040000000000001</v>
      </c>
      <c r="AP10" s="6">
        <v>42825</v>
      </c>
      <c r="AQ10" s="1">
        <v>2.9999999999999997E-4</v>
      </c>
      <c r="AR10" s="1">
        <v>77042731</v>
      </c>
      <c r="AS10" s="3">
        <f t="shared" si="8"/>
        <v>23112.819299999999</v>
      </c>
      <c r="AU10" s="6">
        <v>42825</v>
      </c>
      <c r="AV10" s="1">
        <v>2.5000000000000001E-3</v>
      </c>
      <c r="AW10" s="1">
        <v>7583</v>
      </c>
      <c r="AX10" s="3">
        <f t="shared" si="9"/>
        <v>18.9575</v>
      </c>
      <c r="AZ10" s="6">
        <v>42825</v>
      </c>
      <c r="BA10" s="1">
        <v>2.3999999999999998E-3</v>
      </c>
      <c r="BB10" s="1">
        <v>4634758</v>
      </c>
      <c r="BC10" s="3">
        <f t="shared" si="10"/>
        <v>11123.419199999998</v>
      </c>
      <c r="BE10" s="6">
        <v>42825</v>
      </c>
      <c r="BF10" s="1">
        <v>1E-3</v>
      </c>
      <c r="BG10" s="1">
        <v>10412</v>
      </c>
      <c r="BH10" s="3">
        <f t="shared" si="11"/>
        <v>10.412000000000001</v>
      </c>
      <c r="BJ10" s="6">
        <v>42825</v>
      </c>
      <c r="BK10" s="1">
        <v>1E-4</v>
      </c>
      <c r="BL10" s="1">
        <v>18859</v>
      </c>
      <c r="BM10" s="3">
        <f t="shared" si="12"/>
        <v>1.8859000000000001</v>
      </c>
      <c r="BO10" s="6">
        <v>42825</v>
      </c>
      <c r="BP10" s="1">
        <v>1E-4</v>
      </c>
      <c r="BQ10" s="1">
        <v>439440</v>
      </c>
      <c r="BR10" s="3">
        <f t="shared" si="13"/>
        <v>43.944000000000003</v>
      </c>
      <c r="BT10" s="6">
        <v>42825</v>
      </c>
      <c r="BU10" s="1">
        <v>1E-4</v>
      </c>
      <c r="BV10" s="1">
        <v>200</v>
      </c>
      <c r="BW10" s="3">
        <f t="shared" si="14"/>
        <v>0.02</v>
      </c>
      <c r="BY10" s="6">
        <v>42825</v>
      </c>
      <c r="BZ10" s="1">
        <v>5.0000000000000001E-4</v>
      </c>
      <c r="CA10" s="1">
        <v>1747610</v>
      </c>
      <c r="CB10" s="3">
        <f t="shared" si="15"/>
        <v>873.80500000000006</v>
      </c>
      <c r="CD10" s="6">
        <v>42825</v>
      </c>
      <c r="CE10" s="1">
        <v>2E-3</v>
      </c>
      <c r="CF10" s="1">
        <v>680899</v>
      </c>
      <c r="CG10" s="3">
        <f t="shared" si="16"/>
        <v>1361.798</v>
      </c>
      <c r="CI10" s="6">
        <v>42825</v>
      </c>
      <c r="CJ10" s="1">
        <v>1E-3</v>
      </c>
      <c r="CK10" s="1">
        <v>3212</v>
      </c>
      <c r="CL10" s="3">
        <f t="shared" si="17"/>
        <v>3.2120000000000002</v>
      </c>
      <c r="CN10" s="6">
        <v>42825</v>
      </c>
      <c r="CO10" s="1">
        <v>8.5000000000000006E-3</v>
      </c>
      <c r="CP10" s="1">
        <v>20566885</v>
      </c>
      <c r="CQ10" s="3">
        <f t="shared" si="18"/>
        <v>174818.52250000002</v>
      </c>
      <c r="CS10" s="6">
        <v>42825</v>
      </c>
      <c r="CT10" s="1">
        <v>1.5E-3</v>
      </c>
      <c r="CU10" s="1">
        <v>24993451</v>
      </c>
      <c r="CV10" s="3">
        <f t="shared" si="19"/>
        <v>37490.176500000001</v>
      </c>
      <c r="CX10" s="6">
        <v>42825</v>
      </c>
      <c r="CY10" s="1">
        <v>0.02</v>
      </c>
      <c r="CZ10" s="1">
        <v>315983</v>
      </c>
      <c r="DA10" s="3">
        <f t="shared" si="20"/>
        <v>6319.66</v>
      </c>
      <c r="DC10" s="6">
        <v>42825</v>
      </c>
      <c r="DD10" s="1">
        <v>2.5000000000000001E-2</v>
      </c>
      <c r="DE10" s="1">
        <v>556</v>
      </c>
      <c r="DF10" s="3">
        <f t="shared" si="21"/>
        <v>13.9</v>
      </c>
      <c r="DH10" s="6">
        <v>42825</v>
      </c>
      <c r="DI10" s="1">
        <v>5.4999999999999997E-3</v>
      </c>
      <c r="DJ10" s="1">
        <v>161961</v>
      </c>
      <c r="DK10" s="3">
        <f t="shared" si="22"/>
        <v>890.78549999999996</v>
      </c>
      <c r="DM10" s="6">
        <v>42825</v>
      </c>
      <c r="DN10" s="1">
        <v>2.0499999999999998</v>
      </c>
      <c r="DO10" s="1">
        <v>18</v>
      </c>
      <c r="DP10" s="3">
        <f t="shared" si="23"/>
        <v>36.9</v>
      </c>
      <c r="DR10" s="6">
        <v>42825</v>
      </c>
      <c r="DS10" s="1">
        <v>4.8999999999999998E-3</v>
      </c>
      <c r="DT10" s="1">
        <v>539029</v>
      </c>
      <c r="DU10" s="3">
        <f t="shared" si="24"/>
        <v>2641.2420999999999</v>
      </c>
      <c r="DW10" s="6">
        <v>42825</v>
      </c>
      <c r="DX10" s="1">
        <v>2.5000000000000001E-2</v>
      </c>
      <c r="DY10" s="1">
        <v>246826</v>
      </c>
      <c r="DZ10" s="3">
        <f t="shared" si="25"/>
        <v>6170.6500000000005</v>
      </c>
      <c r="EB10" s="6">
        <v>42825</v>
      </c>
      <c r="EC10" s="1">
        <v>0.1</v>
      </c>
      <c r="ED10" s="1">
        <v>5502</v>
      </c>
      <c r="EE10" s="3">
        <f t="shared" si="26"/>
        <v>550.20000000000005</v>
      </c>
      <c r="EG10" s="6">
        <v>42825</v>
      </c>
      <c r="EH10" s="1">
        <v>5.1299999999999998E-2</v>
      </c>
      <c r="EI10" s="1">
        <v>72789</v>
      </c>
      <c r="EJ10" s="3">
        <f t="shared" si="27"/>
        <v>3734.0756999999999</v>
      </c>
      <c r="EL10" s="6">
        <v>42825</v>
      </c>
      <c r="EM10" s="1">
        <v>4.3E-3</v>
      </c>
      <c r="EN10" s="1">
        <v>421993</v>
      </c>
      <c r="EO10" s="3">
        <f t="shared" si="28"/>
        <v>1814.5699</v>
      </c>
      <c r="EQ10" s="6">
        <v>42643</v>
      </c>
      <c r="ER10" s="1">
        <v>7.0000000000000007E-2</v>
      </c>
      <c r="ES10" s="1">
        <v>2000</v>
      </c>
      <c r="ET10" s="3">
        <f t="shared" si="29"/>
        <v>140</v>
      </c>
      <c r="EV10" s="6">
        <v>42825</v>
      </c>
      <c r="EW10" s="1">
        <v>4.0000000000000002E-4</v>
      </c>
      <c r="EX10" s="1">
        <v>6815037</v>
      </c>
      <c r="EY10" s="3">
        <f t="shared" si="30"/>
        <v>2726.0147999999999</v>
      </c>
      <c r="FA10" s="6">
        <v>42734</v>
      </c>
      <c r="FB10" s="1">
        <v>0.02</v>
      </c>
      <c r="FC10" s="1">
        <v>12898</v>
      </c>
      <c r="FD10" s="3">
        <f t="shared" si="31"/>
        <v>257.95999999999998</v>
      </c>
      <c r="FF10" s="6">
        <v>42460</v>
      </c>
      <c r="FG10" s="1">
        <v>5.9999999999999995E-4</v>
      </c>
      <c r="FH10" s="1">
        <v>5000</v>
      </c>
      <c r="FI10" s="3">
        <f t="shared" si="32"/>
        <v>2.9999999999999996</v>
      </c>
      <c r="FK10" s="6">
        <v>42825</v>
      </c>
      <c r="FL10" s="1">
        <v>2.9999999999999997E-4</v>
      </c>
      <c r="FM10" s="1">
        <v>474323210</v>
      </c>
      <c r="FN10" s="3">
        <f t="shared" si="33"/>
        <v>142296.96299999999</v>
      </c>
      <c r="FP10" s="6">
        <v>42825</v>
      </c>
      <c r="FQ10" s="1">
        <v>8.0000000000000004E-4</v>
      </c>
      <c r="FR10" s="1">
        <v>23570863</v>
      </c>
      <c r="FS10" s="3">
        <f t="shared" si="34"/>
        <v>18856.690399999999</v>
      </c>
      <c r="FU10" s="6">
        <v>42825</v>
      </c>
      <c r="FV10" s="1">
        <v>8.9999999999999998E-4</v>
      </c>
      <c r="FW10" s="1">
        <v>183962490</v>
      </c>
      <c r="FX10" s="3">
        <f t="shared" si="35"/>
        <v>165566.24100000001</v>
      </c>
      <c r="FZ10" s="6">
        <v>42825</v>
      </c>
      <c r="GA10" s="1">
        <v>0.55010000000000003</v>
      </c>
      <c r="GB10" s="1">
        <v>7929</v>
      </c>
      <c r="GC10" s="3">
        <f t="shared" si="36"/>
        <v>4361.7429000000002</v>
      </c>
      <c r="GE10" s="6">
        <v>42825</v>
      </c>
      <c r="GF10" s="1">
        <v>1E-4</v>
      </c>
      <c r="GG10" s="1">
        <v>349</v>
      </c>
      <c r="GH10" s="3">
        <f t="shared" si="37"/>
        <v>3.49E-2</v>
      </c>
      <c r="GJ10" s="6">
        <v>42825</v>
      </c>
      <c r="GK10" s="1">
        <v>1.1000000000000001E-3</v>
      </c>
      <c r="GL10" s="1">
        <v>2065381</v>
      </c>
      <c r="GM10" s="3">
        <f t="shared" si="38"/>
        <v>2271.9191000000001</v>
      </c>
      <c r="GO10" s="6">
        <v>42825</v>
      </c>
      <c r="GP10" s="1">
        <v>1.6999999999999999E-3</v>
      </c>
      <c r="GQ10" s="1">
        <v>1208588498</v>
      </c>
      <c r="GR10" s="3">
        <f t="shared" si="39"/>
        <v>2054600.4465999999</v>
      </c>
      <c r="GT10" s="6">
        <v>42825</v>
      </c>
      <c r="GU10" s="1">
        <v>1.1000000000000001E-3</v>
      </c>
      <c r="GV10" s="1">
        <v>1234189373</v>
      </c>
      <c r="GW10" s="3">
        <f t="shared" si="40"/>
        <v>1357608.3103</v>
      </c>
      <c r="GY10" s="6">
        <v>42825</v>
      </c>
      <c r="GZ10" s="1">
        <v>5.0000000000000001E-3</v>
      </c>
      <c r="HA10" s="1">
        <v>3799600</v>
      </c>
      <c r="HB10" s="3">
        <f t="shared" si="41"/>
        <v>18998</v>
      </c>
      <c r="HD10" s="6">
        <v>42825</v>
      </c>
      <c r="HE10" s="1">
        <v>5.0999999999999997E-2</v>
      </c>
      <c r="HF10" s="1">
        <v>1775819</v>
      </c>
      <c r="HG10" s="3">
        <f t="shared" si="42"/>
        <v>90566.769</v>
      </c>
      <c r="HI10" s="6">
        <v>42825</v>
      </c>
      <c r="HJ10" s="1">
        <v>8.4000000000000005E-2</v>
      </c>
      <c r="HK10" s="1">
        <v>3932316</v>
      </c>
      <c r="HL10" s="3">
        <f t="shared" si="43"/>
        <v>330314.54399999999</v>
      </c>
      <c r="HN10" s="6">
        <v>42825</v>
      </c>
      <c r="HO10" s="1">
        <v>2.9000000000000001E-2</v>
      </c>
      <c r="HP10" s="1">
        <v>7162</v>
      </c>
      <c r="HQ10" s="3">
        <f t="shared" si="44"/>
        <v>207.69800000000001</v>
      </c>
      <c r="HS10" s="6">
        <v>42825</v>
      </c>
      <c r="HT10" s="1">
        <v>1.4E-2</v>
      </c>
      <c r="HU10" s="1">
        <v>37006</v>
      </c>
      <c r="HV10" s="3">
        <f t="shared" si="45"/>
        <v>518.08400000000006</v>
      </c>
      <c r="HX10" s="6">
        <v>42825</v>
      </c>
      <c r="HY10" s="1">
        <v>0.72450000000000003</v>
      </c>
      <c r="HZ10" s="1">
        <v>43562432</v>
      </c>
      <c r="IA10" s="3">
        <f t="shared" si="46"/>
        <v>31560981.984000001</v>
      </c>
      <c r="IC10" s="6">
        <v>42825</v>
      </c>
      <c r="ID10" s="1">
        <v>6.9999999999999999E-4</v>
      </c>
      <c r="IE10" s="1">
        <v>15342293</v>
      </c>
      <c r="IF10" s="3">
        <f t="shared" si="47"/>
        <v>10739.605100000001</v>
      </c>
      <c r="IH10" s="6">
        <v>42825</v>
      </c>
      <c r="II10" s="1">
        <v>2.1000000000000001E-2</v>
      </c>
      <c r="IJ10" s="1">
        <v>766530</v>
      </c>
      <c r="IK10" s="3">
        <f t="shared" si="48"/>
        <v>16097.130000000001</v>
      </c>
      <c r="IM10" s="6">
        <v>42825</v>
      </c>
      <c r="IN10" s="1">
        <v>5.6299999999999996E-3</v>
      </c>
      <c r="IO10" s="1">
        <v>262270972</v>
      </c>
      <c r="IP10" s="3">
        <f t="shared" si="49"/>
        <v>1476585.5723599999</v>
      </c>
      <c r="IR10" s="6">
        <v>42825</v>
      </c>
      <c r="IS10" s="1">
        <v>0.02</v>
      </c>
      <c r="IT10" s="1">
        <v>51004</v>
      </c>
      <c r="IU10" s="3">
        <f t="shared" si="50"/>
        <v>1020.08</v>
      </c>
      <c r="IW10" s="6">
        <v>42825</v>
      </c>
      <c r="IX10" s="1">
        <v>8.0000000000000002E-3</v>
      </c>
      <c r="IY10" s="1">
        <v>434170</v>
      </c>
      <c r="IZ10" s="3">
        <f t="shared" si="51"/>
        <v>3473.36</v>
      </c>
      <c r="JB10" s="6">
        <v>42825</v>
      </c>
      <c r="JC10" s="1">
        <v>1E-4</v>
      </c>
      <c r="JD10" s="1">
        <v>16442094</v>
      </c>
      <c r="JE10" s="3">
        <f t="shared" si="52"/>
        <v>1644.2094000000002</v>
      </c>
      <c r="JG10" s="6">
        <v>42825</v>
      </c>
      <c r="JH10" s="1">
        <v>1.7999999999999999E-2</v>
      </c>
      <c r="JI10" s="1">
        <v>739331</v>
      </c>
      <c r="JJ10" s="3">
        <f t="shared" si="53"/>
        <v>13307.957999999999</v>
      </c>
      <c r="JL10" s="6">
        <v>42825</v>
      </c>
      <c r="JM10" s="1">
        <v>0.155</v>
      </c>
      <c r="JN10" s="1">
        <v>1857805</v>
      </c>
      <c r="JO10" s="3">
        <f t="shared" si="54"/>
        <v>287959.77500000002</v>
      </c>
      <c r="JQ10" s="6">
        <v>42825</v>
      </c>
      <c r="JR10" s="1">
        <v>18</v>
      </c>
      <c r="JS10" s="1">
        <v>2818</v>
      </c>
      <c r="JT10" s="3">
        <f t="shared" si="55"/>
        <v>50724</v>
      </c>
      <c r="JV10" s="6">
        <v>42825</v>
      </c>
      <c r="JW10" s="1">
        <v>1.2999999999999999E-2</v>
      </c>
      <c r="JX10" s="1">
        <v>1939705</v>
      </c>
      <c r="JY10" s="3">
        <f t="shared" si="56"/>
        <v>25216.164999999997</v>
      </c>
      <c r="KA10" s="6">
        <v>42734</v>
      </c>
      <c r="KB10" s="1">
        <v>1.2</v>
      </c>
      <c r="KC10" s="1">
        <v>5700</v>
      </c>
      <c r="KD10" s="3">
        <f t="shared" si="57"/>
        <v>6840</v>
      </c>
      <c r="KF10" s="6">
        <v>42825</v>
      </c>
      <c r="KG10" s="1">
        <v>0.65</v>
      </c>
      <c r="KH10" s="1">
        <v>1265</v>
      </c>
      <c r="KI10" s="3">
        <f t="shared" si="58"/>
        <v>822.25</v>
      </c>
      <c r="KK10" s="6">
        <v>42825</v>
      </c>
      <c r="KL10" s="1">
        <v>5.3999999999999999E-2</v>
      </c>
      <c r="KM10" s="1">
        <v>1388462</v>
      </c>
      <c r="KN10" s="3">
        <f t="shared" si="59"/>
        <v>74976.948000000004</v>
      </c>
      <c r="KP10" s="6">
        <v>42825</v>
      </c>
      <c r="KQ10" s="1">
        <v>4.7000000000000002E-3</v>
      </c>
      <c r="KR10" s="1">
        <v>1228226</v>
      </c>
      <c r="KS10" s="3">
        <f t="shared" si="60"/>
        <v>5772.6622000000007</v>
      </c>
      <c r="KU10" s="6">
        <v>42825</v>
      </c>
      <c r="KV10" s="1">
        <v>2.3E-2</v>
      </c>
      <c r="KW10" s="1">
        <v>12544</v>
      </c>
      <c r="KX10" s="3">
        <f t="shared" si="61"/>
        <v>288.512</v>
      </c>
      <c r="KZ10" s="6">
        <v>42825</v>
      </c>
      <c r="LA10" s="1">
        <v>2.98E-2</v>
      </c>
      <c r="LB10" s="1">
        <v>5557592</v>
      </c>
      <c r="LC10" s="3">
        <f t="shared" si="62"/>
        <v>165616.24160000001</v>
      </c>
      <c r="LE10" s="6">
        <v>42825</v>
      </c>
      <c r="LF10" s="1">
        <v>0.05</v>
      </c>
      <c r="LG10" s="1">
        <v>30600</v>
      </c>
      <c r="LH10" s="3">
        <f t="shared" si="63"/>
        <v>1530</v>
      </c>
      <c r="LJ10" s="6">
        <v>42825</v>
      </c>
      <c r="LK10" s="1">
        <v>0.32490000000000002</v>
      </c>
      <c r="LL10" s="1">
        <v>26597318</v>
      </c>
      <c r="LM10" s="3">
        <f t="shared" si="64"/>
        <v>8641468.6182000004</v>
      </c>
      <c r="LO10" s="6">
        <v>42825</v>
      </c>
      <c r="LP10" s="1">
        <v>2</v>
      </c>
      <c r="LQ10" s="1">
        <v>1867</v>
      </c>
      <c r="LR10" s="3">
        <f t="shared" si="65"/>
        <v>3734</v>
      </c>
      <c r="LT10" s="6">
        <v>42825</v>
      </c>
      <c r="LU10" s="1">
        <v>2.5000000000000001E-3</v>
      </c>
      <c r="LV10" s="1">
        <v>200056286</v>
      </c>
      <c r="LW10" s="3">
        <f t="shared" si="66"/>
        <v>500140.71500000003</v>
      </c>
      <c r="LY10" s="6">
        <v>42825</v>
      </c>
      <c r="LZ10" s="1">
        <v>8.9999999999999998E-4</v>
      </c>
      <c r="MA10" s="1">
        <v>2510583</v>
      </c>
      <c r="MB10" s="3">
        <f t="shared" si="67"/>
        <v>2259.5246999999999</v>
      </c>
      <c r="MD10" s="6">
        <v>42825</v>
      </c>
      <c r="ME10" s="1">
        <v>5.8630000000000002E-2</v>
      </c>
      <c r="MF10" s="1">
        <v>1521394</v>
      </c>
      <c r="MG10" s="3">
        <f t="shared" si="68"/>
        <v>89199.330220000003</v>
      </c>
      <c r="MI10" s="6">
        <v>42825</v>
      </c>
      <c r="MJ10" s="1">
        <v>6.1899999999999997E-2</v>
      </c>
      <c r="MK10" s="1">
        <v>29676895</v>
      </c>
      <c r="ML10" s="3">
        <f t="shared" si="69"/>
        <v>1836999.8004999999</v>
      </c>
      <c r="MN10" s="6">
        <v>42825</v>
      </c>
      <c r="MO10" s="1">
        <v>1.8E-3</v>
      </c>
      <c r="MP10" s="1">
        <v>27933624</v>
      </c>
      <c r="MQ10" s="3">
        <f t="shared" si="70"/>
        <v>50280.523199999996</v>
      </c>
      <c r="MS10" s="6">
        <v>42825</v>
      </c>
      <c r="MT10" s="1">
        <v>0.22</v>
      </c>
      <c r="MU10" s="1">
        <v>423206</v>
      </c>
      <c r="MV10" s="3">
        <f t="shared" si="71"/>
        <v>93105.32</v>
      </c>
      <c r="MX10" s="6">
        <v>42825</v>
      </c>
      <c r="MY10" s="1">
        <v>8.0000000000000002E-3</v>
      </c>
      <c r="MZ10" s="1">
        <v>1584362</v>
      </c>
      <c r="NA10" s="3">
        <f t="shared" si="72"/>
        <v>12674.896000000001</v>
      </c>
      <c r="NC10" s="6">
        <v>42825</v>
      </c>
      <c r="ND10" s="1">
        <v>0.26</v>
      </c>
      <c r="NE10" s="1">
        <v>650435</v>
      </c>
      <c r="NF10" s="3">
        <f t="shared" si="73"/>
        <v>169113.1</v>
      </c>
      <c r="NH10" s="6">
        <v>42825</v>
      </c>
      <c r="NI10" s="1">
        <v>0.14599999999999999</v>
      </c>
      <c r="NJ10" s="1">
        <v>4318</v>
      </c>
      <c r="NK10" s="3">
        <f t="shared" si="74"/>
        <v>630.428</v>
      </c>
      <c r="NM10" s="6">
        <v>42825</v>
      </c>
      <c r="NN10" s="1">
        <v>5.313E-3</v>
      </c>
      <c r="NO10" s="1">
        <v>359684079</v>
      </c>
      <c r="NP10" s="3">
        <f t="shared" si="75"/>
        <v>1911001.5117270001</v>
      </c>
      <c r="NR10" s="6">
        <v>42825</v>
      </c>
      <c r="NS10" s="1">
        <v>2.09</v>
      </c>
      <c r="NT10" s="1">
        <v>19728191</v>
      </c>
      <c r="NU10" s="3">
        <f t="shared" si="76"/>
        <v>41231919.189999998</v>
      </c>
      <c r="NW10" s="6">
        <v>42825</v>
      </c>
      <c r="NX10" s="1">
        <v>0.31</v>
      </c>
      <c r="NY10" s="1">
        <v>2600</v>
      </c>
      <c r="NZ10" s="3">
        <f t="shared" si="77"/>
        <v>806</v>
      </c>
      <c r="OB10" s="6">
        <v>42825</v>
      </c>
      <c r="OC10" s="1">
        <v>0.79</v>
      </c>
      <c r="OD10" s="1">
        <v>3943869</v>
      </c>
      <c r="OE10" s="3">
        <f t="shared" si="78"/>
        <v>3115656.5100000002</v>
      </c>
      <c r="OG10" s="6">
        <v>42825</v>
      </c>
      <c r="OH10" s="1">
        <v>0.104</v>
      </c>
      <c r="OI10" s="1">
        <v>114456734</v>
      </c>
      <c r="OJ10" s="3">
        <f t="shared" si="79"/>
        <v>11903500.335999999</v>
      </c>
      <c r="OL10" s="6">
        <v>42825</v>
      </c>
      <c r="OM10" s="1">
        <v>1.9</v>
      </c>
      <c r="ON10" s="1">
        <v>28895632</v>
      </c>
      <c r="OO10" s="3">
        <f t="shared" si="80"/>
        <v>54901700.799999997</v>
      </c>
      <c r="OQ10" s="6">
        <v>42825</v>
      </c>
      <c r="OR10" s="1">
        <v>0.76990000000000003</v>
      </c>
      <c r="OS10" s="1">
        <v>4735991</v>
      </c>
      <c r="OT10" s="3">
        <f t="shared" si="81"/>
        <v>3646239.4709000001</v>
      </c>
      <c r="OV10" s="6">
        <v>42825</v>
      </c>
      <c r="OW10" s="1">
        <v>0.84</v>
      </c>
      <c r="OX10" s="1">
        <v>18826218</v>
      </c>
      <c r="OY10" s="3">
        <f t="shared" si="82"/>
        <v>15814023.119999999</v>
      </c>
      <c r="PA10" s="6">
        <v>42825</v>
      </c>
      <c r="PB10" s="1">
        <v>0.61</v>
      </c>
      <c r="PC10" s="1">
        <v>225169</v>
      </c>
      <c r="PD10" s="3">
        <f t="shared" si="83"/>
        <v>137353.09</v>
      </c>
      <c r="PF10" s="6">
        <v>42825</v>
      </c>
      <c r="PG10" s="1">
        <v>1.9601</v>
      </c>
      <c r="PH10" s="1">
        <v>3545941</v>
      </c>
      <c r="PI10" s="3">
        <f t="shared" si="84"/>
        <v>6950398.9540999997</v>
      </c>
      <c r="PK10" s="6">
        <v>42825</v>
      </c>
      <c r="PL10" s="1">
        <v>1.42</v>
      </c>
      <c r="PM10" s="1">
        <v>490541</v>
      </c>
      <c r="PN10" s="3">
        <f t="shared" si="85"/>
        <v>696568.22</v>
      </c>
      <c r="PP10" s="6">
        <v>42825</v>
      </c>
      <c r="PQ10" s="1">
        <v>1.29</v>
      </c>
      <c r="PR10" s="1">
        <v>4564502</v>
      </c>
      <c r="PS10" s="3">
        <f t="shared" si="86"/>
        <v>5888207.5800000001</v>
      </c>
      <c r="PU10" s="6">
        <v>42825</v>
      </c>
      <c r="PV10" s="1">
        <v>0.61</v>
      </c>
      <c r="PW10" s="1">
        <v>144075073</v>
      </c>
      <c r="PX10" s="3">
        <f t="shared" si="87"/>
        <v>87885794.530000001</v>
      </c>
      <c r="PZ10" s="6">
        <v>42825</v>
      </c>
      <c r="QA10" s="1">
        <v>1</v>
      </c>
      <c r="QB10" s="1">
        <v>74565867</v>
      </c>
      <c r="QC10" s="3">
        <f t="shared" si="88"/>
        <v>74565867</v>
      </c>
      <c r="QE10" s="6">
        <v>42825</v>
      </c>
      <c r="QF10" s="1">
        <v>4.3250000000000002</v>
      </c>
      <c r="QG10" s="1">
        <v>2321708</v>
      </c>
      <c r="QH10" s="3">
        <f t="shared" si="89"/>
        <v>10041387.1</v>
      </c>
      <c r="QJ10" s="6">
        <v>42825</v>
      </c>
      <c r="QK10" s="1">
        <v>2.2400000000000002</v>
      </c>
      <c r="QL10" s="1">
        <v>25270436</v>
      </c>
      <c r="QM10" s="3">
        <f t="shared" si="90"/>
        <v>56605776.640000008</v>
      </c>
      <c r="QO10" s="6">
        <v>42825</v>
      </c>
      <c r="QP10" s="1">
        <v>9.8000000000000007</v>
      </c>
      <c r="QQ10" s="1">
        <v>342062</v>
      </c>
      <c r="QR10" s="3">
        <f t="shared" si="91"/>
        <v>3352207.6</v>
      </c>
      <c r="QT10" s="6">
        <v>42825</v>
      </c>
      <c r="QU10" s="1">
        <v>5.0827</v>
      </c>
      <c r="QV10" s="1">
        <v>327729</v>
      </c>
      <c r="QW10" s="3">
        <f t="shared" si="92"/>
        <v>1665748.1883</v>
      </c>
      <c r="QY10" s="6">
        <v>42825</v>
      </c>
      <c r="QZ10" s="1">
        <v>3.55</v>
      </c>
      <c r="RA10" s="1">
        <v>795429</v>
      </c>
      <c r="RB10" s="3">
        <f t="shared" si="93"/>
        <v>2823772.9499999997</v>
      </c>
      <c r="RD10" s="6">
        <v>42825</v>
      </c>
      <c r="RE10" s="1">
        <v>40</v>
      </c>
      <c r="RF10" s="1">
        <v>1506</v>
      </c>
      <c r="RG10" s="3">
        <f t="shared" si="94"/>
        <v>60240</v>
      </c>
      <c r="RI10" s="6">
        <v>42825</v>
      </c>
      <c r="RJ10" s="1">
        <v>9.43</v>
      </c>
      <c r="RK10" s="1">
        <v>31678957</v>
      </c>
      <c r="RL10" s="3">
        <f t="shared" si="95"/>
        <v>298732564.50999999</v>
      </c>
      <c r="RN10" s="6">
        <v>42825</v>
      </c>
      <c r="RO10" s="1">
        <v>6.03</v>
      </c>
      <c r="RP10" s="1">
        <v>440866</v>
      </c>
      <c r="RQ10" s="3">
        <f t="shared" si="96"/>
        <v>2658421.98</v>
      </c>
      <c r="RS10" s="6">
        <v>42825</v>
      </c>
      <c r="RT10" s="1">
        <v>0.65</v>
      </c>
      <c r="RU10" s="1">
        <v>134109</v>
      </c>
      <c r="RV10" s="3">
        <f t="shared" si="97"/>
        <v>87170.85</v>
      </c>
      <c r="RX10" s="6">
        <v>42825</v>
      </c>
      <c r="RY10" s="1">
        <v>5.0999999999999996</v>
      </c>
      <c r="RZ10" s="1">
        <v>100959</v>
      </c>
      <c r="SA10" s="3">
        <f t="shared" si="98"/>
        <v>514890.89999999997</v>
      </c>
      <c r="SC10" s="6">
        <v>42825</v>
      </c>
      <c r="SD10" s="1">
        <v>0.505</v>
      </c>
      <c r="SE10" s="1">
        <v>63752205</v>
      </c>
      <c r="SF10" s="3">
        <f t="shared" si="99"/>
        <v>32194863.524999999</v>
      </c>
      <c r="SH10" s="6">
        <v>42825</v>
      </c>
      <c r="SI10" s="1">
        <v>4.29</v>
      </c>
      <c r="SJ10" s="1">
        <v>1414770</v>
      </c>
      <c r="SK10" s="3">
        <f t="shared" si="100"/>
        <v>6069363.2999999998</v>
      </c>
      <c r="SM10" s="6">
        <v>42825</v>
      </c>
      <c r="SN10" s="1">
        <v>1.05</v>
      </c>
      <c r="SO10" s="1">
        <v>42687</v>
      </c>
      <c r="SP10" s="3">
        <f t="shared" si="101"/>
        <v>44821.35</v>
      </c>
      <c r="SR10" s="6">
        <v>42825</v>
      </c>
      <c r="SS10" s="1">
        <v>1.31</v>
      </c>
      <c r="ST10" s="1">
        <v>184543605</v>
      </c>
      <c r="SU10" s="3">
        <f t="shared" si="102"/>
        <v>241752122.55000001</v>
      </c>
      <c r="SW10" s="6">
        <v>42825</v>
      </c>
      <c r="SX10" s="1">
        <v>1.9</v>
      </c>
      <c r="SY10" s="1">
        <v>224421363</v>
      </c>
      <c r="SZ10" s="3">
        <f t="shared" si="103"/>
        <v>426400589.69999999</v>
      </c>
      <c r="TB10" s="6">
        <v>42825</v>
      </c>
      <c r="TC10" s="1">
        <v>5.8</v>
      </c>
      <c r="TD10" s="1">
        <v>71168</v>
      </c>
      <c r="TE10" s="3">
        <f t="shared" si="104"/>
        <v>412774.39999999997</v>
      </c>
      <c r="TG10" s="6">
        <v>42825</v>
      </c>
      <c r="TH10" s="1">
        <v>3.4</v>
      </c>
      <c r="TI10" s="1">
        <v>1420256</v>
      </c>
      <c r="TJ10" s="3">
        <f t="shared" si="105"/>
        <v>4828870.3999999994</v>
      </c>
      <c r="TL10" s="6">
        <v>42825</v>
      </c>
      <c r="TM10" s="1">
        <v>0.30869999999999997</v>
      </c>
      <c r="TN10" s="1">
        <v>369264</v>
      </c>
      <c r="TO10" s="3">
        <f t="shared" si="106"/>
        <v>113991.7968</v>
      </c>
      <c r="TQ10" s="6">
        <v>42825</v>
      </c>
      <c r="TR10" s="1">
        <v>3.3</v>
      </c>
      <c r="TS10" s="1">
        <v>5390693</v>
      </c>
      <c r="TT10" s="3">
        <f t="shared" si="107"/>
        <v>17789286.899999999</v>
      </c>
      <c r="TV10" s="6">
        <v>42825</v>
      </c>
      <c r="TW10" s="1">
        <v>7.08</v>
      </c>
      <c r="TX10" s="1">
        <v>897058</v>
      </c>
      <c r="TY10" s="3">
        <f t="shared" si="108"/>
        <v>6351170.6399999997</v>
      </c>
      <c r="UA10" s="6">
        <v>42825</v>
      </c>
      <c r="UB10" s="1">
        <v>2.1949999999999998</v>
      </c>
      <c r="UC10" s="1">
        <v>4723251</v>
      </c>
      <c r="UD10" s="3">
        <f t="shared" si="109"/>
        <v>10367535.944999998</v>
      </c>
      <c r="UF10" s="6">
        <v>42825</v>
      </c>
      <c r="UG10" s="1">
        <v>17.7</v>
      </c>
      <c r="UH10" s="1">
        <v>34709</v>
      </c>
      <c r="UI10" s="3">
        <f t="shared" si="110"/>
        <v>614349.29999999993</v>
      </c>
      <c r="UK10" s="6">
        <v>42825</v>
      </c>
      <c r="UL10" s="1">
        <v>4.0999999999999996</v>
      </c>
      <c r="UM10" s="1">
        <v>4630147</v>
      </c>
      <c r="UN10" s="3">
        <f t="shared" si="111"/>
        <v>18983602.699999999</v>
      </c>
      <c r="UP10" s="6">
        <v>42825</v>
      </c>
      <c r="UQ10" s="1">
        <v>25.51</v>
      </c>
      <c r="UR10" s="1">
        <v>26210</v>
      </c>
      <c r="US10" s="3">
        <f t="shared" si="112"/>
        <v>668617.10000000009</v>
      </c>
      <c r="UU10" s="6">
        <v>42825</v>
      </c>
      <c r="UV10" s="1">
        <v>0.93</v>
      </c>
      <c r="UW10" s="1">
        <v>3504508</v>
      </c>
      <c r="UX10" s="3">
        <f t="shared" si="113"/>
        <v>3259192.44</v>
      </c>
      <c r="UZ10" s="6">
        <v>42825</v>
      </c>
      <c r="VA10" s="1">
        <v>2.5099999999999998</v>
      </c>
      <c r="VB10" s="1">
        <v>83512</v>
      </c>
      <c r="VC10" s="3">
        <f t="shared" si="114"/>
        <v>209615.12</v>
      </c>
      <c r="VH10" s="3" t="str">
        <f t="shared" si="115"/>
        <v/>
      </c>
      <c r="VJ10" s="6">
        <v>42825</v>
      </c>
      <c r="VK10" s="1">
        <v>3.8201000000000001</v>
      </c>
      <c r="VL10" s="1">
        <v>1288197</v>
      </c>
      <c r="VM10" s="3">
        <f t="shared" si="116"/>
        <v>4921041.3596999999</v>
      </c>
      <c r="VO10" s="6">
        <v>42825</v>
      </c>
      <c r="VP10" s="1">
        <v>1.6</v>
      </c>
      <c r="VQ10" s="1">
        <v>9727630</v>
      </c>
      <c r="VR10" s="3">
        <f t="shared" si="117"/>
        <v>15564208</v>
      </c>
      <c r="VT10" s="6">
        <v>42825</v>
      </c>
      <c r="VU10" s="1">
        <v>0.15</v>
      </c>
      <c r="VV10" s="1">
        <v>499396</v>
      </c>
      <c r="VW10" s="3">
        <f t="shared" si="118"/>
        <v>74909.399999999994</v>
      </c>
      <c r="VY10" s="6">
        <v>42825</v>
      </c>
      <c r="VZ10" s="1">
        <v>4.8100000000000005</v>
      </c>
      <c r="WA10" s="1">
        <v>21596645</v>
      </c>
      <c r="WB10" s="3">
        <f t="shared" si="119"/>
        <v>103879862.45000002</v>
      </c>
      <c r="WD10" s="6">
        <v>42825</v>
      </c>
      <c r="WE10" s="1">
        <v>12.6</v>
      </c>
      <c r="WF10" s="1">
        <v>1093628</v>
      </c>
      <c r="WG10" s="3">
        <f t="shared" si="120"/>
        <v>13779712.799999999</v>
      </c>
      <c r="WI10" s="6">
        <v>42825</v>
      </c>
      <c r="WJ10" s="1">
        <v>3.15</v>
      </c>
      <c r="WK10" s="1">
        <v>12800571</v>
      </c>
      <c r="WL10" s="3">
        <f t="shared" si="121"/>
        <v>40321798.649999999</v>
      </c>
      <c r="WN10" s="6">
        <v>42825</v>
      </c>
      <c r="WO10" s="1">
        <v>36.363599999999998</v>
      </c>
      <c r="WP10" s="1">
        <v>40205</v>
      </c>
      <c r="WQ10" s="3">
        <f t="shared" si="122"/>
        <v>1461998.5379999999</v>
      </c>
      <c r="WS10" s="6">
        <v>42825</v>
      </c>
      <c r="WT10" s="1">
        <v>15.06</v>
      </c>
      <c r="WU10" s="1">
        <v>1549914</v>
      </c>
      <c r="WV10" s="3">
        <f t="shared" si="123"/>
        <v>23341704.84</v>
      </c>
      <c r="WX10" s="6">
        <v>42825</v>
      </c>
      <c r="WY10" s="1">
        <v>1.1200000000000001</v>
      </c>
      <c r="WZ10" s="1">
        <v>33871449</v>
      </c>
      <c r="XA10" s="3">
        <f t="shared" si="124"/>
        <v>37936022.880000003</v>
      </c>
      <c r="XC10" s="6">
        <v>42825</v>
      </c>
      <c r="XD10" s="1">
        <v>1.45</v>
      </c>
      <c r="XE10" s="1">
        <v>1762580</v>
      </c>
      <c r="XF10" s="3">
        <f t="shared" si="125"/>
        <v>2555741</v>
      </c>
      <c r="XK10" s="3" t="str">
        <f t="shared" si="126"/>
        <v/>
      </c>
      <c r="XM10" s="6">
        <v>42825</v>
      </c>
      <c r="XN10" s="1">
        <v>19.100000000000001</v>
      </c>
      <c r="XO10" s="1">
        <v>74693</v>
      </c>
      <c r="XP10" s="3">
        <f t="shared" si="127"/>
        <v>1426636.3</v>
      </c>
      <c r="XR10" s="6">
        <v>42825</v>
      </c>
      <c r="XS10" s="1">
        <v>21.35</v>
      </c>
      <c r="XT10" s="1">
        <v>15837407</v>
      </c>
      <c r="XU10" s="3">
        <f t="shared" si="128"/>
        <v>338128639.45000005</v>
      </c>
      <c r="XW10" s="6">
        <v>42825</v>
      </c>
      <c r="XX10" s="1">
        <v>6.33</v>
      </c>
      <c r="XY10" s="1">
        <v>6930473</v>
      </c>
      <c r="XZ10" s="3">
        <f t="shared" si="129"/>
        <v>43869894.090000004</v>
      </c>
      <c r="YB10" s="6">
        <v>42825</v>
      </c>
      <c r="YC10" s="1">
        <v>11.45</v>
      </c>
      <c r="YD10" s="1">
        <v>1230575</v>
      </c>
      <c r="YE10" s="3">
        <f t="shared" si="130"/>
        <v>14090083.75</v>
      </c>
      <c r="YG10" s="6">
        <v>42825</v>
      </c>
      <c r="YH10" s="1">
        <v>6.2450000000000001</v>
      </c>
      <c r="YI10" s="1">
        <v>1043041</v>
      </c>
      <c r="YJ10" s="3">
        <f t="shared" si="131"/>
        <v>6513791.0449999999</v>
      </c>
      <c r="YL10" s="6">
        <v>42825</v>
      </c>
      <c r="YM10" s="1">
        <v>11.87</v>
      </c>
      <c r="YN10" s="1">
        <v>1991761</v>
      </c>
      <c r="YO10" s="3">
        <f t="shared" si="132"/>
        <v>23642203.07</v>
      </c>
      <c r="YQ10" s="6">
        <v>42825</v>
      </c>
      <c r="YR10" s="1">
        <v>7.95</v>
      </c>
      <c r="YS10" s="1">
        <v>10208930</v>
      </c>
      <c r="YT10" s="3">
        <f t="shared" si="133"/>
        <v>81160993.5</v>
      </c>
      <c r="YV10" s="6">
        <v>42825</v>
      </c>
      <c r="YW10" s="1">
        <v>6.07</v>
      </c>
      <c r="YX10" s="1">
        <v>1878530</v>
      </c>
      <c r="YY10" s="3">
        <f t="shared" si="134"/>
        <v>11402677.1</v>
      </c>
      <c r="ZA10" s="6">
        <v>42825</v>
      </c>
      <c r="ZB10" s="1">
        <v>17.550999999999998</v>
      </c>
      <c r="ZC10" s="1">
        <v>160964</v>
      </c>
      <c r="ZD10" s="3">
        <f t="shared" si="135"/>
        <v>2825079.1639999999</v>
      </c>
      <c r="ZF10" s="6">
        <v>42825</v>
      </c>
      <c r="ZG10" s="1">
        <v>9.0500000000000007</v>
      </c>
      <c r="ZH10" s="1">
        <v>7290336</v>
      </c>
      <c r="ZI10" s="3">
        <f t="shared" si="136"/>
        <v>65977540.800000004</v>
      </c>
      <c r="ZK10" s="6">
        <v>42825</v>
      </c>
      <c r="ZL10" s="1">
        <v>1.78</v>
      </c>
      <c r="ZM10" s="1">
        <v>38644077</v>
      </c>
      <c r="ZN10" s="3">
        <f t="shared" si="137"/>
        <v>68786457.060000002</v>
      </c>
      <c r="ZP10" s="6">
        <v>42825</v>
      </c>
      <c r="ZQ10" s="1">
        <v>11.8</v>
      </c>
      <c r="ZR10" s="1">
        <v>851022</v>
      </c>
      <c r="ZS10" s="3">
        <f t="shared" si="138"/>
        <v>10042059.600000001</v>
      </c>
      <c r="ZU10" s="6">
        <v>42825</v>
      </c>
      <c r="ZV10" s="1">
        <v>3.4</v>
      </c>
      <c r="ZW10" s="1">
        <v>11612459</v>
      </c>
      <c r="ZX10" s="3">
        <f t="shared" si="139"/>
        <v>39482360.600000001</v>
      </c>
      <c r="ZZ10" s="6">
        <v>42825</v>
      </c>
      <c r="AAA10" s="1">
        <v>9.2100000000000009</v>
      </c>
      <c r="AAB10" s="1">
        <v>10829999</v>
      </c>
      <c r="AAC10" s="3">
        <f t="shared" si="140"/>
        <v>99744290.790000007</v>
      </c>
      <c r="AAE10" s="6">
        <v>42825</v>
      </c>
      <c r="AAF10" s="1">
        <v>4.09</v>
      </c>
      <c r="AAG10" s="1">
        <v>3682542</v>
      </c>
      <c r="AAH10" s="3">
        <f t="shared" si="141"/>
        <v>15061596.779999999</v>
      </c>
      <c r="AAJ10" s="6">
        <v>42825</v>
      </c>
      <c r="AAK10" s="1">
        <v>2.7</v>
      </c>
      <c r="AAL10" s="1">
        <v>13252576</v>
      </c>
      <c r="AAM10" s="3">
        <f t="shared" si="142"/>
        <v>35781955.200000003</v>
      </c>
      <c r="AAO10" s="6">
        <v>42825</v>
      </c>
      <c r="AAP10" s="1">
        <v>8.6999999999999993</v>
      </c>
      <c r="AAQ10" s="1">
        <v>9957388</v>
      </c>
      <c r="AAR10" s="3">
        <f t="shared" si="143"/>
        <v>86629275.599999994</v>
      </c>
      <c r="AAT10" s="6">
        <v>42825</v>
      </c>
      <c r="AAU10" s="1">
        <v>7.95</v>
      </c>
      <c r="AAV10" s="1">
        <v>4795832</v>
      </c>
      <c r="AAW10" s="3">
        <f t="shared" si="144"/>
        <v>38126864.399999999</v>
      </c>
      <c r="ABB10" s="3" t="str">
        <f t="shared" si="145"/>
        <v/>
      </c>
      <c r="ABD10" s="6">
        <v>42825</v>
      </c>
      <c r="ABE10" s="1">
        <v>4.1500000000000004</v>
      </c>
      <c r="ABF10" s="1">
        <v>6901165</v>
      </c>
      <c r="ABG10" s="3">
        <f t="shared" si="146"/>
        <v>28639834.750000004</v>
      </c>
      <c r="ABI10" s="6">
        <v>42825</v>
      </c>
      <c r="ABJ10" s="1">
        <v>5.6899999999999995</v>
      </c>
      <c r="ABK10" s="1">
        <v>12934940</v>
      </c>
      <c r="ABL10" s="3">
        <f t="shared" si="147"/>
        <v>73599808.599999994</v>
      </c>
      <c r="ABN10" s="6">
        <v>42825</v>
      </c>
      <c r="ABO10" s="1">
        <v>12.5</v>
      </c>
      <c r="ABP10" s="1">
        <v>11896787</v>
      </c>
      <c r="ABQ10" s="3">
        <f t="shared" si="148"/>
        <v>148709837.5</v>
      </c>
      <c r="ABS10" s="6">
        <v>42825</v>
      </c>
      <c r="ABT10" s="1">
        <v>9.9499999999999993</v>
      </c>
      <c r="ABU10" s="1">
        <v>9573244</v>
      </c>
      <c r="ABV10" s="3">
        <f t="shared" si="149"/>
        <v>95253777.799999997</v>
      </c>
      <c r="ABX10" s="6">
        <v>42825</v>
      </c>
      <c r="ABY10" s="1">
        <v>0.45</v>
      </c>
      <c r="ABZ10" s="1">
        <v>16212554</v>
      </c>
      <c r="ACA10" s="3">
        <f t="shared" si="150"/>
        <v>7295649.2999999998</v>
      </c>
      <c r="ACC10" s="6">
        <v>42825</v>
      </c>
      <c r="ACD10" s="1">
        <v>6.96</v>
      </c>
      <c r="ACE10" s="1">
        <v>8049513</v>
      </c>
      <c r="ACF10" s="3">
        <f t="shared" si="151"/>
        <v>56024610.479999997</v>
      </c>
      <c r="ACH10" s="6">
        <v>42825</v>
      </c>
      <c r="ACI10" s="1">
        <v>4.21</v>
      </c>
      <c r="ACJ10" s="1">
        <v>10712956</v>
      </c>
      <c r="ACK10" s="3">
        <f t="shared" si="152"/>
        <v>45101544.759999998</v>
      </c>
      <c r="ACM10" s="6">
        <v>42825</v>
      </c>
      <c r="ACN10" s="1">
        <v>7.05</v>
      </c>
      <c r="ACO10" s="1">
        <v>8824436</v>
      </c>
      <c r="ACP10" s="3">
        <f t="shared" si="153"/>
        <v>62212273.799999997</v>
      </c>
      <c r="ACR10" s="6">
        <v>42825</v>
      </c>
      <c r="ACS10" s="1">
        <v>13.94</v>
      </c>
      <c r="ACT10" s="1">
        <v>6919957</v>
      </c>
      <c r="ACU10" s="3">
        <f t="shared" si="154"/>
        <v>96464200.579999998</v>
      </c>
      <c r="ACW10" s="6">
        <v>42825</v>
      </c>
      <c r="ACX10" s="1">
        <v>9.01</v>
      </c>
      <c r="ACY10" s="1">
        <v>74796646</v>
      </c>
      <c r="ACZ10" s="3">
        <f t="shared" si="155"/>
        <v>673917780.46000004</v>
      </c>
      <c r="ADB10" s="6">
        <v>42825</v>
      </c>
      <c r="ADC10" s="1">
        <v>6.25</v>
      </c>
      <c r="ADD10" s="1">
        <v>20210326</v>
      </c>
      <c r="ADE10" s="3">
        <f t="shared" si="156"/>
        <v>126314537.5</v>
      </c>
      <c r="ADG10" s="6">
        <v>42825</v>
      </c>
      <c r="ADH10" s="1">
        <v>5.95</v>
      </c>
      <c r="ADI10" s="1">
        <v>39720411</v>
      </c>
      <c r="ADJ10" s="3">
        <f t="shared" si="157"/>
        <v>236336445.45000002</v>
      </c>
      <c r="ADL10" s="6">
        <v>42825</v>
      </c>
      <c r="ADM10" s="1">
        <v>8.66</v>
      </c>
      <c r="ADN10" s="1">
        <v>19643741</v>
      </c>
      <c r="ADO10" s="3">
        <f t="shared" si="158"/>
        <v>170114797.06</v>
      </c>
      <c r="ADQ10" s="6">
        <v>42825</v>
      </c>
      <c r="ADR10" s="1">
        <v>15.6</v>
      </c>
      <c r="ADS10" s="1">
        <v>40292609</v>
      </c>
      <c r="ADT10" s="3">
        <f t="shared" si="159"/>
        <v>628564700.39999998</v>
      </c>
      <c r="ADY10" s="3" t="str">
        <f t="shared" si="160"/>
        <v/>
      </c>
      <c r="AEA10" s="6">
        <v>42825</v>
      </c>
      <c r="AEB10" s="1">
        <v>16.533799999999999</v>
      </c>
      <c r="AEC10" s="1">
        <v>4311361</v>
      </c>
      <c r="AED10" s="3">
        <f t="shared" si="161"/>
        <v>71283180.501800001</v>
      </c>
      <c r="AEF10" s="6">
        <v>42825</v>
      </c>
      <c r="AEG10" s="1">
        <v>24.366700000000002</v>
      </c>
      <c r="AEH10" s="1">
        <v>137325</v>
      </c>
      <c r="AEI10" s="3">
        <f t="shared" si="162"/>
        <v>3346157.0775000001</v>
      </c>
      <c r="AEK10" s="6">
        <v>42825</v>
      </c>
      <c r="AEL10" s="1">
        <v>12.65</v>
      </c>
      <c r="AEM10" s="1">
        <v>14131073</v>
      </c>
      <c r="AEN10" s="3">
        <f t="shared" si="163"/>
        <v>178758073.45000002</v>
      </c>
      <c r="AEP10" s="6">
        <v>42825</v>
      </c>
      <c r="AEQ10" s="1">
        <v>8.65</v>
      </c>
      <c r="AER10" s="1">
        <v>12360703</v>
      </c>
      <c r="AES10" s="3">
        <f t="shared" si="164"/>
        <v>106920080.95</v>
      </c>
      <c r="AEU10" s="6">
        <v>42825</v>
      </c>
      <c r="AEV10" s="1">
        <v>1.05</v>
      </c>
      <c r="AEW10" s="1">
        <v>20232191</v>
      </c>
      <c r="AEX10" s="3">
        <f t="shared" si="165"/>
        <v>21243800.550000001</v>
      </c>
      <c r="AEZ10" s="6">
        <v>42825</v>
      </c>
      <c r="AFA10" s="1">
        <v>12</v>
      </c>
      <c r="AFB10" s="1">
        <v>5283161</v>
      </c>
      <c r="AFC10" s="3">
        <f t="shared" si="166"/>
        <v>63397932</v>
      </c>
      <c r="AFE10" s="6">
        <v>42825</v>
      </c>
      <c r="AFF10" s="1">
        <v>9.18</v>
      </c>
      <c r="AFG10" s="1">
        <v>9362777</v>
      </c>
      <c r="AFH10" s="3">
        <f t="shared" si="167"/>
        <v>85950292.859999999</v>
      </c>
      <c r="AFJ10" s="6">
        <v>42825</v>
      </c>
      <c r="AFK10" s="1">
        <v>3.9</v>
      </c>
      <c r="AFL10" s="1">
        <v>5644105</v>
      </c>
      <c r="AFM10" s="3">
        <f t="shared" si="168"/>
        <v>22012009.5</v>
      </c>
      <c r="AFO10" s="6">
        <v>42825</v>
      </c>
      <c r="AFP10" s="1">
        <v>3.88</v>
      </c>
      <c r="AFQ10" s="1">
        <v>15197151</v>
      </c>
      <c r="AFR10" s="3">
        <f t="shared" si="169"/>
        <v>58964945.879999995</v>
      </c>
      <c r="AFT10" s="6">
        <v>42825</v>
      </c>
      <c r="AFU10" s="1">
        <v>20.77</v>
      </c>
      <c r="AFV10" s="1">
        <v>2303886</v>
      </c>
      <c r="AFW10" s="3">
        <f t="shared" si="170"/>
        <v>47851712.219999999</v>
      </c>
      <c r="AFY10" s="6">
        <v>42825</v>
      </c>
      <c r="AFZ10" s="1">
        <v>4.3499999999999996</v>
      </c>
      <c r="AGA10" s="1">
        <v>22207497</v>
      </c>
      <c r="AGB10" s="3">
        <f t="shared" si="171"/>
        <v>96602611.949999988</v>
      </c>
      <c r="AGD10" s="6">
        <v>42825</v>
      </c>
      <c r="AGE10" s="1">
        <v>2.27</v>
      </c>
      <c r="AGF10" s="1">
        <v>91454208</v>
      </c>
      <c r="AGG10" s="3">
        <f t="shared" si="172"/>
        <v>207601052.16</v>
      </c>
      <c r="AGI10" s="6">
        <v>42825</v>
      </c>
      <c r="AGJ10" s="1">
        <v>12.81</v>
      </c>
      <c r="AGK10" s="1">
        <v>2118753</v>
      </c>
      <c r="AGL10" s="3">
        <f t="shared" si="173"/>
        <v>27141225.93</v>
      </c>
      <c r="AGN10" s="6">
        <v>42825</v>
      </c>
      <c r="AGO10" s="1">
        <v>20.41</v>
      </c>
      <c r="AGP10" s="1">
        <v>15502411</v>
      </c>
      <c r="AGQ10" s="3">
        <f t="shared" si="174"/>
        <v>316404208.50999999</v>
      </c>
      <c r="AGS10" s="6">
        <v>42825</v>
      </c>
      <c r="AGT10" s="1">
        <v>12.55</v>
      </c>
      <c r="AGU10" s="1">
        <v>99072393</v>
      </c>
      <c r="AGV10" s="3">
        <f t="shared" si="175"/>
        <v>1243358532.1500001</v>
      </c>
      <c r="AGX10" s="6">
        <v>42825</v>
      </c>
      <c r="AGY10" s="1">
        <v>5.8</v>
      </c>
      <c r="AGZ10" s="1">
        <v>47335003</v>
      </c>
      <c r="AHA10" s="3">
        <f t="shared" si="176"/>
        <v>274543017.39999998</v>
      </c>
      <c r="AHC10" s="6">
        <v>42825</v>
      </c>
      <c r="AHD10" s="1">
        <v>12</v>
      </c>
      <c r="AHE10" s="1">
        <v>4500730</v>
      </c>
      <c r="AHF10" s="3">
        <f t="shared" si="177"/>
        <v>54008760</v>
      </c>
      <c r="AHH10" s="6">
        <v>42825</v>
      </c>
      <c r="AHI10" s="1">
        <v>7.28</v>
      </c>
      <c r="AHJ10" s="1">
        <v>8807192</v>
      </c>
      <c r="AHK10" s="3">
        <f t="shared" si="178"/>
        <v>64116357.760000005</v>
      </c>
      <c r="AHM10" s="6">
        <v>42825</v>
      </c>
      <c r="AHN10" s="1">
        <v>4.8</v>
      </c>
      <c r="AHO10" s="1">
        <v>7911451</v>
      </c>
      <c r="AHP10" s="3">
        <f t="shared" si="179"/>
        <v>37974964.799999997</v>
      </c>
      <c r="AHR10" s="6">
        <v>42825</v>
      </c>
      <c r="AHS10" s="1">
        <v>4.3</v>
      </c>
      <c r="AHT10" s="1">
        <v>38275896</v>
      </c>
      <c r="AHU10" s="3">
        <f t="shared" si="180"/>
        <v>164586352.79999998</v>
      </c>
      <c r="AHW10" s="6">
        <v>42825</v>
      </c>
      <c r="AHX10" s="1">
        <v>4.18</v>
      </c>
      <c r="AHY10" s="1">
        <v>9588845</v>
      </c>
      <c r="AHZ10" s="3">
        <f t="shared" si="181"/>
        <v>40081372.099999994</v>
      </c>
      <c r="AIB10" s="6">
        <v>42825</v>
      </c>
      <c r="AIC10" s="1">
        <v>4.75</v>
      </c>
      <c r="AID10" s="1">
        <v>48164458</v>
      </c>
      <c r="AIE10" s="3">
        <f t="shared" si="182"/>
        <v>228781175.5</v>
      </c>
      <c r="AIG10" s="6">
        <v>42825</v>
      </c>
      <c r="AIH10" s="1">
        <v>8.51</v>
      </c>
      <c r="AII10" s="1">
        <v>43964495</v>
      </c>
      <c r="AIJ10" s="3">
        <f t="shared" si="183"/>
        <v>374137852.44999999</v>
      </c>
      <c r="AIL10" s="6">
        <v>42825</v>
      </c>
      <c r="AIM10" s="1">
        <v>10.45</v>
      </c>
      <c r="AIN10" s="1">
        <v>10303769</v>
      </c>
      <c r="AIO10" s="3">
        <f t="shared" si="184"/>
        <v>107674386.05</v>
      </c>
      <c r="AIQ10" s="6">
        <v>42825</v>
      </c>
      <c r="AIR10" s="1">
        <v>17.190000000000001</v>
      </c>
      <c r="AIS10" s="1">
        <v>7884715</v>
      </c>
      <c r="AIT10" s="3">
        <f t="shared" si="185"/>
        <v>135538250.85000002</v>
      </c>
      <c r="AIV10" s="6">
        <v>42825</v>
      </c>
      <c r="AIW10" s="1">
        <v>12.04</v>
      </c>
      <c r="AIX10" s="1">
        <v>8200946</v>
      </c>
      <c r="AIY10" s="3">
        <f t="shared" si="186"/>
        <v>98739389.839999989</v>
      </c>
      <c r="AJA10" s="6">
        <v>42825</v>
      </c>
      <c r="AJB10" s="1">
        <v>17.5</v>
      </c>
      <c r="AJC10" s="1">
        <v>8829668</v>
      </c>
      <c r="AJD10" s="3">
        <f t="shared" si="187"/>
        <v>154519190</v>
      </c>
      <c r="AJF10" s="6">
        <v>42825</v>
      </c>
      <c r="AJG10" s="1">
        <v>20.55</v>
      </c>
      <c r="AJH10" s="1">
        <v>15390029</v>
      </c>
      <c r="AJI10" s="3">
        <f t="shared" si="188"/>
        <v>316265095.94999999</v>
      </c>
      <c r="AJK10" s="6">
        <v>42825</v>
      </c>
      <c r="AJL10" s="1">
        <v>11.06</v>
      </c>
      <c r="AJM10" s="1">
        <v>21184346</v>
      </c>
      <c r="AJN10" s="3">
        <f t="shared" si="189"/>
        <v>234298866.76000002</v>
      </c>
      <c r="AJP10" s="6">
        <v>42825</v>
      </c>
      <c r="AJQ10" s="1">
        <v>5.17</v>
      </c>
      <c r="AJR10" s="1">
        <v>89104293</v>
      </c>
      <c r="AJS10" s="3">
        <f t="shared" si="190"/>
        <v>460669194.81</v>
      </c>
      <c r="AJU10" s="6">
        <v>42825</v>
      </c>
      <c r="AJV10" s="1">
        <v>22.62</v>
      </c>
      <c r="AJW10" s="1">
        <v>8060042</v>
      </c>
      <c r="AJX10" s="3">
        <f t="shared" si="191"/>
        <v>182318150.04000002</v>
      </c>
      <c r="AJZ10" s="6">
        <v>42825</v>
      </c>
      <c r="AKA10" s="1">
        <v>7.45</v>
      </c>
      <c r="AKB10" s="1">
        <v>12398060</v>
      </c>
      <c r="AKC10" s="3">
        <f t="shared" si="192"/>
        <v>92365547</v>
      </c>
      <c r="AKE10" s="6">
        <v>42825</v>
      </c>
      <c r="AKF10" s="1">
        <v>9.15</v>
      </c>
      <c r="AKG10" s="1">
        <v>24092904</v>
      </c>
      <c r="AKH10" s="3">
        <f t="shared" si="193"/>
        <v>220450071.59999999</v>
      </c>
      <c r="AKJ10" s="6">
        <v>42825</v>
      </c>
      <c r="AKK10" s="1">
        <v>20.83</v>
      </c>
      <c r="AKL10" s="1">
        <v>15658306</v>
      </c>
      <c r="AKM10" s="3">
        <f t="shared" si="194"/>
        <v>326162513.97999996</v>
      </c>
      <c r="AKO10" s="6">
        <v>42825</v>
      </c>
      <c r="AKP10" s="1">
        <v>3.65</v>
      </c>
      <c r="AKQ10" s="1">
        <v>26067673</v>
      </c>
      <c r="AKR10" s="3">
        <f t="shared" si="195"/>
        <v>95147006.450000003</v>
      </c>
      <c r="AKT10" s="6">
        <v>42825</v>
      </c>
      <c r="AKU10" s="1">
        <v>14.1</v>
      </c>
      <c r="AKV10" s="1">
        <v>6565336</v>
      </c>
      <c r="AKW10" s="3">
        <f t="shared" si="196"/>
        <v>92571237.599999994</v>
      </c>
      <c r="AKY10" s="6">
        <v>42825</v>
      </c>
      <c r="AKZ10" s="1">
        <v>3.31</v>
      </c>
      <c r="ALA10" s="1">
        <v>76339105</v>
      </c>
      <c r="ALB10" s="3">
        <f t="shared" si="197"/>
        <v>252682437.55000001</v>
      </c>
      <c r="ALD10" s="6">
        <v>42825</v>
      </c>
      <c r="ALE10" s="1">
        <v>5.4</v>
      </c>
      <c r="ALF10" s="1">
        <v>65700929</v>
      </c>
      <c r="ALG10" s="3">
        <f t="shared" si="198"/>
        <v>354785016.60000002</v>
      </c>
      <c r="ALI10" s="6">
        <v>42825</v>
      </c>
      <c r="ALJ10" s="1">
        <v>9.8000000000000007</v>
      </c>
      <c r="ALK10" s="1">
        <v>16070094</v>
      </c>
      <c r="ALL10" s="3">
        <f t="shared" si="199"/>
        <v>157486921.20000002</v>
      </c>
      <c r="ALN10" s="6">
        <v>42825</v>
      </c>
      <c r="ALO10" s="1">
        <v>2.27</v>
      </c>
      <c r="ALP10" s="1">
        <v>316363313</v>
      </c>
      <c r="ALQ10" s="3">
        <f t="shared" si="200"/>
        <v>718144720.50999999</v>
      </c>
      <c r="ALS10" s="6">
        <v>42825</v>
      </c>
      <c r="ALT10" s="1">
        <v>15.74</v>
      </c>
      <c r="ALU10" s="1">
        <v>7947052</v>
      </c>
      <c r="ALV10" s="3">
        <f t="shared" si="201"/>
        <v>125086598.48</v>
      </c>
      <c r="ALX10" s="6">
        <v>42825</v>
      </c>
      <c r="ALY10" s="1">
        <v>25.23</v>
      </c>
      <c r="ALZ10" s="1">
        <v>71157192</v>
      </c>
      <c r="AMA10" s="3">
        <f t="shared" si="202"/>
        <v>1795295954.1600001</v>
      </c>
      <c r="AMC10" s="6">
        <v>42825</v>
      </c>
      <c r="AMD10" s="1">
        <v>11.55</v>
      </c>
      <c r="AME10" s="1">
        <v>59921154</v>
      </c>
      <c r="AMF10" s="3">
        <f t="shared" si="203"/>
        <v>692089328.70000005</v>
      </c>
      <c r="AMH10" s="6">
        <v>42825</v>
      </c>
      <c r="AMI10" s="1">
        <v>12</v>
      </c>
      <c r="AMJ10" s="1">
        <v>24396231</v>
      </c>
      <c r="AMK10" s="3">
        <f t="shared" si="204"/>
        <v>292754772</v>
      </c>
      <c r="AMP10" s="3" t="str">
        <f t="shared" si="205"/>
        <v/>
      </c>
      <c r="AMR10" s="6">
        <v>42825</v>
      </c>
      <c r="AMS10" s="1">
        <v>8.8699999999999992</v>
      </c>
      <c r="AMT10" s="1">
        <v>13418670</v>
      </c>
      <c r="AMU10" s="3">
        <f t="shared" si="206"/>
        <v>119023602.89999999</v>
      </c>
      <c r="AMW10" s="6">
        <v>42825</v>
      </c>
      <c r="AMX10" s="1">
        <v>17.04</v>
      </c>
      <c r="AMY10" s="1">
        <v>2455142</v>
      </c>
      <c r="AMZ10" s="3">
        <f t="shared" si="207"/>
        <v>41835619.68</v>
      </c>
      <c r="ANB10" s="6">
        <v>42825</v>
      </c>
      <c r="ANC10" s="1">
        <v>30.46</v>
      </c>
      <c r="AND10" s="1">
        <v>14979945</v>
      </c>
      <c r="ANE10" s="3">
        <f t="shared" si="208"/>
        <v>456289124.69999999</v>
      </c>
      <c r="ANJ10" s="3" t="str">
        <f t="shared" si="209"/>
        <v/>
      </c>
      <c r="ANL10" s="6">
        <v>42825</v>
      </c>
      <c r="ANM10" s="1">
        <v>17.27</v>
      </c>
      <c r="ANN10" s="1">
        <v>15584010</v>
      </c>
      <c r="ANO10" s="3">
        <f t="shared" si="210"/>
        <v>269135852.69999999</v>
      </c>
      <c r="ANQ10" s="6">
        <v>42825</v>
      </c>
      <c r="ANR10" s="1">
        <v>12.85</v>
      </c>
      <c r="ANS10" s="1">
        <v>20681567</v>
      </c>
      <c r="ANT10" s="3">
        <f t="shared" si="211"/>
        <v>265758135.94999999</v>
      </c>
      <c r="ANV10" s="6">
        <v>42825</v>
      </c>
      <c r="ANW10" s="1">
        <v>14.55</v>
      </c>
      <c r="ANX10" s="1">
        <v>8985708</v>
      </c>
      <c r="ANY10" s="3">
        <f t="shared" si="212"/>
        <v>130742051.40000001</v>
      </c>
      <c r="AOA10" s="6">
        <v>42825</v>
      </c>
      <c r="AOB10" s="1">
        <v>20.8</v>
      </c>
      <c r="AOC10" s="1">
        <v>11316071</v>
      </c>
      <c r="AOD10" s="3">
        <f t="shared" si="213"/>
        <v>235374276.80000001</v>
      </c>
      <c r="AOF10" s="6">
        <v>42825</v>
      </c>
      <c r="AOG10" s="1">
        <v>21.15</v>
      </c>
      <c r="AOH10" s="1">
        <v>30214102</v>
      </c>
      <c r="AOI10" s="3">
        <f t="shared" si="214"/>
        <v>639028257.29999995</v>
      </c>
      <c r="AOK10" s="6">
        <v>42825</v>
      </c>
      <c r="AOL10" s="1">
        <v>15</v>
      </c>
      <c r="AOM10" s="1">
        <v>60107766</v>
      </c>
      <c r="AON10" s="3">
        <f t="shared" si="215"/>
        <v>901616490</v>
      </c>
      <c r="AOP10" s="6">
        <v>42825</v>
      </c>
      <c r="AOQ10" s="1">
        <v>19.829999999999998</v>
      </c>
      <c r="AOR10" s="1">
        <v>12802346</v>
      </c>
      <c r="AOS10" s="3">
        <f t="shared" si="216"/>
        <v>253870521.17999998</v>
      </c>
      <c r="AOU10" s="6">
        <v>42825</v>
      </c>
      <c r="AOV10" s="1">
        <v>24.83</v>
      </c>
      <c r="AOW10" s="1">
        <v>16300463</v>
      </c>
      <c r="AOX10" s="3">
        <f t="shared" si="217"/>
        <v>404740496.28999996</v>
      </c>
      <c r="AOZ10" s="6">
        <v>42825</v>
      </c>
      <c r="APA10" s="1">
        <v>11.4</v>
      </c>
      <c r="APB10" s="1">
        <v>24393746</v>
      </c>
      <c r="APC10" s="3">
        <f t="shared" si="218"/>
        <v>278088704.40000004</v>
      </c>
      <c r="APE10" s="6">
        <v>42825</v>
      </c>
      <c r="APF10" s="1">
        <v>11.29</v>
      </c>
      <c r="APG10" s="1">
        <v>19320834</v>
      </c>
      <c r="APH10" s="3">
        <f t="shared" si="219"/>
        <v>218132215.85999998</v>
      </c>
      <c r="APJ10" s="6">
        <v>42825</v>
      </c>
      <c r="APK10" s="1">
        <v>17.149999999999999</v>
      </c>
      <c r="APL10" s="1">
        <v>13862832</v>
      </c>
      <c r="APM10" s="3">
        <f t="shared" si="220"/>
        <v>237747568.79999998</v>
      </c>
      <c r="APO10" s="6">
        <v>42825</v>
      </c>
      <c r="APP10" s="1">
        <v>6.1</v>
      </c>
      <c r="APQ10" s="1">
        <v>204151393</v>
      </c>
      <c r="APR10" s="3">
        <f t="shared" si="221"/>
        <v>1245323497.3</v>
      </c>
      <c r="APT10" s="6">
        <v>42825</v>
      </c>
      <c r="APU10" s="1">
        <v>28.8</v>
      </c>
      <c r="APV10" s="1">
        <v>39111212</v>
      </c>
      <c r="APW10" s="3">
        <f t="shared" si="222"/>
        <v>1126402905.6000001</v>
      </c>
      <c r="APY10" s="6">
        <v>42825</v>
      </c>
      <c r="APZ10" s="1">
        <v>35.5</v>
      </c>
      <c r="AQA10" s="1">
        <v>9004923</v>
      </c>
      <c r="AQB10" s="3">
        <f t="shared" si="223"/>
        <v>319674766.5</v>
      </c>
      <c r="AQD10" s="6">
        <v>42825</v>
      </c>
      <c r="AQE10" s="1">
        <v>15.13</v>
      </c>
      <c r="AQF10" s="1">
        <v>32256709</v>
      </c>
      <c r="AQG10" s="3">
        <f t="shared" si="224"/>
        <v>488044007.17000002</v>
      </c>
      <c r="AQI10" s="6">
        <v>42825</v>
      </c>
      <c r="AQJ10" s="1">
        <v>15.3</v>
      </c>
      <c r="AQK10" s="1">
        <v>25596059</v>
      </c>
      <c r="AQL10" s="3">
        <f t="shared" si="225"/>
        <v>391619702.70000005</v>
      </c>
      <c r="AQN10" s="6">
        <v>42825</v>
      </c>
      <c r="AQO10" s="1">
        <v>25.35</v>
      </c>
      <c r="AQP10" s="1">
        <v>22491920</v>
      </c>
      <c r="AQQ10" s="3">
        <f t="shared" si="226"/>
        <v>570170172</v>
      </c>
      <c r="AQS10" s="6">
        <v>42825</v>
      </c>
      <c r="AQT10" s="1">
        <v>48.5</v>
      </c>
      <c r="AQU10" s="1">
        <v>9543560</v>
      </c>
      <c r="AQV10" s="3">
        <f t="shared" si="227"/>
        <v>462862660</v>
      </c>
      <c r="AQX10" s="6">
        <v>42825</v>
      </c>
      <c r="AQY10" s="1">
        <v>9.81</v>
      </c>
      <c r="AQZ10" s="1">
        <v>34662338</v>
      </c>
      <c r="ARA10" s="3">
        <f t="shared" si="228"/>
        <v>340037535.78000003</v>
      </c>
      <c r="ARC10" s="6">
        <v>42825</v>
      </c>
      <c r="ARD10" s="1">
        <v>33.950000000000003</v>
      </c>
      <c r="ARE10" s="1">
        <v>29024752</v>
      </c>
      <c r="ARF10" s="3">
        <f t="shared" si="229"/>
        <v>985390330.4000001</v>
      </c>
      <c r="ARH10" s="6">
        <v>42825</v>
      </c>
      <c r="ARI10" s="1">
        <v>15.25</v>
      </c>
      <c r="ARJ10" s="1">
        <v>43921031</v>
      </c>
      <c r="ARK10" s="3">
        <f t="shared" si="230"/>
        <v>669795722.75</v>
      </c>
      <c r="ARM10" s="6">
        <v>42825</v>
      </c>
      <c r="ARN10" s="1">
        <v>31.49</v>
      </c>
      <c r="ARO10" s="1">
        <v>7949568</v>
      </c>
      <c r="ARP10" s="3">
        <f t="shared" si="231"/>
        <v>250331896.31999999</v>
      </c>
      <c r="ARR10" s="6">
        <v>42825</v>
      </c>
      <c r="ARS10" s="1">
        <v>37.6</v>
      </c>
      <c r="ART10" s="1">
        <v>8556245</v>
      </c>
      <c r="ARU10" s="3">
        <f t="shared" si="232"/>
        <v>321714812</v>
      </c>
      <c r="ARW10" s="6">
        <v>42825</v>
      </c>
      <c r="ARX10" s="1">
        <v>34.11</v>
      </c>
      <c r="ARY10" s="1">
        <v>20866981</v>
      </c>
      <c r="ARZ10" s="3">
        <f t="shared" si="233"/>
        <v>711772721.90999997</v>
      </c>
      <c r="ASB10" s="6">
        <v>42825</v>
      </c>
      <c r="ASC10" s="1">
        <v>23.11</v>
      </c>
      <c r="ASD10" s="1">
        <v>42053096</v>
      </c>
      <c r="ASE10" s="3">
        <f t="shared" si="234"/>
        <v>971847048.55999994</v>
      </c>
      <c r="ASG10" s="6">
        <v>42825</v>
      </c>
      <c r="ASH10" s="1">
        <v>13.57</v>
      </c>
      <c r="ASI10" s="1">
        <v>17615266</v>
      </c>
      <c r="ASJ10" s="3">
        <f t="shared" si="235"/>
        <v>239039159.62</v>
      </c>
      <c r="ASL10" s="6">
        <v>42825</v>
      </c>
      <c r="ASM10" s="1">
        <v>20.39</v>
      </c>
      <c r="ASN10" s="1">
        <v>15917760</v>
      </c>
      <c r="ASO10" s="3">
        <f t="shared" si="236"/>
        <v>324563126.40000004</v>
      </c>
      <c r="ASQ10" s="6">
        <v>42825</v>
      </c>
      <c r="ASR10" s="1">
        <v>49.51</v>
      </c>
      <c r="ASS10" s="1">
        <v>40840131</v>
      </c>
      <c r="AST10" s="3">
        <f t="shared" si="237"/>
        <v>2021994885.8099999</v>
      </c>
      <c r="ASV10" s="6">
        <v>42825</v>
      </c>
      <c r="ASW10" s="1">
        <v>10.85</v>
      </c>
      <c r="ASX10" s="1">
        <v>18663118</v>
      </c>
      <c r="ASY10" s="3">
        <f t="shared" si="238"/>
        <v>202494830.29999998</v>
      </c>
      <c r="ATA10" s="6">
        <v>42825</v>
      </c>
      <c r="ATB10" s="1">
        <v>10.23</v>
      </c>
      <c r="ATC10" s="1">
        <v>136199247</v>
      </c>
      <c r="ATD10" s="3">
        <f t="shared" si="239"/>
        <v>1393318296.8099999</v>
      </c>
      <c r="ATF10" s="6">
        <v>42825</v>
      </c>
      <c r="ATG10" s="1">
        <v>7.51</v>
      </c>
      <c r="ATH10" s="1">
        <v>88936470</v>
      </c>
      <c r="ATI10" s="3">
        <f t="shared" si="240"/>
        <v>667912889.69999993</v>
      </c>
      <c r="ATK10" s="6">
        <v>42825</v>
      </c>
      <c r="ATL10" s="1">
        <v>13.15</v>
      </c>
      <c r="ATM10" s="1">
        <v>6545464</v>
      </c>
      <c r="ATN10" s="3">
        <f t="shared" si="241"/>
        <v>86072851.600000009</v>
      </c>
      <c r="ATP10" s="6">
        <v>42825</v>
      </c>
      <c r="ATQ10" s="1">
        <v>8.6999999999999993</v>
      </c>
      <c r="ATR10" s="1">
        <v>252182669</v>
      </c>
      <c r="ATS10" s="3">
        <f t="shared" si="242"/>
        <v>2193989220.2999997</v>
      </c>
      <c r="ATU10" s="6">
        <v>42825</v>
      </c>
      <c r="ATV10" s="1">
        <v>36.15</v>
      </c>
      <c r="ATW10" s="1">
        <v>26860077</v>
      </c>
      <c r="ATX10" s="3">
        <f t="shared" si="243"/>
        <v>970991783.54999995</v>
      </c>
      <c r="ATZ10" s="6">
        <v>42825</v>
      </c>
      <c r="AUA10" s="1">
        <v>48.22</v>
      </c>
      <c r="AUB10" s="1">
        <v>4332069</v>
      </c>
      <c r="AUC10" s="3">
        <f t="shared" si="244"/>
        <v>208892367.18000001</v>
      </c>
      <c r="AUE10" s="6">
        <v>42825</v>
      </c>
      <c r="AUF10" s="1">
        <v>35.549999999999997</v>
      </c>
      <c r="AUG10" s="1">
        <v>84224283</v>
      </c>
      <c r="AUH10" s="3">
        <f t="shared" si="245"/>
        <v>2994173260.6499996</v>
      </c>
      <c r="AUJ10" s="6">
        <v>42825</v>
      </c>
      <c r="AUK10" s="1">
        <v>16.46</v>
      </c>
      <c r="AUL10" s="1">
        <v>31665661</v>
      </c>
      <c r="AUM10" s="3">
        <f t="shared" si="246"/>
        <v>521216780.06</v>
      </c>
      <c r="AUO10" s="6">
        <v>42825</v>
      </c>
      <c r="AUP10" s="1">
        <v>36.85</v>
      </c>
      <c r="AUQ10" s="1">
        <v>87311189</v>
      </c>
      <c r="AUR10" s="3">
        <f t="shared" si="247"/>
        <v>3217417314.6500001</v>
      </c>
      <c r="AUT10" s="6">
        <v>42825</v>
      </c>
      <c r="AUU10" s="1">
        <v>9.82</v>
      </c>
      <c r="AUV10" s="1">
        <v>598611045</v>
      </c>
      <c r="AUW10" s="3">
        <f t="shared" si="248"/>
        <v>5878360461.9000006</v>
      </c>
      <c r="AUY10" s="6">
        <v>42825</v>
      </c>
      <c r="AUZ10" s="1">
        <v>5.92</v>
      </c>
      <c r="AVA10" s="1">
        <v>672192961</v>
      </c>
      <c r="AVB10" s="3">
        <f t="shared" si="249"/>
        <v>3979382329.1199999</v>
      </c>
      <c r="AVD10" s="6">
        <v>42825</v>
      </c>
      <c r="AVE10" s="1">
        <v>13.14</v>
      </c>
      <c r="AVF10" s="1">
        <v>39969875</v>
      </c>
      <c r="AVG10" s="3">
        <f t="shared" si="250"/>
        <v>525204157.5</v>
      </c>
      <c r="AVI10" s="6">
        <v>42825</v>
      </c>
      <c r="AVJ10" s="1">
        <v>54.11</v>
      </c>
      <c r="AVK10" s="1">
        <v>8915804</v>
      </c>
      <c r="AVL10" s="3">
        <f t="shared" si="251"/>
        <v>482434154.44</v>
      </c>
      <c r="AVN10" s="6">
        <v>42825</v>
      </c>
      <c r="AVO10" s="1">
        <v>9.5500000000000007</v>
      </c>
      <c r="AVP10" s="1">
        <v>24465526</v>
      </c>
      <c r="AVQ10" s="3">
        <f t="shared" si="252"/>
        <v>233645773.30000001</v>
      </c>
      <c r="AVS10" s="6">
        <v>42825</v>
      </c>
      <c r="AVT10" s="1">
        <v>31.19</v>
      </c>
      <c r="AVU10" s="1">
        <v>21745829</v>
      </c>
      <c r="AVV10" s="3">
        <f t="shared" si="253"/>
        <v>678252406.50999999</v>
      </c>
      <c r="AVX10" s="6">
        <v>42825</v>
      </c>
      <c r="AVY10" s="1">
        <v>49.55</v>
      </c>
      <c r="AVZ10" s="1">
        <v>19642924</v>
      </c>
      <c r="AWA10" s="3">
        <f t="shared" si="254"/>
        <v>973306884.19999993</v>
      </c>
      <c r="AWC10" s="6">
        <v>42825</v>
      </c>
      <c r="AWD10" s="1">
        <v>48.82</v>
      </c>
      <c r="AWE10" s="1">
        <v>52859758</v>
      </c>
      <c r="AWF10" s="3">
        <f t="shared" si="255"/>
        <v>2580613385.5599999</v>
      </c>
      <c r="AWH10" s="6">
        <v>42825</v>
      </c>
      <c r="AWI10" s="1">
        <v>48.29</v>
      </c>
      <c r="AWJ10" s="1">
        <v>46219579</v>
      </c>
      <c r="AWK10" s="3">
        <f t="shared" si="256"/>
        <v>2231943469.9099998</v>
      </c>
      <c r="AWM10" s="6">
        <v>42825</v>
      </c>
      <c r="AWN10" s="1">
        <v>28.7</v>
      </c>
      <c r="AWO10" s="1">
        <v>18632392</v>
      </c>
      <c r="AWP10" s="3">
        <f t="shared" si="257"/>
        <v>534749650.39999998</v>
      </c>
      <c r="AWR10" s="6">
        <v>42825</v>
      </c>
      <c r="AWS10" s="1">
        <v>8.44</v>
      </c>
      <c r="AWT10" s="1">
        <v>26637751</v>
      </c>
      <c r="AWU10" s="3">
        <f t="shared" si="258"/>
        <v>224822618.44</v>
      </c>
      <c r="AWW10" s="6">
        <v>42825</v>
      </c>
      <c r="AWX10" s="1">
        <v>54.71</v>
      </c>
      <c r="AWY10" s="1">
        <v>60458250</v>
      </c>
      <c r="AWZ10" s="3">
        <f t="shared" si="259"/>
        <v>3307670857.5</v>
      </c>
      <c r="AXB10" s="6">
        <v>42825</v>
      </c>
      <c r="AXC10" s="1">
        <v>11.81</v>
      </c>
      <c r="AXD10" s="1">
        <v>477985732</v>
      </c>
      <c r="AXE10" s="3">
        <f t="shared" si="260"/>
        <v>5645011494.9200001</v>
      </c>
      <c r="AXG10" s="6">
        <v>42825</v>
      </c>
      <c r="AXH10" s="1">
        <v>59.55</v>
      </c>
      <c r="AXI10" s="1">
        <v>6326780</v>
      </c>
      <c r="AXJ10" s="3">
        <f t="shared" si="261"/>
        <v>376759749</v>
      </c>
      <c r="AXL10" s="6">
        <v>42825</v>
      </c>
      <c r="AXM10" s="1">
        <v>37.9</v>
      </c>
      <c r="AXN10" s="1">
        <v>19086648</v>
      </c>
      <c r="AXO10" s="3">
        <f t="shared" si="262"/>
        <v>723383959.19999993</v>
      </c>
      <c r="AXQ10" s="6">
        <v>42825</v>
      </c>
      <c r="AXR10" s="1">
        <v>25.4</v>
      </c>
      <c r="AXS10" s="1">
        <v>17712510</v>
      </c>
      <c r="AXT10" s="3">
        <f t="shared" si="263"/>
        <v>449897754</v>
      </c>
      <c r="AXV10" s="6">
        <v>42825</v>
      </c>
      <c r="AXW10" s="1">
        <v>28</v>
      </c>
      <c r="AXX10" s="1">
        <v>14590369</v>
      </c>
      <c r="AXY10" s="3">
        <f t="shared" si="264"/>
        <v>408530332</v>
      </c>
      <c r="AYA10" s="6">
        <v>42825</v>
      </c>
      <c r="AYB10" s="1">
        <v>40.65</v>
      </c>
      <c r="AYC10" s="1">
        <v>18652244</v>
      </c>
      <c r="AYD10" s="3">
        <f t="shared" si="265"/>
        <v>758213718.60000002</v>
      </c>
      <c r="AYF10" s="6">
        <v>42825</v>
      </c>
      <c r="AYG10" s="1">
        <v>48.83</v>
      </c>
      <c r="AYH10" s="1">
        <v>24231902</v>
      </c>
      <c r="AYI10" s="3">
        <f t="shared" si="266"/>
        <v>1183243774.6599998</v>
      </c>
      <c r="AYK10" s="6">
        <v>42825</v>
      </c>
      <c r="AYL10" s="1">
        <v>10.96</v>
      </c>
      <c r="AYM10" s="1">
        <v>49024854</v>
      </c>
      <c r="AYN10" s="3">
        <f t="shared" si="267"/>
        <v>537312399.84000003</v>
      </c>
      <c r="AYP10" s="6">
        <v>42825</v>
      </c>
      <c r="AYQ10" s="1">
        <v>35.85</v>
      </c>
      <c r="AYR10" s="1">
        <v>11466006</v>
      </c>
      <c r="AYS10" s="3">
        <f t="shared" si="268"/>
        <v>411056315.10000002</v>
      </c>
      <c r="AYX10" s="3" t="str">
        <f t="shared" si="269"/>
        <v/>
      </c>
      <c r="AYZ10" s="6">
        <v>42825</v>
      </c>
      <c r="AZA10" s="1">
        <v>10.72</v>
      </c>
      <c r="AZB10" s="1">
        <v>248536960</v>
      </c>
      <c r="AZC10" s="3">
        <f t="shared" si="270"/>
        <v>2664316211.2000003</v>
      </c>
      <c r="AZH10" s="3" t="str">
        <f t="shared" si="271"/>
        <v/>
      </c>
      <c r="AZJ10" s="6">
        <v>42825</v>
      </c>
      <c r="AZK10" s="1">
        <v>65.75</v>
      </c>
      <c r="AZL10" s="1">
        <v>8918755</v>
      </c>
      <c r="AZM10" s="3">
        <f t="shared" si="272"/>
        <v>586408141.25</v>
      </c>
      <c r="AZO10" s="6">
        <v>42825</v>
      </c>
      <c r="AZP10" s="1">
        <v>18.73</v>
      </c>
      <c r="AZQ10" s="1">
        <v>112411792</v>
      </c>
      <c r="AZR10" s="3">
        <f t="shared" si="273"/>
        <v>2105472864.1600001</v>
      </c>
      <c r="AZT10" s="6">
        <v>42825</v>
      </c>
      <c r="AZU10" s="1">
        <v>18.75</v>
      </c>
      <c r="AZV10" s="1">
        <v>46174500</v>
      </c>
      <c r="AZW10" s="3">
        <f t="shared" si="274"/>
        <v>865771875</v>
      </c>
      <c r="AZY10" s="6">
        <v>42825</v>
      </c>
      <c r="AZZ10" s="1">
        <v>20.13</v>
      </c>
      <c r="BAA10" s="1">
        <v>46210435</v>
      </c>
      <c r="BAB10" s="3">
        <f t="shared" si="275"/>
        <v>930216056.54999995</v>
      </c>
      <c r="BAD10" s="6">
        <v>42825</v>
      </c>
      <c r="BAE10" s="1">
        <v>43.55</v>
      </c>
      <c r="BAF10" s="1">
        <v>23321930</v>
      </c>
      <c r="BAG10" s="3">
        <f t="shared" si="276"/>
        <v>1015670051.4999999</v>
      </c>
      <c r="BAI10" s="6">
        <v>42825</v>
      </c>
      <c r="BAJ10" s="1">
        <v>5.49</v>
      </c>
      <c r="BAK10" s="1">
        <v>389603182</v>
      </c>
      <c r="BAL10" s="3">
        <f t="shared" si="277"/>
        <v>2138921469.1800001</v>
      </c>
      <c r="BAN10" s="6">
        <v>42825</v>
      </c>
      <c r="BAO10" s="1">
        <v>72.3</v>
      </c>
      <c r="BAP10" s="1">
        <v>13936136</v>
      </c>
      <c r="BAQ10" s="3">
        <f t="shared" si="278"/>
        <v>1007582632.8</v>
      </c>
      <c r="BAS10" s="6">
        <v>42825</v>
      </c>
      <c r="BAT10" s="1">
        <v>27.34</v>
      </c>
      <c r="BAU10" s="1">
        <v>240780719</v>
      </c>
      <c r="BAV10" s="3">
        <f t="shared" si="279"/>
        <v>6582944857.46</v>
      </c>
      <c r="BBA10" s="3" t="str">
        <f t="shared" si="280"/>
        <v/>
      </c>
      <c r="BBC10" s="6">
        <v>42825</v>
      </c>
      <c r="BBD10" s="1">
        <v>93.7</v>
      </c>
      <c r="BBE10" s="1">
        <v>27806456</v>
      </c>
      <c r="BBF10" s="3">
        <f t="shared" si="281"/>
        <v>2605464927.2000003</v>
      </c>
      <c r="BBH10" s="6">
        <v>42825</v>
      </c>
      <c r="BBI10" s="1">
        <v>16.309999999999999</v>
      </c>
      <c r="BBJ10" s="1">
        <v>74749696</v>
      </c>
      <c r="BBK10" s="3">
        <f t="shared" si="282"/>
        <v>1219167541.76</v>
      </c>
      <c r="BBM10" s="6">
        <v>42825</v>
      </c>
      <c r="BBN10" s="1">
        <v>37.07</v>
      </c>
      <c r="BBO10" s="1">
        <v>32437653</v>
      </c>
      <c r="BBP10" s="3">
        <f t="shared" si="283"/>
        <v>1202463796.71</v>
      </c>
      <c r="BBR10" s="6">
        <v>42825</v>
      </c>
      <c r="BBS10" s="1">
        <v>28.87</v>
      </c>
      <c r="BBT10" s="1">
        <v>241276983</v>
      </c>
      <c r="BBU10" s="3">
        <f t="shared" si="284"/>
        <v>6965666499.21</v>
      </c>
      <c r="BBW10" s="6">
        <v>42825</v>
      </c>
      <c r="BBX10" s="1">
        <v>40.6</v>
      </c>
      <c r="BBY10" s="1">
        <v>34084774</v>
      </c>
      <c r="BBZ10" s="3">
        <f t="shared" si="285"/>
        <v>1383841824.4000001</v>
      </c>
      <c r="BCB10" s="6">
        <v>42825</v>
      </c>
      <c r="BCC10" s="1">
        <v>24.33</v>
      </c>
      <c r="BCD10" s="1">
        <v>26641173</v>
      </c>
      <c r="BCE10" s="3">
        <f t="shared" si="286"/>
        <v>648179739.08999991</v>
      </c>
      <c r="BCG10" s="6">
        <v>42825</v>
      </c>
      <c r="BCH10" s="1">
        <v>28.04</v>
      </c>
      <c r="BCI10" s="1">
        <v>68396577</v>
      </c>
      <c r="BCJ10" s="3">
        <f t="shared" si="287"/>
        <v>1917840019.0799999</v>
      </c>
      <c r="BCL10" s="6">
        <v>42825</v>
      </c>
      <c r="BCM10" s="1">
        <v>12.61</v>
      </c>
      <c r="BCN10" s="1">
        <v>370487360</v>
      </c>
      <c r="BCO10" s="3">
        <f t="shared" si="288"/>
        <v>4671845609.5999994</v>
      </c>
      <c r="BCQ10" s="6">
        <v>42825</v>
      </c>
      <c r="BCR10" s="1">
        <v>28.3</v>
      </c>
      <c r="BCS10" s="1">
        <v>42709169</v>
      </c>
      <c r="BCT10" s="3">
        <f t="shared" si="289"/>
        <v>1208669482.7</v>
      </c>
      <c r="BCV10" s="6">
        <v>42825</v>
      </c>
      <c r="BCW10" s="1">
        <v>39.19</v>
      </c>
      <c r="BCX10" s="1">
        <v>72332720</v>
      </c>
      <c r="BCY10" s="3">
        <f t="shared" si="290"/>
        <v>2834719296.7999997</v>
      </c>
      <c r="BDA10" s="6">
        <v>42825</v>
      </c>
      <c r="BDB10" s="1">
        <v>2.85</v>
      </c>
      <c r="BDC10" s="1">
        <v>605400768</v>
      </c>
      <c r="BDD10" s="3">
        <f t="shared" si="291"/>
        <v>1725392188.8</v>
      </c>
      <c r="BDF10" s="6">
        <v>42825</v>
      </c>
      <c r="BDG10" s="1">
        <v>53.35</v>
      </c>
      <c r="BDH10" s="1">
        <v>102014660</v>
      </c>
      <c r="BDI10" s="3">
        <f t="shared" si="292"/>
        <v>5442482111</v>
      </c>
      <c r="BDK10" s="6">
        <v>42825</v>
      </c>
      <c r="BDL10" s="1">
        <v>9.83</v>
      </c>
      <c r="BDM10" s="1">
        <v>109135454</v>
      </c>
      <c r="BDN10" s="3">
        <f t="shared" si="293"/>
        <v>1072801512.8200001</v>
      </c>
      <c r="BDP10" s="6">
        <v>42825</v>
      </c>
      <c r="BDQ10" s="1">
        <v>32.75</v>
      </c>
      <c r="BDR10" s="1">
        <v>148278703</v>
      </c>
      <c r="BDS10" s="3">
        <f t="shared" si="294"/>
        <v>4856127523.25</v>
      </c>
      <c r="BDU10" s="6">
        <v>42825</v>
      </c>
      <c r="BDV10" s="1">
        <v>23.47</v>
      </c>
      <c r="BDW10" s="1">
        <v>111736061</v>
      </c>
      <c r="BDX10" s="3">
        <f t="shared" si="295"/>
        <v>2622445351.6700001</v>
      </c>
      <c r="BDZ10" s="6">
        <v>42825</v>
      </c>
      <c r="BEA10" s="1">
        <v>23.67</v>
      </c>
      <c r="BEB10" s="1">
        <v>93921441</v>
      </c>
      <c r="BEC10" s="3">
        <f t="shared" si="296"/>
        <v>2223120508.4700003</v>
      </c>
      <c r="BEE10" s="6">
        <v>42825</v>
      </c>
      <c r="BEF10" s="1">
        <v>18.77</v>
      </c>
      <c r="BEG10" s="1">
        <v>77094081</v>
      </c>
      <c r="BEH10" s="3">
        <f t="shared" si="297"/>
        <v>1447055900.3699999</v>
      </c>
      <c r="BEJ10" s="6">
        <v>42825</v>
      </c>
      <c r="BEK10" s="1">
        <v>74.36</v>
      </c>
      <c r="BEL10" s="1">
        <v>37967821</v>
      </c>
      <c r="BEM10" s="3">
        <f t="shared" si="298"/>
        <v>2823287169.5599999</v>
      </c>
      <c r="BEO10" s="6">
        <v>42825</v>
      </c>
      <c r="BEP10" s="1">
        <v>24.65</v>
      </c>
      <c r="BEQ10" s="1">
        <v>31223263</v>
      </c>
      <c r="BER10" s="3">
        <f t="shared" si="299"/>
        <v>769653432.94999993</v>
      </c>
      <c r="BET10" s="6">
        <v>42825</v>
      </c>
      <c r="BEU10" s="1">
        <v>53.62</v>
      </c>
      <c r="BEV10" s="1">
        <v>92137642</v>
      </c>
      <c r="BEW10" s="3">
        <f t="shared" si="300"/>
        <v>4940420364.04</v>
      </c>
      <c r="BEY10" s="6">
        <v>42825</v>
      </c>
      <c r="BEZ10" s="1">
        <v>128.94999999999999</v>
      </c>
      <c r="BFA10" s="1">
        <v>9397292</v>
      </c>
      <c r="BFB10" s="3">
        <f t="shared" si="301"/>
        <v>1211780803.3999999</v>
      </c>
      <c r="BFD10" s="6">
        <v>42825</v>
      </c>
      <c r="BFE10" s="1">
        <v>92.1</v>
      </c>
      <c r="BFF10" s="1">
        <v>20182360</v>
      </c>
      <c r="BFG10" s="3">
        <f t="shared" si="302"/>
        <v>1858795356</v>
      </c>
      <c r="BFI10" s="6">
        <v>42825</v>
      </c>
      <c r="BFJ10" s="1">
        <v>71.66</v>
      </c>
      <c r="BFK10" s="1">
        <v>48625501</v>
      </c>
      <c r="BFL10" s="3">
        <f t="shared" si="303"/>
        <v>3484503401.6599998</v>
      </c>
      <c r="BFN10" s="6">
        <v>42825</v>
      </c>
      <c r="BFO10" s="1">
        <v>12.48</v>
      </c>
      <c r="BFP10" s="1">
        <v>283079536</v>
      </c>
      <c r="BFQ10" s="3">
        <f t="shared" si="304"/>
        <v>3532832609.2800002</v>
      </c>
      <c r="BFS10" s="6">
        <v>42825</v>
      </c>
      <c r="BFT10" s="1">
        <v>13.76</v>
      </c>
      <c r="BFU10" s="1">
        <v>417073549</v>
      </c>
      <c r="BFV10" s="3">
        <f t="shared" si="305"/>
        <v>5738932034.2399998</v>
      </c>
      <c r="BFX10" s="6">
        <v>42825</v>
      </c>
      <c r="BFY10" s="1">
        <v>111.94</v>
      </c>
      <c r="BFZ10" s="1">
        <v>11776574</v>
      </c>
      <c r="BGA10" s="3">
        <f t="shared" si="306"/>
        <v>1318269693.5599999</v>
      </c>
      <c r="BGC10" s="6">
        <v>42825</v>
      </c>
      <c r="BGD10" s="1">
        <v>56.33</v>
      </c>
      <c r="BGE10" s="1">
        <v>23102189</v>
      </c>
      <c r="BGF10" s="3">
        <f t="shared" si="307"/>
        <v>1301346306.3699999</v>
      </c>
      <c r="BGH10" s="6">
        <v>42825</v>
      </c>
      <c r="BGI10" s="1">
        <v>52.41</v>
      </c>
      <c r="BGJ10" s="1">
        <v>25175144</v>
      </c>
      <c r="BGK10" s="3">
        <f t="shared" si="308"/>
        <v>1319429297.04</v>
      </c>
      <c r="BGM10" s="6">
        <v>42825</v>
      </c>
      <c r="BGN10" s="1">
        <v>205.64</v>
      </c>
      <c r="BGO10" s="1">
        <v>22096994</v>
      </c>
      <c r="BGP10" s="3">
        <f t="shared" si="309"/>
        <v>4544025846.1599998</v>
      </c>
      <c r="BGR10" s="6">
        <v>42825</v>
      </c>
      <c r="BGS10" s="1">
        <v>48.83</v>
      </c>
      <c r="BGT10" s="1">
        <v>75340492</v>
      </c>
      <c r="BGU10" s="3">
        <f t="shared" si="310"/>
        <v>3678876224.3599997</v>
      </c>
      <c r="BGW10" s="6">
        <v>42825</v>
      </c>
      <c r="BGX10" s="1">
        <v>38.35</v>
      </c>
      <c r="BGY10" s="1">
        <v>133407909</v>
      </c>
      <c r="BGZ10" s="3">
        <f t="shared" si="311"/>
        <v>5116193310.1500006</v>
      </c>
      <c r="BHB10" s="6">
        <v>42825</v>
      </c>
      <c r="BHC10" s="1">
        <v>21.67</v>
      </c>
      <c r="BHD10" s="1">
        <v>325390800</v>
      </c>
      <c r="BHE10" s="3">
        <f t="shared" si="312"/>
        <v>7051218636.000001</v>
      </c>
      <c r="BHG10" s="6">
        <v>42825</v>
      </c>
      <c r="BHH10" s="1">
        <v>62.29</v>
      </c>
      <c r="BHI10" s="1">
        <v>100043377</v>
      </c>
      <c r="BHJ10" s="3">
        <f t="shared" si="313"/>
        <v>6231701953.3299999</v>
      </c>
      <c r="BHL10" s="6">
        <v>42825</v>
      </c>
      <c r="BHM10" s="1">
        <v>16.8</v>
      </c>
      <c r="BHN10" s="1">
        <v>211358329</v>
      </c>
      <c r="BHO10" s="3">
        <f t="shared" si="314"/>
        <v>3550819927.2000003</v>
      </c>
      <c r="BHQ10" s="6">
        <v>42825</v>
      </c>
      <c r="BHR10" s="1">
        <v>91.13</v>
      </c>
      <c r="BHS10" s="1">
        <v>59176682</v>
      </c>
      <c r="BHT10" s="3">
        <f t="shared" si="315"/>
        <v>5392771030.6599998</v>
      </c>
      <c r="BHV10" s="6">
        <v>42825</v>
      </c>
      <c r="BHW10" s="1">
        <v>186.09</v>
      </c>
      <c r="BHX10" s="1">
        <v>33536383</v>
      </c>
      <c r="BHY10" s="3">
        <f t="shared" si="316"/>
        <v>6240785512.4700003</v>
      </c>
      <c r="BIA10" s="6">
        <v>42825</v>
      </c>
      <c r="BIB10" s="1">
        <v>27.83</v>
      </c>
      <c r="BIC10" s="1">
        <v>230077171</v>
      </c>
      <c r="BID10" s="3">
        <f t="shared" si="317"/>
        <v>6403047668.9299994</v>
      </c>
      <c r="BIF10" s="6">
        <v>42825</v>
      </c>
      <c r="BIG10" s="1">
        <v>45.93</v>
      </c>
      <c r="BIH10" s="1">
        <v>317871372</v>
      </c>
      <c r="BII10" s="3">
        <f t="shared" si="318"/>
        <v>14599832115.959999</v>
      </c>
      <c r="BIK10" s="6">
        <v>42825</v>
      </c>
      <c r="BIL10" s="1">
        <v>32.01</v>
      </c>
      <c r="BIM10" s="1">
        <v>66635110</v>
      </c>
      <c r="BIN10" s="3">
        <f t="shared" si="319"/>
        <v>2132989871.0999999</v>
      </c>
      <c r="BIP10" s="6">
        <v>42825</v>
      </c>
      <c r="BIQ10" s="1">
        <v>24.29</v>
      </c>
      <c r="BIR10" s="1">
        <v>369873645</v>
      </c>
      <c r="BIS10" s="3">
        <f t="shared" si="320"/>
        <v>8984230837.0499992</v>
      </c>
      <c r="BIU10" s="6">
        <v>42825</v>
      </c>
      <c r="BIV10" s="1">
        <v>31.4</v>
      </c>
      <c r="BIW10" s="1">
        <v>127127104</v>
      </c>
      <c r="BIX10" s="3">
        <f t="shared" si="321"/>
        <v>3991791065.5999999</v>
      </c>
      <c r="BIZ10" s="6">
        <v>42825</v>
      </c>
      <c r="BJA10" s="1">
        <v>41.85</v>
      </c>
      <c r="BJB10" s="1">
        <v>178842837</v>
      </c>
      <c r="BJC10" s="3">
        <f t="shared" si="322"/>
        <v>7484572728.4499998</v>
      </c>
      <c r="BJE10" s="6">
        <v>42825</v>
      </c>
      <c r="BJF10" s="1">
        <v>17.28</v>
      </c>
      <c r="BJG10" s="1">
        <v>378544197</v>
      </c>
      <c r="BJH10" s="3">
        <f t="shared" si="323"/>
        <v>6541243724.1600008</v>
      </c>
      <c r="BJJ10" s="6">
        <v>42825</v>
      </c>
      <c r="BJK10" s="1">
        <v>72.13</v>
      </c>
      <c r="BJL10" s="1">
        <v>83339355</v>
      </c>
      <c r="BJM10" s="3">
        <f t="shared" si="324"/>
        <v>6011267676.1499996</v>
      </c>
      <c r="BJO10" s="6">
        <v>42825</v>
      </c>
      <c r="BJP10" s="1">
        <v>14.95</v>
      </c>
      <c r="BJQ10" s="1">
        <v>1110040927</v>
      </c>
      <c r="BJR10" s="3">
        <f t="shared" si="325"/>
        <v>16595111858.65</v>
      </c>
      <c r="BJT10" s="6">
        <v>42825</v>
      </c>
      <c r="BJU10" s="1">
        <v>14.55</v>
      </c>
      <c r="BJV10" s="1">
        <v>4184837192</v>
      </c>
      <c r="BJW10" s="3">
        <f t="shared" si="326"/>
        <v>60889381143.600006</v>
      </c>
      <c r="BJY10" s="6">
        <v>42825</v>
      </c>
      <c r="BJZ10" s="1">
        <v>112.68</v>
      </c>
      <c r="BKA10" s="1">
        <v>132321355</v>
      </c>
      <c r="BKB10" s="3">
        <f t="shared" si="327"/>
        <v>14909970281.400002</v>
      </c>
      <c r="BKD10" s="6">
        <v>42825</v>
      </c>
      <c r="BKE10" s="1">
        <v>132.27000000000001</v>
      </c>
      <c r="BKF10" s="1">
        <v>54185260</v>
      </c>
      <c r="BKG10" s="3">
        <f t="shared" si="328"/>
        <v>7167084340.2000008</v>
      </c>
      <c r="BKI10" s="6">
        <v>42825</v>
      </c>
      <c r="BKJ10" s="1">
        <v>44.96</v>
      </c>
      <c r="BKK10" s="1">
        <v>128375171</v>
      </c>
      <c r="BKL10" s="3">
        <f t="shared" si="329"/>
        <v>5771747688.1599998</v>
      </c>
      <c r="BKN10" s="6">
        <v>42825</v>
      </c>
      <c r="BKO10" s="1">
        <v>93.81</v>
      </c>
      <c r="BKP10" s="1">
        <v>70760107</v>
      </c>
      <c r="BKQ10" s="3">
        <f t="shared" si="330"/>
        <v>6638005637.6700001</v>
      </c>
      <c r="BKS10" s="6">
        <v>42825</v>
      </c>
      <c r="BKT10" s="1">
        <v>114.71</v>
      </c>
      <c r="BKU10" s="1">
        <v>51600368</v>
      </c>
      <c r="BKV10" s="3">
        <f t="shared" si="331"/>
        <v>5919078213.2799997</v>
      </c>
      <c r="BKX10" s="6">
        <v>42825</v>
      </c>
      <c r="BKY10" s="1">
        <v>134.83000000000001</v>
      </c>
      <c r="BKZ10" s="1">
        <v>56954636</v>
      </c>
      <c r="BLA10" s="3">
        <f t="shared" si="332"/>
        <v>7679193571.8800011</v>
      </c>
      <c r="BLC10" s="6">
        <v>42825</v>
      </c>
      <c r="BLD10" s="1">
        <v>95.07</v>
      </c>
      <c r="BLE10" s="1">
        <v>69948831</v>
      </c>
      <c r="BLF10" s="3">
        <f t="shared" si="333"/>
        <v>6650035363.1699991</v>
      </c>
      <c r="BLH10" s="6">
        <v>42825</v>
      </c>
      <c r="BLI10" s="1">
        <v>231.53</v>
      </c>
      <c r="BLJ10" s="1">
        <v>22347826</v>
      </c>
      <c r="BLK10" s="3">
        <f t="shared" si="334"/>
        <v>5174192153.7799997</v>
      </c>
      <c r="BLM10" s="6">
        <v>42825</v>
      </c>
      <c r="BLN10" s="1">
        <v>57.89</v>
      </c>
      <c r="BLO10" s="1">
        <v>154700267</v>
      </c>
      <c r="BLP10" s="3">
        <f t="shared" si="335"/>
        <v>8955598456.6299992</v>
      </c>
      <c r="BLR10" s="6">
        <v>42825</v>
      </c>
      <c r="BLS10" s="1">
        <v>30.68</v>
      </c>
      <c r="BLT10" s="1">
        <v>411972605</v>
      </c>
      <c r="BLU10" s="3">
        <f t="shared" si="336"/>
        <v>12639319521.4</v>
      </c>
      <c r="BLW10" s="6">
        <v>42825</v>
      </c>
      <c r="BLX10" s="1">
        <v>87.47</v>
      </c>
      <c r="BLY10" s="1">
        <v>93462465</v>
      </c>
      <c r="BLZ10" s="3">
        <f t="shared" si="337"/>
        <v>8175161813.5500002</v>
      </c>
      <c r="BMB10" s="6">
        <v>42825</v>
      </c>
      <c r="BMC10" s="1">
        <v>52.87</v>
      </c>
      <c r="BMD10" s="1">
        <v>125185248</v>
      </c>
      <c r="BME10" s="3">
        <f t="shared" si="338"/>
        <v>6618544061.7599993</v>
      </c>
      <c r="BMG10" s="6">
        <v>42825</v>
      </c>
      <c r="BMH10" s="1">
        <v>13.772600000000001</v>
      </c>
      <c r="BMI10" s="1">
        <v>662987781</v>
      </c>
      <c r="BMJ10" s="3">
        <f t="shared" si="339"/>
        <v>9131065512.6006012</v>
      </c>
      <c r="BML10" s="6">
        <v>42825</v>
      </c>
      <c r="BMM10" s="1">
        <v>42.14</v>
      </c>
      <c r="BMN10" s="1">
        <v>143752741</v>
      </c>
      <c r="BMO10" s="3">
        <f t="shared" si="340"/>
        <v>6057740505.7399998</v>
      </c>
      <c r="BMQ10" s="6">
        <v>42825</v>
      </c>
      <c r="BMR10" s="1">
        <v>82.53</v>
      </c>
      <c r="BMS10" s="1">
        <v>251821249</v>
      </c>
      <c r="BMT10" s="3">
        <f t="shared" si="341"/>
        <v>20782807679.970001</v>
      </c>
      <c r="BMV10" s="6">
        <v>42825</v>
      </c>
      <c r="BMW10" s="1">
        <v>106.39</v>
      </c>
      <c r="BMX10" s="1">
        <v>78000870</v>
      </c>
      <c r="BMY10" s="3">
        <f t="shared" si="342"/>
        <v>8298512559.3000002</v>
      </c>
      <c r="BNA10" s="6">
        <v>42825</v>
      </c>
      <c r="BNB10" s="1">
        <v>69.2</v>
      </c>
      <c r="BNC10" s="1">
        <v>44176</v>
      </c>
      <c r="BND10" s="3">
        <f t="shared" si="343"/>
        <v>3056979.2</v>
      </c>
      <c r="BNF10" s="6">
        <v>42825</v>
      </c>
      <c r="BNG10" s="1">
        <v>66.36</v>
      </c>
      <c r="BNH10" s="1">
        <v>131634531</v>
      </c>
      <c r="BNI10" s="3">
        <f t="shared" si="344"/>
        <v>8735267477.1599998</v>
      </c>
      <c r="BNK10" s="6">
        <v>42825</v>
      </c>
      <c r="BNL10" s="1">
        <v>148.26</v>
      </c>
      <c r="BNM10" s="1">
        <v>119409001</v>
      </c>
      <c r="BNN10" s="3">
        <f t="shared" si="345"/>
        <v>17703578488.259998</v>
      </c>
      <c r="BNP10" s="6">
        <v>42825</v>
      </c>
      <c r="BNQ10" s="1">
        <v>128.36000000000001</v>
      </c>
      <c r="BNR10" s="1">
        <v>107233008</v>
      </c>
      <c r="BNS10" s="3">
        <f t="shared" si="346"/>
        <v>13764428906.880001</v>
      </c>
      <c r="BNU10" s="6">
        <v>42825</v>
      </c>
      <c r="BNV10" s="1">
        <v>51.88</v>
      </c>
      <c r="BNW10" s="1">
        <v>173772435</v>
      </c>
      <c r="BNX10" s="3">
        <f t="shared" si="347"/>
        <v>9015313927.8000011</v>
      </c>
      <c r="BNZ10" s="6">
        <v>42825</v>
      </c>
      <c r="BOA10" s="1">
        <v>89.52</v>
      </c>
      <c r="BOB10" s="1">
        <v>175888972</v>
      </c>
      <c r="BOC10" s="3">
        <f t="shared" si="348"/>
        <v>15745580773.439999</v>
      </c>
      <c r="BOE10" s="6">
        <v>42825</v>
      </c>
      <c r="BOF10" s="1">
        <v>400.37</v>
      </c>
      <c r="BOG10" s="1">
        <v>38116582</v>
      </c>
      <c r="BOH10" s="3">
        <f t="shared" si="349"/>
        <v>15260735935.34</v>
      </c>
      <c r="BOJ10" s="6">
        <v>42825</v>
      </c>
      <c r="BOK10" s="1">
        <v>17.88</v>
      </c>
      <c r="BOL10" s="1">
        <v>779153167</v>
      </c>
      <c r="BOM10" s="3">
        <f t="shared" si="350"/>
        <v>13931258625.959999</v>
      </c>
      <c r="BOO10" s="6">
        <v>42825</v>
      </c>
      <c r="BOP10" s="1">
        <v>115.99</v>
      </c>
      <c r="BOQ10" s="1">
        <v>92501541</v>
      </c>
      <c r="BOR10" s="3">
        <f t="shared" si="351"/>
        <v>10729253740.59</v>
      </c>
      <c r="BOT10" s="6">
        <v>42825</v>
      </c>
      <c r="BOU10" s="1">
        <v>33.57</v>
      </c>
      <c r="BOV10" s="1">
        <v>575559483</v>
      </c>
      <c r="BOW10" s="3">
        <f t="shared" si="352"/>
        <v>19321531844.310001</v>
      </c>
      <c r="BOY10" s="6">
        <v>42825</v>
      </c>
      <c r="BOZ10" s="1">
        <v>255.49</v>
      </c>
      <c r="BPA10" s="1">
        <v>65631264</v>
      </c>
      <c r="BPB10" s="3">
        <f t="shared" si="353"/>
        <v>16768131639.360001</v>
      </c>
      <c r="BPD10" s="6">
        <v>42825</v>
      </c>
      <c r="BPE10" s="1">
        <v>92.14</v>
      </c>
      <c r="BPF10" s="1">
        <v>85658626</v>
      </c>
      <c r="BPG10" s="3">
        <f t="shared" si="354"/>
        <v>7892585799.6400003</v>
      </c>
      <c r="BPI10" s="6">
        <v>42825</v>
      </c>
      <c r="BPJ10" s="1">
        <v>40.81</v>
      </c>
      <c r="BPK10" s="1">
        <v>482133516</v>
      </c>
      <c r="BPL10" s="3">
        <f t="shared" si="355"/>
        <v>19675868787.960003</v>
      </c>
      <c r="BPN10" s="6">
        <v>42825</v>
      </c>
      <c r="BPO10" s="1">
        <v>278.3</v>
      </c>
      <c r="BPP10" s="1">
        <v>327272052</v>
      </c>
      <c r="BPQ10" s="3">
        <f t="shared" si="356"/>
        <v>91079812071.600006</v>
      </c>
      <c r="BPS10" s="6">
        <v>42825</v>
      </c>
      <c r="BPT10" s="1">
        <v>38.9</v>
      </c>
      <c r="BPU10" s="1">
        <v>582219767</v>
      </c>
      <c r="BPV10" s="3">
        <f t="shared" si="357"/>
        <v>22648348936.299999</v>
      </c>
      <c r="BPX10" s="6">
        <v>42825</v>
      </c>
      <c r="BPY10" s="1">
        <v>82.49</v>
      </c>
      <c r="BPZ10" s="1">
        <v>291094153</v>
      </c>
      <c r="BQA10" s="3">
        <f t="shared" si="358"/>
        <v>24012356680.969997</v>
      </c>
      <c r="BQC10" s="6">
        <v>42825</v>
      </c>
      <c r="BQD10" s="1">
        <v>43.02</v>
      </c>
      <c r="BQE10" s="1">
        <v>401720801</v>
      </c>
      <c r="BQF10" s="3">
        <f t="shared" si="359"/>
        <v>17282028859.02</v>
      </c>
      <c r="BQH10" s="6">
        <v>42825</v>
      </c>
      <c r="BQI10" s="1">
        <v>147.81</v>
      </c>
      <c r="BQJ10" s="1">
        <v>384334644</v>
      </c>
      <c r="BQK10" s="3">
        <f t="shared" si="360"/>
        <v>56808503729.639999</v>
      </c>
      <c r="BQM10" s="6">
        <v>42825</v>
      </c>
      <c r="BQN10" s="1">
        <v>130.13</v>
      </c>
      <c r="BQO10" s="1">
        <v>149233605</v>
      </c>
      <c r="BQP10" s="3">
        <f t="shared" si="361"/>
        <v>19419769018.649998</v>
      </c>
      <c r="BQR10" s="6">
        <v>42825</v>
      </c>
      <c r="BQS10" s="1">
        <v>218.96</v>
      </c>
      <c r="BQT10" s="1">
        <v>177955713</v>
      </c>
      <c r="BQU10" s="3">
        <f t="shared" si="362"/>
        <v>38965182918.480003</v>
      </c>
      <c r="BQW10" s="6">
        <v>42825</v>
      </c>
      <c r="BQX10" s="1">
        <v>67.92</v>
      </c>
      <c r="BQY10" s="1">
        <v>651948813</v>
      </c>
      <c r="BQZ10" s="3">
        <f t="shared" si="363"/>
        <v>44280363378.959999</v>
      </c>
      <c r="BRB10" s="6">
        <v>42825</v>
      </c>
      <c r="BRC10" s="1">
        <v>108.93</v>
      </c>
      <c r="BRD10" s="1">
        <v>1047349094</v>
      </c>
      <c r="BRE10" s="3">
        <f t="shared" si="364"/>
        <v>114087736809.42001</v>
      </c>
      <c r="BRG10" s="6">
        <v>42825</v>
      </c>
      <c r="BRH10" s="1">
        <v>33.799999999999997</v>
      </c>
      <c r="BRI10" s="1">
        <v>1270689997</v>
      </c>
      <c r="BRJ10" s="3">
        <f t="shared" si="365"/>
        <v>42949321898.599998</v>
      </c>
      <c r="BRL10" s="6">
        <v>42825</v>
      </c>
      <c r="BRM10" s="1">
        <v>36.07</v>
      </c>
      <c r="BRN10" s="1">
        <v>1480121856</v>
      </c>
      <c r="BRO10" s="3">
        <f t="shared" si="366"/>
        <v>53387995345.919998</v>
      </c>
      <c r="BRQ10" s="6">
        <v>42825</v>
      </c>
      <c r="BRR10" s="1">
        <v>44.61</v>
      </c>
      <c r="BRS10" s="1">
        <v>828574788</v>
      </c>
      <c r="BRT10" s="3">
        <f t="shared" si="367"/>
        <v>36962721292.68</v>
      </c>
      <c r="BRV10" s="6">
        <v>42825</v>
      </c>
      <c r="BRW10" s="1">
        <v>107.37</v>
      </c>
      <c r="BRX10" s="1">
        <v>411861430</v>
      </c>
      <c r="BRY10" s="3">
        <f t="shared" si="368"/>
        <v>44221561739.099998</v>
      </c>
      <c r="BSA10" s="6">
        <v>42825</v>
      </c>
      <c r="BSB10" s="1">
        <v>88.87</v>
      </c>
      <c r="BSC10" s="1">
        <v>503919612</v>
      </c>
      <c r="BSD10" s="3">
        <f t="shared" si="369"/>
        <v>44783335918.440002</v>
      </c>
      <c r="BSF10" s="6">
        <v>42825</v>
      </c>
      <c r="BSG10" s="1">
        <v>55.66</v>
      </c>
      <c r="BSH10" s="1">
        <v>1131916692</v>
      </c>
      <c r="BSI10" s="3">
        <f t="shared" si="370"/>
        <v>63002483076.719994</v>
      </c>
      <c r="BSK10" s="6">
        <v>42825</v>
      </c>
      <c r="BSL10" s="1">
        <v>142.05000000000001</v>
      </c>
      <c r="BSM10" s="1">
        <v>1105804061</v>
      </c>
      <c r="BSN10" s="3">
        <f t="shared" si="371"/>
        <v>157079466865.05002</v>
      </c>
      <c r="BSP10" s="6">
        <v>42825</v>
      </c>
      <c r="BSQ10" s="1">
        <v>847.8</v>
      </c>
      <c r="BSR10" s="1">
        <v>97885660</v>
      </c>
      <c r="BSS10" s="3">
        <f t="shared" si="372"/>
        <v>82987462548</v>
      </c>
      <c r="BSU10" s="6">
        <v>42825</v>
      </c>
      <c r="BSV10" s="1">
        <v>143.66</v>
      </c>
      <c r="BSW10" s="1">
        <v>1700390921</v>
      </c>
      <c r="BSX10" s="3">
        <f t="shared" si="373"/>
        <v>244278159710.85999</v>
      </c>
    </row>
    <row r="11" spans="1:1870" x14ac:dyDescent="0.2">
      <c r="B11" s="6">
        <v>42734</v>
      </c>
      <c r="C11" s="1">
        <v>1E-4</v>
      </c>
      <c r="D11" s="1">
        <v>11975070</v>
      </c>
      <c r="E11" s="3">
        <f t="shared" si="0"/>
        <v>1197.5070000000001</v>
      </c>
      <c r="F11" t="s">
        <v>4942</v>
      </c>
      <c r="G11" s="6">
        <v>42734</v>
      </c>
      <c r="H11" s="1">
        <v>1E-3</v>
      </c>
      <c r="I11" s="1">
        <v>9730</v>
      </c>
      <c r="J11" s="3">
        <f t="shared" si="1"/>
        <v>9.73</v>
      </c>
      <c r="L11" s="6">
        <v>42734</v>
      </c>
      <c r="M11" s="1">
        <v>1E-4</v>
      </c>
      <c r="N11" s="1">
        <v>2368715</v>
      </c>
      <c r="O11" s="3">
        <f t="shared" si="2"/>
        <v>236.8715</v>
      </c>
      <c r="Q11" s="6">
        <v>42734</v>
      </c>
      <c r="R11" s="1">
        <v>1E-3</v>
      </c>
      <c r="S11" s="1">
        <v>439502</v>
      </c>
      <c r="T11" s="3">
        <f t="shared" si="3"/>
        <v>439.50200000000001</v>
      </c>
      <c r="V11" s="6">
        <v>42734</v>
      </c>
      <c r="W11" s="1">
        <v>1E-3</v>
      </c>
      <c r="X11" s="1">
        <v>512809</v>
      </c>
      <c r="Y11" s="3">
        <f t="shared" si="4"/>
        <v>512.80899999999997</v>
      </c>
      <c r="AA11" s="6">
        <v>42734</v>
      </c>
      <c r="AB11" s="1">
        <v>1E-3</v>
      </c>
      <c r="AC11" s="1">
        <v>31807</v>
      </c>
      <c r="AD11" s="3">
        <f t="shared" si="5"/>
        <v>31.807000000000002</v>
      </c>
      <c r="AF11" s="6">
        <v>42734</v>
      </c>
      <c r="AG11" s="1">
        <v>1.25E-4</v>
      </c>
      <c r="AH11" s="1">
        <v>4200</v>
      </c>
      <c r="AI11" s="3">
        <f t="shared" si="6"/>
        <v>0.52500000000000002</v>
      </c>
      <c r="AK11" s="6">
        <v>42734</v>
      </c>
      <c r="AL11" s="1">
        <v>0.02</v>
      </c>
      <c r="AM11" s="1">
        <v>200</v>
      </c>
      <c r="AN11" s="3">
        <f t="shared" si="7"/>
        <v>4</v>
      </c>
      <c r="AP11" s="6">
        <v>42734</v>
      </c>
      <c r="AQ11" s="1">
        <v>2.0000000000000001E-4</v>
      </c>
      <c r="AR11" s="1">
        <v>197910601</v>
      </c>
      <c r="AS11" s="3">
        <f t="shared" si="8"/>
        <v>39582.120200000005</v>
      </c>
      <c r="AU11" s="6">
        <v>42734</v>
      </c>
      <c r="AV11" s="1">
        <v>3.3999999999999998E-3</v>
      </c>
      <c r="AW11" s="1">
        <v>47070</v>
      </c>
      <c r="AX11" s="3">
        <f t="shared" si="9"/>
        <v>160.03799999999998</v>
      </c>
      <c r="AZ11" s="6">
        <v>42734</v>
      </c>
      <c r="BA11" s="1">
        <v>2.5000000000000001E-3</v>
      </c>
      <c r="BB11" s="1">
        <v>18320633</v>
      </c>
      <c r="BC11" s="3">
        <f t="shared" si="10"/>
        <v>45801.582500000004</v>
      </c>
      <c r="BE11" s="6">
        <v>42734</v>
      </c>
      <c r="BF11" s="1">
        <v>1.25E-4</v>
      </c>
      <c r="BG11" s="1">
        <v>21698</v>
      </c>
      <c r="BH11" s="3">
        <f t="shared" si="11"/>
        <v>2.71225</v>
      </c>
      <c r="BJ11" s="6">
        <v>42734</v>
      </c>
      <c r="BK11" s="1">
        <v>1E-4</v>
      </c>
      <c r="BL11" s="1">
        <v>729178</v>
      </c>
      <c r="BM11" s="3">
        <f t="shared" si="12"/>
        <v>72.9178</v>
      </c>
      <c r="BO11" s="6">
        <v>42734</v>
      </c>
      <c r="BP11" s="1">
        <v>2.0000000000000001E-4</v>
      </c>
      <c r="BQ11" s="1">
        <v>1203564</v>
      </c>
      <c r="BR11" s="3">
        <f t="shared" si="13"/>
        <v>240.71280000000002</v>
      </c>
      <c r="BT11" s="6">
        <v>42643</v>
      </c>
      <c r="BU11" s="1">
        <v>1E-4</v>
      </c>
      <c r="BV11" s="1">
        <v>200</v>
      </c>
      <c r="BW11" s="3">
        <f t="shared" si="14"/>
        <v>0.02</v>
      </c>
      <c r="BY11" s="6">
        <v>42734</v>
      </c>
      <c r="BZ11" s="1">
        <v>4.0000000000000002E-4</v>
      </c>
      <c r="CA11" s="1">
        <v>3263443</v>
      </c>
      <c r="CB11" s="3">
        <f t="shared" si="15"/>
        <v>1305.3772000000001</v>
      </c>
      <c r="CD11" s="6">
        <v>42734</v>
      </c>
      <c r="CE11" s="1">
        <v>1.1999999999999999E-3</v>
      </c>
      <c r="CF11" s="1">
        <v>37153</v>
      </c>
      <c r="CG11" s="3">
        <f t="shared" si="16"/>
        <v>44.583599999999997</v>
      </c>
      <c r="CI11" s="6">
        <v>42734</v>
      </c>
      <c r="CJ11" s="1">
        <v>1E-3</v>
      </c>
      <c r="CK11" s="1">
        <v>37212</v>
      </c>
      <c r="CL11" s="3">
        <f t="shared" si="17"/>
        <v>37.212000000000003</v>
      </c>
      <c r="CN11" s="6">
        <v>42734</v>
      </c>
      <c r="CO11" s="1">
        <v>0.15</v>
      </c>
      <c r="CP11" s="1">
        <v>259980</v>
      </c>
      <c r="CQ11" s="3">
        <f t="shared" si="18"/>
        <v>38997</v>
      </c>
      <c r="CS11" s="6">
        <v>42734</v>
      </c>
      <c r="CT11" s="1">
        <v>2.9999999999999997E-4</v>
      </c>
      <c r="CU11" s="1">
        <v>5452878</v>
      </c>
      <c r="CV11" s="3">
        <f t="shared" si="19"/>
        <v>1635.8634</v>
      </c>
      <c r="CX11" s="6">
        <v>42734</v>
      </c>
      <c r="CY11" s="1">
        <v>1.2E-2</v>
      </c>
      <c r="CZ11" s="1">
        <v>430015</v>
      </c>
      <c r="DA11" s="3">
        <f t="shared" si="20"/>
        <v>5160.18</v>
      </c>
      <c r="DC11" s="6">
        <v>42734</v>
      </c>
      <c r="DD11" s="1">
        <v>2.5000000000000001E-2</v>
      </c>
      <c r="DE11" s="1">
        <v>20013</v>
      </c>
      <c r="DF11" s="3">
        <f t="shared" si="21"/>
        <v>500.32500000000005</v>
      </c>
      <c r="DH11" s="6">
        <v>42734</v>
      </c>
      <c r="DI11" s="1">
        <v>7.7000000000000002E-3</v>
      </c>
      <c r="DJ11" s="1">
        <v>27570</v>
      </c>
      <c r="DK11" s="3">
        <f t="shared" si="22"/>
        <v>212.28900000000002</v>
      </c>
      <c r="DM11" s="6">
        <v>42734</v>
      </c>
      <c r="DN11" s="1">
        <v>2.5</v>
      </c>
      <c r="DO11" s="1">
        <v>1281</v>
      </c>
      <c r="DP11" s="3">
        <f t="shared" si="23"/>
        <v>3202.5</v>
      </c>
      <c r="DR11" s="6">
        <v>42734</v>
      </c>
      <c r="DS11" s="1">
        <v>2.8E-3</v>
      </c>
      <c r="DT11" s="1">
        <v>121204</v>
      </c>
      <c r="DU11" s="3">
        <f t="shared" si="24"/>
        <v>339.37119999999999</v>
      </c>
      <c r="DW11" s="6">
        <v>42734</v>
      </c>
      <c r="DX11" s="1">
        <v>0.04</v>
      </c>
      <c r="DY11" s="1">
        <v>268642</v>
      </c>
      <c r="DZ11" s="3">
        <f t="shared" si="25"/>
        <v>10745.68</v>
      </c>
      <c r="EB11" s="6">
        <v>42734</v>
      </c>
      <c r="EC11" s="1">
        <v>0.1</v>
      </c>
      <c r="ED11" s="1">
        <v>1000</v>
      </c>
      <c r="EE11" s="3">
        <f t="shared" si="26"/>
        <v>100</v>
      </c>
      <c r="EG11" s="6">
        <v>42734</v>
      </c>
      <c r="EH11" s="1">
        <v>0.08</v>
      </c>
      <c r="EI11" s="1">
        <v>64131</v>
      </c>
      <c r="EJ11" s="3">
        <f t="shared" si="27"/>
        <v>5130.4800000000005</v>
      </c>
      <c r="EL11" s="6">
        <v>42734</v>
      </c>
      <c r="EM11" s="1">
        <v>5.1000000000000004E-3</v>
      </c>
      <c r="EN11" s="1">
        <v>1360795</v>
      </c>
      <c r="EO11" s="3">
        <f t="shared" si="28"/>
        <v>6940.0545000000002</v>
      </c>
      <c r="EQ11" s="6">
        <v>42551</v>
      </c>
      <c r="ER11" s="1">
        <v>7.8E-2</v>
      </c>
      <c r="ES11" s="1">
        <v>35365</v>
      </c>
      <c r="ET11" s="3">
        <f t="shared" si="29"/>
        <v>2758.47</v>
      </c>
      <c r="EV11" s="6">
        <v>42734</v>
      </c>
      <c r="EW11" s="1">
        <v>6.9999999999999999E-4</v>
      </c>
      <c r="EX11" s="1">
        <v>4403899</v>
      </c>
      <c r="EY11" s="3">
        <f t="shared" si="30"/>
        <v>3082.7293</v>
      </c>
      <c r="FA11" s="6">
        <v>42643</v>
      </c>
      <c r="FB11" s="1">
        <v>1.11E-2</v>
      </c>
      <c r="FC11" s="1">
        <v>4325</v>
      </c>
      <c r="FD11" s="3">
        <f t="shared" si="31"/>
        <v>48.0075</v>
      </c>
      <c r="FF11" s="6">
        <v>42369</v>
      </c>
      <c r="FG11" s="1">
        <v>6.9999999999999999E-4</v>
      </c>
      <c r="FH11" s="1">
        <v>50000</v>
      </c>
      <c r="FI11" s="3">
        <f t="shared" si="32"/>
        <v>35</v>
      </c>
      <c r="FK11" s="6">
        <v>42734</v>
      </c>
      <c r="FL11" s="1">
        <v>2.9999999999999997E-4</v>
      </c>
      <c r="FM11" s="1">
        <v>617245098</v>
      </c>
      <c r="FN11" s="3">
        <f t="shared" si="33"/>
        <v>185173.52939999997</v>
      </c>
      <c r="FP11" s="6">
        <v>42734</v>
      </c>
      <c r="FQ11" s="1">
        <v>1E-4</v>
      </c>
      <c r="FR11" s="1">
        <v>1879502</v>
      </c>
      <c r="FS11" s="3">
        <f t="shared" si="34"/>
        <v>187.9502</v>
      </c>
      <c r="FU11" s="6">
        <v>42734</v>
      </c>
      <c r="FV11" s="1">
        <v>1.2999999999999999E-3</v>
      </c>
      <c r="FW11" s="1">
        <v>329343853</v>
      </c>
      <c r="FX11" s="3">
        <f t="shared" si="35"/>
        <v>428147.00889999996</v>
      </c>
      <c r="FZ11" s="6">
        <v>42734</v>
      </c>
      <c r="GA11" s="1">
        <v>0.55010000000000003</v>
      </c>
      <c r="GB11" s="1">
        <v>36117</v>
      </c>
      <c r="GC11" s="3">
        <f t="shared" si="36"/>
        <v>19867.9617</v>
      </c>
      <c r="GE11" s="6">
        <v>42734</v>
      </c>
      <c r="GF11" s="1">
        <v>1E-4</v>
      </c>
      <c r="GG11" s="1">
        <v>487</v>
      </c>
      <c r="GH11" s="3">
        <f t="shared" si="37"/>
        <v>4.87E-2</v>
      </c>
      <c r="GJ11" s="6">
        <v>42734</v>
      </c>
      <c r="GK11" s="1">
        <v>8.9999999999999998E-4</v>
      </c>
      <c r="GL11" s="1">
        <v>3031699</v>
      </c>
      <c r="GM11" s="3">
        <f t="shared" si="38"/>
        <v>2728.5290999999997</v>
      </c>
      <c r="GO11" s="6">
        <v>42734</v>
      </c>
      <c r="GP11" s="1">
        <v>2.9999999999999997E-4</v>
      </c>
      <c r="GQ11" s="1">
        <v>654856080</v>
      </c>
      <c r="GR11" s="3">
        <f t="shared" si="39"/>
        <v>196456.82399999999</v>
      </c>
      <c r="GT11" s="6">
        <v>42734</v>
      </c>
      <c r="GU11" s="1">
        <v>1.6999999999999999E-3</v>
      </c>
      <c r="GV11" s="1">
        <v>679306292</v>
      </c>
      <c r="GW11" s="3">
        <f t="shared" si="40"/>
        <v>1154820.6964</v>
      </c>
      <c r="GY11" s="6">
        <v>42734</v>
      </c>
      <c r="GZ11" s="1">
        <v>2.5000000000000001E-3</v>
      </c>
      <c r="HA11" s="1">
        <v>352502</v>
      </c>
      <c r="HB11" s="3">
        <f t="shared" si="41"/>
        <v>881.255</v>
      </c>
      <c r="HD11" s="6">
        <v>42734</v>
      </c>
      <c r="HE11" s="1">
        <v>3.9100000000000003E-2</v>
      </c>
      <c r="HF11" s="1">
        <v>2500011</v>
      </c>
      <c r="HG11" s="3">
        <f t="shared" si="42"/>
        <v>97750.430100000012</v>
      </c>
      <c r="HI11" s="6">
        <v>42734</v>
      </c>
      <c r="HJ11" s="1">
        <v>0.17</v>
      </c>
      <c r="HK11" s="1">
        <v>177140</v>
      </c>
      <c r="HL11" s="3">
        <f t="shared" si="43"/>
        <v>30113.800000000003</v>
      </c>
      <c r="HN11" s="6">
        <v>42734</v>
      </c>
      <c r="HO11" s="1">
        <v>2.9000000000000001E-2</v>
      </c>
      <c r="HP11" s="1">
        <v>25880</v>
      </c>
      <c r="HQ11" s="3">
        <f t="shared" si="44"/>
        <v>750.52</v>
      </c>
      <c r="HS11" s="6">
        <v>42734</v>
      </c>
      <c r="HT11" s="1">
        <v>1.4E-2</v>
      </c>
      <c r="HU11" s="1">
        <v>124645</v>
      </c>
      <c r="HV11" s="3">
        <f t="shared" si="45"/>
        <v>1745.03</v>
      </c>
      <c r="HX11" s="6">
        <v>42734</v>
      </c>
      <c r="HY11" s="1">
        <v>1.1499999999999999</v>
      </c>
      <c r="HZ11" s="1">
        <v>52299780</v>
      </c>
      <c r="IA11" s="3">
        <f t="shared" si="46"/>
        <v>60144746.999999993</v>
      </c>
      <c r="IC11" s="6">
        <v>42734</v>
      </c>
      <c r="ID11" s="1">
        <v>6.9999999999999999E-4</v>
      </c>
      <c r="IE11" s="1">
        <v>1649317</v>
      </c>
      <c r="IF11" s="3">
        <f t="shared" si="47"/>
        <v>1154.5219</v>
      </c>
      <c r="IH11" s="6">
        <v>42734</v>
      </c>
      <c r="II11" s="1">
        <v>3.5099999999999999E-2</v>
      </c>
      <c r="IJ11" s="1">
        <v>1712632</v>
      </c>
      <c r="IK11" s="3">
        <f t="shared" si="48"/>
        <v>60113.383199999997</v>
      </c>
      <c r="IM11" s="6">
        <v>42734</v>
      </c>
      <c r="IN11" s="1">
        <v>3.1E-4</v>
      </c>
      <c r="IO11" s="1">
        <v>23011932</v>
      </c>
      <c r="IP11" s="3">
        <f t="shared" si="49"/>
        <v>7133.6989199999998</v>
      </c>
      <c r="IR11" s="6">
        <v>42734</v>
      </c>
      <c r="IS11" s="1">
        <v>0.03</v>
      </c>
      <c r="IT11" s="1">
        <v>251355</v>
      </c>
      <c r="IU11" s="3">
        <f t="shared" si="50"/>
        <v>7540.65</v>
      </c>
      <c r="IW11" s="6">
        <v>42734</v>
      </c>
      <c r="IX11" s="1">
        <v>8.0000000000000002E-3</v>
      </c>
      <c r="IY11" s="1">
        <v>2139453</v>
      </c>
      <c r="IZ11" s="3">
        <f t="shared" si="51"/>
        <v>17115.624</v>
      </c>
      <c r="JB11" s="6">
        <v>42734</v>
      </c>
      <c r="JC11" s="1">
        <v>1E-4</v>
      </c>
      <c r="JD11" s="1">
        <v>30548091</v>
      </c>
      <c r="JE11" s="3">
        <f t="shared" si="52"/>
        <v>3054.8090999999999</v>
      </c>
      <c r="JG11" s="6">
        <v>42734</v>
      </c>
      <c r="JH11" s="1">
        <v>0.01</v>
      </c>
      <c r="JI11" s="1">
        <v>987084</v>
      </c>
      <c r="JJ11" s="3">
        <f t="shared" si="53"/>
        <v>9870.84</v>
      </c>
      <c r="JL11" s="6">
        <v>42734</v>
      </c>
      <c r="JM11" s="1">
        <v>0.27</v>
      </c>
      <c r="JN11" s="1">
        <v>1822550</v>
      </c>
      <c r="JO11" s="3">
        <f t="shared" si="54"/>
        <v>492088.50000000006</v>
      </c>
      <c r="JQ11" s="6">
        <v>42734</v>
      </c>
      <c r="JR11" s="1">
        <v>12.55</v>
      </c>
      <c r="JS11" s="1">
        <v>3062</v>
      </c>
      <c r="JT11" s="3">
        <f t="shared" si="55"/>
        <v>38428.1</v>
      </c>
      <c r="JV11" s="6">
        <v>42734</v>
      </c>
      <c r="JW11" s="1">
        <v>4.2500000000000003E-2</v>
      </c>
      <c r="JX11" s="1">
        <v>596538</v>
      </c>
      <c r="JY11" s="3">
        <f t="shared" si="56"/>
        <v>25352.865000000002</v>
      </c>
      <c r="KA11" s="6">
        <v>42551</v>
      </c>
      <c r="KB11" s="1">
        <v>5.99</v>
      </c>
      <c r="KC11" s="1">
        <v>100</v>
      </c>
      <c r="KD11" s="3">
        <f t="shared" si="57"/>
        <v>599</v>
      </c>
      <c r="KF11" s="6">
        <v>42734</v>
      </c>
      <c r="KG11" s="1">
        <v>0.1</v>
      </c>
      <c r="KH11" s="1">
        <v>35244</v>
      </c>
      <c r="KI11" s="3">
        <f t="shared" si="58"/>
        <v>3524.4</v>
      </c>
      <c r="KK11" s="6">
        <v>42734</v>
      </c>
      <c r="KL11" s="1">
        <v>6.3799999999999996E-2</v>
      </c>
      <c r="KM11" s="1">
        <v>1602146</v>
      </c>
      <c r="KN11" s="3">
        <f t="shared" si="59"/>
        <v>102216.9148</v>
      </c>
      <c r="KP11" s="6">
        <v>42734</v>
      </c>
      <c r="KQ11" s="1">
        <v>7.0000000000000001E-3</v>
      </c>
      <c r="KR11" s="1">
        <v>2983252</v>
      </c>
      <c r="KS11" s="3">
        <f t="shared" si="60"/>
        <v>20882.763999999999</v>
      </c>
      <c r="KU11" s="6">
        <v>42734</v>
      </c>
      <c r="KV11" s="1">
        <v>2.7099999999999999E-2</v>
      </c>
      <c r="KW11" s="1">
        <v>369423</v>
      </c>
      <c r="KX11" s="3">
        <f t="shared" si="61"/>
        <v>10011.363299999999</v>
      </c>
      <c r="KZ11" s="6">
        <v>42734</v>
      </c>
      <c r="LA11" s="1">
        <v>0.09</v>
      </c>
      <c r="LB11" s="1">
        <v>1563433</v>
      </c>
      <c r="LC11" s="3">
        <f t="shared" si="62"/>
        <v>140708.97</v>
      </c>
      <c r="LE11" s="6">
        <v>42734</v>
      </c>
      <c r="LF11" s="1">
        <v>3.5000000000000003E-2</v>
      </c>
      <c r="LG11" s="1">
        <v>60833</v>
      </c>
      <c r="LH11" s="3">
        <f t="shared" si="63"/>
        <v>2129.1550000000002</v>
      </c>
      <c r="LJ11" s="6">
        <v>42734</v>
      </c>
      <c r="LK11" s="1">
        <v>0.75</v>
      </c>
      <c r="LL11" s="1">
        <v>27521397</v>
      </c>
      <c r="LM11" s="3">
        <f t="shared" si="64"/>
        <v>20641047.75</v>
      </c>
      <c r="LO11" s="6">
        <v>42734</v>
      </c>
      <c r="LP11" s="1">
        <v>1.7</v>
      </c>
      <c r="LQ11" s="1">
        <v>523</v>
      </c>
      <c r="LR11" s="3">
        <f t="shared" si="65"/>
        <v>889.1</v>
      </c>
      <c r="LT11" s="6">
        <v>42734</v>
      </c>
      <c r="LU11" s="1">
        <v>3.5999999999999999E-3</v>
      </c>
      <c r="LV11" s="1">
        <v>294142479</v>
      </c>
      <c r="LW11" s="3">
        <f t="shared" si="66"/>
        <v>1058912.9243999999</v>
      </c>
      <c r="LY11" s="6">
        <v>42734</v>
      </c>
      <c r="LZ11" s="1">
        <v>8.0000000000000004E-4</v>
      </c>
      <c r="MA11" s="1">
        <v>3343243</v>
      </c>
      <c r="MB11" s="3">
        <f t="shared" si="67"/>
        <v>2674.5944</v>
      </c>
      <c r="MD11" s="6">
        <v>42734</v>
      </c>
      <c r="ME11" s="1">
        <v>4.8000000000000001E-2</v>
      </c>
      <c r="MF11" s="1">
        <v>2599910</v>
      </c>
      <c r="MG11" s="3">
        <f t="shared" si="68"/>
        <v>124795.68000000001</v>
      </c>
      <c r="MI11" s="6">
        <v>42734</v>
      </c>
      <c r="MJ11" s="1">
        <v>2.6800000000000001E-2</v>
      </c>
      <c r="MK11" s="1">
        <v>25242682</v>
      </c>
      <c r="ML11" s="3">
        <f t="shared" si="69"/>
        <v>676503.87760000001</v>
      </c>
      <c r="MN11" s="6">
        <v>42734</v>
      </c>
      <c r="MO11" s="1">
        <v>1.5E-3</v>
      </c>
      <c r="MP11" s="1">
        <v>37856419</v>
      </c>
      <c r="MQ11" s="3">
        <f t="shared" si="70"/>
        <v>56784.628499999999</v>
      </c>
      <c r="MS11" s="6">
        <v>42734</v>
      </c>
      <c r="MT11" s="1">
        <v>0.15690000000000001</v>
      </c>
      <c r="MU11" s="1">
        <v>535278</v>
      </c>
      <c r="MV11" s="3">
        <f t="shared" si="71"/>
        <v>83985.118200000012</v>
      </c>
      <c r="MX11" s="6">
        <v>42734</v>
      </c>
      <c r="MY11" s="1">
        <v>1.7000000000000001E-2</v>
      </c>
      <c r="MZ11" s="1">
        <v>2019018</v>
      </c>
      <c r="NA11" s="3">
        <f t="shared" si="72"/>
        <v>34323.306000000004</v>
      </c>
      <c r="NC11" s="6">
        <v>42734</v>
      </c>
      <c r="ND11" s="1">
        <v>0.16</v>
      </c>
      <c r="NE11" s="1">
        <v>861073</v>
      </c>
      <c r="NF11" s="3">
        <f t="shared" si="73"/>
        <v>137771.68</v>
      </c>
      <c r="NH11" s="6">
        <v>42734</v>
      </c>
      <c r="NI11" s="1">
        <v>2.25</v>
      </c>
      <c r="NJ11" s="1">
        <v>1987</v>
      </c>
      <c r="NK11" s="3">
        <f t="shared" si="74"/>
        <v>4470.75</v>
      </c>
      <c r="NM11" s="6">
        <v>42734</v>
      </c>
      <c r="NN11" s="1">
        <v>3.375E-3</v>
      </c>
      <c r="NO11" s="1">
        <v>489418642</v>
      </c>
      <c r="NP11" s="3">
        <f t="shared" si="75"/>
        <v>1651787.9167500001</v>
      </c>
      <c r="NR11" s="6">
        <v>42734</v>
      </c>
      <c r="NS11" s="1">
        <v>2.3012999999999999</v>
      </c>
      <c r="NT11" s="1">
        <v>1750457</v>
      </c>
      <c r="NU11" s="3">
        <f t="shared" si="76"/>
        <v>4028326.6941</v>
      </c>
      <c r="NW11" s="6">
        <v>42734</v>
      </c>
      <c r="NX11" s="1">
        <v>0.88</v>
      </c>
      <c r="NY11" s="1">
        <v>38331</v>
      </c>
      <c r="NZ11" s="3">
        <f t="shared" si="77"/>
        <v>33731.279999999999</v>
      </c>
      <c r="OB11" s="6">
        <v>42734</v>
      </c>
      <c r="OC11" s="1">
        <v>0.77200000000000002</v>
      </c>
      <c r="OD11" s="1">
        <v>3912436</v>
      </c>
      <c r="OE11" s="3">
        <f t="shared" si="78"/>
        <v>3020400.5920000002</v>
      </c>
      <c r="OG11" s="6">
        <v>42734</v>
      </c>
      <c r="OH11" s="1">
        <v>5.7700000000000001E-2</v>
      </c>
      <c r="OI11" s="1">
        <v>33215113</v>
      </c>
      <c r="OJ11" s="3">
        <f t="shared" si="79"/>
        <v>1916512.0201000001</v>
      </c>
      <c r="OL11" s="6">
        <v>42734</v>
      </c>
      <c r="OM11" s="1">
        <v>3.7</v>
      </c>
      <c r="ON11" s="1">
        <v>14130966</v>
      </c>
      <c r="OO11" s="3">
        <f t="shared" si="80"/>
        <v>52284574.200000003</v>
      </c>
      <c r="OQ11" s="6">
        <v>42734</v>
      </c>
      <c r="OR11" s="1">
        <v>0.3624</v>
      </c>
      <c r="OS11" s="1">
        <v>10578338</v>
      </c>
      <c r="OT11" s="3">
        <f t="shared" si="81"/>
        <v>3833589.6911999998</v>
      </c>
      <c r="OV11" s="6">
        <v>42734</v>
      </c>
      <c r="OW11" s="1">
        <v>0.65490000000000004</v>
      </c>
      <c r="OX11" s="1">
        <v>920521</v>
      </c>
      <c r="OY11" s="3">
        <f t="shared" si="82"/>
        <v>602849.20290000003</v>
      </c>
      <c r="PA11" s="6">
        <v>42734</v>
      </c>
      <c r="PB11" s="1">
        <v>0.56999999999999995</v>
      </c>
      <c r="PC11" s="1">
        <v>749292</v>
      </c>
      <c r="PD11" s="3">
        <f t="shared" si="83"/>
        <v>427096.43999999994</v>
      </c>
      <c r="PF11" s="6">
        <v>42734</v>
      </c>
      <c r="PG11" s="1">
        <v>3.73</v>
      </c>
      <c r="PH11" s="1">
        <v>2210621</v>
      </c>
      <c r="PI11" s="3">
        <f t="shared" si="84"/>
        <v>8245616.3300000001</v>
      </c>
      <c r="PK11" s="6">
        <v>42734</v>
      </c>
      <c r="PL11" s="1">
        <v>1.3931</v>
      </c>
      <c r="PM11" s="1">
        <v>204543</v>
      </c>
      <c r="PN11" s="3">
        <f t="shared" si="85"/>
        <v>284948.85330000002</v>
      </c>
      <c r="PP11" s="6">
        <v>42734</v>
      </c>
      <c r="PQ11" s="1">
        <v>1.3900000000000001</v>
      </c>
      <c r="PR11" s="1">
        <v>3789055</v>
      </c>
      <c r="PS11" s="3">
        <f t="shared" si="86"/>
        <v>5266786.45</v>
      </c>
      <c r="PU11" s="6">
        <v>42734</v>
      </c>
      <c r="PV11" s="1">
        <v>1.94</v>
      </c>
      <c r="PW11" s="1">
        <v>51522731</v>
      </c>
      <c r="PX11" s="3">
        <f t="shared" si="87"/>
        <v>99954098.140000001</v>
      </c>
      <c r="PZ11" s="6">
        <v>42734</v>
      </c>
      <c r="QA11" s="1">
        <v>0.71599999999999997</v>
      </c>
      <c r="QB11" s="1">
        <v>17213047</v>
      </c>
      <c r="QC11" s="3">
        <f t="shared" si="88"/>
        <v>12324541.651999999</v>
      </c>
      <c r="QE11" s="6">
        <v>42734</v>
      </c>
      <c r="QF11" s="1">
        <v>3.35</v>
      </c>
      <c r="QG11" s="1">
        <v>680322</v>
      </c>
      <c r="QH11" s="3">
        <f t="shared" si="89"/>
        <v>2279078.7000000002</v>
      </c>
      <c r="QJ11" s="6">
        <v>42734</v>
      </c>
      <c r="QK11" s="1">
        <v>1.06</v>
      </c>
      <c r="QL11" s="1">
        <v>15108698</v>
      </c>
      <c r="QM11" s="3">
        <f t="shared" si="90"/>
        <v>16015219.880000001</v>
      </c>
      <c r="QO11" s="6">
        <v>42734</v>
      </c>
      <c r="QP11" s="1">
        <v>9.4499999999999993</v>
      </c>
      <c r="QQ11" s="1">
        <v>140540</v>
      </c>
      <c r="QR11" s="3">
        <f t="shared" si="91"/>
        <v>1328103</v>
      </c>
      <c r="QT11" s="6">
        <v>42734</v>
      </c>
      <c r="QU11" s="1">
        <v>4.6500000000000004</v>
      </c>
      <c r="QV11" s="1">
        <v>483589</v>
      </c>
      <c r="QW11" s="3">
        <f t="shared" si="92"/>
        <v>2248688.85</v>
      </c>
      <c r="QY11" s="6">
        <v>42734</v>
      </c>
      <c r="QZ11" s="1">
        <v>4.05</v>
      </c>
      <c r="RA11" s="1">
        <v>1379446</v>
      </c>
      <c r="RB11" s="3">
        <f t="shared" si="93"/>
        <v>5586756.2999999998</v>
      </c>
      <c r="RD11" s="6">
        <v>42734</v>
      </c>
      <c r="RE11" s="1">
        <v>38.5</v>
      </c>
      <c r="RF11" s="1">
        <v>2315</v>
      </c>
      <c r="RG11" s="3">
        <f t="shared" si="94"/>
        <v>89127.5</v>
      </c>
      <c r="RI11" s="6">
        <v>42734</v>
      </c>
      <c r="RJ11" s="1">
        <v>9.7518999999999991</v>
      </c>
      <c r="RK11" s="1">
        <v>2022702</v>
      </c>
      <c r="RL11" s="3">
        <f t="shared" si="95"/>
        <v>19725187.6338</v>
      </c>
      <c r="RN11" s="6">
        <v>42734</v>
      </c>
      <c r="RO11" s="1">
        <v>4.7</v>
      </c>
      <c r="RP11" s="1">
        <v>790631</v>
      </c>
      <c r="RQ11" s="3">
        <f t="shared" si="96"/>
        <v>3715965.7</v>
      </c>
      <c r="RS11" s="6">
        <v>42734</v>
      </c>
      <c r="RT11" s="1">
        <v>0.57999999999999996</v>
      </c>
      <c r="RU11" s="1">
        <v>113730</v>
      </c>
      <c r="RV11" s="3">
        <f t="shared" si="97"/>
        <v>65963.399999999994</v>
      </c>
      <c r="RX11" s="6">
        <v>42734</v>
      </c>
      <c r="RY11" s="1">
        <v>5.15</v>
      </c>
      <c r="RZ11" s="1">
        <v>79959</v>
      </c>
      <c r="SA11" s="3">
        <f t="shared" si="98"/>
        <v>411788.85000000003</v>
      </c>
      <c r="SC11" s="6">
        <v>42734</v>
      </c>
      <c r="SD11" s="1">
        <v>0.374</v>
      </c>
      <c r="SE11" s="1">
        <v>58435172</v>
      </c>
      <c r="SF11" s="3">
        <f t="shared" si="99"/>
        <v>21854754.328000002</v>
      </c>
      <c r="SH11" s="6">
        <v>42734</v>
      </c>
      <c r="SI11" s="1">
        <v>3.84</v>
      </c>
      <c r="SJ11" s="1">
        <v>2371981</v>
      </c>
      <c r="SK11" s="3">
        <f t="shared" si="100"/>
        <v>9108407.0399999991</v>
      </c>
      <c r="SM11" s="6">
        <v>42734</v>
      </c>
      <c r="SN11" s="1">
        <v>2.4</v>
      </c>
      <c r="SO11" s="1">
        <v>35791</v>
      </c>
      <c r="SP11" s="3">
        <f t="shared" si="101"/>
        <v>85898.4</v>
      </c>
      <c r="SR11" s="6">
        <v>42734</v>
      </c>
      <c r="SS11" s="1">
        <v>2.1</v>
      </c>
      <c r="ST11" s="1">
        <v>20030318</v>
      </c>
      <c r="SU11" s="3">
        <f t="shared" si="102"/>
        <v>42063667.800000004</v>
      </c>
      <c r="SW11" s="6">
        <v>42734</v>
      </c>
      <c r="SX11" s="1">
        <v>0.78</v>
      </c>
      <c r="SY11" s="1">
        <v>7732962</v>
      </c>
      <c r="SZ11" s="3">
        <f t="shared" si="103"/>
        <v>6031710.3600000003</v>
      </c>
      <c r="TB11" s="6">
        <v>42734</v>
      </c>
      <c r="TC11" s="1">
        <v>4.74</v>
      </c>
      <c r="TD11" s="1">
        <v>164404</v>
      </c>
      <c r="TE11" s="3">
        <f t="shared" si="104"/>
        <v>779274.96000000008</v>
      </c>
      <c r="TG11" s="6">
        <v>42734</v>
      </c>
      <c r="TH11" s="1">
        <v>1.95</v>
      </c>
      <c r="TI11" s="1">
        <v>757439</v>
      </c>
      <c r="TJ11" s="3">
        <f t="shared" si="105"/>
        <v>1477006.05</v>
      </c>
      <c r="TL11" s="6">
        <v>42734</v>
      </c>
      <c r="TM11" s="1">
        <v>0.27610000000000001</v>
      </c>
      <c r="TN11" s="1">
        <v>750210</v>
      </c>
      <c r="TO11" s="3">
        <f t="shared" si="106"/>
        <v>207132.981</v>
      </c>
      <c r="TQ11" s="6">
        <v>42734</v>
      </c>
      <c r="TR11" s="1">
        <v>4</v>
      </c>
      <c r="TS11" s="1">
        <v>7163436</v>
      </c>
      <c r="TT11" s="3">
        <f t="shared" si="107"/>
        <v>28653744</v>
      </c>
      <c r="TV11" s="6">
        <v>42734</v>
      </c>
      <c r="TW11" s="1">
        <v>6.75</v>
      </c>
      <c r="TX11" s="1">
        <v>809541</v>
      </c>
      <c r="TY11" s="3">
        <f t="shared" si="108"/>
        <v>5464401.75</v>
      </c>
      <c r="UA11" s="6">
        <v>42734</v>
      </c>
      <c r="UB11" s="1">
        <v>2.58</v>
      </c>
      <c r="UC11" s="1">
        <v>3687915</v>
      </c>
      <c r="UD11" s="3">
        <f t="shared" si="109"/>
        <v>9514820.7000000011</v>
      </c>
      <c r="UF11" s="6">
        <v>42734</v>
      </c>
      <c r="UG11" s="1">
        <v>15.2601</v>
      </c>
      <c r="UH11" s="1">
        <v>124943</v>
      </c>
      <c r="UI11" s="3">
        <f t="shared" si="110"/>
        <v>1906642.6742999998</v>
      </c>
      <c r="UK11" s="6">
        <v>42734</v>
      </c>
      <c r="UL11" s="1">
        <v>3.62</v>
      </c>
      <c r="UM11" s="1">
        <v>4189017</v>
      </c>
      <c r="UN11" s="3">
        <f t="shared" si="111"/>
        <v>15164241.540000001</v>
      </c>
      <c r="UP11" s="6">
        <v>42734</v>
      </c>
      <c r="UQ11" s="1">
        <v>21</v>
      </c>
      <c r="UR11" s="1">
        <v>11437</v>
      </c>
      <c r="US11" s="3">
        <f t="shared" si="112"/>
        <v>240177</v>
      </c>
      <c r="UU11" s="6">
        <v>42734</v>
      </c>
      <c r="UV11" s="1">
        <v>0.94799999999999995</v>
      </c>
      <c r="UW11" s="1">
        <v>6216296</v>
      </c>
      <c r="UX11" s="3">
        <f t="shared" si="113"/>
        <v>5893048.608</v>
      </c>
      <c r="UZ11" s="6">
        <v>42734</v>
      </c>
      <c r="VA11" s="1">
        <v>2.58</v>
      </c>
      <c r="VB11" s="1">
        <v>191679</v>
      </c>
      <c r="VC11" s="3">
        <f t="shared" si="114"/>
        <v>494531.82</v>
      </c>
      <c r="VH11" s="3" t="str">
        <f t="shared" si="115"/>
        <v/>
      </c>
      <c r="VJ11" s="6">
        <v>42734</v>
      </c>
      <c r="VK11" s="1">
        <v>3.3</v>
      </c>
      <c r="VL11" s="1">
        <v>2577573</v>
      </c>
      <c r="VM11" s="3">
        <f t="shared" si="116"/>
        <v>8505990.9000000004</v>
      </c>
      <c r="VO11" s="6">
        <v>42734</v>
      </c>
      <c r="VP11" s="1">
        <v>1.8399999999999999</v>
      </c>
      <c r="VQ11" s="1">
        <v>20252165</v>
      </c>
      <c r="VR11" s="3">
        <f t="shared" si="117"/>
        <v>37263983.599999994</v>
      </c>
      <c r="VT11" s="6">
        <v>42734</v>
      </c>
      <c r="VU11" s="1">
        <v>0.11</v>
      </c>
      <c r="VV11" s="1">
        <v>59185</v>
      </c>
      <c r="VW11" s="3">
        <f t="shared" si="118"/>
        <v>6510.35</v>
      </c>
      <c r="VY11" s="6">
        <v>42734</v>
      </c>
      <c r="VZ11" s="1">
        <v>2.41</v>
      </c>
      <c r="WA11" s="1">
        <v>3802943</v>
      </c>
      <c r="WB11" s="3">
        <f t="shared" si="119"/>
        <v>9165092.6300000008</v>
      </c>
      <c r="WD11" s="6">
        <v>42734</v>
      </c>
      <c r="WE11" s="1">
        <v>16.45</v>
      </c>
      <c r="WF11" s="1">
        <v>548742</v>
      </c>
      <c r="WG11" s="3">
        <f t="shared" si="120"/>
        <v>9026805.9000000004</v>
      </c>
      <c r="WI11" s="6">
        <v>42734</v>
      </c>
      <c r="WJ11" s="1">
        <v>2.6</v>
      </c>
      <c r="WK11" s="1">
        <v>13080252</v>
      </c>
      <c r="WL11" s="3">
        <f t="shared" si="121"/>
        <v>34008655.200000003</v>
      </c>
      <c r="WN11" s="6">
        <v>42734</v>
      </c>
      <c r="WO11" s="1">
        <v>35.909100000000002</v>
      </c>
      <c r="WP11" s="1">
        <v>55513</v>
      </c>
      <c r="WQ11" s="3">
        <f t="shared" si="122"/>
        <v>1993421.8683000002</v>
      </c>
      <c r="WS11" s="6">
        <v>42734</v>
      </c>
      <c r="WT11" s="1">
        <v>13.83</v>
      </c>
      <c r="WU11" s="1">
        <v>1926319</v>
      </c>
      <c r="WV11" s="3">
        <f t="shared" si="123"/>
        <v>26640991.77</v>
      </c>
      <c r="WX11" s="6">
        <v>42734</v>
      </c>
      <c r="WY11" s="1">
        <v>1.1499999999999999</v>
      </c>
      <c r="WZ11" s="1">
        <v>32233722</v>
      </c>
      <c r="XA11" s="3">
        <f t="shared" si="124"/>
        <v>37068780.299999997</v>
      </c>
      <c r="XC11" s="6">
        <v>42734</v>
      </c>
      <c r="XD11" s="1">
        <v>2.1</v>
      </c>
      <c r="XE11" s="1">
        <v>3297632</v>
      </c>
      <c r="XF11" s="3">
        <f t="shared" si="125"/>
        <v>6925027.2000000002</v>
      </c>
      <c r="XK11" s="3" t="str">
        <f t="shared" si="126"/>
        <v/>
      </c>
      <c r="XM11" s="6">
        <v>42734</v>
      </c>
      <c r="XN11" s="1">
        <v>18.100000000000001</v>
      </c>
      <c r="XO11" s="1">
        <v>118148</v>
      </c>
      <c r="XP11" s="3">
        <f t="shared" si="127"/>
        <v>2138478.8000000003</v>
      </c>
      <c r="XR11" s="6">
        <v>42734</v>
      </c>
      <c r="XS11" s="1">
        <v>14.9</v>
      </c>
      <c r="XT11" s="1">
        <v>10067981</v>
      </c>
      <c r="XU11" s="3">
        <f t="shared" si="128"/>
        <v>150012916.90000001</v>
      </c>
      <c r="XW11" s="6">
        <v>42734</v>
      </c>
      <c r="XX11" s="1">
        <v>5.15</v>
      </c>
      <c r="XY11" s="1">
        <v>2065148</v>
      </c>
      <c r="XZ11" s="3">
        <f t="shared" si="129"/>
        <v>10635512.200000001</v>
      </c>
      <c r="YB11" s="6">
        <v>42734</v>
      </c>
      <c r="YC11" s="1">
        <v>11.65</v>
      </c>
      <c r="YD11" s="1">
        <v>1357360</v>
      </c>
      <c r="YE11" s="3">
        <f t="shared" si="130"/>
        <v>15813244</v>
      </c>
      <c r="YG11" s="6">
        <v>42734</v>
      </c>
      <c r="YH11" s="1">
        <v>4.9191000000000003</v>
      </c>
      <c r="YI11" s="1">
        <v>753681</v>
      </c>
      <c r="YJ11" s="3">
        <f t="shared" si="131"/>
        <v>3707432.2071000002</v>
      </c>
      <c r="YL11" s="6">
        <v>42734</v>
      </c>
      <c r="YM11" s="1">
        <v>14.06</v>
      </c>
      <c r="YN11" s="1">
        <v>2507847</v>
      </c>
      <c r="YO11" s="3">
        <f t="shared" si="132"/>
        <v>35260328.82</v>
      </c>
      <c r="YQ11" s="6">
        <v>42734</v>
      </c>
      <c r="YR11" s="1">
        <v>10.95</v>
      </c>
      <c r="YS11" s="1">
        <v>18043392</v>
      </c>
      <c r="YT11" s="3">
        <f t="shared" si="133"/>
        <v>197575142.39999998</v>
      </c>
      <c r="YV11" s="6">
        <v>42734</v>
      </c>
      <c r="YW11" s="1">
        <v>6.14</v>
      </c>
      <c r="YX11" s="1">
        <v>1982270</v>
      </c>
      <c r="YY11" s="3">
        <f t="shared" si="134"/>
        <v>12171137.799999999</v>
      </c>
      <c r="ZA11" s="6">
        <v>42734</v>
      </c>
      <c r="ZB11" s="1">
        <v>15.4</v>
      </c>
      <c r="ZC11" s="1">
        <v>78739</v>
      </c>
      <c r="ZD11" s="3">
        <f t="shared" si="135"/>
        <v>1212580.6000000001</v>
      </c>
      <c r="ZF11" s="6">
        <v>42734</v>
      </c>
      <c r="ZG11" s="1">
        <v>10.3</v>
      </c>
      <c r="ZH11" s="1">
        <v>4588318</v>
      </c>
      <c r="ZI11" s="3">
        <f t="shared" si="136"/>
        <v>47259675.400000006</v>
      </c>
      <c r="ZK11" s="6">
        <v>42734</v>
      </c>
      <c r="ZL11" s="1">
        <v>1.3900000000000001</v>
      </c>
      <c r="ZM11" s="1">
        <v>16547865</v>
      </c>
      <c r="ZN11" s="3">
        <f t="shared" si="137"/>
        <v>23001532.350000001</v>
      </c>
      <c r="ZP11" s="6">
        <v>42734</v>
      </c>
      <c r="ZQ11" s="1">
        <v>13.1</v>
      </c>
      <c r="ZR11" s="1">
        <v>1384036</v>
      </c>
      <c r="ZS11" s="3">
        <f t="shared" si="138"/>
        <v>18130871.599999998</v>
      </c>
      <c r="ZU11" s="6">
        <v>42734</v>
      </c>
      <c r="ZV11" s="1">
        <v>4.5999999999999996</v>
      </c>
      <c r="ZW11" s="1">
        <v>11190211</v>
      </c>
      <c r="ZX11" s="3">
        <f t="shared" si="139"/>
        <v>51474970.599999994</v>
      </c>
      <c r="ZZ11" s="6">
        <v>42734</v>
      </c>
      <c r="AAA11" s="1">
        <v>7.71</v>
      </c>
      <c r="AAB11" s="1">
        <v>10082199</v>
      </c>
      <c r="AAC11" s="3">
        <f t="shared" si="140"/>
        <v>77733754.290000007</v>
      </c>
      <c r="AAE11" s="6">
        <v>42734</v>
      </c>
      <c r="AAF11" s="1">
        <v>3.58</v>
      </c>
      <c r="AAG11" s="1">
        <v>4298985</v>
      </c>
      <c r="AAH11" s="3">
        <f t="shared" si="141"/>
        <v>15390366.300000001</v>
      </c>
      <c r="AAJ11" s="6">
        <v>42734</v>
      </c>
      <c r="AAK11" s="1">
        <v>2.9</v>
      </c>
      <c r="AAL11" s="1">
        <v>13549384</v>
      </c>
      <c r="AAM11" s="3">
        <f t="shared" si="142"/>
        <v>39293213.600000001</v>
      </c>
      <c r="AAO11" s="6">
        <v>42734</v>
      </c>
      <c r="AAP11" s="1">
        <v>6.2</v>
      </c>
      <c r="AAQ11" s="1">
        <v>3419679</v>
      </c>
      <c r="AAR11" s="3">
        <f t="shared" si="143"/>
        <v>21202009.800000001</v>
      </c>
      <c r="AAT11" s="6">
        <v>42734</v>
      </c>
      <c r="AAU11" s="1">
        <v>5.75</v>
      </c>
      <c r="AAV11" s="1">
        <v>9572287</v>
      </c>
      <c r="AAW11" s="3">
        <f t="shared" si="144"/>
        <v>55040650.25</v>
      </c>
      <c r="ABB11" s="3" t="str">
        <f t="shared" si="145"/>
        <v/>
      </c>
      <c r="ABD11" s="6">
        <v>42734</v>
      </c>
      <c r="ABE11" s="1">
        <v>1.85</v>
      </c>
      <c r="ABF11" s="1">
        <v>5370307</v>
      </c>
      <c r="ABG11" s="3">
        <f t="shared" si="146"/>
        <v>9935067.9500000011</v>
      </c>
      <c r="ABI11" s="6">
        <v>42734</v>
      </c>
      <c r="ABJ11" s="1">
        <v>7.28</v>
      </c>
      <c r="ABK11" s="1">
        <v>20304563</v>
      </c>
      <c r="ABL11" s="3">
        <f t="shared" si="147"/>
        <v>147817218.64000002</v>
      </c>
      <c r="ABN11" s="6">
        <v>42734</v>
      </c>
      <c r="ABO11" s="1">
        <v>8.5500000000000007</v>
      </c>
      <c r="ABP11" s="1">
        <v>4315951</v>
      </c>
      <c r="ABQ11" s="3">
        <f t="shared" si="148"/>
        <v>36901381.050000004</v>
      </c>
      <c r="ABS11" s="6">
        <v>42734</v>
      </c>
      <c r="ABT11" s="1">
        <v>9</v>
      </c>
      <c r="ABU11" s="1">
        <v>3603826</v>
      </c>
      <c r="ABV11" s="3">
        <f t="shared" si="149"/>
        <v>32434434</v>
      </c>
      <c r="ABX11" s="6">
        <v>42734</v>
      </c>
      <c r="ABY11" s="1">
        <v>1.08</v>
      </c>
      <c r="ABZ11" s="1">
        <v>38183979</v>
      </c>
      <c r="ACA11" s="3">
        <f t="shared" si="150"/>
        <v>41238697.32</v>
      </c>
      <c r="ACC11" s="6">
        <v>42734</v>
      </c>
      <c r="ACD11" s="1">
        <v>6.657</v>
      </c>
      <c r="ACE11" s="1">
        <v>9348419</v>
      </c>
      <c r="ACF11" s="3">
        <f t="shared" si="151"/>
        <v>62232425.283</v>
      </c>
      <c r="ACH11" s="6">
        <v>42734</v>
      </c>
      <c r="ACI11" s="1">
        <v>5.7</v>
      </c>
      <c r="ACJ11" s="1">
        <v>12274779</v>
      </c>
      <c r="ACK11" s="3">
        <f t="shared" si="152"/>
        <v>69966240.299999997</v>
      </c>
      <c r="ACM11" s="6">
        <v>42734</v>
      </c>
      <c r="ACN11" s="1">
        <v>4.25</v>
      </c>
      <c r="ACO11" s="1">
        <v>7045349</v>
      </c>
      <c r="ACP11" s="3">
        <f t="shared" si="153"/>
        <v>29942733.25</v>
      </c>
      <c r="ACR11" s="6">
        <v>42734</v>
      </c>
      <c r="ACS11" s="1">
        <v>11.78</v>
      </c>
      <c r="ACT11" s="1">
        <v>7817490</v>
      </c>
      <c r="ACU11" s="3">
        <f t="shared" si="154"/>
        <v>92090032.199999988</v>
      </c>
      <c r="ACW11" s="6">
        <v>42734</v>
      </c>
      <c r="ACX11" s="1">
        <v>10.81</v>
      </c>
      <c r="ACY11" s="1">
        <v>57194440</v>
      </c>
      <c r="ACZ11" s="3">
        <f t="shared" si="155"/>
        <v>618271896.39999998</v>
      </c>
      <c r="ADB11" s="6">
        <v>42734</v>
      </c>
      <c r="ADC11" s="1">
        <v>6</v>
      </c>
      <c r="ADD11" s="1">
        <v>24544317</v>
      </c>
      <c r="ADE11" s="3">
        <f t="shared" si="156"/>
        <v>147265902</v>
      </c>
      <c r="ADG11" s="6">
        <v>42734</v>
      </c>
      <c r="ADH11" s="1">
        <v>5</v>
      </c>
      <c r="ADI11" s="1">
        <v>33733859</v>
      </c>
      <c r="ADJ11" s="3">
        <f t="shared" si="157"/>
        <v>168669295</v>
      </c>
      <c r="ADL11" s="6">
        <v>42734</v>
      </c>
      <c r="ADM11" s="1">
        <v>10.63</v>
      </c>
      <c r="ADN11" s="1">
        <v>20879013</v>
      </c>
      <c r="ADO11" s="3">
        <f t="shared" si="158"/>
        <v>221943908.19000003</v>
      </c>
      <c r="ADQ11" s="6">
        <v>42734</v>
      </c>
      <c r="ADR11" s="1">
        <v>16.850000000000001</v>
      </c>
      <c r="ADS11" s="1">
        <v>38300816</v>
      </c>
      <c r="ADT11" s="3">
        <f t="shared" si="159"/>
        <v>645368749.60000002</v>
      </c>
      <c r="ADY11" s="3" t="str">
        <f t="shared" si="160"/>
        <v/>
      </c>
      <c r="AEA11" s="6">
        <v>42734</v>
      </c>
      <c r="AEB11" s="1">
        <v>15.581200000000001</v>
      </c>
      <c r="AEC11" s="1">
        <v>4278454</v>
      </c>
      <c r="AED11" s="3">
        <f t="shared" si="161"/>
        <v>66663447.4648</v>
      </c>
      <c r="AEF11" s="6">
        <v>42734</v>
      </c>
      <c r="AEG11" s="1">
        <v>21.7</v>
      </c>
      <c r="AEH11" s="1">
        <v>60752</v>
      </c>
      <c r="AEI11" s="3">
        <f t="shared" si="162"/>
        <v>1318318.3999999999</v>
      </c>
      <c r="AEK11" s="6">
        <v>42734</v>
      </c>
      <c r="AEL11" s="1">
        <v>14.2</v>
      </c>
      <c r="AEM11" s="1">
        <v>10035855</v>
      </c>
      <c r="AEN11" s="3">
        <f t="shared" si="163"/>
        <v>142509141</v>
      </c>
      <c r="AEP11" s="6">
        <v>42734</v>
      </c>
      <c r="AEQ11" s="1">
        <v>7.05</v>
      </c>
      <c r="AER11" s="1">
        <v>4920050</v>
      </c>
      <c r="AES11" s="3">
        <f t="shared" si="164"/>
        <v>34686352.5</v>
      </c>
      <c r="AEU11" s="6">
        <v>42734</v>
      </c>
      <c r="AEV11" s="1">
        <v>1.34</v>
      </c>
      <c r="AEW11" s="1">
        <v>36893466</v>
      </c>
      <c r="AEX11" s="3">
        <f t="shared" si="165"/>
        <v>49437244.440000005</v>
      </c>
      <c r="AEZ11" s="6">
        <v>42734</v>
      </c>
      <c r="AFA11" s="1">
        <v>13.05</v>
      </c>
      <c r="AFB11" s="1">
        <v>4818160</v>
      </c>
      <c r="AFC11" s="3">
        <f t="shared" si="166"/>
        <v>62876988</v>
      </c>
      <c r="AFE11" s="6">
        <v>42734</v>
      </c>
      <c r="AFF11" s="1">
        <v>7.74</v>
      </c>
      <c r="AFG11" s="1">
        <v>8086790</v>
      </c>
      <c r="AFH11" s="3">
        <f t="shared" si="167"/>
        <v>62591754.600000001</v>
      </c>
      <c r="AFJ11" s="6">
        <v>42734</v>
      </c>
      <c r="AFK11" s="1">
        <v>3.76</v>
      </c>
      <c r="AFL11" s="1">
        <v>8582755</v>
      </c>
      <c r="AFM11" s="3">
        <f t="shared" si="168"/>
        <v>32271158.799999997</v>
      </c>
      <c r="AFO11" s="6">
        <v>42734</v>
      </c>
      <c r="AFP11" s="1">
        <v>5.68</v>
      </c>
      <c r="AFQ11" s="1">
        <v>14676923</v>
      </c>
      <c r="AFR11" s="3">
        <f t="shared" si="169"/>
        <v>83364922.640000001</v>
      </c>
      <c r="AFT11" s="6">
        <v>42734</v>
      </c>
      <c r="AFU11" s="1">
        <v>14.3</v>
      </c>
      <c r="AFV11" s="1">
        <v>1517392</v>
      </c>
      <c r="AFW11" s="3">
        <f t="shared" si="170"/>
        <v>21698705.600000001</v>
      </c>
      <c r="AFY11" s="6">
        <v>42734</v>
      </c>
      <c r="AFZ11" s="1">
        <v>3.75</v>
      </c>
      <c r="AGA11" s="1">
        <v>33689954</v>
      </c>
      <c r="AGB11" s="3">
        <f t="shared" si="171"/>
        <v>126337327.5</v>
      </c>
      <c r="AGD11" s="6">
        <v>42734</v>
      </c>
      <c r="AGE11" s="1">
        <v>2.0699999999999998</v>
      </c>
      <c r="AGF11" s="1">
        <v>83152975</v>
      </c>
      <c r="AGG11" s="3">
        <f t="shared" si="172"/>
        <v>172126658.25</v>
      </c>
      <c r="AGI11" s="6">
        <v>42734</v>
      </c>
      <c r="AGJ11" s="1">
        <v>21.99</v>
      </c>
      <c r="AGK11" s="1">
        <v>3229918</v>
      </c>
      <c r="AGL11" s="3">
        <f t="shared" si="173"/>
        <v>71025896.819999993</v>
      </c>
      <c r="AGN11" s="6">
        <v>42734</v>
      </c>
      <c r="AGO11" s="1">
        <v>6.5</v>
      </c>
      <c r="AGP11" s="1">
        <v>1332100</v>
      </c>
      <c r="AGQ11" s="3">
        <f t="shared" si="174"/>
        <v>8658650</v>
      </c>
      <c r="AGS11" s="6">
        <v>42734</v>
      </c>
      <c r="AGT11" s="1">
        <v>18.02</v>
      </c>
      <c r="AGU11" s="1">
        <v>106587325</v>
      </c>
      <c r="AGV11" s="3">
        <f t="shared" si="175"/>
        <v>1920703596.5</v>
      </c>
      <c r="AGX11" s="6">
        <v>42734</v>
      </c>
      <c r="AGY11" s="1">
        <v>4.8</v>
      </c>
      <c r="AGZ11" s="1">
        <v>18000313</v>
      </c>
      <c r="AHA11" s="3">
        <f t="shared" si="176"/>
        <v>86401502.399999991</v>
      </c>
      <c r="AHC11" s="6">
        <v>42734</v>
      </c>
      <c r="AHD11" s="1">
        <v>13.8</v>
      </c>
      <c r="AHE11" s="1">
        <v>4508297</v>
      </c>
      <c r="AHF11" s="3">
        <f t="shared" si="177"/>
        <v>62214498.600000001</v>
      </c>
      <c r="AHH11" s="6">
        <v>42734</v>
      </c>
      <c r="AHI11" s="1">
        <v>7.4</v>
      </c>
      <c r="AHJ11" s="1">
        <v>15866127</v>
      </c>
      <c r="AHK11" s="3">
        <f t="shared" si="178"/>
        <v>117409339.80000001</v>
      </c>
      <c r="AHM11" s="6">
        <v>42734</v>
      </c>
      <c r="AHN11" s="1">
        <v>4.5999999999999996</v>
      </c>
      <c r="AHO11" s="1">
        <v>5940928</v>
      </c>
      <c r="AHP11" s="3">
        <f t="shared" si="179"/>
        <v>27328268.799999997</v>
      </c>
      <c r="AHR11" s="6">
        <v>42734</v>
      </c>
      <c r="AHS11" s="1">
        <v>1.73</v>
      </c>
      <c r="AHT11" s="1">
        <v>5202357</v>
      </c>
      <c r="AHU11" s="3">
        <f t="shared" si="180"/>
        <v>9000077.6099999994</v>
      </c>
      <c r="AHW11" s="6">
        <v>42734</v>
      </c>
      <c r="AHX11" s="1">
        <v>4.0599999999999996</v>
      </c>
      <c r="AHY11" s="1">
        <v>2387244</v>
      </c>
      <c r="AHZ11" s="3">
        <f t="shared" si="181"/>
        <v>9692210.6399999987</v>
      </c>
      <c r="AIB11" s="6">
        <v>42734</v>
      </c>
      <c r="AIC11" s="1">
        <v>4.5999999999999996</v>
      </c>
      <c r="AID11" s="1">
        <v>36878386</v>
      </c>
      <c r="AIE11" s="3">
        <f t="shared" si="182"/>
        <v>169640575.59999999</v>
      </c>
      <c r="AIG11" s="6">
        <v>42734</v>
      </c>
      <c r="AIH11" s="1">
        <v>3.13</v>
      </c>
      <c r="AII11" s="1">
        <v>2988018</v>
      </c>
      <c r="AIJ11" s="3">
        <f t="shared" si="183"/>
        <v>9352496.3399999999</v>
      </c>
      <c r="AIL11" s="6">
        <v>42734</v>
      </c>
      <c r="AIM11" s="1">
        <v>8.85</v>
      </c>
      <c r="AIN11" s="1">
        <v>9474537</v>
      </c>
      <c r="AIO11" s="3">
        <f t="shared" si="184"/>
        <v>83849652.450000003</v>
      </c>
      <c r="AIQ11" s="6">
        <v>42734</v>
      </c>
      <c r="AIR11" s="1">
        <v>21.27</v>
      </c>
      <c r="AIS11" s="1">
        <v>9952537</v>
      </c>
      <c r="AIT11" s="3">
        <f t="shared" si="185"/>
        <v>211690461.99000001</v>
      </c>
      <c r="AIV11" s="6">
        <v>42734</v>
      </c>
      <c r="AIW11" s="1">
        <v>10.65</v>
      </c>
      <c r="AIX11" s="1">
        <v>14575085</v>
      </c>
      <c r="AIY11" s="3">
        <f t="shared" si="186"/>
        <v>155224655.25</v>
      </c>
      <c r="AJA11" s="6">
        <v>42734</v>
      </c>
      <c r="AJB11" s="1">
        <v>16.899999999999999</v>
      </c>
      <c r="AJC11" s="1">
        <v>8995725</v>
      </c>
      <c r="AJD11" s="3">
        <f t="shared" si="187"/>
        <v>152027752.5</v>
      </c>
      <c r="AJF11" s="6">
        <v>42734</v>
      </c>
      <c r="AJG11" s="1">
        <v>14.2</v>
      </c>
      <c r="AJH11" s="1">
        <v>14250069</v>
      </c>
      <c r="AJI11" s="3">
        <f t="shared" si="188"/>
        <v>202350979.79999998</v>
      </c>
      <c r="AJK11" s="6">
        <v>42734</v>
      </c>
      <c r="AJL11" s="1">
        <v>7.9399999999999995</v>
      </c>
      <c r="AJM11" s="1">
        <v>22186408</v>
      </c>
      <c r="AJN11" s="3">
        <f t="shared" si="189"/>
        <v>176160079.51999998</v>
      </c>
      <c r="AJP11" s="6">
        <v>42734</v>
      </c>
      <c r="AJQ11" s="1">
        <v>3.8</v>
      </c>
      <c r="AJR11" s="1">
        <v>93480388</v>
      </c>
      <c r="AJS11" s="3">
        <f t="shared" si="190"/>
        <v>355225474.39999998</v>
      </c>
      <c r="AJU11" s="6">
        <v>42734</v>
      </c>
      <c r="AJV11" s="1">
        <v>22.55</v>
      </c>
      <c r="AJW11" s="1">
        <v>10859906</v>
      </c>
      <c r="AJX11" s="3">
        <f t="shared" si="191"/>
        <v>244890880.30000001</v>
      </c>
      <c r="AJZ11" s="6">
        <v>42734</v>
      </c>
      <c r="AKA11" s="1">
        <v>6.95</v>
      </c>
      <c r="AKB11" s="1">
        <v>15766123</v>
      </c>
      <c r="AKC11" s="3">
        <f t="shared" si="192"/>
        <v>109574554.85000001</v>
      </c>
      <c r="AKE11" s="6">
        <v>42734</v>
      </c>
      <c r="AKF11" s="1">
        <v>8.31</v>
      </c>
      <c r="AKG11" s="1">
        <v>33301522</v>
      </c>
      <c r="AKH11" s="3">
        <f t="shared" si="193"/>
        <v>276735647.81999999</v>
      </c>
      <c r="AKJ11" s="6">
        <v>42734</v>
      </c>
      <c r="AKK11" s="1">
        <v>18.13</v>
      </c>
      <c r="AKL11" s="1">
        <v>14089879</v>
      </c>
      <c r="AKM11" s="3">
        <f t="shared" si="194"/>
        <v>255449506.26999998</v>
      </c>
      <c r="AKO11" s="6">
        <v>42734</v>
      </c>
      <c r="AKP11" s="1">
        <v>4.95</v>
      </c>
      <c r="AKQ11" s="1">
        <v>16460951</v>
      </c>
      <c r="AKR11" s="3">
        <f t="shared" si="195"/>
        <v>81481707.450000003</v>
      </c>
      <c r="AKT11" s="6">
        <v>42734</v>
      </c>
      <c r="AKU11" s="1">
        <v>14.43</v>
      </c>
      <c r="AKV11" s="1">
        <v>16756957</v>
      </c>
      <c r="AKW11" s="3">
        <f t="shared" si="196"/>
        <v>241802889.50999999</v>
      </c>
      <c r="AKY11" s="6">
        <v>42734</v>
      </c>
      <c r="AKZ11" s="1">
        <v>2.38</v>
      </c>
      <c r="ALA11" s="1">
        <v>77961396</v>
      </c>
      <c r="ALB11" s="3">
        <f t="shared" si="197"/>
        <v>185548122.47999999</v>
      </c>
      <c r="ALD11" s="6">
        <v>42734</v>
      </c>
      <c r="ALE11" s="1">
        <v>5.31</v>
      </c>
      <c r="ALF11" s="1">
        <v>90019609</v>
      </c>
      <c r="ALG11" s="3">
        <f t="shared" si="198"/>
        <v>478004123.78999996</v>
      </c>
      <c r="ALI11" s="6">
        <v>42734</v>
      </c>
      <c r="ALJ11" s="1">
        <v>10.8</v>
      </c>
      <c r="ALK11" s="1">
        <v>27296283</v>
      </c>
      <c r="ALL11" s="3">
        <f t="shared" si="199"/>
        <v>294799856.40000004</v>
      </c>
      <c r="ALN11" s="6">
        <v>42734</v>
      </c>
      <c r="ALO11" s="1">
        <v>1.94</v>
      </c>
      <c r="ALP11" s="1">
        <v>116859800</v>
      </c>
      <c r="ALQ11" s="3">
        <f t="shared" si="200"/>
        <v>226708012</v>
      </c>
      <c r="ALS11" s="6">
        <v>42734</v>
      </c>
      <c r="ALT11" s="1">
        <v>8.67</v>
      </c>
      <c r="ALU11" s="1">
        <v>3389881</v>
      </c>
      <c r="ALV11" s="3">
        <f t="shared" si="201"/>
        <v>29390268.27</v>
      </c>
      <c r="ALX11" s="6">
        <v>42734</v>
      </c>
      <c r="ALY11" s="1">
        <v>13.02</v>
      </c>
      <c r="ALZ11" s="1">
        <v>139735143</v>
      </c>
      <c r="AMA11" s="3">
        <f t="shared" si="202"/>
        <v>1819351561.8599999</v>
      </c>
      <c r="AMC11" s="6">
        <v>42734</v>
      </c>
      <c r="AMD11" s="1">
        <v>3.25</v>
      </c>
      <c r="AME11" s="1">
        <v>19658846</v>
      </c>
      <c r="AMF11" s="3">
        <f t="shared" si="203"/>
        <v>63891249.5</v>
      </c>
      <c r="AMH11" s="6">
        <v>42734</v>
      </c>
      <c r="AMI11" s="1">
        <v>10.8</v>
      </c>
      <c r="AMJ11" s="1">
        <v>13033958</v>
      </c>
      <c r="AMK11" s="3">
        <f t="shared" si="204"/>
        <v>140766746.40000001</v>
      </c>
      <c r="AMP11" s="3" t="str">
        <f t="shared" si="205"/>
        <v/>
      </c>
      <c r="AMR11" s="6">
        <v>42734</v>
      </c>
      <c r="AMS11" s="1">
        <v>11.71</v>
      </c>
      <c r="AMT11" s="1">
        <v>13845403</v>
      </c>
      <c r="AMU11" s="3">
        <f t="shared" si="206"/>
        <v>162129669.13000003</v>
      </c>
      <c r="AMW11" s="6">
        <v>42734</v>
      </c>
      <c r="AMX11" s="1">
        <v>18.27</v>
      </c>
      <c r="AMY11" s="1">
        <v>4415198</v>
      </c>
      <c r="AMZ11" s="3">
        <f t="shared" si="207"/>
        <v>80665667.459999993</v>
      </c>
      <c r="ANB11" s="6">
        <v>42734</v>
      </c>
      <c r="ANC11" s="1">
        <v>25.06</v>
      </c>
      <c r="AND11" s="1">
        <v>11182276</v>
      </c>
      <c r="ANE11" s="3">
        <f t="shared" si="208"/>
        <v>280227836.56</v>
      </c>
      <c r="ANJ11" s="3" t="str">
        <f t="shared" si="209"/>
        <v/>
      </c>
      <c r="ANL11" s="6">
        <v>42734</v>
      </c>
      <c r="ANM11" s="1">
        <v>10.99</v>
      </c>
      <c r="ANN11" s="1">
        <v>6816387</v>
      </c>
      <c r="ANO11" s="3">
        <f t="shared" si="210"/>
        <v>74912093.129999995</v>
      </c>
      <c r="ANQ11" s="6">
        <v>42734</v>
      </c>
      <c r="ANR11" s="1">
        <v>12.15</v>
      </c>
      <c r="ANS11" s="1">
        <v>20269268</v>
      </c>
      <c r="ANT11" s="3">
        <f t="shared" si="211"/>
        <v>246271606.20000002</v>
      </c>
      <c r="ANV11" s="6">
        <v>42734</v>
      </c>
      <c r="ANW11" s="1">
        <v>11.9</v>
      </c>
      <c r="ANX11" s="1">
        <v>4826921</v>
      </c>
      <c r="ANY11" s="3">
        <f t="shared" si="212"/>
        <v>57440359.899999999</v>
      </c>
      <c r="AOA11" s="6">
        <v>42734</v>
      </c>
      <c r="AOB11" s="1">
        <v>20.7</v>
      </c>
      <c r="AOC11" s="1">
        <v>12033678</v>
      </c>
      <c r="AOD11" s="3">
        <f t="shared" si="213"/>
        <v>249097134.59999999</v>
      </c>
      <c r="AOF11" s="6">
        <v>42734</v>
      </c>
      <c r="AOG11" s="1">
        <v>28.15</v>
      </c>
      <c r="AOH11" s="1">
        <v>23784653</v>
      </c>
      <c r="AOI11" s="3">
        <f t="shared" si="214"/>
        <v>669537981.94999993</v>
      </c>
      <c r="AOK11" s="6">
        <v>42734</v>
      </c>
      <c r="AOL11" s="1">
        <v>13.1</v>
      </c>
      <c r="AOM11" s="1">
        <v>47586772</v>
      </c>
      <c r="AON11" s="3">
        <f t="shared" si="215"/>
        <v>623386713.19999993</v>
      </c>
      <c r="AOP11" s="6">
        <v>42734</v>
      </c>
      <c r="AOQ11" s="1">
        <v>10.82</v>
      </c>
      <c r="AOR11" s="1">
        <v>3741660</v>
      </c>
      <c r="AOS11" s="3">
        <f t="shared" si="216"/>
        <v>40484761.200000003</v>
      </c>
      <c r="AOU11" s="6">
        <v>42734</v>
      </c>
      <c r="AOV11" s="1">
        <v>18.489999999999998</v>
      </c>
      <c r="AOW11" s="1">
        <v>16181660</v>
      </c>
      <c r="AOX11" s="3">
        <f t="shared" si="217"/>
        <v>299198893.39999998</v>
      </c>
      <c r="AOZ11" s="6">
        <v>42734</v>
      </c>
      <c r="APA11" s="1">
        <v>10.65</v>
      </c>
      <c r="APB11" s="1">
        <v>30297031</v>
      </c>
      <c r="APC11" s="3">
        <f t="shared" si="218"/>
        <v>322663380.15000004</v>
      </c>
      <c r="APE11" s="6">
        <v>42734</v>
      </c>
      <c r="APF11" s="1">
        <v>13.31</v>
      </c>
      <c r="APG11" s="1">
        <v>13179987</v>
      </c>
      <c r="APH11" s="3">
        <f t="shared" si="219"/>
        <v>175425626.97</v>
      </c>
      <c r="APJ11" s="6">
        <v>42734</v>
      </c>
      <c r="APK11" s="1">
        <v>12.1</v>
      </c>
      <c r="APL11" s="1">
        <v>24022343</v>
      </c>
      <c r="APM11" s="3">
        <f t="shared" si="220"/>
        <v>290670350.30000001</v>
      </c>
      <c r="APO11" s="6">
        <v>42734</v>
      </c>
      <c r="APP11" s="1">
        <v>6.61</v>
      </c>
      <c r="APQ11" s="1">
        <v>172339207</v>
      </c>
      <c r="APR11" s="3">
        <f t="shared" si="221"/>
        <v>1139162158.27</v>
      </c>
      <c r="APT11" s="6">
        <v>42734</v>
      </c>
      <c r="APU11" s="1">
        <v>28.94</v>
      </c>
      <c r="APV11" s="1">
        <v>16814673</v>
      </c>
      <c r="APW11" s="3">
        <f t="shared" si="222"/>
        <v>486616636.62</v>
      </c>
      <c r="APY11" s="6">
        <v>42734</v>
      </c>
      <c r="APZ11" s="1">
        <v>33.549999999999997</v>
      </c>
      <c r="AQA11" s="1">
        <v>7607084</v>
      </c>
      <c r="AQB11" s="3">
        <f t="shared" si="223"/>
        <v>255217668.19999999</v>
      </c>
      <c r="AQD11" s="6">
        <v>42734</v>
      </c>
      <c r="AQE11" s="1">
        <v>14.11</v>
      </c>
      <c r="AQF11" s="1">
        <v>21517314</v>
      </c>
      <c r="AQG11" s="3">
        <f t="shared" si="224"/>
        <v>303609300.53999996</v>
      </c>
      <c r="AQI11" s="6">
        <v>42734</v>
      </c>
      <c r="AQJ11" s="1">
        <v>7.45</v>
      </c>
      <c r="AQK11" s="1">
        <v>20197545</v>
      </c>
      <c r="AQL11" s="3">
        <f t="shared" si="225"/>
        <v>150471710.25</v>
      </c>
      <c r="AQN11" s="6">
        <v>42734</v>
      </c>
      <c r="AQO11" s="1">
        <v>28.05</v>
      </c>
      <c r="AQP11" s="1">
        <v>20947510</v>
      </c>
      <c r="AQQ11" s="3">
        <f t="shared" si="226"/>
        <v>587577655.5</v>
      </c>
      <c r="AQS11" s="6">
        <v>42734</v>
      </c>
      <c r="AQT11" s="1">
        <v>52.77</v>
      </c>
      <c r="AQU11" s="1">
        <v>9598950</v>
      </c>
      <c r="AQV11" s="3">
        <f t="shared" si="227"/>
        <v>506536591.50000006</v>
      </c>
      <c r="AQX11" s="6">
        <v>42734</v>
      </c>
      <c r="AQY11" s="1">
        <v>8.31</v>
      </c>
      <c r="AQZ11" s="1">
        <v>62370999</v>
      </c>
      <c r="ARA11" s="3">
        <f t="shared" si="228"/>
        <v>518303001.69000006</v>
      </c>
      <c r="ARC11" s="6">
        <v>42734</v>
      </c>
      <c r="ARD11" s="1">
        <v>44.2</v>
      </c>
      <c r="ARE11" s="1">
        <v>23594450</v>
      </c>
      <c r="ARF11" s="3">
        <f t="shared" si="229"/>
        <v>1042874690.0000001</v>
      </c>
      <c r="ARH11" s="6">
        <v>42734</v>
      </c>
      <c r="ARI11" s="1">
        <v>14.3</v>
      </c>
      <c r="ARJ11" s="1">
        <v>34845186</v>
      </c>
      <c r="ARK11" s="3">
        <f t="shared" si="230"/>
        <v>498286159.80000001</v>
      </c>
      <c r="ARM11" s="6">
        <v>42734</v>
      </c>
      <c r="ARN11" s="1">
        <v>29.39</v>
      </c>
      <c r="ARO11" s="1">
        <v>11140919</v>
      </c>
      <c r="ARP11" s="3">
        <f t="shared" si="231"/>
        <v>327431609.41000003</v>
      </c>
      <c r="ARR11" s="6">
        <v>42734</v>
      </c>
      <c r="ARS11" s="1">
        <v>30</v>
      </c>
      <c r="ART11" s="1">
        <v>14640358</v>
      </c>
      <c r="ARU11" s="3">
        <f t="shared" si="232"/>
        <v>439210740</v>
      </c>
      <c r="ARW11" s="6">
        <v>42734</v>
      </c>
      <c r="ARX11" s="1">
        <v>30.33</v>
      </c>
      <c r="ARY11" s="1">
        <v>13251447</v>
      </c>
      <c r="ARZ11" s="3">
        <f t="shared" si="233"/>
        <v>401916387.50999999</v>
      </c>
      <c r="ASB11" s="6">
        <v>42734</v>
      </c>
      <c r="ASC11" s="1">
        <v>21.43</v>
      </c>
      <c r="ASD11" s="1">
        <v>40726710</v>
      </c>
      <c r="ASE11" s="3">
        <f t="shared" si="234"/>
        <v>872773395.29999995</v>
      </c>
      <c r="ASG11" s="6">
        <v>42734</v>
      </c>
      <c r="ASH11" s="1">
        <v>12.98</v>
      </c>
      <c r="ASI11" s="1">
        <v>18544644</v>
      </c>
      <c r="ASJ11" s="3">
        <f t="shared" si="235"/>
        <v>240709479.12</v>
      </c>
      <c r="ASL11" s="6">
        <v>42734</v>
      </c>
      <c r="ASM11" s="1">
        <v>18.68</v>
      </c>
      <c r="ASN11" s="1">
        <v>10178923</v>
      </c>
      <c r="ASO11" s="3">
        <f t="shared" si="236"/>
        <v>190142281.63999999</v>
      </c>
      <c r="ASQ11" s="6">
        <v>42734</v>
      </c>
      <c r="ASR11" s="1">
        <v>53.58</v>
      </c>
      <c r="ASS11" s="1">
        <v>41066143</v>
      </c>
      <c r="AST11" s="3">
        <f t="shared" si="237"/>
        <v>2200323941.9400001</v>
      </c>
      <c r="ASV11" s="6">
        <v>42734</v>
      </c>
      <c r="ASW11" s="1">
        <v>12.15</v>
      </c>
      <c r="ASX11" s="1">
        <v>12989512</v>
      </c>
      <c r="ASY11" s="3">
        <f t="shared" si="238"/>
        <v>157822570.80000001</v>
      </c>
      <c r="ATA11" s="6">
        <v>42734</v>
      </c>
      <c r="ATB11" s="1">
        <v>8.49</v>
      </c>
      <c r="ATC11" s="1">
        <v>119373764</v>
      </c>
      <c r="ATD11" s="3">
        <f t="shared" si="239"/>
        <v>1013483256.36</v>
      </c>
      <c r="ATF11" s="6">
        <v>42734</v>
      </c>
      <c r="ATG11" s="1">
        <v>5.03</v>
      </c>
      <c r="ATH11" s="1">
        <v>41425802</v>
      </c>
      <c r="ATI11" s="3">
        <f t="shared" si="240"/>
        <v>208371784.06</v>
      </c>
      <c r="ATK11" s="6">
        <v>42734</v>
      </c>
      <c r="ATL11" s="1">
        <v>12.95</v>
      </c>
      <c r="ATM11" s="1">
        <v>7874175</v>
      </c>
      <c r="ATN11" s="3">
        <f t="shared" si="241"/>
        <v>101970566.25</v>
      </c>
      <c r="ATP11" s="6">
        <v>42734</v>
      </c>
      <c r="ATQ11" s="1">
        <v>8.7100000000000009</v>
      </c>
      <c r="ATR11" s="1">
        <v>347788231</v>
      </c>
      <c r="ATS11" s="3">
        <f t="shared" si="242"/>
        <v>3029235492.0100002</v>
      </c>
      <c r="ATU11" s="6">
        <v>42734</v>
      </c>
      <c r="ATV11" s="1">
        <v>50.11</v>
      </c>
      <c r="ATW11" s="1">
        <v>24333060</v>
      </c>
      <c r="ATX11" s="3">
        <f t="shared" si="243"/>
        <v>1219329636.5999999</v>
      </c>
      <c r="ATZ11" s="6">
        <v>42734</v>
      </c>
      <c r="AUA11" s="1">
        <v>55.98</v>
      </c>
      <c r="AUB11" s="1">
        <v>6312266</v>
      </c>
      <c r="AUC11" s="3">
        <f t="shared" si="244"/>
        <v>353360650.68000001</v>
      </c>
      <c r="AUE11" s="6">
        <v>42734</v>
      </c>
      <c r="AUF11" s="1">
        <v>45.55</v>
      </c>
      <c r="AUG11" s="1">
        <v>53982969</v>
      </c>
      <c r="AUH11" s="3">
        <f t="shared" si="245"/>
        <v>2458924237.9499998</v>
      </c>
      <c r="AUJ11" s="6">
        <v>42734</v>
      </c>
      <c r="AUK11" s="1">
        <v>14.19</v>
      </c>
      <c r="AUL11" s="1">
        <v>29258553</v>
      </c>
      <c r="AUM11" s="3">
        <f t="shared" si="246"/>
        <v>415178867.06999999</v>
      </c>
      <c r="AUO11" s="6">
        <v>42734</v>
      </c>
      <c r="AUP11" s="1">
        <v>14.45</v>
      </c>
      <c r="AUQ11" s="1">
        <v>42363490</v>
      </c>
      <c r="AUR11" s="3">
        <f t="shared" si="247"/>
        <v>612152430.5</v>
      </c>
      <c r="AUT11" s="6">
        <v>42734</v>
      </c>
      <c r="AUU11" s="1">
        <v>8.9499999999999993</v>
      </c>
      <c r="AUV11" s="1">
        <v>315197747</v>
      </c>
      <c r="AUW11" s="3">
        <f t="shared" si="248"/>
        <v>2821019835.6499996</v>
      </c>
      <c r="AUY11" s="6">
        <v>42734</v>
      </c>
      <c r="AUZ11" s="1">
        <v>7.32</v>
      </c>
      <c r="AVA11" s="1">
        <v>660504351</v>
      </c>
      <c r="AVB11" s="3">
        <f t="shared" si="249"/>
        <v>4834891849.3200006</v>
      </c>
      <c r="AVD11" s="6">
        <v>42734</v>
      </c>
      <c r="AVE11" s="1">
        <v>13.77</v>
      </c>
      <c r="AVF11" s="1">
        <v>39556380</v>
      </c>
      <c r="AVG11" s="3">
        <f t="shared" si="250"/>
        <v>544691352.60000002</v>
      </c>
      <c r="AVI11" s="6">
        <v>42734</v>
      </c>
      <c r="AVJ11" s="1">
        <v>54.76</v>
      </c>
      <c r="AVK11" s="1">
        <v>8909299</v>
      </c>
      <c r="AVL11" s="3">
        <f t="shared" si="251"/>
        <v>487873213.24000001</v>
      </c>
      <c r="AVN11" s="6">
        <v>42734</v>
      </c>
      <c r="AVO11" s="1">
        <v>10.75</v>
      </c>
      <c r="AVP11" s="1">
        <v>31096120</v>
      </c>
      <c r="AVQ11" s="3">
        <f t="shared" si="252"/>
        <v>334283290</v>
      </c>
      <c r="AVS11" s="6">
        <v>42734</v>
      </c>
      <c r="AVT11" s="1">
        <v>43.07</v>
      </c>
      <c r="AVU11" s="1">
        <v>18047555</v>
      </c>
      <c r="AVV11" s="3">
        <f t="shared" si="253"/>
        <v>777308193.85000002</v>
      </c>
      <c r="AVX11" s="6">
        <v>42734</v>
      </c>
      <c r="AVY11" s="1">
        <v>54.35</v>
      </c>
      <c r="AVZ11" s="1">
        <v>22057152</v>
      </c>
      <c r="AWA11" s="3">
        <f t="shared" si="254"/>
        <v>1198806211.2</v>
      </c>
      <c r="AWC11" s="6">
        <v>42734</v>
      </c>
      <c r="AWD11" s="1">
        <v>44.62</v>
      </c>
      <c r="AWE11" s="1">
        <v>53457678</v>
      </c>
      <c r="AWF11" s="3">
        <f t="shared" si="255"/>
        <v>2385281592.3599997</v>
      </c>
      <c r="AWH11" s="6">
        <v>42734</v>
      </c>
      <c r="AWI11" s="1">
        <v>50.18</v>
      </c>
      <c r="AWJ11" s="1">
        <v>29825473</v>
      </c>
      <c r="AWK11" s="3">
        <f t="shared" si="256"/>
        <v>1496642235.1400001</v>
      </c>
      <c r="AWM11" s="6">
        <v>42734</v>
      </c>
      <c r="AWN11" s="1">
        <v>27.75</v>
      </c>
      <c r="AWO11" s="1">
        <v>19007436</v>
      </c>
      <c r="AWP11" s="3">
        <f t="shared" si="257"/>
        <v>527456349</v>
      </c>
      <c r="AWR11" s="6">
        <v>42734</v>
      </c>
      <c r="AWS11" s="1">
        <v>7.38</v>
      </c>
      <c r="AWT11" s="1">
        <v>38666572</v>
      </c>
      <c r="AWU11" s="3">
        <f t="shared" si="258"/>
        <v>285359301.36000001</v>
      </c>
      <c r="AWW11" s="6">
        <v>42734</v>
      </c>
      <c r="AWX11" s="1">
        <v>54.13</v>
      </c>
      <c r="AWY11" s="1">
        <v>60489316</v>
      </c>
      <c r="AWZ11" s="3">
        <f t="shared" si="259"/>
        <v>3274286675.0799999</v>
      </c>
      <c r="AXB11" s="6">
        <v>42734</v>
      </c>
      <c r="AXC11" s="1">
        <v>13.04</v>
      </c>
      <c r="AXD11" s="1">
        <v>443586807</v>
      </c>
      <c r="AXE11" s="3">
        <f t="shared" si="260"/>
        <v>5784371963.2799997</v>
      </c>
      <c r="AXG11" s="6">
        <v>42734</v>
      </c>
      <c r="AXH11" s="1">
        <v>60.3</v>
      </c>
      <c r="AXI11" s="1">
        <v>8742189</v>
      </c>
      <c r="AXJ11" s="3">
        <f t="shared" si="261"/>
        <v>527153996.69999999</v>
      </c>
      <c r="AXL11" s="6">
        <v>42734</v>
      </c>
      <c r="AXM11" s="1">
        <v>31.65</v>
      </c>
      <c r="AXN11" s="1">
        <v>20199964</v>
      </c>
      <c r="AXO11" s="3">
        <f t="shared" si="262"/>
        <v>639328860.60000002</v>
      </c>
      <c r="AXQ11" s="6">
        <v>42734</v>
      </c>
      <c r="AXR11" s="1">
        <v>25.01</v>
      </c>
      <c r="AXS11" s="1">
        <v>46083546</v>
      </c>
      <c r="AXT11" s="3">
        <f t="shared" si="263"/>
        <v>1152549485.46</v>
      </c>
      <c r="AXV11" s="6">
        <v>42734</v>
      </c>
      <c r="AXW11" s="1">
        <v>28.49</v>
      </c>
      <c r="AXX11" s="1">
        <v>14160311</v>
      </c>
      <c r="AXY11" s="3">
        <f t="shared" si="264"/>
        <v>403427260.38999999</v>
      </c>
      <c r="AYA11" s="6">
        <v>42734</v>
      </c>
      <c r="AYB11" s="1">
        <v>33.9</v>
      </c>
      <c r="AYC11" s="1">
        <v>13754716</v>
      </c>
      <c r="AYD11" s="3">
        <f t="shared" si="265"/>
        <v>466284872.39999998</v>
      </c>
      <c r="AYF11" s="6">
        <v>42734</v>
      </c>
      <c r="AYG11" s="1">
        <v>43.86</v>
      </c>
      <c r="AYH11" s="1">
        <v>30803362</v>
      </c>
      <c r="AYI11" s="3">
        <f t="shared" si="266"/>
        <v>1351035457.3199999</v>
      </c>
      <c r="AYK11" s="6">
        <v>42734</v>
      </c>
      <c r="AYL11" s="1">
        <v>7.26</v>
      </c>
      <c r="AYM11" s="1">
        <v>45933495</v>
      </c>
      <c r="AYN11" s="3">
        <f t="shared" si="267"/>
        <v>333477173.69999999</v>
      </c>
      <c r="AYP11" s="6">
        <v>42734</v>
      </c>
      <c r="AYQ11" s="1">
        <v>33.9</v>
      </c>
      <c r="AYR11" s="1">
        <v>15145280</v>
      </c>
      <c r="AYS11" s="3">
        <f t="shared" si="268"/>
        <v>513424992</v>
      </c>
      <c r="AYX11" s="3" t="str">
        <f t="shared" si="269"/>
        <v/>
      </c>
      <c r="AYZ11" s="6">
        <v>42734</v>
      </c>
      <c r="AZA11" s="1">
        <v>8.18</v>
      </c>
      <c r="AZB11" s="1">
        <v>104498478</v>
      </c>
      <c r="AZC11" s="3">
        <f t="shared" si="270"/>
        <v>854797550.03999996</v>
      </c>
      <c r="AZH11" s="3" t="str">
        <f t="shared" si="271"/>
        <v/>
      </c>
      <c r="AZJ11" s="6">
        <v>42734</v>
      </c>
      <c r="AZK11" s="1">
        <v>67.849999999999994</v>
      </c>
      <c r="AZL11" s="1">
        <v>10115592</v>
      </c>
      <c r="AZM11" s="3">
        <f t="shared" si="272"/>
        <v>686342917.19999993</v>
      </c>
      <c r="AZO11" s="6">
        <v>42734</v>
      </c>
      <c r="AZP11" s="1">
        <v>17.73</v>
      </c>
      <c r="AZQ11" s="1">
        <v>144801504</v>
      </c>
      <c r="AZR11" s="3">
        <f t="shared" si="273"/>
        <v>2567330665.9200001</v>
      </c>
      <c r="AZT11" s="6">
        <v>42734</v>
      </c>
      <c r="AZU11" s="1">
        <v>20.9</v>
      </c>
      <c r="AZV11" s="1">
        <v>60703572</v>
      </c>
      <c r="AZW11" s="3">
        <f t="shared" si="274"/>
        <v>1268704654.8</v>
      </c>
      <c r="AZY11" s="6">
        <v>42734</v>
      </c>
      <c r="AZZ11" s="1">
        <v>18.989999999999998</v>
      </c>
      <c r="BAA11" s="1">
        <v>53301919</v>
      </c>
      <c r="BAB11" s="3">
        <f t="shared" si="275"/>
        <v>1012203441.8099999</v>
      </c>
      <c r="BAD11" s="6">
        <v>42734</v>
      </c>
      <c r="BAE11" s="1">
        <v>36.75</v>
      </c>
      <c r="BAF11" s="1">
        <v>16793758</v>
      </c>
      <c r="BAG11" s="3">
        <f t="shared" si="276"/>
        <v>617170606.5</v>
      </c>
      <c r="BAI11" s="6">
        <v>42734</v>
      </c>
      <c r="BAJ11" s="1">
        <v>5.25</v>
      </c>
      <c r="BAK11" s="1">
        <v>563502628</v>
      </c>
      <c r="BAL11" s="3">
        <f t="shared" si="277"/>
        <v>2958388797</v>
      </c>
      <c r="BAN11" s="6">
        <v>42734</v>
      </c>
      <c r="BAO11" s="1">
        <v>72.5</v>
      </c>
      <c r="BAP11" s="1">
        <v>14828625</v>
      </c>
      <c r="BAQ11" s="3">
        <f t="shared" si="278"/>
        <v>1075075312.5</v>
      </c>
      <c r="BAS11" s="6">
        <v>42734</v>
      </c>
      <c r="BAT11" s="1">
        <v>30.27</v>
      </c>
      <c r="BAU11" s="1">
        <v>129850773</v>
      </c>
      <c r="BAV11" s="3">
        <f t="shared" si="279"/>
        <v>3930582898.71</v>
      </c>
      <c r="BBA11" s="3" t="str">
        <f t="shared" si="280"/>
        <v/>
      </c>
      <c r="BBC11" s="6">
        <v>42734</v>
      </c>
      <c r="BBD11" s="1">
        <v>72.66</v>
      </c>
      <c r="BBE11" s="1">
        <v>34770618</v>
      </c>
      <c r="BBF11" s="3">
        <f t="shared" si="281"/>
        <v>2526433103.8800001</v>
      </c>
      <c r="BBH11" s="6">
        <v>42734</v>
      </c>
      <c r="BBI11" s="1">
        <v>13.86</v>
      </c>
      <c r="BBJ11" s="1">
        <v>52939335</v>
      </c>
      <c r="BBK11" s="3">
        <f t="shared" si="282"/>
        <v>733739183.10000002</v>
      </c>
      <c r="BBM11" s="6">
        <v>42734</v>
      </c>
      <c r="BBN11" s="1">
        <v>28.25</v>
      </c>
      <c r="BBO11" s="1">
        <v>30397582</v>
      </c>
      <c r="BBP11" s="3">
        <f t="shared" si="283"/>
        <v>858731691.5</v>
      </c>
      <c r="BBR11" s="6">
        <v>42734</v>
      </c>
      <c r="BBS11" s="1">
        <v>28.85</v>
      </c>
      <c r="BBT11" s="1">
        <v>341591104</v>
      </c>
      <c r="BBU11" s="3">
        <f t="shared" si="284"/>
        <v>9854903350.3999996</v>
      </c>
      <c r="BBW11" s="6">
        <v>42734</v>
      </c>
      <c r="BBX11" s="1">
        <v>36.65</v>
      </c>
      <c r="BBY11" s="1">
        <v>30822339</v>
      </c>
      <c r="BBZ11" s="3">
        <f t="shared" si="285"/>
        <v>1129638724.3499999</v>
      </c>
      <c r="BCE11" s="3" t="str">
        <f t="shared" si="286"/>
        <v/>
      </c>
      <c r="BCG11" s="6">
        <v>42734</v>
      </c>
      <c r="BCH11" s="1">
        <v>21.2</v>
      </c>
      <c r="BCI11" s="1">
        <v>77735332</v>
      </c>
      <c r="BCJ11" s="3">
        <f t="shared" si="287"/>
        <v>1647989038.3999999</v>
      </c>
      <c r="BCL11" s="6">
        <v>42734</v>
      </c>
      <c r="BCM11" s="1">
        <v>11.9</v>
      </c>
      <c r="BCN11" s="1">
        <v>266386079</v>
      </c>
      <c r="BCO11" s="3">
        <f t="shared" si="288"/>
        <v>3169994340.0999999</v>
      </c>
      <c r="BCQ11" s="6">
        <v>42734</v>
      </c>
      <c r="BCR11" s="1">
        <v>20.6</v>
      </c>
      <c r="BCS11" s="1">
        <v>32919143</v>
      </c>
      <c r="BCT11" s="3">
        <f t="shared" si="289"/>
        <v>678134345.80000007</v>
      </c>
      <c r="BCV11" s="6">
        <v>42734</v>
      </c>
      <c r="BCW11" s="1">
        <v>22.44</v>
      </c>
      <c r="BCX11" s="1">
        <v>64917262</v>
      </c>
      <c r="BCY11" s="3">
        <f t="shared" si="290"/>
        <v>1456743359.28</v>
      </c>
      <c r="BDA11" s="6">
        <v>42734</v>
      </c>
      <c r="BDB11" s="1">
        <v>2.57</v>
      </c>
      <c r="BDC11" s="1">
        <v>690962706</v>
      </c>
      <c r="BDD11" s="3">
        <f t="shared" si="291"/>
        <v>1775774154.4199998</v>
      </c>
      <c r="BDF11" s="6">
        <v>42734</v>
      </c>
      <c r="BDG11" s="1">
        <v>38.65</v>
      </c>
      <c r="BDH11" s="1">
        <v>60335619</v>
      </c>
      <c r="BDI11" s="3">
        <f t="shared" si="292"/>
        <v>2331971674.3499999</v>
      </c>
      <c r="BDK11" s="6">
        <v>42734</v>
      </c>
      <c r="BDL11" s="1">
        <v>11.31</v>
      </c>
      <c r="BDM11" s="1">
        <v>69647646</v>
      </c>
      <c r="BDN11" s="3">
        <f t="shared" si="293"/>
        <v>787714876.25999999</v>
      </c>
      <c r="BDP11" s="6">
        <v>42734</v>
      </c>
      <c r="BDQ11" s="1">
        <v>38.130000000000003</v>
      </c>
      <c r="BDR11" s="1">
        <v>144075378</v>
      </c>
      <c r="BDS11" s="3">
        <f t="shared" si="294"/>
        <v>5493594163.1400003</v>
      </c>
      <c r="BDU11" s="6">
        <v>42734</v>
      </c>
      <c r="BDV11" s="1">
        <v>12.27</v>
      </c>
      <c r="BDW11" s="1">
        <v>109911693</v>
      </c>
      <c r="BDX11" s="3">
        <f t="shared" si="295"/>
        <v>1348616473.1099999</v>
      </c>
      <c r="BDZ11" s="6">
        <v>42734</v>
      </c>
      <c r="BEA11" s="1">
        <v>23.56</v>
      </c>
      <c r="BEB11" s="1">
        <v>136389172</v>
      </c>
      <c r="BEC11" s="3">
        <f t="shared" si="296"/>
        <v>3213328892.3199997</v>
      </c>
      <c r="BEE11" s="6">
        <v>42734</v>
      </c>
      <c r="BEF11" s="1">
        <v>26.56</v>
      </c>
      <c r="BEG11" s="1">
        <v>159893919</v>
      </c>
      <c r="BEH11" s="3">
        <f t="shared" si="297"/>
        <v>4246782488.6399999</v>
      </c>
      <c r="BEJ11" s="6">
        <v>42734</v>
      </c>
      <c r="BEK11" s="1">
        <v>70.650000000000006</v>
      </c>
      <c r="BEL11" s="1">
        <v>41736072</v>
      </c>
      <c r="BEM11" s="3">
        <f t="shared" si="298"/>
        <v>2948653486.8000002</v>
      </c>
      <c r="BEO11" s="6">
        <v>42734</v>
      </c>
      <c r="BEP11" s="1">
        <v>21.4</v>
      </c>
      <c r="BEQ11" s="1">
        <v>30049308</v>
      </c>
      <c r="BER11" s="3">
        <f t="shared" si="299"/>
        <v>643055191.19999993</v>
      </c>
      <c r="BET11" s="6">
        <v>42734</v>
      </c>
      <c r="BEU11" s="1">
        <v>48.39</v>
      </c>
      <c r="BEV11" s="1">
        <v>91997837</v>
      </c>
      <c r="BEW11" s="3">
        <f t="shared" si="300"/>
        <v>4451775332.4300003</v>
      </c>
      <c r="BEY11" s="6">
        <v>42734</v>
      </c>
      <c r="BEZ11" s="1">
        <v>119.22</v>
      </c>
      <c r="BFA11" s="1">
        <v>13157816</v>
      </c>
      <c r="BFB11" s="3">
        <f t="shared" si="301"/>
        <v>1568674823.52</v>
      </c>
      <c r="BFD11" s="6">
        <v>42734</v>
      </c>
      <c r="BFE11" s="1">
        <v>81.93</v>
      </c>
      <c r="BFF11" s="1">
        <v>19931596</v>
      </c>
      <c r="BFG11" s="3">
        <f t="shared" si="302"/>
        <v>1632995660.2800002</v>
      </c>
      <c r="BFI11" s="6">
        <v>42734</v>
      </c>
      <c r="BFJ11" s="1">
        <v>62.44</v>
      </c>
      <c r="BFK11" s="1">
        <v>64375864</v>
      </c>
      <c r="BFL11" s="3">
        <f t="shared" si="303"/>
        <v>4019628948.1599998</v>
      </c>
      <c r="BFN11" s="6">
        <v>42734</v>
      </c>
      <c r="BFO11" s="1">
        <v>12.49</v>
      </c>
      <c r="BFP11" s="1">
        <v>555143216</v>
      </c>
      <c r="BFQ11" s="3">
        <f t="shared" si="304"/>
        <v>6933738767.8400002</v>
      </c>
      <c r="BFS11" s="6">
        <v>42734</v>
      </c>
      <c r="BFT11" s="1">
        <v>11.44</v>
      </c>
      <c r="BFU11" s="1">
        <v>328376554</v>
      </c>
      <c r="BFV11" s="3">
        <f t="shared" si="305"/>
        <v>3756627777.7599998</v>
      </c>
      <c r="BFX11" s="6">
        <v>42734</v>
      </c>
      <c r="BFY11" s="1">
        <v>121.02</v>
      </c>
      <c r="BFZ11" s="1">
        <v>11760326</v>
      </c>
      <c r="BGA11" s="3">
        <f t="shared" si="306"/>
        <v>1423234652.52</v>
      </c>
      <c r="BGC11" s="6">
        <v>42734</v>
      </c>
      <c r="BGD11" s="1">
        <v>49.33</v>
      </c>
      <c r="BGE11" s="1">
        <v>26251563</v>
      </c>
      <c r="BGF11" s="3">
        <f t="shared" si="307"/>
        <v>1294989602.79</v>
      </c>
      <c r="BGH11" s="6">
        <v>42734</v>
      </c>
      <c r="BGI11" s="1">
        <v>45.19</v>
      </c>
      <c r="BGJ11" s="1">
        <v>34033008</v>
      </c>
      <c r="BGK11" s="3">
        <f t="shared" si="308"/>
        <v>1537951631.52</v>
      </c>
      <c r="BGM11" s="6">
        <v>42734</v>
      </c>
      <c r="BGN11" s="1">
        <v>137.38499999999999</v>
      </c>
      <c r="BGO11" s="1">
        <v>12931314</v>
      </c>
      <c r="BGP11" s="3">
        <f t="shared" si="309"/>
        <v>1776568573.8899999</v>
      </c>
      <c r="BGR11" s="6">
        <v>42734</v>
      </c>
      <c r="BGS11" s="1">
        <v>48.78</v>
      </c>
      <c r="BGT11" s="1">
        <v>88090944</v>
      </c>
      <c r="BGU11" s="3">
        <f t="shared" si="310"/>
        <v>4297076248.3199997</v>
      </c>
      <c r="BGW11" s="6">
        <v>42734</v>
      </c>
      <c r="BGX11" s="1">
        <v>30.12</v>
      </c>
      <c r="BGY11" s="1">
        <v>180395714</v>
      </c>
      <c r="BGZ11" s="3">
        <f t="shared" si="311"/>
        <v>5433518905.6800003</v>
      </c>
      <c r="BHB11" s="6">
        <v>42734</v>
      </c>
      <c r="BHC11" s="1">
        <v>14.91</v>
      </c>
      <c r="BHD11" s="1">
        <v>384972903</v>
      </c>
      <c r="BHE11" s="3">
        <f t="shared" si="312"/>
        <v>5739945983.7300005</v>
      </c>
      <c r="BHG11" s="6">
        <v>42734</v>
      </c>
      <c r="BHH11" s="1">
        <v>51.15</v>
      </c>
      <c r="BHI11" s="1">
        <v>111266621</v>
      </c>
      <c r="BHJ11" s="3">
        <f t="shared" si="313"/>
        <v>5691287664.1499996</v>
      </c>
      <c r="BHL11" s="6">
        <v>42734</v>
      </c>
      <c r="BHM11" s="1">
        <v>14.37</v>
      </c>
      <c r="BHN11" s="1">
        <v>213807906</v>
      </c>
      <c r="BHO11" s="3">
        <f t="shared" si="314"/>
        <v>3072419609.2199998</v>
      </c>
      <c r="BHQ11" s="6">
        <v>42734</v>
      </c>
      <c r="BHR11" s="1">
        <v>79.503799999999998</v>
      </c>
      <c r="BHS11" s="1">
        <v>55606635</v>
      </c>
      <c r="BHT11" s="3">
        <f t="shared" si="315"/>
        <v>4420938787.7130003</v>
      </c>
      <c r="BHV11" s="6">
        <v>42734</v>
      </c>
      <c r="BHW11" s="1">
        <v>171.66</v>
      </c>
      <c r="BHX11" s="1">
        <v>35570982</v>
      </c>
      <c r="BHY11" s="3">
        <f t="shared" si="316"/>
        <v>6106114770.1199999</v>
      </c>
      <c r="BIA11" s="6">
        <v>42734</v>
      </c>
      <c r="BIB11" s="1">
        <v>28.26</v>
      </c>
      <c r="BIC11" s="1">
        <v>283174775</v>
      </c>
      <c r="BID11" s="3">
        <f t="shared" si="317"/>
        <v>8002519141.5</v>
      </c>
      <c r="BIF11" s="6">
        <v>42734</v>
      </c>
      <c r="BIG11" s="1">
        <v>38.17</v>
      </c>
      <c r="BIH11" s="1">
        <v>276620082</v>
      </c>
      <c r="BII11" s="3">
        <f t="shared" si="318"/>
        <v>10558588529.940001</v>
      </c>
      <c r="BIK11" s="6">
        <v>42734</v>
      </c>
      <c r="BIL11" s="1">
        <v>30.15</v>
      </c>
      <c r="BIM11" s="1">
        <v>99533800</v>
      </c>
      <c r="BIN11" s="3">
        <f t="shared" si="319"/>
        <v>3000944070</v>
      </c>
      <c r="BIP11" s="6">
        <v>42734</v>
      </c>
      <c r="BIQ11" s="1">
        <v>22.44</v>
      </c>
      <c r="BIR11" s="1">
        <v>394476687</v>
      </c>
      <c r="BIS11" s="3">
        <f t="shared" si="320"/>
        <v>8852056856.2800007</v>
      </c>
      <c r="BIU11" s="6">
        <v>42734</v>
      </c>
      <c r="BIV11" s="1">
        <v>25.22</v>
      </c>
      <c r="BIW11" s="1">
        <v>119198939</v>
      </c>
      <c r="BIX11" s="3">
        <f t="shared" si="321"/>
        <v>3006197241.5799999</v>
      </c>
      <c r="BIZ11" s="6">
        <v>42734</v>
      </c>
      <c r="BJA11" s="1">
        <v>35.270000000000003</v>
      </c>
      <c r="BJB11" s="1">
        <v>223449041</v>
      </c>
      <c r="BJC11" s="3">
        <f t="shared" si="322"/>
        <v>7881047676.0700006</v>
      </c>
      <c r="BJE11" s="6">
        <v>42734</v>
      </c>
      <c r="BJF11" s="1">
        <v>13.63</v>
      </c>
      <c r="BJG11" s="1">
        <v>296193815</v>
      </c>
      <c r="BJH11" s="3">
        <f t="shared" si="323"/>
        <v>4037121698.4500003</v>
      </c>
      <c r="BJJ11" s="6">
        <v>42734</v>
      </c>
      <c r="BJK11" s="1">
        <v>58.86</v>
      </c>
      <c r="BJL11" s="1">
        <v>49975495</v>
      </c>
      <c r="BJM11" s="3">
        <f t="shared" si="324"/>
        <v>2941557635.6999998</v>
      </c>
      <c r="BJO11" s="6">
        <v>42734</v>
      </c>
      <c r="BJP11" s="1">
        <v>16.3</v>
      </c>
      <c r="BJQ11" s="1">
        <v>1667963378</v>
      </c>
      <c r="BJR11" s="3">
        <f t="shared" si="325"/>
        <v>27187803061.400002</v>
      </c>
      <c r="BJT11" s="6">
        <v>42734</v>
      </c>
      <c r="BJU11" s="1">
        <v>11.34</v>
      </c>
      <c r="BJV11" s="1">
        <v>3015485138</v>
      </c>
      <c r="BJW11" s="3">
        <f t="shared" si="326"/>
        <v>34195601464.919998</v>
      </c>
      <c r="BJY11" s="6">
        <v>42734</v>
      </c>
      <c r="BJZ11" s="1">
        <v>125.05</v>
      </c>
      <c r="BKA11" s="1">
        <v>98801546</v>
      </c>
      <c r="BKB11" s="3">
        <f t="shared" si="327"/>
        <v>12355133327.299999</v>
      </c>
      <c r="BKD11" s="6">
        <v>42734</v>
      </c>
      <c r="BKE11" s="1">
        <v>96.77</v>
      </c>
      <c r="BKF11" s="1">
        <v>42759913</v>
      </c>
      <c r="BKG11" s="3">
        <f t="shared" si="328"/>
        <v>4137876781.0099998</v>
      </c>
      <c r="BKI11" s="6">
        <v>42734</v>
      </c>
      <c r="BKJ11" s="1">
        <v>38.57</v>
      </c>
      <c r="BKK11" s="1">
        <v>118550614</v>
      </c>
      <c r="BKL11" s="3">
        <f t="shared" si="329"/>
        <v>4572497181.9800005</v>
      </c>
      <c r="BKN11" s="6">
        <v>42734</v>
      </c>
      <c r="BKO11" s="1">
        <v>92.14</v>
      </c>
      <c r="BKP11" s="1">
        <v>66240670</v>
      </c>
      <c r="BKQ11" s="3">
        <f t="shared" si="330"/>
        <v>6103415333.8000002</v>
      </c>
      <c r="BKS11" s="6">
        <v>42734</v>
      </c>
      <c r="BKT11" s="1">
        <v>96.13</v>
      </c>
      <c r="BKU11" s="1">
        <v>60173020</v>
      </c>
      <c r="BKV11" s="3">
        <f t="shared" si="331"/>
        <v>5784432412.5999994</v>
      </c>
      <c r="BKX11" s="6">
        <v>42734</v>
      </c>
      <c r="BKY11" s="1">
        <v>120.02</v>
      </c>
      <c r="BKZ11" s="1">
        <v>66529442</v>
      </c>
      <c r="BLA11" s="3">
        <f t="shared" si="332"/>
        <v>7984863628.8400002</v>
      </c>
      <c r="BLC11" s="6">
        <v>42734</v>
      </c>
      <c r="BLD11" s="1">
        <v>78.680000000000007</v>
      </c>
      <c r="BLE11" s="1">
        <v>147856719</v>
      </c>
      <c r="BLF11" s="3">
        <f t="shared" si="333"/>
        <v>11633366650.92</v>
      </c>
      <c r="BLH11" s="6">
        <v>42734</v>
      </c>
      <c r="BLI11" s="1">
        <v>232.5</v>
      </c>
      <c r="BLJ11" s="1">
        <v>27683026</v>
      </c>
      <c r="BLK11" s="3">
        <f t="shared" si="334"/>
        <v>6436303545</v>
      </c>
      <c r="BLM11" s="6">
        <v>42734</v>
      </c>
      <c r="BLN11" s="1">
        <v>60.37</v>
      </c>
      <c r="BLO11" s="1">
        <v>176635717</v>
      </c>
      <c r="BLP11" s="3">
        <f t="shared" si="335"/>
        <v>10663498235.289999</v>
      </c>
      <c r="BLR11" s="6">
        <v>42734</v>
      </c>
      <c r="BLS11" s="1">
        <v>23.89</v>
      </c>
      <c r="BLT11" s="1">
        <v>520786205</v>
      </c>
      <c r="BLU11" s="3">
        <f t="shared" si="336"/>
        <v>12441582437.450001</v>
      </c>
      <c r="BLW11" s="6">
        <v>42734</v>
      </c>
      <c r="BLX11" s="1">
        <v>74.34</v>
      </c>
      <c r="BLY11" s="1">
        <v>106593124</v>
      </c>
      <c r="BLZ11" s="3">
        <f t="shared" si="337"/>
        <v>7924132838.1600008</v>
      </c>
      <c r="BMB11" s="6">
        <v>42734</v>
      </c>
      <c r="BMC11" s="1">
        <v>45.56</v>
      </c>
      <c r="BMD11" s="1">
        <v>124604432</v>
      </c>
      <c r="BME11" s="3">
        <f t="shared" si="338"/>
        <v>5676977921.9200001</v>
      </c>
      <c r="BMG11" s="6">
        <v>42734</v>
      </c>
      <c r="BMH11" s="1">
        <v>13.4472</v>
      </c>
      <c r="BMI11" s="1">
        <v>705753997</v>
      </c>
      <c r="BMJ11" s="3">
        <f t="shared" si="339"/>
        <v>9490415148.4584007</v>
      </c>
      <c r="BML11" s="6">
        <v>42734</v>
      </c>
      <c r="BMM11" s="1">
        <v>39.58</v>
      </c>
      <c r="BMN11" s="1">
        <v>198366633</v>
      </c>
      <c r="BMO11" s="3">
        <f t="shared" si="340"/>
        <v>7851351334.1399994</v>
      </c>
      <c r="BMQ11" s="6">
        <v>42734</v>
      </c>
      <c r="BMR11" s="1">
        <v>67.95</v>
      </c>
      <c r="BMS11" s="1">
        <v>279632589</v>
      </c>
      <c r="BMT11" s="3">
        <f t="shared" si="341"/>
        <v>19001034422.549999</v>
      </c>
      <c r="BMV11" s="6">
        <v>42734</v>
      </c>
      <c r="BMW11" s="1">
        <v>98.26</v>
      </c>
      <c r="BMX11" s="1">
        <v>92706432</v>
      </c>
      <c r="BMY11" s="3">
        <f t="shared" si="342"/>
        <v>9109334008.3199997</v>
      </c>
      <c r="BND11" s="3" t="str">
        <f t="shared" si="343"/>
        <v/>
      </c>
      <c r="BNF11" s="6">
        <v>42734</v>
      </c>
      <c r="BNG11" s="1">
        <v>60.77</v>
      </c>
      <c r="BNH11" s="1">
        <v>151783680</v>
      </c>
      <c r="BNI11" s="3">
        <f t="shared" si="344"/>
        <v>9223894233.6000004</v>
      </c>
      <c r="BNK11" s="6">
        <v>42734</v>
      </c>
      <c r="BNL11" s="1">
        <v>140.44999999999999</v>
      </c>
      <c r="BNM11" s="1">
        <v>165067415</v>
      </c>
      <c r="BNN11" s="3">
        <f t="shared" si="345"/>
        <v>23183718436.75</v>
      </c>
      <c r="BNP11" s="6">
        <v>42734</v>
      </c>
      <c r="BNQ11" s="1">
        <v>105.73</v>
      </c>
      <c r="BNR11" s="1">
        <v>161769878</v>
      </c>
      <c r="BNS11" s="3">
        <f t="shared" si="346"/>
        <v>17103929200.940001</v>
      </c>
      <c r="BNU11" s="6">
        <v>42734</v>
      </c>
      <c r="BNV11" s="1">
        <v>52.79</v>
      </c>
      <c r="BNW11" s="1">
        <v>176002029</v>
      </c>
      <c r="BNX11" s="3">
        <f t="shared" si="347"/>
        <v>9291147110.9099998</v>
      </c>
      <c r="BNZ11" s="6">
        <v>42734</v>
      </c>
      <c r="BOA11" s="1">
        <v>78.760000000000005</v>
      </c>
      <c r="BOB11" s="1">
        <v>199050598</v>
      </c>
      <c r="BOC11" s="3">
        <f t="shared" si="348"/>
        <v>15677225098.480001</v>
      </c>
      <c r="BOE11" s="6">
        <v>42734</v>
      </c>
      <c r="BOF11" s="1">
        <v>357.41</v>
      </c>
      <c r="BOG11" s="1">
        <v>39226367</v>
      </c>
      <c r="BOH11" s="3">
        <f t="shared" si="349"/>
        <v>14019895829.470001</v>
      </c>
      <c r="BOJ11" s="6">
        <v>42734</v>
      </c>
      <c r="BOK11" s="1">
        <v>14.84</v>
      </c>
      <c r="BOL11" s="1">
        <v>753951424</v>
      </c>
      <c r="BOM11" s="3">
        <f t="shared" si="350"/>
        <v>11188639132.16</v>
      </c>
      <c r="BOO11" s="6">
        <v>42734</v>
      </c>
      <c r="BOP11" s="1">
        <v>114.61</v>
      </c>
      <c r="BOQ11" s="1">
        <v>80151363</v>
      </c>
      <c r="BOR11" s="3">
        <f t="shared" si="351"/>
        <v>9186147713.4300003</v>
      </c>
      <c r="BOT11" s="6">
        <v>42734</v>
      </c>
      <c r="BOU11" s="1">
        <v>29.69</v>
      </c>
      <c r="BOV11" s="1">
        <v>696427670</v>
      </c>
      <c r="BOW11" s="3">
        <f t="shared" si="352"/>
        <v>20676937522.299999</v>
      </c>
      <c r="BOY11" s="6">
        <v>42734</v>
      </c>
      <c r="BOZ11" s="1">
        <v>211.39</v>
      </c>
      <c r="BPA11" s="1">
        <v>68313381</v>
      </c>
      <c r="BPB11" s="3">
        <f t="shared" si="353"/>
        <v>14440765609.589998</v>
      </c>
      <c r="BPD11" s="6">
        <v>42734</v>
      </c>
      <c r="BPE11" s="1">
        <v>78.73</v>
      </c>
      <c r="BPF11" s="1">
        <v>108906065</v>
      </c>
      <c r="BPG11" s="3">
        <f t="shared" si="354"/>
        <v>8574174497.4500008</v>
      </c>
      <c r="BPI11" s="6">
        <v>42734</v>
      </c>
      <c r="BPJ11" s="1">
        <v>39.47</v>
      </c>
      <c r="BPK11" s="1">
        <v>592379839</v>
      </c>
      <c r="BPL11" s="3">
        <f t="shared" si="355"/>
        <v>23381232245.329998</v>
      </c>
      <c r="BPN11" s="6">
        <v>42734</v>
      </c>
      <c r="BPO11" s="1">
        <v>213.69</v>
      </c>
      <c r="BPP11" s="1">
        <v>279013032</v>
      </c>
      <c r="BPQ11" s="3">
        <f t="shared" si="356"/>
        <v>59622294808.080002</v>
      </c>
      <c r="BPS11" s="6">
        <v>42734</v>
      </c>
      <c r="BPT11" s="1">
        <v>32.270000000000003</v>
      </c>
      <c r="BPU11" s="1">
        <v>699482504</v>
      </c>
      <c r="BPV11" s="3">
        <f t="shared" si="357"/>
        <v>22572300404.080002</v>
      </c>
      <c r="BPX11" s="6">
        <v>42734</v>
      </c>
      <c r="BPY11" s="1">
        <v>68.459999999999994</v>
      </c>
      <c r="BPZ11" s="1">
        <v>504591590</v>
      </c>
      <c r="BQA11" s="3">
        <f t="shared" si="358"/>
        <v>34544340251.399994</v>
      </c>
      <c r="BQC11" s="6">
        <v>42734</v>
      </c>
      <c r="BQD11" s="1">
        <v>39.47</v>
      </c>
      <c r="BQE11" s="1">
        <v>503831679</v>
      </c>
      <c r="BQF11" s="3">
        <f t="shared" si="359"/>
        <v>19886236370.130001</v>
      </c>
      <c r="BQH11" s="6">
        <v>42734</v>
      </c>
      <c r="BQI11" s="1">
        <v>123.8</v>
      </c>
      <c r="BQJ11" s="1">
        <v>550139892</v>
      </c>
      <c r="BQK11" s="3">
        <f t="shared" si="360"/>
        <v>68107318629.599998</v>
      </c>
      <c r="BQM11" s="6">
        <v>42734</v>
      </c>
      <c r="BQN11" s="1">
        <v>102.95</v>
      </c>
      <c r="BQO11" s="1">
        <v>154191620</v>
      </c>
      <c r="BQP11" s="3">
        <f t="shared" si="361"/>
        <v>15874027279</v>
      </c>
      <c r="BQR11" s="6">
        <v>42734</v>
      </c>
      <c r="BQS11" s="1">
        <v>176.77</v>
      </c>
      <c r="BQT11" s="1">
        <v>163148208</v>
      </c>
      <c r="BQU11" s="3">
        <f t="shared" si="362"/>
        <v>28839708728.16</v>
      </c>
      <c r="BQW11" s="6">
        <v>42734</v>
      </c>
      <c r="BQX11" s="1">
        <v>71.61</v>
      </c>
      <c r="BQY11" s="1">
        <v>597236272</v>
      </c>
      <c r="BQZ11" s="3">
        <f t="shared" si="363"/>
        <v>42768089437.919998</v>
      </c>
      <c r="BRB11" s="6">
        <v>42734</v>
      </c>
      <c r="BRC11" s="1">
        <v>106.74</v>
      </c>
      <c r="BRD11" s="1">
        <v>935031376</v>
      </c>
      <c r="BRE11" s="3">
        <f t="shared" si="364"/>
        <v>99805249074.23999</v>
      </c>
      <c r="BRG11" s="6">
        <v>42734</v>
      </c>
      <c r="BRH11" s="1">
        <v>30.22</v>
      </c>
      <c r="BRI11" s="1">
        <v>1378620809</v>
      </c>
      <c r="BRJ11" s="3">
        <f t="shared" si="365"/>
        <v>41661920847.979996</v>
      </c>
      <c r="BRL11" s="6">
        <v>42734</v>
      </c>
      <c r="BRM11" s="1">
        <v>36.270000000000003</v>
      </c>
      <c r="BRN11" s="1">
        <v>1290006290</v>
      </c>
      <c r="BRO11" s="3">
        <f t="shared" si="366"/>
        <v>46788528138.300003</v>
      </c>
      <c r="BRQ11" s="6">
        <v>42734</v>
      </c>
      <c r="BRR11" s="1">
        <v>38.450000000000003</v>
      </c>
      <c r="BRS11" s="1">
        <v>789195944</v>
      </c>
      <c r="BRT11" s="3">
        <f t="shared" si="367"/>
        <v>30344584046.800003</v>
      </c>
      <c r="BRV11" s="6">
        <v>42734</v>
      </c>
      <c r="BRW11" s="1">
        <v>117.7</v>
      </c>
      <c r="BRX11" s="1">
        <v>443147595</v>
      </c>
      <c r="BRY11" s="3">
        <f t="shared" si="368"/>
        <v>52158471931.5</v>
      </c>
      <c r="BSA11" s="6">
        <v>42734</v>
      </c>
      <c r="BSB11" s="1">
        <v>78.02</v>
      </c>
      <c r="BSC11" s="1">
        <v>658421393</v>
      </c>
      <c r="BSD11" s="3">
        <f t="shared" si="369"/>
        <v>51370037081.860001</v>
      </c>
      <c r="BSF11" s="6">
        <v>42734</v>
      </c>
      <c r="BSG11" s="1">
        <v>55.11</v>
      </c>
      <c r="BSH11" s="1">
        <v>1772907503</v>
      </c>
      <c r="BSI11" s="3">
        <f t="shared" si="370"/>
        <v>97704932490.330002</v>
      </c>
      <c r="BSK11" s="6">
        <v>42734</v>
      </c>
      <c r="BSL11" s="1">
        <v>115.05</v>
      </c>
      <c r="BSM11" s="1">
        <v>1376615046</v>
      </c>
      <c r="BSN11" s="3">
        <f t="shared" si="371"/>
        <v>158379561042.29999</v>
      </c>
      <c r="BSP11" s="6">
        <v>42734</v>
      </c>
      <c r="BSQ11" s="1">
        <v>792.45</v>
      </c>
      <c r="BSR11" s="1">
        <v>118101735</v>
      </c>
      <c r="BSS11" s="3">
        <f t="shared" si="372"/>
        <v>93589719900.75</v>
      </c>
      <c r="BSU11" s="6">
        <v>42734</v>
      </c>
      <c r="BSV11" s="1">
        <v>115.82</v>
      </c>
      <c r="BSW11" s="1">
        <v>2017240836</v>
      </c>
      <c r="BSX11" s="3">
        <f t="shared" si="373"/>
        <v>233636833625.51999</v>
      </c>
    </row>
    <row r="12" spans="1:1870" x14ac:dyDescent="0.2">
      <c r="B12" s="6">
        <v>42643</v>
      </c>
      <c r="C12" s="1">
        <v>1E-4</v>
      </c>
      <c r="D12" s="1">
        <v>3252502</v>
      </c>
      <c r="E12" s="3">
        <f t="shared" si="0"/>
        <v>325.25020000000001</v>
      </c>
      <c r="G12" s="6">
        <v>42643</v>
      </c>
      <c r="H12" s="1">
        <v>1E-3</v>
      </c>
      <c r="I12" s="1">
        <v>14201</v>
      </c>
      <c r="J12" s="3">
        <f t="shared" si="1"/>
        <v>14.201000000000001</v>
      </c>
      <c r="L12" s="6">
        <v>42643</v>
      </c>
      <c r="M12" s="1">
        <v>1E-4</v>
      </c>
      <c r="N12" s="1">
        <v>1000216</v>
      </c>
      <c r="O12" s="3">
        <f t="shared" si="2"/>
        <v>100.02160000000001</v>
      </c>
      <c r="Q12" s="6">
        <v>42643</v>
      </c>
      <c r="R12" s="1">
        <v>0.01</v>
      </c>
      <c r="S12" s="1">
        <v>14069879</v>
      </c>
      <c r="T12" s="3">
        <f t="shared" si="3"/>
        <v>140698.79</v>
      </c>
      <c r="V12" s="6">
        <v>42643</v>
      </c>
      <c r="W12" s="1">
        <v>1E-3</v>
      </c>
      <c r="X12" s="1">
        <v>3400</v>
      </c>
      <c r="Y12" s="3">
        <f t="shared" si="4"/>
        <v>3.4</v>
      </c>
      <c r="AA12" s="6">
        <v>42643</v>
      </c>
      <c r="AB12" s="1">
        <v>1.25E-4</v>
      </c>
      <c r="AC12" s="1">
        <v>102723</v>
      </c>
      <c r="AD12" s="3">
        <f t="shared" si="5"/>
        <v>12.840375</v>
      </c>
      <c r="AF12" s="6">
        <v>42551</v>
      </c>
      <c r="AG12" s="1">
        <v>1.25E-4</v>
      </c>
      <c r="AH12" s="1">
        <v>11300</v>
      </c>
      <c r="AI12" s="3">
        <f t="shared" si="6"/>
        <v>1.4125000000000001</v>
      </c>
      <c r="AK12" s="6">
        <v>42643</v>
      </c>
      <c r="AL12" s="1">
        <v>1.0999999999999999E-2</v>
      </c>
      <c r="AM12" s="1">
        <v>367</v>
      </c>
      <c r="AN12" s="3">
        <f t="shared" si="7"/>
        <v>4.0369999999999999</v>
      </c>
      <c r="AP12" s="6">
        <v>42643</v>
      </c>
      <c r="AQ12" s="1">
        <v>1E-4</v>
      </c>
      <c r="AR12" s="1">
        <v>3293968</v>
      </c>
      <c r="AS12" s="3">
        <f t="shared" si="8"/>
        <v>329.39680000000004</v>
      </c>
      <c r="AU12" s="6">
        <v>42643</v>
      </c>
      <c r="AV12" s="1">
        <v>2.5000000000000001E-3</v>
      </c>
      <c r="AW12" s="1">
        <v>1198</v>
      </c>
      <c r="AX12" s="3">
        <f t="shared" si="9"/>
        <v>2.9950000000000001</v>
      </c>
      <c r="AZ12" s="6">
        <v>42643</v>
      </c>
      <c r="BA12" s="1">
        <v>1.09E-2</v>
      </c>
      <c r="BB12" s="1">
        <v>28185601</v>
      </c>
      <c r="BC12" s="3">
        <f t="shared" si="10"/>
        <v>307223.05089999997</v>
      </c>
      <c r="BE12" s="6">
        <v>42643</v>
      </c>
      <c r="BF12" s="1">
        <v>1E-3</v>
      </c>
      <c r="BG12" s="1">
        <v>9460</v>
      </c>
      <c r="BH12" s="3">
        <f t="shared" si="11"/>
        <v>9.4600000000000009</v>
      </c>
      <c r="BJ12" s="6">
        <v>42643</v>
      </c>
      <c r="BK12" s="1">
        <v>1E-3</v>
      </c>
      <c r="BL12" s="1">
        <v>34450</v>
      </c>
      <c r="BM12" s="3">
        <f t="shared" si="12"/>
        <v>34.450000000000003</v>
      </c>
      <c r="BO12" s="6">
        <v>42643</v>
      </c>
      <c r="BP12" s="1">
        <v>1E-3</v>
      </c>
      <c r="BQ12" s="1">
        <v>597811</v>
      </c>
      <c r="BR12" s="3">
        <f t="shared" si="13"/>
        <v>597.81100000000004</v>
      </c>
      <c r="BT12" s="6">
        <v>42460</v>
      </c>
      <c r="BU12" s="1">
        <v>1E-4</v>
      </c>
      <c r="BV12" s="1">
        <v>9210</v>
      </c>
      <c r="BW12" s="3">
        <f t="shared" si="14"/>
        <v>0.92100000000000004</v>
      </c>
      <c r="BY12" s="6">
        <v>42643</v>
      </c>
      <c r="BZ12" s="1">
        <v>8.0000000000000004E-4</v>
      </c>
      <c r="CA12" s="1">
        <v>36897101</v>
      </c>
      <c r="CB12" s="3">
        <f t="shared" si="15"/>
        <v>29517.680800000002</v>
      </c>
      <c r="CD12" s="6">
        <v>42643</v>
      </c>
      <c r="CE12" s="1">
        <v>1.2999999999999999E-3</v>
      </c>
      <c r="CF12" s="1">
        <v>16379056</v>
      </c>
      <c r="CG12" s="3">
        <f t="shared" si="16"/>
        <v>21292.772799999999</v>
      </c>
      <c r="CI12" s="6">
        <v>42643</v>
      </c>
      <c r="CJ12" s="1">
        <v>1E-3</v>
      </c>
      <c r="CK12" s="1">
        <v>4173</v>
      </c>
      <c r="CL12" s="3">
        <f t="shared" si="17"/>
        <v>4.173</v>
      </c>
      <c r="CN12" s="6">
        <v>42643</v>
      </c>
      <c r="CO12" s="1">
        <v>1</v>
      </c>
      <c r="CP12" s="1">
        <v>334038</v>
      </c>
      <c r="CQ12" s="3">
        <f t="shared" si="18"/>
        <v>334038</v>
      </c>
      <c r="CS12" s="6">
        <v>42643</v>
      </c>
      <c r="CT12" s="1">
        <v>8.0000000000000004E-4</v>
      </c>
      <c r="CU12" s="1">
        <v>646922</v>
      </c>
      <c r="CV12" s="3">
        <f t="shared" si="19"/>
        <v>517.5376</v>
      </c>
      <c r="CX12" s="6">
        <v>42643</v>
      </c>
      <c r="CY12" s="1">
        <v>2.3E-2</v>
      </c>
      <c r="CZ12" s="1">
        <v>794440</v>
      </c>
      <c r="DA12" s="3">
        <f t="shared" si="20"/>
        <v>18272.12</v>
      </c>
      <c r="DC12" s="6">
        <v>42643</v>
      </c>
      <c r="DD12" s="1">
        <v>0.02</v>
      </c>
      <c r="DE12" s="1">
        <v>21601</v>
      </c>
      <c r="DF12" s="3">
        <f t="shared" si="21"/>
        <v>432.02</v>
      </c>
      <c r="DH12" s="6">
        <v>42643</v>
      </c>
      <c r="DI12" s="1">
        <v>3.0000000000000001E-3</v>
      </c>
      <c r="DJ12" s="1">
        <v>6904</v>
      </c>
      <c r="DK12" s="3">
        <f t="shared" si="22"/>
        <v>20.712</v>
      </c>
      <c r="DM12" s="6">
        <v>42643</v>
      </c>
      <c r="DN12" s="1">
        <v>1.8</v>
      </c>
      <c r="DO12" s="1">
        <v>522</v>
      </c>
      <c r="DP12" s="3">
        <f t="shared" si="23"/>
        <v>939.6</v>
      </c>
      <c r="DR12" s="6">
        <v>42643</v>
      </c>
      <c r="DS12" s="1">
        <v>7.4999999999999997E-3</v>
      </c>
      <c r="DT12" s="1">
        <v>106382</v>
      </c>
      <c r="DU12" s="3">
        <f t="shared" si="24"/>
        <v>797.86500000000001</v>
      </c>
      <c r="DW12" s="6">
        <v>42643</v>
      </c>
      <c r="DX12" s="1">
        <v>0.09</v>
      </c>
      <c r="DY12" s="1">
        <v>540693</v>
      </c>
      <c r="DZ12" s="3">
        <f t="shared" si="25"/>
        <v>48662.369999999995</v>
      </c>
      <c r="EB12" s="6">
        <v>42643</v>
      </c>
      <c r="EC12" s="1">
        <v>0.1</v>
      </c>
      <c r="ED12" s="1">
        <v>7190</v>
      </c>
      <c r="EE12" s="3">
        <f t="shared" si="26"/>
        <v>719</v>
      </c>
      <c r="EG12" s="6">
        <v>42643</v>
      </c>
      <c r="EH12" s="1">
        <v>7.0000000000000007E-2</v>
      </c>
      <c r="EI12" s="1">
        <v>11708</v>
      </c>
      <c r="EJ12" s="3">
        <f t="shared" si="27"/>
        <v>819.56000000000006</v>
      </c>
      <c r="EL12" s="6">
        <v>42643</v>
      </c>
      <c r="EM12" s="1">
        <v>2E-3</v>
      </c>
      <c r="EN12" s="1">
        <v>98990</v>
      </c>
      <c r="EO12" s="3">
        <f t="shared" si="28"/>
        <v>197.98000000000002</v>
      </c>
      <c r="EQ12" s="6">
        <v>42460</v>
      </c>
      <c r="ER12" s="1">
        <v>0.08</v>
      </c>
      <c r="ES12" s="1">
        <v>744591</v>
      </c>
      <c r="ET12" s="3">
        <f t="shared" si="29"/>
        <v>59567.28</v>
      </c>
      <c r="EV12" s="6">
        <v>42643</v>
      </c>
      <c r="EW12" s="1">
        <v>1.1000000000000001E-3</v>
      </c>
      <c r="EX12" s="1">
        <v>60679899</v>
      </c>
      <c r="EY12" s="3">
        <f t="shared" si="30"/>
        <v>66747.888900000005</v>
      </c>
      <c r="FA12" s="6">
        <v>42551</v>
      </c>
      <c r="FB12" s="1">
        <v>1.11E-2</v>
      </c>
      <c r="FC12" s="1">
        <v>25</v>
      </c>
      <c r="FD12" s="3">
        <f t="shared" si="31"/>
        <v>0.27750000000000002</v>
      </c>
      <c r="FF12" s="6">
        <v>42277</v>
      </c>
      <c r="FG12" s="1">
        <v>8.0000000000000004E-4</v>
      </c>
      <c r="FH12" s="1">
        <v>49071</v>
      </c>
      <c r="FI12" s="3">
        <f t="shared" si="32"/>
        <v>39.256799999999998</v>
      </c>
      <c r="FK12" s="6">
        <v>42643</v>
      </c>
      <c r="FL12" s="1">
        <v>1.1999999999999999E-3</v>
      </c>
      <c r="FM12" s="1">
        <v>64886359</v>
      </c>
      <c r="FN12" s="3">
        <f t="shared" si="33"/>
        <v>77863.630799999999</v>
      </c>
      <c r="FP12" s="6">
        <v>42643</v>
      </c>
      <c r="FQ12" s="1">
        <v>1E-4</v>
      </c>
      <c r="FR12" s="1">
        <v>1020272</v>
      </c>
      <c r="FS12" s="3">
        <f t="shared" si="34"/>
        <v>102.02720000000001</v>
      </c>
      <c r="FU12" s="6">
        <v>42643</v>
      </c>
      <c r="FV12" s="1">
        <v>5.0000000000000001E-4</v>
      </c>
      <c r="FW12" s="1">
        <v>93528471</v>
      </c>
      <c r="FX12" s="3">
        <f t="shared" si="35"/>
        <v>46764.235500000003</v>
      </c>
      <c r="FZ12" s="6">
        <v>42643</v>
      </c>
      <c r="GA12" s="1">
        <v>1.1100000000000001</v>
      </c>
      <c r="GB12" s="1">
        <v>18349</v>
      </c>
      <c r="GC12" s="3">
        <f t="shared" si="36"/>
        <v>20367.390000000003</v>
      </c>
      <c r="GE12" s="6">
        <v>42643</v>
      </c>
      <c r="GF12" s="1">
        <v>1E-4</v>
      </c>
      <c r="GG12" s="1">
        <v>2466</v>
      </c>
      <c r="GH12" s="3">
        <f t="shared" si="37"/>
        <v>0.24660000000000001</v>
      </c>
      <c r="GJ12" s="6">
        <v>42643</v>
      </c>
      <c r="GK12" s="1">
        <v>8.9999999999999998E-4</v>
      </c>
      <c r="GL12" s="1">
        <v>1604412</v>
      </c>
      <c r="GM12" s="3">
        <f t="shared" si="38"/>
        <v>1443.9708000000001</v>
      </c>
      <c r="GO12" s="6">
        <v>42643</v>
      </c>
      <c r="GP12" s="1">
        <v>1E-4</v>
      </c>
      <c r="GQ12" s="1">
        <v>48297684</v>
      </c>
      <c r="GR12" s="3">
        <f t="shared" si="39"/>
        <v>4829.7683999999999</v>
      </c>
      <c r="GT12" s="6">
        <v>42643</v>
      </c>
      <c r="GU12" s="1">
        <v>3.8999999999999998E-3</v>
      </c>
      <c r="GV12" s="1">
        <v>670597016</v>
      </c>
      <c r="GW12" s="3">
        <f t="shared" si="40"/>
        <v>2615328.3624</v>
      </c>
      <c r="GY12" s="6">
        <v>42643</v>
      </c>
      <c r="GZ12" s="1">
        <v>1.1999999999999999E-3</v>
      </c>
      <c r="HA12" s="1">
        <v>222209</v>
      </c>
      <c r="HB12" s="3">
        <f t="shared" si="41"/>
        <v>266.6508</v>
      </c>
      <c r="HD12" s="6">
        <v>42643</v>
      </c>
      <c r="HE12" s="1">
        <v>3.2099999999999997E-2</v>
      </c>
      <c r="HF12" s="1">
        <v>843547</v>
      </c>
      <c r="HG12" s="3">
        <f t="shared" si="42"/>
        <v>27077.858699999997</v>
      </c>
      <c r="HI12" s="6">
        <v>42643</v>
      </c>
      <c r="HJ12" s="1">
        <v>0.1845</v>
      </c>
      <c r="HK12" s="1">
        <v>86000</v>
      </c>
      <c r="HL12" s="3">
        <f t="shared" si="43"/>
        <v>15867</v>
      </c>
      <c r="HN12" s="6">
        <v>42643</v>
      </c>
      <c r="HO12" s="1">
        <v>0.03</v>
      </c>
      <c r="HP12" s="1">
        <v>171434</v>
      </c>
      <c r="HQ12" s="3">
        <f t="shared" si="44"/>
        <v>5143.0199999999995</v>
      </c>
      <c r="HS12" s="6">
        <v>42643</v>
      </c>
      <c r="HT12" s="1">
        <v>1.9E-2</v>
      </c>
      <c r="HU12" s="1">
        <v>264525</v>
      </c>
      <c r="HV12" s="3">
        <f t="shared" si="45"/>
        <v>5025.9749999999995</v>
      </c>
      <c r="HX12" s="6">
        <v>42643</v>
      </c>
      <c r="HY12" s="1">
        <v>2.75</v>
      </c>
      <c r="HZ12" s="1">
        <v>24623795</v>
      </c>
      <c r="IA12" s="3">
        <f t="shared" si="46"/>
        <v>67715436.25</v>
      </c>
      <c r="IC12" s="6">
        <v>42643</v>
      </c>
      <c r="ID12" s="1">
        <v>1.1000000000000001E-3</v>
      </c>
      <c r="IE12" s="1">
        <v>596390</v>
      </c>
      <c r="IF12" s="3">
        <f t="shared" si="47"/>
        <v>656.029</v>
      </c>
      <c r="IH12" s="6">
        <v>42643</v>
      </c>
      <c r="II12" s="1">
        <v>0.08</v>
      </c>
      <c r="IJ12" s="1">
        <v>2029728</v>
      </c>
      <c r="IK12" s="3">
        <f t="shared" si="48"/>
        <v>162378.23999999999</v>
      </c>
      <c r="IM12" s="6">
        <v>42643</v>
      </c>
      <c r="IN12" s="1">
        <v>3.1E-4</v>
      </c>
      <c r="IO12" s="1">
        <v>4520734</v>
      </c>
      <c r="IP12" s="3">
        <f t="shared" si="49"/>
        <v>1401.4275399999999</v>
      </c>
      <c r="IR12" s="6">
        <v>42643</v>
      </c>
      <c r="IS12" s="1">
        <v>3.2000000000000001E-2</v>
      </c>
      <c r="IT12" s="1">
        <v>195401</v>
      </c>
      <c r="IU12" s="3">
        <f t="shared" si="50"/>
        <v>6252.8320000000003</v>
      </c>
      <c r="IW12" s="6">
        <v>42643</v>
      </c>
      <c r="IX12" s="1">
        <v>1.0999999999999999E-2</v>
      </c>
      <c r="IY12" s="1">
        <v>1181462</v>
      </c>
      <c r="IZ12" s="3">
        <f t="shared" si="51"/>
        <v>12996.081999999999</v>
      </c>
      <c r="JB12" s="6">
        <v>42643</v>
      </c>
      <c r="JC12" s="1">
        <v>1E-4</v>
      </c>
      <c r="JD12" s="1">
        <v>22701800</v>
      </c>
      <c r="JE12" s="3">
        <f t="shared" si="52"/>
        <v>2270.1800000000003</v>
      </c>
      <c r="JG12" s="6">
        <v>42643</v>
      </c>
      <c r="JH12" s="1">
        <v>1.14E-2</v>
      </c>
      <c r="JI12" s="1">
        <v>396272</v>
      </c>
      <c r="JJ12" s="3">
        <f t="shared" si="53"/>
        <v>4517.5007999999998</v>
      </c>
      <c r="JL12" s="6">
        <v>42643</v>
      </c>
      <c r="JM12" s="1">
        <v>0.58979999999999999</v>
      </c>
      <c r="JN12" s="1">
        <v>5071832</v>
      </c>
      <c r="JO12" s="3">
        <f t="shared" si="54"/>
        <v>2991366.5136000002</v>
      </c>
      <c r="JQ12" s="6">
        <v>42643</v>
      </c>
      <c r="JR12" s="1">
        <v>16</v>
      </c>
      <c r="JS12" s="1">
        <v>1706</v>
      </c>
      <c r="JT12" s="3">
        <f t="shared" si="55"/>
        <v>27296</v>
      </c>
      <c r="JV12" s="6">
        <v>42643</v>
      </c>
      <c r="JW12" s="1">
        <v>3.3000000000000002E-2</v>
      </c>
      <c r="JX12" s="1">
        <v>715619</v>
      </c>
      <c r="JY12" s="3">
        <f t="shared" si="56"/>
        <v>23615.427</v>
      </c>
      <c r="KA12" s="6">
        <v>42460</v>
      </c>
      <c r="KB12" s="1">
        <v>5.35</v>
      </c>
      <c r="KC12" s="1">
        <v>2900</v>
      </c>
      <c r="KD12" s="3">
        <f t="shared" si="57"/>
        <v>15514.999999999998</v>
      </c>
      <c r="KF12" s="6">
        <v>42643</v>
      </c>
      <c r="KG12" s="1">
        <v>0.75</v>
      </c>
      <c r="KH12" s="1">
        <v>9040</v>
      </c>
      <c r="KI12" s="3">
        <f t="shared" si="58"/>
        <v>6780</v>
      </c>
      <c r="KK12" s="6">
        <v>42643</v>
      </c>
      <c r="KL12" s="1">
        <v>7.4999999999999997E-2</v>
      </c>
      <c r="KM12" s="1">
        <v>1190234</v>
      </c>
      <c r="KN12" s="3">
        <f t="shared" si="59"/>
        <v>89267.55</v>
      </c>
      <c r="KP12" s="6">
        <v>42643</v>
      </c>
      <c r="KQ12" s="1">
        <v>1E-3</v>
      </c>
      <c r="KR12" s="1">
        <v>3490438</v>
      </c>
      <c r="KS12" s="3">
        <f t="shared" si="60"/>
        <v>3490.4380000000001</v>
      </c>
      <c r="KU12" s="6">
        <v>42643</v>
      </c>
      <c r="KV12" s="1">
        <v>0.03</v>
      </c>
      <c r="KW12" s="1">
        <v>992335</v>
      </c>
      <c r="KX12" s="3">
        <f t="shared" si="61"/>
        <v>29770.05</v>
      </c>
      <c r="KZ12" s="6">
        <v>42643</v>
      </c>
      <c r="LA12" s="1">
        <v>0.159</v>
      </c>
      <c r="LB12" s="1">
        <v>199663</v>
      </c>
      <c r="LC12" s="3">
        <f t="shared" si="62"/>
        <v>31746.417000000001</v>
      </c>
      <c r="LE12" s="6">
        <v>42643</v>
      </c>
      <c r="LF12" s="1">
        <v>3.2000000000000001E-2</v>
      </c>
      <c r="LG12" s="1">
        <v>67460</v>
      </c>
      <c r="LH12" s="3">
        <f t="shared" si="63"/>
        <v>2158.7200000000003</v>
      </c>
      <c r="LJ12" s="6">
        <v>42643</v>
      </c>
      <c r="LK12" s="1">
        <v>1.49</v>
      </c>
      <c r="LL12" s="1">
        <v>14847393</v>
      </c>
      <c r="LM12" s="3">
        <f t="shared" si="64"/>
        <v>22122615.57</v>
      </c>
      <c r="LO12" s="6">
        <v>42643</v>
      </c>
      <c r="LP12" s="1">
        <v>2.2000000000000002</v>
      </c>
      <c r="LQ12" s="1">
        <v>815</v>
      </c>
      <c r="LR12" s="3">
        <f t="shared" si="65"/>
        <v>1793.0000000000002</v>
      </c>
      <c r="LT12" s="6">
        <v>42643</v>
      </c>
      <c r="LU12" s="1">
        <v>1.32E-2</v>
      </c>
      <c r="LV12" s="1">
        <v>90765009</v>
      </c>
      <c r="LW12" s="3">
        <f t="shared" si="66"/>
        <v>1198098.1188000001</v>
      </c>
      <c r="LY12" s="6">
        <v>42643</v>
      </c>
      <c r="LZ12" s="1">
        <v>6.9999999999999999E-4</v>
      </c>
      <c r="MA12" s="1">
        <v>1101900</v>
      </c>
      <c r="MB12" s="3">
        <f t="shared" si="67"/>
        <v>771.33</v>
      </c>
      <c r="MD12" s="6">
        <v>42643</v>
      </c>
      <c r="ME12" s="1">
        <v>4.2999999999999997E-2</v>
      </c>
      <c r="MF12" s="1">
        <v>1609355</v>
      </c>
      <c r="MG12" s="3">
        <f t="shared" si="68"/>
        <v>69202.264999999999</v>
      </c>
      <c r="MI12" s="6">
        <v>42643</v>
      </c>
      <c r="MJ12" s="1">
        <v>0.03</v>
      </c>
      <c r="MK12" s="1">
        <v>29673421</v>
      </c>
      <c r="ML12" s="3">
        <f t="shared" si="69"/>
        <v>890202.63</v>
      </c>
      <c r="MN12" s="6">
        <v>42643</v>
      </c>
      <c r="MO12" s="1">
        <v>1.6000000000000001E-3</v>
      </c>
      <c r="MP12" s="1">
        <v>39372287</v>
      </c>
      <c r="MQ12" s="3">
        <f t="shared" si="70"/>
        <v>62995.659200000002</v>
      </c>
      <c r="MS12" s="6">
        <v>42643</v>
      </c>
      <c r="MT12" s="1">
        <v>0.13</v>
      </c>
      <c r="MU12" s="1">
        <v>207554</v>
      </c>
      <c r="MV12" s="3">
        <f t="shared" si="71"/>
        <v>26982.02</v>
      </c>
      <c r="MX12" s="6">
        <v>42643</v>
      </c>
      <c r="MY12" s="1">
        <v>0.01</v>
      </c>
      <c r="MZ12" s="1">
        <v>2713959</v>
      </c>
      <c r="NA12" s="3">
        <f t="shared" si="72"/>
        <v>27139.59</v>
      </c>
      <c r="NC12" s="6">
        <v>42643</v>
      </c>
      <c r="ND12" s="1">
        <v>0.18</v>
      </c>
      <c r="NE12" s="1">
        <v>471469</v>
      </c>
      <c r="NF12" s="3">
        <f t="shared" si="73"/>
        <v>84864.42</v>
      </c>
      <c r="NH12" s="6">
        <v>42643</v>
      </c>
      <c r="NI12" s="1">
        <v>2.65</v>
      </c>
      <c r="NJ12" s="1">
        <v>22060</v>
      </c>
      <c r="NK12" s="3">
        <f t="shared" si="74"/>
        <v>58459</v>
      </c>
      <c r="NM12" s="6">
        <v>42643</v>
      </c>
      <c r="NN12" s="1">
        <v>1E-3</v>
      </c>
      <c r="NO12" s="1">
        <v>133933906</v>
      </c>
      <c r="NP12" s="3">
        <f t="shared" si="75"/>
        <v>133933.90600000002</v>
      </c>
      <c r="NR12" s="6">
        <v>42643</v>
      </c>
      <c r="NS12" s="1">
        <v>7.5</v>
      </c>
      <c r="NT12" s="1">
        <v>398047</v>
      </c>
      <c r="NU12" s="3">
        <f t="shared" si="76"/>
        <v>2985352.5</v>
      </c>
      <c r="NW12" s="6">
        <v>42643</v>
      </c>
      <c r="NX12" s="1">
        <v>0.51</v>
      </c>
      <c r="NY12" s="1">
        <v>2500</v>
      </c>
      <c r="NZ12" s="3">
        <f t="shared" si="77"/>
        <v>1275</v>
      </c>
      <c r="OB12" s="6">
        <v>42643</v>
      </c>
      <c r="OC12" s="1">
        <v>0.93</v>
      </c>
      <c r="OD12" s="1">
        <v>2844907</v>
      </c>
      <c r="OE12" s="3">
        <f t="shared" si="78"/>
        <v>2645763.5100000002</v>
      </c>
      <c r="OG12" s="6">
        <v>42643</v>
      </c>
      <c r="OH12" s="1">
        <v>0.09</v>
      </c>
      <c r="OI12" s="1">
        <v>291847</v>
      </c>
      <c r="OJ12" s="3">
        <f t="shared" si="79"/>
        <v>26266.23</v>
      </c>
      <c r="OL12" s="6">
        <v>42643</v>
      </c>
      <c r="OM12" s="1">
        <v>4.7699999999999996</v>
      </c>
      <c r="ON12" s="1">
        <v>23994681</v>
      </c>
      <c r="OO12" s="3">
        <f t="shared" si="80"/>
        <v>114454628.36999999</v>
      </c>
      <c r="OQ12" s="6">
        <v>42643</v>
      </c>
      <c r="OR12" s="1">
        <v>0.62</v>
      </c>
      <c r="OS12" s="1">
        <v>5378029</v>
      </c>
      <c r="OT12" s="3">
        <f t="shared" si="81"/>
        <v>3334377.98</v>
      </c>
      <c r="OV12" s="6">
        <v>42643</v>
      </c>
      <c r="OW12" s="1">
        <v>0.77</v>
      </c>
      <c r="OX12" s="1">
        <v>16200835</v>
      </c>
      <c r="OY12" s="3">
        <f t="shared" si="82"/>
        <v>12474642.950000001</v>
      </c>
      <c r="PA12" s="6">
        <v>42643</v>
      </c>
      <c r="PB12" s="1">
        <v>0.4698</v>
      </c>
      <c r="PC12" s="1">
        <v>368600</v>
      </c>
      <c r="PD12" s="3">
        <f t="shared" si="83"/>
        <v>173168.28</v>
      </c>
      <c r="PF12" s="6">
        <v>42643</v>
      </c>
      <c r="PG12" s="1">
        <v>4.2300000000000004</v>
      </c>
      <c r="PH12" s="1">
        <v>2780216</v>
      </c>
      <c r="PI12" s="3">
        <f t="shared" si="84"/>
        <v>11760313.680000002</v>
      </c>
      <c r="PK12" s="6">
        <v>42643</v>
      </c>
      <c r="PL12" s="1">
        <v>1.65</v>
      </c>
      <c r="PM12" s="1">
        <v>278154</v>
      </c>
      <c r="PN12" s="3">
        <f t="shared" si="85"/>
        <v>458954.1</v>
      </c>
      <c r="PP12" s="6">
        <v>42643</v>
      </c>
      <c r="PQ12" s="1">
        <v>1.08</v>
      </c>
      <c r="PR12" s="1">
        <v>2701143</v>
      </c>
      <c r="PS12" s="3">
        <f t="shared" si="86"/>
        <v>2917234.4400000004</v>
      </c>
      <c r="PU12" s="6">
        <v>42643</v>
      </c>
      <c r="PV12" s="1">
        <v>7.0063000000000004</v>
      </c>
      <c r="PW12" s="1">
        <v>20529674</v>
      </c>
      <c r="PX12" s="3">
        <f t="shared" si="87"/>
        <v>143837054.94620001</v>
      </c>
      <c r="PZ12" s="6">
        <v>42643</v>
      </c>
      <c r="QA12" s="1">
        <v>1.28</v>
      </c>
      <c r="QB12" s="1">
        <v>10773649</v>
      </c>
      <c r="QC12" s="3">
        <f t="shared" si="88"/>
        <v>13790270.720000001</v>
      </c>
      <c r="QE12" s="6">
        <v>42643</v>
      </c>
      <c r="QF12" s="1">
        <v>3.11</v>
      </c>
      <c r="QG12" s="1">
        <v>2835945</v>
      </c>
      <c r="QH12" s="3">
        <f t="shared" si="89"/>
        <v>8819788.9499999993</v>
      </c>
      <c r="QJ12" s="6">
        <v>42643</v>
      </c>
      <c r="QK12" s="1">
        <v>0.73</v>
      </c>
      <c r="QL12" s="1">
        <v>2721344</v>
      </c>
      <c r="QM12" s="3">
        <f t="shared" si="90"/>
        <v>1986581.1199999999</v>
      </c>
      <c r="QO12" s="6">
        <v>42643</v>
      </c>
      <c r="QP12" s="1">
        <v>9.35</v>
      </c>
      <c r="QQ12" s="1">
        <v>78672</v>
      </c>
      <c r="QR12" s="3">
        <f t="shared" si="91"/>
        <v>735583.2</v>
      </c>
      <c r="QT12" s="6">
        <v>42643</v>
      </c>
      <c r="QU12" s="1">
        <v>5.3949999999999996</v>
      </c>
      <c r="QV12" s="1">
        <v>232396</v>
      </c>
      <c r="QW12" s="3">
        <f t="shared" si="92"/>
        <v>1253776.42</v>
      </c>
      <c r="QY12" s="6">
        <v>42643</v>
      </c>
      <c r="QZ12" s="1">
        <v>4.5</v>
      </c>
      <c r="RA12" s="1">
        <v>485682</v>
      </c>
      <c r="RB12" s="3">
        <f t="shared" si="93"/>
        <v>2185569</v>
      </c>
      <c r="RD12" s="6">
        <v>42643</v>
      </c>
      <c r="RE12" s="1">
        <v>38</v>
      </c>
      <c r="RF12" s="1">
        <v>1084</v>
      </c>
      <c r="RG12" s="3">
        <f t="shared" si="94"/>
        <v>41192</v>
      </c>
      <c r="RI12" s="6">
        <v>42643</v>
      </c>
      <c r="RJ12" s="1">
        <v>18.149999999999999</v>
      </c>
      <c r="RK12" s="1">
        <v>549295</v>
      </c>
      <c r="RL12" s="3">
        <f t="shared" si="95"/>
        <v>9969704.25</v>
      </c>
      <c r="RN12" s="6">
        <v>42643</v>
      </c>
      <c r="RO12" s="1">
        <v>5.2600999999999996</v>
      </c>
      <c r="RP12" s="1">
        <v>412776</v>
      </c>
      <c r="RQ12" s="3">
        <f t="shared" si="96"/>
        <v>2171243.0375999999</v>
      </c>
      <c r="RS12" s="6">
        <v>42643</v>
      </c>
      <c r="RT12" s="1">
        <v>0.85</v>
      </c>
      <c r="RU12" s="1">
        <v>52003</v>
      </c>
      <c r="RV12" s="3">
        <f t="shared" si="97"/>
        <v>44202.549999999996</v>
      </c>
      <c r="RX12" s="6">
        <v>42643</v>
      </c>
      <c r="RY12" s="1">
        <v>5</v>
      </c>
      <c r="RZ12" s="1">
        <v>101463</v>
      </c>
      <c r="SA12" s="3">
        <f t="shared" si="98"/>
        <v>507315</v>
      </c>
      <c r="SC12" s="6">
        <v>42643</v>
      </c>
      <c r="SD12" s="1">
        <v>0.55500000000000005</v>
      </c>
      <c r="SE12" s="1">
        <v>9041635</v>
      </c>
      <c r="SF12" s="3">
        <f t="shared" si="99"/>
        <v>5018107.4250000007</v>
      </c>
      <c r="SH12" s="6">
        <v>42643</v>
      </c>
      <c r="SI12" s="1">
        <v>2.7199999999999998</v>
      </c>
      <c r="SJ12" s="1">
        <v>1587976</v>
      </c>
      <c r="SK12" s="3">
        <f t="shared" si="100"/>
        <v>4319294.72</v>
      </c>
      <c r="SM12" s="6">
        <v>42643</v>
      </c>
      <c r="SN12" s="1">
        <v>2</v>
      </c>
      <c r="SO12" s="1">
        <v>43523</v>
      </c>
      <c r="SP12" s="3">
        <f t="shared" si="101"/>
        <v>87046</v>
      </c>
      <c r="SR12" s="6">
        <v>42643</v>
      </c>
      <c r="SS12" s="1">
        <v>2.64</v>
      </c>
      <c r="ST12" s="1">
        <v>10488001</v>
      </c>
      <c r="SU12" s="3">
        <f t="shared" si="102"/>
        <v>27688322.640000001</v>
      </c>
      <c r="SW12" s="6">
        <v>42643</v>
      </c>
      <c r="SX12" s="1">
        <v>0.78990000000000005</v>
      </c>
      <c r="SY12" s="1">
        <v>3981201</v>
      </c>
      <c r="SZ12" s="3">
        <f t="shared" si="103"/>
        <v>3144750.6699000001</v>
      </c>
      <c r="TB12" s="6">
        <v>42643</v>
      </c>
      <c r="TC12" s="1">
        <v>4.3499999999999996</v>
      </c>
      <c r="TD12" s="1">
        <v>173748</v>
      </c>
      <c r="TE12" s="3">
        <f t="shared" si="104"/>
        <v>755803.79999999993</v>
      </c>
      <c r="TG12" s="6">
        <v>42643</v>
      </c>
      <c r="TH12" s="1">
        <v>1.7000999999999999</v>
      </c>
      <c r="TI12" s="1">
        <v>1069750</v>
      </c>
      <c r="TJ12" s="3">
        <f t="shared" si="105"/>
        <v>1818681.9749999999</v>
      </c>
      <c r="TL12" s="6">
        <v>42643</v>
      </c>
      <c r="TM12" s="1">
        <v>0.32990000000000003</v>
      </c>
      <c r="TN12" s="1">
        <v>436924</v>
      </c>
      <c r="TO12" s="3">
        <f t="shared" si="106"/>
        <v>144141.22760000001</v>
      </c>
      <c r="TQ12" s="6">
        <v>42643</v>
      </c>
      <c r="TR12" s="1">
        <v>5.88</v>
      </c>
      <c r="TS12" s="1">
        <v>10282508</v>
      </c>
      <c r="TT12" s="3">
        <f t="shared" si="107"/>
        <v>60461147.039999999</v>
      </c>
      <c r="TV12" s="6">
        <v>42643</v>
      </c>
      <c r="TW12" s="1">
        <v>7.8</v>
      </c>
      <c r="TX12" s="1">
        <v>2335482</v>
      </c>
      <c r="TY12" s="3">
        <f t="shared" si="108"/>
        <v>18216759.599999998</v>
      </c>
      <c r="UA12" s="6">
        <v>42643</v>
      </c>
      <c r="UB12" s="1">
        <v>2.52</v>
      </c>
      <c r="UC12" s="1">
        <v>2538723</v>
      </c>
      <c r="UD12" s="3">
        <f t="shared" si="109"/>
        <v>6397581.96</v>
      </c>
      <c r="UF12" s="6">
        <v>42643</v>
      </c>
      <c r="UG12" s="1">
        <v>14.4</v>
      </c>
      <c r="UH12" s="1">
        <v>36789</v>
      </c>
      <c r="UI12" s="3">
        <f t="shared" si="110"/>
        <v>529761.6</v>
      </c>
      <c r="UK12" s="6">
        <v>42643</v>
      </c>
      <c r="UL12" s="1">
        <v>4.37</v>
      </c>
      <c r="UM12" s="1">
        <v>7266472</v>
      </c>
      <c r="UN12" s="3">
        <f t="shared" si="111"/>
        <v>31754482.640000001</v>
      </c>
      <c r="UP12" s="6">
        <v>42643</v>
      </c>
      <c r="UQ12" s="1">
        <v>20.75</v>
      </c>
      <c r="UR12" s="1">
        <v>16461</v>
      </c>
      <c r="US12" s="3">
        <f t="shared" si="112"/>
        <v>341565.75</v>
      </c>
      <c r="UU12" s="6">
        <v>42643</v>
      </c>
      <c r="UV12" s="1">
        <v>0.99199999999999999</v>
      </c>
      <c r="UW12" s="1">
        <v>6366445</v>
      </c>
      <c r="UX12" s="3">
        <f t="shared" si="113"/>
        <v>6315513.4400000004</v>
      </c>
      <c r="UZ12" s="6">
        <v>42643</v>
      </c>
      <c r="VA12" s="1">
        <v>2.2400000000000002</v>
      </c>
      <c r="VB12" s="1">
        <v>312994</v>
      </c>
      <c r="VC12" s="3">
        <f t="shared" si="114"/>
        <v>701106.56</v>
      </c>
      <c r="VH12" s="3" t="str">
        <f t="shared" si="115"/>
        <v/>
      </c>
      <c r="VJ12" s="6">
        <v>42643</v>
      </c>
      <c r="VK12" s="1">
        <v>4.0999999999999996</v>
      </c>
      <c r="VL12" s="1">
        <v>7902663</v>
      </c>
      <c r="VM12" s="3">
        <f t="shared" si="116"/>
        <v>32400918.299999997</v>
      </c>
      <c r="VO12" s="6">
        <v>42643</v>
      </c>
      <c r="VP12" s="1">
        <v>1.1400000000000001</v>
      </c>
      <c r="VQ12" s="1">
        <v>11456793</v>
      </c>
      <c r="VR12" s="3">
        <f t="shared" si="117"/>
        <v>13060744.020000001</v>
      </c>
      <c r="VT12" s="6">
        <v>42643</v>
      </c>
      <c r="VU12" s="1">
        <v>0.28999999999999998</v>
      </c>
      <c r="VV12" s="1">
        <v>23924</v>
      </c>
      <c r="VW12" s="3">
        <f t="shared" si="118"/>
        <v>6937.9599999999991</v>
      </c>
      <c r="VY12" s="6">
        <v>42643</v>
      </c>
      <c r="VZ12" s="1">
        <v>3.21</v>
      </c>
      <c r="WA12" s="1">
        <v>4371555</v>
      </c>
      <c r="WB12" s="3">
        <f t="shared" si="119"/>
        <v>14032691.550000001</v>
      </c>
      <c r="WD12" s="6">
        <v>42643</v>
      </c>
      <c r="WE12" s="1">
        <v>17.64</v>
      </c>
      <c r="WF12" s="1">
        <v>991948</v>
      </c>
      <c r="WG12" s="3">
        <f t="shared" si="120"/>
        <v>17497962.719999999</v>
      </c>
      <c r="WI12" s="6">
        <v>42643</v>
      </c>
      <c r="WJ12" s="1">
        <v>3.89</v>
      </c>
      <c r="WK12" s="1">
        <v>22912098</v>
      </c>
      <c r="WL12" s="3">
        <f t="shared" si="121"/>
        <v>89128061.219999999</v>
      </c>
      <c r="WN12" s="6">
        <v>42643</v>
      </c>
      <c r="WO12" s="1">
        <v>28.409099999999999</v>
      </c>
      <c r="WP12" s="1">
        <v>21252</v>
      </c>
      <c r="WQ12" s="3">
        <f t="shared" si="122"/>
        <v>603750.19319999998</v>
      </c>
      <c r="WS12" s="6">
        <v>42643</v>
      </c>
      <c r="WT12" s="1">
        <v>9.2899999999999991</v>
      </c>
      <c r="WU12" s="1">
        <v>1330885</v>
      </c>
      <c r="WV12" s="3">
        <f t="shared" si="123"/>
        <v>12363921.649999999</v>
      </c>
      <c r="WX12" s="6">
        <v>42643</v>
      </c>
      <c r="WY12" s="1">
        <v>1.1400000000000001</v>
      </c>
      <c r="WZ12" s="1">
        <v>23336390</v>
      </c>
      <c r="XA12" s="3">
        <f t="shared" si="124"/>
        <v>26603484.600000001</v>
      </c>
      <c r="XC12" s="6">
        <v>42643</v>
      </c>
      <c r="XD12" s="1">
        <v>3.09</v>
      </c>
      <c r="XE12" s="1">
        <v>1336267</v>
      </c>
      <c r="XF12" s="3">
        <f t="shared" si="125"/>
        <v>4129065.03</v>
      </c>
      <c r="XK12" s="3" t="str">
        <f t="shared" si="126"/>
        <v/>
      </c>
      <c r="XM12" s="6">
        <v>42643</v>
      </c>
      <c r="XN12" s="1">
        <v>15.74</v>
      </c>
      <c r="XO12" s="1">
        <v>66121</v>
      </c>
      <c r="XP12" s="3">
        <f t="shared" si="127"/>
        <v>1040744.54</v>
      </c>
      <c r="XR12" s="6">
        <v>42643</v>
      </c>
      <c r="XS12" s="1">
        <v>12.25</v>
      </c>
      <c r="XT12" s="1">
        <v>8040967</v>
      </c>
      <c r="XU12" s="3">
        <f t="shared" si="128"/>
        <v>98501845.75</v>
      </c>
      <c r="XW12" s="6">
        <v>42643</v>
      </c>
      <c r="XX12" s="1">
        <v>7.22</v>
      </c>
      <c r="XY12" s="1">
        <v>2657815</v>
      </c>
      <c r="XZ12" s="3">
        <f t="shared" si="129"/>
        <v>19189424.300000001</v>
      </c>
      <c r="YB12" s="6">
        <v>42643</v>
      </c>
      <c r="YC12" s="1">
        <v>13.39</v>
      </c>
      <c r="YD12" s="1">
        <v>1694676</v>
      </c>
      <c r="YE12" s="3">
        <f t="shared" si="130"/>
        <v>22691711.640000001</v>
      </c>
      <c r="YG12" s="6">
        <v>42643</v>
      </c>
      <c r="YH12" s="1">
        <v>5.7</v>
      </c>
      <c r="YI12" s="1">
        <v>877155</v>
      </c>
      <c r="YJ12" s="3">
        <f t="shared" si="131"/>
        <v>4999783.5</v>
      </c>
      <c r="YL12" s="6">
        <v>42643</v>
      </c>
      <c r="YM12" s="1">
        <v>14.49</v>
      </c>
      <c r="YN12" s="1">
        <v>1801082</v>
      </c>
      <c r="YO12" s="3">
        <f t="shared" si="132"/>
        <v>26097678.18</v>
      </c>
      <c r="YQ12" s="6">
        <v>42643</v>
      </c>
      <c r="YR12" s="1">
        <v>8.6999999999999993</v>
      </c>
      <c r="YS12" s="1">
        <v>10452768</v>
      </c>
      <c r="YT12" s="3">
        <f t="shared" si="133"/>
        <v>90939081.599999994</v>
      </c>
      <c r="YV12" s="6">
        <v>42643</v>
      </c>
      <c r="YW12" s="1">
        <v>5.52</v>
      </c>
      <c r="YX12" s="1">
        <v>1495015</v>
      </c>
      <c r="YY12" s="3">
        <f t="shared" si="134"/>
        <v>8252482.7999999998</v>
      </c>
      <c r="ZA12" s="6">
        <v>42643</v>
      </c>
      <c r="ZB12" s="1">
        <v>13.75</v>
      </c>
      <c r="ZC12" s="1">
        <v>128478</v>
      </c>
      <c r="ZD12" s="3">
        <f t="shared" si="135"/>
        <v>1766572.5</v>
      </c>
      <c r="ZF12" s="6">
        <v>42643</v>
      </c>
      <c r="ZG12" s="1">
        <v>10.92</v>
      </c>
      <c r="ZH12" s="1">
        <v>5082787</v>
      </c>
      <c r="ZI12" s="3">
        <f t="shared" si="136"/>
        <v>55504034.039999999</v>
      </c>
      <c r="ZK12" s="6">
        <v>42643</v>
      </c>
      <c r="ZL12" s="1">
        <v>0.76</v>
      </c>
      <c r="ZM12" s="1">
        <v>8771931</v>
      </c>
      <c r="ZN12" s="3">
        <f t="shared" si="137"/>
        <v>6666667.5600000005</v>
      </c>
      <c r="ZP12" s="6">
        <v>42643</v>
      </c>
      <c r="ZQ12" s="1">
        <v>14.5</v>
      </c>
      <c r="ZR12" s="1">
        <v>1671272</v>
      </c>
      <c r="ZS12" s="3">
        <f t="shared" si="138"/>
        <v>24233444</v>
      </c>
      <c r="ZU12" s="6">
        <v>42643</v>
      </c>
      <c r="ZV12" s="1">
        <v>4.24</v>
      </c>
      <c r="ZW12" s="1">
        <v>16509282</v>
      </c>
      <c r="ZX12" s="3">
        <f t="shared" si="139"/>
        <v>69999355.680000007</v>
      </c>
      <c r="ZZ12" s="6">
        <v>42643</v>
      </c>
      <c r="AAA12" s="1">
        <v>11.43</v>
      </c>
      <c r="AAB12" s="1">
        <v>13293098</v>
      </c>
      <c r="AAC12" s="3">
        <f t="shared" si="140"/>
        <v>151940110.13999999</v>
      </c>
      <c r="AAE12" s="6">
        <v>42643</v>
      </c>
      <c r="AAF12" s="1">
        <v>3.9699999999999998</v>
      </c>
      <c r="AAG12" s="1">
        <v>6283359</v>
      </c>
      <c r="AAH12" s="3">
        <f t="shared" si="141"/>
        <v>24944935.229999997</v>
      </c>
      <c r="AAJ12" s="6">
        <v>42643</v>
      </c>
      <c r="AAK12" s="1">
        <v>4.1100000000000003</v>
      </c>
      <c r="AAL12" s="1">
        <v>17887442</v>
      </c>
      <c r="AAM12" s="3">
        <f t="shared" si="142"/>
        <v>73517386.620000005</v>
      </c>
      <c r="AAO12" s="6">
        <v>42643</v>
      </c>
      <c r="AAP12" s="1">
        <v>4.7309999999999999</v>
      </c>
      <c r="AAQ12" s="1">
        <v>1905657</v>
      </c>
      <c r="AAR12" s="3">
        <f t="shared" si="143"/>
        <v>9015663.2669999991</v>
      </c>
      <c r="AAT12" s="6">
        <v>42643</v>
      </c>
      <c r="AAU12" s="1">
        <v>13.72</v>
      </c>
      <c r="AAV12" s="1">
        <v>6321520</v>
      </c>
      <c r="AAW12" s="3">
        <f t="shared" si="144"/>
        <v>86731254.400000006</v>
      </c>
      <c r="ABB12" s="3" t="str">
        <f t="shared" si="145"/>
        <v/>
      </c>
      <c r="ABD12" s="6">
        <v>42643</v>
      </c>
      <c r="ABE12" s="1">
        <v>2.2200000000000002</v>
      </c>
      <c r="ABF12" s="1">
        <v>2167452</v>
      </c>
      <c r="ABG12" s="3">
        <f t="shared" si="146"/>
        <v>4811743.4400000004</v>
      </c>
      <c r="ABI12" s="6">
        <v>42643</v>
      </c>
      <c r="ABJ12" s="1">
        <v>8.01</v>
      </c>
      <c r="ABK12" s="1">
        <v>10193454</v>
      </c>
      <c r="ABL12" s="3">
        <f t="shared" si="147"/>
        <v>81649566.539999992</v>
      </c>
      <c r="ABN12" s="6">
        <v>42643</v>
      </c>
      <c r="ABO12" s="1">
        <v>5.9</v>
      </c>
      <c r="ABP12" s="1">
        <v>1729561</v>
      </c>
      <c r="ABQ12" s="3">
        <f t="shared" si="148"/>
        <v>10204409.9</v>
      </c>
      <c r="ABS12" s="6">
        <v>42643</v>
      </c>
      <c r="ABT12" s="1">
        <v>9.08</v>
      </c>
      <c r="ABU12" s="1">
        <v>3492439</v>
      </c>
      <c r="ABV12" s="3">
        <f t="shared" si="149"/>
        <v>31711346.120000001</v>
      </c>
      <c r="ABX12" s="6">
        <v>42643</v>
      </c>
      <c r="ABY12" s="1">
        <v>0.11990000000000001</v>
      </c>
      <c r="ABZ12" s="1">
        <v>15973617</v>
      </c>
      <c r="ACA12" s="3">
        <f t="shared" si="150"/>
        <v>1915236.6783</v>
      </c>
      <c r="ACC12" s="6">
        <v>42643</v>
      </c>
      <c r="ACD12" s="1">
        <v>5.8895</v>
      </c>
      <c r="ACE12" s="1">
        <v>7035871</v>
      </c>
      <c r="ACF12" s="3">
        <f t="shared" si="151"/>
        <v>41437762.254500002</v>
      </c>
      <c r="ACH12" s="6">
        <v>42643</v>
      </c>
      <c r="ACI12" s="1">
        <v>6.09</v>
      </c>
      <c r="ACJ12" s="1">
        <v>10113786</v>
      </c>
      <c r="ACK12" s="3">
        <f t="shared" si="152"/>
        <v>61592956.740000002</v>
      </c>
      <c r="ACM12" s="6">
        <v>42643</v>
      </c>
      <c r="ACN12" s="1">
        <v>4.99</v>
      </c>
      <c r="ACO12" s="1">
        <v>1732046</v>
      </c>
      <c r="ACP12" s="3">
        <f t="shared" si="153"/>
        <v>8642909.540000001</v>
      </c>
      <c r="ACR12" s="6">
        <v>42643</v>
      </c>
      <c r="ACS12" s="1">
        <v>10.6</v>
      </c>
      <c r="ACT12" s="1">
        <v>8609727</v>
      </c>
      <c r="ACU12" s="3">
        <f t="shared" si="154"/>
        <v>91263106.200000003</v>
      </c>
      <c r="ACW12" s="6">
        <v>42643</v>
      </c>
      <c r="ACX12" s="1">
        <v>16.34</v>
      </c>
      <c r="ACY12" s="1">
        <v>58766719</v>
      </c>
      <c r="ACZ12" s="3">
        <f t="shared" si="155"/>
        <v>960248188.46000004</v>
      </c>
      <c r="ADB12" s="6">
        <v>42643</v>
      </c>
      <c r="ADC12" s="1">
        <v>7.79</v>
      </c>
      <c r="ADD12" s="1">
        <v>21731885</v>
      </c>
      <c r="ADE12" s="3">
        <f t="shared" si="156"/>
        <v>169291384.15000001</v>
      </c>
      <c r="ADG12" s="6">
        <v>42643</v>
      </c>
      <c r="ADH12" s="1">
        <v>5.93</v>
      </c>
      <c r="ADI12" s="1">
        <v>40182561</v>
      </c>
      <c r="ADJ12" s="3">
        <f t="shared" si="157"/>
        <v>238282586.72999999</v>
      </c>
      <c r="ADL12" s="6">
        <v>42643</v>
      </c>
      <c r="ADM12" s="1">
        <v>8.16</v>
      </c>
      <c r="ADN12" s="1">
        <v>17374877</v>
      </c>
      <c r="ADO12" s="3">
        <f t="shared" si="158"/>
        <v>141778996.31999999</v>
      </c>
      <c r="ADQ12" s="6">
        <v>42643</v>
      </c>
      <c r="ADR12" s="1">
        <v>19.61</v>
      </c>
      <c r="ADS12" s="1">
        <v>54809062</v>
      </c>
      <c r="ADT12" s="3">
        <f t="shared" si="159"/>
        <v>1074805705.8199999</v>
      </c>
      <c r="ADY12" s="3" t="str">
        <f t="shared" si="160"/>
        <v/>
      </c>
      <c r="AEA12" s="6">
        <v>42643</v>
      </c>
      <c r="AEB12" s="1">
        <v>15.5715</v>
      </c>
      <c r="AEC12" s="1">
        <v>4116512</v>
      </c>
      <c r="AED12" s="3">
        <f t="shared" si="161"/>
        <v>64100266.608000003</v>
      </c>
      <c r="AEF12" s="6">
        <v>42643</v>
      </c>
      <c r="AEG12" s="1">
        <v>19.333300000000001</v>
      </c>
      <c r="AEH12" s="1">
        <v>107256</v>
      </c>
      <c r="AEI12" s="3">
        <f t="shared" si="162"/>
        <v>2073612.4248000002</v>
      </c>
      <c r="AEK12" s="6">
        <v>42643</v>
      </c>
      <c r="AEL12" s="1">
        <v>12.94</v>
      </c>
      <c r="AEM12" s="1">
        <v>10738033</v>
      </c>
      <c r="AEN12" s="3">
        <f t="shared" si="163"/>
        <v>138950147.01999998</v>
      </c>
      <c r="AEP12" s="6">
        <v>42643</v>
      </c>
      <c r="AEQ12" s="1">
        <v>5.73</v>
      </c>
      <c r="AER12" s="1">
        <v>4015654</v>
      </c>
      <c r="AES12" s="3">
        <f t="shared" si="164"/>
        <v>23009697.420000002</v>
      </c>
      <c r="AEU12" s="6">
        <v>42643</v>
      </c>
      <c r="AEV12" s="1">
        <v>1.3900000000000001</v>
      </c>
      <c r="AEW12" s="1">
        <v>65124055</v>
      </c>
      <c r="AEX12" s="3">
        <f t="shared" si="165"/>
        <v>90522436.450000003</v>
      </c>
      <c r="AEZ12" s="6">
        <v>42643</v>
      </c>
      <c r="AFA12" s="1">
        <v>12.01</v>
      </c>
      <c r="AFB12" s="1">
        <v>4653032</v>
      </c>
      <c r="AFC12" s="3">
        <f t="shared" si="166"/>
        <v>55882914.32</v>
      </c>
      <c r="AFE12" s="6">
        <v>42643</v>
      </c>
      <c r="AFF12" s="1">
        <v>7.61</v>
      </c>
      <c r="AFG12" s="1">
        <v>3876854</v>
      </c>
      <c r="AFH12" s="3">
        <f t="shared" si="167"/>
        <v>29502858.940000001</v>
      </c>
      <c r="AFJ12" s="6">
        <v>42643</v>
      </c>
      <c r="AFK12" s="1">
        <v>3.02</v>
      </c>
      <c r="AFL12" s="1">
        <v>4220838</v>
      </c>
      <c r="AFM12" s="3">
        <f t="shared" si="168"/>
        <v>12746930.76</v>
      </c>
      <c r="AFO12" s="6">
        <v>42643</v>
      </c>
      <c r="AFP12" s="1">
        <v>4.88</v>
      </c>
      <c r="AFQ12" s="1">
        <v>18399343</v>
      </c>
      <c r="AFR12" s="3">
        <f t="shared" si="169"/>
        <v>89788793.840000004</v>
      </c>
      <c r="AFT12" s="6">
        <v>42643</v>
      </c>
      <c r="AFU12" s="1">
        <v>16.45</v>
      </c>
      <c r="AFV12" s="1">
        <v>1503737</v>
      </c>
      <c r="AFW12" s="3">
        <f t="shared" si="170"/>
        <v>24736473.649999999</v>
      </c>
      <c r="AFY12" s="6">
        <v>42643</v>
      </c>
      <c r="AFZ12" s="1">
        <v>2.75</v>
      </c>
      <c r="AGA12" s="1">
        <v>16911739</v>
      </c>
      <c r="AGB12" s="3">
        <f t="shared" si="171"/>
        <v>46507282.25</v>
      </c>
      <c r="AGD12" s="6">
        <v>42643</v>
      </c>
      <c r="AGE12" s="1">
        <v>2.2599999999999998</v>
      </c>
      <c r="AGF12" s="1">
        <v>114102882</v>
      </c>
      <c r="AGG12" s="3">
        <f t="shared" si="172"/>
        <v>257872513.31999996</v>
      </c>
      <c r="AGI12" s="6">
        <v>42643</v>
      </c>
      <c r="AGJ12" s="1">
        <v>21.13</v>
      </c>
      <c r="AGK12" s="1">
        <v>6819017</v>
      </c>
      <c r="AGL12" s="3">
        <f t="shared" si="173"/>
        <v>144085829.20999998</v>
      </c>
      <c r="AGN12" s="6">
        <v>42643</v>
      </c>
      <c r="AGO12" s="1">
        <v>6.29</v>
      </c>
      <c r="AGP12" s="1">
        <v>1722082</v>
      </c>
      <c r="AGQ12" s="3">
        <f t="shared" si="174"/>
        <v>10831895.779999999</v>
      </c>
      <c r="AGS12" s="6">
        <v>42643</v>
      </c>
      <c r="AGT12" s="1">
        <v>24.969899999999999</v>
      </c>
      <c r="AGU12" s="1">
        <v>84244071</v>
      </c>
      <c r="AGV12" s="3">
        <f t="shared" si="175"/>
        <v>2103566028.4628999</v>
      </c>
      <c r="AGX12" s="6">
        <v>42643</v>
      </c>
      <c r="AGY12" s="1">
        <v>5.19</v>
      </c>
      <c r="AGZ12" s="1">
        <v>12310854</v>
      </c>
      <c r="AHA12" s="3">
        <f t="shared" si="176"/>
        <v>63893332.260000005</v>
      </c>
      <c r="AHC12" s="6">
        <v>42643</v>
      </c>
      <c r="AHD12" s="1">
        <v>13.41</v>
      </c>
      <c r="AHE12" s="1">
        <v>4870494</v>
      </c>
      <c r="AHF12" s="3">
        <f t="shared" si="177"/>
        <v>65313324.539999999</v>
      </c>
      <c r="AHH12" s="6">
        <v>42643</v>
      </c>
      <c r="AHI12" s="1">
        <v>6.04</v>
      </c>
      <c r="AHJ12" s="1">
        <v>11802208</v>
      </c>
      <c r="AHK12" s="3">
        <f t="shared" si="178"/>
        <v>71285336.320000008</v>
      </c>
      <c r="AHM12" s="6">
        <v>42643</v>
      </c>
      <c r="AHN12" s="1">
        <v>4.4400000000000004</v>
      </c>
      <c r="AHO12" s="1">
        <v>5722731</v>
      </c>
      <c r="AHP12" s="3">
        <f t="shared" si="179"/>
        <v>25408925.640000001</v>
      </c>
      <c r="AHR12" s="6">
        <v>42643</v>
      </c>
      <c r="AHS12" s="1">
        <v>1.94</v>
      </c>
      <c r="AHT12" s="1">
        <v>7194870</v>
      </c>
      <c r="AHU12" s="3">
        <f t="shared" si="180"/>
        <v>13958047.799999999</v>
      </c>
      <c r="AHW12" s="6">
        <v>42643</v>
      </c>
      <c r="AHX12" s="1">
        <v>5.63</v>
      </c>
      <c r="AHY12" s="1">
        <v>2764075</v>
      </c>
      <c r="AHZ12" s="3">
        <f t="shared" si="181"/>
        <v>15561742.25</v>
      </c>
      <c r="AIB12" s="6">
        <v>42643</v>
      </c>
      <c r="AIC12" s="1">
        <v>6.37</v>
      </c>
      <c r="AID12" s="1">
        <v>41969691</v>
      </c>
      <c r="AIE12" s="3">
        <f t="shared" si="182"/>
        <v>267346931.67000002</v>
      </c>
      <c r="AIG12" s="6">
        <v>42643</v>
      </c>
      <c r="AIH12" s="1">
        <v>4.5199999999999996</v>
      </c>
      <c r="AII12" s="1">
        <v>3487426</v>
      </c>
      <c r="AIJ12" s="3">
        <f t="shared" si="183"/>
        <v>15763165.519999998</v>
      </c>
      <c r="AIL12" s="6">
        <v>42643</v>
      </c>
      <c r="AIM12" s="1">
        <v>11.11</v>
      </c>
      <c r="AIN12" s="1">
        <v>7302677</v>
      </c>
      <c r="AIO12" s="3">
        <f t="shared" si="184"/>
        <v>81132741.469999999</v>
      </c>
      <c r="AIQ12" s="6">
        <v>42643</v>
      </c>
      <c r="AIR12" s="1">
        <v>21.72</v>
      </c>
      <c r="AIS12" s="1">
        <v>11289857</v>
      </c>
      <c r="AIT12" s="3">
        <f t="shared" si="185"/>
        <v>245215694.03999999</v>
      </c>
      <c r="AIV12" s="6">
        <v>42643</v>
      </c>
      <c r="AIW12" s="1">
        <v>11.21</v>
      </c>
      <c r="AIX12" s="1">
        <v>16877336</v>
      </c>
      <c r="AIY12" s="3">
        <f t="shared" si="186"/>
        <v>189194936.56</v>
      </c>
      <c r="AJA12" s="6">
        <v>42643</v>
      </c>
      <c r="AJB12" s="1">
        <v>16.41</v>
      </c>
      <c r="AJC12" s="1">
        <v>16108113</v>
      </c>
      <c r="AJD12" s="3">
        <f t="shared" si="187"/>
        <v>264334134.33000001</v>
      </c>
      <c r="AJF12" s="6">
        <v>42643</v>
      </c>
      <c r="AJG12" s="1">
        <v>21.39</v>
      </c>
      <c r="AJH12" s="1">
        <v>10761740</v>
      </c>
      <c r="AJI12" s="3">
        <f t="shared" si="188"/>
        <v>230193618.59999999</v>
      </c>
      <c r="AJK12" s="6">
        <v>42643</v>
      </c>
      <c r="AJL12" s="1">
        <v>8.76</v>
      </c>
      <c r="AJM12" s="1">
        <v>5761198</v>
      </c>
      <c r="AJN12" s="3">
        <f t="shared" si="189"/>
        <v>50468094.479999997</v>
      </c>
      <c r="AJP12" s="6">
        <v>42643</v>
      </c>
      <c r="AJQ12" s="1">
        <v>8.9600000000000009</v>
      </c>
      <c r="AJR12" s="1">
        <v>78686530</v>
      </c>
      <c r="AJS12" s="3">
        <f t="shared" si="190"/>
        <v>705031308.80000007</v>
      </c>
      <c r="AJU12" s="6">
        <v>42643</v>
      </c>
      <c r="AJV12" s="1">
        <v>18.170000000000002</v>
      </c>
      <c r="AJW12" s="1">
        <v>9269316</v>
      </c>
      <c r="AJX12" s="3">
        <f t="shared" si="191"/>
        <v>168423471.72000003</v>
      </c>
      <c r="AJZ12" s="6">
        <v>42643</v>
      </c>
      <c r="AKA12" s="1">
        <v>8.23</v>
      </c>
      <c r="AKB12" s="1">
        <v>19569989</v>
      </c>
      <c r="AKC12" s="3">
        <f t="shared" si="192"/>
        <v>161061009.47</v>
      </c>
      <c r="AKE12" s="6">
        <v>42643</v>
      </c>
      <c r="AKF12" s="1">
        <v>10.69</v>
      </c>
      <c r="AKG12" s="1">
        <v>33695786</v>
      </c>
      <c r="AKH12" s="3">
        <f t="shared" si="193"/>
        <v>360207952.33999997</v>
      </c>
      <c r="AKM12" s="3" t="str">
        <f t="shared" si="194"/>
        <v/>
      </c>
      <c r="AKO12" s="6">
        <v>42643</v>
      </c>
      <c r="AKP12" s="1">
        <v>4.16</v>
      </c>
      <c r="AKQ12" s="1">
        <v>22475326</v>
      </c>
      <c r="AKR12" s="3">
        <f t="shared" si="195"/>
        <v>93497356.159999996</v>
      </c>
      <c r="AKT12" s="6">
        <v>42643</v>
      </c>
      <c r="AKU12" s="1">
        <v>10.94</v>
      </c>
      <c r="AKV12" s="1">
        <v>6084495</v>
      </c>
      <c r="AKW12" s="3">
        <f t="shared" si="196"/>
        <v>66564375.299999997</v>
      </c>
      <c r="AKY12" s="6">
        <v>42643</v>
      </c>
      <c r="AKZ12" s="1">
        <v>3.67</v>
      </c>
      <c r="ALA12" s="1">
        <v>128610687</v>
      </c>
      <c r="ALB12" s="3">
        <f t="shared" si="197"/>
        <v>472001221.28999996</v>
      </c>
      <c r="ALD12" s="6">
        <v>42643</v>
      </c>
      <c r="ALE12" s="1">
        <v>6.3</v>
      </c>
      <c r="ALF12" s="1">
        <v>65875959</v>
      </c>
      <c r="ALG12" s="3">
        <f t="shared" si="198"/>
        <v>415018541.69999999</v>
      </c>
      <c r="ALI12" s="6">
        <v>42643</v>
      </c>
      <c r="ALJ12" s="1">
        <v>10.25</v>
      </c>
      <c r="ALK12" s="1">
        <v>28794487</v>
      </c>
      <c r="ALL12" s="3">
        <f t="shared" si="199"/>
        <v>295143491.75</v>
      </c>
      <c r="ALN12" s="6">
        <v>42643</v>
      </c>
      <c r="ALO12" s="1">
        <v>2.2400000000000002</v>
      </c>
      <c r="ALP12" s="1">
        <v>116909571</v>
      </c>
      <c r="ALQ12" s="3">
        <f t="shared" si="200"/>
        <v>261877439.04000002</v>
      </c>
      <c r="ALS12" s="6">
        <v>42643</v>
      </c>
      <c r="ALT12" s="1">
        <v>8.27</v>
      </c>
      <c r="ALU12" s="1">
        <v>3559724</v>
      </c>
      <c r="ALV12" s="3">
        <f t="shared" si="201"/>
        <v>29438917.479999997</v>
      </c>
      <c r="ALX12" s="6">
        <v>42643</v>
      </c>
      <c r="ALY12" s="1">
        <v>4.79</v>
      </c>
      <c r="ALZ12" s="1">
        <v>9201023</v>
      </c>
      <c r="AMA12" s="3">
        <f t="shared" si="202"/>
        <v>44072900.170000002</v>
      </c>
      <c r="AMC12" s="6">
        <v>42643</v>
      </c>
      <c r="AMD12" s="1">
        <v>3.25</v>
      </c>
      <c r="AME12" s="1">
        <v>16557957</v>
      </c>
      <c r="AMF12" s="3">
        <f t="shared" si="203"/>
        <v>53813360.25</v>
      </c>
      <c r="AMH12" s="6">
        <v>42643</v>
      </c>
      <c r="AMI12" s="1">
        <v>10.69</v>
      </c>
      <c r="AMJ12" s="1">
        <v>17167829</v>
      </c>
      <c r="AMK12" s="3">
        <f t="shared" si="204"/>
        <v>183524092.00999999</v>
      </c>
      <c r="AMP12" s="3" t="str">
        <f t="shared" si="205"/>
        <v/>
      </c>
      <c r="AMR12" s="6">
        <v>42643</v>
      </c>
      <c r="AMS12" s="1">
        <v>11.11</v>
      </c>
      <c r="AMT12" s="1">
        <v>12778006</v>
      </c>
      <c r="AMU12" s="3">
        <f t="shared" si="206"/>
        <v>141963646.66</v>
      </c>
      <c r="AMW12" s="6">
        <v>42643</v>
      </c>
      <c r="AMX12" s="1">
        <v>17.809999999999999</v>
      </c>
      <c r="AMY12" s="1">
        <v>6516156</v>
      </c>
      <c r="AMZ12" s="3">
        <f t="shared" si="207"/>
        <v>116052738.35999998</v>
      </c>
      <c r="ANB12" s="6">
        <v>42643</v>
      </c>
      <c r="ANC12" s="1">
        <v>22.34</v>
      </c>
      <c r="AND12" s="1">
        <v>8948853</v>
      </c>
      <c r="ANE12" s="3">
        <f t="shared" si="208"/>
        <v>199917376.02000001</v>
      </c>
      <c r="ANJ12" s="3" t="str">
        <f t="shared" si="209"/>
        <v/>
      </c>
      <c r="ANL12" s="6">
        <v>42643</v>
      </c>
      <c r="ANM12" s="1">
        <v>15.68</v>
      </c>
      <c r="ANN12" s="1">
        <v>6040555</v>
      </c>
      <c r="ANO12" s="3">
        <f t="shared" si="210"/>
        <v>94715902.399999991</v>
      </c>
      <c r="ANQ12" s="6">
        <v>42643</v>
      </c>
      <c r="ANR12" s="1">
        <v>9.18</v>
      </c>
      <c r="ANS12" s="1">
        <v>23545207</v>
      </c>
      <c r="ANT12" s="3">
        <f t="shared" si="211"/>
        <v>216145000.25999999</v>
      </c>
      <c r="ANV12" s="6">
        <v>42643</v>
      </c>
      <c r="ANW12" s="1">
        <v>12.05</v>
      </c>
      <c r="ANX12" s="1">
        <v>5314309</v>
      </c>
      <c r="ANY12" s="3">
        <f t="shared" si="212"/>
        <v>64037423.450000003</v>
      </c>
      <c r="AOA12" s="6">
        <v>42643</v>
      </c>
      <c r="AOB12" s="1">
        <v>16.21</v>
      </c>
      <c r="AOC12" s="1">
        <v>13139409</v>
      </c>
      <c r="AOD12" s="3">
        <f t="shared" si="213"/>
        <v>212989819.89000002</v>
      </c>
      <c r="AOF12" s="6">
        <v>42643</v>
      </c>
      <c r="AOG12" s="1">
        <v>26.78</v>
      </c>
      <c r="AOH12" s="1">
        <v>25573075</v>
      </c>
      <c r="AOI12" s="3">
        <f t="shared" si="214"/>
        <v>684846948.5</v>
      </c>
      <c r="AOK12" s="6">
        <v>42643</v>
      </c>
      <c r="AOL12" s="1">
        <v>17.23</v>
      </c>
      <c r="AOM12" s="1">
        <v>44689592</v>
      </c>
      <c r="AON12" s="3">
        <f t="shared" si="215"/>
        <v>770001670.15999997</v>
      </c>
      <c r="AOS12" s="3" t="str">
        <f t="shared" si="216"/>
        <v/>
      </c>
      <c r="AOU12" s="6">
        <v>42643</v>
      </c>
      <c r="AOV12" s="1">
        <v>16.899999999999999</v>
      </c>
      <c r="AOW12" s="1">
        <v>11417570</v>
      </c>
      <c r="AOX12" s="3">
        <f t="shared" si="217"/>
        <v>192956932.99999997</v>
      </c>
      <c r="AOZ12" s="6">
        <v>42643</v>
      </c>
      <c r="APA12" s="1">
        <v>7.62</v>
      </c>
      <c r="APB12" s="1">
        <v>19863848</v>
      </c>
      <c r="APC12" s="3">
        <f t="shared" si="218"/>
        <v>151362521.75999999</v>
      </c>
      <c r="APE12" s="6">
        <v>42643</v>
      </c>
      <c r="APF12" s="1">
        <v>14.18</v>
      </c>
      <c r="APG12" s="1">
        <v>13669915</v>
      </c>
      <c r="APH12" s="3">
        <f t="shared" si="219"/>
        <v>193839394.69999999</v>
      </c>
      <c r="APJ12" s="6">
        <v>42643</v>
      </c>
      <c r="APK12" s="1">
        <v>15.84</v>
      </c>
      <c r="APL12" s="1">
        <v>16170225</v>
      </c>
      <c r="APM12" s="3">
        <f t="shared" si="220"/>
        <v>256136364</v>
      </c>
      <c r="APO12" s="6">
        <v>42643</v>
      </c>
      <c r="APP12" s="1">
        <v>8.92</v>
      </c>
      <c r="APQ12" s="1">
        <v>201324721</v>
      </c>
      <c r="APR12" s="3">
        <f t="shared" si="221"/>
        <v>1795816511.3199999</v>
      </c>
      <c r="APT12" s="6">
        <v>42643</v>
      </c>
      <c r="APU12" s="1">
        <v>28.12</v>
      </c>
      <c r="APV12" s="1">
        <v>21464056</v>
      </c>
      <c r="APW12" s="3">
        <f t="shared" si="222"/>
        <v>603569254.72000003</v>
      </c>
      <c r="APY12" s="6">
        <v>42643</v>
      </c>
      <c r="APZ12" s="1">
        <v>35.07</v>
      </c>
      <c r="AQA12" s="1">
        <v>8532303</v>
      </c>
      <c r="AQB12" s="3">
        <f t="shared" si="223"/>
        <v>299227866.20999998</v>
      </c>
      <c r="AQD12" s="6">
        <v>42643</v>
      </c>
      <c r="AQE12" s="1">
        <v>13.56</v>
      </c>
      <c r="AQF12" s="1">
        <v>17945213</v>
      </c>
      <c r="AQG12" s="3">
        <f t="shared" si="224"/>
        <v>243337088.28</v>
      </c>
      <c r="AQI12" s="6">
        <v>42643</v>
      </c>
      <c r="AQJ12" s="1">
        <v>7.49</v>
      </c>
      <c r="AQK12" s="1">
        <v>18093847</v>
      </c>
      <c r="AQL12" s="3">
        <f t="shared" si="225"/>
        <v>135522914.03</v>
      </c>
      <c r="AQN12" s="6">
        <v>42643</v>
      </c>
      <c r="AQO12" s="1">
        <v>23.37</v>
      </c>
      <c r="AQP12" s="1">
        <v>33470711</v>
      </c>
      <c r="AQQ12" s="3">
        <f t="shared" si="226"/>
        <v>782210516.07000005</v>
      </c>
      <c r="AQS12" s="6">
        <v>42643</v>
      </c>
      <c r="AQT12" s="1">
        <v>51.62</v>
      </c>
      <c r="AQU12" s="1">
        <v>9601294</v>
      </c>
      <c r="AQV12" s="3">
        <f t="shared" si="227"/>
        <v>495618796.27999997</v>
      </c>
      <c r="AQX12" s="6">
        <v>42643</v>
      </c>
      <c r="AQY12" s="1">
        <v>8.35</v>
      </c>
      <c r="AQZ12" s="1">
        <v>59514719</v>
      </c>
      <c r="ARA12" s="3">
        <f t="shared" si="228"/>
        <v>496947903.64999998</v>
      </c>
      <c r="ARC12" s="6">
        <v>42643</v>
      </c>
      <c r="ARD12" s="1">
        <v>38.44</v>
      </c>
      <c r="ARE12" s="1">
        <v>24131846</v>
      </c>
      <c r="ARF12" s="3">
        <f t="shared" si="229"/>
        <v>927628160.23999989</v>
      </c>
      <c r="ARH12" s="6">
        <v>42643</v>
      </c>
      <c r="ARI12" s="1">
        <v>15.43</v>
      </c>
      <c r="ARJ12" s="1">
        <v>50104142</v>
      </c>
      <c r="ARK12" s="3">
        <f t="shared" si="230"/>
        <v>773106911.05999994</v>
      </c>
      <c r="ARM12" s="6">
        <v>42643</v>
      </c>
      <c r="ARN12" s="1">
        <v>28.92</v>
      </c>
      <c r="ARO12" s="1">
        <v>12572719</v>
      </c>
      <c r="ARP12" s="3">
        <f t="shared" si="231"/>
        <v>363603033.48000002</v>
      </c>
      <c r="ARU12" s="3" t="str">
        <f t="shared" si="232"/>
        <v/>
      </c>
      <c r="ARW12" s="6">
        <v>42643</v>
      </c>
      <c r="ARX12" s="1">
        <v>33.82</v>
      </c>
      <c r="ARY12" s="1">
        <v>13941460</v>
      </c>
      <c r="ARZ12" s="3">
        <f t="shared" si="233"/>
        <v>471500177.19999999</v>
      </c>
      <c r="ASB12" s="6">
        <v>42643</v>
      </c>
      <c r="ASC12" s="1">
        <v>25.48</v>
      </c>
      <c r="ASD12" s="1">
        <v>34978794</v>
      </c>
      <c r="ASE12" s="3">
        <f t="shared" si="234"/>
        <v>891259671.12</v>
      </c>
      <c r="ASG12" s="6">
        <v>42643</v>
      </c>
      <c r="ASH12" s="1">
        <v>14.4</v>
      </c>
      <c r="ASI12" s="1">
        <v>15629198</v>
      </c>
      <c r="ASJ12" s="3">
        <f t="shared" si="235"/>
        <v>225060451.20000002</v>
      </c>
      <c r="ASL12" s="6">
        <v>42643</v>
      </c>
      <c r="ASM12" s="1">
        <v>18.11</v>
      </c>
      <c r="ASN12" s="1">
        <v>8348145</v>
      </c>
      <c r="ASO12" s="3">
        <f t="shared" si="236"/>
        <v>151184905.94999999</v>
      </c>
      <c r="ASQ12" s="6">
        <v>42643</v>
      </c>
      <c r="ASR12" s="1">
        <v>58.58</v>
      </c>
      <c r="ASS12" s="1">
        <v>42182641</v>
      </c>
      <c r="AST12" s="3">
        <f t="shared" si="237"/>
        <v>2471059109.7799997</v>
      </c>
      <c r="ASV12" s="6">
        <v>42643</v>
      </c>
      <c r="ASW12" s="1">
        <v>11.43</v>
      </c>
      <c r="ASX12" s="1">
        <v>10526760</v>
      </c>
      <c r="ASY12" s="3">
        <f t="shared" si="238"/>
        <v>120320866.8</v>
      </c>
      <c r="ATA12" s="6">
        <v>42643</v>
      </c>
      <c r="ATB12" s="1">
        <v>9.0299999999999994</v>
      </c>
      <c r="ATC12" s="1">
        <v>186583341</v>
      </c>
      <c r="ATD12" s="3">
        <f t="shared" si="239"/>
        <v>1684847569.2299998</v>
      </c>
      <c r="ATF12" s="6">
        <v>42643</v>
      </c>
      <c r="ATG12" s="1">
        <v>4.49</v>
      </c>
      <c r="ATH12" s="1">
        <v>32559499</v>
      </c>
      <c r="ATI12" s="3">
        <f t="shared" si="240"/>
        <v>146192150.51000002</v>
      </c>
      <c r="ATK12" s="6">
        <v>42643</v>
      </c>
      <c r="ATL12" s="1">
        <v>16.34</v>
      </c>
      <c r="ATM12" s="1">
        <v>8290474</v>
      </c>
      <c r="ATN12" s="3">
        <f t="shared" si="241"/>
        <v>135466345.16</v>
      </c>
      <c r="ATP12" s="6">
        <v>42643</v>
      </c>
      <c r="ATQ12" s="1">
        <v>16.68</v>
      </c>
      <c r="ATR12" s="1">
        <v>533498254</v>
      </c>
      <c r="ATS12" s="3">
        <f t="shared" si="242"/>
        <v>8898750876.7199993</v>
      </c>
      <c r="ATU12" s="6">
        <v>42643</v>
      </c>
      <c r="ATV12" s="1">
        <v>52.49</v>
      </c>
      <c r="ATW12" s="1">
        <v>29057519</v>
      </c>
      <c r="ATX12" s="3">
        <f t="shared" si="243"/>
        <v>1525229172.3099999</v>
      </c>
      <c r="ATZ12" s="6">
        <v>42643</v>
      </c>
      <c r="AUA12" s="1">
        <v>43.68</v>
      </c>
      <c r="AUB12" s="1">
        <v>4856352</v>
      </c>
      <c r="AUC12" s="3">
        <f t="shared" si="244"/>
        <v>212125455.35999998</v>
      </c>
      <c r="AUE12" s="6">
        <v>42643</v>
      </c>
      <c r="AUF12" s="1">
        <v>54.8</v>
      </c>
      <c r="AUG12" s="1">
        <v>50724579</v>
      </c>
      <c r="AUH12" s="3">
        <f t="shared" si="245"/>
        <v>2779706929.1999998</v>
      </c>
      <c r="AUJ12" s="6">
        <v>42643</v>
      </c>
      <c r="AUK12" s="1">
        <v>15.68</v>
      </c>
      <c r="AUL12" s="1">
        <v>32514923</v>
      </c>
      <c r="AUM12" s="3">
        <f t="shared" si="246"/>
        <v>509833992.63999999</v>
      </c>
      <c r="AUO12" s="6">
        <v>42643</v>
      </c>
      <c r="AUP12" s="1">
        <v>23.05</v>
      </c>
      <c r="AUQ12" s="1">
        <v>25500296</v>
      </c>
      <c r="AUR12" s="3">
        <f t="shared" si="247"/>
        <v>587781822.80000007</v>
      </c>
      <c r="AUT12" s="6">
        <v>42643</v>
      </c>
      <c r="AUU12" s="1">
        <v>8.5500000000000007</v>
      </c>
      <c r="AUV12" s="1">
        <v>261694261</v>
      </c>
      <c r="AUW12" s="3">
        <f t="shared" si="248"/>
        <v>2237485931.5500002</v>
      </c>
      <c r="AUY12" s="6">
        <v>42643</v>
      </c>
      <c r="AUZ12" s="1">
        <v>14.84</v>
      </c>
      <c r="AVA12" s="1">
        <v>556776298</v>
      </c>
      <c r="AVB12" s="3">
        <f t="shared" si="249"/>
        <v>8262560262.3199997</v>
      </c>
      <c r="AVD12" s="6">
        <v>42643</v>
      </c>
      <c r="AVE12" s="1">
        <v>12.5</v>
      </c>
      <c r="AVF12" s="1">
        <v>42701918</v>
      </c>
      <c r="AVG12" s="3">
        <f t="shared" si="250"/>
        <v>533773975</v>
      </c>
      <c r="AVI12" s="6">
        <v>42643</v>
      </c>
      <c r="AVJ12" s="1">
        <v>51.96</v>
      </c>
      <c r="AVK12" s="1">
        <v>10209731</v>
      </c>
      <c r="AVL12" s="3">
        <f t="shared" si="251"/>
        <v>530497622.75999999</v>
      </c>
      <c r="AVN12" s="6">
        <v>42643</v>
      </c>
      <c r="AVO12" s="1">
        <v>13.31</v>
      </c>
      <c r="AVP12" s="1">
        <v>30249075</v>
      </c>
      <c r="AVQ12" s="3">
        <f t="shared" si="252"/>
        <v>402615188.25</v>
      </c>
      <c r="AVS12" s="6">
        <v>42643</v>
      </c>
      <c r="AVT12" s="1">
        <v>35.799999999999997</v>
      </c>
      <c r="AVU12" s="1">
        <v>20207946</v>
      </c>
      <c r="AVV12" s="3">
        <f t="shared" si="253"/>
        <v>723444466.79999995</v>
      </c>
      <c r="AVX12" s="6">
        <v>42643</v>
      </c>
      <c r="AVY12" s="1">
        <v>60.49</v>
      </c>
      <c r="AVZ12" s="1">
        <v>19457398</v>
      </c>
      <c r="AWA12" s="3">
        <f t="shared" si="254"/>
        <v>1176978005.02</v>
      </c>
      <c r="AWC12" s="6">
        <v>42643</v>
      </c>
      <c r="AWD12" s="1">
        <v>43.51</v>
      </c>
      <c r="AWE12" s="1">
        <v>45752465</v>
      </c>
      <c r="AWF12" s="3">
        <f t="shared" si="255"/>
        <v>1990689752.1499999</v>
      </c>
      <c r="AWH12" s="6">
        <v>42643</v>
      </c>
      <c r="AWI12" s="1">
        <v>44.64</v>
      </c>
      <c r="AWJ12" s="1">
        <v>26196404</v>
      </c>
      <c r="AWK12" s="3">
        <f t="shared" si="256"/>
        <v>1169407474.5599999</v>
      </c>
      <c r="AWM12" s="6">
        <v>42643</v>
      </c>
      <c r="AWN12" s="1">
        <v>22.97</v>
      </c>
      <c r="AWO12" s="1">
        <v>19784993</v>
      </c>
      <c r="AWP12" s="3">
        <f t="shared" si="257"/>
        <v>454461289.20999998</v>
      </c>
      <c r="AWR12" s="6">
        <v>42643</v>
      </c>
      <c r="AWS12" s="1">
        <v>7.09</v>
      </c>
      <c r="AWT12" s="1">
        <v>32011120</v>
      </c>
      <c r="AWU12" s="3">
        <f t="shared" si="258"/>
        <v>226958840.79999998</v>
      </c>
      <c r="AWW12" s="6">
        <v>42643</v>
      </c>
      <c r="AWX12" s="1">
        <v>73.61</v>
      </c>
      <c r="AWY12" s="1">
        <v>67085077</v>
      </c>
      <c r="AWZ12" s="3">
        <f t="shared" si="259"/>
        <v>4938132517.9700003</v>
      </c>
      <c r="AXB12" s="6">
        <v>42643</v>
      </c>
      <c r="AXC12" s="1">
        <v>14.33</v>
      </c>
      <c r="AXD12" s="1">
        <v>393366307</v>
      </c>
      <c r="AXE12" s="3">
        <f t="shared" si="260"/>
        <v>5636939179.3100004</v>
      </c>
      <c r="AXG12" s="6">
        <v>42643</v>
      </c>
      <c r="AXH12" s="1">
        <v>51.06</v>
      </c>
      <c r="AXI12" s="1">
        <v>9451882</v>
      </c>
      <c r="AXJ12" s="3">
        <f t="shared" si="261"/>
        <v>482613094.92000002</v>
      </c>
      <c r="AXL12" s="6">
        <v>42643</v>
      </c>
      <c r="AXM12" s="1">
        <v>38.19</v>
      </c>
      <c r="AXN12" s="1">
        <v>19685268</v>
      </c>
      <c r="AXO12" s="3">
        <f t="shared" si="262"/>
        <v>751780384.91999996</v>
      </c>
      <c r="AXT12" s="3" t="str">
        <f t="shared" si="263"/>
        <v/>
      </c>
      <c r="AXV12" s="6">
        <v>42643</v>
      </c>
      <c r="AXW12" s="1">
        <v>27.51</v>
      </c>
      <c r="AXX12" s="1">
        <v>12432902</v>
      </c>
      <c r="AXY12" s="3">
        <f t="shared" si="264"/>
        <v>342029134.02000004</v>
      </c>
      <c r="AYA12" s="6">
        <v>42643</v>
      </c>
      <c r="AYB12" s="1">
        <v>38.299999999999997</v>
      </c>
      <c r="AYC12" s="1">
        <v>9477804</v>
      </c>
      <c r="AYD12" s="3">
        <f t="shared" si="265"/>
        <v>362999893.19999999</v>
      </c>
      <c r="AYF12" s="6">
        <v>42643</v>
      </c>
      <c r="AYG12" s="1">
        <v>48.92</v>
      </c>
      <c r="AYH12" s="1">
        <v>22606490</v>
      </c>
      <c r="AYI12" s="3">
        <f t="shared" si="266"/>
        <v>1105909490.8</v>
      </c>
      <c r="AYK12" s="6">
        <v>42643</v>
      </c>
      <c r="AYL12" s="1">
        <v>6.5</v>
      </c>
      <c r="AYM12" s="1">
        <v>18023164</v>
      </c>
      <c r="AYN12" s="3">
        <f t="shared" si="267"/>
        <v>117150566</v>
      </c>
      <c r="AYP12" s="6">
        <v>42643</v>
      </c>
      <c r="AYQ12" s="1">
        <v>32.090000000000003</v>
      </c>
      <c r="AYR12" s="1">
        <v>13921249</v>
      </c>
      <c r="AYS12" s="3">
        <f t="shared" si="268"/>
        <v>446732880.41000003</v>
      </c>
      <c r="AYX12" s="3" t="str">
        <f t="shared" si="269"/>
        <v/>
      </c>
      <c r="AYZ12" s="6">
        <v>42643</v>
      </c>
      <c r="AZA12" s="1">
        <v>7.39</v>
      </c>
      <c r="AZB12" s="1">
        <v>111935657</v>
      </c>
      <c r="AZC12" s="3">
        <f t="shared" si="270"/>
        <v>827204505.23000002</v>
      </c>
      <c r="AZH12" s="3" t="str">
        <f t="shared" si="271"/>
        <v/>
      </c>
      <c r="AZJ12" s="6">
        <v>42643</v>
      </c>
      <c r="AZK12" s="1">
        <v>63.03</v>
      </c>
      <c r="AZL12" s="1">
        <v>8760511</v>
      </c>
      <c r="AZM12" s="3">
        <f t="shared" si="272"/>
        <v>552175008.33000004</v>
      </c>
      <c r="AZO12" s="6">
        <v>42643</v>
      </c>
      <c r="AZP12" s="1">
        <v>15.74</v>
      </c>
      <c r="AZQ12" s="1">
        <v>181791569</v>
      </c>
      <c r="AZR12" s="3">
        <f t="shared" si="273"/>
        <v>2861399296.0599999</v>
      </c>
      <c r="AZT12" s="6">
        <v>42643</v>
      </c>
      <c r="AZU12" s="1">
        <v>19.48</v>
      </c>
      <c r="AZV12" s="1">
        <v>71082730</v>
      </c>
      <c r="AZW12" s="3">
        <f t="shared" si="274"/>
        <v>1384691580.4000001</v>
      </c>
      <c r="AZY12" s="6">
        <v>42643</v>
      </c>
      <c r="AZZ12" s="1">
        <v>22.49</v>
      </c>
      <c r="BAA12" s="1">
        <v>59867265</v>
      </c>
      <c r="BAB12" s="3">
        <f t="shared" si="275"/>
        <v>1346414789.8499999</v>
      </c>
      <c r="BAD12" s="6">
        <v>42643</v>
      </c>
      <c r="BAE12" s="1">
        <v>29.71</v>
      </c>
      <c r="BAF12" s="1">
        <v>16270172</v>
      </c>
      <c r="BAG12" s="3">
        <f t="shared" si="276"/>
        <v>483386810.12</v>
      </c>
      <c r="BAI12" s="6">
        <v>42643</v>
      </c>
      <c r="BAJ12" s="1">
        <v>6.18</v>
      </c>
      <c r="BAK12" s="1">
        <v>548747285</v>
      </c>
      <c r="BAL12" s="3">
        <f t="shared" si="277"/>
        <v>3391258221.2999997</v>
      </c>
      <c r="BAN12" s="6">
        <v>42643</v>
      </c>
      <c r="BAO12" s="1">
        <v>60.91</v>
      </c>
      <c r="BAP12" s="1">
        <v>11915015</v>
      </c>
      <c r="BAQ12" s="3">
        <f t="shared" si="278"/>
        <v>725743563.64999998</v>
      </c>
      <c r="BAS12" s="6">
        <v>42643</v>
      </c>
      <c r="BAT12" s="1">
        <v>29.8</v>
      </c>
      <c r="BAU12" s="1">
        <v>106163328</v>
      </c>
      <c r="BAV12" s="3">
        <f t="shared" si="279"/>
        <v>3163667174.4000001</v>
      </c>
      <c r="BBA12" s="3" t="str">
        <f t="shared" si="280"/>
        <v/>
      </c>
      <c r="BBC12" s="6">
        <v>42643</v>
      </c>
      <c r="BBD12" s="1">
        <v>104.39</v>
      </c>
      <c r="BBE12" s="1">
        <v>31361479</v>
      </c>
      <c r="BBF12" s="3">
        <f t="shared" si="281"/>
        <v>3273824792.8099999</v>
      </c>
      <c r="BBH12" s="6">
        <v>42643</v>
      </c>
      <c r="BBI12" s="1">
        <v>15.76</v>
      </c>
      <c r="BBJ12" s="1">
        <v>67722416</v>
      </c>
      <c r="BBK12" s="3">
        <f t="shared" si="282"/>
        <v>1067305276.16</v>
      </c>
      <c r="BBM12" s="6">
        <v>42643</v>
      </c>
      <c r="BBN12" s="1">
        <v>38.32</v>
      </c>
      <c r="BBO12" s="1">
        <v>22547439</v>
      </c>
      <c r="BBP12" s="3">
        <f t="shared" si="283"/>
        <v>864017862.48000002</v>
      </c>
      <c r="BBR12" s="6">
        <v>42643</v>
      </c>
      <c r="BBS12" s="1">
        <v>64.36</v>
      </c>
      <c r="BBT12" s="1">
        <v>331472677</v>
      </c>
      <c r="BBU12" s="3">
        <f t="shared" si="284"/>
        <v>21333581491.720001</v>
      </c>
      <c r="BBW12" s="6">
        <v>42643</v>
      </c>
      <c r="BBX12" s="1">
        <v>28.47</v>
      </c>
      <c r="BBY12" s="1">
        <v>31825140</v>
      </c>
      <c r="BBZ12" s="3">
        <f t="shared" si="285"/>
        <v>906061735.79999995</v>
      </c>
      <c r="BCE12" s="3" t="str">
        <f t="shared" si="286"/>
        <v/>
      </c>
      <c r="BCG12" s="6">
        <v>42643</v>
      </c>
      <c r="BCH12" s="1">
        <v>30.71</v>
      </c>
      <c r="BCI12" s="1">
        <v>54746019</v>
      </c>
      <c r="BCJ12" s="3">
        <f t="shared" si="287"/>
        <v>1681250243.49</v>
      </c>
      <c r="BCL12" s="6">
        <v>42643</v>
      </c>
      <c r="BCM12" s="1">
        <v>14.73</v>
      </c>
      <c r="BCN12" s="1">
        <v>327537313</v>
      </c>
      <c r="BCO12" s="3">
        <f t="shared" si="288"/>
        <v>4824624620.4899998</v>
      </c>
      <c r="BCQ12" s="6">
        <v>42643</v>
      </c>
      <c r="BCR12" s="1">
        <v>23.66</v>
      </c>
      <c r="BCS12" s="1">
        <v>24867432</v>
      </c>
      <c r="BCT12" s="3">
        <f t="shared" si="289"/>
        <v>588363441.12</v>
      </c>
      <c r="BCV12" s="6">
        <v>42643</v>
      </c>
      <c r="BCW12" s="1">
        <v>22.71</v>
      </c>
      <c r="BCX12" s="1">
        <v>71378669</v>
      </c>
      <c r="BCY12" s="3">
        <f t="shared" si="290"/>
        <v>1621009572.99</v>
      </c>
      <c r="BDA12" s="6">
        <v>42643</v>
      </c>
      <c r="BDB12" s="1">
        <v>2.91</v>
      </c>
      <c r="BDC12" s="1">
        <v>862341597</v>
      </c>
      <c r="BDD12" s="3">
        <f t="shared" si="291"/>
        <v>2509414047.27</v>
      </c>
      <c r="BDF12" s="6">
        <v>42643</v>
      </c>
      <c r="BDG12" s="1">
        <v>41.77</v>
      </c>
      <c r="BDH12" s="1">
        <v>57472076</v>
      </c>
      <c r="BDI12" s="3">
        <f t="shared" si="292"/>
        <v>2400608614.52</v>
      </c>
      <c r="BDK12" s="6">
        <v>42643</v>
      </c>
      <c r="BDL12" s="1">
        <v>13.55</v>
      </c>
      <c r="BDM12" s="1">
        <v>81895351</v>
      </c>
      <c r="BDN12" s="3">
        <f t="shared" si="293"/>
        <v>1109682006.05</v>
      </c>
      <c r="BDP12" s="6">
        <v>42643</v>
      </c>
      <c r="BDQ12" s="1">
        <v>41.7</v>
      </c>
      <c r="BDR12" s="1">
        <v>152465162</v>
      </c>
      <c r="BDS12" s="3">
        <f t="shared" si="294"/>
        <v>6357797255.4000006</v>
      </c>
      <c r="BDU12" s="6">
        <v>42643</v>
      </c>
      <c r="BDV12" s="1">
        <v>17.18</v>
      </c>
      <c r="BDW12" s="1">
        <v>76787244</v>
      </c>
      <c r="BDX12" s="3">
        <f t="shared" si="295"/>
        <v>1319204851.9200001</v>
      </c>
      <c r="BDZ12" s="6">
        <v>42643</v>
      </c>
      <c r="BEA12" s="1">
        <v>23.1</v>
      </c>
      <c r="BEB12" s="1">
        <v>137284302</v>
      </c>
      <c r="BEC12" s="3">
        <f t="shared" si="296"/>
        <v>3171267376.2000003</v>
      </c>
      <c r="BEE12" s="6">
        <v>42643</v>
      </c>
      <c r="BEF12" s="1">
        <v>37</v>
      </c>
      <c r="BEG12" s="1">
        <v>30011468</v>
      </c>
      <c r="BEH12" s="3">
        <f t="shared" si="297"/>
        <v>1110424316</v>
      </c>
      <c r="BEJ12" s="6">
        <v>42643</v>
      </c>
      <c r="BEK12" s="1">
        <v>74.849999999999994</v>
      </c>
      <c r="BEL12" s="1">
        <v>39386062</v>
      </c>
      <c r="BEM12" s="3">
        <f t="shared" si="298"/>
        <v>2948046740.6999998</v>
      </c>
      <c r="BEO12" s="6">
        <v>42643</v>
      </c>
      <c r="BEP12" s="1">
        <v>20.7</v>
      </c>
      <c r="BEQ12" s="1">
        <v>23064661</v>
      </c>
      <c r="BER12" s="3">
        <f t="shared" si="299"/>
        <v>477438482.69999999</v>
      </c>
      <c r="BET12" s="6">
        <v>42643</v>
      </c>
      <c r="BEU12" s="1">
        <v>51.08</v>
      </c>
      <c r="BEV12" s="1">
        <v>120538074</v>
      </c>
      <c r="BEW12" s="3">
        <f t="shared" si="300"/>
        <v>6157084819.9200001</v>
      </c>
      <c r="BEY12" s="6">
        <v>42643</v>
      </c>
      <c r="BEZ12" s="1">
        <v>124.59</v>
      </c>
      <c r="BFA12" s="1">
        <v>11376143</v>
      </c>
      <c r="BFB12" s="3">
        <f t="shared" si="301"/>
        <v>1417353656.3700001</v>
      </c>
      <c r="BFD12" s="6">
        <v>42643</v>
      </c>
      <c r="BFE12" s="1">
        <v>80.5</v>
      </c>
      <c r="BFF12" s="1">
        <v>23119788</v>
      </c>
      <c r="BFG12" s="3">
        <f t="shared" si="302"/>
        <v>1861142934</v>
      </c>
      <c r="BFI12" s="6">
        <v>42643</v>
      </c>
      <c r="BFJ12" s="1">
        <v>58.2</v>
      </c>
      <c r="BFK12" s="1">
        <v>81448456</v>
      </c>
      <c r="BFL12" s="3">
        <f t="shared" si="303"/>
        <v>4740300139.1999998</v>
      </c>
      <c r="BFN12" s="6">
        <v>42643</v>
      </c>
      <c r="BFO12" s="1">
        <v>9.23</v>
      </c>
      <c r="BFP12" s="1">
        <v>373886381</v>
      </c>
      <c r="BFQ12" s="3">
        <f t="shared" si="304"/>
        <v>3450971296.6300001</v>
      </c>
      <c r="BFS12" s="6">
        <v>42643</v>
      </c>
      <c r="BFT12" s="1">
        <v>12.16</v>
      </c>
      <c r="BFU12" s="1">
        <v>457736730</v>
      </c>
      <c r="BFV12" s="3">
        <f t="shared" si="305"/>
        <v>5566078636.8000002</v>
      </c>
      <c r="BFX12" s="6">
        <v>42643</v>
      </c>
      <c r="BFY12" s="1">
        <v>114.11</v>
      </c>
      <c r="BFZ12" s="1">
        <v>14846290</v>
      </c>
      <c r="BGA12" s="3">
        <f t="shared" si="306"/>
        <v>1694110151.9000001</v>
      </c>
      <c r="BGC12" s="6">
        <v>42643</v>
      </c>
      <c r="BGD12" s="1">
        <v>59.98</v>
      </c>
      <c r="BGE12" s="1">
        <v>24681482</v>
      </c>
      <c r="BGF12" s="3">
        <f t="shared" si="307"/>
        <v>1480395290.3599999</v>
      </c>
      <c r="BGH12" s="6">
        <v>42643</v>
      </c>
      <c r="BGI12" s="1">
        <v>54.29</v>
      </c>
      <c r="BGJ12" s="1">
        <v>26741848</v>
      </c>
      <c r="BGK12" s="3">
        <f t="shared" si="308"/>
        <v>1451814927.9200001</v>
      </c>
      <c r="BGM12" s="6">
        <v>42643</v>
      </c>
      <c r="BGN12" s="1">
        <v>110.54</v>
      </c>
      <c r="BGO12" s="1">
        <v>11414014</v>
      </c>
      <c r="BGP12" s="3">
        <f t="shared" si="309"/>
        <v>1261705107.5600002</v>
      </c>
      <c r="BGR12" s="6">
        <v>42643</v>
      </c>
      <c r="BGS12" s="1">
        <v>37.86</v>
      </c>
      <c r="BGT12" s="1">
        <v>73592928</v>
      </c>
      <c r="BGU12" s="3">
        <f t="shared" si="310"/>
        <v>2786228254.0799999</v>
      </c>
      <c r="BGW12" s="6">
        <v>42643</v>
      </c>
      <c r="BGX12" s="1">
        <v>36.93</v>
      </c>
      <c r="BGY12" s="1">
        <v>94361819</v>
      </c>
      <c r="BGZ12" s="3">
        <f t="shared" si="311"/>
        <v>3484781975.6700001</v>
      </c>
      <c r="BHB12" s="6">
        <v>42643</v>
      </c>
      <c r="BHC12" s="1">
        <v>12.79</v>
      </c>
      <c r="BHD12" s="1">
        <v>407014964</v>
      </c>
      <c r="BHE12" s="3">
        <f t="shared" si="312"/>
        <v>5205721389.5599995</v>
      </c>
      <c r="BHG12" s="6">
        <v>42643</v>
      </c>
      <c r="BHH12" s="1">
        <v>58.68</v>
      </c>
      <c r="BHI12" s="1">
        <v>97341586</v>
      </c>
      <c r="BHJ12" s="3">
        <f t="shared" si="313"/>
        <v>5712004266.4799995</v>
      </c>
      <c r="BHL12" s="6">
        <v>42643</v>
      </c>
      <c r="BHM12" s="1">
        <v>13.62</v>
      </c>
      <c r="BHN12" s="1">
        <v>275591239</v>
      </c>
      <c r="BHO12" s="3">
        <f t="shared" si="314"/>
        <v>3753552675.1799998</v>
      </c>
      <c r="BHQ12" s="6">
        <v>42643</v>
      </c>
      <c r="BHR12" s="1">
        <v>88.137799999999999</v>
      </c>
      <c r="BHS12" s="1">
        <v>41894630</v>
      </c>
      <c r="BHT12" s="3">
        <f t="shared" si="315"/>
        <v>3692500520.0139999</v>
      </c>
      <c r="BHV12" s="6">
        <v>42643</v>
      </c>
      <c r="BHW12" s="1">
        <v>110.54</v>
      </c>
      <c r="BHX12" s="1">
        <v>29278000</v>
      </c>
      <c r="BHY12" s="3">
        <f t="shared" si="316"/>
        <v>3236390120</v>
      </c>
      <c r="BIA12" s="6">
        <v>42643</v>
      </c>
      <c r="BIB12" s="1">
        <v>24.06</v>
      </c>
      <c r="BIC12" s="1">
        <v>215766539</v>
      </c>
      <c r="BID12" s="3">
        <f t="shared" si="317"/>
        <v>5191342928.3400002</v>
      </c>
      <c r="BIF12" s="6">
        <v>42643</v>
      </c>
      <c r="BIG12" s="1">
        <v>38.549999999999997</v>
      </c>
      <c r="BIH12" s="1">
        <v>340553355</v>
      </c>
      <c r="BII12" s="3">
        <f t="shared" si="318"/>
        <v>13128331835.249998</v>
      </c>
      <c r="BIK12" s="6">
        <v>42643</v>
      </c>
      <c r="BIL12" s="1">
        <v>28.56</v>
      </c>
      <c r="BIM12" s="1">
        <v>79218601</v>
      </c>
      <c r="BIN12" s="3">
        <f t="shared" si="319"/>
        <v>2262483244.5599999</v>
      </c>
      <c r="BIP12" s="6">
        <v>42643</v>
      </c>
      <c r="BIQ12" s="1">
        <v>22.24</v>
      </c>
      <c r="BIR12" s="1">
        <v>405250615</v>
      </c>
      <c r="BIS12" s="3">
        <f t="shared" si="320"/>
        <v>9012773677.5999985</v>
      </c>
      <c r="BIU12" s="6">
        <v>42643</v>
      </c>
      <c r="BIV12" s="1">
        <v>25.53</v>
      </c>
      <c r="BIW12" s="1">
        <v>121873840</v>
      </c>
      <c r="BIX12" s="3">
        <f t="shared" si="321"/>
        <v>3111439135.2000003</v>
      </c>
      <c r="BIZ12" s="6">
        <v>42643</v>
      </c>
      <c r="BJA12" s="1">
        <v>35.82</v>
      </c>
      <c r="BJB12" s="1">
        <v>192228251</v>
      </c>
      <c r="BJC12" s="3">
        <f t="shared" si="322"/>
        <v>6885615950.8199997</v>
      </c>
      <c r="BJE12" s="6">
        <v>42643</v>
      </c>
      <c r="BJF12" s="1">
        <v>11.66</v>
      </c>
      <c r="BJG12" s="1">
        <v>290047766</v>
      </c>
      <c r="BJH12" s="3">
        <f t="shared" si="323"/>
        <v>3381956951.5599999</v>
      </c>
      <c r="BJJ12" s="6">
        <v>42643</v>
      </c>
      <c r="BJK12" s="1">
        <v>59.35</v>
      </c>
      <c r="BJL12" s="1">
        <v>52416101</v>
      </c>
      <c r="BJM12" s="3">
        <f t="shared" si="324"/>
        <v>3110895594.3499999</v>
      </c>
      <c r="BJO12" s="6">
        <v>42643</v>
      </c>
      <c r="BJP12" s="1">
        <v>23.05</v>
      </c>
      <c r="BJQ12" s="1">
        <v>1884641625</v>
      </c>
      <c r="BJR12" s="3">
        <f t="shared" si="325"/>
        <v>43440989456.25</v>
      </c>
      <c r="BJT12" s="6">
        <v>42643</v>
      </c>
      <c r="BJU12" s="1">
        <v>6.91</v>
      </c>
      <c r="BJV12" s="1">
        <v>2349007816</v>
      </c>
      <c r="BJW12" s="3">
        <f t="shared" si="326"/>
        <v>16231644008.559999</v>
      </c>
      <c r="BJY12" s="6">
        <v>42643</v>
      </c>
      <c r="BJZ12" s="1">
        <v>159.33000000000001</v>
      </c>
      <c r="BKA12" s="1">
        <v>98721188</v>
      </c>
      <c r="BKB12" s="3">
        <f t="shared" si="327"/>
        <v>15729246884.040001</v>
      </c>
      <c r="BKD12" s="6">
        <v>42643</v>
      </c>
      <c r="BKE12" s="1">
        <v>85.08</v>
      </c>
      <c r="BKF12" s="1">
        <v>45677479</v>
      </c>
      <c r="BKG12" s="3">
        <f t="shared" si="328"/>
        <v>3886239913.3199997</v>
      </c>
      <c r="BKI12" s="6">
        <v>42643</v>
      </c>
      <c r="BKJ12" s="1">
        <v>39.93</v>
      </c>
      <c r="BKK12" s="1">
        <v>141051552</v>
      </c>
      <c r="BKL12" s="3">
        <f t="shared" si="329"/>
        <v>5632188471.3599997</v>
      </c>
      <c r="BKN12" s="6">
        <v>42643</v>
      </c>
      <c r="BKO12" s="1">
        <v>77.11</v>
      </c>
      <c r="BKP12" s="1">
        <v>45147689</v>
      </c>
      <c r="BKQ12" s="3">
        <f t="shared" si="330"/>
        <v>3481338298.79</v>
      </c>
      <c r="BKS12" s="6">
        <v>42643</v>
      </c>
      <c r="BKT12" s="1">
        <v>93.75</v>
      </c>
      <c r="BKU12" s="1">
        <v>46000545</v>
      </c>
      <c r="BKV12" s="3">
        <f t="shared" si="331"/>
        <v>4312551093.75</v>
      </c>
      <c r="BKX12" s="6">
        <v>42643</v>
      </c>
      <c r="BKY12" s="1">
        <v>125.18</v>
      </c>
      <c r="BKZ12" s="1">
        <v>55550069</v>
      </c>
      <c r="BLA12" s="3">
        <f t="shared" si="332"/>
        <v>6953757637.4200001</v>
      </c>
      <c r="BLC12" s="6">
        <v>42643</v>
      </c>
      <c r="BLD12" s="1">
        <v>69.709999999999994</v>
      </c>
      <c r="BLE12" s="1">
        <v>86073967</v>
      </c>
      <c r="BLF12" s="3">
        <f t="shared" si="333"/>
        <v>6000216239.5699997</v>
      </c>
      <c r="BLH12" s="6">
        <v>42643</v>
      </c>
      <c r="BLI12" s="1">
        <v>222.7</v>
      </c>
      <c r="BLJ12" s="1">
        <v>22765447</v>
      </c>
      <c r="BLK12" s="3">
        <f t="shared" si="334"/>
        <v>5069865046.8999996</v>
      </c>
      <c r="BLM12" s="6">
        <v>42643</v>
      </c>
      <c r="BLN12" s="1">
        <v>54.34</v>
      </c>
      <c r="BLO12" s="1">
        <v>133209083</v>
      </c>
      <c r="BLP12" s="3">
        <f t="shared" si="335"/>
        <v>7238581570.2200003</v>
      </c>
      <c r="BLR12" s="6">
        <v>42643</v>
      </c>
      <c r="BLS12" s="1">
        <v>25.1</v>
      </c>
      <c r="BLT12" s="1">
        <v>568954162</v>
      </c>
      <c r="BLU12" s="3">
        <f t="shared" si="336"/>
        <v>14280749466.200001</v>
      </c>
      <c r="BLW12" s="6">
        <v>42643</v>
      </c>
      <c r="BLX12" s="1">
        <v>79.150000000000006</v>
      </c>
      <c r="BLY12" s="1">
        <v>88335064</v>
      </c>
      <c r="BLZ12" s="3">
        <f t="shared" si="337"/>
        <v>6991720315.6000004</v>
      </c>
      <c r="BMB12" s="6">
        <v>42643</v>
      </c>
      <c r="BMC12" s="1">
        <v>47.09</v>
      </c>
      <c r="BMD12" s="1">
        <v>118778364</v>
      </c>
      <c r="BME12" s="3">
        <f t="shared" si="338"/>
        <v>5593273160.7600002</v>
      </c>
      <c r="BMG12" s="6">
        <v>42643</v>
      </c>
      <c r="BMH12" s="1">
        <v>13.220599999999999</v>
      </c>
      <c r="BMI12" s="1">
        <v>641981235</v>
      </c>
      <c r="BMJ12" s="3">
        <f t="shared" si="339"/>
        <v>8487377115.441</v>
      </c>
      <c r="BML12" s="6">
        <v>42643</v>
      </c>
      <c r="BMM12" s="1">
        <v>35.57</v>
      </c>
      <c r="BMN12" s="1">
        <v>171800015</v>
      </c>
      <c r="BMO12" s="3">
        <f t="shared" si="340"/>
        <v>6110926533.5500002</v>
      </c>
      <c r="BMQ12" s="6">
        <v>42643</v>
      </c>
      <c r="BMR12" s="1">
        <v>58.47</v>
      </c>
      <c r="BMS12" s="1">
        <v>321956289</v>
      </c>
      <c r="BMT12" s="3">
        <f t="shared" si="341"/>
        <v>18824784217.829998</v>
      </c>
      <c r="BMV12" s="6">
        <v>42643</v>
      </c>
      <c r="BMW12" s="1">
        <v>97.12</v>
      </c>
      <c r="BMX12" s="1">
        <v>116786677</v>
      </c>
      <c r="BMY12" s="3">
        <f t="shared" si="342"/>
        <v>11342322070.24</v>
      </c>
      <c r="BND12" s="3" t="str">
        <f t="shared" si="343"/>
        <v/>
      </c>
      <c r="BNF12" s="6">
        <v>42643</v>
      </c>
      <c r="BNG12" s="1">
        <v>61.17</v>
      </c>
      <c r="BNH12" s="1">
        <v>175153345</v>
      </c>
      <c r="BNI12" s="3">
        <f t="shared" si="344"/>
        <v>10714130113.65</v>
      </c>
      <c r="BNK12" s="6">
        <v>42643</v>
      </c>
      <c r="BNL12" s="1">
        <v>166.75</v>
      </c>
      <c r="BNM12" s="1">
        <v>96483240</v>
      </c>
      <c r="BNN12" s="3">
        <f t="shared" si="345"/>
        <v>16088580270</v>
      </c>
      <c r="BNP12" s="6">
        <v>42643</v>
      </c>
      <c r="BNQ12" s="1">
        <v>94.71</v>
      </c>
      <c r="BNR12" s="1">
        <v>138581493</v>
      </c>
      <c r="BNS12" s="3">
        <f t="shared" si="346"/>
        <v>13125053202.029999</v>
      </c>
      <c r="BNU12" s="6">
        <v>42643</v>
      </c>
      <c r="BNV12" s="1">
        <v>53.54</v>
      </c>
      <c r="BNW12" s="1">
        <v>170901897</v>
      </c>
      <c r="BNX12" s="3">
        <f t="shared" si="347"/>
        <v>9150087565.3799992</v>
      </c>
      <c r="BNZ12" s="6">
        <v>42643</v>
      </c>
      <c r="BOA12" s="1">
        <v>85.4</v>
      </c>
      <c r="BOB12" s="1">
        <v>198122465</v>
      </c>
      <c r="BOC12" s="3">
        <f t="shared" si="348"/>
        <v>16919658511.000002</v>
      </c>
      <c r="BOE12" s="6">
        <v>42643</v>
      </c>
      <c r="BOF12" s="1">
        <v>360.25</v>
      </c>
      <c r="BOG12" s="1">
        <v>33871543</v>
      </c>
      <c r="BOH12" s="3">
        <f t="shared" si="349"/>
        <v>12202223365.75</v>
      </c>
      <c r="BOJ12" s="6">
        <v>42643</v>
      </c>
      <c r="BOK12" s="1">
        <v>15.53</v>
      </c>
      <c r="BOL12" s="1">
        <v>759546533</v>
      </c>
      <c r="BOM12" s="3">
        <f t="shared" si="350"/>
        <v>11795757657.49</v>
      </c>
      <c r="BOO12" s="6">
        <v>42643</v>
      </c>
      <c r="BOP12" s="1">
        <v>110.01</v>
      </c>
      <c r="BOQ12" s="1">
        <v>90517277</v>
      </c>
      <c r="BOR12" s="3">
        <f t="shared" si="351"/>
        <v>9957805642.7700005</v>
      </c>
      <c r="BOT12" s="6">
        <v>42643</v>
      </c>
      <c r="BOU12" s="1">
        <v>32.9</v>
      </c>
      <c r="BOV12" s="1">
        <v>663207472</v>
      </c>
      <c r="BOW12" s="3">
        <f t="shared" si="352"/>
        <v>21819525828.799999</v>
      </c>
      <c r="BOY12" s="6">
        <v>42643</v>
      </c>
      <c r="BOZ12" s="1">
        <v>241.61</v>
      </c>
      <c r="BPA12" s="1">
        <v>47956389</v>
      </c>
      <c r="BPB12" s="3">
        <f t="shared" si="353"/>
        <v>11586743146.290001</v>
      </c>
      <c r="BPD12" s="6">
        <v>42643</v>
      </c>
      <c r="BPE12" s="1">
        <v>73.349999999999994</v>
      </c>
      <c r="BPF12" s="1">
        <v>168791440</v>
      </c>
      <c r="BPG12" s="3">
        <f t="shared" si="354"/>
        <v>12380852123.999998</v>
      </c>
      <c r="BPI12" s="6">
        <v>42643</v>
      </c>
      <c r="BPJ12" s="1">
        <v>31.57</v>
      </c>
      <c r="BPK12" s="1">
        <v>519288942</v>
      </c>
      <c r="BPL12" s="3">
        <f t="shared" si="355"/>
        <v>16393951898.940001</v>
      </c>
      <c r="BPN12" s="6">
        <v>42643</v>
      </c>
      <c r="BPO12" s="1">
        <v>204.03</v>
      </c>
      <c r="BPP12" s="1">
        <v>207004014</v>
      </c>
      <c r="BPQ12" s="3">
        <f t="shared" si="356"/>
        <v>42235028976.419998</v>
      </c>
      <c r="BPS12" s="6">
        <v>42643</v>
      </c>
      <c r="BPT12" s="1">
        <v>30.15</v>
      </c>
      <c r="BPU12" s="1">
        <v>804760020</v>
      </c>
      <c r="BPV12" s="3">
        <f t="shared" si="357"/>
        <v>24263514603</v>
      </c>
      <c r="BPX12" s="6">
        <v>42643</v>
      </c>
      <c r="BPY12" s="1">
        <v>71.33</v>
      </c>
      <c r="BPZ12" s="1">
        <v>337070559</v>
      </c>
      <c r="BQA12" s="3">
        <f t="shared" si="358"/>
        <v>24043242973.470001</v>
      </c>
      <c r="BQC12" s="6">
        <v>42643</v>
      </c>
      <c r="BQD12" s="1">
        <v>40.97</v>
      </c>
      <c r="BQE12" s="1">
        <v>542226216</v>
      </c>
      <c r="BQF12" s="3">
        <f t="shared" si="359"/>
        <v>22215008069.52</v>
      </c>
      <c r="BQH12" s="6">
        <v>42643</v>
      </c>
      <c r="BQI12" s="1">
        <v>98.55</v>
      </c>
      <c r="BQJ12" s="1">
        <v>672470625</v>
      </c>
      <c r="BQK12" s="3">
        <f t="shared" si="360"/>
        <v>66271980093.75</v>
      </c>
      <c r="BQM12" s="6">
        <v>42643</v>
      </c>
      <c r="BQN12" s="1">
        <v>108.54</v>
      </c>
      <c r="BQO12" s="1">
        <v>141945937</v>
      </c>
      <c r="BQP12" s="3">
        <f t="shared" si="361"/>
        <v>15406812001.980001</v>
      </c>
      <c r="BQR12" s="6">
        <v>42643</v>
      </c>
      <c r="BQS12" s="1">
        <v>172.52</v>
      </c>
      <c r="BQT12" s="1">
        <v>164209193</v>
      </c>
      <c r="BQU12" s="3">
        <f t="shared" si="362"/>
        <v>28329369976.360001</v>
      </c>
      <c r="BQW12" s="6">
        <v>42643</v>
      </c>
      <c r="BQX12" s="1">
        <v>79.12</v>
      </c>
      <c r="BQY12" s="1">
        <v>672304308</v>
      </c>
      <c r="BQZ12" s="3">
        <f t="shared" si="363"/>
        <v>53192716848.960007</v>
      </c>
      <c r="BRB12" s="6">
        <v>42643</v>
      </c>
      <c r="BRC12" s="1">
        <v>68.52</v>
      </c>
      <c r="BRD12" s="1">
        <v>629523465</v>
      </c>
      <c r="BRE12" s="3">
        <f t="shared" si="364"/>
        <v>43134947821.799995</v>
      </c>
      <c r="BRG12" s="6">
        <v>42643</v>
      </c>
      <c r="BRH12" s="1">
        <v>31.72</v>
      </c>
      <c r="BRI12" s="1">
        <v>1428703132</v>
      </c>
      <c r="BRJ12" s="3">
        <f t="shared" si="365"/>
        <v>45318463347.040001</v>
      </c>
      <c r="BRL12" s="6">
        <v>42643</v>
      </c>
      <c r="BRM12" s="1">
        <v>37.75</v>
      </c>
      <c r="BRN12" s="1">
        <v>1427923409</v>
      </c>
      <c r="BRO12" s="3">
        <f t="shared" si="366"/>
        <v>53904108689.75</v>
      </c>
      <c r="BRQ12" s="6">
        <v>42643</v>
      </c>
      <c r="BRR12" s="1">
        <v>39.28</v>
      </c>
      <c r="BRS12" s="1">
        <v>752436676</v>
      </c>
      <c r="BRT12" s="3">
        <f t="shared" si="367"/>
        <v>29555712633.280003</v>
      </c>
      <c r="BRV12" s="6">
        <v>42643</v>
      </c>
      <c r="BRW12" s="1">
        <v>102.92</v>
      </c>
      <c r="BRX12" s="1">
        <v>418615729</v>
      </c>
      <c r="BRY12" s="3">
        <f t="shared" si="368"/>
        <v>43083930828.68</v>
      </c>
      <c r="BSA12" s="6">
        <v>42643</v>
      </c>
      <c r="BSB12" s="1">
        <v>82.7</v>
      </c>
      <c r="BSC12" s="1">
        <v>512263434</v>
      </c>
      <c r="BSD12" s="3">
        <f t="shared" si="369"/>
        <v>42364185991.800003</v>
      </c>
      <c r="BSF12" s="6">
        <v>42643</v>
      </c>
      <c r="BSG12" s="1">
        <v>44.28</v>
      </c>
      <c r="BSH12" s="1">
        <v>1471222141</v>
      </c>
      <c r="BSI12" s="3">
        <f t="shared" si="370"/>
        <v>65145716403.480003</v>
      </c>
      <c r="BSK12" s="6">
        <v>42643</v>
      </c>
      <c r="BSL12" s="1">
        <v>128.27000000000001</v>
      </c>
      <c r="BSM12" s="1">
        <v>1212355091</v>
      </c>
      <c r="BSN12" s="3">
        <f t="shared" si="371"/>
        <v>155508787522.57001</v>
      </c>
      <c r="BSP12" s="6">
        <v>42643</v>
      </c>
      <c r="BSQ12" s="1">
        <v>804.06</v>
      </c>
      <c r="BSR12" s="1">
        <v>93101531</v>
      </c>
      <c r="BSS12" s="3">
        <f t="shared" si="372"/>
        <v>74859217015.860001</v>
      </c>
      <c r="BSU12" s="6">
        <v>42643</v>
      </c>
      <c r="BSV12" s="1">
        <v>113.05</v>
      </c>
      <c r="BSW12" s="1">
        <v>2285996677</v>
      </c>
      <c r="BSX12" s="3">
        <f t="shared" si="373"/>
        <v>258431924334.85001</v>
      </c>
    </row>
    <row r="13" spans="1:1870" x14ac:dyDescent="0.2">
      <c r="B13" s="6">
        <v>42551</v>
      </c>
      <c r="C13" s="1">
        <v>1E-4</v>
      </c>
      <c r="D13" s="1">
        <v>1000639</v>
      </c>
      <c r="E13" s="3">
        <f t="shared" si="0"/>
        <v>100.0639</v>
      </c>
      <c r="G13" s="6">
        <v>42551</v>
      </c>
      <c r="H13" s="1">
        <v>1E-4</v>
      </c>
      <c r="I13" s="1">
        <v>410</v>
      </c>
      <c r="J13" s="3">
        <f t="shared" si="1"/>
        <v>4.1000000000000002E-2</v>
      </c>
      <c r="L13" s="6">
        <v>42551</v>
      </c>
      <c r="M13" s="1">
        <v>1E-4</v>
      </c>
      <c r="N13" s="1">
        <v>10377</v>
      </c>
      <c r="O13" s="3">
        <f t="shared" si="2"/>
        <v>1.0377000000000001</v>
      </c>
      <c r="Q13" s="6">
        <v>42551</v>
      </c>
      <c r="R13" s="1">
        <v>0.19500000000000001</v>
      </c>
      <c r="S13" s="1">
        <v>20845907</v>
      </c>
      <c r="T13" s="3">
        <f t="shared" si="3"/>
        <v>4064951.8650000002</v>
      </c>
      <c r="V13" s="6">
        <v>42551</v>
      </c>
      <c r="W13" s="1">
        <v>1E-3</v>
      </c>
      <c r="X13" s="1">
        <v>502587</v>
      </c>
      <c r="Y13" s="3">
        <f t="shared" si="4"/>
        <v>502.58699999999999</v>
      </c>
      <c r="AA13" s="6">
        <v>42551</v>
      </c>
      <c r="AB13" s="1">
        <v>8.7500000000000002E-4</v>
      </c>
      <c r="AC13" s="1">
        <v>10215</v>
      </c>
      <c r="AD13" s="3">
        <f t="shared" si="5"/>
        <v>8.9381249999999994</v>
      </c>
      <c r="AF13" s="6">
        <v>42460</v>
      </c>
      <c r="AG13" s="1">
        <v>1.25E-4</v>
      </c>
      <c r="AH13" s="1">
        <v>24575</v>
      </c>
      <c r="AI13" s="3">
        <f t="shared" si="6"/>
        <v>3.0718749999999999</v>
      </c>
      <c r="AK13" s="6">
        <v>42551</v>
      </c>
      <c r="AL13" s="1">
        <v>7.7499999999999999E-2</v>
      </c>
      <c r="AM13" s="1">
        <v>100</v>
      </c>
      <c r="AN13" s="3">
        <f t="shared" si="7"/>
        <v>7.75</v>
      </c>
      <c r="AP13" s="6">
        <v>42551</v>
      </c>
      <c r="AQ13" s="1">
        <v>1E-4</v>
      </c>
      <c r="AR13" s="1">
        <v>30348909</v>
      </c>
      <c r="AS13" s="3">
        <f t="shared" si="8"/>
        <v>3034.8909000000003</v>
      </c>
      <c r="AU13" s="6">
        <v>42551</v>
      </c>
      <c r="AV13" s="1">
        <v>2.5000000000000001E-3</v>
      </c>
      <c r="AW13" s="1">
        <v>5591</v>
      </c>
      <c r="AX13" s="3">
        <f t="shared" si="9"/>
        <v>13.977500000000001</v>
      </c>
      <c r="AZ13" s="6">
        <v>42551</v>
      </c>
      <c r="BA13" s="1">
        <v>4.2000000000000003E-2</v>
      </c>
      <c r="BB13" s="1">
        <v>4602704</v>
      </c>
      <c r="BC13" s="3">
        <f t="shared" si="10"/>
        <v>193313.568</v>
      </c>
      <c r="BE13" s="6">
        <v>42551</v>
      </c>
      <c r="BF13" s="1">
        <v>1E-3</v>
      </c>
      <c r="BG13" s="1">
        <v>50909</v>
      </c>
      <c r="BH13" s="3">
        <f t="shared" si="11"/>
        <v>50.908999999999999</v>
      </c>
      <c r="BJ13" s="6">
        <v>42551</v>
      </c>
      <c r="BK13" s="1">
        <v>1E-3</v>
      </c>
      <c r="BL13" s="1">
        <v>78003</v>
      </c>
      <c r="BM13" s="3">
        <f t="shared" si="12"/>
        <v>78.003</v>
      </c>
      <c r="BO13" s="6">
        <v>42551</v>
      </c>
      <c r="BP13" s="1">
        <v>2.0000000000000001E-4</v>
      </c>
      <c r="BQ13" s="1">
        <v>820738</v>
      </c>
      <c r="BR13" s="3">
        <f t="shared" si="13"/>
        <v>164.14760000000001</v>
      </c>
      <c r="BT13" s="6">
        <v>42369</v>
      </c>
      <c r="BU13" s="1">
        <v>1E-3</v>
      </c>
      <c r="BV13" s="1">
        <v>1700</v>
      </c>
      <c r="BW13" s="3">
        <f t="shared" si="14"/>
        <v>1.7</v>
      </c>
      <c r="BY13" s="6">
        <v>42551</v>
      </c>
      <c r="BZ13" s="1">
        <v>1E-3</v>
      </c>
      <c r="CA13" s="1">
        <v>7515715</v>
      </c>
      <c r="CB13" s="3">
        <f t="shared" si="15"/>
        <v>7515.7150000000001</v>
      </c>
      <c r="CD13" s="6">
        <v>42551</v>
      </c>
      <c r="CE13" s="1">
        <v>5.0000000000000001E-4</v>
      </c>
      <c r="CF13" s="1">
        <v>2690</v>
      </c>
      <c r="CG13" s="3">
        <f t="shared" si="16"/>
        <v>1.345</v>
      </c>
      <c r="CI13" s="6">
        <v>42551</v>
      </c>
      <c r="CJ13" s="1">
        <v>1.25E-4</v>
      </c>
      <c r="CK13" s="1">
        <v>14979</v>
      </c>
      <c r="CL13" s="3">
        <f t="shared" si="17"/>
        <v>1.8723750000000001</v>
      </c>
      <c r="CN13" s="6">
        <v>42551</v>
      </c>
      <c r="CO13" s="1">
        <v>1.1400000000000001</v>
      </c>
      <c r="CP13" s="1">
        <v>230125</v>
      </c>
      <c r="CQ13" s="3">
        <f t="shared" si="18"/>
        <v>262342.5</v>
      </c>
      <c r="CS13" s="6">
        <v>42551</v>
      </c>
      <c r="CT13" s="1">
        <v>2E-3</v>
      </c>
      <c r="CU13" s="1">
        <v>514983</v>
      </c>
      <c r="CV13" s="3">
        <f t="shared" si="19"/>
        <v>1029.9660000000001</v>
      </c>
      <c r="CX13" s="6">
        <v>42551</v>
      </c>
      <c r="CY13" s="1">
        <v>1.2999999999999999E-2</v>
      </c>
      <c r="CZ13" s="1">
        <v>1564971</v>
      </c>
      <c r="DA13" s="3">
        <f t="shared" si="20"/>
        <v>20344.623</v>
      </c>
      <c r="DC13" s="6">
        <v>42551</v>
      </c>
      <c r="DD13" s="1">
        <v>3.7999999999999999E-2</v>
      </c>
      <c r="DE13" s="1">
        <v>24914</v>
      </c>
      <c r="DF13" s="3">
        <f t="shared" si="21"/>
        <v>946.73199999999997</v>
      </c>
      <c r="DH13" s="6">
        <v>42551</v>
      </c>
      <c r="DI13" s="1">
        <v>3.2000000000000002E-3</v>
      </c>
      <c r="DJ13" s="1">
        <v>143126</v>
      </c>
      <c r="DK13" s="3">
        <f t="shared" si="22"/>
        <v>458.00320000000005</v>
      </c>
      <c r="DM13" s="6">
        <v>42551</v>
      </c>
      <c r="DN13" s="1">
        <v>1.9</v>
      </c>
      <c r="DO13" s="1">
        <v>4453</v>
      </c>
      <c r="DP13" s="3">
        <f t="shared" si="23"/>
        <v>8460.6999999999989</v>
      </c>
      <c r="DR13" s="6">
        <v>42551</v>
      </c>
      <c r="DS13" s="1">
        <v>4.1000000000000003E-3</v>
      </c>
      <c r="DT13" s="1">
        <v>105078</v>
      </c>
      <c r="DU13" s="3">
        <f t="shared" si="24"/>
        <v>430.81980000000004</v>
      </c>
      <c r="DW13" s="6">
        <v>42551</v>
      </c>
      <c r="DX13" s="1">
        <v>0.2339</v>
      </c>
      <c r="DY13" s="1">
        <v>852631</v>
      </c>
      <c r="DZ13" s="3">
        <f t="shared" si="25"/>
        <v>199430.3909</v>
      </c>
      <c r="EB13" s="6">
        <v>42551</v>
      </c>
      <c r="EC13" s="1">
        <v>0.1</v>
      </c>
      <c r="ED13" s="1">
        <v>5448</v>
      </c>
      <c r="EE13" s="3">
        <f t="shared" si="26"/>
        <v>544.80000000000007</v>
      </c>
      <c r="EG13" s="6">
        <v>42551</v>
      </c>
      <c r="EH13" s="1">
        <v>0.125</v>
      </c>
      <c r="EI13" s="1">
        <v>77220</v>
      </c>
      <c r="EJ13" s="3">
        <f t="shared" si="27"/>
        <v>9652.5</v>
      </c>
      <c r="EL13" s="6">
        <v>42551</v>
      </c>
      <c r="EM13" s="1">
        <v>2E-3</v>
      </c>
      <c r="EN13" s="1">
        <v>500606</v>
      </c>
      <c r="EO13" s="3">
        <f t="shared" si="28"/>
        <v>1001.212</v>
      </c>
      <c r="EQ13" s="6">
        <v>42277</v>
      </c>
      <c r="ER13" s="1">
        <v>0.1</v>
      </c>
      <c r="ES13" s="1">
        <v>5000</v>
      </c>
      <c r="ET13" s="3">
        <f t="shared" si="29"/>
        <v>500</v>
      </c>
      <c r="EV13" s="6">
        <v>42551</v>
      </c>
      <c r="EW13" s="1">
        <v>6.9999999999999999E-4</v>
      </c>
      <c r="EX13" s="1">
        <v>2205229</v>
      </c>
      <c r="EY13" s="3">
        <f t="shared" si="30"/>
        <v>1543.6603</v>
      </c>
      <c r="FA13" s="6">
        <v>42460</v>
      </c>
      <c r="FB13" s="1">
        <v>0.01</v>
      </c>
      <c r="FC13" s="1">
        <v>70541</v>
      </c>
      <c r="FD13" s="3">
        <f t="shared" si="31"/>
        <v>705.41</v>
      </c>
      <c r="FF13" s="6">
        <v>42185</v>
      </c>
      <c r="FG13" s="1">
        <v>8.0000000000000004E-4</v>
      </c>
      <c r="FH13" s="1">
        <v>20000</v>
      </c>
      <c r="FI13" s="3">
        <f t="shared" si="32"/>
        <v>16</v>
      </c>
      <c r="FK13" s="6">
        <v>42551</v>
      </c>
      <c r="FL13" s="1">
        <v>1.4E-3</v>
      </c>
      <c r="FM13" s="1">
        <v>100599069</v>
      </c>
      <c r="FN13" s="3">
        <f t="shared" si="33"/>
        <v>140838.6966</v>
      </c>
      <c r="FP13" s="6">
        <v>42551</v>
      </c>
      <c r="FQ13" s="1">
        <v>1E-4</v>
      </c>
      <c r="FR13" s="1">
        <v>19137123</v>
      </c>
      <c r="FS13" s="3">
        <f t="shared" si="34"/>
        <v>1913.7123000000001</v>
      </c>
      <c r="FU13" s="6">
        <v>42551</v>
      </c>
      <c r="FV13" s="1">
        <v>8.9999999999999998E-4</v>
      </c>
      <c r="FW13" s="1">
        <v>231712857</v>
      </c>
      <c r="FX13" s="3">
        <f t="shared" si="35"/>
        <v>208541.57129999998</v>
      </c>
      <c r="FZ13" s="6">
        <v>42551</v>
      </c>
      <c r="GA13" s="1">
        <v>1.29</v>
      </c>
      <c r="GB13" s="1">
        <v>5398</v>
      </c>
      <c r="GC13" s="3">
        <f t="shared" si="36"/>
        <v>6963.42</v>
      </c>
      <c r="GE13" s="6">
        <v>42551</v>
      </c>
      <c r="GF13" s="1">
        <v>1E-4</v>
      </c>
      <c r="GG13" s="1">
        <v>238643</v>
      </c>
      <c r="GH13" s="3">
        <f t="shared" si="37"/>
        <v>23.8643</v>
      </c>
      <c r="GJ13" s="6">
        <v>42551</v>
      </c>
      <c r="GK13" s="1">
        <v>5.9999999999999995E-4</v>
      </c>
      <c r="GL13" s="1">
        <v>4921440</v>
      </c>
      <c r="GM13" s="3">
        <f t="shared" si="38"/>
        <v>2952.8639999999996</v>
      </c>
      <c r="GO13" s="6">
        <v>42551</v>
      </c>
      <c r="GP13" s="1">
        <v>1E-4</v>
      </c>
      <c r="GQ13" s="1">
        <v>1139213086</v>
      </c>
      <c r="GR13" s="3">
        <f t="shared" si="39"/>
        <v>113921.3086</v>
      </c>
      <c r="GT13" s="6">
        <v>42551</v>
      </c>
      <c r="GU13" s="1">
        <v>1.2E-2</v>
      </c>
      <c r="GV13" s="1">
        <v>1086622798</v>
      </c>
      <c r="GW13" s="3">
        <f t="shared" si="40"/>
        <v>13039473.575999999</v>
      </c>
      <c r="GY13" s="6">
        <v>42551</v>
      </c>
      <c r="GZ13" s="1">
        <v>2.3E-3</v>
      </c>
      <c r="HA13" s="1">
        <v>283207</v>
      </c>
      <c r="HB13" s="3">
        <f t="shared" si="41"/>
        <v>651.37609999999995</v>
      </c>
      <c r="HD13" s="6">
        <v>42551</v>
      </c>
      <c r="HE13" s="1">
        <v>0.05</v>
      </c>
      <c r="HF13" s="1">
        <v>1771992</v>
      </c>
      <c r="HG13" s="3">
        <f t="shared" si="42"/>
        <v>88599.6</v>
      </c>
      <c r="HI13" s="6">
        <v>42551</v>
      </c>
      <c r="HJ13" s="1">
        <v>0.1</v>
      </c>
      <c r="HK13" s="1">
        <v>45140</v>
      </c>
      <c r="HL13" s="3">
        <f t="shared" si="43"/>
        <v>4514</v>
      </c>
      <c r="HN13" s="6">
        <v>42551</v>
      </c>
      <c r="HO13" s="1">
        <v>4.4999999999999998E-2</v>
      </c>
      <c r="HP13" s="1">
        <v>198929</v>
      </c>
      <c r="HQ13" s="3">
        <f t="shared" si="44"/>
        <v>8951.8050000000003</v>
      </c>
      <c r="HS13" s="6">
        <v>42551</v>
      </c>
      <c r="HT13" s="1">
        <v>1.4999999999999999E-2</v>
      </c>
      <c r="HU13" s="1">
        <v>78115</v>
      </c>
      <c r="HV13" s="3">
        <f t="shared" si="45"/>
        <v>1171.7249999999999</v>
      </c>
      <c r="HX13" s="6">
        <v>42551</v>
      </c>
      <c r="HY13" s="1">
        <v>2.62</v>
      </c>
      <c r="HZ13" s="1">
        <v>33354112</v>
      </c>
      <c r="IA13" s="3">
        <f t="shared" si="46"/>
        <v>87387773.439999998</v>
      </c>
      <c r="IC13" s="6">
        <v>42551</v>
      </c>
      <c r="ID13" s="1">
        <v>8.0000000000000004E-4</v>
      </c>
      <c r="IE13" s="1">
        <v>5342132</v>
      </c>
      <c r="IF13" s="3">
        <f t="shared" si="47"/>
        <v>4273.7056000000002</v>
      </c>
      <c r="IH13" s="6">
        <v>42551</v>
      </c>
      <c r="II13" s="1">
        <v>1.3</v>
      </c>
      <c r="IJ13" s="1">
        <v>403001</v>
      </c>
      <c r="IK13" s="3">
        <f t="shared" si="48"/>
        <v>523901.30000000005</v>
      </c>
      <c r="IM13" s="6">
        <v>42551</v>
      </c>
      <c r="IN13" s="1">
        <v>3.1E-4</v>
      </c>
      <c r="IO13" s="1">
        <v>3508391</v>
      </c>
      <c r="IP13" s="3">
        <f t="shared" si="49"/>
        <v>1087.60121</v>
      </c>
      <c r="IR13" s="6">
        <v>42551</v>
      </c>
      <c r="IS13" s="1">
        <v>0.1</v>
      </c>
      <c r="IT13" s="1">
        <v>135836</v>
      </c>
      <c r="IU13" s="3">
        <f t="shared" si="50"/>
        <v>13583.6</v>
      </c>
      <c r="IW13" s="6">
        <v>42551</v>
      </c>
      <c r="IX13" s="1">
        <v>1.163E-2</v>
      </c>
      <c r="IY13" s="1">
        <v>620932</v>
      </c>
      <c r="IZ13" s="3">
        <f t="shared" si="51"/>
        <v>7221.4391599999999</v>
      </c>
      <c r="JB13" s="6">
        <v>42551</v>
      </c>
      <c r="JC13" s="1">
        <v>1E-4</v>
      </c>
      <c r="JD13" s="1">
        <v>38359468</v>
      </c>
      <c r="JE13" s="3">
        <f t="shared" si="52"/>
        <v>3835.9468000000002</v>
      </c>
      <c r="JG13" s="6">
        <v>42551</v>
      </c>
      <c r="JH13" s="1">
        <v>9.1000000000000004E-3</v>
      </c>
      <c r="JI13" s="1">
        <v>586606</v>
      </c>
      <c r="JJ13" s="3">
        <f t="shared" si="53"/>
        <v>5338.1145999999999</v>
      </c>
      <c r="JL13" s="6">
        <v>42551</v>
      </c>
      <c r="JM13" s="1">
        <v>2.1</v>
      </c>
      <c r="JN13" s="1">
        <v>2779466</v>
      </c>
      <c r="JO13" s="3">
        <f t="shared" si="54"/>
        <v>5836878.6000000006</v>
      </c>
      <c r="JQ13" s="6">
        <v>42551</v>
      </c>
      <c r="JR13" s="1">
        <v>17</v>
      </c>
      <c r="JS13" s="1">
        <v>1907</v>
      </c>
      <c r="JT13" s="3">
        <f t="shared" si="55"/>
        <v>32419</v>
      </c>
      <c r="JV13" s="6">
        <v>42551</v>
      </c>
      <c r="JW13" s="1">
        <v>5.7000000000000002E-2</v>
      </c>
      <c r="JX13" s="1">
        <v>5166001</v>
      </c>
      <c r="JY13" s="3">
        <f t="shared" si="56"/>
        <v>294462.05700000003</v>
      </c>
      <c r="KA13" s="6">
        <v>42369</v>
      </c>
      <c r="KB13" s="1">
        <v>6.9</v>
      </c>
      <c r="KC13" s="1">
        <v>10087</v>
      </c>
      <c r="KD13" s="3">
        <f t="shared" si="57"/>
        <v>69600.3</v>
      </c>
      <c r="KI13" s="3" t="str">
        <f t="shared" si="58"/>
        <v/>
      </c>
      <c r="KK13" s="6">
        <v>42551</v>
      </c>
      <c r="KL13" s="1">
        <v>7.4999999999999997E-2</v>
      </c>
      <c r="KM13" s="1">
        <v>1911267</v>
      </c>
      <c r="KN13" s="3">
        <f t="shared" si="59"/>
        <v>143345.02499999999</v>
      </c>
      <c r="KP13" s="6">
        <v>42551</v>
      </c>
      <c r="KQ13" s="1">
        <v>1.6000000000000001E-3</v>
      </c>
      <c r="KR13" s="1">
        <v>3488604</v>
      </c>
      <c r="KS13" s="3">
        <f t="shared" si="60"/>
        <v>5581.7664000000004</v>
      </c>
      <c r="KU13" s="6">
        <v>42551</v>
      </c>
      <c r="KV13" s="1">
        <v>2.75E-2</v>
      </c>
      <c r="KW13" s="1">
        <v>15453</v>
      </c>
      <c r="KX13" s="3">
        <f t="shared" si="61"/>
        <v>424.95749999999998</v>
      </c>
      <c r="KZ13" s="6">
        <v>42551</v>
      </c>
      <c r="LA13" s="1">
        <v>0.12</v>
      </c>
      <c r="LB13" s="1">
        <v>72774</v>
      </c>
      <c r="LC13" s="3">
        <f t="shared" si="62"/>
        <v>8732.8799999999992</v>
      </c>
      <c r="LE13" s="6">
        <v>42551</v>
      </c>
      <c r="LF13" s="1">
        <v>3.15E-2</v>
      </c>
      <c r="LG13" s="1">
        <v>86800</v>
      </c>
      <c r="LH13" s="3">
        <f t="shared" si="63"/>
        <v>2734.2</v>
      </c>
      <c r="LJ13" s="6">
        <v>42551</v>
      </c>
      <c r="LK13" s="1">
        <v>1.49</v>
      </c>
      <c r="LL13" s="1">
        <v>16840544</v>
      </c>
      <c r="LM13" s="3">
        <f t="shared" si="64"/>
        <v>25092410.559999999</v>
      </c>
      <c r="LO13" s="6">
        <v>42551</v>
      </c>
      <c r="LP13" s="1">
        <v>3.4</v>
      </c>
      <c r="LQ13" s="1">
        <v>3764</v>
      </c>
      <c r="LR13" s="3">
        <f t="shared" si="65"/>
        <v>12797.6</v>
      </c>
      <c r="LT13" s="6">
        <v>42551</v>
      </c>
      <c r="LU13" s="1">
        <v>5.0000000000000001E-3</v>
      </c>
      <c r="LV13" s="1">
        <v>3940138</v>
      </c>
      <c r="LW13" s="3">
        <f t="shared" si="66"/>
        <v>19700.689999999999</v>
      </c>
      <c r="LY13" s="6">
        <v>42551</v>
      </c>
      <c r="LZ13" s="1">
        <v>8.9999999999999998E-4</v>
      </c>
      <c r="MA13" s="1">
        <v>9288848</v>
      </c>
      <c r="MB13" s="3">
        <f t="shared" si="67"/>
        <v>8359.9632000000001</v>
      </c>
      <c r="MD13" s="6">
        <v>42551</v>
      </c>
      <c r="ME13" s="1">
        <v>4.0129999999999999E-2</v>
      </c>
      <c r="MF13" s="1">
        <v>970140</v>
      </c>
      <c r="MG13" s="3">
        <f t="shared" si="68"/>
        <v>38931.718199999996</v>
      </c>
      <c r="MI13" s="6">
        <v>42551</v>
      </c>
      <c r="MJ13" s="1">
        <v>5.0999999999999997E-2</v>
      </c>
      <c r="MK13" s="1">
        <v>74426012</v>
      </c>
      <c r="ML13" s="3">
        <f t="shared" si="69"/>
        <v>3795726.6119999997</v>
      </c>
      <c r="MN13" s="6">
        <v>42551</v>
      </c>
      <c r="MO13" s="1">
        <v>6.9999999999999999E-4</v>
      </c>
      <c r="MP13" s="1">
        <v>244339217</v>
      </c>
      <c r="MQ13" s="3">
        <f t="shared" si="70"/>
        <v>171037.45189999999</v>
      </c>
      <c r="MS13" s="6">
        <v>42551</v>
      </c>
      <c r="MT13" s="1">
        <v>0.125</v>
      </c>
      <c r="MU13" s="1">
        <v>413075</v>
      </c>
      <c r="MV13" s="3">
        <f t="shared" si="71"/>
        <v>51634.375</v>
      </c>
      <c r="MX13" s="6">
        <v>42551</v>
      </c>
      <c r="MY13" s="1">
        <v>0.02</v>
      </c>
      <c r="MZ13" s="1">
        <v>1920730</v>
      </c>
      <c r="NA13" s="3">
        <f t="shared" si="72"/>
        <v>38414.6</v>
      </c>
      <c r="NC13" s="6">
        <v>42551</v>
      </c>
      <c r="ND13" s="1">
        <v>0.25</v>
      </c>
      <c r="NE13" s="1">
        <v>279726</v>
      </c>
      <c r="NF13" s="3">
        <f t="shared" si="73"/>
        <v>69931.5</v>
      </c>
      <c r="NH13" s="6">
        <v>42551</v>
      </c>
      <c r="NI13" s="1">
        <v>2.2000000000000002</v>
      </c>
      <c r="NJ13" s="1">
        <v>57397</v>
      </c>
      <c r="NK13" s="3">
        <f t="shared" si="74"/>
        <v>126273.40000000001</v>
      </c>
      <c r="NM13" s="6">
        <v>42551</v>
      </c>
      <c r="NN13" s="1">
        <v>6.8800000000000003E-4</v>
      </c>
      <c r="NO13" s="1">
        <v>349937292</v>
      </c>
      <c r="NP13" s="3">
        <f t="shared" si="75"/>
        <v>240756.85689600001</v>
      </c>
      <c r="NR13" s="6">
        <v>42551</v>
      </c>
      <c r="NS13" s="1">
        <v>4.05</v>
      </c>
      <c r="NT13" s="1">
        <v>547831</v>
      </c>
      <c r="NU13" s="3">
        <f t="shared" si="76"/>
        <v>2218715.5499999998</v>
      </c>
      <c r="NW13" s="6">
        <v>42551</v>
      </c>
      <c r="NX13" s="1">
        <v>1.02</v>
      </c>
      <c r="NY13" s="1">
        <v>7160</v>
      </c>
      <c r="NZ13" s="3">
        <f t="shared" si="77"/>
        <v>7303.2</v>
      </c>
      <c r="OB13" s="6">
        <v>42551</v>
      </c>
      <c r="OC13" s="1">
        <v>1.07</v>
      </c>
      <c r="OD13" s="1">
        <v>2943722</v>
      </c>
      <c r="OE13" s="3">
        <f t="shared" si="78"/>
        <v>3149782.54</v>
      </c>
      <c r="OG13" s="6">
        <v>42551</v>
      </c>
      <c r="OH13" s="1">
        <v>8.7999999999999995E-2</v>
      </c>
      <c r="OI13" s="1">
        <v>46222</v>
      </c>
      <c r="OJ13" s="3">
        <f t="shared" si="79"/>
        <v>4067.5359999999996</v>
      </c>
      <c r="OL13" s="6">
        <v>42551</v>
      </c>
      <c r="OM13" s="1">
        <v>11.93</v>
      </c>
      <c r="ON13" s="1">
        <v>6705811</v>
      </c>
      <c r="OO13" s="3">
        <f t="shared" si="80"/>
        <v>80000325.230000004</v>
      </c>
      <c r="OQ13" s="6">
        <v>42551</v>
      </c>
      <c r="OR13" s="1">
        <v>0.7</v>
      </c>
      <c r="OS13" s="1">
        <v>32588485</v>
      </c>
      <c r="OT13" s="3">
        <f t="shared" si="81"/>
        <v>22811939.5</v>
      </c>
      <c r="OV13" s="6">
        <v>42551</v>
      </c>
      <c r="OW13" s="1">
        <v>0.4042</v>
      </c>
      <c r="OX13" s="1">
        <v>538327</v>
      </c>
      <c r="OY13" s="3">
        <f t="shared" si="82"/>
        <v>217591.77340000001</v>
      </c>
      <c r="PA13" s="6">
        <v>42551</v>
      </c>
      <c r="PB13" s="1">
        <v>0.47799999999999998</v>
      </c>
      <c r="PC13" s="1">
        <v>677423</v>
      </c>
      <c r="PD13" s="3">
        <f t="shared" si="83"/>
        <v>323808.19399999996</v>
      </c>
      <c r="PF13" s="6">
        <v>42551</v>
      </c>
      <c r="PG13" s="1">
        <v>3.9</v>
      </c>
      <c r="PH13" s="1">
        <v>527720</v>
      </c>
      <c r="PI13" s="3">
        <f t="shared" si="84"/>
        <v>2058108</v>
      </c>
      <c r="PK13" s="6">
        <v>42551</v>
      </c>
      <c r="PL13" s="1">
        <v>1.47</v>
      </c>
      <c r="PM13" s="1">
        <v>303402</v>
      </c>
      <c r="PN13" s="3">
        <f t="shared" si="85"/>
        <v>446000.94</v>
      </c>
      <c r="PP13" s="6">
        <v>42551</v>
      </c>
      <c r="PQ13" s="1">
        <v>2.2800000000000002</v>
      </c>
      <c r="PR13" s="1">
        <v>606579</v>
      </c>
      <c r="PS13" s="3">
        <f t="shared" si="86"/>
        <v>1383000.12</v>
      </c>
      <c r="PU13" s="6">
        <v>42551</v>
      </c>
      <c r="PV13" s="1">
        <v>9.3224999999999998</v>
      </c>
      <c r="PW13" s="1">
        <v>15936863</v>
      </c>
      <c r="PX13" s="3">
        <f t="shared" si="87"/>
        <v>148571405.3175</v>
      </c>
      <c r="PZ13" s="6">
        <v>42551</v>
      </c>
      <c r="QA13" s="1">
        <v>1.8399999999999999</v>
      </c>
      <c r="QB13" s="1">
        <v>17110969</v>
      </c>
      <c r="QC13" s="3">
        <f t="shared" si="88"/>
        <v>31484182.959999997</v>
      </c>
      <c r="QE13" s="6">
        <v>42551</v>
      </c>
      <c r="QF13" s="1">
        <v>2.0299999999999998</v>
      </c>
      <c r="QG13" s="1">
        <v>537761</v>
      </c>
      <c r="QH13" s="3">
        <f t="shared" si="89"/>
        <v>1091654.8299999998</v>
      </c>
      <c r="QJ13" s="6">
        <v>42551</v>
      </c>
      <c r="QK13" s="1">
        <v>0.42</v>
      </c>
      <c r="QL13" s="1">
        <v>1408619</v>
      </c>
      <c r="QM13" s="3">
        <f t="shared" si="90"/>
        <v>591619.98</v>
      </c>
      <c r="QO13" s="6">
        <v>42551</v>
      </c>
      <c r="QP13" s="1">
        <v>9.1999999999999993</v>
      </c>
      <c r="QQ13" s="1">
        <v>162592</v>
      </c>
      <c r="QR13" s="3">
        <f t="shared" si="91"/>
        <v>1495846.4</v>
      </c>
      <c r="QT13" s="6">
        <v>42551</v>
      </c>
      <c r="QU13" s="1">
        <v>6.63</v>
      </c>
      <c r="QV13" s="1">
        <v>489719</v>
      </c>
      <c r="QW13" s="3">
        <f t="shared" si="92"/>
        <v>3246836.9699999997</v>
      </c>
      <c r="QY13" s="6">
        <v>42551</v>
      </c>
      <c r="QZ13" s="1">
        <v>5.8</v>
      </c>
      <c r="RA13" s="1">
        <v>1071881</v>
      </c>
      <c r="RB13" s="3">
        <f t="shared" si="93"/>
        <v>6216909.7999999998</v>
      </c>
      <c r="RD13" s="6">
        <v>42551</v>
      </c>
      <c r="RE13" s="1">
        <v>37</v>
      </c>
      <c r="RF13" s="1">
        <v>2760</v>
      </c>
      <c r="RG13" s="3">
        <f t="shared" si="94"/>
        <v>102120</v>
      </c>
      <c r="RI13" s="6">
        <v>42551</v>
      </c>
      <c r="RJ13" s="1">
        <v>22.8</v>
      </c>
      <c r="RK13" s="1">
        <v>421686</v>
      </c>
      <c r="RL13" s="3">
        <f t="shared" si="95"/>
        <v>9614440.8000000007</v>
      </c>
      <c r="RN13" s="6">
        <v>42551</v>
      </c>
      <c r="RO13" s="1">
        <v>4.76</v>
      </c>
      <c r="RP13" s="1">
        <v>619561</v>
      </c>
      <c r="RQ13" s="3">
        <f t="shared" si="96"/>
        <v>2949110.36</v>
      </c>
      <c r="RS13" s="6">
        <v>42551</v>
      </c>
      <c r="RT13" s="1">
        <v>0.52</v>
      </c>
      <c r="RU13" s="1">
        <v>57730</v>
      </c>
      <c r="RV13" s="3">
        <f t="shared" si="97"/>
        <v>30019.600000000002</v>
      </c>
      <c r="RX13" s="6">
        <v>42551</v>
      </c>
      <c r="RY13" s="1">
        <v>4.41</v>
      </c>
      <c r="RZ13" s="1">
        <v>153147</v>
      </c>
      <c r="SA13" s="3">
        <f t="shared" si="98"/>
        <v>675378.27</v>
      </c>
      <c r="SC13" s="6">
        <v>42551</v>
      </c>
      <c r="SD13" s="1">
        <v>0.65</v>
      </c>
      <c r="SE13" s="1">
        <v>4406249</v>
      </c>
      <c r="SF13" s="3">
        <f t="shared" si="99"/>
        <v>2864061.85</v>
      </c>
      <c r="SH13" s="6">
        <v>42551</v>
      </c>
      <c r="SI13" s="1">
        <v>3.7570000000000001</v>
      </c>
      <c r="SJ13" s="1">
        <v>806964</v>
      </c>
      <c r="SK13" s="3">
        <f t="shared" si="100"/>
        <v>3031763.7480000001</v>
      </c>
      <c r="SM13" s="6">
        <v>42551</v>
      </c>
      <c r="SN13" s="1">
        <v>2.15</v>
      </c>
      <c r="SO13" s="1">
        <v>36142</v>
      </c>
      <c r="SP13" s="3">
        <f t="shared" si="101"/>
        <v>77705.3</v>
      </c>
      <c r="SR13" s="6">
        <v>42551</v>
      </c>
      <c r="SS13" s="1">
        <v>1.9</v>
      </c>
      <c r="ST13" s="1">
        <v>3224921</v>
      </c>
      <c r="SU13" s="3">
        <f t="shared" si="102"/>
        <v>6127349.8999999994</v>
      </c>
      <c r="SW13" s="6">
        <v>42551</v>
      </c>
      <c r="SX13" s="1">
        <v>1.27</v>
      </c>
      <c r="SY13" s="1">
        <v>825017</v>
      </c>
      <c r="SZ13" s="3">
        <f t="shared" si="103"/>
        <v>1047771.59</v>
      </c>
      <c r="TB13" s="6">
        <v>42551</v>
      </c>
      <c r="TC13" s="1">
        <v>4.6399999999999997</v>
      </c>
      <c r="TD13" s="1">
        <v>97484</v>
      </c>
      <c r="TE13" s="3">
        <f t="shared" si="104"/>
        <v>452325.75999999995</v>
      </c>
      <c r="TG13" s="6">
        <v>42551</v>
      </c>
      <c r="TH13" s="1">
        <v>1.52</v>
      </c>
      <c r="TI13" s="1">
        <v>572818</v>
      </c>
      <c r="TJ13" s="3">
        <f t="shared" si="105"/>
        <v>870683.36</v>
      </c>
      <c r="TL13" s="6">
        <v>42551</v>
      </c>
      <c r="TM13" s="1">
        <v>0.35</v>
      </c>
      <c r="TN13" s="1">
        <v>194505</v>
      </c>
      <c r="TO13" s="3">
        <f t="shared" si="106"/>
        <v>68076.75</v>
      </c>
      <c r="TQ13" s="6">
        <v>42551</v>
      </c>
      <c r="TR13" s="1">
        <v>5.47</v>
      </c>
      <c r="TS13" s="1">
        <v>42940408</v>
      </c>
      <c r="TT13" s="3">
        <f t="shared" si="107"/>
        <v>234884031.75999999</v>
      </c>
      <c r="TY13" s="3" t="str">
        <f t="shared" si="108"/>
        <v/>
      </c>
      <c r="UA13" s="6">
        <v>42551</v>
      </c>
      <c r="UB13" s="1">
        <v>2.5230000000000001</v>
      </c>
      <c r="UC13" s="1">
        <v>5877539</v>
      </c>
      <c r="UD13" s="3">
        <f t="shared" si="109"/>
        <v>14829030.897</v>
      </c>
      <c r="UF13" s="6">
        <v>42551</v>
      </c>
      <c r="UG13" s="1">
        <v>14.151</v>
      </c>
      <c r="UH13" s="1">
        <v>47786</v>
      </c>
      <c r="UI13" s="3">
        <f t="shared" si="110"/>
        <v>676219.68599999999</v>
      </c>
      <c r="UK13" s="6">
        <v>42551</v>
      </c>
      <c r="UL13" s="1">
        <v>3.2861000000000002</v>
      </c>
      <c r="UM13" s="1">
        <v>2720481</v>
      </c>
      <c r="UN13" s="3">
        <f t="shared" si="111"/>
        <v>8939772.6140999999</v>
      </c>
      <c r="UP13" s="6">
        <v>42551</v>
      </c>
      <c r="UQ13" s="1">
        <v>18.8</v>
      </c>
      <c r="UR13" s="1">
        <v>20078</v>
      </c>
      <c r="US13" s="3">
        <f t="shared" si="112"/>
        <v>377466.4</v>
      </c>
      <c r="UU13" s="6">
        <v>42551</v>
      </c>
      <c r="UV13" s="1">
        <v>1.48</v>
      </c>
      <c r="UW13" s="1">
        <v>2716251</v>
      </c>
      <c r="UX13" s="3">
        <f t="shared" si="113"/>
        <v>4020051.48</v>
      </c>
      <c r="UZ13" s="6">
        <v>42551</v>
      </c>
      <c r="VA13" s="1">
        <v>2.15</v>
      </c>
      <c r="VB13" s="1">
        <v>203959</v>
      </c>
      <c r="VC13" s="3">
        <f t="shared" si="114"/>
        <v>438511.85</v>
      </c>
      <c r="VH13" s="3" t="str">
        <f t="shared" si="115"/>
        <v/>
      </c>
      <c r="VJ13" s="6">
        <v>42551</v>
      </c>
      <c r="VK13" s="1">
        <v>2.5</v>
      </c>
      <c r="VL13" s="1">
        <v>2144149</v>
      </c>
      <c r="VM13" s="3">
        <f t="shared" si="116"/>
        <v>5360372.5</v>
      </c>
      <c r="VO13" s="6">
        <v>42551</v>
      </c>
      <c r="VP13" s="1">
        <v>1.46</v>
      </c>
      <c r="VQ13" s="1">
        <v>8853624</v>
      </c>
      <c r="VR13" s="3">
        <f t="shared" si="117"/>
        <v>12926291.039999999</v>
      </c>
      <c r="VT13" s="6">
        <v>42551</v>
      </c>
      <c r="VU13" s="1">
        <v>0.24</v>
      </c>
      <c r="VV13" s="1">
        <v>4715</v>
      </c>
      <c r="VW13" s="3">
        <f t="shared" si="118"/>
        <v>1131.5999999999999</v>
      </c>
      <c r="VY13" s="6">
        <v>42551</v>
      </c>
      <c r="VZ13" s="1">
        <v>1.6099999999999999</v>
      </c>
      <c r="WA13" s="1">
        <v>4288104</v>
      </c>
      <c r="WB13" s="3">
        <f t="shared" si="119"/>
        <v>6903847.4399999995</v>
      </c>
      <c r="WD13" s="6">
        <v>42551</v>
      </c>
      <c r="WE13" s="1">
        <v>16.45</v>
      </c>
      <c r="WF13" s="1">
        <v>2159807</v>
      </c>
      <c r="WG13" s="3">
        <f t="shared" si="120"/>
        <v>35528825.149999999</v>
      </c>
      <c r="WI13" s="6">
        <v>42551</v>
      </c>
      <c r="WJ13" s="1">
        <v>2.69</v>
      </c>
      <c r="WK13" s="1">
        <v>21143883</v>
      </c>
      <c r="WL13" s="3">
        <f t="shared" si="121"/>
        <v>56877045.269999996</v>
      </c>
      <c r="WN13" s="6">
        <v>42551</v>
      </c>
      <c r="WO13" s="1">
        <v>28.181799999999999</v>
      </c>
      <c r="WP13" s="1">
        <v>34821</v>
      </c>
      <c r="WQ13" s="3">
        <f t="shared" si="122"/>
        <v>981318.45779999997</v>
      </c>
      <c r="WS13" s="6">
        <v>42551</v>
      </c>
      <c r="WT13" s="1">
        <v>7.78</v>
      </c>
      <c r="WU13" s="1">
        <v>582009</v>
      </c>
      <c r="WV13" s="3">
        <f t="shared" si="123"/>
        <v>4528030.0200000005</v>
      </c>
      <c r="WX13" s="6">
        <v>42551</v>
      </c>
      <c r="WY13" s="1">
        <v>1.1200000000000001</v>
      </c>
      <c r="WZ13" s="1">
        <v>59608825</v>
      </c>
      <c r="XA13" s="3">
        <f t="shared" si="124"/>
        <v>66761884.000000007</v>
      </c>
      <c r="XC13" s="6">
        <v>42551</v>
      </c>
      <c r="XD13" s="1">
        <v>2.82</v>
      </c>
      <c r="XE13" s="1">
        <v>1531542</v>
      </c>
      <c r="XF13" s="3">
        <f t="shared" si="125"/>
        <v>4318948.4399999995</v>
      </c>
      <c r="XK13" s="3" t="str">
        <f t="shared" si="126"/>
        <v/>
      </c>
      <c r="XM13" s="6">
        <v>42551</v>
      </c>
      <c r="XN13" s="1">
        <v>14.65</v>
      </c>
      <c r="XO13" s="1">
        <v>108619</v>
      </c>
      <c r="XP13" s="3">
        <f t="shared" si="127"/>
        <v>1591268.35</v>
      </c>
      <c r="XR13" s="6">
        <v>42551</v>
      </c>
      <c r="XS13" s="1">
        <v>11.06</v>
      </c>
      <c r="XT13" s="1">
        <v>7261515</v>
      </c>
      <c r="XU13" s="3">
        <f t="shared" si="128"/>
        <v>80312355.900000006</v>
      </c>
      <c r="XW13" s="6">
        <v>42551</v>
      </c>
      <c r="XX13" s="1">
        <v>4.0999999999999996</v>
      </c>
      <c r="XY13" s="1">
        <v>748095</v>
      </c>
      <c r="XZ13" s="3">
        <f t="shared" si="129"/>
        <v>3067189.4999999995</v>
      </c>
      <c r="YB13" s="6">
        <v>42551</v>
      </c>
      <c r="YC13" s="1">
        <v>19.82</v>
      </c>
      <c r="YD13" s="1">
        <v>1280381</v>
      </c>
      <c r="YE13" s="3">
        <f t="shared" si="130"/>
        <v>25377151.420000002</v>
      </c>
      <c r="YG13" s="6">
        <v>42551</v>
      </c>
      <c r="YH13" s="1">
        <v>5.95</v>
      </c>
      <c r="YI13" s="1">
        <v>914716</v>
      </c>
      <c r="YJ13" s="3">
        <f t="shared" si="131"/>
        <v>5442560.2000000002</v>
      </c>
      <c r="YL13" s="6">
        <v>42551</v>
      </c>
      <c r="YM13" s="1">
        <v>14.79</v>
      </c>
      <c r="YN13" s="1">
        <v>3444745</v>
      </c>
      <c r="YO13" s="3">
        <f t="shared" si="132"/>
        <v>50947778.549999997</v>
      </c>
      <c r="YQ13" s="6">
        <v>42551</v>
      </c>
      <c r="YR13" s="1">
        <v>6.7575000000000003</v>
      </c>
      <c r="YS13" s="1">
        <v>5987613</v>
      </c>
      <c r="YT13" s="3">
        <f t="shared" si="133"/>
        <v>40461294.847500004</v>
      </c>
      <c r="YV13" s="6">
        <v>42551</v>
      </c>
      <c r="YW13" s="1">
        <v>5.43</v>
      </c>
      <c r="YX13" s="1">
        <v>2746389</v>
      </c>
      <c r="YY13" s="3">
        <f t="shared" si="134"/>
        <v>14912892.27</v>
      </c>
      <c r="ZA13" s="6">
        <v>42551</v>
      </c>
      <c r="ZB13" s="1">
        <v>13.65</v>
      </c>
      <c r="ZC13" s="1">
        <v>380253</v>
      </c>
      <c r="ZD13" s="3">
        <f t="shared" si="135"/>
        <v>5190453.45</v>
      </c>
      <c r="ZF13" s="6">
        <v>42551</v>
      </c>
      <c r="ZG13" s="1">
        <v>10.29</v>
      </c>
      <c r="ZH13" s="1">
        <v>5554975</v>
      </c>
      <c r="ZI13" s="3">
        <f t="shared" si="136"/>
        <v>57160692.749999993</v>
      </c>
      <c r="ZK13" s="6">
        <v>42551</v>
      </c>
      <c r="ZL13" s="1">
        <v>0.97</v>
      </c>
      <c r="ZM13" s="1">
        <v>9863753</v>
      </c>
      <c r="ZN13" s="3">
        <f t="shared" si="137"/>
        <v>9567840.4100000001</v>
      </c>
      <c r="ZP13" s="6">
        <v>42551</v>
      </c>
      <c r="ZQ13" s="1">
        <v>11.99</v>
      </c>
      <c r="ZR13" s="1">
        <v>2452334</v>
      </c>
      <c r="ZS13" s="3">
        <f t="shared" si="138"/>
        <v>29403484.66</v>
      </c>
      <c r="ZU13" s="6">
        <v>42551</v>
      </c>
      <c r="ZV13" s="1">
        <v>2.4</v>
      </c>
      <c r="ZW13" s="1">
        <v>8452166</v>
      </c>
      <c r="ZX13" s="3">
        <f t="shared" si="139"/>
        <v>20285198.399999999</v>
      </c>
      <c r="ZZ13" s="6">
        <v>42551</v>
      </c>
      <c r="AAA13" s="1">
        <v>12.31</v>
      </c>
      <c r="AAB13" s="1">
        <v>11177918</v>
      </c>
      <c r="AAC13" s="3">
        <f t="shared" si="140"/>
        <v>137600170.58000001</v>
      </c>
      <c r="AAE13" s="6">
        <v>42551</v>
      </c>
      <c r="AAF13" s="1">
        <v>3.68</v>
      </c>
      <c r="AAG13" s="1">
        <v>7347023</v>
      </c>
      <c r="AAH13" s="3">
        <f t="shared" si="141"/>
        <v>27037044.640000001</v>
      </c>
      <c r="AAJ13" s="6">
        <v>42551</v>
      </c>
      <c r="AAK13" s="1">
        <v>3.16</v>
      </c>
      <c r="AAL13" s="1">
        <v>15601696</v>
      </c>
      <c r="AAM13" s="3">
        <f t="shared" si="142"/>
        <v>49301359.359999999</v>
      </c>
      <c r="AAO13" s="6">
        <v>42551</v>
      </c>
      <c r="AAP13" s="1">
        <v>4.17</v>
      </c>
      <c r="AAQ13" s="1">
        <v>2793959</v>
      </c>
      <c r="AAR13" s="3">
        <f t="shared" si="143"/>
        <v>11650809.029999999</v>
      </c>
      <c r="AAT13" s="6">
        <v>42551</v>
      </c>
      <c r="AAU13" s="1">
        <v>9.5299999999999994</v>
      </c>
      <c r="AAV13" s="1">
        <v>3553330</v>
      </c>
      <c r="AAW13" s="3">
        <f t="shared" si="144"/>
        <v>33863234.899999999</v>
      </c>
      <c r="ABB13" s="3" t="str">
        <f t="shared" si="145"/>
        <v/>
      </c>
      <c r="ABD13" s="6">
        <v>42551</v>
      </c>
      <c r="ABE13" s="1">
        <v>3.2800000000000002</v>
      </c>
      <c r="ABF13" s="1">
        <v>3666603</v>
      </c>
      <c r="ABG13" s="3">
        <f t="shared" si="146"/>
        <v>12026457.840000002</v>
      </c>
      <c r="ABI13" s="6">
        <v>42551</v>
      </c>
      <c r="ABJ13" s="1">
        <v>9.0299999999999994</v>
      </c>
      <c r="ABK13" s="1">
        <v>14573502</v>
      </c>
      <c r="ABL13" s="3">
        <f t="shared" si="147"/>
        <v>131598723.05999999</v>
      </c>
      <c r="ABN13" s="6">
        <v>42551</v>
      </c>
      <c r="ABO13" s="1">
        <v>5.68</v>
      </c>
      <c r="ABP13" s="1">
        <v>1770546</v>
      </c>
      <c r="ABQ13" s="3">
        <f t="shared" si="148"/>
        <v>10056701.279999999</v>
      </c>
      <c r="ABS13" s="6">
        <v>42551</v>
      </c>
      <c r="ABT13" s="1">
        <v>8.19</v>
      </c>
      <c r="ABU13" s="1">
        <v>3290733</v>
      </c>
      <c r="ABV13" s="3">
        <f t="shared" si="149"/>
        <v>26951103.27</v>
      </c>
      <c r="ABX13" s="6">
        <v>42551</v>
      </c>
      <c r="ABY13" s="1">
        <v>0.152</v>
      </c>
      <c r="ABZ13" s="1">
        <v>9101384</v>
      </c>
      <c r="ACA13" s="3">
        <f t="shared" si="150"/>
        <v>1383410.368</v>
      </c>
      <c r="ACC13" s="6">
        <v>42551</v>
      </c>
      <c r="ACD13" s="1">
        <v>3.36</v>
      </c>
      <c r="ACE13" s="1">
        <v>19333036</v>
      </c>
      <c r="ACF13" s="3">
        <f t="shared" si="151"/>
        <v>64959000.960000001</v>
      </c>
      <c r="ACH13" s="6">
        <v>42551</v>
      </c>
      <c r="ACI13" s="1">
        <v>6.62</v>
      </c>
      <c r="ACJ13" s="1">
        <v>12762319</v>
      </c>
      <c r="ACK13" s="3">
        <f t="shared" si="152"/>
        <v>84486551.780000001</v>
      </c>
      <c r="ACM13" s="6">
        <v>42551</v>
      </c>
      <c r="ACN13" s="1">
        <v>3.54</v>
      </c>
      <c r="ACO13" s="1">
        <v>2404494</v>
      </c>
      <c r="ACP13" s="3">
        <f t="shared" si="153"/>
        <v>8511908.7599999998</v>
      </c>
      <c r="ACR13" s="6">
        <v>42551</v>
      </c>
      <c r="ACS13" s="1">
        <v>10.59</v>
      </c>
      <c r="ACT13" s="1">
        <v>4198553</v>
      </c>
      <c r="ACU13" s="3">
        <f t="shared" si="154"/>
        <v>44462676.269999996</v>
      </c>
      <c r="ACW13" s="6">
        <v>42551</v>
      </c>
      <c r="ACX13" s="1">
        <v>9.5299999999999994</v>
      </c>
      <c r="ACY13" s="1">
        <v>51982715</v>
      </c>
      <c r="ACZ13" s="3">
        <f t="shared" si="155"/>
        <v>495395273.94999999</v>
      </c>
      <c r="ADB13" s="6">
        <v>42551</v>
      </c>
      <c r="ADC13" s="1">
        <v>6.43</v>
      </c>
      <c r="ADD13" s="1">
        <v>20624115</v>
      </c>
      <c r="ADE13" s="3">
        <f t="shared" si="156"/>
        <v>132613059.44999999</v>
      </c>
      <c r="ADG13" s="6">
        <v>42551</v>
      </c>
      <c r="ADH13" s="1">
        <v>2.85</v>
      </c>
      <c r="ADI13" s="1">
        <v>38398920</v>
      </c>
      <c r="ADJ13" s="3">
        <f t="shared" si="157"/>
        <v>109436922</v>
      </c>
      <c r="ADL13" s="6">
        <v>42551</v>
      </c>
      <c r="ADM13" s="1">
        <v>7.34</v>
      </c>
      <c r="ADN13" s="1">
        <v>19935963</v>
      </c>
      <c r="ADO13" s="3">
        <f t="shared" si="158"/>
        <v>146329968.41999999</v>
      </c>
      <c r="ADQ13" s="6">
        <v>42551</v>
      </c>
      <c r="ADR13" s="1">
        <v>12.95</v>
      </c>
      <c r="ADS13" s="1">
        <v>41379895</v>
      </c>
      <c r="ADT13" s="3">
        <f t="shared" si="159"/>
        <v>535869640.25</v>
      </c>
      <c r="ADY13" s="3" t="str">
        <f t="shared" si="160"/>
        <v/>
      </c>
      <c r="AEA13" s="6">
        <v>42551</v>
      </c>
      <c r="AEB13" s="1">
        <v>14.638400000000001</v>
      </c>
      <c r="AEC13" s="1">
        <v>3458129</v>
      </c>
      <c r="AED13" s="3">
        <f t="shared" si="161"/>
        <v>50621475.553600006</v>
      </c>
      <c r="AEF13" s="6">
        <v>42551</v>
      </c>
      <c r="AEG13" s="1">
        <v>17.968299999999999</v>
      </c>
      <c r="AEH13" s="1">
        <v>211507</v>
      </c>
      <c r="AEI13" s="3">
        <f t="shared" si="162"/>
        <v>3800421.2280999999</v>
      </c>
      <c r="AEK13" s="6">
        <v>42551</v>
      </c>
      <c r="AEL13" s="1">
        <v>8.73</v>
      </c>
      <c r="AEM13" s="1">
        <v>7248603</v>
      </c>
      <c r="AEN13" s="3">
        <f t="shared" si="163"/>
        <v>63280304.190000005</v>
      </c>
      <c r="AEP13" s="6">
        <v>42551</v>
      </c>
      <c r="AEQ13" s="1">
        <v>5.0999999999999996</v>
      </c>
      <c r="AER13" s="1">
        <v>5325505</v>
      </c>
      <c r="AES13" s="3">
        <f t="shared" si="164"/>
        <v>27160075.499999996</v>
      </c>
      <c r="AEU13" s="6">
        <v>42551</v>
      </c>
      <c r="AEV13" s="1">
        <v>1.22</v>
      </c>
      <c r="AEW13" s="1">
        <v>39938409</v>
      </c>
      <c r="AEX13" s="3">
        <f t="shared" si="165"/>
        <v>48724858.979999997</v>
      </c>
      <c r="AEZ13" s="6">
        <v>42551</v>
      </c>
      <c r="AFA13" s="1">
        <v>10.61</v>
      </c>
      <c r="AFB13" s="1">
        <v>4448716</v>
      </c>
      <c r="AFC13" s="3">
        <f t="shared" si="166"/>
        <v>47200876.759999998</v>
      </c>
      <c r="AFE13" s="6">
        <v>42551</v>
      </c>
      <c r="AFF13" s="1">
        <v>5.03</v>
      </c>
      <c r="AFG13" s="1">
        <v>4366242</v>
      </c>
      <c r="AFH13" s="3">
        <f t="shared" si="167"/>
        <v>21962197.260000002</v>
      </c>
      <c r="AFJ13" s="6">
        <v>42551</v>
      </c>
      <c r="AFK13" s="1">
        <v>3.55</v>
      </c>
      <c r="AFL13" s="1">
        <v>6063329</v>
      </c>
      <c r="AFM13" s="3">
        <f t="shared" si="168"/>
        <v>21524817.949999999</v>
      </c>
      <c r="AFO13" s="6">
        <v>42551</v>
      </c>
      <c r="AFP13" s="1">
        <v>4.03</v>
      </c>
      <c r="AFQ13" s="1">
        <v>23834280</v>
      </c>
      <c r="AFR13" s="3">
        <f t="shared" si="169"/>
        <v>96052148.400000006</v>
      </c>
      <c r="AFT13" s="6">
        <v>42551</v>
      </c>
      <c r="AFU13" s="1">
        <v>14.26</v>
      </c>
      <c r="AFV13" s="1">
        <v>4586970</v>
      </c>
      <c r="AFW13" s="3">
        <f t="shared" si="170"/>
        <v>65410192.199999996</v>
      </c>
      <c r="AFY13" s="6">
        <v>42551</v>
      </c>
      <c r="AFZ13" s="1">
        <v>3.05</v>
      </c>
      <c r="AGA13" s="1">
        <v>14155410</v>
      </c>
      <c r="AGB13" s="3">
        <f t="shared" si="171"/>
        <v>43174000.5</v>
      </c>
      <c r="AGD13" s="6">
        <v>42551</v>
      </c>
      <c r="AGE13" s="1">
        <v>2.68</v>
      </c>
      <c r="AGF13" s="1">
        <v>122224237</v>
      </c>
      <c r="AGG13" s="3">
        <f t="shared" si="172"/>
        <v>327560955.16000003</v>
      </c>
      <c r="AGL13" s="3" t="str">
        <f t="shared" si="173"/>
        <v/>
      </c>
      <c r="AGN13" s="6">
        <v>42551</v>
      </c>
      <c r="AGO13" s="1">
        <v>4.49</v>
      </c>
      <c r="AGP13" s="1">
        <v>2256858</v>
      </c>
      <c r="AGQ13" s="3">
        <f t="shared" si="174"/>
        <v>10133292.42</v>
      </c>
      <c r="AGS13" s="6">
        <v>42551</v>
      </c>
      <c r="AGT13" s="1">
        <v>19.62</v>
      </c>
      <c r="AGU13" s="1">
        <v>115751254</v>
      </c>
      <c r="AGV13" s="3">
        <f t="shared" si="175"/>
        <v>2271039603.48</v>
      </c>
      <c r="AGX13" s="6">
        <v>42551</v>
      </c>
      <c r="AGY13" s="1">
        <v>3.19</v>
      </c>
      <c r="AGZ13" s="1">
        <v>15936205</v>
      </c>
      <c r="AHA13" s="3">
        <f t="shared" si="176"/>
        <v>50836493.949999996</v>
      </c>
      <c r="AHC13" s="6">
        <v>42551</v>
      </c>
      <c r="AHD13" s="1">
        <v>10.76</v>
      </c>
      <c r="AHE13" s="1">
        <v>5902377</v>
      </c>
      <c r="AHF13" s="3">
        <f t="shared" si="177"/>
        <v>63509576.519999996</v>
      </c>
      <c r="AHH13" s="6">
        <v>42551</v>
      </c>
      <c r="AHI13" s="1">
        <v>4.49</v>
      </c>
      <c r="AHJ13" s="1">
        <v>88498142</v>
      </c>
      <c r="AHK13" s="3">
        <f t="shared" si="178"/>
        <v>397356657.58000004</v>
      </c>
      <c r="AHM13" s="6">
        <v>42551</v>
      </c>
      <c r="AHN13" s="1">
        <v>4.03</v>
      </c>
      <c r="AHO13" s="1">
        <v>9622608</v>
      </c>
      <c r="AHP13" s="3">
        <f t="shared" si="179"/>
        <v>38779110.240000002</v>
      </c>
      <c r="AHR13" s="6">
        <v>42551</v>
      </c>
      <c r="AHS13" s="1">
        <v>1.74</v>
      </c>
      <c r="AHT13" s="1">
        <v>22324189</v>
      </c>
      <c r="AHU13" s="3">
        <f t="shared" si="180"/>
        <v>38844088.859999999</v>
      </c>
      <c r="AHW13" s="6">
        <v>42551</v>
      </c>
      <c r="AHX13" s="1">
        <v>3.4699999999999998</v>
      </c>
      <c r="AHY13" s="1">
        <v>3905397</v>
      </c>
      <c r="AHZ13" s="3">
        <f t="shared" si="181"/>
        <v>13551727.59</v>
      </c>
      <c r="AIB13" s="6">
        <v>42551</v>
      </c>
      <c r="AIC13" s="1">
        <v>5.19</v>
      </c>
      <c r="AID13" s="1">
        <v>40788891</v>
      </c>
      <c r="AIE13" s="3">
        <f t="shared" si="182"/>
        <v>211694344.29000002</v>
      </c>
      <c r="AIG13" s="6">
        <v>42551</v>
      </c>
      <c r="AIH13" s="1">
        <v>4.09</v>
      </c>
      <c r="AII13" s="1">
        <v>2627774</v>
      </c>
      <c r="AIJ13" s="3">
        <f t="shared" si="183"/>
        <v>10747595.66</v>
      </c>
      <c r="AIL13" s="6">
        <v>42551</v>
      </c>
      <c r="AIM13" s="1">
        <v>13.35</v>
      </c>
      <c r="AIN13" s="1">
        <v>6982646</v>
      </c>
      <c r="AIO13" s="3">
        <f t="shared" si="184"/>
        <v>93218324.099999994</v>
      </c>
      <c r="AIQ13" s="6">
        <v>42551</v>
      </c>
      <c r="AIR13" s="1">
        <v>13.93</v>
      </c>
      <c r="AIS13" s="1">
        <v>10050427</v>
      </c>
      <c r="AIT13" s="3">
        <f t="shared" si="185"/>
        <v>140002448.10999998</v>
      </c>
      <c r="AIV13" s="6">
        <v>42551</v>
      </c>
      <c r="AIW13" s="1">
        <v>14.02</v>
      </c>
      <c r="AIX13" s="1">
        <v>10925611</v>
      </c>
      <c r="AIY13" s="3">
        <f t="shared" si="186"/>
        <v>153177066.22</v>
      </c>
      <c r="AJA13" s="6">
        <v>42551</v>
      </c>
      <c r="AJB13" s="1">
        <v>15.14</v>
      </c>
      <c r="AJC13" s="1">
        <v>16951179</v>
      </c>
      <c r="AJD13" s="3">
        <f t="shared" si="187"/>
        <v>256640850.06</v>
      </c>
      <c r="AJF13" s="6">
        <v>42551</v>
      </c>
      <c r="AJG13" s="1">
        <v>22.51</v>
      </c>
      <c r="AJH13" s="1">
        <v>16141055</v>
      </c>
      <c r="AJI13" s="3">
        <f t="shared" si="188"/>
        <v>363335148.05000001</v>
      </c>
      <c r="AJK13" s="6">
        <v>42551</v>
      </c>
      <c r="AJL13" s="1">
        <v>7.39</v>
      </c>
      <c r="AJM13" s="1">
        <v>7709390</v>
      </c>
      <c r="AJN13" s="3">
        <f t="shared" si="189"/>
        <v>56972392.099999994</v>
      </c>
      <c r="AJP13" s="6">
        <v>42551</v>
      </c>
      <c r="AJQ13" s="1">
        <v>7.0350000000000001</v>
      </c>
      <c r="AJR13" s="1">
        <v>119162819</v>
      </c>
      <c r="AJS13" s="3">
        <f t="shared" si="190"/>
        <v>838310431.66499996</v>
      </c>
      <c r="AJU13" s="6">
        <v>42551</v>
      </c>
      <c r="AJV13" s="1">
        <v>13.99</v>
      </c>
      <c r="AJW13" s="1">
        <v>6473364</v>
      </c>
      <c r="AJX13" s="3">
        <f t="shared" si="191"/>
        <v>90562362.359999999</v>
      </c>
      <c r="AJZ13" s="6">
        <v>42551</v>
      </c>
      <c r="AKA13" s="1">
        <v>8.1</v>
      </c>
      <c r="AKB13" s="1">
        <v>31548671</v>
      </c>
      <c r="AKC13" s="3">
        <f t="shared" si="192"/>
        <v>255544235.09999999</v>
      </c>
      <c r="AKE13" s="6">
        <v>42551</v>
      </c>
      <c r="AKF13" s="1">
        <v>6.47</v>
      </c>
      <c r="AKG13" s="1">
        <v>22132160</v>
      </c>
      <c r="AKH13" s="3">
        <f t="shared" si="193"/>
        <v>143195075.19999999</v>
      </c>
      <c r="AKM13" s="3" t="str">
        <f t="shared" si="194"/>
        <v/>
      </c>
      <c r="AKO13" s="6">
        <v>42551</v>
      </c>
      <c r="AKP13" s="1">
        <v>3.96</v>
      </c>
      <c r="AKQ13" s="1">
        <v>21283184</v>
      </c>
      <c r="AKR13" s="3">
        <f t="shared" si="195"/>
        <v>84281408.640000001</v>
      </c>
      <c r="AKT13" s="6">
        <v>42551</v>
      </c>
      <c r="AKU13" s="1">
        <v>10.53</v>
      </c>
      <c r="AKV13" s="1">
        <v>3338959</v>
      </c>
      <c r="AKW13" s="3">
        <f t="shared" si="196"/>
        <v>35159238.269999996</v>
      </c>
      <c r="AKY13" s="6">
        <v>42551</v>
      </c>
      <c r="AKZ13" s="1">
        <v>2.23</v>
      </c>
      <c r="ALA13" s="1">
        <v>26854096</v>
      </c>
      <c r="ALB13" s="3">
        <f t="shared" si="197"/>
        <v>59884634.079999998</v>
      </c>
      <c r="ALD13" s="6">
        <v>42551</v>
      </c>
      <c r="ALE13" s="1">
        <v>5.93</v>
      </c>
      <c r="ALF13" s="1">
        <v>64648841</v>
      </c>
      <c r="ALG13" s="3">
        <f t="shared" si="198"/>
        <v>383367627.13</v>
      </c>
      <c r="ALI13" s="6">
        <v>42551</v>
      </c>
      <c r="ALJ13" s="1">
        <v>13.06</v>
      </c>
      <c r="ALK13" s="1">
        <v>40371735</v>
      </c>
      <c r="ALL13" s="3">
        <f t="shared" si="199"/>
        <v>527254859.10000002</v>
      </c>
      <c r="ALN13" s="6">
        <v>42551</v>
      </c>
      <c r="ALO13" s="1">
        <v>2.2000000000000002</v>
      </c>
      <c r="ALP13" s="1">
        <v>112519474</v>
      </c>
      <c r="ALQ13" s="3">
        <f t="shared" si="200"/>
        <v>247542842.80000001</v>
      </c>
      <c r="ALS13" s="6">
        <v>42551</v>
      </c>
      <c r="ALT13" s="1">
        <v>7.5</v>
      </c>
      <c r="ALU13" s="1">
        <v>4784895</v>
      </c>
      <c r="ALV13" s="3">
        <f t="shared" si="201"/>
        <v>35886712.5</v>
      </c>
      <c r="ALX13" s="6">
        <v>42551</v>
      </c>
      <c r="ALY13" s="1">
        <v>3.79</v>
      </c>
      <c r="ALZ13" s="1">
        <v>23322823</v>
      </c>
      <c r="AMA13" s="3">
        <f t="shared" si="202"/>
        <v>88393499.170000002</v>
      </c>
      <c r="AMC13" s="6">
        <v>42551</v>
      </c>
      <c r="AMD13" s="1">
        <v>3.71</v>
      </c>
      <c r="AME13" s="1">
        <v>6751780</v>
      </c>
      <c r="AMF13" s="3">
        <f t="shared" si="203"/>
        <v>25049103.800000001</v>
      </c>
      <c r="AMH13" s="6">
        <v>42551</v>
      </c>
      <c r="AMI13" s="1">
        <v>9.17</v>
      </c>
      <c r="AMJ13" s="1">
        <v>24121609</v>
      </c>
      <c r="AMK13" s="3">
        <f t="shared" si="204"/>
        <v>221195154.53</v>
      </c>
      <c r="AMP13" s="3" t="str">
        <f t="shared" si="205"/>
        <v/>
      </c>
      <c r="AMR13" s="6">
        <v>42551</v>
      </c>
      <c r="AMS13" s="1">
        <v>12.065</v>
      </c>
      <c r="AMT13" s="1">
        <v>17346717</v>
      </c>
      <c r="AMU13" s="3">
        <f t="shared" si="206"/>
        <v>209288140.60499999</v>
      </c>
      <c r="AMZ13" s="3" t="str">
        <f t="shared" si="207"/>
        <v/>
      </c>
      <c r="ANB13" s="6">
        <v>42551</v>
      </c>
      <c r="ANC13" s="1">
        <v>20.79</v>
      </c>
      <c r="AND13" s="1">
        <v>10453292</v>
      </c>
      <c r="ANE13" s="3">
        <f t="shared" si="208"/>
        <v>217323940.67999998</v>
      </c>
      <c r="ANJ13" s="3" t="str">
        <f t="shared" si="209"/>
        <v/>
      </c>
      <c r="ANL13" s="6">
        <v>42551</v>
      </c>
      <c r="ANM13" s="1">
        <v>10.215</v>
      </c>
      <c r="ANN13" s="1">
        <v>6816551</v>
      </c>
      <c r="ANO13" s="3">
        <f t="shared" si="210"/>
        <v>69631068.465000004</v>
      </c>
      <c r="ANQ13" s="6">
        <v>42551</v>
      </c>
      <c r="ANR13" s="1">
        <v>9.49</v>
      </c>
      <c r="ANS13" s="1">
        <v>20263689</v>
      </c>
      <c r="ANT13" s="3">
        <f t="shared" si="211"/>
        <v>192302408.61000001</v>
      </c>
      <c r="ANV13" s="6">
        <v>42551</v>
      </c>
      <c r="ANW13" s="1">
        <v>10.25</v>
      </c>
      <c r="ANX13" s="1">
        <v>6186619</v>
      </c>
      <c r="ANY13" s="3">
        <f t="shared" si="212"/>
        <v>63412844.75</v>
      </c>
      <c r="AOA13" s="6">
        <v>42551</v>
      </c>
      <c r="AOB13" s="1">
        <v>13.6</v>
      </c>
      <c r="AOC13" s="1">
        <v>19706351</v>
      </c>
      <c r="AOD13" s="3">
        <f t="shared" si="213"/>
        <v>268006373.59999999</v>
      </c>
      <c r="AOF13" s="6">
        <v>42551</v>
      </c>
      <c r="AOG13" s="1">
        <v>16.89</v>
      </c>
      <c r="AOH13" s="1">
        <v>23548798</v>
      </c>
      <c r="AOI13" s="3">
        <f t="shared" si="214"/>
        <v>397739198.22000003</v>
      </c>
      <c r="AOK13" s="6">
        <v>42551</v>
      </c>
      <c r="AOL13" s="1">
        <v>18.05</v>
      </c>
      <c r="AOM13" s="1">
        <v>34061420</v>
      </c>
      <c r="AON13" s="3">
        <f t="shared" si="215"/>
        <v>614808631</v>
      </c>
      <c r="AOS13" s="3" t="str">
        <f t="shared" si="216"/>
        <v/>
      </c>
      <c r="AOU13" s="6">
        <v>42551</v>
      </c>
      <c r="AOV13" s="1">
        <v>12.85</v>
      </c>
      <c r="AOW13" s="1">
        <v>14744982</v>
      </c>
      <c r="AOX13" s="3">
        <f t="shared" si="217"/>
        <v>189473018.69999999</v>
      </c>
      <c r="AOZ13" s="6">
        <v>42551</v>
      </c>
      <c r="APA13" s="1">
        <v>5.48</v>
      </c>
      <c r="APB13" s="1">
        <v>28914335</v>
      </c>
      <c r="APC13" s="3">
        <f t="shared" si="218"/>
        <v>158450555.80000001</v>
      </c>
      <c r="APE13" s="6">
        <v>42551</v>
      </c>
      <c r="APF13" s="1">
        <v>12.15</v>
      </c>
      <c r="APG13" s="1">
        <v>16733513</v>
      </c>
      <c r="APH13" s="3">
        <f t="shared" si="219"/>
        <v>203312182.95000002</v>
      </c>
      <c r="APJ13" s="6">
        <v>42551</v>
      </c>
      <c r="APK13" s="1">
        <v>12.93</v>
      </c>
      <c r="APL13" s="1">
        <v>22537833</v>
      </c>
      <c r="APM13" s="3">
        <f t="shared" si="220"/>
        <v>291414180.69</v>
      </c>
      <c r="APO13" s="6">
        <v>42551</v>
      </c>
      <c r="APP13" s="1">
        <v>15.49</v>
      </c>
      <c r="APQ13" s="1">
        <v>133481198</v>
      </c>
      <c r="APR13" s="3">
        <f t="shared" si="221"/>
        <v>2067623757.02</v>
      </c>
      <c r="APW13" s="3" t="str">
        <f t="shared" si="222"/>
        <v/>
      </c>
      <c r="APY13" s="6">
        <v>42551</v>
      </c>
      <c r="APZ13" s="1">
        <v>27.17</v>
      </c>
      <c r="AQA13" s="1">
        <v>8961553</v>
      </c>
      <c r="AQB13" s="3">
        <f t="shared" si="223"/>
        <v>243485395.01000002</v>
      </c>
      <c r="AQD13" s="6">
        <v>42551</v>
      </c>
      <c r="AQE13" s="1">
        <v>12.42</v>
      </c>
      <c r="AQF13" s="1">
        <v>14360258</v>
      </c>
      <c r="AQG13" s="3">
        <f t="shared" si="224"/>
        <v>178354404.35999998</v>
      </c>
      <c r="AQI13" s="6">
        <v>42551</v>
      </c>
      <c r="AQJ13" s="1">
        <v>11.14</v>
      </c>
      <c r="AQK13" s="1">
        <v>17419696</v>
      </c>
      <c r="AQL13" s="3">
        <f t="shared" si="225"/>
        <v>194055413.44</v>
      </c>
      <c r="AQN13" s="6">
        <v>42551</v>
      </c>
      <c r="AQO13" s="1">
        <v>24.85</v>
      </c>
      <c r="AQP13" s="1">
        <v>29519842</v>
      </c>
      <c r="AQQ13" s="3">
        <f t="shared" si="226"/>
        <v>733568073.70000005</v>
      </c>
      <c r="AQS13" s="6">
        <v>42551</v>
      </c>
      <c r="AQT13" s="1">
        <v>47.23</v>
      </c>
      <c r="AQU13" s="1">
        <v>11356300</v>
      </c>
      <c r="AQV13" s="3">
        <f t="shared" si="227"/>
        <v>536358048.99999994</v>
      </c>
      <c r="AQX13" s="6">
        <v>42551</v>
      </c>
      <c r="AQY13" s="1">
        <v>10.69</v>
      </c>
      <c r="AQZ13" s="1">
        <v>43826012</v>
      </c>
      <c r="ARA13" s="3">
        <f t="shared" si="228"/>
        <v>468500068.27999997</v>
      </c>
      <c r="ARC13" s="6">
        <v>42551</v>
      </c>
      <c r="ARD13" s="1">
        <v>30.64</v>
      </c>
      <c r="ARE13" s="1">
        <v>25354936</v>
      </c>
      <c r="ARF13" s="3">
        <f t="shared" si="229"/>
        <v>776875239.03999996</v>
      </c>
      <c r="ARH13" s="6">
        <v>42551</v>
      </c>
      <c r="ARI13" s="1">
        <v>14.61</v>
      </c>
      <c r="ARJ13" s="1">
        <v>40669272</v>
      </c>
      <c r="ARK13" s="3">
        <f t="shared" si="230"/>
        <v>594178063.91999996</v>
      </c>
      <c r="ARM13" s="6">
        <v>42551</v>
      </c>
      <c r="ARN13" s="1">
        <v>25.895</v>
      </c>
      <c r="ARO13" s="1">
        <v>12789871</v>
      </c>
      <c r="ARP13" s="3">
        <f t="shared" si="231"/>
        <v>331193709.54500002</v>
      </c>
      <c r="ARU13" s="3" t="str">
        <f t="shared" si="232"/>
        <v/>
      </c>
      <c r="ARW13" s="6">
        <v>42551</v>
      </c>
      <c r="ARX13" s="1">
        <v>29.25</v>
      </c>
      <c r="ARY13" s="1">
        <v>23112813</v>
      </c>
      <c r="ARZ13" s="3">
        <f t="shared" si="233"/>
        <v>676049780.25</v>
      </c>
      <c r="ASB13" s="6">
        <v>42551</v>
      </c>
      <c r="ASC13" s="1">
        <v>15.14</v>
      </c>
      <c r="ASD13" s="1">
        <v>30462869</v>
      </c>
      <c r="ASE13" s="3">
        <f t="shared" si="234"/>
        <v>461207836.66000003</v>
      </c>
      <c r="ASG13" s="6">
        <v>42551</v>
      </c>
      <c r="ASH13" s="1">
        <v>15.8</v>
      </c>
      <c r="ASI13" s="1">
        <v>10167801</v>
      </c>
      <c r="ASJ13" s="3">
        <f t="shared" si="235"/>
        <v>160651255.80000001</v>
      </c>
      <c r="ASL13" s="6">
        <v>42551</v>
      </c>
      <c r="ASM13" s="1">
        <v>16.61</v>
      </c>
      <c r="ASN13" s="1">
        <v>8571689</v>
      </c>
      <c r="ASO13" s="3">
        <f t="shared" si="236"/>
        <v>142375754.28999999</v>
      </c>
      <c r="ASQ13" s="6">
        <v>42551</v>
      </c>
      <c r="ASR13" s="1">
        <v>53.75</v>
      </c>
      <c r="ASS13" s="1">
        <v>54358960</v>
      </c>
      <c r="AST13" s="3">
        <f t="shared" si="237"/>
        <v>2921794100</v>
      </c>
      <c r="ASV13" s="6">
        <v>42551</v>
      </c>
      <c r="ASW13" s="1">
        <v>8.0500000000000007</v>
      </c>
      <c r="ASX13" s="1">
        <v>9499374</v>
      </c>
      <c r="ASY13" s="3">
        <f t="shared" si="238"/>
        <v>76469960.700000003</v>
      </c>
      <c r="ATA13" s="6">
        <v>42551</v>
      </c>
      <c r="ATB13" s="1">
        <v>11.28</v>
      </c>
      <c r="ATC13" s="1">
        <v>179553386</v>
      </c>
      <c r="ATD13" s="3">
        <f t="shared" si="239"/>
        <v>2025362194.0799999</v>
      </c>
      <c r="ATF13" s="6">
        <v>42551</v>
      </c>
      <c r="ATG13" s="1">
        <v>3.39</v>
      </c>
      <c r="ATH13" s="1">
        <v>38060047</v>
      </c>
      <c r="ATI13" s="3">
        <f t="shared" si="240"/>
        <v>129023559.33</v>
      </c>
      <c r="ATK13" s="6">
        <v>42551</v>
      </c>
      <c r="ATL13" s="1">
        <v>12.4</v>
      </c>
      <c r="ATM13" s="1">
        <v>4044028</v>
      </c>
      <c r="ATN13" s="3">
        <f t="shared" si="241"/>
        <v>50145947.200000003</v>
      </c>
      <c r="ATP13" s="6">
        <v>42551</v>
      </c>
      <c r="ATQ13" s="1">
        <v>10.81</v>
      </c>
      <c r="ATR13" s="1">
        <v>428418778</v>
      </c>
      <c r="ATS13" s="3">
        <f t="shared" si="242"/>
        <v>4631206990.1800003</v>
      </c>
      <c r="ATU13" s="6">
        <v>42551</v>
      </c>
      <c r="ATV13" s="1">
        <v>41.35</v>
      </c>
      <c r="ATW13" s="1">
        <v>38708221</v>
      </c>
      <c r="ATX13" s="3">
        <f t="shared" si="243"/>
        <v>1600584938.3500001</v>
      </c>
      <c r="ATZ13" s="6">
        <v>42551</v>
      </c>
      <c r="AUA13" s="1">
        <v>39.380000000000003</v>
      </c>
      <c r="AUB13" s="1">
        <v>5446247</v>
      </c>
      <c r="AUC13" s="3">
        <f t="shared" si="244"/>
        <v>214473206.86000001</v>
      </c>
      <c r="AUE13" s="6">
        <v>42551</v>
      </c>
      <c r="AUF13" s="1">
        <v>37.39</v>
      </c>
      <c r="AUG13" s="1">
        <v>36553355</v>
      </c>
      <c r="AUH13" s="3">
        <f t="shared" si="245"/>
        <v>1366729943.45</v>
      </c>
      <c r="AUJ13" s="6">
        <v>42551</v>
      </c>
      <c r="AUK13" s="1">
        <v>11.9</v>
      </c>
      <c r="AUL13" s="1">
        <v>34587206</v>
      </c>
      <c r="AUM13" s="3">
        <f t="shared" si="246"/>
        <v>411587751.40000004</v>
      </c>
      <c r="AUO13" s="6">
        <v>42551</v>
      </c>
      <c r="AUP13" s="1">
        <v>16.59</v>
      </c>
      <c r="AUQ13" s="1">
        <v>39441928</v>
      </c>
      <c r="AUR13" s="3">
        <f t="shared" si="247"/>
        <v>654341585.51999998</v>
      </c>
      <c r="AUT13" s="6">
        <v>42551</v>
      </c>
      <c r="AUU13" s="1">
        <v>4.88</v>
      </c>
      <c r="AUV13" s="1">
        <v>163528114</v>
      </c>
      <c r="AUW13" s="3">
        <f t="shared" si="248"/>
        <v>798017196.31999993</v>
      </c>
      <c r="AUY13" s="6">
        <v>42551</v>
      </c>
      <c r="AUZ13" s="1">
        <v>12.22</v>
      </c>
      <c r="AVA13" s="1">
        <v>569002957</v>
      </c>
      <c r="AVB13" s="3">
        <f t="shared" si="249"/>
        <v>6953216134.54</v>
      </c>
      <c r="AVD13" s="6">
        <v>42551</v>
      </c>
      <c r="AVE13" s="1">
        <v>12.08</v>
      </c>
      <c r="AVF13" s="1">
        <v>43100146</v>
      </c>
      <c r="AVG13" s="3">
        <f t="shared" si="250"/>
        <v>520649763.68000001</v>
      </c>
      <c r="AVI13" s="6">
        <v>42551</v>
      </c>
      <c r="AVJ13" s="1">
        <v>44</v>
      </c>
      <c r="AVK13" s="1">
        <v>14454664</v>
      </c>
      <c r="AVL13" s="3">
        <f t="shared" si="251"/>
        <v>636005216</v>
      </c>
      <c r="AVN13" s="6">
        <v>42551</v>
      </c>
      <c r="AVO13" s="1">
        <v>13.41</v>
      </c>
      <c r="AVP13" s="1">
        <v>28785514</v>
      </c>
      <c r="AVQ13" s="3">
        <f t="shared" si="252"/>
        <v>386013742.74000001</v>
      </c>
      <c r="AVS13" s="6">
        <v>42551</v>
      </c>
      <c r="AVT13" s="1">
        <v>46.86</v>
      </c>
      <c r="AVU13" s="1">
        <v>22475899</v>
      </c>
      <c r="AVV13" s="3">
        <f t="shared" si="253"/>
        <v>1053220627.14</v>
      </c>
      <c r="AVX13" s="6">
        <v>42551</v>
      </c>
      <c r="AVY13" s="1">
        <v>47.54</v>
      </c>
      <c r="AVZ13" s="1">
        <v>16996750</v>
      </c>
      <c r="AWA13" s="3">
        <f t="shared" si="254"/>
        <v>808025495</v>
      </c>
      <c r="AWC13" s="6">
        <v>42551</v>
      </c>
      <c r="AWD13" s="1">
        <v>32.03</v>
      </c>
      <c r="AWE13" s="1">
        <v>42875720</v>
      </c>
      <c r="AWF13" s="3">
        <f t="shared" si="255"/>
        <v>1373309311.6000001</v>
      </c>
      <c r="AWH13" s="6">
        <v>42551</v>
      </c>
      <c r="AWI13" s="1">
        <v>46.61</v>
      </c>
      <c r="AWJ13" s="1">
        <v>15643416</v>
      </c>
      <c r="AWK13" s="3">
        <f t="shared" si="256"/>
        <v>729139619.75999999</v>
      </c>
      <c r="AWM13" s="6">
        <v>42551</v>
      </c>
      <c r="AWN13" s="1">
        <v>17.37</v>
      </c>
      <c r="AWO13" s="1">
        <v>9739859</v>
      </c>
      <c r="AWP13" s="3">
        <f t="shared" si="257"/>
        <v>169181350.83000001</v>
      </c>
      <c r="AWR13" s="6">
        <v>42551</v>
      </c>
      <c r="AWS13" s="1">
        <v>5</v>
      </c>
      <c r="AWT13" s="1">
        <v>26567437</v>
      </c>
      <c r="AWU13" s="3">
        <f t="shared" si="258"/>
        <v>132837185</v>
      </c>
      <c r="AWW13" s="6">
        <v>42551</v>
      </c>
      <c r="AWX13" s="1">
        <v>50.81</v>
      </c>
      <c r="AWY13" s="1">
        <v>69892861</v>
      </c>
      <c r="AWZ13" s="3">
        <f t="shared" si="259"/>
        <v>3551256267.4100003</v>
      </c>
      <c r="AXB13" s="6">
        <v>42551</v>
      </c>
      <c r="AXC13" s="1">
        <v>12.45</v>
      </c>
      <c r="AXD13" s="1">
        <v>529253416</v>
      </c>
      <c r="AXE13" s="3">
        <f t="shared" si="260"/>
        <v>6589205029.1999998</v>
      </c>
      <c r="AXG13" s="6">
        <v>42551</v>
      </c>
      <c r="AXH13" s="1">
        <v>58.41</v>
      </c>
      <c r="AXI13" s="1">
        <v>6120896</v>
      </c>
      <c r="AXJ13" s="3">
        <f t="shared" si="261"/>
        <v>357521535.35999995</v>
      </c>
      <c r="AXL13" s="6">
        <v>42551</v>
      </c>
      <c r="AXM13" s="1">
        <v>29.81</v>
      </c>
      <c r="AXN13" s="1">
        <v>26706613</v>
      </c>
      <c r="AXO13" s="3">
        <f t="shared" si="262"/>
        <v>796124133.52999997</v>
      </c>
      <c r="AXT13" s="3" t="str">
        <f t="shared" si="263"/>
        <v/>
      </c>
      <c r="AXV13" s="6">
        <v>42551</v>
      </c>
      <c r="AXW13" s="1">
        <v>25.87</v>
      </c>
      <c r="AXX13" s="1">
        <v>15725943</v>
      </c>
      <c r="AXY13" s="3">
        <f t="shared" si="264"/>
        <v>406830145.41000003</v>
      </c>
      <c r="AYA13" s="6">
        <v>42551</v>
      </c>
      <c r="AYB13" s="1">
        <v>34.229999999999997</v>
      </c>
      <c r="AYC13" s="1">
        <v>10139546</v>
      </c>
      <c r="AYD13" s="3">
        <f t="shared" si="265"/>
        <v>347076659.57999998</v>
      </c>
      <c r="AYF13" s="6">
        <v>42551</v>
      </c>
      <c r="AYG13" s="1">
        <v>43.04</v>
      </c>
      <c r="AYH13" s="1">
        <v>26480132</v>
      </c>
      <c r="AYI13" s="3">
        <f t="shared" si="266"/>
        <v>1139704881.28</v>
      </c>
      <c r="AYK13" s="6">
        <v>42551</v>
      </c>
      <c r="AYL13" s="1">
        <v>5.46</v>
      </c>
      <c r="AYM13" s="1">
        <v>22198012</v>
      </c>
      <c r="AYN13" s="3">
        <f t="shared" si="267"/>
        <v>121201145.52</v>
      </c>
      <c r="AYP13" s="6">
        <v>42551</v>
      </c>
      <c r="AYQ13" s="1">
        <v>34.93</v>
      </c>
      <c r="AYR13" s="1">
        <v>18068385</v>
      </c>
      <c r="AYS13" s="3">
        <f t="shared" si="268"/>
        <v>631128688.04999995</v>
      </c>
      <c r="AYX13" s="3" t="str">
        <f t="shared" si="269"/>
        <v/>
      </c>
      <c r="AYZ13" s="6">
        <v>42551</v>
      </c>
      <c r="AZA13" s="1">
        <v>6.63</v>
      </c>
      <c r="AZB13" s="1">
        <v>177418308</v>
      </c>
      <c r="AZC13" s="3">
        <f t="shared" si="270"/>
        <v>1176283382.04</v>
      </c>
      <c r="AZH13" s="3" t="str">
        <f t="shared" si="271"/>
        <v/>
      </c>
      <c r="AZJ13" s="6">
        <v>42551</v>
      </c>
      <c r="AZK13" s="1">
        <v>50.07</v>
      </c>
      <c r="AZL13" s="1">
        <v>10907117</v>
      </c>
      <c r="AZM13" s="3">
        <f t="shared" si="272"/>
        <v>546119348.19000006</v>
      </c>
      <c r="AZO13" s="6">
        <v>42551</v>
      </c>
      <c r="AZP13" s="1">
        <v>18.54</v>
      </c>
      <c r="AZQ13" s="1">
        <v>170105580</v>
      </c>
      <c r="AZR13" s="3">
        <f t="shared" si="273"/>
        <v>3153757453.1999998</v>
      </c>
      <c r="AZT13" s="6">
        <v>42551</v>
      </c>
      <c r="AZU13" s="1">
        <v>15.64</v>
      </c>
      <c r="AZV13" s="1">
        <v>82603273</v>
      </c>
      <c r="AZW13" s="3">
        <f t="shared" si="274"/>
        <v>1291915189.72</v>
      </c>
      <c r="AZY13" s="6">
        <v>42551</v>
      </c>
      <c r="AZZ13" s="1">
        <v>22.97</v>
      </c>
      <c r="BAA13" s="1">
        <v>55663043</v>
      </c>
      <c r="BAB13" s="3">
        <f t="shared" si="275"/>
        <v>1278580097.71</v>
      </c>
      <c r="BAD13" s="6">
        <v>42551</v>
      </c>
      <c r="BAE13" s="1">
        <v>25.87</v>
      </c>
      <c r="BAF13" s="1">
        <v>24148692</v>
      </c>
      <c r="BAG13" s="3">
        <f t="shared" si="276"/>
        <v>624726662.04000008</v>
      </c>
      <c r="BAI13" s="6">
        <v>42551</v>
      </c>
      <c r="BAJ13" s="1">
        <v>4.3</v>
      </c>
      <c r="BAK13" s="1">
        <v>1208629582</v>
      </c>
      <c r="BAL13" s="3">
        <f t="shared" si="277"/>
        <v>5197107202.5999994</v>
      </c>
      <c r="BAN13" s="6">
        <v>42551</v>
      </c>
      <c r="BAO13" s="1">
        <v>59.81</v>
      </c>
      <c r="BAP13" s="1">
        <v>15775051</v>
      </c>
      <c r="BAQ13" s="3">
        <f t="shared" si="278"/>
        <v>943505800.31000006</v>
      </c>
      <c r="BAS13" s="6">
        <v>42551</v>
      </c>
      <c r="BAT13" s="1">
        <v>17.510000000000002</v>
      </c>
      <c r="BAU13" s="1">
        <v>88785306</v>
      </c>
      <c r="BAV13" s="3">
        <f t="shared" si="279"/>
        <v>1554630708.0600002</v>
      </c>
      <c r="BBA13" s="3" t="str">
        <f t="shared" si="280"/>
        <v/>
      </c>
      <c r="BBC13" s="6">
        <v>42551</v>
      </c>
      <c r="BBD13" s="1">
        <v>73.760000000000005</v>
      </c>
      <c r="BBE13" s="1">
        <v>33007599</v>
      </c>
      <c r="BBF13" s="3">
        <f t="shared" si="281"/>
        <v>2434640502.2400002</v>
      </c>
      <c r="BBH13" s="6">
        <v>42551</v>
      </c>
      <c r="BBI13" s="1">
        <v>10.34</v>
      </c>
      <c r="BBJ13" s="1">
        <v>63030159</v>
      </c>
      <c r="BBK13" s="3">
        <f t="shared" si="282"/>
        <v>651731844.05999994</v>
      </c>
      <c r="BBM13" s="6">
        <v>42551</v>
      </c>
      <c r="BBN13" s="1">
        <v>29.38</v>
      </c>
      <c r="BBO13" s="1">
        <v>29221402</v>
      </c>
      <c r="BBP13" s="3">
        <f t="shared" si="283"/>
        <v>858524790.75999999</v>
      </c>
      <c r="BBR13" s="6">
        <v>42551</v>
      </c>
      <c r="BBS13" s="1">
        <v>36.5</v>
      </c>
      <c r="BBT13" s="1">
        <v>72815352</v>
      </c>
      <c r="BBU13" s="3">
        <f t="shared" si="284"/>
        <v>2657760348</v>
      </c>
      <c r="BBW13" s="6">
        <v>42551</v>
      </c>
      <c r="BBX13" s="1">
        <v>26.81</v>
      </c>
      <c r="BBY13" s="1">
        <v>38389408</v>
      </c>
      <c r="BBZ13" s="3">
        <f t="shared" si="285"/>
        <v>1029220028.4799999</v>
      </c>
      <c r="BCE13" s="3" t="str">
        <f t="shared" si="286"/>
        <v/>
      </c>
      <c r="BCG13" s="6">
        <v>42551</v>
      </c>
      <c r="BCH13" s="1">
        <v>26.38</v>
      </c>
      <c r="BCI13" s="1">
        <v>61928748</v>
      </c>
      <c r="BCJ13" s="3">
        <f t="shared" si="287"/>
        <v>1633680372.24</v>
      </c>
      <c r="BCL13" s="6">
        <v>42551</v>
      </c>
      <c r="BCM13" s="1">
        <v>16.47</v>
      </c>
      <c r="BCN13" s="1">
        <v>332816783</v>
      </c>
      <c r="BCO13" s="3">
        <f t="shared" si="288"/>
        <v>5481492416.0099993</v>
      </c>
      <c r="BCQ13" s="6">
        <v>42551</v>
      </c>
      <c r="BCR13" s="1">
        <v>19.72</v>
      </c>
      <c r="BCS13" s="1">
        <v>38235832</v>
      </c>
      <c r="BCT13" s="3">
        <f t="shared" si="289"/>
        <v>754010607.03999996</v>
      </c>
      <c r="BCV13" s="6">
        <v>42551</v>
      </c>
      <c r="BCW13" s="1">
        <v>23.6</v>
      </c>
      <c r="BCX13" s="1">
        <v>45155650</v>
      </c>
      <c r="BCY13" s="3">
        <f t="shared" si="290"/>
        <v>1065673340.0000001</v>
      </c>
      <c r="BDA13" s="6">
        <v>42551</v>
      </c>
      <c r="BDB13" s="1">
        <v>2.4900000000000002</v>
      </c>
      <c r="BDC13" s="1">
        <v>700296127</v>
      </c>
      <c r="BDD13" s="3">
        <f t="shared" si="291"/>
        <v>1743737356.2300003</v>
      </c>
      <c r="BDF13" s="6">
        <v>42551</v>
      </c>
      <c r="BDG13" s="1">
        <v>24.2</v>
      </c>
      <c r="BDH13" s="1">
        <v>47157652</v>
      </c>
      <c r="BDI13" s="3">
        <f t="shared" si="292"/>
        <v>1141215178.3999999</v>
      </c>
      <c r="BDK13" s="6">
        <v>42551</v>
      </c>
      <c r="BDL13" s="1">
        <v>10.9</v>
      </c>
      <c r="BDM13" s="1">
        <v>108398067</v>
      </c>
      <c r="BDN13" s="3">
        <f t="shared" si="293"/>
        <v>1181538930.3</v>
      </c>
      <c r="BDP13" s="6">
        <v>42551</v>
      </c>
      <c r="BDQ13" s="1">
        <v>30.36</v>
      </c>
      <c r="BDR13" s="1">
        <v>151619552</v>
      </c>
      <c r="BDS13" s="3">
        <f t="shared" si="294"/>
        <v>4603169598.7200003</v>
      </c>
      <c r="BDU13" s="6">
        <v>42551</v>
      </c>
      <c r="BDV13" s="1">
        <v>14.23</v>
      </c>
      <c r="BDW13" s="1">
        <v>63676965</v>
      </c>
      <c r="BDX13" s="3">
        <f t="shared" si="295"/>
        <v>906123211.95000005</v>
      </c>
      <c r="BDZ13" s="6">
        <v>42551</v>
      </c>
      <c r="BEA13" s="1">
        <v>20.13</v>
      </c>
      <c r="BEB13" s="1">
        <v>171161006</v>
      </c>
      <c r="BEC13" s="3">
        <f t="shared" si="296"/>
        <v>3445471050.7799997</v>
      </c>
      <c r="BEH13" s="3" t="str">
        <f t="shared" si="297"/>
        <v/>
      </c>
      <c r="BEJ13" s="6">
        <v>42551</v>
      </c>
      <c r="BEK13" s="1">
        <v>63.09</v>
      </c>
      <c r="BEL13" s="1">
        <v>42906824</v>
      </c>
      <c r="BEM13" s="3">
        <f t="shared" si="298"/>
        <v>2706991526.1600003</v>
      </c>
      <c r="BEO13" s="6">
        <v>42551</v>
      </c>
      <c r="BEP13" s="1">
        <v>16.41</v>
      </c>
      <c r="BEQ13" s="1">
        <v>28338492</v>
      </c>
      <c r="BER13" s="3">
        <f t="shared" si="299"/>
        <v>465034653.72000003</v>
      </c>
      <c r="BET13" s="6">
        <v>42551</v>
      </c>
      <c r="BEU13" s="1">
        <v>52.13</v>
      </c>
      <c r="BEV13" s="1">
        <v>123569008</v>
      </c>
      <c r="BEW13" s="3">
        <f t="shared" si="300"/>
        <v>6441652387.04</v>
      </c>
      <c r="BEY13" s="6">
        <v>42551</v>
      </c>
      <c r="BEZ13" s="1">
        <v>113.01</v>
      </c>
      <c r="BFA13" s="1">
        <v>10714657</v>
      </c>
      <c r="BFB13" s="3">
        <f t="shared" si="301"/>
        <v>1210863387.5700002</v>
      </c>
      <c r="BFD13" s="6">
        <v>42551</v>
      </c>
      <c r="BFE13" s="1">
        <v>68.319999999999993</v>
      </c>
      <c r="BFF13" s="1">
        <v>17946528</v>
      </c>
      <c r="BFG13" s="3">
        <f t="shared" si="302"/>
        <v>1226106792.9599998</v>
      </c>
      <c r="BFI13" s="6">
        <v>42551</v>
      </c>
      <c r="BFJ13" s="1">
        <v>38.6</v>
      </c>
      <c r="BFK13" s="1">
        <v>87271919</v>
      </c>
      <c r="BFL13" s="3">
        <f t="shared" si="303"/>
        <v>3368696073.4000001</v>
      </c>
      <c r="BFN13" s="6">
        <v>42551</v>
      </c>
      <c r="BFO13" s="1">
        <v>9.18</v>
      </c>
      <c r="BFP13" s="1">
        <v>621443447</v>
      </c>
      <c r="BFQ13" s="3">
        <f t="shared" si="304"/>
        <v>5704850843.46</v>
      </c>
      <c r="BFS13" s="6">
        <v>42551</v>
      </c>
      <c r="BFT13" s="1">
        <v>10.55</v>
      </c>
      <c r="BFU13" s="1">
        <v>428272929</v>
      </c>
      <c r="BFV13" s="3">
        <f t="shared" si="305"/>
        <v>4518279400.9500008</v>
      </c>
      <c r="BFX13" s="6">
        <v>42551</v>
      </c>
      <c r="BFY13" s="1">
        <v>94.82</v>
      </c>
      <c r="BFZ13" s="1">
        <v>18154353</v>
      </c>
      <c r="BGA13" s="3">
        <f t="shared" si="306"/>
        <v>1721395751.4599998</v>
      </c>
      <c r="BGC13" s="6">
        <v>42551</v>
      </c>
      <c r="BGD13" s="1">
        <v>61.76</v>
      </c>
      <c r="BGE13" s="1">
        <v>31330042</v>
      </c>
      <c r="BGF13" s="3">
        <f t="shared" si="307"/>
        <v>1934943393.9199998</v>
      </c>
      <c r="BGH13" s="6">
        <v>42551</v>
      </c>
      <c r="BGI13" s="1">
        <v>47.85</v>
      </c>
      <c r="BGJ13" s="1">
        <v>25773510</v>
      </c>
      <c r="BGK13" s="3">
        <f t="shared" si="308"/>
        <v>1233262453.5</v>
      </c>
      <c r="BGM13" s="6">
        <v>42551</v>
      </c>
      <c r="BGN13" s="1">
        <v>91.78</v>
      </c>
      <c r="BGO13" s="1">
        <v>13869428</v>
      </c>
      <c r="BGP13" s="3">
        <f t="shared" si="309"/>
        <v>1272936101.8399999</v>
      </c>
      <c r="BGR13" s="6">
        <v>42551</v>
      </c>
      <c r="BGS13" s="1">
        <v>38.159999999999997</v>
      </c>
      <c r="BGT13" s="1">
        <v>93068086</v>
      </c>
      <c r="BGU13" s="3">
        <f t="shared" si="310"/>
        <v>3551478161.7599998</v>
      </c>
      <c r="BGW13" s="6">
        <v>42551</v>
      </c>
      <c r="BGX13" s="1">
        <v>31.59</v>
      </c>
      <c r="BGY13" s="1">
        <v>115380800</v>
      </c>
      <c r="BGZ13" s="3">
        <f t="shared" si="311"/>
        <v>3644879472</v>
      </c>
      <c r="BHB13" s="6">
        <v>42551</v>
      </c>
      <c r="BHC13" s="1">
        <v>7.8100000000000005</v>
      </c>
      <c r="BHD13" s="1">
        <v>361010553</v>
      </c>
      <c r="BHE13" s="3">
        <f t="shared" si="312"/>
        <v>2819492418.9300003</v>
      </c>
      <c r="BHG13" s="6">
        <v>42551</v>
      </c>
      <c r="BHH13" s="1">
        <v>54.18</v>
      </c>
      <c r="BHI13" s="1">
        <v>115198756</v>
      </c>
      <c r="BHJ13" s="3">
        <f t="shared" si="313"/>
        <v>6241468600.0799999</v>
      </c>
      <c r="BHL13" s="6">
        <v>42551</v>
      </c>
      <c r="BHM13" s="1">
        <v>11.8</v>
      </c>
      <c r="BHN13" s="1">
        <v>263248170</v>
      </c>
      <c r="BHO13" s="3">
        <f t="shared" si="314"/>
        <v>3106328406</v>
      </c>
      <c r="BHQ13" s="6">
        <v>42551</v>
      </c>
      <c r="BHR13" s="1">
        <v>72.817999999999998</v>
      </c>
      <c r="BHS13" s="1">
        <v>45168052</v>
      </c>
      <c r="BHT13" s="3">
        <f t="shared" si="315"/>
        <v>3289047210.5359998</v>
      </c>
      <c r="BHV13" s="6">
        <v>42551</v>
      </c>
      <c r="BHW13" s="1">
        <v>95.16</v>
      </c>
      <c r="BHX13" s="1">
        <v>43607509</v>
      </c>
      <c r="BHY13" s="3">
        <f t="shared" si="316"/>
        <v>4149690556.4400001</v>
      </c>
      <c r="BIA13" s="6">
        <v>42551</v>
      </c>
      <c r="BIB13" s="1">
        <v>22.49</v>
      </c>
      <c r="BIC13" s="1">
        <v>280735737</v>
      </c>
      <c r="BID13" s="3">
        <f t="shared" si="317"/>
        <v>6313746725.1299992</v>
      </c>
      <c r="BIF13" s="6">
        <v>42551</v>
      </c>
      <c r="BIG13" s="1">
        <v>24.36</v>
      </c>
      <c r="BIH13" s="1">
        <v>506109349</v>
      </c>
      <c r="BII13" s="3">
        <f t="shared" si="318"/>
        <v>12328823741.639999</v>
      </c>
      <c r="BIK13" s="6">
        <v>42551</v>
      </c>
      <c r="BIL13" s="1">
        <v>24.36</v>
      </c>
      <c r="BIM13" s="1">
        <v>90595729</v>
      </c>
      <c r="BIN13" s="3">
        <f t="shared" si="319"/>
        <v>2206911958.4400001</v>
      </c>
      <c r="BIP13" s="6">
        <v>42551</v>
      </c>
      <c r="BIQ13" s="1">
        <v>21.22</v>
      </c>
      <c r="BIR13" s="1">
        <v>494887729</v>
      </c>
      <c r="BIS13" s="3">
        <f t="shared" si="320"/>
        <v>10501517609.379999</v>
      </c>
      <c r="BIU13" s="6">
        <v>42551</v>
      </c>
      <c r="BIV13" s="1">
        <v>24.3</v>
      </c>
      <c r="BIW13" s="1">
        <v>193054110</v>
      </c>
      <c r="BIX13" s="3">
        <f t="shared" si="321"/>
        <v>4691214873</v>
      </c>
      <c r="BIZ13" s="6">
        <v>42551</v>
      </c>
      <c r="BJA13" s="1">
        <v>24.59</v>
      </c>
      <c r="BJB13" s="1">
        <v>207129490</v>
      </c>
      <c r="BJC13" s="3">
        <f t="shared" si="322"/>
        <v>5093314159.1000004</v>
      </c>
      <c r="BJE13" s="6">
        <v>42551</v>
      </c>
      <c r="BJF13" s="1">
        <v>9.0500000000000007</v>
      </c>
      <c r="BJG13" s="1">
        <v>223387441</v>
      </c>
      <c r="BJH13" s="3">
        <f t="shared" si="323"/>
        <v>2021656341.0500002</v>
      </c>
      <c r="BJJ13" s="6">
        <v>42551</v>
      </c>
      <c r="BJK13" s="1">
        <v>54.08</v>
      </c>
      <c r="BJL13" s="1">
        <v>52982034</v>
      </c>
      <c r="BJM13" s="3">
        <f t="shared" si="324"/>
        <v>2865268398.7199998</v>
      </c>
      <c r="BJO13" s="6">
        <v>42551</v>
      </c>
      <c r="BJP13" s="1">
        <v>16.91</v>
      </c>
      <c r="BJQ13" s="1">
        <v>1485688046</v>
      </c>
      <c r="BJR13" s="3">
        <f t="shared" si="325"/>
        <v>25122984857.860001</v>
      </c>
      <c r="BJT13" s="6">
        <v>42551</v>
      </c>
      <c r="BJU13" s="1">
        <v>5.14</v>
      </c>
      <c r="BJV13" s="1">
        <v>1492895650</v>
      </c>
      <c r="BJW13" s="3">
        <f t="shared" si="326"/>
        <v>7673483640.999999</v>
      </c>
      <c r="BJY13" s="6">
        <v>42551</v>
      </c>
      <c r="BJZ13" s="1">
        <v>122.64</v>
      </c>
      <c r="BKA13" s="1">
        <v>125228406</v>
      </c>
      <c r="BKB13" s="3">
        <f t="shared" si="327"/>
        <v>15358011711.84</v>
      </c>
      <c r="BKD13" s="6">
        <v>42551</v>
      </c>
      <c r="BKE13" s="1">
        <v>64.38</v>
      </c>
      <c r="BKF13" s="1">
        <v>46601041</v>
      </c>
      <c r="BKG13" s="3">
        <f t="shared" si="328"/>
        <v>3000175019.5799999</v>
      </c>
      <c r="BKI13" s="6">
        <v>42551</v>
      </c>
      <c r="BKJ13" s="1">
        <v>35.69</v>
      </c>
      <c r="BKK13" s="1">
        <v>128975862</v>
      </c>
      <c r="BKL13" s="3">
        <f t="shared" si="329"/>
        <v>4603148514.7799997</v>
      </c>
      <c r="BKN13" s="6">
        <v>42551</v>
      </c>
      <c r="BKO13" s="1">
        <v>69.989999999999995</v>
      </c>
      <c r="BKP13" s="1">
        <v>59313165</v>
      </c>
      <c r="BKQ13" s="3">
        <f t="shared" si="330"/>
        <v>4151328418.3499999</v>
      </c>
      <c r="BKS13" s="6">
        <v>42551</v>
      </c>
      <c r="BKT13" s="1">
        <v>80.55</v>
      </c>
      <c r="BKU13" s="1">
        <v>43527947</v>
      </c>
      <c r="BKV13" s="3">
        <f t="shared" si="331"/>
        <v>3506176130.8499999</v>
      </c>
      <c r="BKX13" s="6">
        <v>42551</v>
      </c>
      <c r="BKY13" s="1">
        <v>138.38999999999999</v>
      </c>
      <c r="BKZ13" s="1">
        <v>67596157</v>
      </c>
      <c r="BLA13" s="3">
        <f t="shared" si="332"/>
        <v>9354632167.2299995</v>
      </c>
      <c r="BLC13" s="6">
        <v>42551</v>
      </c>
      <c r="BLD13" s="1">
        <v>73.25</v>
      </c>
      <c r="BLE13" s="1">
        <v>62266709</v>
      </c>
      <c r="BLF13" s="3">
        <f t="shared" si="333"/>
        <v>4561036434.25</v>
      </c>
      <c r="BLH13" s="6">
        <v>42551</v>
      </c>
      <c r="BLI13" s="1">
        <v>228.09</v>
      </c>
      <c r="BLJ13" s="1">
        <v>28187050</v>
      </c>
      <c r="BLK13" s="3">
        <f t="shared" si="334"/>
        <v>6429184234.5</v>
      </c>
      <c r="BLM13" s="6">
        <v>42551</v>
      </c>
      <c r="BLN13" s="1">
        <v>46.13</v>
      </c>
      <c r="BLO13" s="1">
        <v>183116753</v>
      </c>
      <c r="BLP13" s="3">
        <f t="shared" si="335"/>
        <v>8447175815.8900003</v>
      </c>
      <c r="BLR13" s="6">
        <v>42551</v>
      </c>
      <c r="BLS13" s="1">
        <v>20.54</v>
      </c>
      <c r="BLT13" s="1">
        <v>657805653</v>
      </c>
      <c r="BLU13" s="3">
        <f t="shared" si="336"/>
        <v>13511328112.619999</v>
      </c>
      <c r="BLW13" s="6">
        <v>42551</v>
      </c>
      <c r="BLX13" s="1">
        <v>66.400000000000006</v>
      </c>
      <c r="BLY13" s="1">
        <v>113261009</v>
      </c>
      <c r="BLZ13" s="3">
        <f t="shared" si="337"/>
        <v>7520530997.6000004</v>
      </c>
      <c r="BMB13" s="6">
        <v>42551</v>
      </c>
      <c r="BMC13" s="1">
        <v>44.36</v>
      </c>
      <c r="BMD13" s="1">
        <v>140281524</v>
      </c>
      <c r="BME13" s="3">
        <f t="shared" si="338"/>
        <v>6222888404.6400003</v>
      </c>
      <c r="BMG13" s="6">
        <v>42551</v>
      </c>
      <c r="BMH13" s="1">
        <v>10.617100000000001</v>
      </c>
      <c r="BMI13" s="1">
        <v>693959029</v>
      </c>
      <c r="BMJ13" s="3">
        <f t="shared" si="339"/>
        <v>7367832406.7959003</v>
      </c>
      <c r="BML13" s="6">
        <v>42551</v>
      </c>
      <c r="BMM13" s="1">
        <v>33.369999999999997</v>
      </c>
      <c r="BMN13" s="1">
        <v>219645056</v>
      </c>
      <c r="BMO13" s="3">
        <f t="shared" si="340"/>
        <v>7329555518.7199993</v>
      </c>
      <c r="BMQ13" s="6">
        <v>42551</v>
      </c>
      <c r="BMR13" s="1">
        <v>47.26</v>
      </c>
      <c r="BMS13" s="1">
        <v>429036690</v>
      </c>
      <c r="BMT13" s="3">
        <f t="shared" si="341"/>
        <v>20276273969.399998</v>
      </c>
      <c r="BMV13" s="6">
        <v>42551</v>
      </c>
      <c r="BMW13" s="1">
        <v>108.99</v>
      </c>
      <c r="BMX13" s="1">
        <v>129889471</v>
      </c>
      <c r="BMY13" s="3">
        <f t="shared" si="342"/>
        <v>14156653444.289999</v>
      </c>
      <c r="BND13" s="3" t="str">
        <f t="shared" si="343"/>
        <v/>
      </c>
      <c r="BNF13" s="6">
        <v>42551</v>
      </c>
      <c r="BNG13" s="1">
        <v>63.92</v>
      </c>
      <c r="BNH13" s="1">
        <v>160520440</v>
      </c>
      <c r="BNI13" s="3">
        <f t="shared" si="344"/>
        <v>10260466524.800001</v>
      </c>
      <c r="BNK13" s="6">
        <v>42551</v>
      </c>
      <c r="BNL13" s="1">
        <v>186.65</v>
      </c>
      <c r="BNM13" s="1">
        <v>102952318</v>
      </c>
      <c r="BNN13" s="3">
        <f t="shared" si="345"/>
        <v>19216050154.700001</v>
      </c>
      <c r="BNP13" s="6">
        <v>42551</v>
      </c>
      <c r="BNQ13" s="1">
        <v>84.06</v>
      </c>
      <c r="BNR13" s="1">
        <v>168103180</v>
      </c>
      <c r="BNS13" s="3">
        <f t="shared" si="346"/>
        <v>14130753310.800001</v>
      </c>
      <c r="BNU13" s="6">
        <v>42551</v>
      </c>
      <c r="BNV13" s="1">
        <v>49.04</v>
      </c>
      <c r="BNW13" s="1">
        <v>205669305</v>
      </c>
      <c r="BNX13" s="3">
        <f t="shared" si="347"/>
        <v>10086022717.200001</v>
      </c>
      <c r="BNZ13" s="6">
        <v>42551</v>
      </c>
      <c r="BOA13" s="1">
        <v>75.760000000000005</v>
      </c>
      <c r="BOB13" s="1">
        <v>220827432</v>
      </c>
      <c r="BOC13" s="3">
        <f t="shared" si="348"/>
        <v>16729886248.320002</v>
      </c>
      <c r="BOE13" s="6">
        <v>42551</v>
      </c>
      <c r="BOF13" s="1">
        <v>387.73</v>
      </c>
      <c r="BOG13" s="1">
        <v>40503642</v>
      </c>
      <c r="BOH13" s="3">
        <f t="shared" si="349"/>
        <v>15704477112.66</v>
      </c>
      <c r="BOJ13" s="6">
        <v>42551</v>
      </c>
      <c r="BOK13" s="1">
        <v>12.55</v>
      </c>
      <c r="BOL13" s="1">
        <v>838860973</v>
      </c>
      <c r="BOM13" s="3">
        <f t="shared" si="350"/>
        <v>10527705211.150002</v>
      </c>
      <c r="BOO13" s="6">
        <v>42551</v>
      </c>
      <c r="BOP13" s="1">
        <v>111.61</v>
      </c>
      <c r="BOQ13" s="1">
        <v>90247831</v>
      </c>
      <c r="BOR13" s="3">
        <f t="shared" si="351"/>
        <v>10072560417.91</v>
      </c>
      <c r="BOT13" s="6">
        <v>42551</v>
      </c>
      <c r="BOU13" s="1">
        <v>23.41</v>
      </c>
      <c r="BOV13" s="1">
        <v>681066475</v>
      </c>
      <c r="BOW13" s="3">
        <f t="shared" si="352"/>
        <v>15943766179.75</v>
      </c>
      <c r="BOY13" s="6">
        <v>42551</v>
      </c>
      <c r="BOZ13" s="1">
        <v>220.47</v>
      </c>
      <c r="BPA13" s="1">
        <v>61261284</v>
      </c>
      <c r="BPB13" s="3">
        <f t="shared" si="353"/>
        <v>13506275283.48</v>
      </c>
      <c r="BPD13" s="6">
        <v>42551</v>
      </c>
      <c r="BPE13" s="1">
        <v>57.22</v>
      </c>
      <c r="BPF13" s="1">
        <v>142211730</v>
      </c>
      <c r="BPG13" s="3">
        <f t="shared" si="354"/>
        <v>8137355190.5999994</v>
      </c>
      <c r="BPI13" s="6">
        <v>42551</v>
      </c>
      <c r="BPJ13" s="1">
        <v>25.31</v>
      </c>
      <c r="BPK13" s="1">
        <v>597046715</v>
      </c>
      <c r="BPL13" s="3">
        <f t="shared" si="355"/>
        <v>15111252356.65</v>
      </c>
      <c r="BPN13" s="6">
        <v>42551</v>
      </c>
      <c r="BPO13" s="1">
        <v>212.28</v>
      </c>
      <c r="BPP13" s="1">
        <v>360508367</v>
      </c>
      <c r="BPQ13" s="3">
        <f t="shared" si="356"/>
        <v>76528716146.759995</v>
      </c>
      <c r="BPS13" s="6">
        <v>42551</v>
      </c>
      <c r="BPT13" s="1">
        <v>23.97</v>
      </c>
      <c r="BPU13" s="1">
        <v>851803251</v>
      </c>
      <c r="BPV13" s="3">
        <f t="shared" si="357"/>
        <v>20417723926.469997</v>
      </c>
      <c r="BPX13" s="6">
        <v>42551</v>
      </c>
      <c r="BPY13" s="1">
        <v>79.41</v>
      </c>
      <c r="BPZ13" s="1">
        <v>234412421</v>
      </c>
      <c r="BQA13" s="3">
        <f t="shared" si="358"/>
        <v>18614690351.610001</v>
      </c>
      <c r="BQC13" s="6">
        <v>42551</v>
      </c>
      <c r="BQD13" s="1">
        <v>36.51</v>
      </c>
      <c r="BQE13" s="1">
        <v>518156850</v>
      </c>
      <c r="BQF13" s="3">
        <f t="shared" si="359"/>
        <v>18917906593.5</v>
      </c>
      <c r="BQH13" s="6">
        <v>42551</v>
      </c>
      <c r="BQI13" s="1">
        <v>91.48</v>
      </c>
      <c r="BQJ13" s="1">
        <v>823502624</v>
      </c>
      <c r="BQK13" s="3">
        <f t="shared" si="360"/>
        <v>75334020043.520004</v>
      </c>
      <c r="BQM13" s="6">
        <v>42551</v>
      </c>
      <c r="BQN13" s="1">
        <v>95.79</v>
      </c>
      <c r="BQO13" s="1">
        <v>164534142</v>
      </c>
      <c r="BQP13" s="3">
        <f t="shared" si="361"/>
        <v>15760725462.18</v>
      </c>
      <c r="BQR13" s="6">
        <v>42551</v>
      </c>
      <c r="BQS13" s="1">
        <v>155.4</v>
      </c>
      <c r="BQT13" s="1">
        <v>172715677</v>
      </c>
      <c r="BQU13" s="3">
        <f t="shared" si="362"/>
        <v>26840016205.799999</v>
      </c>
      <c r="BQW13" s="6">
        <v>42551</v>
      </c>
      <c r="BQX13" s="1">
        <v>83.42</v>
      </c>
      <c r="BQY13" s="1">
        <v>626723152</v>
      </c>
      <c r="BQZ13" s="3">
        <f t="shared" si="363"/>
        <v>52281245339.840004</v>
      </c>
      <c r="BRB13" s="6">
        <v>42551</v>
      </c>
      <c r="BRC13" s="1">
        <v>47.01</v>
      </c>
      <c r="BRD13" s="1">
        <v>632548958</v>
      </c>
      <c r="BRE13" s="3">
        <f t="shared" si="364"/>
        <v>29736126515.579998</v>
      </c>
      <c r="BRG13" s="6">
        <v>42551</v>
      </c>
      <c r="BRH13" s="1">
        <v>28.69</v>
      </c>
      <c r="BRI13" s="1">
        <v>1484536070</v>
      </c>
      <c r="BRJ13" s="3">
        <f t="shared" si="365"/>
        <v>42591339848.300003</v>
      </c>
      <c r="BRL13" s="6">
        <v>42551</v>
      </c>
      <c r="BRM13" s="1">
        <v>32.799999999999997</v>
      </c>
      <c r="BRN13" s="1">
        <v>1432803999</v>
      </c>
      <c r="BRO13" s="3">
        <f t="shared" si="366"/>
        <v>46995971167.199997</v>
      </c>
      <c r="BRQ13" s="6">
        <v>42551</v>
      </c>
      <c r="BRR13" s="1">
        <v>40.93</v>
      </c>
      <c r="BRS13" s="1">
        <v>858886232</v>
      </c>
      <c r="BRT13" s="3">
        <f t="shared" si="367"/>
        <v>35154213475.760002</v>
      </c>
      <c r="BRV13" s="6">
        <v>42551</v>
      </c>
      <c r="BRW13" s="1">
        <v>104.83</v>
      </c>
      <c r="BRX13" s="1">
        <v>438776943</v>
      </c>
      <c r="BRY13" s="3">
        <f t="shared" si="368"/>
        <v>45996986934.690002</v>
      </c>
      <c r="BSA13" s="6">
        <v>42551</v>
      </c>
      <c r="BSB13" s="1">
        <v>74.17</v>
      </c>
      <c r="BSC13" s="1">
        <v>553994205</v>
      </c>
      <c r="BSD13" s="3">
        <f t="shared" si="369"/>
        <v>41089750184.849998</v>
      </c>
      <c r="BSF13" s="6">
        <v>42551</v>
      </c>
      <c r="BSG13" s="1">
        <v>47.33</v>
      </c>
      <c r="BSH13" s="1">
        <v>1201517458</v>
      </c>
      <c r="BSI13" s="3">
        <f t="shared" si="370"/>
        <v>56867821287.139999</v>
      </c>
      <c r="BSK13" s="6">
        <v>42551</v>
      </c>
      <c r="BSL13" s="1">
        <v>114.28</v>
      </c>
      <c r="BSM13" s="1">
        <v>1653327168</v>
      </c>
      <c r="BSN13" s="3">
        <f t="shared" si="371"/>
        <v>188942228759.04001</v>
      </c>
      <c r="BSP13" s="6">
        <v>42551</v>
      </c>
      <c r="BSQ13" s="1">
        <v>703.53</v>
      </c>
      <c r="BSR13" s="1">
        <v>122749196</v>
      </c>
      <c r="BSS13" s="3">
        <f t="shared" si="372"/>
        <v>86357741861.87999</v>
      </c>
      <c r="BSU13" s="6">
        <v>42551</v>
      </c>
      <c r="BSV13" s="1">
        <v>95.6</v>
      </c>
      <c r="BSW13" s="1">
        <v>2554158626</v>
      </c>
      <c r="BSX13" s="3">
        <f t="shared" si="373"/>
        <v>244177564645.59998</v>
      </c>
    </row>
    <row r="14" spans="1:1870" x14ac:dyDescent="0.2">
      <c r="B14" s="6">
        <v>42460</v>
      </c>
      <c r="C14" s="1">
        <v>1E-4</v>
      </c>
      <c r="D14" s="1">
        <v>15551032</v>
      </c>
      <c r="E14" s="3">
        <f t="shared" si="0"/>
        <v>1555.1032</v>
      </c>
      <c r="G14" s="6">
        <v>42460</v>
      </c>
      <c r="H14" s="1">
        <v>1E-4</v>
      </c>
      <c r="I14" s="1">
        <v>3030</v>
      </c>
      <c r="J14" s="3">
        <f t="shared" si="1"/>
        <v>0.30299999999999999</v>
      </c>
      <c r="L14" s="6">
        <v>42460</v>
      </c>
      <c r="M14" s="1">
        <v>1E-4</v>
      </c>
      <c r="N14" s="1">
        <v>1033889</v>
      </c>
      <c r="O14" s="3">
        <f t="shared" si="2"/>
        <v>103.38890000000001</v>
      </c>
      <c r="Q14" s="6">
        <v>42460</v>
      </c>
      <c r="R14" s="1">
        <v>0.33</v>
      </c>
      <c r="S14" s="1">
        <v>6127232</v>
      </c>
      <c r="T14" s="3">
        <f t="shared" si="3"/>
        <v>2021986.56</v>
      </c>
      <c r="V14" s="6">
        <v>42460</v>
      </c>
      <c r="W14" s="1">
        <v>1E-3</v>
      </c>
      <c r="X14" s="1">
        <v>2000</v>
      </c>
      <c r="Y14" s="3">
        <f t="shared" si="4"/>
        <v>2</v>
      </c>
      <c r="AA14" s="6">
        <v>42460</v>
      </c>
      <c r="AB14" s="1">
        <v>1E-3</v>
      </c>
      <c r="AC14" s="1">
        <v>3440</v>
      </c>
      <c r="AD14" s="3">
        <f t="shared" si="5"/>
        <v>3.44</v>
      </c>
      <c r="AF14" s="6">
        <v>42369</v>
      </c>
      <c r="AG14" s="1">
        <v>1.25E-4</v>
      </c>
      <c r="AH14" s="1">
        <v>200</v>
      </c>
      <c r="AI14" s="3">
        <f t="shared" si="6"/>
        <v>2.5000000000000001E-2</v>
      </c>
      <c r="AK14" s="6">
        <v>42460</v>
      </c>
      <c r="AL14" s="1">
        <v>1.0999999999999999E-2</v>
      </c>
      <c r="AM14" s="1">
        <v>300</v>
      </c>
      <c r="AN14" s="3">
        <f t="shared" si="7"/>
        <v>3.3</v>
      </c>
      <c r="AP14" s="6">
        <v>42460</v>
      </c>
      <c r="AQ14" s="1">
        <v>1E-4</v>
      </c>
      <c r="AR14" s="1">
        <v>46973575</v>
      </c>
      <c r="AS14" s="3">
        <f t="shared" si="8"/>
        <v>4697.3575000000001</v>
      </c>
      <c r="AU14" s="6">
        <v>42460</v>
      </c>
      <c r="AV14" s="1">
        <v>3.0000000000000001E-3</v>
      </c>
      <c r="AW14" s="1">
        <v>10483</v>
      </c>
      <c r="AX14" s="3">
        <f t="shared" si="9"/>
        <v>31.449000000000002</v>
      </c>
      <c r="AZ14" s="6">
        <v>42460</v>
      </c>
      <c r="BA14" s="1">
        <v>1.7000000000000001E-2</v>
      </c>
      <c r="BB14" s="1">
        <v>681114</v>
      </c>
      <c r="BC14" s="3">
        <f t="shared" si="10"/>
        <v>11578.938</v>
      </c>
      <c r="BE14" s="6">
        <v>42460</v>
      </c>
      <c r="BF14" s="1">
        <v>1E-3</v>
      </c>
      <c r="BG14" s="1">
        <v>100552</v>
      </c>
      <c r="BH14" s="3">
        <f t="shared" si="11"/>
        <v>100.55200000000001</v>
      </c>
      <c r="BJ14" s="6">
        <v>42460</v>
      </c>
      <c r="BK14" s="1">
        <v>1.4999999999999999E-2</v>
      </c>
      <c r="BL14" s="1">
        <v>161920</v>
      </c>
      <c r="BM14" s="3">
        <f t="shared" si="12"/>
        <v>2428.7999999999997</v>
      </c>
      <c r="BO14" s="6">
        <v>42460</v>
      </c>
      <c r="BP14" s="1">
        <v>1E-4</v>
      </c>
      <c r="BQ14" s="1">
        <v>286886</v>
      </c>
      <c r="BR14" s="3">
        <f t="shared" si="13"/>
        <v>28.688600000000001</v>
      </c>
      <c r="BT14" s="6">
        <v>42277</v>
      </c>
      <c r="BU14" s="1">
        <v>1E-4</v>
      </c>
      <c r="BV14" s="1">
        <v>4000</v>
      </c>
      <c r="BW14" s="3">
        <f t="shared" si="14"/>
        <v>0.4</v>
      </c>
      <c r="BY14" s="6">
        <v>42460</v>
      </c>
      <c r="BZ14" s="1">
        <v>4.0000000000000002E-4</v>
      </c>
      <c r="CA14" s="1">
        <v>1196348</v>
      </c>
      <c r="CB14" s="3">
        <f t="shared" si="15"/>
        <v>478.53920000000005</v>
      </c>
      <c r="CD14" s="6">
        <v>42460</v>
      </c>
      <c r="CE14" s="1">
        <v>6.9999999999999999E-4</v>
      </c>
      <c r="CF14" s="1">
        <v>125417</v>
      </c>
      <c r="CG14" s="3">
        <f t="shared" si="16"/>
        <v>87.791899999999998</v>
      </c>
      <c r="CI14" s="6">
        <v>42460</v>
      </c>
      <c r="CJ14" s="1">
        <v>1.25E-4</v>
      </c>
      <c r="CK14" s="1">
        <v>1825</v>
      </c>
      <c r="CL14" s="3">
        <f t="shared" si="17"/>
        <v>0.22812499999999999</v>
      </c>
      <c r="CN14" s="6">
        <v>42460</v>
      </c>
      <c r="CO14" s="1">
        <v>1.25</v>
      </c>
      <c r="CP14" s="1">
        <v>3025</v>
      </c>
      <c r="CQ14" s="3">
        <f t="shared" si="18"/>
        <v>3781.25</v>
      </c>
      <c r="CS14" s="6">
        <v>42460</v>
      </c>
      <c r="CT14" s="1">
        <v>1.4E-3</v>
      </c>
      <c r="CU14" s="1">
        <v>745632</v>
      </c>
      <c r="CV14" s="3">
        <f t="shared" si="19"/>
        <v>1043.8848</v>
      </c>
      <c r="CX14" s="6">
        <v>42460</v>
      </c>
      <c r="CY14" s="1">
        <v>1.516</v>
      </c>
      <c r="CZ14" s="1">
        <v>230088</v>
      </c>
      <c r="DA14" s="3">
        <f t="shared" si="20"/>
        <v>348813.408</v>
      </c>
      <c r="DC14" s="6">
        <v>42460</v>
      </c>
      <c r="DD14" s="1">
        <v>1.2999999999999999E-2</v>
      </c>
      <c r="DE14" s="1">
        <v>26042</v>
      </c>
      <c r="DF14" s="3">
        <f t="shared" si="21"/>
        <v>338.54599999999999</v>
      </c>
      <c r="DH14" s="6">
        <v>42460</v>
      </c>
      <c r="DI14" s="1">
        <v>6.8999999999999999E-3</v>
      </c>
      <c r="DJ14" s="1">
        <v>55708</v>
      </c>
      <c r="DK14" s="3">
        <f t="shared" si="22"/>
        <v>384.3852</v>
      </c>
      <c r="DM14" s="6">
        <v>42460</v>
      </c>
      <c r="DN14" s="1">
        <v>1.05</v>
      </c>
      <c r="DO14" s="1">
        <v>2588</v>
      </c>
      <c r="DP14" s="3">
        <f t="shared" si="23"/>
        <v>2717.4</v>
      </c>
      <c r="DR14" s="6">
        <v>42460</v>
      </c>
      <c r="DS14" s="1">
        <v>3.0999999999999999E-3</v>
      </c>
      <c r="DT14" s="1">
        <v>156188</v>
      </c>
      <c r="DU14" s="3">
        <f t="shared" si="24"/>
        <v>484.18279999999999</v>
      </c>
      <c r="DW14" s="6">
        <v>42460</v>
      </c>
      <c r="DX14" s="1">
        <v>0.05</v>
      </c>
      <c r="DY14" s="1">
        <v>99694</v>
      </c>
      <c r="DZ14" s="3">
        <f t="shared" si="25"/>
        <v>4984.7000000000007</v>
      </c>
      <c r="EB14" s="6">
        <v>42460</v>
      </c>
      <c r="EC14" s="1">
        <v>0.16</v>
      </c>
      <c r="ED14" s="1">
        <v>16313</v>
      </c>
      <c r="EE14" s="3">
        <f t="shared" si="26"/>
        <v>2610.08</v>
      </c>
      <c r="EG14" s="6">
        <v>42460</v>
      </c>
      <c r="EH14" s="1">
        <v>0.12</v>
      </c>
      <c r="EI14" s="1">
        <v>25621</v>
      </c>
      <c r="EJ14" s="3">
        <f t="shared" si="27"/>
        <v>3074.52</v>
      </c>
      <c r="EL14" s="6">
        <v>42460</v>
      </c>
      <c r="EM14" s="1">
        <v>2E-3</v>
      </c>
      <c r="EN14" s="1">
        <v>415673</v>
      </c>
      <c r="EO14" s="3">
        <f t="shared" si="28"/>
        <v>831.346</v>
      </c>
      <c r="EQ14" s="6">
        <v>41820</v>
      </c>
      <c r="ER14" s="1">
        <v>0.11</v>
      </c>
      <c r="ES14" s="1">
        <v>5000</v>
      </c>
      <c r="ET14" s="3">
        <f t="shared" si="29"/>
        <v>550</v>
      </c>
      <c r="EV14" s="6">
        <v>42460</v>
      </c>
      <c r="EW14" s="1">
        <v>8.0000000000000004E-4</v>
      </c>
      <c r="EX14" s="1">
        <v>10661839</v>
      </c>
      <c r="EY14" s="3">
        <f t="shared" si="30"/>
        <v>8529.4712</v>
      </c>
      <c r="FA14" s="6">
        <v>42369</v>
      </c>
      <c r="FB14" s="1">
        <v>0.02</v>
      </c>
      <c r="FC14" s="1">
        <v>16356</v>
      </c>
      <c r="FD14" s="3">
        <f t="shared" si="31"/>
        <v>327.12</v>
      </c>
      <c r="FF14" s="6">
        <v>42094</v>
      </c>
      <c r="FG14" s="1">
        <v>8.0000000000000004E-4</v>
      </c>
      <c r="FH14" s="1">
        <v>3932663</v>
      </c>
      <c r="FI14" s="3">
        <f t="shared" si="32"/>
        <v>3146.1304</v>
      </c>
      <c r="FK14" s="6">
        <v>42460</v>
      </c>
      <c r="FL14" s="1">
        <v>1.1999999999999999E-3</v>
      </c>
      <c r="FM14" s="1">
        <v>254695449</v>
      </c>
      <c r="FN14" s="3">
        <f t="shared" si="33"/>
        <v>305634.53879999998</v>
      </c>
      <c r="FP14" s="6">
        <v>42460</v>
      </c>
      <c r="FQ14" s="1">
        <v>2.0000000000000001E-4</v>
      </c>
      <c r="FR14" s="1">
        <v>6087462</v>
      </c>
      <c r="FS14" s="3">
        <f t="shared" si="34"/>
        <v>1217.4924000000001</v>
      </c>
      <c r="FU14" s="6">
        <v>42460</v>
      </c>
      <c r="FV14" s="1">
        <v>8.9999999999999998E-4</v>
      </c>
      <c r="FW14" s="1">
        <v>154175653</v>
      </c>
      <c r="FX14" s="3">
        <f t="shared" si="35"/>
        <v>138758.0877</v>
      </c>
      <c r="FZ14" s="6">
        <v>42460</v>
      </c>
      <c r="GA14" s="1">
        <v>1.3</v>
      </c>
      <c r="GB14" s="1">
        <v>1038</v>
      </c>
      <c r="GC14" s="3">
        <f t="shared" si="36"/>
        <v>1349.4</v>
      </c>
      <c r="GE14" s="6">
        <v>42460</v>
      </c>
      <c r="GF14" s="1">
        <v>1E-4</v>
      </c>
      <c r="GG14" s="1">
        <v>100011</v>
      </c>
      <c r="GH14" s="3">
        <f t="shared" si="37"/>
        <v>10.001100000000001</v>
      </c>
      <c r="GJ14" s="6">
        <v>42460</v>
      </c>
      <c r="GK14" s="1">
        <v>6.9999999999999999E-4</v>
      </c>
      <c r="GL14" s="1">
        <v>8550628</v>
      </c>
      <c r="GM14" s="3">
        <f t="shared" si="38"/>
        <v>5985.4395999999997</v>
      </c>
      <c r="GO14" s="6">
        <v>42460</v>
      </c>
      <c r="GP14" s="1">
        <v>1.8E-3</v>
      </c>
      <c r="GQ14" s="1">
        <v>108642097</v>
      </c>
      <c r="GR14" s="3">
        <f t="shared" si="39"/>
        <v>195555.7746</v>
      </c>
      <c r="GT14" s="6">
        <v>42460</v>
      </c>
      <c r="GU14" s="1">
        <v>4.1999999999999997E-3</v>
      </c>
      <c r="GV14" s="1">
        <v>203759492</v>
      </c>
      <c r="GW14" s="3">
        <f t="shared" si="40"/>
        <v>855789.86639999994</v>
      </c>
      <c r="GY14" s="6">
        <v>42460</v>
      </c>
      <c r="GZ14" s="1">
        <v>1.6000000000000001E-3</v>
      </c>
      <c r="HA14" s="1">
        <v>109300</v>
      </c>
      <c r="HB14" s="3">
        <f t="shared" si="41"/>
        <v>174.88</v>
      </c>
      <c r="HD14" s="6">
        <v>42460</v>
      </c>
      <c r="HE14" s="1">
        <v>0.09</v>
      </c>
      <c r="HF14" s="1">
        <v>2393888</v>
      </c>
      <c r="HG14" s="3">
        <f t="shared" si="42"/>
        <v>215449.91999999998</v>
      </c>
      <c r="HI14" s="6">
        <v>42460</v>
      </c>
      <c r="HJ14" s="1">
        <v>0.13</v>
      </c>
      <c r="HK14" s="1">
        <v>161212</v>
      </c>
      <c r="HL14" s="3">
        <f t="shared" si="43"/>
        <v>20957.560000000001</v>
      </c>
      <c r="HN14" s="6">
        <v>42460</v>
      </c>
      <c r="HO14" s="1">
        <v>0.06</v>
      </c>
      <c r="HP14" s="1">
        <v>56666</v>
      </c>
      <c r="HQ14" s="3">
        <f t="shared" si="44"/>
        <v>3399.96</v>
      </c>
      <c r="HS14" s="6">
        <v>42460</v>
      </c>
      <c r="HT14" s="1">
        <v>1.4E-2</v>
      </c>
      <c r="HU14" s="1">
        <v>231254</v>
      </c>
      <c r="HV14" s="3">
        <f t="shared" si="45"/>
        <v>3237.556</v>
      </c>
      <c r="HX14" s="6">
        <v>42460</v>
      </c>
      <c r="HY14" s="1">
        <v>2.0299999999999998</v>
      </c>
      <c r="HZ14" s="1">
        <v>52185973</v>
      </c>
      <c r="IA14" s="3">
        <f t="shared" si="46"/>
        <v>105937525.18999998</v>
      </c>
      <c r="IC14" s="6">
        <v>42460</v>
      </c>
      <c r="ID14" s="1">
        <v>2.5999999999999999E-3</v>
      </c>
      <c r="IE14" s="1">
        <v>3477730</v>
      </c>
      <c r="IF14" s="3">
        <f t="shared" si="47"/>
        <v>9042.098</v>
      </c>
      <c r="IH14" s="6">
        <v>42460</v>
      </c>
      <c r="II14" s="1">
        <v>1.43</v>
      </c>
      <c r="IJ14" s="1">
        <v>421711</v>
      </c>
      <c r="IK14" s="3">
        <f t="shared" si="48"/>
        <v>603046.73</v>
      </c>
      <c r="IM14" s="6">
        <v>42460</v>
      </c>
      <c r="IN14" s="1">
        <v>5.0000000000000001E-4</v>
      </c>
      <c r="IO14" s="1">
        <v>7243638</v>
      </c>
      <c r="IP14" s="3">
        <f t="shared" si="49"/>
        <v>3621.819</v>
      </c>
      <c r="IR14" s="6">
        <v>42460</v>
      </c>
      <c r="IS14" s="1">
        <v>0.10299999999999999</v>
      </c>
      <c r="IT14" s="1">
        <v>384958</v>
      </c>
      <c r="IU14" s="3">
        <f t="shared" si="50"/>
        <v>39650.673999999999</v>
      </c>
      <c r="IW14" s="6">
        <v>42460</v>
      </c>
      <c r="IX14" s="1">
        <v>1.4999999999999999E-2</v>
      </c>
      <c r="IY14" s="1">
        <v>774806</v>
      </c>
      <c r="IZ14" s="3">
        <f t="shared" si="51"/>
        <v>11622.09</v>
      </c>
      <c r="JB14" s="6">
        <v>42460</v>
      </c>
      <c r="JC14" s="1">
        <v>1E-4</v>
      </c>
      <c r="JD14" s="1">
        <v>60294799</v>
      </c>
      <c r="JE14" s="3">
        <f t="shared" si="52"/>
        <v>6029.4799000000003</v>
      </c>
      <c r="JG14" s="6">
        <v>42460</v>
      </c>
      <c r="JH14" s="1">
        <v>8.9999999999999993E-3</v>
      </c>
      <c r="JI14" s="1">
        <v>135522</v>
      </c>
      <c r="JJ14" s="3">
        <f t="shared" si="53"/>
        <v>1219.6979999999999</v>
      </c>
      <c r="JL14" s="6">
        <v>42460</v>
      </c>
      <c r="JM14" s="1">
        <v>2</v>
      </c>
      <c r="JN14" s="1">
        <v>300</v>
      </c>
      <c r="JO14" s="3">
        <f t="shared" si="54"/>
        <v>600</v>
      </c>
      <c r="JQ14" s="6">
        <v>42460</v>
      </c>
      <c r="JR14" s="1">
        <v>17.5</v>
      </c>
      <c r="JS14" s="1">
        <v>504</v>
      </c>
      <c r="JT14" s="3">
        <f t="shared" si="55"/>
        <v>8820</v>
      </c>
      <c r="JV14" s="6">
        <v>42460</v>
      </c>
      <c r="JW14" s="1">
        <v>0.14000000000000001</v>
      </c>
      <c r="JX14" s="1">
        <v>2824988</v>
      </c>
      <c r="JY14" s="3">
        <f t="shared" si="56"/>
        <v>395498.32000000007</v>
      </c>
      <c r="KA14" s="6">
        <v>42277</v>
      </c>
      <c r="KB14" s="1">
        <v>5.6</v>
      </c>
      <c r="KC14" s="1">
        <v>2113</v>
      </c>
      <c r="KD14" s="3">
        <f t="shared" si="57"/>
        <v>11832.8</v>
      </c>
      <c r="KI14" s="3" t="str">
        <f t="shared" si="58"/>
        <v/>
      </c>
      <c r="KK14" s="6">
        <v>42460</v>
      </c>
      <c r="KL14" s="1">
        <v>9.2799999999999994E-2</v>
      </c>
      <c r="KM14" s="1">
        <v>2909510</v>
      </c>
      <c r="KN14" s="3">
        <f t="shared" si="59"/>
        <v>270002.52799999999</v>
      </c>
      <c r="KP14" s="6">
        <v>42460</v>
      </c>
      <c r="KQ14" s="1">
        <v>4.0000000000000001E-3</v>
      </c>
      <c r="KR14" s="1">
        <v>2836829</v>
      </c>
      <c r="KS14" s="3">
        <f t="shared" si="60"/>
        <v>11347.316000000001</v>
      </c>
      <c r="KU14" s="6">
        <v>42460</v>
      </c>
      <c r="KV14" s="1">
        <v>2.5700000000000001E-2</v>
      </c>
      <c r="KW14" s="1">
        <v>253604</v>
      </c>
      <c r="KX14" s="3">
        <f t="shared" si="61"/>
        <v>6517.6228000000001</v>
      </c>
      <c r="KZ14" s="6">
        <v>42460</v>
      </c>
      <c r="LA14" s="1">
        <v>0.11</v>
      </c>
      <c r="LB14" s="1">
        <v>287433</v>
      </c>
      <c r="LC14" s="3">
        <f t="shared" si="62"/>
        <v>31617.63</v>
      </c>
      <c r="LE14" s="6">
        <v>42460</v>
      </c>
      <c r="LF14" s="1">
        <v>3.3000000000000002E-2</v>
      </c>
      <c r="LG14" s="1">
        <v>74240</v>
      </c>
      <c r="LH14" s="3">
        <f t="shared" si="63"/>
        <v>2449.92</v>
      </c>
      <c r="LJ14" s="6">
        <v>42460</v>
      </c>
      <c r="LK14" s="1">
        <v>1.99</v>
      </c>
      <c r="LL14" s="1">
        <v>19852971</v>
      </c>
      <c r="LM14" s="3">
        <f t="shared" si="64"/>
        <v>39507412.289999999</v>
      </c>
      <c r="LO14" s="6">
        <v>42460</v>
      </c>
      <c r="LP14" s="1">
        <v>3.6</v>
      </c>
      <c r="LQ14" s="1">
        <v>1137</v>
      </c>
      <c r="LR14" s="3">
        <f t="shared" si="65"/>
        <v>4093.2000000000003</v>
      </c>
      <c r="LT14" s="6">
        <v>42460</v>
      </c>
      <c r="LU14" s="1">
        <v>7.6999999999999999E-2</v>
      </c>
      <c r="LV14" s="1">
        <v>2136538</v>
      </c>
      <c r="LW14" s="3">
        <f t="shared" si="66"/>
        <v>164513.42600000001</v>
      </c>
      <c r="LY14" s="6">
        <v>42460</v>
      </c>
      <c r="LZ14" s="1">
        <v>1.1000000000000001E-3</v>
      </c>
      <c r="MA14" s="1">
        <v>24638342</v>
      </c>
      <c r="MB14" s="3">
        <f t="shared" si="67"/>
        <v>27102.176200000002</v>
      </c>
      <c r="MD14" s="6">
        <v>42460</v>
      </c>
      <c r="ME14" s="1">
        <v>0.05</v>
      </c>
      <c r="MF14" s="1">
        <v>3135582</v>
      </c>
      <c r="MG14" s="3">
        <f t="shared" si="68"/>
        <v>156779.1</v>
      </c>
      <c r="MI14" s="6">
        <v>42460</v>
      </c>
      <c r="MJ14" s="1">
        <v>5.4600000000000003E-2</v>
      </c>
      <c r="MK14" s="1">
        <v>92645569</v>
      </c>
      <c r="ML14" s="3">
        <f t="shared" si="69"/>
        <v>5058448.0674000001</v>
      </c>
      <c r="MN14" s="6">
        <v>42460</v>
      </c>
      <c r="MO14" s="1">
        <v>2.9999999999999997E-4</v>
      </c>
      <c r="MP14" s="1">
        <v>466800225</v>
      </c>
      <c r="MQ14" s="3">
        <f t="shared" si="70"/>
        <v>140040.06749999998</v>
      </c>
      <c r="MS14" s="6">
        <v>42460</v>
      </c>
      <c r="MT14" s="1">
        <v>0.21</v>
      </c>
      <c r="MU14" s="1">
        <v>316035</v>
      </c>
      <c r="MV14" s="3">
        <f t="shared" si="71"/>
        <v>66367.349999999991</v>
      </c>
      <c r="MX14" s="6">
        <v>42460</v>
      </c>
      <c r="MY14" s="1">
        <v>0.02</v>
      </c>
      <c r="MZ14" s="1">
        <v>1427436</v>
      </c>
      <c r="NA14" s="3">
        <f t="shared" si="72"/>
        <v>28548.720000000001</v>
      </c>
      <c r="NC14" s="6">
        <v>42460</v>
      </c>
      <c r="ND14" s="1">
        <v>0.29899999999999999</v>
      </c>
      <c r="NE14" s="1">
        <v>219236</v>
      </c>
      <c r="NF14" s="3">
        <f t="shared" si="73"/>
        <v>65551.563999999998</v>
      </c>
      <c r="NH14" s="6">
        <v>42460</v>
      </c>
      <c r="NI14" s="1">
        <v>0.55000000000000004</v>
      </c>
      <c r="NJ14" s="1">
        <v>29543</v>
      </c>
      <c r="NK14" s="3">
        <f t="shared" si="74"/>
        <v>16248.650000000001</v>
      </c>
      <c r="NM14" s="6">
        <v>42460</v>
      </c>
      <c r="NN14" s="1">
        <v>3.7500000000000001E-4</v>
      </c>
      <c r="NO14" s="1">
        <v>776235464</v>
      </c>
      <c r="NP14" s="3">
        <f t="shared" si="75"/>
        <v>291088.299</v>
      </c>
      <c r="NR14" s="6">
        <v>42460</v>
      </c>
      <c r="NS14" s="1">
        <v>6.5</v>
      </c>
      <c r="NT14" s="1">
        <v>455225</v>
      </c>
      <c r="NU14" s="3">
        <f t="shared" si="76"/>
        <v>2958962.5</v>
      </c>
      <c r="NW14" s="6">
        <v>42460</v>
      </c>
      <c r="NX14" s="1">
        <v>1.5</v>
      </c>
      <c r="NY14" s="1">
        <v>126209</v>
      </c>
      <c r="NZ14" s="3">
        <f t="shared" si="77"/>
        <v>189313.5</v>
      </c>
      <c r="OB14" s="6">
        <v>42460</v>
      </c>
      <c r="OC14" s="1">
        <v>1.46</v>
      </c>
      <c r="OD14" s="1">
        <v>6284254</v>
      </c>
      <c r="OE14" s="3">
        <f t="shared" si="78"/>
        <v>9175010.8399999999</v>
      </c>
      <c r="OG14" s="6">
        <v>42460</v>
      </c>
      <c r="OH14" s="1">
        <v>0.04</v>
      </c>
      <c r="OI14" s="1">
        <v>3256</v>
      </c>
      <c r="OJ14" s="3">
        <f t="shared" si="79"/>
        <v>130.24</v>
      </c>
      <c r="OL14" s="6">
        <v>42460</v>
      </c>
      <c r="OM14" s="1">
        <v>9.58</v>
      </c>
      <c r="ON14" s="1">
        <v>7166535</v>
      </c>
      <c r="OO14" s="3">
        <f t="shared" si="80"/>
        <v>68655405.299999997</v>
      </c>
      <c r="OQ14" s="6">
        <v>42460</v>
      </c>
      <c r="OR14" s="1">
        <v>0.79410000000000003</v>
      </c>
      <c r="OS14" s="1">
        <v>9256362</v>
      </c>
      <c r="OT14" s="3">
        <f t="shared" si="81"/>
        <v>7350477.0641999999</v>
      </c>
      <c r="OV14" s="6">
        <v>42460</v>
      </c>
      <c r="OW14" s="1">
        <v>0.41</v>
      </c>
      <c r="OX14" s="1">
        <v>548999</v>
      </c>
      <c r="OY14" s="3">
        <f t="shared" si="82"/>
        <v>225089.59</v>
      </c>
      <c r="PA14" s="6">
        <v>42460</v>
      </c>
      <c r="PB14" s="1">
        <v>0.48</v>
      </c>
      <c r="PC14" s="1">
        <v>975372</v>
      </c>
      <c r="PD14" s="3">
        <f t="shared" si="83"/>
        <v>468178.56</v>
      </c>
      <c r="PF14" s="6">
        <v>42460</v>
      </c>
      <c r="PG14" s="1">
        <v>8.75</v>
      </c>
      <c r="PH14" s="1">
        <v>113985</v>
      </c>
      <c r="PI14" s="3">
        <f t="shared" si="84"/>
        <v>997368.75</v>
      </c>
      <c r="PK14" s="6">
        <v>42460</v>
      </c>
      <c r="PL14" s="1">
        <v>1.41</v>
      </c>
      <c r="PM14" s="1">
        <v>279725</v>
      </c>
      <c r="PN14" s="3">
        <f t="shared" si="85"/>
        <v>394412.25</v>
      </c>
      <c r="PP14" s="6">
        <v>42460</v>
      </c>
      <c r="PQ14" s="1">
        <v>2.04</v>
      </c>
      <c r="PR14" s="1">
        <v>1069697</v>
      </c>
      <c r="PS14" s="3">
        <f t="shared" si="86"/>
        <v>2182181.88</v>
      </c>
      <c r="PU14" s="6">
        <v>42460</v>
      </c>
      <c r="PV14" s="1">
        <v>27.2</v>
      </c>
      <c r="PW14" s="1">
        <v>6160408</v>
      </c>
      <c r="PX14" s="3">
        <f t="shared" si="87"/>
        <v>167563097.59999999</v>
      </c>
      <c r="PZ14" s="6">
        <v>42460</v>
      </c>
      <c r="QA14" s="1">
        <v>1.58</v>
      </c>
      <c r="QB14" s="1">
        <v>2209970</v>
      </c>
      <c r="QC14" s="3">
        <f t="shared" si="88"/>
        <v>3491752.6</v>
      </c>
      <c r="QE14" s="6">
        <v>42460</v>
      </c>
      <c r="QF14" s="1">
        <v>2.2200000000000002</v>
      </c>
      <c r="QG14" s="1">
        <v>203974</v>
      </c>
      <c r="QH14" s="3">
        <f t="shared" si="89"/>
        <v>452822.28</v>
      </c>
      <c r="QJ14" s="6">
        <v>42460</v>
      </c>
      <c r="QK14" s="1">
        <v>0.49</v>
      </c>
      <c r="QL14" s="1">
        <v>790469</v>
      </c>
      <c r="QM14" s="3">
        <f t="shared" si="90"/>
        <v>387329.81</v>
      </c>
      <c r="QO14" s="6">
        <v>42460</v>
      </c>
      <c r="QP14" s="1">
        <v>10.7568</v>
      </c>
      <c r="QQ14" s="1">
        <v>385580</v>
      </c>
      <c r="QR14" s="3">
        <f t="shared" si="91"/>
        <v>4147606.9440000001</v>
      </c>
      <c r="QT14" s="6">
        <v>42460</v>
      </c>
      <c r="QU14" s="1">
        <v>7.67</v>
      </c>
      <c r="QV14" s="1">
        <v>647198</v>
      </c>
      <c r="QW14" s="3">
        <f t="shared" si="92"/>
        <v>4964008.66</v>
      </c>
      <c r="QY14" s="6">
        <v>42460</v>
      </c>
      <c r="QZ14" s="1">
        <v>5.9450000000000003</v>
      </c>
      <c r="RA14" s="1">
        <v>1484777</v>
      </c>
      <c r="RB14" s="3">
        <f t="shared" si="93"/>
        <v>8826999.2650000006</v>
      </c>
      <c r="RD14" s="6">
        <v>42460</v>
      </c>
      <c r="RE14" s="1">
        <v>36.75</v>
      </c>
      <c r="RF14" s="1">
        <v>3380</v>
      </c>
      <c r="RG14" s="3">
        <f t="shared" si="94"/>
        <v>124215</v>
      </c>
      <c r="RI14" s="6">
        <v>42460</v>
      </c>
      <c r="RJ14" s="1">
        <v>25.2</v>
      </c>
      <c r="RK14" s="1">
        <v>50289</v>
      </c>
      <c r="RL14" s="3">
        <f t="shared" si="95"/>
        <v>1267282.8</v>
      </c>
      <c r="RN14" s="6">
        <v>42460</v>
      </c>
      <c r="RO14" s="1">
        <v>5.4951999999999996</v>
      </c>
      <c r="RP14" s="1">
        <v>1041077</v>
      </c>
      <c r="RQ14" s="3">
        <f t="shared" si="96"/>
        <v>5720926.3303999994</v>
      </c>
      <c r="RS14" s="6">
        <v>42460</v>
      </c>
      <c r="RT14" s="1">
        <v>0.54</v>
      </c>
      <c r="RU14" s="1">
        <v>32031</v>
      </c>
      <c r="RV14" s="3">
        <f t="shared" si="97"/>
        <v>17296.740000000002</v>
      </c>
      <c r="RX14" s="6">
        <v>42460</v>
      </c>
      <c r="RY14" s="1">
        <v>4.5</v>
      </c>
      <c r="RZ14" s="1">
        <v>247704</v>
      </c>
      <c r="SA14" s="3">
        <f t="shared" si="98"/>
        <v>1114668</v>
      </c>
      <c r="SC14" s="6">
        <v>42460</v>
      </c>
      <c r="SD14" s="1">
        <v>1.0900000000000001</v>
      </c>
      <c r="SE14" s="1">
        <v>3074878</v>
      </c>
      <c r="SF14" s="3">
        <f t="shared" si="99"/>
        <v>3351617.02</v>
      </c>
      <c r="SH14" s="6">
        <v>42460</v>
      </c>
      <c r="SI14" s="1">
        <v>3</v>
      </c>
      <c r="SJ14" s="1">
        <v>546477</v>
      </c>
      <c r="SK14" s="3">
        <f t="shared" si="100"/>
        <v>1639431</v>
      </c>
      <c r="SM14" s="6">
        <v>42460</v>
      </c>
      <c r="SN14" s="1">
        <v>3</v>
      </c>
      <c r="SO14" s="1">
        <v>60104</v>
      </c>
      <c r="SP14" s="3">
        <f t="shared" si="101"/>
        <v>180312</v>
      </c>
      <c r="SR14" s="6">
        <v>42460</v>
      </c>
      <c r="SS14" s="1">
        <v>2.94</v>
      </c>
      <c r="ST14" s="1">
        <v>5846697</v>
      </c>
      <c r="SU14" s="3">
        <f t="shared" si="102"/>
        <v>17189289.18</v>
      </c>
      <c r="SW14" s="6">
        <v>42460</v>
      </c>
      <c r="SX14" s="1">
        <v>2.2999999999999998</v>
      </c>
      <c r="SY14" s="1">
        <v>214141</v>
      </c>
      <c r="SZ14" s="3">
        <f t="shared" si="103"/>
        <v>492524.3</v>
      </c>
      <c r="TB14" s="6">
        <v>42460</v>
      </c>
      <c r="TC14" s="1">
        <v>5.08</v>
      </c>
      <c r="TD14" s="1">
        <v>87245</v>
      </c>
      <c r="TE14" s="3">
        <f t="shared" si="104"/>
        <v>443204.60000000003</v>
      </c>
      <c r="TG14" s="6">
        <v>42460</v>
      </c>
      <c r="TH14" s="1">
        <v>1.85</v>
      </c>
      <c r="TI14" s="1">
        <v>869786</v>
      </c>
      <c r="TJ14" s="3">
        <f t="shared" si="105"/>
        <v>1609104.1</v>
      </c>
      <c r="TL14" s="6">
        <v>42460</v>
      </c>
      <c r="TM14" s="1">
        <v>0.42</v>
      </c>
      <c r="TN14" s="1">
        <v>711673</v>
      </c>
      <c r="TO14" s="3">
        <f t="shared" si="106"/>
        <v>298902.65999999997</v>
      </c>
      <c r="TQ14" s="6">
        <v>42460</v>
      </c>
      <c r="TR14" s="1">
        <v>4.79</v>
      </c>
      <c r="TS14" s="1">
        <v>17620056</v>
      </c>
      <c r="TT14" s="3">
        <f t="shared" si="107"/>
        <v>84400068.239999995</v>
      </c>
      <c r="TY14" s="3" t="str">
        <f t="shared" si="108"/>
        <v/>
      </c>
      <c r="UA14" s="6">
        <v>42460</v>
      </c>
      <c r="UB14" s="1">
        <v>2.58</v>
      </c>
      <c r="UC14" s="1">
        <v>3318280</v>
      </c>
      <c r="UD14" s="3">
        <f t="shared" si="109"/>
        <v>8561162.4000000004</v>
      </c>
      <c r="UF14" s="6">
        <v>42460</v>
      </c>
      <c r="UG14" s="1">
        <v>14.3</v>
      </c>
      <c r="UH14" s="1">
        <v>55144</v>
      </c>
      <c r="UI14" s="3">
        <f t="shared" si="110"/>
        <v>788559.20000000007</v>
      </c>
      <c r="UK14" s="6">
        <v>42460</v>
      </c>
      <c r="UL14" s="1">
        <v>3.24</v>
      </c>
      <c r="UM14" s="1">
        <v>2007539</v>
      </c>
      <c r="UN14" s="3">
        <f t="shared" si="111"/>
        <v>6504426.3600000003</v>
      </c>
      <c r="UP14" s="6">
        <v>42460</v>
      </c>
      <c r="UQ14" s="1">
        <v>19</v>
      </c>
      <c r="UR14" s="1">
        <v>3362</v>
      </c>
      <c r="US14" s="3">
        <f t="shared" si="112"/>
        <v>63878</v>
      </c>
      <c r="UU14" s="6">
        <v>42460</v>
      </c>
      <c r="UV14" s="1">
        <v>2.5300000000000002</v>
      </c>
      <c r="UW14" s="1">
        <v>3237019</v>
      </c>
      <c r="UX14" s="3">
        <f t="shared" si="113"/>
        <v>8189658.0700000012</v>
      </c>
      <c r="UZ14" s="6">
        <v>42460</v>
      </c>
      <c r="VA14" s="1">
        <v>2.48</v>
      </c>
      <c r="VB14" s="1">
        <v>66440</v>
      </c>
      <c r="VC14" s="3">
        <f t="shared" si="114"/>
        <v>164771.20000000001</v>
      </c>
      <c r="VH14" s="3" t="str">
        <f t="shared" si="115"/>
        <v/>
      </c>
      <c r="VJ14" s="6">
        <v>42460</v>
      </c>
      <c r="VK14" s="1">
        <v>2.1</v>
      </c>
      <c r="VL14" s="1">
        <v>1552754</v>
      </c>
      <c r="VM14" s="3">
        <f t="shared" si="116"/>
        <v>3260783.4</v>
      </c>
      <c r="VO14" s="6">
        <v>42460</v>
      </c>
      <c r="VP14" s="1">
        <v>2.04</v>
      </c>
      <c r="VQ14" s="1">
        <v>8406356</v>
      </c>
      <c r="VR14" s="3">
        <f t="shared" si="117"/>
        <v>17148966.240000002</v>
      </c>
      <c r="VT14" s="6">
        <v>42460</v>
      </c>
      <c r="VU14" s="1">
        <v>0.1</v>
      </c>
      <c r="VV14" s="1">
        <v>41072</v>
      </c>
      <c r="VW14" s="3">
        <f t="shared" si="118"/>
        <v>4107.2</v>
      </c>
      <c r="VY14" s="6">
        <v>42460</v>
      </c>
      <c r="VZ14" s="1">
        <v>1.1499999999999999</v>
      </c>
      <c r="WA14" s="1">
        <v>739758</v>
      </c>
      <c r="WB14" s="3">
        <f t="shared" si="119"/>
        <v>850721.7</v>
      </c>
      <c r="WD14" s="6">
        <v>42460</v>
      </c>
      <c r="WE14" s="1">
        <v>21.14</v>
      </c>
      <c r="WF14" s="1">
        <v>1037902</v>
      </c>
      <c r="WG14" s="3">
        <f t="shared" si="120"/>
        <v>21941248.280000001</v>
      </c>
      <c r="WI14" s="6">
        <v>42460</v>
      </c>
      <c r="WJ14" s="1">
        <v>3.08</v>
      </c>
      <c r="WK14" s="1">
        <v>25385895</v>
      </c>
      <c r="WL14" s="3">
        <f t="shared" si="121"/>
        <v>78188556.600000009</v>
      </c>
      <c r="WN14" s="6">
        <v>42460</v>
      </c>
      <c r="WO14" s="1">
        <v>27.726400000000002</v>
      </c>
      <c r="WP14" s="1">
        <v>33977</v>
      </c>
      <c r="WQ14" s="3">
        <f t="shared" si="122"/>
        <v>942059.89280000003</v>
      </c>
      <c r="WS14" s="6">
        <v>42460</v>
      </c>
      <c r="WT14" s="1">
        <v>8.52</v>
      </c>
      <c r="WU14" s="1">
        <v>522583</v>
      </c>
      <c r="WV14" s="3">
        <f t="shared" si="123"/>
        <v>4452407.16</v>
      </c>
      <c r="WX14" s="6">
        <v>42460</v>
      </c>
      <c r="WY14" s="1">
        <v>1.4</v>
      </c>
      <c r="WZ14" s="1">
        <v>63823141</v>
      </c>
      <c r="XA14" s="3">
        <f t="shared" si="124"/>
        <v>89352397.399999991</v>
      </c>
      <c r="XC14" s="6">
        <v>42460</v>
      </c>
      <c r="XD14" s="1">
        <v>3.55</v>
      </c>
      <c r="XE14" s="1">
        <v>927707</v>
      </c>
      <c r="XF14" s="3">
        <f t="shared" si="125"/>
        <v>3293359.8499999996</v>
      </c>
      <c r="XK14" s="3" t="str">
        <f t="shared" si="126"/>
        <v/>
      </c>
      <c r="XM14" s="6">
        <v>42460</v>
      </c>
      <c r="XN14" s="1">
        <v>14</v>
      </c>
      <c r="XO14" s="1">
        <v>158746</v>
      </c>
      <c r="XP14" s="3">
        <f t="shared" si="127"/>
        <v>2222444</v>
      </c>
      <c r="XR14" s="6">
        <v>42460</v>
      </c>
      <c r="XS14" s="1">
        <v>8.02</v>
      </c>
      <c r="XT14" s="1">
        <v>10589341</v>
      </c>
      <c r="XU14" s="3">
        <f t="shared" si="128"/>
        <v>84926514.819999993</v>
      </c>
      <c r="XW14" s="6">
        <v>42460</v>
      </c>
      <c r="XX14" s="1">
        <v>5.8</v>
      </c>
      <c r="XY14" s="1">
        <v>76353</v>
      </c>
      <c r="XZ14" s="3">
        <f t="shared" si="129"/>
        <v>442847.39999999997</v>
      </c>
      <c r="YB14" s="6">
        <v>42460</v>
      </c>
      <c r="YC14" s="1">
        <v>16.77</v>
      </c>
      <c r="YD14" s="1">
        <v>613979</v>
      </c>
      <c r="YE14" s="3">
        <f t="shared" si="130"/>
        <v>10296427.83</v>
      </c>
      <c r="YG14" s="6">
        <v>42460</v>
      </c>
      <c r="YH14" s="1">
        <v>8</v>
      </c>
      <c r="YI14" s="1">
        <v>1342427</v>
      </c>
      <c r="YJ14" s="3">
        <f t="shared" si="131"/>
        <v>10739416</v>
      </c>
      <c r="YL14" s="6">
        <v>42460</v>
      </c>
      <c r="YM14" s="1">
        <v>10.220000000000001</v>
      </c>
      <c r="YN14" s="1">
        <v>1058883</v>
      </c>
      <c r="YO14" s="3">
        <f t="shared" si="132"/>
        <v>10821784.26</v>
      </c>
      <c r="YQ14" s="6">
        <v>42460</v>
      </c>
      <c r="YR14" s="1">
        <v>16.649999999999999</v>
      </c>
      <c r="YS14" s="1">
        <v>679437</v>
      </c>
      <c r="YT14" s="3">
        <f t="shared" si="133"/>
        <v>11312626.049999999</v>
      </c>
      <c r="YV14" s="6">
        <v>42460</v>
      </c>
      <c r="YW14" s="1">
        <v>5.23</v>
      </c>
      <c r="YX14" s="1">
        <v>3754747</v>
      </c>
      <c r="YY14" s="3">
        <f t="shared" si="134"/>
        <v>19637326.810000002</v>
      </c>
      <c r="ZA14" s="6">
        <v>42460</v>
      </c>
      <c r="ZB14" s="1">
        <v>13.5001</v>
      </c>
      <c r="ZC14" s="1">
        <v>278337</v>
      </c>
      <c r="ZD14" s="3">
        <f t="shared" si="135"/>
        <v>3757577.3336999998</v>
      </c>
      <c r="ZF14" s="6">
        <v>42460</v>
      </c>
      <c r="ZG14" s="1">
        <v>12.36</v>
      </c>
      <c r="ZH14" s="1">
        <v>9131078</v>
      </c>
      <c r="ZI14" s="3">
        <f t="shared" si="136"/>
        <v>112860124.08</v>
      </c>
      <c r="ZK14" s="6">
        <v>42460</v>
      </c>
      <c r="ZL14" s="1">
        <v>1.06</v>
      </c>
      <c r="ZM14" s="1">
        <v>14623070</v>
      </c>
      <c r="ZN14" s="3">
        <f t="shared" si="137"/>
        <v>15500454.200000001</v>
      </c>
      <c r="ZP14" s="6">
        <v>42460</v>
      </c>
      <c r="ZQ14" s="1">
        <v>18.649999999999999</v>
      </c>
      <c r="ZR14" s="1">
        <v>4226659</v>
      </c>
      <c r="ZS14" s="3">
        <f t="shared" si="138"/>
        <v>78827190.349999994</v>
      </c>
      <c r="ZU14" s="6">
        <v>42460</v>
      </c>
      <c r="ZV14" s="1">
        <v>4.5021000000000004</v>
      </c>
      <c r="ZW14" s="1">
        <v>5064592</v>
      </c>
      <c r="ZX14" s="3">
        <f t="shared" si="139"/>
        <v>22801299.643200003</v>
      </c>
      <c r="ZZ14" s="6">
        <v>42460</v>
      </c>
      <c r="AAA14" s="1">
        <v>10.11</v>
      </c>
      <c r="AAB14" s="1">
        <v>20845427</v>
      </c>
      <c r="AAC14" s="3">
        <f t="shared" si="140"/>
        <v>210747266.97</v>
      </c>
      <c r="AAE14" s="6">
        <v>42460</v>
      </c>
      <c r="AAF14" s="1">
        <v>3.74</v>
      </c>
      <c r="AAG14" s="1">
        <v>8595085</v>
      </c>
      <c r="AAH14" s="3">
        <f t="shared" si="141"/>
        <v>32145617.900000002</v>
      </c>
      <c r="AAJ14" s="6">
        <v>42460</v>
      </c>
      <c r="AAK14" s="1">
        <v>5.17</v>
      </c>
      <c r="AAL14" s="1">
        <v>24868481</v>
      </c>
      <c r="AAM14" s="3">
        <f t="shared" si="142"/>
        <v>128570046.77</v>
      </c>
      <c r="AAO14" s="6">
        <v>42460</v>
      </c>
      <c r="AAP14" s="1">
        <v>4.0999999999999996</v>
      </c>
      <c r="AAQ14" s="1">
        <v>2907774</v>
      </c>
      <c r="AAR14" s="3">
        <f t="shared" si="143"/>
        <v>11921873.399999999</v>
      </c>
      <c r="AAT14" s="6">
        <v>42460</v>
      </c>
      <c r="AAU14" s="1">
        <v>7.22</v>
      </c>
      <c r="AAV14" s="1">
        <v>1981412</v>
      </c>
      <c r="AAW14" s="3">
        <f t="shared" si="144"/>
        <v>14305794.639999999</v>
      </c>
      <c r="ABB14" s="3" t="str">
        <f t="shared" si="145"/>
        <v/>
      </c>
      <c r="ABD14" s="6">
        <v>42460</v>
      </c>
      <c r="ABE14" s="1">
        <v>5.62</v>
      </c>
      <c r="ABF14" s="1">
        <v>1617769</v>
      </c>
      <c r="ABG14" s="3">
        <f t="shared" si="146"/>
        <v>9091861.7799999993</v>
      </c>
      <c r="ABI14" s="6">
        <v>42460</v>
      </c>
      <c r="ABJ14" s="1">
        <v>8.07</v>
      </c>
      <c r="ABK14" s="1">
        <v>31448298</v>
      </c>
      <c r="ABL14" s="3">
        <f t="shared" si="147"/>
        <v>253787764.86000001</v>
      </c>
      <c r="ABN14" s="6">
        <v>42460</v>
      </c>
      <c r="ABO14" s="1">
        <v>4.5</v>
      </c>
      <c r="ABP14" s="1">
        <v>1876941</v>
      </c>
      <c r="ABQ14" s="3">
        <f t="shared" si="148"/>
        <v>8446234.5</v>
      </c>
      <c r="ABS14" s="6">
        <v>42460</v>
      </c>
      <c r="ABT14" s="1">
        <v>5.9</v>
      </c>
      <c r="ABU14" s="1">
        <v>5160706</v>
      </c>
      <c r="ABV14" s="3">
        <f t="shared" si="149"/>
        <v>30448165.400000002</v>
      </c>
      <c r="ABX14" s="6">
        <v>42460</v>
      </c>
      <c r="ABY14" s="1">
        <v>0.09</v>
      </c>
      <c r="ABZ14" s="1">
        <v>3803499</v>
      </c>
      <c r="ACA14" s="3">
        <f t="shared" si="150"/>
        <v>342314.91</v>
      </c>
      <c r="ACC14" s="6">
        <v>42460</v>
      </c>
      <c r="ACD14" s="1">
        <v>4.88</v>
      </c>
      <c r="ACE14" s="1">
        <v>13951149</v>
      </c>
      <c r="ACF14" s="3">
        <f t="shared" si="151"/>
        <v>68081607.120000005</v>
      </c>
      <c r="ACH14" s="6">
        <v>42460</v>
      </c>
      <c r="ACI14" s="1">
        <v>4.99</v>
      </c>
      <c r="ACJ14" s="1">
        <v>9404819</v>
      </c>
      <c r="ACK14" s="3">
        <f t="shared" si="152"/>
        <v>46930046.810000002</v>
      </c>
      <c r="ACM14" s="6">
        <v>42460</v>
      </c>
      <c r="ACN14" s="1">
        <v>3.45</v>
      </c>
      <c r="ACO14" s="1">
        <v>2789818</v>
      </c>
      <c r="ACP14" s="3">
        <f t="shared" si="153"/>
        <v>9624872.0999999996</v>
      </c>
      <c r="ACR14" s="6">
        <v>42460</v>
      </c>
      <c r="ACS14" s="1">
        <v>10.5</v>
      </c>
      <c r="ACT14" s="1">
        <v>3944025</v>
      </c>
      <c r="ACU14" s="3">
        <f t="shared" si="154"/>
        <v>41412262.5</v>
      </c>
      <c r="ACW14" s="6">
        <v>42460</v>
      </c>
      <c r="ACX14" s="1">
        <v>14.04</v>
      </c>
      <c r="ACY14" s="1">
        <v>45921999</v>
      </c>
      <c r="ACZ14" s="3">
        <f t="shared" si="155"/>
        <v>644744865.95999992</v>
      </c>
      <c r="ADB14" s="6">
        <v>42460</v>
      </c>
      <c r="ADC14" s="1">
        <v>6.8</v>
      </c>
      <c r="ADD14" s="1">
        <v>24376280</v>
      </c>
      <c r="ADE14" s="3">
        <f t="shared" si="156"/>
        <v>165758704</v>
      </c>
      <c r="ADG14" s="6">
        <v>42460</v>
      </c>
      <c r="ADH14" s="1">
        <v>3.27</v>
      </c>
      <c r="ADI14" s="1">
        <v>44192887</v>
      </c>
      <c r="ADJ14" s="3">
        <f t="shared" si="157"/>
        <v>144510740.49000001</v>
      </c>
      <c r="ADL14" s="6">
        <v>42460</v>
      </c>
      <c r="ADM14" s="1">
        <v>8.26</v>
      </c>
      <c r="ADN14" s="1">
        <v>16682350</v>
      </c>
      <c r="ADO14" s="3">
        <f t="shared" si="158"/>
        <v>137796211</v>
      </c>
      <c r="ADQ14" s="6">
        <v>42460</v>
      </c>
      <c r="ADR14" s="1">
        <v>10.1</v>
      </c>
      <c r="ADS14" s="1">
        <v>45322473</v>
      </c>
      <c r="ADT14" s="3">
        <f t="shared" si="159"/>
        <v>457756977.30000001</v>
      </c>
      <c r="ADY14" s="3" t="str">
        <f t="shared" si="160"/>
        <v/>
      </c>
      <c r="AEA14" s="6">
        <v>42460</v>
      </c>
      <c r="AEB14" s="1">
        <v>14.006600000000001</v>
      </c>
      <c r="AEC14" s="1">
        <v>3693914</v>
      </c>
      <c r="AED14" s="3">
        <f t="shared" si="161"/>
        <v>51739175.832400002</v>
      </c>
      <c r="AEF14" s="6">
        <v>42460</v>
      </c>
      <c r="AEG14" s="1">
        <v>18.419</v>
      </c>
      <c r="AEH14" s="1">
        <v>158867</v>
      </c>
      <c r="AEI14" s="3">
        <f t="shared" si="162"/>
        <v>2926171.273</v>
      </c>
      <c r="AEK14" s="6">
        <v>42460</v>
      </c>
      <c r="AEL14" s="1">
        <v>7.77</v>
      </c>
      <c r="AEM14" s="1">
        <v>18620481</v>
      </c>
      <c r="AEN14" s="3">
        <f t="shared" si="163"/>
        <v>144681137.37</v>
      </c>
      <c r="AEP14" s="6">
        <v>42460</v>
      </c>
      <c r="AEQ14" s="1">
        <v>5.9</v>
      </c>
      <c r="AER14" s="1">
        <v>8102880</v>
      </c>
      <c r="AES14" s="3">
        <f t="shared" si="164"/>
        <v>47806992</v>
      </c>
      <c r="AEU14" s="6">
        <v>42460</v>
      </c>
      <c r="AEV14" s="1">
        <v>1.35</v>
      </c>
      <c r="AEW14" s="1">
        <v>20858207</v>
      </c>
      <c r="AEX14" s="3">
        <f t="shared" si="165"/>
        <v>28158579.450000003</v>
      </c>
      <c r="AEZ14" s="6">
        <v>42460</v>
      </c>
      <c r="AFA14" s="1">
        <v>9.1199999999999992</v>
      </c>
      <c r="AFB14" s="1">
        <v>4402835</v>
      </c>
      <c r="AFC14" s="3">
        <f t="shared" si="166"/>
        <v>40153855.199999996</v>
      </c>
      <c r="AFE14" s="6">
        <v>42460</v>
      </c>
      <c r="AFF14" s="1">
        <v>5.4</v>
      </c>
      <c r="AFG14" s="1">
        <v>4818477</v>
      </c>
      <c r="AFH14" s="3">
        <f t="shared" si="167"/>
        <v>26019775.800000001</v>
      </c>
      <c r="AFJ14" s="6">
        <v>42460</v>
      </c>
      <c r="AFK14" s="1">
        <v>3.42</v>
      </c>
      <c r="AFL14" s="1">
        <v>8608341</v>
      </c>
      <c r="AFM14" s="3">
        <f t="shared" si="168"/>
        <v>29440526.219999999</v>
      </c>
      <c r="AFO14" s="6">
        <v>42460</v>
      </c>
      <c r="AFP14" s="1">
        <v>4.26</v>
      </c>
      <c r="AFQ14" s="1">
        <v>18919876</v>
      </c>
      <c r="AFR14" s="3">
        <f t="shared" si="169"/>
        <v>80598671.75999999</v>
      </c>
      <c r="AFT14" s="6">
        <v>42460</v>
      </c>
      <c r="AFU14" s="1">
        <v>14.5</v>
      </c>
      <c r="AFV14" s="1">
        <v>2302711</v>
      </c>
      <c r="AFW14" s="3">
        <f t="shared" si="170"/>
        <v>33389309.5</v>
      </c>
      <c r="AFY14" s="6">
        <v>42460</v>
      </c>
      <c r="AFZ14" s="1">
        <v>4.5199999999999996</v>
      </c>
      <c r="AGA14" s="1">
        <v>17397440</v>
      </c>
      <c r="AGB14" s="3">
        <f t="shared" si="171"/>
        <v>78636428.799999997</v>
      </c>
      <c r="AGD14" s="6">
        <v>42460</v>
      </c>
      <c r="AGE14" s="1">
        <v>2.92</v>
      </c>
      <c r="AGF14" s="1">
        <v>172005420</v>
      </c>
      <c r="AGG14" s="3">
        <f t="shared" si="172"/>
        <v>502255826.39999998</v>
      </c>
      <c r="AGL14" s="3" t="str">
        <f t="shared" si="173"/>
        <v/>
      </c>
      <c r="AGQ14" s="3" t="str">
        <f t="shared" si="174"/>
        <v/>
      </c>
      <c r="AGS14" s="6">
        <v>42460</v>
      </c>
      <c r="AGT14" s="1">
        <v>13.93</v>
      </c>
      <c r="AGU14" s="1">
        <v>114068316</v>
      </c>
      <c r="AGV14" s="3">
        <f t="shared" si="175"/>
        <v>1588971641.8799999</v>
      </c>
      <c r="AGX14" s="6">
        <v>42460</v>
      </c>
      <c r="AGY14" s="1">
        <v>2.4699999999999998</v>
      </c>
      <c r="AGZ14" s="1">
        <v>2699422</v>
      </c>
      <c r="AHA14" s="3">
        <f t="shared" si="176"/>
        <v>6667572.3399999989</v>
      </c>
      <c r="AHC14" s="6">
        <v>42460</v>
      </c>
      <c r="AHD14" s="1">
        <v>10.5</v>
      </c>
      <c r="AHE14" s="1">
        <v>6979827</v>
      </c>
      <c r="AHF14" s="3">
        <f t="shared" si="177"/>
        <v>73288183.5</v>
      </c>
      <c r="AHH14" s="6">
        <v>42460</v>
      </c>
      <c r="AHI14" s="1">
        <v>2.4900000000000002</v>
      </c>
      <c r="AHJ14" s="1">
        <v>13587183</v>
      </c>
      <c r="AHK14" s="3">
        <f t="shared" si="178"/>
        <v>33832085.670000002</v>
      </c>
      <c r="AHM14" s="6">
        <v>42460</v>
      </c>
      <c r="AHN14" s="1">
        <v>3.11</v>
      </c>
      <c r="AHO14" s="1">
        <v>7162341</v>
      </c>
      <c r="AHP14" s="3">
        <f t="shared" si="179"/>
        <v>22274880.509999998</v>
      </c>
      <c r="AHR14" s="6">
        <v>42460</v>
      </c>
      <c r="AHS14" s="1">
        <v>1.35</v>
      </c>
      <c r="AHT14" s="1">
        <v>13517540</v>
      </c>
      <c r="AHU14" s="3">
        <f t="shared" si="180"/>
        <v>18248679</v>
      </c>
      <c r="AHW14" s="6">
        <v>42460</v>
      </c>
      <c r="AHX14" s="1">
        <v>3.86</v>
      </c>
      <c r="AHY14" s="1">
        <v>3919327</v>
      </c>
      <c r="AHZ14" s="3">
        <f t="shared" si="181"/>
        <v>15128602.219999999</v>
      </c>
      <c r="AIB14" s="6">
        <v>42460</v>
      </c>
      <c r="AIC14" s="1">
        <v>5.78</v>
      </c>
      <c r="AID14" s="1">
        <v>51019853</v>
      </c>
      <c r="AIE14" s="3">
        <f t="shared" si="182"/>
        <v>294894750.34000003</v>
      </c>
      <c r="AIG14" s="6">
        <v>42460</v>
      </c>
      <c r="AIH14" s="1">
        <v>4.3</v>
      </c>
      <c r="AII14" s="1">
        <v>531683</v>
      </c>
      <c r="AIJ14" s="3">
        <f t="shared" si="183"/>
        <v>2286236.9</v>
      </c>
      <c r="AIL14" s="6">
        <v>42460</v>
      </c>
      <c r="AIM14" s="1">
        <v>10.77</v>
      </c>
      <c r="AIN14" s="1">
        <v>6929079</v>
      </c>
      <c r="AIO14" s="3">
        <f t="shared" si="184"/>
        <v>74626180.829999998</v>
      </c>
      <c r="AIQ14" s="6">
        <v>42460</v>
      </c>
      <c r="AIR14" s="1">
        <v>11.85</v>
      </c>
      <c r="AIS14" s="1">
        <v>10600976</v>
      </c>
      <c r="AIT14" s="3">
        <f t="shared" si="185"/>
        <v>125621565.59999999</v>
      </c>
      <c r="AIV14" s="6">
        <v>42460</v>
      </c>
      <c r="AIW14" s="1">
        <v>9.39</v>
      </c>
      <c r="AIX14" s="1">
        <v>6021909</v>
      </c>
      <c r="AIY14" s="3">
        <f t="shared" si="186"/>
        <v>56545725.510000005</v>
      </c>
      <c r="AJA14" s="6">
        <v>42460</v>
      </c>
      <c r="AJB14" s="1">
        <v>14.46</v>
      </c>
      <c r="AJC14" s="1">
        <v>23502865</v>
      </c>
      <c r="AJD14" s="3">
        <f t="shared" si="187"/>
        <v>339851427.90000004</v>
      </c>
      <c r="AJF14" s="6">
        <v>42460</v>
      </c>
      <c r="AJG14" s="1">
        <v>19.03</v>
      </c>
      <c r="AJH14" s="1">
        <v>16740088</v>
      </c>
      <c r="AJI14" s="3">
        <f t="shared" si="188"/>
        <v>318563874.64000005</v>
      </c>
      <c r="AJK14" s="6">
        <v>42460</v>
      </c>
      <c r="AJL14" s="1">
        <v>10.23</v>
      </c>
      <c r="AJM14" s="1">
        <v>6729945</v>
      </c>
      <c r="AJN14" s="3">
        <f t="shared" si="189"/>
        <v>68847337.350000009</v>
      </c>
      <c r="AJP14" s="6">
        <v>42460</v>
      </c>
      <c r="AJQ14" s="1">
        <v>8.5</v>
      </c>
      <c r="AJR14" s="1">
        <v>121137674</v>
      </c>
      <c r="AJS14" s="3">
        <f t="shared" si="190"/>
        <v>1029670229</v>
      </c>
      <c r="AJU14" s="6">
        <v>42460</v>
      </c>
      <c r="AJV14" s="1">
        <v>13.38</v>
      </c>
      <c r="AJW14" s="1">
        <v>8120987</v>
      </c>
      <c r="AJX14" s="3">
        <f t="shared" si="191"/>
        <v>108658806.06</v>
      </c>
      <c r="AJZ14" s="6">
        <v>42460</v>
      </c>
      <c r="AKA14" s="1">
        <v>5.08</v>
      </c>
      <c r="AKB14" s="1">
        <v>20578095</v>
      </c>
      <c r="AKC14" s="3">
        <f t="shared" si="192"/>
        <v>104536722.59999999</v>
      </c>
      <c r="AKE14" s="6">
        <v>42460</v>
      </c>
      <c r="AKF14" s="1">
        <v>5.92</v>
      </c>
      <c r="AKG14" s="1">
        <v>19840731</v>
      </c>
      <c r="AKH14" s="3">
        <f t="shared" si="193"/>
        <v>117457127.52</v>
      </c>
      <c r="AKM14" s="3" t="str">
        <f t="shared" si="194"/>
        <v/>
      </c>
      <c r="AKO14" s="6">
        <v>42460</v>
      </c>
      <c r="AKP14" s="1">
        <v>3.33</v>
      </c>
      <c r="AKQ14" s="1">
        <v>24908000</v>
      </c>
      <c r="AKR14" s="3">
        <f t="shared" si="195"/>
        <v>82943640</v>
      </c>
      <c r="AKT14" s="6">
        <v>42460</v>
      </c>
      <c r="AKU14" s="1">
        <v>10.01</v>
      </c>
      <c r="AKV14" s="1">
        <v>4151919</v>
      </c>
      <c r="AKW14" s="3">
        <f t="shared" si="196"/>
        <v>41560709.189999998</v>
      </c>
      <c r="AKY14" s="6">
        <v>42460</v>
      </c>
      <c r="AKZ14" s="1">
        <v>2.08</v>
      </c>
      <c r="ALA14" s="1">
        <v>36957765</v>
      </c>
      <c r="ALB14" s="3">
        <f t="shared" si="197"/>
        <v>76872151.200000003</v>
      </c>
      <c r="ALD14" s="6">
        <v>42460</v>
      </c>
      <c r="ALE14" s="1">
        <v>6.48</v>
      </c>
      <c r="ALF14" s="1">
        <v>64879646</v>
      </c>
      <c r="ALG14" s="3">
        <f t="shared" si="198"/>
        <v>420420106.08000004</v>
      </c>
      <c r="ALI14" s="6">
        <v>42460</v>
      </c>
      <c r="ALJ14" s="1">
        <v>11</v>
      </c>
      <c r="ALK14" s="1">
        <v>21225664</v>
      </c>
      <c r="ALL14" s="3">
        <f t="shared" si="199"/>
        <v>233482304</v>
      </c>
      <c r="ALN14" s="6">
        <v>42460</v>
      </c>
      <c r="ALO14" s="1">
        <v>2.82</v>
      </c>
      <c r="ALP14" s="1">
        <v>218746632</v>
      </c>
      <c r="ALQ14" s="3">
        <f t="shared" si="200"/>
        <v>616865502.24000001</v>
      </c>
      <c r="ALS14" s="6">
        <v>42460</v>
      </c>
      <c r="ALT14" s="1">
        <v>9.66</v>
      </c>
      <c r="ALU14" s="1">
        <v>13348189</v>
      </c>
      <c r="ALV14" s="3">
        <f t="shared" si="201"/>
        <v>128943505.73999999</v>
      </c>
      <c r="ALX14" s="6">
        <v>42460</v>
      </c>
      <c r="ALY14" s="1">
        <v>2.76</v>
      </c>
      <c r="ALZ14" s="1">
        <v>3902129</v>
      </c>
      <c r="AMA14" s="3">
        <f t="shared" si="202"/>
        <v>10769876.039999999</v>
      </c>
      <c r="AMC14" s="6">
        <v>42460</v>
      </c>
      <c r="AMD14" s="1">
        <v>5.68</v>
      </c>
      <c r="AME14" s="1">
        <v>8425500</v>
      </c>
      <c r="AMF14" s="3">
        <f t="shared" si="203"/>
        <v>47856840</v>
      </c>
      <c r="AMH14" s="6">
        <v>42460</v>
      </c>
      <c r="AMI14" s="1">
        <v>11.26</v>
      </c>
      <c r="AMJ14" s="1">
        <v>27223842</v>
      </c>
      <c r="AMK14" s="3">
        <f t="shared" si="204"/>
        <v>306540460.92000002</v>
      </c>
      <c r="AMP14" s="3" t="str">
        <f t="shared" si="205"/>
        <v/>
      </c>
      <c r="AMR14" s="6">
        <v>42460</v>
      </c>
      <c r="AMS14" s="1">
        <v>9.52</v>
      </c>
      <c r="AMT14" s="1">
        <v>16443958</v>
      </c>
      <c r="AMU14" s="3">
        <f t="shared" si="206"/>
        <v>156546480.16</v>
      </c>
      <c r="AMZ14" s="3" t="str">
        <f t="shared" si="207"/>
        <v/>
      </c>
      <c r="ANB14" s="6">
        <v>42460</v>
      </c>
      <c r="ANC14" s="1">
        <v>15.84</v>
      </c>
      <c r="AND14" s="1">
        <v>4952518</v>
      </c>
      <c r="ANE14" s="3">
        <f t="shared" si="208"/>
        <v>78447885.120000005</v>
      </c>
      <c r="ANJ14" s="3" t="str">
        <f t="shared" si="209"/>
        <v/>
      </c>
      <c r="ANL14" s="6">
        <v>42460</v>
      </c>
      <c r="ANM14" s="1">
        <v>12.9</v>
      </c>
      <c r="ANN14" s="1">
        <v>4169796</v>
      </c>
      <c r="ANO14" s="3">
        <f t="shared" si="210"/>
        <v>53790368.399999999</v>
      </c>
      <c r="ANQ14" s="6">
        <v>42460</v>
      </c>
      <c r="ANR14" s="1">
        <v>7.05</v>
      </c>
      <c r="ANS14" s="1">
        <v>26164520</v>
      </c>
      <c r="ANT14" s="3">
        <f t="shared" si="211"/>
        <v>184459866</v>
      </c>
      <c r="ANV14" s="6">
        <v>42460</v>
      </c>
      <c r="ANW14" s="1">
        <v>11.22</v>
      </c>
      <c r="ANX14" s="1">
        <v>6923142</v>
      </c>
      <c r="ANY14" s="3">
        <f t="shared" si="212"/>
        <v>77677653.24000001</v>
      </c>
      <c r="AOA14" s="6">
        <v>42460</v>
      </c>
      <c r="AOB14" s="1">
        <v>17.46</v>
      </c>
      <c r="AOC14" s="1">
        <v>24002517</v>
      </c>
      <c r="AOD14" s="3">
        <f t="shared" si="213"/>
        <v>419083946.81999999</v>
      </c>
      <c r="AOF14" s="6">
        <v>42460</v>
      </c>
      <c r="AOG14" s="1">
        <v>21.23</v>
      </c>
      <c r="AOH14" s="1">
        <v>18015151</v>
      </c>
      <c r="AOI14" s="3">
        <f t="shared" si="214"/>
        <v>382461655.73000002</v>
      </c>
      <c r="AOK14" s="6">
        <v>42460</v>
      </c>
      <c r="AOL14" s="1">
        <v>18.989999999999998</v>
      </c>
      <c r="AOM14" s="1">
        <v>47798899</v>
      </c>
      <c r="AON14" s="3">
        <f t="shared" si="215"/>
        <v>907701092.00999987</v>
      </c>
      <c r="AOS14" s="3" t="str">
        <f t="shared" si="216"/>
        <v/>
      </c>
      <c r="AOU14" s="6">
        <v>42460</v>
      </c>
      <c r="AOV14" s="1">
        <v>12.75</v>
      </c>
      <c r="AOW14" s="1">
        <v>16260308</v>
      </c>
      <c r="AOX14" s="3">
        <f t="shared" si="217"/>
        <v>207318927</v>
      </c>
      <c r="AOZ14" s="6">
        <v>42460</v>
      </c>
      <c r="APA14" s="1">
        <v>5.05</v>
      </c>
      <c r="APB14" s="1">
        <v>24211904</v>
      </c>
      <c r="APC14" s="3">
        <f t="shared" si="218"/>
        <v>122270115.2</v>
      </c>
      <c r="APE14" s="6">
        <v>42460</v>
      </c>
      <c r="APF14" s="1">
        <v>14.75</v>
      </c>
      <c r="APG14" s="1">
        <v>18127797</v>
      </c>
      <c r="APH14" s="3">
        <f t="shared" si="219"/>
        <v>267385005.75</v>
      </c>
      <c r="APJ14" s="6">
        <v>42460</v>
      </c>
      <c r="APK14" s="1">
        <v>19</v>
      </c>
      <c r="APL14" s="1">
        <v>15662725</v>
      </c>
      <c r="APM14" s="3">
        <f t="shared" si="220"/>
        <v>297591775</v>
      </c>
      <c r="APO14" s="6">
        <v>42460</v>
      </c>
      <c r="APP14" s="1">
        <v>22.34</v>
      </c>
      <c r="APQ14" s="1">
        <v>116433360</v>
      </c>
      <c r="APR14" s="3">
        <f t="shared" si="221"/>
        <v>2601121262.4000001</v>
      </c>
      <c r="APW14" s="3" t="str">
        <f t="shared" si="222"/>
        <v/>
      </c>
      <c r="APY14" s="6">
        <v>42460</v>
      </c>
      <c r="APZ14" s="1">
        <v>22.5</v>
      </c>
      <c r="AQA14" s="1">
        <v>7567043</v>
      </c>
      <c r="AQB14" s="3">
        <f t="shared" si="223"/>
        <v>170258467.5</v>
      </c>
      <c r="AQD14" s="6">
        <v>42460</v>
      </c>
      <c r="AQE14" s="1">
        <v>12.01</v>
      </c>
      <c r="AQF14" s="1">
        <v>20665547</v>
      </c>
      <c r="AQG14" s="3">
        <f t="shared" si="224"/>
        <v>248193219.47</v>
      </c>
      <c r="AQI14" s="6">
        <v>42460</v>
      </c>
      <c r="AQJ14" s="1">
        <v>14.84</v>
      </c>
      <c r="AQK14" s="1">
        <v>29757575</v>
      </c>
      <c r="AQL14" s="3">
        <f t="shared" si="225"/>
        <v>441602413</v>
      </c>
      <c r="AQN14" s="6">
        <v>42460</v>
      </c>
      <c r="AQO14" s="1">
        <v>34.08</v>
      </c>
      <c r="AQP14" s="1">
        <v>38366277</v>
      </c>
      <c r="AQQ14" s="3">
        <f t="shared" si="226"/>
        <v>1307522720.1599998</v>
      </c>
      <c r="AQS14" s="6">
        <v>42460</v>
      </c>
      <c r="AQT14" s="1">
        <v>45.39</v>
      </c>
      <c r="AQU14" s="1">
        <v>14885249</v>
      </c>
      <c r="AQV14" s="3">
        <f t="shared" si="227"/>
        <v>675641452.11000001</v>
      </c>
      <c r="AQX14" s="6">
        <v>42460</v>
      </c>
      <c r="AQY14" s="1">
        <v>11.3</v>
      </c>
      <c r="AQZ14" s="1">
        <v>64880591</v>
      </c>
      <c r="ARA14" s="3">
        <f t="shared" si="228"/>
        <v>733150678.30000007</v>
      </c>
      <c r="ARC14" s="6">
        <v>42460</v>
      </c>
      <c r="ARD14" s="1">
        <v>31</v>
      </c>
      <c r="ARE14" s="1">
        <v>26043485</v>
      </c>
      <c r="ARF14" s="3">
        <f t="shared" si="229"/>
        <v>807348035</v>
      </c>
      <c r="ARH14" s="6">
        <v>42460</v>
      </c>
      <c r="ARI14" s="1">
        <v>10.06</v>
      </c>
      <c r="ARJ14" s="1">
        <v>53746519</v>
      </c>
      <c r="ARK14" s="3">
        <f t="shared" si="230"/>
        <v>540689981.13999999</v>
      </c>
      <c r="ARM14" s="6">
        <v>42460</v>
      </c>
      <c r="ARN14" s="1">
        <v>24.77</v>
      </c>
      <c r="ARO14" s="1">
        <v>14729575</v>
      </c>
      <c r="ARP14" s="3">
        <f t="shared" si="231"/>
        <v>364851572.75</v>
      </c>
      <c r="ARU14" s="3" t="str">
        <f t="shared" si="232"/>
        <v/>
      </c>
      <c r="ARW14" s="6">
        <v>42460</v>
      </c>
      <c r="ARX14" s="1">
        <v>20.68</v>
      </c>
      <c r="ARY14" s="1">
        <v>10956892</v>
      </c>
      <c r="ARZ14" s="3">
        <f t="shared" si="233"/>
        <v>226588526.56</v>
      </c>
      <c r="ASB14" s="6">
        <v>42460</v>
      </c>
      <c r="ASC14" s="1">
        <v>15.4</v>
      </c>
      <c r="ASD14" s="1">
        <v>43346273</v>
      </c>
      <c r="ASE14" s="3">
        <f t="shared" si="234"/>
        <v>667532604.20000005</v>
      </c>
      <c r="ASG14" s="6">
        <v>42460</v>
      </c>
      <c r="ASH14" s="1">
        <v>14.7</v>
      </c>
      <c r="ASI14" s="1">
        <v>12278827</v>
      </c>
      <c r="ASJ14" s="3">
        <f t="shared" si="235"/>
        <v>180498756.90000001</v>
      </c>
      <c r="ASL14" s="6">
        <v>42460</v>
      </c>
      <c r="ASM14" s="1">
        <v>16.13</v>
      </c>
      <c r="ASN14" s="1">
        <v>13387234</v>
      </c>
      <c r="ASO14" s="3">
        <f t="shared" si="236"/>
        <v>215936084.41999999</v>
      </c>
      <c r="ASQ14" s="6">
        <v>42460</v>
      </c>
      <c r="ASR14" s="1">
        <v>79.739999999999995</v>
      </c>
      <c r="ASS14" s="1">
        <v>44133584</v>
      </c>
      <c r="AST14" s="3">
        <f t="shared" si="237"/>
        <v>3519211988.1599998</v>
      </c>
      <c r="ASV14" s="6">
        <v>42460</v>
      </c>
      <c r="ASW14" s="1">
        <v>9.24</v>
      </c>
      <c r="ASX14" s="1">
        <v>18165754</v>
      </c>
      <c r="ASY14" s="3">
        <f t="shared" si="238"/>
        <v>167851566.96000001</v>
      </c>
      <c r="ATA14" s="6">
        <v>42460</v>
      </c>
      <c r="ATB14" s="1">
        <v>16.059999999999999</v>
      </c>
      <c r="ATC14" s="1">
        <v>140767438</v>
      </c>
      <c r="ATD14" s="3">
        <f t="shared" si="239"/>
        <v>2260725054.2799997</v>
      </c>
      <c r="ATF14" s="6">
        <v>42460</v>
      </c>
      <c r="ATG14" s="1">
        <v>3.11</v>
      </c>
      <c r="ATH14" s="1">
        <v>60253896</v>
      </c>
      <c r="ATI14" s="3">
        <f t="shared" si="240"/>
        <v>187389616.56</v>
      </c>
      <c r="ATK14" s="6">
        <v>42460</v>
      </c>
      <c r="ATL14" s="1">
        <v>10.71</v>
      </c>
      <c r="ATM14" s="1">
        <v>4427545</v>
      </c>
      <c r="ATN14" s="3">
        <f t="shared" si="241"/>
        <v>47419006.950000003</v>
      </c>
      <c r="ATP14" s="6">
        <v>42460</v>
      </c>
      <c r="ATQ14" s="1">
        <v>11.96</v>
      </c>
      <c r="ATR14" s="1">
        <v>504487008</v>
      </c>
      <c r="ATS14" s="3">
        <f t="shared" si="242"/>
        <v>6033664615.6800003</v>
      </c>
      <c r="ATU14" s="6">
        <v>42460</v>
      </c>
      <c r="ATV14" s="1">
        <v>40.630000000000003</v>
      </c>
      <c r="ATW14" s="1">
        <v>31147002</v>
      </c>
      <c r="ATX14" s="3">
        <f t="shared" si="243"/>
        <v>1265502691.26</v>
      </c>
      <c r="ATZ14" s="6">
        <v>42460</v>
      </c>
      <c r="AUA14" s="1">
        <v>36.35</v>
      </c>
      <c r="AUB14" s="1">
        <v>6334703</v>
      </c>
      <c r="AUC14" s="3">
        <f t="shared" si="244"/>
        <v>230266454.05000001</v>
      </c>
      <c r="AUE14" s="6">
        <v>42460</v>
      </c>
      <c r="AUF14" s="1">
        <v>31.02</v>
      </c>
      <c r="AUG14" s="1">
        <v>28717466</v>
      </c>
      <c r="AUH14" s="3">
        <f t="shared" si="245"/>
        <v>890815795.31999993</v>
      </c>
      <c r="AUJ14" s="6">
        <v>42460</v>
      </c>
      <c r="AUK14" s="1">
        <v>8.89</v>
      </c>
      <c r="AUL14" s="1">
        <v>24973950</v>
      </c>
      <c r="AUM14" s="3">
        <f t="shared" si="246"/>
        <v>222018415.5</v>
      </c>
      <c r="AUO14" s="6">
        <v>42460</v>
      </c>
      <c r="AUP14" s="1">
        <v>15.86</v>
      </c>
      <c r="AUQ14" s="1">
        <v>18665452</v>
      </c>
      <c r="AUR14" s="3">
        <f t="shared" si="247"/>
        <v>296034068.71999997</v>
      </c>
      <c r="AUT14" s="6">
        <v>42460</v>
      </c>
      <c r="AUU14" s="1">
        <v>5.4</v>
      </c>
      <c r="AUV14" s="1">
        <v>202419920</v>
      </c>
      <c r="AUW14" s="3">
        <f t="shared" si="248"/>
        <v>1093067568</v>
      </c>
      <c r="AUY14" s="6">
        <v>42460</v>
      </c>
      <c r="AUZ14" s="1">
        <v>15.15</v>
      </c>
      <c r="AVA14" s="1">
        <v>570854542</v>
      </c>
      <c r="AVB14" s="3">
        <f t="shared" si="249"/>
        <v>8648446311.3000011</v>
      </c>
      <c r="AVD14" s="6">
        <v>42460</v>
      </c>
      <c r="AVE14" s="1">
        <v>13.75</v>
      </c>
      <c r="AVF14" s="1">
        <v>59654268</v>
      </c>
      <c r="AVG14" s="3">
        <f t="shared" si="250"/>
        <v>820246185</v>
      </c>
      <c r="AVI14" s="6">
        <v>42460</v>
      </c>
      <c r="AVJ14" s="1">
        <v>39.19</v>
      </c>
      <c r="AVK14" s="1">
        <v>16771217</v>
      </c>
      <c r="AVL14" s="3">
        <f t="shared" si="251"/>
        <v>657263994.23000002</v>
      </c>
      <c r="AVN14" s="6">
        <v>42460</v>
      </c>
      <c r="AVO14" s="1">
        <v>10.6</v>
      </c>
      <c r="AVP14" s="1">
        <v>39445327</v>
      </c>
      <c r="AVQ14" s="3">
        <f t="shared" si="252"/>
        <v>418120466.19999999</v>
      </c>
      <c r="AVS14" s="6">
        <v>42460</v>
      </c>
      <c r="AVT14" s="1">
        <v>40.78</v>
      </c>
      <c r="AVU14" s="1">
        <v>26101870</v>
      </c>
      <c r="AVV14" s="3">
        <f t="shared" si="253"/>
        <v>1064434258.6</v>
      </c>
      <c r="AVX14" s="6">
        <v>42460</v>
      </c>
      <c r="AVY14" s="1">
        <v>40.369999999999997</v>
      </c>
      <c r="AVZ14" s="1">
        <v>20416558</v>
      </c>
      <c r="AWA14" s="3">
        <f t="shared" si="254"/>
        <v>824216446.45999992</v>
      </c>
      <c r="AWC14" s="6">
        <v>42460</v>
      </c>
      <c r="AWD14" s="1">
        <v>33.340000000000003</v>
      </c>
      <c r="AWE14" s="1">
        <v>55841783</v>
      </c>
      <c r="AWF14" s="3">
        <f t="shared" si="255"/>
        <v>1861765045.2200003</v>
      </c>
      <c r="AWH14" s="6">
        <v>42460</v>
      </c>
      <c r="AWI14" s="1">
        <v>46.37</v>
      </c>
      <c r="AWJ14" s="1">
        <v>31088299</v>
      </c>
      <c r="AWK14" s="3">
        <f t="shared" si="256"/>
        <v>1441564424.6299999</v>
      </c>
      <c r="AWM14" s="6">
        <v>42460</v>
      </c>
      <c r="AWN14" s="1">
        <v>15.81</v>
      </c>
      <c r="AWO14" s="1">
        <v>11451606</v>
      </c>
      <c r="AWP14" s="3">
        <f t="shared" si="257"/>
        <v>181049890.86000001</v>
      </c>
      <c r="AWR14" s="6">
        <v>42460</v>
      </c>
      <c r="AWS14" s="1">
        <v>4.46</v>
      </c>
      <c r="AWT14" s="1">
        <v>47740444</v>
      </c>
      <c r="AWU14" s="3">
        <f t="shared" si="258"/>
        <v>212922380.24000001</v>
      </c>
      <c r="AWW14" s="6">
        <v>42460</v>
      </c>
      <c r="AWX14" s="1">
        <v>44.7</v>
      </c>
      <c r="AWY14" s="1">
        <v>113181522</v>
      </c>
      <c r="AWZ14" s="3">
        <f t="shared" si="259"/>
        <v>5059214033.4000006</v>
      </c>
      <c r="AXB14" s="6">
        <v>42460</v>
      </c>
      <c r="AXC14" s="1">
        <v>8.9499999999999993</v>
      </c>
      <c r="AXD14" s="1">
        <v>581737155</v>
      </c>
      <c r="AXE14" s="3">
        <f t="shared" si="260"/>
        <v>5206547537.25</v>
      </c>
      <c r="AXG14" s="6">
        <v>42460</v>
      </c>
      <c r="AXH14" s="1">
        <v>51.01</v>
      </c>
      <c r="AXI14" s="1">
        <v>6776192</v>
      </c>
      <c r="AXJ14" s="3">
        <f t="shared" si="261"/>
        <v>345653553.91999996</v>
      </c>
      <c r="AXL14" s="6">
        <v>42460</v>
      </c>
      <c r="AXM14" s="1">
        <v>25.31</v>
      </c>
      <c r="AXN14" s="1">
        <v>35595164</v>
      </c>
      <c r="AXO14" s="3">
        <f t="shared" si="262"/>
        <v>900913600.83999991</v>
      </c>
      <c r="AXT14" s="3" t="str">
        <f t="shared" si="263"/>
        <v/>
      </c>
      <c r="AXV14" s="6">
        <v>42460</v>
      </c>
      <c r="AXW14" s="1">
        <v>23.45</v>
      </c>
      <c r="AXX14" s="1">
        <v>11527592</v>
      </c>
      <c r="AXY14" s="3">
        <f t="shared" si="264"/>
        <v>270322032.39999998</v>
      </c>
      <c r="AYA14" s="6">
        <v>42460</v>
      </c>
      <c r="AYB14" s="1">
        <v>27.87</v>
      </c>
      <c r="AYC14" s="1">
        <v>14320606</v>
      </c>
      <c r="AYD14" s="3">
        <f t="shared" si="265"/>
        <v>399115289.22000003</v>
      </c>
      <c r="AYF14" s="6">
        <v>42460</v>
      </c>
      <c r="AYG14" s="1">
        <v>42.39</v>
      </c>
      <c r="AYH14" s="1">
        <v>26463862</v>
      </c>
      <c r="AYI14" s="3">
        <f t="shared" si="266"/>
        <v>1121803110.1800001</v>
      </c>
      <c r="AYK14" s="6">
        <v>42460</v>
      </c>
      <c r="AYL14" s="1">
        <v>4.68</v>
      </c>
      <c r="AYM14" s="1">
        <v>14787752</v>
      </c>
      <c r="AYN14" s="3">
        <f t="shared" si="267"/>
        <v>69206679.359999999</v>
      </c>
      <c r="AYP14" s="6">
        <v>42460</v>
      </c>
      <c r="AYQ14" s="1">
        <v>26.72</v>
      </c>
      <c r="AYR14" s="1">
        <v>27706144</v>
      </c>
      <c r="AYS14" s="3">
        <f t="shared" si="268"/>
        <v>740308167.67999995</v>
      </c>
      <c r="AYX14" s="3" t="str">
        <f t="shared" si="269"/>
        <v/>
      </c>
      <c r="AYZ14" s="6">
        <v>42460</v>
      </c>
      <c r="AZA14" s="1">
        <v>6.86</v>
      </c>
      <c r="AZB14" s="1">
        <v>157561952</v>
      </c>
      <c r="AZC14" s="3">
        <f t="shared" si="270"/>
        <v>1080874990.72</v>
      </c>
      <c r="AZH14" s="3" t="str">
        <f t="shared" si="271"/>
        <v/>
      </c>
      <c r="AZJ14" s="6">
        <v>42460</v>
      </c>
      <c r="AZK14" s="1">
        <v>49.66</v>
      </c>
      <c r="AZL14" s="1">
        <v>9324770</v>
      </c>
      <c r="AZM14" s="3">
        <f t="shared" si="272"/>
        <v>463068078.19999999</v>
      </c>
      <c r="AZO14" s="6">
        <v>42460</v>
      </c>
      <c r="AZP14" s="1">
        <v>28.24</v>
      </c>
      <c r="AZQ14" s="1">
        <v>87559164</v>
      </c>
      <c r="AZR14" s="3">
        <f t="shared" si="273"/>
        <v>2472670791.3599997</v>
      </c>
      <c r="AZT14" s="6">
        <v>42460</v>
      </c>
      <c r="AZU14" s="1">
        <v>20.51</v>
      </c>
      <c r="AZV14" s="1">
        <v>83027191</v>
      </c>
      <c r="AZW14" s="3">
        <f t="shared" si="274"/>
        <v>1702887687.4100001</v>
      </c>
      <c r="AZY14" s="6">
        <v>42460</v>
      </c>
      <c r="AZZ14" s="1">
        <v>19.07</v>
      </c>
      <c r="BAA14" s="1">
        <v>57899056</v>
      </c>
      <c r="BAB14" s="3">
        <f t="shared" si="275"/>
        <v>1104134997.9200001</v>
      </c>
      <c r="BAD14" s="6">
        <v>42460</v>
      </c>
      <c r="BAE14" s="1">
        <v>31.43</v>
      </c>
      <c r="BAF14" s="1">
        <v>25939549</v>
      </c>
      <c r="BAG14" s="3">
        <f t="shared" si="276"/>
        <v>815280025.06999993</v>
      </c>
      <c r="BAI14" s="6">
        <v>42460</v>
      </c>
      <c r="BAJ14" s="1">
        <v>8.3000000000000007</v>
      </c>
      <c r="BAK14" s="1">
        <v>412659044</v>
      </c>
      <c r="BAL14" s="3">
        <f t="shared" si="277"/>
        <v>3425070065.2000003</v>
      </c>
      <c r="BAN14" s="6">
        <v>42460</v>
      </c>
      <c r="BAO14" s="1">
        <v>50.61</v>
      </c>
      <c r="BAP14" s="1">
        <v>13755014</v>
      </c>
      <c r="BAQ14" s="3">
        <f t="shared" si="278"/>
        <v>696141258.53999996</v>
      </c>
      <c r="BAS14" s="6">
        <v>42460</v>
      </c>
      <c r="BAT14" s="1">
        <v>18.239999999999998</v>
      </c>
      <c r="BAU14" s="1">
        <v>81363892</v>
      </c>
      <c r="BAV14" s="3">
        <f t="shared" si="279"/>
        <v>1484077390.0799999</v>
      </c>
      <c r="BBA14" s="3" t="str">
        <f t="shared" si="280"/>
        <v/>
      </c>
      <c r="BBC14" s="6">
        <v>42460</v>
      </c>
      <c r="BBD14" s="1">
        <v>56.26</v>
      </c>
      <c r="BBE14" s="1">
        <v>33120876</v>
      </c>
      <c r="BBF14" s="3">
        <f t="shared" si="281"/>
        <v>1863380483.76</v>
      </c>
      <c r="BBH14" s="6">
        <v>42460</v>
      </c>
      <c r="BBI14" s="1">
        <v>12.26</v>
      </c>
      <c r="BBJ14" s="1">
        <v>68742530</v>
      </c>
      <c r="BBK14" s="3">
        <f t="shared" si="282"/>
        <v>842783417.79999995</v>
      </c>
      <c r="BBM14" s="6">
        <v>42460</v>
      </c>
      <c r="BBN14" s="1">
        <v>26.08</v>
      </c>
      <c r="BBO14" s="1">
        <v>32469150</v>
      </c>
      <c r="BBP14" s="3">
        <f t="shared" si="283"/>
        <v>846795432</v>
      </c>
      <c r="BBU14" s="3" t="str">
        <f t="shared" si="284"/>
        <v/>
      </c>
      <c r="BBW14" s="6">
        <v>42460</v>
      </c>
      <c r="BBX14" s="1">
        <v>23.38</v>
      </c>
      <c r="BBY14" s="1">
        <v>44608523</v>
      </c>
      <c r="BBZ14" s="3">
        <f t="shared" si="285"/>
        <v>1042947267.74</v>
      </c>
      <c r="BCE14" s="3" t="str">
        <f t="shared" si="286"/>
        <v/>
      </c>
      <c r="BCG14" s="6">
        <v>42460</v>
      </c>
      <c r="BCH14" s="1">
        <v>20.93</v>
      </c>
      <c r="BCI14" s="1">
        <v>65995943</v>
      </c>
      <c r="BCJ14" s="3">
        <f t="shared" si="287"/>
        <v>1381295086.99</v>
      </c>
      <c r="BCL14" s="6">
        <v>42460</v>
      </c>
      <c r="BCM14" s="1">
        <v>17.989999999999998</v>
      </c>
      <c r="BCN14" s="1">
        <v>384931603</v>
      </c>
      <c r="BCO14" s="3">
        <f t="shared" si="288"/>
        <v>6924919537.9699993</v>
      </c>
      <c r="BCQ14" s="6">
        <v>42460</v>
      </c>
      <c r="BCR14" s="1">
        <v>15.75</v>
      </c>
      <c r="BCS14" s="1">
        <v>52911116</v>
      </c>
      <c r="BCT14" s="3">
        <f t="shared" si="289"/>
        <v>833350077</v>
      </c>
      <c r="BCV14" s="6">
        <v>42460</v>
      </c>
      <c r="BCW14" s="1">
        <v>20.399999999999999</v>
      </c>
      <c r="BCX14" s="1">
        <v>69387736</v>
      </c>
      <c r="BCY14" s="3">
        <f t="shared" si="290"/>
        <v>1415509814.3999999</v>
      </c>
      <c r="BDA14" s="6">
        <v>42460</v>
      </c>
      <c r="BDB14" s="1">
        <v>2.2800000000000002</v>
      </c>
      <c r="BDC14" s="1">
        <v>869710933</v>
      </c>
      <c r="BDD14" s="3">
        <f t="shared" si="291"/>
        <v>1982940927.2400002</v>
      </c>
      <c r="BDF14" s="6">
        <v>42460</v>
      </c>
      <c r="BDG14" s="1">
        <v>26.97</v>
      </c>
      <c r="BDH14" s="1">
        <v>38899479</v>
      </c>
      <c r="BDI14" s="3">
        <f t="shared" si="292"/>
        <v>1049118948.63</v>
      </c>
      <c r="BDK14" s="6">
        <v>42460</v>
      </c>
      <c r="BDL14" s="1">
        <v>13.69</v>
      </c>
      <c r="BDM14" s="1">
        <v>68240709</v>
      </c>
      <c r="BDN14" s="3">
        <f t="shared" si="293"/>
        <v>934215306.20999992</v>
      </c>
      <c r="BDP14" s="6">
        <v>42460</v>
      </c>
      <c r="BDQ14" s="1">
        <v>19.88</v>
      </c>
      <c r="BDR14" s="1">
        <v>171453468</v>
      </c>
      <c r="BDS14" s="3">
        <f t="shared" si="294"/>
        <v>3408494943.8399997</v>
      </c>
      <c r="BDU14" s="6">
        <v>42460</v>
      </c>
      <c r="BDV14" s="1">
        <v>13.75</v>
      </c>
      <c r="BDW14" s="1">
        <v>112745642</v>
      </c>
      <c r="BDX14" s="3">
        <f t="shared" si="295"/>
        <v>1550252577.5</v>
      </c>
      <c r="BDZ14" s="6">
        <v>42460</v>
      </c>
      <c r="BEA14" s="1">
        <v>20.440000000000001</v>
      </c>
      <c r="BEB14" s="1">
        <v>218595633</v>
      </c>
      <c r="BEC14" s="3">
        <f t="shared" si="296"/>
        <v>4468094738.5200005</v>
      </c>
      <c r="BEH14" s="3" t="str">
        <f t="shared" si="297"/>
        <v/>
      </c>
      <c r="BEJ14" s="6">
        <v>42460</v>
      </c>
      <c r="BEK14" s="1">
        <v>53.78</v>
      </c>
      <c r="BEL14" s="1">
        <v>57920355</v>
      </c>
      <c r="BEM14" s="3">
        <f t="shared" si="298"/>
        <v>3114956691.9000001</v>
      </c>
      <c r="BEO14" s="6">
        <v>42460</v>
      </c>
      <c r="BEP14" s="1">
        <v>21.29</v>
      </c>
      <c r="BEQ14" s="1">
        <v>33604275</v>
      </c>
      <c r="BER14" s="3">
        <f t="shared" si="299"/>
        <v>715435014.75</v>
      </c>
      <c r="BET14" s="6">
        <v>42460</v>
      </c>
      <c r="BEU14" s="1">
        <v>54.74</v>
      </c>
      <c r="BEV14" s="1">
        <v>96539684</v>
      </c>
      <c r="BEW14" s="3">
        <f t="shared" si="300"/>
        <v>5284582302.1599998</v>
      </c>
      <c r="BEY14" s="6">
        <v>42460</v>
      </c>
      <c r="BEZ14" s="1">
        <v>106.09</v>
      </c>
      <c r="BFA14" s="1">
        <v>16489063</v>
      </c>
      <c r="BFB14" s="3">
        <f t="shared" si="301"/>
        <v>1749324693.6700001</v>
      </c>
      <c r="BFD14" s="6">
        <v>42460</v>
      </c>
      <c r="BFE14" s="1">
        <v>63.64</v>
      </c>
      <c r="BFF14" s="1">
        <v>18929018</v>
      </c>
      <c r="BFG14" s="3">
        <f t="shared" si="302"/>
        <v>1204642705.52</v>
      </c>
      <c r="BFI14" s="6">
        <v>42460</v>
      </c>
      <c r="BFJ14" s="1">
        <v>61.16</v>
      </c>
      <c r="BFK14" s="1">
        <v>52096604</v>
      </c>
      <c r="BFL14" s="3">
        <f t="shared" si="303"/>
        <v>3186228300.6399999</v>
      </c>
      <c r="BFN14" s="6">
        <v>42460</v>
      </c>
      <c r="BFO14" s="1">
        <v>10.58</v>
      </c>
      <c r="BFP14" s="1">
        <v>268923678</v>
      </c>
      <c r="BFQ14" s="3">
        <f t="shared" si="304"/>
        <v>2845212513.2400002</v>
      </c>
      <c r="BFS14" s="6">
        <v>42460</v>
      </c>
      <c r="BFT14" s="1">
        <v>8.66</v>
      </c>
      <c r="BFU14" s="1">
        <v>453324167</v>
      </c>
      <c r="BFV14" s="3">
        <f t="shared" si="305"/>
        <v>3925787286.2200003</v>
      </c>
      <c r="BFX14" s="6">
        <v>42460</v>
      </c>
      <c r="BFY14" s="1">
        <v>92.59</v>
      </c>
      <c r="BFZ14" s="1">
        <v>19732371</v>
      </c>
      <c r="BGA14" s="3">
        <f t="shared" si="306"/>
        <v>1827020230.8900001</v>
      </c>
      <c r="BGC14" s="6">
        <v>42460</v>
      </c>
      <c r="BGD14" s="1">
        <v>54.48</v>
      </c>
      <c r="BGE14" s="1">
        <v>34462277</v>
      </c>
      <c r="BGF14" s="3">
        <f t="shared" si="307"/>
        <v>1877504850.9599998</v>
      </c>
      <c r="BGH14" s="6">
        <v>42460</v>
      </c>
      <c r="BGI14" s="1">
        <v>43.46</v>
      </c>
      <c r="BGJ14" s="1">
        <v>29558192</v>
      </c>
      <c r="BGK14" s="3">
        <f t="shared" si="308"/>
        <v>1284599024.3199999</v>
      </c>
      <c r="BGM14" s="6">
        <v>42460</v>
      </c>
      <c r="BGN14" s="1">
        <v>91.9</v>
      </c>
      <c r="BGO14" s="1">
        <v>14024245</v>
      </c>
      <c r="BGP14" s="3">
        <f t="shared" si="309"/>
        <v>1288828115.5</v>
      </c>
      <c r="BGR14" s="6">
        <v>42460</v>
      </c>
      <c r="BGS14" s="1">
        <v>46.58</v>
      </c>
      <c r="BGT14" s="1">
        <v>83064076</v>
      </c>
      <c r="BGU14" s="3">
        <f t="shared" si="310"/>
        <v>3869124660.0799999</v>
      </c>
      <c r="BGW14" s="6">
        <v>42460</v>
      </c>
      <c r="BGX14" s="1">
        <v>30.63</v>
      </c>
      <c r="BGY14" s="1">
        <v>169061950</v>
      </c>
      <c r="BGZ14" s="3">
        <f t="shared" si="311"/>
        <v>5178367528.5</v>
      </c>
      <c r="BHB14" s="6">
        <v>42460</v>
      </c>
      <c r="BHC14" s="1">
        <v>4</v>
      </c>
      <c r="BHD14" s="1">
        <v>297295454</v>
      </c>
      <c r="BHE14" s="3">
        <f t="shared" si="312"/>
        <v>1189181816</v>
      </c>
      <c r="BHG14" s="6">
        <v>42460</v>
      </c>
      <c r="BHH14" s="1">
        <v>48.93</v>
      </c>
      <c r="BHI14" s="1">
        <v>151042497</v>
      </c>
      <c r="BHJ14" s="3">
        <f t="shared" si="313"/>
        <v>7390509378.21</v>
      </c>
      <c r="BHL14" s="6">
        <v>42460</v>
      </c>
      <c r="BHM14" s="1">
        <v>12.06</v>
      </c>
      <c r="BHN14" s="1">
        <v>321834947</v>
      </c>
      <c r="BHO14" s="3">
        <f t="shared" si="314"/>
        <v>3881329460.8200002</v>
      </c>
      <c r="BHQ14" s="6">
        <v>42460</v>
      </c>
      <c r="BHR14" s="1">
        <v>70.861000000000004</v>
      </c>
      <c r="BHS14" s="1">
        <v>50691437</v>
      </c>
      <c r="BHT14" s="3">
        <f t="shared" si="315"/>
        <v>3592045917.2570004</v>
      </c>
      <c r="BHV14" s="6">
        <v>42460</v>
      </c>
      <c r="BHW14" s="1">
        <v>102.05</v>
      </c>
      <c r="BHX14" s="1">
        <v>53796943</v>
      </c>
      <c r="BHY14" s="3">
        <f t="shared" si="316"/>
        <v>5489978033.1499996</v>
      </c>
      <c r="BIA14" s="6">
        <v>42460</v>
      </c>
      <c r="BIB14" s="1">
        <v>25.51</v>
      </c>
      <c r="BIC14" s="1">
        <v>418077722</v>
      </c>
      <c r="BID14" s="3">
        <f t="shared" si="317"/>
        <v>10665162688.220001</v>
      </c>
      <c r="BIF14" s="6">
        <v>42460</v>
      </c>
      <c r="BIG14" s="1">
        <v>34.450000000000003</v>
      </c>
      <c r="BIH14" s="1">
        <v>351648344</v>
      </c>
      <c r="BII14" s="3">
        <f t="shared" si="318"/>
        <v>12114285450.800001</v>
      </c>
      <c r="BIK14" s="6">
        <v>42460</v>
      </c>
      <c r="BIL14" s="1">
        <v>24.8</v>
      </c>
      <c r="BIM14" s="1">
        <v>98004978</v>
      </c>
      <c r="BIN14" s="3">
        <f t="shared" si="319"/>
        <v>2430523454.4000001</v>
      </c>
      <c r="BIP14" s="6">
        <v>42460</v>
      </c>
      <c r="BIQ14" s="1">
        <v>29.4</v>
      </c>
      <c r="BIR14" s="1">
        <v>398620495</v>
      </c>
      <c r="BIS14" s="3">
        <f t="shared" si="320"/>
        <v>11719442553</v>
      </c>
      <c r="BIU14" s="6">
        <v>42460</v>
      </c>
      <c r="BIV14" s="1">
        <v>23.58</v>
      </c>
      <c r="BIW14" s="1">
        <v>201892105</v>
      </c>
      <c r="BIX14" s="3">
        <f t="shared" si="321"/>
        <v>4760615835.8999996</v>
      </c>
      <c r="BIZ14" s="6">
        <v>42460</v>
      </c>
      <c r="BJA14" s="1">
        <v>27.29</v>
      </c>
      <c r="BJB14" s="1">
        <v>252533041</v>
      </c>
      <c r="BJC14" s="3">
        <f t="shared" si="322"/>
        <v>6891626688.8899994</v>
      </c>
      <c r="BJE14" s="6">
        <v>42460</v>
      </c>
      <c r="BJF14" s="1">
        <v>15.28</v>
      </c>
      <c r="BJG14" s="1">
        <v>139376049</v>
      </c>
      <c r="BJH14" s="3">
        <f t="shared" si="323"/>
        <v>2129666028.72</v>
      </c>
      <c r="BJJ14" s="6">
        <v>42460</v>
      </c>
      <c r="BJK14" s="1">
        <v>48.44</v>
      </c>
      <c r="BJL14" s="1">
        <v>65764133</v>
      </c>
      <c r="BJM14" s="3">
        <f t="shared" si="324"/>
        <v>3185614602.52</v>
      </c>
      <c r="BJO14" s="6">
        <v>42460</v>
      </c>
      <c r="BJP14" s="1">
        <v>16.55</v>
      </c>
      <c r="BJQ14" s="1">
        <v>1441509223</v>
      </c>
      <c r="BJR14" s="3">
        <f t="shared" si="325"/>
        <v>23856977640.650002</v>
      </c>
      <c r="BJT14" s="6">
        <v>42460</v>
      </c>
      <c r="BJU14" s="1">
        <v>2.85</v>
      </c>
      <c r="BJV14" s="1">
        <v>881630346</v>
      </c>
      <c r="BJW14" s="3">
        <f t="shared" si="326"/>
        <v>2512646486.0999999</v>
      </c>
      <c r="BJY14" s="6">
        <v>42460</v>
      </c>
      <c r="BJZ14" s="1">
        <v>163.13999999999999</v>
      </c>
      <c r="BKA14" s="1">
        <v>138890747</v>
      </c>
      <c r="BKB14" s="3">
        <f t="shared" si="327"/>
        <v>22658636465.579998</v>
      </c>
      <c r="BKD14" s="6">
        <v>42460</v>
      </c>
      <c r="BKE14" s="1">
        <v>63.1</v>
      </c>
      <c r="BKF14" s="1">
        <v>59814816</v>
      </c>
      <c r="BKG14" s="3">
        <f t="shared" si="328"/>
        <v>3774314889.5999999</v>
      </c>
      <c r="BKI14" s="6">
        <v>42460</v>
      </c>
      <c r="BKJ14" s="1">
        <v>36.78</v>
      </c>
      <c r="BKK14" s="1">
        <v>165545804</v>
      </c>
      <c r="BKL14" s="3">
        <f t="shared" si="329"/>
        <v>6088774671.1199999</v>
      </c>
      <c r="BKN14" s="6">
        <v>42460</v>
      </c>
      <c r="BKO14" s="1">
        <v>66.64</v>
      </c>
      <c r="BKP14" s="1">
        <v>70978861</v>
      </c>
      <c r="BKQ14" s="3">
        <f t="shared" si="330"/>
        <v>4730031297.04</v>
      </c>
      <c r="BKS14" s="6">
        <v>42460</v>
      </c>
      <c r="BKT14" s="1">
        <v>72.69</v>
      </c>
      <c r="BKU14" s="1">
        <v>45323280</v>
      </c>
      <c r="BKV14" s="3">
        <f t="shared" si="331"/>
        <v>3294549223.1999998</v>
      </c>
      <c r="BKX14" s="6">
        <v>42460</v>
      </c>
      <c r="BKY14" s="1">
        <v>126.06</v>
      </c>
      <c r="BKZ14" s="1">
        <v>78753842</v>
      </c>
      <c r="BLA14" s="3">
        <f t="shared" si="332"/>
        <v>9927709322.5200005</v>
      </c>
      <c r="BLC14" s="6">
        <v>42460</v>
      </c>
      <c r="BLD14" s="1">
        <v>72.81</v>
      </c>
      <c r="BLE14" s="1">
        <v>103139553</v>
      </c>
      <c r="BLF14" s="3">
        <f t="shared" si="333"/>
        <v>7509590853.9300003</v>
      </c>
      <c r="BLH14" s="6">
        <v>42460</v>
      </c>
      <c r="BLI14" s="1">
        <v>233.86</v>
      </c>
      <c r="BLJ14" s="1">
        <v>31714713</v>
      </c>
      <c r="BLK14" s="3">
        <f t="shared" si="334"/>
        <v>7416802782.1800003</v>
      </c>
      <c r="BLM14" s="6">
        <v>42460</v>
      </c>
      <c r="BLN14" s="1">
        <v>47.43</v>
      </c>
      <c r="BLO14" s="1">
        <v>204963220</v>
      </c>
      <c r="BLP14" s="3">
        <f t="shared" si="335"/>
        <v>9721405524.6000004</v>
      </c>
      <c r="BLR14" s="6">
        <v>42460</v>
      </c>
      <c r="BLS14" s="1">
        <v>18.38</v>
      </c>
      <c r="BLT14" s="1">
        <v>536779878</v>
      </c>
      <c r="BLU14" s="3">
        <f t="shared" si="336"/>
        <v>9866014157.6399994</v>
      </c>
      <c r="BLW14" s="6">
        <v>42460</v>
      </c>
      <c r="BLX14" s="1">
        <v>61.18</v>
      </c>
      <c r="BLY14" s="1">
        <v>173603274</v>
      </c>
      <c r="BLZ14" s="3">
        <f t="shared" si="337"/>
        <v>10621048303.32</v>
      </c>
      <c r="BMB14" s="6">
        <v>42460</v>
      </c>
      <c r="BMC14" s="1">
        <v>39.85</v>
      </c>
      <c r="BMD14" s="1">
        <v>141297637</v>
      </c>
      <c r="BME14" s="3">
        <f t="shared" si="338"/>
        <v>5630710834.4499998</v>
      </c>
      <c r="BMG14" s="6">
        <v>42460</v>
      </c>
      <c r="BMH14" s="1">
        <v>10.3033</v>
      </c>
      <c r="BMI14" s="1">
        <v>771339207</v>
      </c>
      <c r="BMJ14" s="3">
        <f t="shared" si="339"/>
        <v>7947339251.4830999</v>
      </c>
      <c r="BML14" s="6">
        <v>42460</v>
      </c>
      <c r="BMM14" s="1">
        <v>39.049999999999997</v>
      </c>
      <c r="BMN14" s="1">
        <v>247567885</v>
      </c>
      <c r="BMO14" s="3">
        <f t="shared" si="340"/>
        <v>9667525909.25</v>
      </c>
      <c r="BMQ14" s="6">
        <v>42460</v>
      </c>
      <c r="BMR14" s="1">
        <v>47.24</v>
      </c>
      <c r="BMS14" s="1">
        <v>336571459</v>
      </c>
      <c r="BMT14" s="3">
        <f t="shared" si="341"/>
        <v>15899635723.16</v>
      </c>
      <c r="BMV14" s="6">
        <v>42460</v>
      </c>
      <c r="BMW14" s="1">
        <v>88.49</v>
      </c>
      <c r="BMX14" s="1">
        <v>91648458</v>
      </c>
      <c r="BMY14" s="3">
        <f t="shared" si="342"/>
        <v>8109972048.4199991</v>
      </c>
      <c r="BND14" s="3" t="str">
        <f t="shared" si="343"/>
        <v/>
      </c>
      <c r="BNF14" s="6">
        <v>42460</v>
      </c>
      <c r="BNG14" s="1">
        <v>59.72</v>
      </c>
      <c r="BNH14" s="1">
        <v>193031547</v>
      </c>
      <c r="BNI14" s="3">
        <f t="shared" si="344"/>
        <v>11527843986.84</v>
      </c>
      <c r="BNK14" s="6">
        <v>42460</v>
      </c>
      <c r="BNL14" s="1">
        <v>157.25</v>
      </c>
      <c r="BNM14" s="1">
        <v>130036876</v>
      </c>
      <c r="BNN14" s="3">
        <f t="shared" si="345"/>
        <v>20448298751</v>
      </c>
      <c r="BNP14" s="6">
        <v>42460</v>
      </c>
      <c r="BNQ14" s="1">
        <v>82.6</v>
      </c>
      <c r="BNR14" s="1">
        <v>175085630</v>
      </c>
      <c r="BNS14" s="3">
        <f t="shared" si="346"/>
        <v>14462073037.999998</v>
      </c>
      <c r="BNU14" s="6">
        <v>42460</v>
      </c>
      <c r="BNV14" s="1">
        <v>44.18</v>
      </c>
      <c r="BNW14" s="1">
        <v>209905557</v>
      </c>
      <c r="BNX14" s="3">
        <f t="shared" si="347"/>
        <v>9273627508.2600002</v>
      </c>
      <c r="BNZ14" s="6">
        <v>42460</v>
      </c>
      <c r="BOA14" s="1">
        <v>66.11</v>
      </c>
      <c r="BOB14" s="1">
        <v>289214415</v>
      </c>
      <c r="BOC14" s="3">
        <f t="shared" si="348"/>
        <v>19119964975.650002</v>
      </c>
      <c r="BOE14" s="6">
        <v>42460</v>
      </c>
      <c r="BOF14" s="1">
        <v>330.71</v>
      </c>
      <c r="BOG14" s="1">
        <v>68373770</v>
      </c>
      <c r="BOH14" s="3">
        <f t="shared" si="349"/>
        <v>22611889476.699997</v>
      </c>
      <c r="BOJ14" s="6">
        <v>42460</v>
      </c>
      <c r="BOK14" s="1">
        <v>12.32</v>
      </c>
      <c r="BOL14" s="1">
        <v>1050982269</v>
      </c>
      <c r="BOM14" s="3">
        <f t="shared" si="350"/>
        <v>12948101554.08</v>
      </c>
      <c r="BOO14" s="6">
        <v>42460</v>
      </c>
      <c r="BOP14" s="1">
        <v>104.01</v>
      </c>
      <c r="BOQ14" s="1">
        <v>114032968</v>
      </c>
      <c r="BOR14" s="3">
        <f t="shared" si="351"/>
        <v>11860569001.68</v>
      </c>
      <c r="BOT14" s="6">
        <v>42460</v>
      </c>
      <c r="BOU14" s="1">
        <v>23.86</v>
      </c>
      <c r="BOV14" s="1">
        <v>844700077</v>
      </c>
      <c r="BOW14" s="3">
        <f t="shared" si="352"/>
        <v>20154543837.220001</v>
      </c>
      <c r="BOY14" s="6">
        <v>42460</v>
      </c>
      <c r="BOZ14" s="1">
        <v>200.35</v>
      </c>
      <c r="BPA14" s="1">
        <v>77093655</v>
      </c>
      <c r="BPB14" s="3">
        <f t="shared" si="353"/>
        <v>15445713779.25</v>
      </c>
      <c r="BPD14" s="6">
        <v>42460</v>
      </c>
      <c r="BPE14" s="1">
        <v>52.31</v>
      </c>
      <c r="BPF14" s="1">
        <v>129790369</v>
      </c>
      <c r="BPG14" s="3">
        <f t="shared" si="354"/>
        <v>6789334202.3900003</v>
      </c>
      <c r="BPI14" s="6">
        <v>42460</v>
      </c>
      <c r="BPJ14" s="1">
        <v>28.02</v>
      </c>
      <c r="BPK14" s="1">
        <v>753404562</v>
      </c>
      <c r="BPL14" s="3">
        <f t="shared" si="355"/>
        <v>21110395827.239998</v>
      </c>
      <c r="BPN14" s="6">
        <v>42460</v>
      </c>
      <c r="BPO14" s="1">
        <v>229.77</v>
      </c>
      <c r="BPP14" s="1">
        <v>315882364</v>
      </c>
      <c r="BPQ14" s="3">
        <f t="shared" si="356"/>
        <v>72580290776.279999</v>
      </c>
      <c r="BPS14" s="6">
        <v>42460</v>
      </c>
      <c r="BPT14" s="1">
        <v>21.18</v>
      </c>
      <c r="BPU14" s="1">
        <v>896160583</v>
      </c>
      <c r="BPV14" s="3">
        <f t="shared" si="357"/>
        <v>18980681147.939999</v>
      </c>
      <c r="BPX14" s="6">
        <v>42460</v>
      </c>
      <c r="BPY14" s="1">
        <v>73.83</v>
      </c>
      <c r="BPZ14" s="1">
        <v>374577467</v>
      </c>
      <c r="BQA14" s="3">
        <f t="shared" si="358"/>
        <v>27655054388.610001</v>
      </c>
      <c r="BQC14" s="6">
        <v>42460</v>
      </c>
      <c r="BQD14" s="1">
        <v>38.6</v>
      </c>
      <c r="BQE14" s="1">
        <v>643330534</v>
      </c>
      <c r="BQF14" s="3">
        <f t="shared" si="359"/>
        <v>24832558612.400002</v>
      </c>
      <c r="BQH14" s="6">
        <v>42460</v>
      </c>
      <c r="BQI14" s="1">
        <v>102.23</v>
      </c>
      <c r="BQJ14" s="1">
        <v>1188847106</v>
      </c>
      <c r="BQK14" s="3">
        <f t="shared" si="360"/>
        <v>121535839646.38</v>
      </c>
      <c r="BQM14" s="6">
        <v>42460</v>
      </c>
      <c r="BQN14" s="1">
        <v>93.8</v>
      </c>
      <c r="BQO14" s="1">
        <v>251445350</v>
      </c>
      <c r="BQP14" s="3">
        <f t="shared" si="361"/>
        <v>23585573830</v>
      </c>
      <c r="BQR14" s="6">
        <v>42460</v>
      </c>
      <c r="BQS14" s="1">
        <v>154.5</v>
      </c>
      <c r="BQT14" s="1">
        <v>307607823</v>
      </c>
      <c r="BQU14" s="3">
        <f t="shared" si="362"/>
        <v>47525408653.5</v>
      </c>
      <c r="BQW14" s="6">
        <v>42460</v>
      </c>
      <c r="BQX14" s="1">
        <v>91.86</v>
      </c>
      <c r="BQY14" s="1">
        <v>805871070</v>
      </c>
      <c r="BQZ14" s="3">
        <f t="shared" si="363"/>
        <v>74027316490.199997</v>
      </c>
      <c r="BRB14" s="6">
        <v>42460</v>
      </c>
      <c r="BRC14" s="1">
        <v>35.630000000000003</v>
      </c>
      <c r="BRD14" s="1">
        <v>592931886</v>
      </c>
      <c r="BRE14" s="3">
        <f t="shared" si="364"/>
        <v>21126163098.18</v>
      </c>
      <c r="BRG14" s="6">
        <v>42460</v>
      </c>
      <c r="BRH14" s="1">
        <v>28.47</v>
      </c>
      <c r="BRI14" s="1">
        <v>1962456712</v>
      </c>
      <c r="BRJ14" s="3">
        <f t="shared" si="365"/>
        <v>55871142590.639999</v>
      </c>
      <c r="BRL14" s="6">
        <v>42460</v>
      </c>
      <c r="BRM14" s="1">
        <v>32.35</v>
      </c>
      <c r="BRN14" s="1">
        <v>1613954126</v>
      </c>
      <c r="BRO14" s="3">
        <f t="shared" si="366"/>
        <v>52211415976.100006</v>
      </c>
      <c r="BRQ14" s="6">
        <v>42460</v>
      </c>
      <c r="BRR14" s="1">
        <v>40.909999999999997</v>
      </c>
      <c r="BRS14" s="1">
        <v>1058148222</v>
      </c>
      <c r="BRT14" s="3">
        <f t="shared" si="367"/>
        <v>43288843762.019997</v>
      </c>
      <c r="BRV14" s="6">
        <v>42460</v>
      </c>
      <c r="BRW14" s="1">
        <v>95.4</v>
      </c>
      <c r="BRX14" s="1">
        <v>729781933</v>
      </c>
      <c r="BRY14" s="3">
        <f t="shared" si="368"/>
        <v>69621196408.199997</v>
      </c>
      <c r="BSA14" s="6">
        <v>42460</v>
      </c>
      <c r="BSB14" s="1">
        <v>76.48</v>
      </c>
      <c r="BSC14" s="1">
        <v>669993260</v>
      </c>
      <c r="BSD14" s="3">
        <f t="shared" si="369"/>
        <v>51241084524.800003</v>
      </c>
      <c r="BSF14" s="6">
        <v>42460</v>
      </c>
      <c r="BSG14" s="1">
        <v>48.36</v>
      </c>
      <c r="BSH14" s="1">
        <v>1340996164</v>
      </c>
      <c r="BSI14" s="3">
        <f t="shared" si="370"/>
        <v>64850574491.040001</v>
      </c>
      <c r="BSK14" s="6">
        <v>42460</v>
      </c>
      <c r="BSL14" s="1">
        <v>114.1</v>
      </c>
      <c r="BSM14" s="1">
        <v>2188417995</v>
      </c>
      <c r="BSN14" s="3">
        <f t="shared" si="371"/>
        <v>249698493229.5</v>
      </c>
      <c r="BSP14" s="6">
        <v>42460</v>
      </c>
      <c r="BSQ14" s="1">
        <v>762.9</v>
      </c>
      <c r="BSR14" s="1">
        <v>162316373</v>
      </c>
      <c r="BSS14" s="3">
        <f t="shared" si="372"/>
        <v>123831160961.7</v>
      </c>
      <c r="BSU14" s="6">
        <v>42460</v>
      </c>
      <c r="BSV14" s="1">
        <v>108.99</v>
      </c>
      <c r="BSW14" s="1">
        <v>2828847100</v>
      </c>
      <c r="BSX14" s="3">
        <f t="shared" si="373"/>
        <v>308316045429</v>
      </c>
    </row>
    <row r="15" spans="1:1870" x14ac:dyDescent="0.2">
      <c r="B15" s="6">
        <v>42369</v>
      </c>
      <c r="C15" s="1">
        <v>1E-4</v>
      </c>
      <c r="D15" s="1">
        <v>5389469</v>
      </c>
      <c r="E15" s="3">
        <f t="shared" si="0"/>
        <v>538.94690000000003</v>
      </c>
      <c r="G15" s="6">
        <v>42369</v>
      </c>
      <c r="H15" s="1">
        <v>1E-4</v>
      </c>
      <c r="I15" s="1">
        <v>2815</v>
      </c>
      <c r="J15" s="3">
        <f t="shared" si="1"/>
        <v>0.28150000000000003</v>
      </c>
      <c r="L15" s="6">
        <v>42369</v>
      </c>
      <c r="M15" s="1">
        <v>1E-4</v>
      </c>
      <c r="N15" s="1">
        <v>2149239</v>
      </c>
      <c r="O15" s="3">
        <f t="shared" si="2"/>
        <v>214.9239</v>
      </c>
      <c r="Q15" s="6">
        <v>42369</v>
      </c>
      <c r="R15" s="1">
        <v>0.40300000000000002</v>
      </c>
      <c r="S15" s="1">
        <v>6062668</v>
      </c>
      <c r="T15" s="3">
        <f t="shared" si="3"/>
        <v>2443255.2040000004</v>
      </c>
      <c r="V15" s="6">
        <v>42369</v>
      </c>
      <c r="W15" s="1">
        <v>1E-3</v>
      </c>
      <c r="X15" s="1">
        <v>262</v>
      </c>
      <c r="Y15" s="3">
        <f t="shared" si="4"/>
        <v>0.26200000000000001</v>
      </c>
      <c r="AA15" s="6">
        <v>42369</v>
      </c>
      <c r="AB15" s="1">
        <v>1E-3</v>
      </c>
      <c r="AC15" s="1">
        <v>29669</v>
      </c>
      <c r="AD15" s="3">
        <f t="shared" si="5"/>
        <v>29.669</v>
      </c>
      <c r="AF15" s="6">
        <v>42277</v>
      </c>
      <c r="AG15" s="1">
        <v>1.25E-4</v>
      </c>
      <c r="AH15" s="1">
        <v>500</v>
      </c>
      <c r="AI15" s="3">
        <f t="shared" si="6"/>
        <v>6.25E-2</v>
      </c>
      <c r="AK15" s="6">
        <v>42369</v>
      </c>
      <c r="AL15" s="1">
        <v>1.0999999999999999E-2</v>
      </c>
      <c r="AM15" s="1">
        <v>961</v>
      </c>
      <c r="AN15" s="3">
        <f t="shared" si="7"/>
        <v>10.571</v>
      </c>
      <c r="AP15" s="6">
        <v>42369</v>
      </c>
      <c r="AQ15" s="1">
        <v>1E-4</v>
      </c>
      <c r="AR15" s="1">
        <v>184314193</v>
      </c>
      <c r="AS15" s="3">
        <f t="shared" si="8"/>
        <v>18431.419300000001</v>
      </c>
      <c r="AU15" s="6">
        <v>42369</v>
      </c>
      <c r="AV15" s="1">
        <v>3.0000000000000001E-3</v>
      </c>
      <c r="AW15" s="1">
        <v>7488</v>
      </c>
      <c r="AX15" s="3">
        <f t="shared" si="9"/>
        <v>22.464000000000002</v>
      </c>
      <c r="AZ15" s="6">
        <v>42369</v>
      </c>
      <c r="BA15" s="1">
        <v>0.02</v>
      </c>
      <c r="BB15" s="1">
        <v>1999007</v>
      </c>
      <c r="BC15" s="3">
        <f t="shared" si="10"/>
        <v>39980.14</v>
      </c>
      <c r="BE15" s="6">
        <v>42369</v>
      </c>
      <c r="BF15" s="1">
        <v>1E-3</v>
      </c>
      <c r="BG15" s="1">
        <v>42517</v>
      </c>
      <c r="BH15" s="3">
        <f t="shared" si="11"/>
        <v>42.517000000000003</v>
      </c>
      <c r="BJ15" s="6">
        <v>42369</v>
      </c>
      <c r="BK15" s="1">
        <v>6.0000000000000001E-3</v>
      </c>
      <c r="BL15" s="1">
        <v>267947</v>
      </c>
      <c r="BM15" s="3">
        <f t="shared" si="12"/>
        <v>1607.682</v>
      </c>
      <c r="BO15" s="6">
        <v>42369</v>
      </c>
      <c r="BP15" s="1">
        <v>1E-4</v>
      </c>
      <c r="BQ15" s="1">
        <v>595506</v>
      </c>
      <c r="BR15" s="3">
        <f t="shared" si="13"/>
        <v>59.550600000000003</v>
      </c>
      <c r="BT15" s="6">
        <v>42185</v>
      </c>
      <c r="BU15" s="1">
        <v>1.1000000000000001E-3</v>
      </c>
      <c r="BV15" s="1">
        <v>1900</v>
      </c>
      <c r="BW15" s="3">
        <f t="shared" si="14"/>
        <v>2.0900000000000003</v>
      </c>
      <c r="BY15" s="6">
        <v>42369</v>
      </c>
      <c r="BZ15" s="1">
        <v>5.0000000000000001E-4</v>
      </c>
      <c r="CA15" s="1">
        <v>6875185</v>
      </c>
      <c r="CB15" s="3">
        <f t="shared" si="15"/>
        <v>3437.5925000000002</v>
      </c>
      <c r="CD15" s="6">
        <v>42369</v>
      </c>
      <c r="CE15" s="1">
        <v>5.0000000000000001E-4</v>
      </c>
      <c r="CF15" s="1">
        <v>4392019</v>
      </c>
      <c r="CG15" s="3">
        <f t="shared" si="16"/>
        <v>2196.0095000000001</v>
      </c>
      <c r="CI15" s="6">
        <v>42369</v>
      </c>
      <c r="CJ15" s="1">
        <v>1.25E-4</v>
      </c>
      <c r="CK15" s="1">
        <v>12130</v>
      </c>
      <c r="CL15" s="3">
        <f t="shared" si="17"/>
        <v>1.5162500000000001</v>
      </c>
      <c r="CN15" s="6">
        <v>42369</v>
      </c>
      <c r="CO15" s="1">
        <v>0.7</v>
      </c>
      <c r="CP15" s="1">
        <v>5500</v>
      </c>
      <c r="CQ15" s="3">
        <f t="shared" si="18"/>
        <v>3849.9999999999995</v>
      </c>
      <c r="CS15" s="6">
        <v>42369</v>
      </c>
      <c r="CT15" s="1">
        <v>1.1999999999999999E-3</v>
      </c>
      <c r="CU15" s="1">
        <v>8805564</v>
      </c>
      <c r="CV15" s="3">
        <f t="shared" si="19"/>
        <v>10566.676799999999</v>
      </c>
      <c r="CX15" s="6">
        <v>42369</v>
      </c>
      <c r="CY15" s="1">
        <v>2.09</v>
      </c>
      <c r="CZ15" s="1">
        <v>552927</v>
      </c>
      <c r="DA15" s="3">
        <f t="shared" si="20"/>
        <v>1155617.43</v>
      </c>
      <c r="DC15" s="6">
        <v>42369</v>
      </c>
      <c r="DD15" s="1">
        <v>1.2999999999999999E-2</v>
      </c>
      <c r="DE15" s="1">
        <v>11607</v>
      </c>
      <c r="DF15" s="3">
        <f t="shared" si="21"/>
        <v>150.89099999999999</v>
      </c>
      <c r="DH15" s="6">
        <v>42369</v>
      </c>
      <c r="DI15" s="1">
        <v>0.01</v>
      </c>
      <c r="DJ15" s="1">
        <v>81883</v>
      </c>
      <c r="DK15" s="3">
        <f t="shared" si="22"/>
        <v>818.83</v>
      </c>
      <c r="DM15" s="6">
        <v>42369</v>
      </c>
      <c r="DN15" s="1">
        <v>1.6</v>
      </c>
      <c r="DO15" s="1">
        <v>145</v>
      </c>
      <c r="DP15" s="3">
        <f t="shared" si="23"/>
        <v>232</v>
      </c>
      <c r="DR15" s="6">
        <v>42369</v>
      </c>
      <c r="DS15" s="1">
        <v>4.0000000000000001E-3</v>
      </c>
      <c r="DT15" s="1">
        <v>246748</v>
      </c>
      <c r="DU15" s="3">
        <f t="shared" si="24"/>
        <v>986.99200000000008</v>
      </c>
      <c r="DW15" s="6">
        <v>42369</v>
      </c>
      <c r="DX15" s="1">
        <v>3.5</v>
      </c>
      <c r="DY15" s="1">
        <v>88857</v>
      </c>
      <c r="DZ15" s="3">
        <f t="shared" si="25"/>
        <v>310999.5</v>
      </c>
      <c r="EB15" s="6">
        <v>42369</v>
      </c>
      <c r="EC15" s="1">
        <v>0.16</v>
      </c>
      <c r="ED15" s="1">
        <v>1974</v>
      </c>
      <c r="EE15" s="3">
        <f t="shared" si="26"/>
        <v>315.84000000000003</v>
      </c>
      <c r="EG15" s="6">
        <v>42369</v>
      </c>
      <c r="EH15" s="1">
        <v>0.14000000000000001</v>
      </c>
      <c r="EI15" s="1">
        <v>20119</v>
      </c>
      <c r="EJ15" s="3">
        <f t="shared" si="27"/>
        <v>2816.6600000000003</v>
      </c>
      <c r="EL15" s="6">
        <v>42369</v>
      </c>
      <c r="EM15" s="1">
        <v>1.9E-3</v>
      </c>
      <c r="EN15" s="1">
        <v>437060</v>
      </c>
      <c r="EO15" s="3">
        <f t="shared" si="28"/>
        <v>830.41399999999999</v>
      </c>
      <c r="EQ15" s="6">
        <v>41729</v>
      </c>
      <c r="ER15" s="1">
        <v>0.15</v>
      </c>
      <c r="ES15" s="1">
        <v>5000</v>
      </c>
      <c r="ET15" s="3">
        <f t="shared" si="29"/>
        <v>750</v>
      </c>
      <c r="EV15" s="6">
        <v>42369</v>
      </c>
      <c r="EW15" s="1">
        <v>5.0000000000000001E-4</v>
      </c>
      <c r="EX15" s="1">
        <v>6216224</v>
      </c>
      <c r="EY15" s="3">
        <f t="shared" si="30"/>
        <v>3108.1120000000001</v>
      </c>
      <c r="FA15" s="6">
        <v>42277</v>
      </c>
      <c r="FB15" s="1">
        <v>0.02</v>
      </c>
      <c r="FC15" s="1">
        <v>5891</v>
      </c>
      <c r="FD15" s="3">
        <f t="shared" si="31"/>
        <v>117.82000000000001</v>
      </c>
      <c r="FF15" s="6">
        <v>42004</v>
      </c>
      <c r="FG15" s="1">
        <v>5.0000000000000001E-3</v>
      </c>
      <c r="FH15" s="1">
        <v>9845505</v>
      </c>
      <c r="FI15" s="3">
        <f t="shared" si="32"/>
        <v>49227.525000000001</v>
      </c>
      <c r="FK15" s="6">
        <v>42369</v>
      </c>
      <c r="FL15" s="1">
        <v>1.1000000000000001E-3</v>
      </c>
      <c r="FM15" s="1">
        <v>326803514</v>
      </c>
      <c r="FN15" s="3">
        <f t="shared" si="33"/>
        <v>359483.86540000001</v>
      </c>
      <c r="FP15" s="6">
        <v>42369</v>
      </c>
      <c r="FQ15" s="1">
        <v>4.0000000000000002E-4</v>
      </c>
      <c r="FR15" s="1">
        <v>14331822</v>
      </c>
      <c r="FS15" s="3">
        <f t="shared" si="34"/>
        <v>5732.7287999999999</v>
      </c>
      <c r="FU15" s="6">
        <v>42369</v>
      </c>
      <c r="FV15" s="1">
        <v>5.0000000000000001E-4</v>
      </c>
      <c r="FW15" s="1">
        <v>49804626</v>
      </c>
      <c r="FX15" s="3">
        <f t="shared" si="35"/>
        <v>24902.313000000002</v>
      </c>
      <c r="FZ15" s="6">
        <v>42369</v>
      </c>
      <c r="GA15" s="1">
        <v>2.2999999999999998</v>
      </c>
      <c r="GB15" s="1">
        <v>8398</v>
      </c>
      <c r="GC15" s="3">
        <f t="shared" si="36"/>
        <v>19315.399999999998</v>
      </c>
      <c r="GE15" s="6">
        <v>42369</v>
      </c>
      <c r="GF15" s="1">
        <v>1E-4</v>
      </c>
      <c r="GG15" s="1">
        <v>575179</v>
      </c>
      <c r="GH15" s="3">
        <f t="shared" si="37"/>
        <v>57.517900000000004</v>
      </c>
      <c r="GJ15" s="6">
        <v>42369</v>
      </c>
      <c r="GK15" s="1">
        <v>5.0000000000000001E-4</v>
      </c>
      <c r="GL15" s="1">
        <v>7117511</v>
      </c>
      <c r="GM15" s="3">
        <f t="shared" si="38"/>
        <v>3558.7555000000002</v>
      </c>
      <c r="GO15" s="6">
        <v>42369</v>
      </c>
      <c r="GP15" s="1">
        <v>5.0000000000000001E-3</v>
      </c>
      <c r="GQ15" s="1">
        <v>38907477</v>
      </c>
      <c r="GR15" s="3">
        <f t="shared" si="39"/>
        <v>194537.38500000001</v>
      </c>
      <c r="GT15" s="6">
        <v>42369</v>
      </c>
      <c r="GU15" s="1">
        <v>2.7000000000000001E-3</v>
      </c>
      <c r="GV15" s="1">
        <v>156936592</v>
      </c>
      <c r="GW15" s="3">
        <f t="shared" si="40"/>
        <v>423728.79840000003</v>
      </c>
      <c r="GY15" s="6">
        <v>42369</v>
      </c>
      <c r="GZ15" s="1">
        <v>1.6000000000000001E-3</v>
      </c>
      <c r="HA15" s="1">
        <v>257092</v>
      </c>
      <c r="HB15" s="3">
        <f t="shared" si="41"/>
        <v>411.34720000000004</v>
      </c>
      <c r="HD15" s="6">
        <v>42369</v>
      </c>
      <c r="HE15" s="1">
        <v>3.6799999999999999E-2</v>
      </c>
      <c r="HF15" s="1">
        <v>9186463</v>
      </c>
      <c r="HG15" s="3">
        <f t="shared" si="42"/>
        <v>338061.83840000001</v>
      </c>
      <c r="HI15" s="6">
        <v>42369</v>
      </c>
      <c r="HJ15" s="1">
        <v>0.1</v>
      </c>
      <c r="HK15" s="1">
        <v>24578</v>
      </c>
      <c r="HL15" s="3">
        <f t="shared" si="43"/>
        <v>2457.8000000000002</v>
      </c>
      <c r="HN15" s="6">
        <v>42369</v>
      </c>
      <c r="HO15" s="1">
        <v>7.0499999999999993E-2</v>
      </c>
      <c r="HP15" s="1">
        <v>41909</v>
      </c>
      <c r="HQ15" s="3">
        <f t="shared" si="44"/>
        <v>2954.5844999999999</v>
      </c>
      <c r="HS15" s="6">
        <v>42369</v>
      </c>
      <c r="HT15" s="1">
        <v>2.5000000000000001E-2</v>
      </c>
      <c r="HU15" s="1">
        <v>102152</v>
      </c>
      <c r="HV15" s="3">
        <f t="shared" si="45"/>
        <v>2553.8000000000002</v>
      </c>
      <c r="HX15" s="6">
        <v>42369</v>
      </c>
      <c r="HY15" s="1">
        <v>2.48</v>
      </c>
      <c r="HZ15" s="1">
        <v>30207496</v>
      </c>
      <c r="IA15" s="3">
        <f t="shared" si="46"/>
        <v>74914590.079999998</v>
      </c>
      <c r="IC15" s="6">
        <v>42369</v>
      </c>
      <c r="ID15" s="1">
        <v>2.5999999999999999E-3</v>
      </c>
      <c r="IE15" s="1">
        <v>1045297</v>
      </c>
      <c r="IF15" s="3">
        <f t="shared" si="47"/>
        <v>2717.7721999999999</v>
      </c>
      <c r="IH15" s="6">
        <v>42369</v>
      </c>
      <c r="II15" s="1">
        <v>0.9</v>
      </c>
      <c r="IJ15" s="1">
        <v>413778</v>
      </c>
      <c r="IK15" s="3">
        <f t="shared" si="48"/>
        <v>372400.2</v>
      </c>
      <c r="IM15" s="6">
        <v>42369</v>
      </c>
      <c r="IN15" s="1">
        <v>3.8000000000000002E-4</v>
      </c>
      <c r="IO15" s="1">
        <v>40745589</v>
      </c>
      <c r="IP15" s="3">
        <f t="shared" si="49"/>
        <v>15483.323820000001</v>
      </c>
      <c r="IR15" s="6">
        <v>42369</v>
      </c>
      <c r="IS15" s="1">
        <v>0.1</v>
      </c>
      <c r="IT15" s="1">
        <v>57694</v>
      </c>
      <c r="IU15" s="3">
        <f t="shared" si="50"/>
        <v>5769.4000000000005</v>
      </c>
      <c r="IW15" s="6">
        <v>42369</v>
      </c>
      <c r="IX15" s="1">
        <v>1.2E-2</v>
      </c>
      <c r="IY15" s="1">
        <v>1071963</v>
      </c>
      <c r="IZ15" s="3">
        <f t="shared" si="51"/>
        <v>12863.556</v>
      </c>
      <c r="JB15" s="6">
        <v>42369</v>
      </c>
      <c r="JC15" s="1">
        <v>1E-4</v>
      </c>
      <c r="JD15" s="1">
        <v>90617864</v>
      </c>
      <c r="JE15" s="3">
        <f t="shared" si="52"/>
        <v>9061.7864000000009</v>
      </c>
      <c r="JG15" s="6">
        <v>42369</v>
      </c>
      <c r="JH15" s="1">
        <v>5.3E-3</v>
      </c>
      <c r="JI15" s="1">
        <v>763379</v>
      </c>
      <c r="JJ15" s="3">
        <f t="shared" si="53"/>
        <v>4045.9087</v>
      </c>
      <c r="JL15" s="6">
        <v>42369</v>
      </c>
      <c r="JM15" s="1">
        <v>3</v>
      </c>
      <c r="JN15" s="1">
        <v>1000</v>
      </c>
      <c r="JO15" s="3">
        <f t="shared" si="54"/>
        <v>3000</v>
      </c>
      <c r="JQ15" s="6">
        <v>42369</v>
      </c>
      <c r="JR15" s="1">
        <v>18.5</v>
      </c>
      <c r="JS15" s="1">
        <v>3040</v>
      </c>
      <c r="JT15" s="3">
        <f t="shared" si="55"/>
        <v>56240</v>
      </c>
      <c r="JV15" s="6">
        <v>42369</v>
      </c>
      <c r="JW15" s="1">
        <v>0.04</v>
      </c>
      <c r="JX15" s="1">
        <v>462033</v>
      </c>
      <c r="JY15" s="3">
        <f t="shared" si="56"/>
        <v>18481.32</v>
      </c>
      <c r="KA15" s="6">
        <v>42185</v>
      </c>
      <c r="KB15" s="1">
        <v>6</v>
      </c>
      <c r="KC15" s="1">
        <v>4103</v>
      </c>
      <c r="KD15" s="3">
        <f t="shared" si="57"/>
        <v>24618</v>
      </c>
      <c r="KI15" s="3" t="str">
        <f t="shared" si="58"/>
        <v/>
      </c>
      <c r="KK15" s="6">
        <v>42369</v>
      </c>
      <c r="KL15" s="1">
        <v>7.1999999999999995E-2</v>
      </c>
      <c r="KM15" s="1">
        <v>3681733</v>
      </c>
      <c r="KN15" s="3">
        <f t="shared" si="59"/>
        <v>265084.77599999995</v>
      </c>
      <c r="KP15" s="6">
        <v>42369</v>
      </c>
      <c r="KQ15" s="1">
        <v>1.4E-2</v>
      </c>
      <c r="KR15" s="1">
        <v>6501049</v>
      </c>
      <c r="KS15" s="3">
        <f t="shared" si="60"/>
        <v>91014.686000000002</v>
      </c>
      <c r="KU15" s="6">
        <v>42369</v>
      </c>
      <c r="KV15" s="1">
        <v>2.5000000000000001E-2</v>
      </c>
      <c r="KW15" s="1">
        <v>2332487</v>
      </c>
      <c r="KX15" s="3">
        <f t="shared" si="61"/>
        <v>58312.175000000003</v>
      </c>
      <c r="KZ15" s="6">
        <v>42369</v>
      </c>
      <c r="LA15" s="1">
        <v>0.25</v>
      </c>
      <c r="LB15" s="1">
        <v>155142</v>
      </c>
      <c r="LC15" s="3">
        <f t="shared" si="62"/>
        <v>38785.5</v>
      </c>
      <c r="LE15" s="6">
        <v>42369</v>
      </c>
      <c r="LF15" s="1">
        <v>3.5000000000000003E-2</v>
      </c>
      <c r="LG15" s="1">
        <v>92300</v>
      </c>
      <c r="LH15" s="3">
        <f t="shared" si="63"/>
        <v>3230.5000000000005</v>
      </c>
      <c r="LJ15" s="6">
        <v>42369</v>
      </c>
      <c r="LK15" s="1">
        <v>1.6099999999999999</v>
      </c>
      <c r="LL15" s="1">
        <v>30539671</v>
      </c>
      <c r="LM15" s="3">
        <f t="shared" si="64"/>
        <v>49168870.309999995</v>
      </c>
      <c r="LO15" s="6">
        <v>42369</v>
      </c>
      <c r="LP15" s="1">
        <v>5.7</v>
      </c>
      <c r="LQ15" s="1">
        <v>4149</v>
      </c>
      <c r="LR15" s="3">
        <f t="shared" si="65"/>
        <v>23649.3</v>
      </c>
      <c r="LT15" s="6">
        <v>42369</v>
      </c>
      <c r="LU15" s="1">
        <v>0.7</v>
      </c>
      <c r="LV15" s="1">
        <v>502915</v>
      </c>
      <c r="LW15" s="3">
        <f t="shared" si="66"/>
        <v>352040.5</v>
      </c>
      <c r="LY15" s="6">
        <v>42369</v>
      </c>
      <c r="LZ15" s="1">
        <v>2.8E-3</v>
      </c>
      <c r="MA15" s="1">
        <v>9043491</v>
      </c>
      <c r="MB15" s="3">
        <f t="shared" si="67"/>
        <v>25321.774799999999</v>
      </c>
      <c r="MD15" s="6">
        <v>42369</v>
      </c>
      <c r="ME15" s="1">
        <v>3.5130000000000002E-2</v>
      </c>
      <c r="MF15" s="1">
        <v>1672049</v>
      </c>
      <c r="MG15" s="3">
        <f t="shared" si="68"/>
        <v>58739.08137</v>
      </c>
      <c r="MI15" s="6">
        <v>42369</v>
      </c>
      <c r="MJ15" s="1">
        <v>0.63500000000000001</v>
      </c>
      <c r="MK15" s="1">
        <v>30509341</v>
      </c>
      <c r="ML15" s="3">
        <f t="shared" si="69"/>
        <v>19373431.535</v>
      </c>
      <c r="MN15" s="6">
        <v>42369</v>
      </c>
      <c r="MO15" s="1">
        <v>2.9999999999999997E-4</v>
      </c>
      <c r="MP15" s="1">
        <v>584200572</v>
      </c>
      <c r="MQ15" s="3">
        <f t="shared" si="70"/>
        <v>175260.17159999997</v>
      </c>
      <c r="MS15" s="6">
        <v>42369</v>
      </c>
      <c r="MT15" s="1">
        <v>0.18</v>
      </c>
      <c r="MU15" s="1">
        <v>3217603</v>
      </c>
      <c r="MV15" s="3">
        <f t="shared" si="71"/>
        <v>579168.53999999992</v>
      </c>
      <c r="MX15" s="6">
        <v>42369</v>
      </c>
      <c r="MY15" s="1">
        <v>3.0099999999999998E-2</v>
      </c>
      <c r="MZ15" s="1">
        <v>5952748</v>
      </c>
      <c r="NA15" s="3">
        <f t="shared" si="72"/>
        <v>179177.71479999999</v>
      </c>
      <c r="NC15" s="6">
        <v>42369</v>
      </c>
      <c r="ND15" s="1">
        <v>0.34</v>
      </c>
      <c r="NE15" s="1">
        <v>657232</v>
      </c>
      <c r="NF15" s="3">
        <f t="shared" si="73"/>
        <v>223458.88</v>
      </c>
      <c r="NH15" s="6">
        <v>42369</v>
      </c>
      <c r="NI15" s="1">
        <v>0.26</v>
      </c>
      <c r="NJ15" s="1">
        <v>8408</v>
      </c>
      <c r="NK15" s="3">
        <f t="shared" si="74"/>
        <v>2186.08</v>
      </c>
      <c r="NM15" s="6">
        <v>42369</v>
      </c>
      <c r="NN15" s="1">
        <v>6.2500000000000001E-4</v>
      </c>
      <c r="NO15" s="1">
        <v>1195978432</v>
      </c>
      <c r="NP15" s="3">
        <f t="shared" si="75"/>
        <v>747486.52</v>
      </c>
      <c r="NR15" s="6">
        <v>42369</v>
      </c>
      <c r="NS15" s="1">
        <v>10.9</v>
      </c>
      <c r="NT15" s="1">
        <v>437703</v>
      </c>
      <c r="NU15" s="3">
        <f t="shared" si="76"/>
        <v>4770962.7</v>
      </c>
      <c r="NW15" s="6">
        <v>42369</v>
      </c>
      <c r="NX15" s="1">
        <v>1.75</v>
      </c>
      <c r="NY15" s="1">
        <v>125159</v>
      </c>
      <c r="NZ15" s="3">
        <f t="shared" si="77"/>
        <v>219028.25</v>
      </c>
      <c r="OB15" s="6">
        <v>42369</v>
      </c>
      <c r="OC15" s="1">
        <v>1.62</v>
      </c>
      <c r="OD15" s="1">
        <v>48370254</v>
      </c>
      <c r="OE15" s="3">
        <f t="shared" si="78"/>
        <v>78359811.480000004</v>
      </c>
      <c r="OG15" s="6">
        <v>42369</v>
      </c>
      <c r="OH15" s="1">
        <v>0.1</v>
      </c>
      <c r="OI15" s="1">
        <v>11666</v>
      </c>
      <c r="OJ15" s="3">
        <f t="shared" si="79"/>
        <v>1166.6000000000001</v>
      </c>
      <c r="OL15" s="6">
        <v>42369</v>
      </c>
      <c r="OM15" s="1">
        <v>22.71</v>
      </c>
      <c r="ON15" s="1">
        <v>5794794</v>
      </c>
      <c r="OO15" s="3">
        <f t="shared" si="80"/>
        <v>131599771.74000001</v>
      </c>
      <c r="OQ15" s="6">
        <v>42369</v>
      </c>
      <c r="OR15" s="1">
        <v>0.75990000000000002</v>
      </c>
      <c r="OS15" s="1">
        <v>12366861</v>
      </c>
      <c r="OT15" s="3">
        <f t="shared" si="81"/>
        <v>9397577.6739000008</v>
      </c>
      <c r="OV15" s="6">
        <v>42369</v>
      </c>
      <c r="OW15" s="1">
        <v>0.53990000000000005</v>
      </c>
      <c r="OX15" s="1">
        <v>229754</v>
      </c>
      <c r="OY15" s="3">
        <f t="shared" si="82"/>
        <v>124044.18460000001</v>
      </c>
      <c r="PA15" s="6">
        <v>42369</v>
      </c>
      <c r="PB15" s="1">
        <v>0.27600000000000002</v>
      </c>
      <c r="PC15" s="1">
        <v>2185707</v>
      </c>
      <c r="PD15" s="3">
        <f t="shared" si="83"/>
        <v>603255.1320000001</v>
      </c>
      <c r="PF15" s="6">
        <v>42369</v>
      </c>
      <c r="PG15" s="1">
        <v>9.84</v>
      </c>
      <c r="PH15" s="1">
        <v>202393</v>
      </c>
      <c r="PI15" s="3">
        <f t="shared" si="84"/>
        <v>1991547.1199999999</v>
      </c>
      <c r="PK15" s="6">
        <v>42369</v>
      </c>
      <c r="PL15" s="1">
        <v>1.75</v>
      </c>
      <c r="PM15" s="1">
        <v>435473</v>
      </c>
      <c r="PN15" s="3">
        <f t="shared" si="85"/>
        <v>762077.75</v>
      </c>
      <c r="PP15" s="6">
        <v>42369</v>
      </c>
      <c r="PQ15" s="1">
        <v>2.9</v>
      </c>
      <c r="PR15" s="1">
        <v>1508850</v>
      </c>
      <c r="PS15" s="3">
        <f t="shared" si="86"/>
        <v>4375665</v>
      </c>
      <c r="PU15" s="6">
        <v>42369</v>
      </c>
      <c r="PV15" s="1">
        <v>29.4</v>
      </c>
      <c r="PW15" s="1">
        <v>3163717</v>
      </c>
      <c r="PX15" s="3">
        <f t="shared" si="87"/>
        <v>93013279.799999997</v>
      </c>
      <c r="PZ15" s="6">
        <v>42369</v>
      </c>
      <c r="QA15" s="1">
        <v>2.25</v>
      </c>
      <c r="QB15" s="1">
        <v>1070626</v>
      </c>
      <c r="QC15" s="3">
        <f t="shared" si="88"/>
        <v>2408908.5</v>
      </c>
      <c r="QE15" s="6">
        <v>42369</v>
      </c>
      <c r="QF15" s="1">
        <v>1.8399999999999999</v>
      </c>
      <c r="QG15" s="1">
        <v>207108</v>
      </c>
      <c r="QH15" s="3">
        <f t="shared" si="89"/>
        <v>381078.72</v>
      </c>
      <c r="QJ15" s="6">
        <v>42369</v>
      </c>
      <c r="QK15" s="1">
        <v>0.2732</v>
      </c>
      <c r="QL15" s="1">
        <v>886177</v>
      </c>
      <c r="QM15" s="3">
        <f t="shared" si="90"/>
        <v>242103.5564</v>
      </c>
      <c r="QO15" s="6">
        <v>42369</v>
      </c>
      <c r="QP15" s="1">
        <v>12.7</v>
      </c>
      <c r="QQ15" s="1">
        <v>341279</v>
      </c>
      <c r="QR15" s="3">
        <f t="shared" si="91"/>
        <v>4334243.3</v>
      </c>
      <c r="QT15" s="6">
        <v>42369</v>
      </c>
      <c r="QU15" s="1">
        <v>6</v>
      </c>
      <c r="QV15" s="1">
        <v>541979</v>
      </c>
      <c r="QW15" s="3">
        <f t="shared" si="92"/>
        <v>3251874</v>
      </c>
      <c r="QY15" s="6">
        <v>42369</v>
      </c>
      <c r="QZ15" s="1">
        <v>9.25</v>
      </c>
      <c r="RA15" s="1">
        <v>1327030</v>
      </c>
      <c r="RB15" s="3">
        <f t="shared" si="93"/>
        <v>12275027.5</v>
      </c>
      <c r="RD15" s="6">
        <v>42369</v>
      </c>
      <c r="RE15" s="1">
        <v>34.32</v>
      </c>
      <c r="RF15" s="1">
        <v>300</v>
      </c>
      <c r="RG15" s="3">
        <f t="shared" si="94"/>
        <v>10296</v>
      </c>
      <c r="RI15" s="6">
        <v>42369</v>
      </c>
      <c r="RJ15" s="1">
        <v>46.95</v>
      </c>
      <c r="RK15" s="1">
        <v>193666</v>
      </c>
      <c r="RL15" s="3">
        <f t="shared" si="95"/>
        <v>9092618.7000000011</v>
      </c>
      <c r="RN15" s="6">
        <v>42369</v>
      </c>
      <c r="RO15" s="1">
        <v>5.64</v>
      </c>
      <c r="RP15" s="1">
        <v>898018</v>
      </c>
      <c r="RQ15" s="3">
        <f t="shared" si="96"/>
        <v>5064821.5199999996</v>
      </c>
      <c r="RS15" s="6">
        <v>42369</v>
      </c>
      <c r="RT15" s="1">
        <v>0.55000000000000004</v>
      </c>
      <c r="RU15" s="1">
        <v>794103</v>
      </c>
      <c r="RV15" s="3">
        <f t="shared" si="97"/>
        <v>436756.65</v>
      </c>
      <c r="RX15" s="6">
        <v>42369</v>
      </c>
      <c r="RY15" s="1">
        <v>5.38</v>
      </c>
      <c r="RZ15" s="1">
        <v>246483</v>
      </c>
      <c r="SA15" s="3">
        <f t="shared" si="98"/>
        <v>1326078.54</v>
      </c>
      <c r="SC15" s="6">
        <v>42369</v>
      </c>
      <c r="SD15" s="1">
        <v>1.52</v>
      </c>
      <c r="SE15" s="1">
        <v>16649304</v>
      </c>
      <c r="SF15" s="3">
        <f t="shared" si="99"/>
        <v>25306942.080000002</v>
      </c>
      <c r="SH15" s="6">
        <v>42369</v>
      </c>
      <c r="SI15" s="1">
        <v>2.36</v>
      </c>
      <c r="SJ15" s="1">
        <v>308924</v>
      </c>
      <c r="SK15" s="3">
        <f t="shared" si="100"/>
        <v>729060.64</v>
      </c>
      <c r="SM15" s="6">
        <v>42369</v>
      </c>
      <c r="SN15" s="1">
        <v>1.1499999999999999</v>
      </c>
      <c r="SO15" s="1">
        <v>96590</v>
      </c>
      <c r="SP15" s="3">
        <f t="shared" si="101"/>
        <v>111078.49999999999</v>
      </c>
      <c r="SR15" s="6">
        <v>42369</v>
      </c>
      <c r="SS15" s="1">
        <v>3.12</v>
      </c>
      <c r="ST15" s="1">
        <v>8866418</v>
      </c>
      <c r="SU15" s="3">
        <f t="shared" si="102"/>
        <v>27663224.16</v>
      </c>
      <c r="SW15" s="6">
        <v>42369</v>
      </c>
      <c r="SX15" s="1">
        <v>2.2800000000000002</v>
      </c>
      <c r="SY15" s="1">
        <v>2800602</v>
      </c>
      <c r="SZ15" s="3">
        <f t="shared" si="103"/>
        <v>6385372.5600000005</v>
      </c>
      <c r="TB15" s="6">
        <v>42369</v>
      </c>
      <c r="TC15" s="1">
        <v>5.0999999999999996</v>
      </c>
      <c r="TD15" s="1">
        <v>382768</v>
      </c>
      <c r="TE15" s="3">
        <f t="shared" si="104"/>
        <v>1952116.7999999998</v>
      </c>
      <c r="TG15" s="6">
        <v>42369</v>
      </c>
      <c r="TH15" s="1">
        <v>2.59</v>
      </c>
      <c r="TI15" s="1">
        <v>793388</v>
      </c>
      <c r="TJ15" s="3">
        <f t="shared" si="105"/>
        <v>2054874.92</v>
      </c>
      <c r="TL15" s="6">
        <v>42369</v>
      </c>
      <c r="TM15" s="1">
        <v>0.505</v>
      </c>
      <c r="TN15" s="1">
        <v>829467</v>
      </c>
      <c r="TO15" s="3">
        <f t="shared" si="106"/>
        <v>418880.83500000002</v>
      </c>
      <c r="TQ15" s="6">
        <v>42369</v>
      </c>
      <c r="TR15" s="1">
        <v>4.4400000000000004</v>
      </c>
      <c r="TS15" s="1">
        <v>4757826</v>
      </c>
      <c r="TT15" s="3">
        <f t="shared" si="107"/>
        <v>21124747.440000001</v>
      </c>
      <c r="TY15" s="3" t="str">
        <f t="shared" si="108"/>
        <v/>
      </c>
      <c r="UA15" s="6">
        <v>42369</v>
      </c>
      <c r="UB15" s="1">
        <v>3.03</v>
      </c>
      <c r="UC15" s="1">
        <v>6415596</v>
      </c>
      <c r="UD15" s="3">
        <f t="shared" si="109"/>
        <v>19439255.879999999</v>
      </c>
      <c r="UF15" s="6">
        <v>42369</v>
      </c>
      <c r="UG15" s="1">
        <v>14.7</v>
      </c>
      <c r="UH15" s="1">
        <v>21817</v>
      </c>
      <c r="UI15" s="3">
        <f t="shared" si="110"/>
        <v>320709.89999999997</v>
      </c>
      <c r="UK15" s="6">
        <v>42369</v>
      </c>
      <c r="UL15" s="1">
        <v>5.3849999999999998</v>
      </c>
      <c r="UM15" s="1">
        <v>4567255</v>
      </c>
      <c r="UN15" s="3">
        <f t="shared" si="111"/>
        <v>24594668.175000001</v>
      </c>
      <c r="UP15" s="6">
        <v>42369</v>
      </c>
      <c r="UQ15" s="1">
        <v>16.510000000000002</v>
      </c>
      <c r="UR15" s="1">
        <v>9215</v>
      </c>
      <c r="US15" s="3">
        <f t="shared" si="112"/>
        <v>152139.65000000002</v>
      </c>
      <c r="UU15" s="6">
        <v>42369</v>
      </c>
      <c r="UV15" s="1">
        <v>2.3199999999999998</v>
      </c>
      <c r="UW15" s="1">
        <v>3017100</v>
      </c>
      <c r="UX15" s="3">
        <f t="shared" si="113"/>
        <v>6999671.9999999991</v>
      </c>
      <c r="VC15" s="3" t="str">
        <f t="shared" si="114"/>
        <v/>
      </c>
      <c r="VH15" s="3" t="str">
        <f t="shared" si="115"/>
        <v/>
      </c>
      <c r="VJ15" s="6">
        <v>42369</v>
      </c>
      <c r="VK15" s="1">
        <v>2.02</v>
      </c>
      <c r="VL15" s="1">
        <v>2051483</v>
      </c>
      <c r="VM15" s="3">
        <f t="shared" si="116"/>
        <v>4143995.66</v>
      </c>
      <c r="VO15" s="6">
        <v>42369</v>
      </c>
      <c r="VP15" s="1">
        <v>2.5300000000000002</v>
      </c>
      <c r="VQ15" s="1">
        <v>11634580</v>
      </c>
      <c r="VR15" s="3">
        <f t="shared" si="117"/>
        <v>29435487.400000002</v>
      </c>
      <c r="VT15" s="6">
        <v>42369</v>
      </c>
      <c r="VU15" s="1">
        <v>0.1</v>
      </c>
      <c r="VV15" s="1">
        <v>27984</v>
      </c>
      <c r="VW15" s="3">
        <f t="shared" si="118"/>
        <v>2798.4</v>
      </c>
      <c r="VY15" s="6">
        <v>42369</v>
      </c>
      <c r="VZ15" s="1">
        <v>1.88</v>
      </c>
      <c r="WA15" s="1">
        <v>717873</v>
      </c>
      <c r="WB15" s="3">
        <f t="shared" si="119"/>
        <v>1349601.24</v>
      </c>
      <c r="WD15" s="6">
        <v>42369</v>
      </c>
      <c r="WE15" s="1">
        <v>25.06</v>
      </c>
      <c r="WF15" s="1">
        <v>779342</v>
      </c>
      <c r="WG15" s="3">
        <f t="shared" si="120"/>
        <v>19530310.52</v>
      </c>
      <c r="WI15" s="6">
        <v>42369</v>
      </c>
      <c r="WJ15" s="1">
        <v>3.85</v>
      </c>
      <c r="WK15" s="1">
        <v>34585674</v>
      </c>
      <c r="WL15" s="3">
        <f t="shared" si="121"/>
        <v>133154844.90000001</v>
      </c>
      <c r="WN15" s="6">
        <v>42369</v>
      </c>
      <c r="WO15" s="1">
        <v>26</v>
      </c>
      <c r="WP15" s="1">
        <v>38998</v>
      </c>
      <c r="WQ15" s="3">
        <f t="shared" si="122"/>
        <v>1013948</v>
      </c>
      <c r="WS15" s="6">
        <v>42369</v>
      </c>
      <c r="WT15" s="1">
        <v>9.2136999999999993</v>
      </c>
      <c r="WU15" s="1">
        <v>1005129</v>
      </c>
      <c r="WV15" s="3">
        <f t="shared" si="123"/>
        <v>9260957.0672999993</v>
      </c>
      <c r="WX15" s="6">
        <v>42369</v>
      </c>
      <c r="WY15" s="1">
        <v>1.02</v>
      </c>
      <c r="WZ15" s="1">
        <v>125551166</v>
      </c>
      <c r="XA15" s="3">
        <f t="shared" si="124"/>
        <v>128062189.32000001</v>
      </c>
      <c r="XC15" s="6">
        <v>42369</v>
      </c>
      <c r="XD15" s="1">
        <v>4.26</v>
      </c>
      <c r="XE15" s="1">
        <v>808522</v>
      </c>
      <c r="XF15" s="3">
        <f t="shared" si="125"/>
        <v>3444303.7199999997</v>
      </c>
      <c r="XK15" s="3" t="str">
        <f t="shared" si="126"/>
        <v/>
      </c>
      <c r="XM15" s="6">
        <v>42369</v>
      </c>
      <c r="XN15" s="1">
        <v>13.85</v>
      </c>
      <c r="XO15" s="1">
        <v>22137</v>
      </c>
      <c r="XP15" s="3">
        <f t="shared" si="127"/>
        <v>306597.45</v>
      </c>
      <c r="XR15" s="6">
        <v>42369</v>
      </c>
      <c r="XS15" s="1">
        <v>12.39</v>
      </c>
      <c r="XT15" s="1">
        <v>8297283</v>
      </c>
      <c r="XU15" s="3">
        <f t="shared" si="128"/>
        <v>102803336.37</v>
      </c>
      <c r="XW15" s="6">
        <v>42369</v>
      </c>
      <c r="XX15" s="1">
        <v>6.76</v>
      </c>
      <c r="XY15" s="1">
        <v>103012</v>
      </c>
      <c r="XZ15" s="3">
        <f t="shared" si="129"/>
        <v>696361.12</v>
      </c>
      <c r="YB15" s="6">
        <v>42369</v>
      </c>
      <c r="YC15" s="1">
        <v>22.05</v>
      </c>
      <c r="YD15" s="1">
        <v>3540401</v>
      </c>
      <c r="YE15" s="3">
        <f t="shared" si="130"/>
        <v>78065842.049999997</v>
      </c>
      <c r="YG15" s="6">
        <v>42369</v>
      </c>
      <c r="YH15" s="1">
        <v>4.9993999999999996</v>
      </c>
      <c r="YI15" s="1">
        <v>867557</v>
      </c>
      <c r="YJ15" s="3">
        <f t="shared" si="131"/>
        <v>4337264.4657999994</v>
      </c>
      <c r="YL15" s="6">
        <v>42369</v>
      </c>
      <c r="YM15" s="1">
        <v>9.2899999999999991</v>
      </c>
      <c r="YN15" s="1">
        <v>892153</v>
      </c>
      <c r="YO15" s="3">
        <f t="shared" si="132"/>
        <v>8288101.3699999992</v>
      </c>
      <c r="YQ15" s="6">
        <v>42369</v>
      </c>
      <c r="YR15" s="1">
        <v>24.3</v>
      </c>
      <c r="YS15" s="1">
        <v>1037357</v>
      </c>
      <c r="YT15" s="3">
        <f t="shared" si="133"/>
        <v>25207775.100000001</v>
      </c>
      <c r="YV15" s="6">
        <v>42369</v>
      </c>
      <c r="YW15" s="1">
        <v>5.46</v>
      </c>
      <c r="YX15" s="1">
        <v>3279077</v>
      </c>
      <c r="YY15" s="3">
        <f t="shared" si="134"/>
        <v>17903760.419999998</v>
      </c>
      <c r="ZA15" s="6">
        <v>42369</v>
      </c>
      <c r="ZB15" s="1">
        <v>13.35</v>
      </c>
      <c r="ZC15" s="1">
        <v>223244</v>
      </c>
      <c r="ZD15" s="3">
        <f t="shared" si="135"/>
        <v>2980307.4</v>
      </c>
      <c r="ZF15" s="6">
        <v>42369</v>
      </c>
      <c r="ZG15" s="1">
        <v>13.49</v>
      </c>
      <c r="ZH15" s="1">
        <v>11864914</v>
      </c>
      <c r="ZI15" s="3">
        <f t="shared" si="136"/>
        <v>160057689.86000001</v>
      </c>
      <c r="ZK15" s="6">
        <v>42369</v>
      </c>
      <c r="ZL15" s="1">
        <v>1.1299999999999999</v>
      </c>
      <c r="ZM15" s="1">
        <v>8563974</v>
      </c>
      <c r="ZN15" s="3">
        <f t="shared" si="137"/>
        <v>9677290.6199999992</v>
      </c>
      <c r="ZP15" s="6">
        <v>42369</v>
      </c>
      <c r="ZQ15" s="1">
        <v>21.49</v>
      </c>
      <c r="ZR15" s="1">
        <v>3164314</v>
      </c>
      <c r="ZS15" s="3">
        <f t="shared" si="138"/>
        <v>68001107.859999999</v>
      </c>
      <c r="ZU15" s="6">
        <v>42369</v>
      </c>
      <c r="ZV15" s="1">
        <v>3.7645</v>
      </c>
      <c r="ZW15" s="1">
        <v>6779467</v>
      </c>
      <c r="ZX15" s="3">
        <f t="shared" si="139"/>
        <v>25521303.521499999</v>
      </c>
      <c r="ZZ15" s="6">
        <v>42369</v>
      </c>
      <c r="AAA15" s="1">
        <v>22.54</v>
      </c>
      <c r="AAB15" s="1">
        <v>9195165</v>
      </c>
      <c r="AAC15" s="3">
        <f t="shared" si="140"/>
        <v>207259019.09999999</v>
      </c>
      <c r="AAE15" s="6">
        <v>42369</v>
      </c>
      <c r="AAF15" s="1">
        <v>3.51</v>
      </c>
      <c r="AAG15" s="1">
        <v>11984025</v>
      </c>
      <c r="AAH15" s="3">
        <f t="shared" si="141"/>
        <v>42063927.75</v>
      </c>
      <c r="AAJ15" s="6">
        <v>42369</v>
      </c>
      <c r="AAK15" s="1">
        <v>9.52</v>
      </c>
      <c r="AAL15" s="1">
        <v>21935767</v>
      </c>
      <c r="AAM15" s="3">
        <f t="shared" si="142"/>
        <v>208828501.84</v>
      </c>
      <c r="AAO15" s="6">
        <v>42369</v>
      </c>
      <c r="AAP15" s="1">
        <v>3.7199999999999998</v>
      </c>
      <c r="AAQ15" s="1">
        <v>1516226</v>
      </c>
      <c r="AAR15" s="3">
        <f t="shared" si="143"/>
        <v>5640360.7199999997</v>
      </c>
      <c r="AAT15" s="6">
        <v>42369</v>
      </c>
      <c r="AAU15" s="1">
        <v>8.82</v>
      </c>
      <c r="AAV15" s="1">
        <v>3502056</v>
      </c>
      <c r="AAW15" s="3">
        <f t="shared" si="144"/>
        <v>30888133.920000002</v>
      </c>
      <c r="ABB15" s="3" t="str">
        <f t="shared" si="145"/>
        <v/>
      </c>
      <c r="ABD15" s="6">
        <v>42369</v>
      </c>
      <c r="ABE15" s="1">
        <v>7.71</v>
      </c>
      <c r="ABF15" s="1">
        <v>5432181</v>
      </c>
      <c r="ABG15" s="3">
        <f t="shared" si="146"/>
        <v>41882115.509999998</v>
      </c>
      <c r="ABI15" s="6">
        <v>42369</v>
      </c>
      <c r="ABJ15" s="1">
        <v>10.81</v>
      </c>
      <c r="ABK15" s="1">
        <v>34173412</v>
      </c>
      <c r="ABL15" s="3">
        <f t="shared" si="147"/>
        <v>369414583.72000003</v>
      </c>
      <c r="ABN15" s="6">
        <v>42369</v>
      </c>
      <c r="ABO15" s="1">
        <v>4.71</v>
      </c>
      <c r="ABP15" s="1">
        <v>1533511</v>
      </c>
      <c r="ABQ15" s="3">
        <f t="shared" si="148"/>
        <v>7222836.8099999996</v>
      </c>
      <c r="ABS15" s="6">
        <v>42369</v>
      </c>
      <c r="ABT15" s="1">
        <v>6.35</v>
      </c>
      <c r="ABU15" s="1">
        <v>4370059</v>
      </c>
      <c r="ABV15" s="3">
        <f t="shared" si="149"/>
        <v>27749874.649999999</v>
      </c>
      <c r="ABX15" s="6">
        <v>42369</v>
      </c>
      <c r="ABY15" s="1">
        <v>0.08</v>
      </c>
      <c r="ABZ15" s="1">
        <v>6059531</v>
      </c>
      <c r="ACA15" s="3">
        <f t="shared" si="150"/>
        <v>484762.48</v>
      </c>
      <c r="ACC15" s="6">
        <v>42369</v>
      </c>
      <c r="ACD15" s="1">
        <v>7.44</v>
      </c>
      <c r="ACE15" s="1">
        <v>13936994</v>
      </c>
      <c r="ACF15" s="3">
        <f t="shared" si="151"/>
        <v>103691235.36</v>
      </c>
      <c r="ACH15" s="6">
        <v>42369</v>
      </c>
      <c r="ACI15" s="1">
        <v>5.1100000000000003</v>
      </c>
      <c r="ACJ15" s="1">
        <v>10352569</v>
      </c>
      <c r="ACK15" s="3">
        <f t="shared" si="152"/>
        <v>52901627.590000004</v>
      </c>
      <c r="ACM15" s="6">
        <v>42369</v>
      </c>
      <c r="ACN15" s="1">
        <v>3.4</v>
      </c>
      <c r="ACO15" s="1">
        <v>6631213</v>
      </c>
      <c r="ACP15" s="3">
        <f t="shared" si="153"/>
        <v>22546124.199999999</v>
      </c>
      <c r="ACR15" s="6">
        <v>42369</v>
      </c>
      <c r="ACS15" s="1">
        <v>11.96</v>
      </c>
      <c r="ACT15" s="1">
        <v>6032366</v>
      </c>
      <c r="ACU15" s="3">
        <f t="shared" si="154"/>
        <v>72147097.359999999</v>
      </c>
      <c r="ACW15" s="6">
        <v>42369</v>
      </c>
      <c r="ACX15" s="1">
        <v>10.86</v>
      </c>
      <c r="ACY15" s="1">
        <v>34188052</v>
      </c>
      <c r="ACZ15" s="3">
        <f t="shared" si="155"/>
        <v>371282244.71999997</v>
      </c>
      <c r="ADB15" s="6">
        <v>42369</v>
      </c>
      <c r="ADC15" s="1">
        <v>6.32</v>
      </c>
      <c r="ADD15" s="1">
        <v>38494645</v>
      </c>
      <c r="ADE15" s="3">
        <f t="shared" si="156"/>
        <v>243286156.40000001</v>
      </c>
      <c r="ADG15" s="6">
        <v>42369</v>
      </c>
      <c r="ADH15" s="1">
        <v>4.07</v>
      </c>
      <c r="ADI15" s="1">
        <v>38995547</v>
      </c>
      <c r="ADJ15" s="3">
        <f t="shared" si="157"/>
        <v>158711876.29000002</v>
      </c>
      <c r="ADL15" s="6">
        <v>42369</v>
      </c>
      <c r="ADM15" s="1">
        <v>11.66</v>
      </c>
      <c r="ADN15" s="1">
        <v>12406457</v>
      </c>
      <c r="ADO15" s="3">
        <f t="shared" si="158"/>
        <v>144659288.62</v>
      </c>
      <c r="ADQ15" s="6">
        <v>42369</v>
      </c>
      <c r="ADR15" s="1">
        <v>7.91</v>
      </c>
      <c r="ADS15" s="1">
        <v>11035772</v>
      </c>
      <c r="ADT15" s="3">
        <f t="shared" si="159"/>
        <v>87292956.519999996</v>
      </c>
      <c r="ADY15" s="3" t="str">
        <f t="shared" si="160"/>
        <v/>
      </c>
      <c r="AEA15" s="6">
        <v>42369</v>
      </c>
      <c r="AEB15" s="1">
        <v>13.4817</v>
      </c>
      <c r="AEC15" s="1">
        <v>4126864</v>
      </c>
      <c r="AED15" s="3">
        <f t="shared" si="161"/>
        <v>55637142.388800003</v>
      </c>
      <c r="AEF15" s="6">
        <v>42369</v>
      </c>
      <c r="AEG15" s="1">
        <v>19.174600000000002</v>
      </c>
      <c r="AEH15" s="1">
        <v>120805</v>
      </c>
      <c r="AEI15" s="3">
        <f t="shared" si="162"/>
        <v>2316387.5530000003</v>
      </c>
      <c r="AEK15" s="6">
        <v>42369</v>
      </c>
      <c r="AEL15" s="1">
        <v>18.12</v>
      </c>
      <c r="AEM15" s="1">
        <v>8560534</v>
      </c>
      <c r="AEN15" s="3">
        <f t="shared" si="163"/>
        <v>155116876.08000001</v>
      </c>
      <c r="AEP15" s="6">
        <v>42369</v>
      </c>
      <c r="AEQ15" s="1">
        <v>5.6899999999999995</v>
      </c>
      <c r="AER15" s="1">
        <v>6698877</v>
      </c>
      <c r="AES15" s="3">
        <f t="shared" si="164"/>
        <v>38116610.129999995</v>
      </c>
      <c r="AEU15" s="6">
        <v>42369</v>
      </c>
      <c r="AEV15" s="1">
        <v>2.21</v>
      </c>
      <c r="AEW15" s="1">
        <v>18856603</v>
      </c>
      <c r="AEX15" s="3">
        <f t="shared" si="165"/>
        <v>41673092.630000003</v>
      </c>
      <c r="AEZ15" s="6">
        <v>42369</v>
      </c>
      <c r="AFA15" s="1">
        <v>9.44</v>
      </c>
      <c r="AFB15" s="1">
        <v>2686769</v>
      </c>
      <c r="AFC15" s="3">
        <f t="shared" si="166"/>
        <v>25363099.359999999</v>
      </c>
      <c r="AFE15" s="6">
        <v>42369</v>
      </c>
      <c r="AFF15" s="1">
        <v>7.2</v>
      </c>
      <c r="AFG15" s="1">
        <v>6142061</v>
      </c>
      <c r="AFH15" s="3">
        <f t="shared" si="167"/>
        <v>44222839.200000003</v>
      </c>
      <c r="AFJ15" s="6">
        <v>42369</v>
      </c>
      <c r="AFK15" s="1">
        <v>4.29</v>
      </c>
      <c r="AFL15" s="1">
        <v>8640264</v>
      </c>
      <c r="AFM15" s="3">
        <f t="shared" si="168"/>
        <v>37066732.560000002</v>
      </c>
      <c r="AFO15" s="6">
        <v>42369</v>
      </c>
      <c r="AFP15" s="1">
        <v>4.6100000000000003</v>
      </c>
      <c r="AFQ15" s="1">
        <v>18186832</v>
      </c>
      <c r="AFR15" s="3">
        <f t="shared" si="169"/>
        <v>83841295.520000011</v>
      </c>
      <c r="AFW15" s="3" t="str">
        <f t="shared" si="170"/>
        <v/>
      </c>
      <c r="AFY15" s="6">
        <v>42369</v>
      </c>
      <c r="AFZ15" s="1">
        <v>3.61</v>
      </c>
      <c r="AGA15" s="1">
        <v>22365782</v>
      </c>
      <c r="AGB15" s="3">
        <f t="shared" si="171"/>
        <v>80740473.019999996</v>
      </c>
      <c r="AGD15" s="6">
        <v>42369</v>
      </c>
      <c r="AGE15" s="1">
        <v>4.84</v>
      </c>
      <c r="AGF15" s="1">
        <v>181785840</v>
      </c>
      <c r="AGG15" s="3">
        <f t="shared" si="172"/>
        <v>879843465.60000002</v>
      </c>
      <c r="AGL15" s="3" t="str">
        <f t="shared" si="173"/>
        <v/>
      </c>
      <c r="AGQ15" s="3" t="str">
        <f t="shared" si="174"/>
        <v/>
      </c>
      <c r="AGS15" s="6">
        <v>42369</v>
      </c>
      <c r="AGT15" s="1">
        <v>18.13</v>
      </c>
      <c r="AGU15" s="1">
        <v>117695985</v>
      </c>
      <c r="AGV15" s="3">
        <f t="shared" si="175"/>
        <v>2133828208.05</v>
      </c>
      <c r="AGX15" s="6">
        <v>42369</v>
      </c>
      <c r="AGY15" s="1">
        <v>2.48</v>
      </c>
      <c r="AGZ15" s="1">
        <v>3006562</v>
      </c>
      <c r="AHA15" s="3">
        <f t="shared" si="176"/>
        <v>7456273.7599999998</v>
      </c>
      <c r="AHC15" s="6">
        <v>42369</v>
      </c>
      <c r="AHD15" s="1">
        <v>11.83</v>
      </c>
      <c r="AHE15" s="1">
        <v>5856059</v>
      </c>
      <c r="AHF15" s="3">
        <f t="shared" si="177"/>
        <v>69277177.969999999</v>
      </c>
      <c r="AHH15" s="6">
        <v>42369</v>
      </c>
      <c r="AHI15" s="1">
        <v>8.1</v>
      </c>
      <c r="AHJ15" s="1">
        <v>10801251</v>
      </c>
      <c r="AHK15" s="3">
        <f t="shared" si="178"/>
        <v>87490133.099999994</v>
      </c>
      <c r="AHM15" s="6">
        <v>42369</v>
      </c>
      <c r="AHN15" s="1">
        <v>4.2300000000000004</v>
      </c>
      <c r="AHO15" s="1">
        <v>3569363</v>
      </c>
      <c r="AHP15" s="3">
        <f t="shared" si="179"/>
        <v>15098405.490000002</v>
      </c>
      <c r="AHR15" s="6">
        <v>42369</v>
      </c>
      <c r="AHS15" s="1">
        <v>1.69</v>
      </c>
      <c r="AHT15" s="1">
        <v>11141986</v>
      </c>
      <c r="AHU15" s="3">
        <f t="shared" si="180"/>
        <v>18829956.34</v>
      </c>
      <c r="AHW15" s="6">
        <v>42369</v>
      </c>
      <c r="AHX15" s="1">
        <v>8.1199999999999992</v>
      </c>
      <c r="AHY15" s="1">
        <v>4536985</v>
      </c>
      <c r="AHZ15" s="3">
        <f t="shared" si="181"/>
        <v>36840318.199999996</v>
      </c>
      <c r="AIB15" s="6">
        <v>42369</v>
      </c>
      <c r="AIC15" s="1">
        <v>6.75</v>
      </c>
      <c r="AID15" s="1">
        <v>51056900</v>
      </c>
      <c r="AIE15" s="3">
        <f t="shared" si="182"/>
        <v>344634075</v>
      </c>
      <c r="AIG15" s="6">
        <v>42369</v>
      </c>
      <c r="AIH15" s="1">
        <v>5.5</v>
      </c>
      <c r="AII15" s="1">
        <v>33830</v>
      </c>
      <c r="AIJ15" s="3">
        <f t="shared" si="183"/>
        <v>186065</v>
      </c>
      <c r="AIL15" s="6">
        <v>42369</v>
      </c>
      <c r="AIM15" s="1">
        <v>11.16</v>
      </c>
      <c r="AIN15" s="1">
        <v>7254301</v>
      </c>
      <c r="AIO15" s="3">
        <f t="shared" si="184"/>
        <v>80957999.159999996</v>
      </c>
      <c r="AIQ15" s="6">
        <v>42369</v>
      </c>
      <c r="AIR15" s="1">
        <v>9.19</v>
      </c>
      <c r="AIS15" s="1">
        <v>4280436</v>
      </c>
      <c r="AIT15" s="3">
        <f t="shared" si="185"/>
        <v>39337206.839999996</v>
      </c>
      <c r="AIV15" s="6">
        <v>42369</v>
      </c>
      <c r="AIW15" s="1">
        <v>9.98</v>
      </c>
      <c r="AIX15" s="1">
        <v>7773337</v>
      </c>
      <c r="AIY15" s="3">
        <f t="shared" si="186"/>
        <v>77577903.260000005</v>
      </c>
      <c r="AJA15" s="6">
        <v>42369</v>
      </c>
      <c r="AJB15" s="1">
        <v>28.32</v>
      </c>
      <c r="AJC15" s="1">
        <v>20536011</v>
      </c>
      <c r="AJD15" s="3">
        <f t="shared" si="187"/>
        <v>581579831.51999998</v>
      </c>
      <c r="AJF15" s="6">
        <v>42369</v>
      </c>
      <c r="AJG15" s="1">
        <v>26.41</v>
      </c>
      <c r="AJH15" s="1">
        <v>26824780</v>
      </c>
      <c r="AJI15" s="3">
        <f t="shared" si="188"/>
        <v>708442439.79999995</v>
      </c>
      <c r="AJK15" s="6">
        <v>42369</v>
      </c>
      <c r="AJL15" s="1">
        <v>8.2100000000000009</v>
      </c>
      <c r="AJM15" s="1">
        <v>8725408</v>
      </c>
      <c r="AJN15" s="3">
        <f t="shared" si="189"/>
        <v>71635599.680000007</v>
      </c>
      <c r="AJP15" s="6">
        <v>42369</v>
      </c>
      <c r="AJQ15" s="1">
        <v>13.13</v>
      </c>
      <c r="AJR15" s="1">
        <v>179296100</v>
      </c>
      <c r="AJS15" s="3">
        <f t="shared" si="190"/>
        <v>2354157793</v>
      </c>
      <c r="AJU15" s="6">
        <v>42369</v>
      </c>
      <c r="AJV15" s="1">
        <v>10.84</v>
      </c>
      <c r="AJW15" s="1">
        <v>9321106</v>
      </c>
      <c r="AJX15" s="3">
        <f t="shared" si="191"/>
        <v>101040789.03999999</v>
      </c>
      <c r="AJZ15" s="6">
        <v>42369</v>
      </c>
      <c r="AKA15" s="1">
        <v>7.72</v>
      </c>
      <c r="AKB15" s="1">
        <v>24045198</v>
      </c>
      <c r="AKC15" s="3">
        <f t="shared" si="192"/>
        <v>185628928.56</v>
      </c>
      <c r="AKE15" s="6">
        <v>42369</v>
      </c>
      <c r="AKF15" s="1">
        <v>6.5600000000000005</v>
      </c>
      <c r="AKG15" s="1">
        <v>27023168</v>
      </c>
      <c r="AKH15" s="3">
        <f t="shared" si="193"/>
        <v>177271982.08000001</v>
      </c>
      <c r="AKM15" s="3" t="str">
        <f t="shared" si="194"/>
        <v/>
      </c>
      <c r="AKO15" s="6">
        <v>42369</v>
      </c>
      <c r="AKP15" s="1">
        <v>4.2699999999999996</v>
      </c>
      <c r="AKQ15" s="1">
        <v>47833320</v>
      </c>
      <c r="AKR15" s="3">
        <f t="shared" si="195"/>
        <v>204248276.39999998</v>
      </c>
      <c r="AKT15" s="6">
        <v>42369</v>
      </c>
      <c r="AKU15" s="1">
        <v>11.96</v>
      </c>
      <c r="AKV15" s="1">
        <v>5820085</v>
      </c>
      <c r="AKW15" s="3">
        <f t="shared" si="196"/>
        <v>69608216.600000009</v>
      </c>
      <c r="AKY15" s="6">
        <v>42369</v>
      </c>
      <c r="AKZ15" s="1">
        <v>3.03</v>
      </c>
      <c r="ALA15" s="1">
        <v>28510176</v>
      </c>
      <c r="ALB15" s="3">
        <f t="shared" si="197"/>
        <v>86385833.280000001</v>
      </c>
      <c r="ALD15" s="6">
        <v>42369</v>
      </c>
      <c r="ALE15" s="1">
        <v>11.77</v>
      </c>
      <c r="ALF15" s="1">
        <v>45544439</v>
      </c>
      <c r="ALG15" s="3">
        <f t="shared" si="198"/>
        <v>536058047.02999997</v>
      </c>
      <c r="ALI15" s="6">
        <v>42369</v>
      </c>
      <c r="ALJ15" s="1">
        <v>9.1999999999999993</v>
      </c>
      <c r="ALK15" s="1">
        <v>22850803</v>
      </c>
      <c r="ALL15" s="3">
        <f t="shared" si="199"/>
        <v>210227387.59999999</v>
      </c>
      <c r="ALN15" s="6">
        <v>42369</v>
      </c>
      <c r="ALO15" s="1">
        <v>2.4300000000000002</v>
      </c>
      <c r="ALP15" s="1">
        <v>176722710</v>
      </c>
      <c r="ALQ15" s="3">
        <f t="shared" si="200"/>
        <v>429436185.30000001</v>
      </c>
      <c r="ALS15" s="6">
        <v>42369</v>
      </c>
      <c r="ALT15" s="1">
        <v>10.08</v>
      </c>
      <c r="ALU15" s="1">
        <v>9850570</v>
      </c>
      <c r="ALV15" s="3">
        <f t="shared" si="201"/>
        <v>99293745.599999994</v>
      </c>
      <c r="ALX15" s="6">
        <v>42369</v>
      </c>
      <c r="ALY15" s="1">
        <v>5.74</v>
      </c>
      <c r="ALZ15" s="1">
        <v>3151717</v>
      </c>
      <c r="AMA15" s="3">
        <f t="shared" si="202"/>
        <v>18090855.580000002</v>
      </c>
      <c r="AMC15" s="6">
        <v>42369</v>
      </c>
      <c r="AMD15" s="1">
        <v>7.66</v>
      </c>
      <c r="AME15" s="1">
        <v>18293136</v>
      </c>
      <c r="AMF15" s="3">
        <f t="shared" si="203"/>
        <v>140125421.75999999</v>
      </c>
      <c r="AMH15" s="6">
        <v>42369</v>
      </c>
      <c r="AMI15" s="1">
        <v>11</v>
      </c>
      <c r="AMJ15" s="1">
        <v>21494074</v>
      </c>
      <c r="AMK15" s="3">
        <f t="shared" si="204"/>
        <v>236434814</v>
      </c>
      <c r="AMP15" s="3" t="str">
        <f t="shared" si="205"/>
        <v/>
      </c>
      <c r="AMR15" s="6">
        <v>42369</v>
      </c>
      <c r="AMS15" s="1">
        <v>10.8</v>
      </c>
      <c r="AMT15" s="1">
        <v>12711210</v>
      </c>
      <c r="AMU15" s="3">
        <f t="shared" si="206"/>
        <v>137281068</v>
      </c>
      <c r="AMZ15" s="3" t="str">
        <f t="shared" si="207"/>
        <v/>
      </c>
      <c r="ANB15" s="6">
        <v>42369</v>
      </c>
      <c r="ANC15" s="1">
        <v>15.14</v>
      </c>
      <c r="AND15" s="1">
        <v>5645582</v>
      </c>
      <c r="ANE15" s="3">
        <f t="shared" si="208"/>
        <v>85474111.480000004</v>
      </c>
      <c r="ANJ15" s="3" t="str">
        <f t="shared" si="209"/>
        <v/>
      </c>
      <c r="ANL15" s="6">
        <v>42369</v>
      </c>
      <c r="ANM15" s="1">
        <v>20.87</v>
      </c>
      <c r="ANN15" s="1">
        <v>6058027</v>
      </c>
      <c r="ANO15" s="3">
        <f t="shared" si="210"/>
        <v>126431023.49000001</v>
      </c>
      <c r="ANQ15" s="6">
        <v>42369</v>
      </c>
      <c r="ANR15" s="1">
        <v>10.46</v>
      </c>
      <c r="ANS15" s="1">
        <v>38912891</v>
      </c>
      <c r="ANT15" s="3">
        <f t="shared" si="211"/>
        <v>407028839.86000001</v>
      </c>
      <c r="ANV15" s="6">
        <v>42369</v>
      </c>
      <c r="ANW15" s="1">
        <v>12.63</v>
      </c>
      <c r="ANX15" s="1">
        <v>7860550</v>
      </c>
      <c r="ANY15" s="3">
        <f t="shared" si="212"/>
        <v>99278746.5</v>
      </c>
      <c r="AOA15" s="6">
        <v>42369</v>
      </c>
      <c r="AOB15" s="1">
        <v>34.159999999999997</v>
      </c>
      <c r="AOC15" s="1">
        <v>28881325</v>
      </c>
      <c r="AOD15" s="3">
        <f t="shared" si="213"/>
        <v>986586061.99999988</v>
      </c>
      <c r="AOF15" s="6">
        <v>42369</v>
      </c>
      <c r="AOG15" s="1">
        <v>22.96</v>
      </c>
      <c r="AOH15" s="1">
        <v>15838616</v>
      </c>
      <c r="AOI15" s="3">
        <f t="shared" si="214"/>
        <v>363654623.36000001</v>
      </c>
      <c r="AOK15" s="6">
        <v>42369</v>
      </c>
      <c r="AOL15" s="1">
        <v>26.7</v>
      </c>
      <c r="AOM15" s="1">
        <v>49172607</v>
      </c>
      <c r="AON15" s="3">
        <f t="shared" si="215"/>
        <v>1312908606.8999999</v>
      </c>
      <c r="AOS15" s="3" t="str">
        <f t="shared" si="216"/>
        <v/>
      </c>
      <c r="AOU15" s="6">
        <v>42369</v>
      </c>
      <c r="AOV15" s="1">
        <v>12.2</v>
      </c>
      <c r="AOW15" s="1">
        <v>6748488</v>
      </c>
      <c r="AOX15" s="3">
        <f t="shared" si="217"/>
        <v>82331553.599999994</v>
      </c>
      <c r="AOZ15" s="6">
        <v>42369</v>
      </c>
      <c r="APA15" s="1">
        <v>6.77</v>
      </c>
      <c r="APB15" s="1">
        <v>18068096</v>
      </c>
      <c r="APC15" s="3">
        <f t="shared" si="218"/>
        <v>122321009.91999999</v>
      </c>
      <c r="APE15" s="6">
        <v>42369</v>
      </c>
      <c r="APF15" s="1">
        <v>14.41</v>
      </c>
      <c r="APG15" s="1">
        <v>19803292</v>
      </c>
      <c r="APH15" s="3">
        <f t="shared" si="219"/>
        <v>285365437.72000003</v>
      </c>
      <c r="APJ15" s="6">
        <v>42369</v>
      </c>
      <c r="APK15" s="1">
        <v>22.5</v>
      </c>
      <c r="APL15" s="1">
        <v>28030703</v>
      </c>
      <c r="APM15" s="3">
        <f t="shared" si="220"/>
        <v>630690817.5</v>
      </c>
      <c r="APO15" s="6">
        <v>42369</v>
      </c>
      <c r="APP15" s="1">
        <v>30.01</v>
      </c>
      <c r="APQ15" s="1">
        <v>109629927</v>
      </c>
      <c r="APR15" s="3">
        <f t="shared" si="221"/>
        <v>3289994109.27</v>
      </c>
      <c r="APW15" s="3" t="str">
        <f t="shared" si="222"/>
        <v/>
      </c>
      <c r="APY15" s="6">
        <v>42369</v>
      </c>
      <c r="APZ15" s="1">
        <v>23.36</v>
      </c>
      <c r="AQA15" s="1">
        <v>10769565</v>
      </c>
      <c r="AQB15" s="3">
        <f t="shared" si="223"/>
        <v>251577038.40000001</v>
      </c>
      <c r="AQD15" s="6">
        <v>42369</v>
      </c>
      <c r="AQE15" s="1">
        <v>12.19</v>
      </c>
      <c r="AQF15" s="1">
        <v>22951356</v>
      </c>
      <c r="AQG15" s="3">
        <f t="shared" si="224"/>
        <v>279777029.63999999</v>
      </c>
      <c r="AQI15" s="6">
        <v>42369</v>
      </c>
      <c r="AQJ15" s="1">
        <v>14.11</v>
      </c>
      <c r="AQK15" s="1">
        <v>31721557</v>
      </c>
      <c r="AQL15" s="3">
        <f t="shared" si="225"/>
        <v>447591169.26999998</v>
      </c>
      <c r="AQN15" s="6">
        <v>42369</v>
      </c>
      <c r="AQO15" s="1">
        <v>24.51</v>
      </c>
      <c r="AQP15" s="1">
        <v>37919423</v>
      </c>
      <c r="AQQ15" s="3">
        <f t="shared" si="226"/>
        <v>929405057.73000002</v>
      </c>
      <c r="AQS15" s="6">
        <v>42369</v>
      </c>
      <c r="AQT15" s="1">
        <v>55.68</v>
      </c>
      <c r="AQU15" s="1">
        <v>11176542</v>
      </c>
      <c r="AQV15" s="3">
        <f t="shared" si="227"/>
        <v>622309858.55999994</v>
      </c>
      <c r="AQX15" s="6">
        <v>42369</v>
      </c>
      <c r="AQY15" s="1">
        <v>21.9</v>
      </c>
      <c r="AQZ15" s="1">
        <v>36499232</v>
      </c>
      <c r="ARA15" s="3">
        <f t="shared" si="228"/>
        <v>799333180.79999995</v>
      </c>
      <c r="ARC15" s="6">
        <v>42369</v>
      </c>
      <c r="ARD15" s="1">
        <v>30.01</v>
      </c>
      <c r="ARE15" s="1">
        <v>26017243</v>
      </c>
      <c r="ARF15" s="3">
        <f t="shared" si="229"/>
        <v>780777462.43000007</v>
      </c>
      <c r="ARH15" s="6">
        <v>42369</v>
      </c>
      <c r="ARI15" s="1">
        <v>11.45</v>
      </c>
      <c r="ARJ15" s="1">
        <v>41891407</v>
      </c>
      <c r="ARK15" s="3">
        <f t="shared" si="230"/>
        <v>479656610.14999998</v>
      </c>
      <c r="ARM15" s="6">
        <v>42369</v>
      </c>
      <c r="ARN15" s="1">
        <v>35.200000000000003</v>
      </c>
      <c r="ARO15" s="1">
        <v>16799953</v>
      </c>
      <c r="ARP15" s="3">
        <f t="shared" si="231"/>
        <v>591358345.60000002</v>
      </c>
      <c r="ARU15" s="3" t="str">
        <f t="shared" si="232"/>
        <v/>
      </c>
      <c r="ARW15" s="6">
        <v>42369</v>
      </c>
      <c r="ARX15" s="1">
        <v>34.61</v>
      </c>
      <c r="ARY15" s="1">
        <v>10391811</v>
      </c>
      <c r="ARZ15" s="3">
        <f t="shared" si="233"/>
        <v>359660578.70999998</v>
      </c>
      <c r="ASB15" s="6">
        <v>42369</v>
      </c>
      <c r="ASC15" s="1">
        <v>18.68</v>
      </c>
      <c r="ASD15" s="1">
        <v>34291896</v>
      </c>
      <c r="ASE15" s="3">
        <f t="shared" si="234"/>
        <v>640572617.27999997</v>
      </c>
      <c r="ASG15" s="6">
        <v>42369</v>
      </c>
      <c r="ASH15" s="1">
        <v>16.14</v>
      </c>
      <c r="ASI15" s="1">
        <v>23722338</v>
      </c>
      <c r="ASJ15" s="3">
        <f t="shared" si="235"/>
        <v>382878535.31999999</v>
      </c>
      <c r="ASL15" s="6">
        <v>42369</v>
      </c>
      <c r="ASM15" s="1">
        <v>16.22</v>
      </c>
      <c r="ASN15" s="1">
        <v>9878252</v>
      </c>
      <c r="ASO15" s="3">
        <f t="shared" si="236"/>
        <v>160225247.44</v>
      </c>
      <c r="ASQ15" s="6">
        <v>42369</v>
      </c>
      <c r="ASR15" s="1">
        <v>80.34</v>
      </c>
      <c r="ASS15" s="1">
        <v>32788939</v>
      </c>
      <c r="AST15" s="3">
        <f t="shared" si="237"/>
        <v>2634263359.2600002</v>
      </c>
      <c r="ASV15" s="6">
        <v>42369</v>
      </c>
      <c r="ASW15" s="1">
        <v>14.74</v>
      </c>
      <c r="ASX15" s="1">
        <v>25255067</v>
      </c>
      <c r="ASY15" s="3">
        <f t="shared" si="238"/>
        <v>372259687.57999998</v>
      </c>
      <c r="ATA15" s="6">
        <v>42369</v>
      </c>
      <c r="ATB15" s="1">
        <v>18.12</v>
      </c>
      <c r="ATC15" s="1">
        <v>133448538</v>
      </c>
      <c r="ATD15" s="3">
        <f t="shared" si="239"/>
        <v>2418087508.5599999</v>
      </c>
      <c r="ATF15" s="6">
        <v>42369</v>
      </c>
      <c r="ATG15" s="1">
        <v>4.08</v>
      </c>
      <c r="ATH15" s="1">
        <v>60472951</v>
      </c>
      <c r="ATI15" s="3">
        <f t="shared" si="240"/>
        <v>246729640.08000001</v>
      </c>
      <c r="ATK15" s="6">
        <v>42369</v>
      </c>
      <c r="ATL15" s="1">
        <v>14.66</v>
      </c>
      <c r="ATM15" s="1">
        <v>6422201</v>
      </c>
      <c r="ATN15" s="3">
        <f t="shared" si="241"/>
        <v>94149466.659999996</v>
      </c>
      <c r="ATP15" s="6">
        <v>42369</v>
      </c>
      <c r="ATQ15" s="1">
        <v>18.010000000000002</v>
      </c>
      <c r="ATR15" s="1">
        <v>557970090</v>
      </c>
      <c r="ATS15" s="3">
        <f t="shared" si="242"/>
        <v>10049041320.900002</v>
      </c>
      <c r="ATU15" s="6">
        <v>42369</v>
      </c>
      <c r="ATV15" s="1">
        <v>41.5</v>
      </c>
      <c r="ATW15" s="1">
        <v>43201779</v>
      </c>
      <c r="ATX15" s="3">
        <f t="shared" si="243"/>
        <v>1792873828.5</v>
      </c>
      <c r="ATZ15" s="6">
        <v>42369</v>
      </c>
      <c r="AUA15" s="1">
        <v>29.65</v>
      </c>
      <c r="AUB15" s="1">
        <v>2765125</v>
      </c>
      <c r="AUC15" s="3">
        <f t="shared" si="244"/>
        <v>81985956.25</v>
      </c>
      <c r="AUE15" s="6">
        <v>42369</v>
      </c>
      <c r="AUF15" s="1">
        <v>26.57</v>
      </c>
      <c r="AUG15" s="1">
        <v>21510123</v>
      </c>
      <c r="AUH15" s="3">
        <f t="shared" si="245"/>
        <v>571523968.11000001</v>
      </c>
      <c r="AUJ15" s="6">
        <v>42369</v>
      </c>
      <c r="AUK15" s="1">
        <v>8.6999999999999993</v>
      </c>
      <c r="AUL15" s="1">
        <v>20092191</v>
      </c>
      <c r="AUM15" s="3">
        <f t="shared" si="246"/>
        <v>174802061.69999999</v>
      </c>
      <c r="AUO15" s="6">
        <v>42369</v>
      </c>
      <c r="AUP15" s="1">
        <v>32.33</v>
      </c>
      <c r="AUQ15" s="1">
        <v>19192397</v>
      </c>
      <c r="AUR15" s="3">
        <f t="shared" si="247"/>
        <v>620490195.00999999</v>
      </c>
      <c r="AUT15" s="6">
        <v>42369</v>
      </c>
      <c r="AUU15" s="1">
        <v>3.48</v>
      </c>
      <c r="AUV15" s="1">
        <v>90092187</v>
      </c>
      <c r="AUW15" s="3">
        <f t="shared" si="248"/>
        <v>313520810.75999999</v>
      </c>
      <c r="AUY15" s="6">
        <v>42369</v>
      </c>
      <c r="AUZ15" s="1">
        <v>29.59</v>
      </c>
      <c r="AVA15" s="1">
        <v>322792600</v>
      </c>
      <c r="AVB15" s="3">
        <f t="shared" si="249"/>
        <v>9551433034</v>
      </c>
      <c r="AVD15" s="6">
        <v>42369</v>
      </c>
      <c r="AVE15" s="1">
        <v>11.59</v>
      </c>
      <c r="AVF15" s="1">
        <v>89026314</v>
      </c>
      <c r="AVG15" s="3">
        <f t="shared" si="250"/>
        <v>1031814979.26</v>
      </c>
      <c r="AVI15" s="6">
        <v>42369</v>
      </c>
      <c r="AVJ15" s="1">
        <v>47.42</v>
      </c>
      <c r="AVK15" s="1">
        <v>11079692</v>
      </c>
      <c r="AVL15" s="3">
        <f t="shared" si="251"/>
        <v>525398994.64000005</v>
      </c>
      <c r="AVN15" s="6">
        <v>42369</v>
      </c>
      <c r="AVO15" s="1">
        <v>6.82</v>
      </c>
      <c r="AVP15" s="1">
        <v>34416865</v>
      </c>
      <c r="AVQ15" s="3">
        <f t="shared" si="252"/>
        <v>234723019.30000001</v>
      </c>
      <c r="AVS15" s="6">
        <v>42369</v>
      </c>
      <c r="AVT15" s="1">
        <v>40.97</v>
      </c>
      <c r="AVU15" s="1">
        <v>29243312</v>
      </c>
      <c r="AVV15" s="3">
        <f t="shared" si="253"/>
        <v>1198098492.6399999</v>
      </c>
      <c r="AVX15" s="6">
        <v>42369</v>
      </c>
      <c r="AVY15" s="1">
        <v>41.91</v>
      </c>
      <c r="AVZ15" s="1">
        <v>30323278</v>
      </c>
      <c r="AWA15" s="3">
        <f t="shared" si="254"/>
        <v>1270848580.9799998</v>
      </c>
      <c r="AWC15" s="6">
        <v>42369</v>
      </c>
      <c r="AWD15" s="1">
        <v>27.02</v>
      </c>
      <c r="AWE15" s="1">
        <v>41456130</v>
      </c>
      <c r="AWF15" s="3">
        <f t="shared" si="255"/>
        <v>1120144632.5999999</v>
      </c>
      <c r="AWH15" s="6">
        <v>42369</v>
      </c>
      <c r="AWI15" s="1">
        <v>44.56</v>
      </c>
      <c r="AWJ15" s="1">
        <v>25196772</v>
      </c>
      <c r="AWK15" s="3">
        <f t="shared" si="256"/>
        <v>1122768160.3200002</v>
      </c>
      <c r="AWM15" s="6">
        <v>42369</v>
      </c>
      <c r="AWN15" s="1">
        <v>16.53</v>
      </c>
      <c r="AWO15" s="1">
        <v>6932775</v>
      </c>
      <c r="AWP15" s="3">
        <f t="shared" si="257"/>
        <v>114598770.75000001</v>
      </c>
      <c r="AWR15" s="6">
        <v>42369</v>
      </c>
      <c r="AWS15" s="1">
        <v>6.73</v>
      </c>
      <c r="AWT15" s="1">
        <v>24271497</v>
      </c>
      <c r="AWU15" s="3">
        <f t="shared" si="258"/>
        <v>163347174.81</v>
      </c>
      <c r="AWW15" s="6">
        <v>42369</v>
      </c>
      <c r="AWX15" s="1">
        <v>55.74</v>
      </c>
      <c r="AWY15" s="1">
        <v>137563411</v>
      </c>
      <c r="AWZ15" s="3">
        <f t="shared" si="259"/>
        <v>7667784529.1400003</v>
      </c>
      <c r="AXB15" s="6">
        <v>42369</v>
      </c>
      <c r="AXC15" s="1">
        <v>13.41</v>
      </c>
      <c r="AXD15" s="1">
        <v>548338716</v>
      </c>
      <c r="AXE15" s="3">
        <f t="shared" si="260"/>
        <v>7353222181.5600004</v>
      </c>
      <c r="AXG15" s="6">
        <v>42369</v>
      </c>
      <c r="AXH15" s="1">
        <v>49.95</v>
      </c>
      <c r="AXI15" s="1">
        <v>7133528</v>
      </c>
      <c r="AXJ15" s="3">
        <f t="shared" si="261"/>
        <v>356319723.60000002</v>
      </c>
      <c r="AXL15" s="6">
        <v>42369</v>
      </c>
      <c r="AXM15" s="1">
        <v>33.090000000000003</v>
      </c>
      <c r="AXN15" s="1">
        <v>20968065</v>
      </c>
      <c r="AXO15" s="3">
        <f t="shared" si="262"/>
        <v>693833270.85000002</v>
      </c>
      <c r="AXT15" s="3" t="str">
        <f t="shared" si="263"/>
        <v/>
      </c>
      <c r="AXV15" s="6">
        <v>42369</v>
      </c>
      <c r="AXW15" s="1">
        <v>22.62</v>
      </c>
      <c r="AXX15" s="1">
        <v>16363378</v>
      </c>
      <c r="AXY15" s="3">
        <f t="shared" si="264"/>
        <v>370139610.36000001</v>
      </c>
      <c r="AYA15" s="6">
        <v>42369</v>
      </c>
      <c r="AYB15" s="1">
        <v>31.08</v>
      </c>
      <c r="AYC15" s="1">
        <v>15882621</v>
      </c>
      <c r="AYD15" s="3">
        <f t="shared" si="265"/>
        <v>493631860.67999995</v>
      </c>
      <c r="AYF15" s="6">
        <v>42369</v>
      </c>
      <c r="AYG15" s="1">
        <v>46.74</v>
      </c>
      <c r="AYH15" s="1">
        <v>16963901</v>
      </c>
      <c r="AYI15" s="3">
        <f t="shared" si="266"/>
        <v>792892732.74000001</v>
      </c>
      <c r="AYK15" s="6">
        <v>42369</v>
      </c>
      <c r="AYL15" s="1">
        <v>4.9800000000000004</v>
      </c>
      <c r="AYM15" s="1">
        <v>18142629</v>
      </c>
      <c r="AYN15" s="3">
        <f t="shared" si="267"/>
        <v>90350292.420000002</v>
      </c>
      <c r="AYP15" s="6">
        <v>42369</v>
      </c>
      <c r="AYQ15" s="1">
        <v>23.27</v>
      </c>
      <c r="AYR15" s="1">
        <v>13291378</v>
      </c>
      <c r="AYS15" s="3">
        <f t="shared" si="268"/>
        <v>309290366.06</v>
      </c>
      <c r="AYX15" s="3" t="str">
        <f t="shared" si="269"/>
        <v/>
      </c>
      <c r="AYZ15" s="6">
        <v>42369</v>
      </c>
      <c r="AZA15" s="1">
        <v>6.09</v>
      </c>
      <c r="AZB15" s="1">
        <v>107074363</v>
      </c>
      <c r="AZC15" s="3">
        <f t="shared" si="270"/>
        <v>652082870.66999996</v>
      </c>
      <c r="AZH15" s="3" t="str">
        <f t="shared" si="271"/>
        <v/>
      </c>
      <c r="AZJ15" s="6">
        <v>42369</v>
      </c>
      <c r="AZK15" s="1">
        <v>48.63</v>
      </c>
      <c r="AZL15" s="1">
        <v>10418914</v>
      </c>
      <c r="AZM15" s="3">
        <f t="shared" si="272"/>
        <v>506671787.82000005</v>
      </c>
      <c r="AZO15" s="6">
        <v>42369</v>
      </c>
      <c r="AZP15" s="1">
        <v>28.02</v>
      </c>
      <c r="AZQ15" s="1">
        <v>81440464</v>
      </c>
      <c r="AZR15" s="3">
        <f t="shared" si="273"/>
        <v>2281961801.2799997</v>
      </c>
      <c r="AZT15" s="6">
        <v>42369</v>
      </c>
      <c r="AZU15" s="1">
        <v>16.66</v>
      </c>
      <c r="AZV15" s="1">
        <v>129803266</v>
      </c>
      <c r="AZW15" s="3">
        <f t="shared" si="274"/>
        <v>2162522411.5599999</v>
      </c>
      <c r="AZY15" s="6">
        <v>42369</v>
      </c>
      <c r="AZZ15" s="1">
        <v>20.91</v>
      </c>
      <c r="BAA15" s="1">
        <v>61561652</v>
      </c>
      <c r="BAB15" s="3">
        <f t="shared" si="275"/>
        <v>1287254143.3199999</v>
      </c>
      <c r="BAD15" s="6">
        <v>42369</v>
      </c>
      <c r="BAE15" s="1">
        <v>33.67</v>
      </c>
      <c r="BAF15" s="1">
        <v>25381262</v>
      </c>
      <c r="BAG15" s="3">
        <f t="shared" si="276"/>
        <v>854587091.54000008</v>
      </c>
      <c r="BAI15" s="6">
        <v>42369</v>
      </c>
      <c r="BAJ15" s="1">
        <v>11.05</v>
      </c>
      <c r="BAK15" s="1">
        <v>293231378</v>
      </c>
      <c r="BAL15" s="3">
        <f t="shared" si="277"/>
        <v>3240206726.9000001</v>
      </c>
      <c r="BAN15" s="6">
        <v>42369</v>
      </c>
      <c r="BAO15" s="1">
        <v>45.37</v>
      </c>
      <c r="BAP15" s="1">
        <v>13408157</v>
      </c>
      <c r="BAQ15" s="3">
        <f t="shared" si="278"/>
        <v>608328083.08999991</v>
      </c>
      <c r="BAS15" s="6">
        <v>42369</v>
      </c>
      <c r="BAT15" s="1">
        <v>14.54</v>
      </c>
      <c r="BAU15" s="1">
        <v>82956726</v>
      </c>
      <c r="BAV15" s="3">
        <f t="shared" si="279"/>
        <v>1206190796.04</v>
      </c>
      <c r="BBA15" s="3" t="str">
        <f t="shared" si="280"/>
        <v/>
      </c>
      <c r="BBC15" s="6">
        <v>42369</v>
      </c>
      <c r="BBD15" s="1">
        <v>67.510000000000005</v>
      </c>
      <c r="BBE15" s="1">
        <v>29916712</v>
      </c>
      <c r="BBF15" s="3">
        <f t="shared" si="281"/>
        <v>2019677227.1200001</v>
      </c>
      <c r="BBH15" s="6">
        <v>42369</v>
      </c>
      <c r="BBI15" s="1">
        <v>13.96</v>
      </c>
      <c r="BBJ15" s="1">
        <v>65201523</v>
      </c>
      <c r="BBK15" s="3">
        <f t="shared" si="282"/>
        <v>910213261.08000004</v>
      </c>
      <c r="BBM15" s="6">
        <v>42369</v>
      </c>
      <c r="BBN15" s="1">
        <v>36.43</v>
      </c>
      <c r="BBO15" s="1">
        <v>13676772</v>
      </c>
      <c r="BBP15" s="3">
        <f t="shared" si="283"/>
        <v>498244803.95999998</v>
      </c>
      <c r="BBU15" s="3" t="str">
        <f t="shared" si="284"/>
        <v/>
      </c>
      <c r="BBW15" s="6">
        <v>42369</v>
      </c>
      <c r="BBX15" s="1">
        <v>20.58</v>
      </c>
      <c r="BBY15" s="1">
        <v>45981839</v>
      </c>
      <c r="BBZ15" s="3">
        <f t="shared" si="285"/>
        <v>946306246.61999989</v>
      </c>
      <c r="BCE15" s="3" t="str">
        <f t="shared" si="286"/>
        <v/>
      </c>
      <c r="BCG15" s="6">
        <v>42369</v>
      </c>
      <c r="BCH15" s="1">
        <v>26.44</v>
      </c>
      <c r="BCI15" s="1">
        <v>47239935</v>
      </c>
      <c r="BCJ15" s="3">
        <f t="shared" si="287"/>
        <v>1249023881.4000001</v>
      </c>
      <c r="BCL15" s="6">
        <v>42369</v>
      </c>
      <c r="BCM15" s="1">
        <v>20.74</v>
      </c>
      <c r="BCN15" s="1">
        <v>362816484</v>
      </c>
      <c r="BCO15" s="3">
        <f t="shared" si="288"/>
        <v>7524813878.1599998</v>
      </c>
      <c r="BCQ15" s="6">
        <v>42369</v>
      </c>
      <c r="BCR15" s="1">
        <v>23.58</v>
      </c>
      <c r="BCS15" s="1">
        <v>44249512</v>
      </c>
      <c r="BCT15" s="3">
        <f t="shared" si="289"/>
        <v>1043403492.9599999</v>
      </c>
      <c r="BCV15" s="6">
        <v>42369</v>
      </c>
      <c r="BCW15" s="1">
        <v>51.45</v>
      </c>
      <c r="BCX15" s="1">
        <v>32652782</v>
      </c>
      <c r="BCY15" s="3">
        <f t="shared" si="290"/>
        <v>1679985633.9000001</v>
      </c>
      <c r="BDA15" s="6">
        <v>42369</v>
      </c>
      <c r="BDB15" s="1">
        <v>2.68</v>
      </c>
      <c r="BDC15" s="1">
        <v>535556873</v>
      </c>
      <c r="BDD15" s="3">
        <f t="shared" si="291"/>
        <v>1435292419.6400001</v>
      </c>
      <c r="BDF15" s="6">
        <v>42369</v>
      </c>
      <c r="BDG15" s="1">
        <v>22.02</v>
      </c>
      <c r="BDH15" s="1">
        <v>25856364</v>
      </c>
      <c r="BDI15" s="3">
        <f t="shared" si="292"/>
        <v>569357135.27999997</v>
      </c>
      <c r="BDK15" s="6">
        <v>42369</v>
      </c>
      <c r="BDL15" s="1">
        <v>15.57</v>
      </c>
      <c r="BDM15" s="1">
        <v>112363221</v>
      </c>
      <c r="BDN15" s="3">
        <f t="shared" si="293"/>
        <v>1749495350.97</v>
      </c>
      <c r="BDP15" s="6">
        <v>42369</v>
      </c>
      <c r="BDQ15" s="1">
        <v>28.8</v>
      </c>
      <c r="BDR15" s="1">
        <v>176546235</v>
      </c>
      <c r="BDS15" s="3">
        <f t="shared" si="294"/>
        <v>5084531568</v>
      </c>
      <c r="BDU15" s="6">
        <v>42369</v>
      </c>
      <c r="BDV15" s="1">
        <v>16.850000000000001</v>
      </c>
      <c r="BDW15" s="1">
        <v>89743266</v>
      </c>
      <c r="BDX15" s="3">
        <f t="shared" si="295"/>
        <v>1512174032.1000001</v>
      </c>
      <c r="BDZ15" s="6">
        <v>42369</v>
      </c>
      <c r="BEA15" s="1">
        <v>26.35</v>
      </c>
      <c r="BEB15" s="1">
        <v>187793572</v>
      </c>
      <c r="BEC15" s="3">
        <f t="shared" si="296"/>
        <v>4948360622.1999998</v>
      </c>
      <c r="BEH15" s="3" t="str">
        <f t="shared" si="297"/>
        <v/>
      </c>
      <c r="BEJ15" s="6">
        <v>42369</v>
      </c>
      <c r="BEK15" s="1">
        <v>65.010000000000005</v>
      </c>
      <c r="BEL15" s="1">
        <v>41788648</v>
      </c>
      <c r="BEM15" s="3">
        <f t="shared" si="298"/>
        <v>2716680006.48</v>
      </c>
      <c r="BEO15" s="6">
        <v>42369</v>
      </c>
      <c r="BEP15" s="1">
        <v>30.47</v>
      </c>
      <c r="BEQ15" s="1">
        <v>28728642</v>
      </c>
      <c r="BER15" s="3">
        <f t="shared" si="299"/>
        <v>875361721.74000001</v>
      </c>
      <c r="BET15" s="6">
        <v>42369</v>
      </c>
      <c r="BEU15" s="1">
        <v>58.41</v>
      </c>
      <c r="BEV15" s="1">
        <v>78544310</v>
      </c>
      <c r="BEW15" s="3">
        <f t="shared" si="300"/>
        <v>4587773147.0999994</v>
      </c>
      <c r="BEY15" s="6">
        <v>42369</v>
      </c>
      <c r="BEZ15" s="1">
        <v>94.18</v>
      </c>
      <c r="BFA15" s="1">
        <v>10914440</v>
      </c>
      <c r="BFB15" s="3">
        <f t="shared" si="301"/>
        <v>1027921959.2</v>
      </c>
      <c r="BFD15" s="6">
        <v>42369</v>
      </c>
      <c r="BFE15" s="1">
        <v>63.71</v>
      </c>
      <c r="BFF15" s="1">
        <v>17725446</v>
      </c>
      <c r="BFG15" s="3">
        <f t="shared" si="302"/>
        <v>1129288164.6600001</v>
      </c>
      <c r="BFI15" s="6">
        <v>42369</v>
      </c>
      <c r="BFJ15" s="1">
        <v>65.709999999999994</v>
      </c>
      <c r="BFK15" s="1">
        <v>46388366</v>
      </c>
      <c r="BFL15" s="3">
        <f t="shared" si="303"/>
        <v>3048179529.8599997</v>
      </c>
      <c r="BFN15" s="6">
        <v>42369</v>
      </c>
      <c r="BFO15" s="1">
        <v>9.18</v>
      </c>
      <c r="BFP15" s="1">
        <v>288529590</v>
      </c>
      <c r="BFQ15" s="3">
        <f t="shared" si="304"/>
        <v>2648701636.1999998</v>
      </c>
      <c r="BFS15" s="6">
        <v>42369</v>
      </c>
      <c r="BFT15" s="1">
        <v>9.81</v>
      </c>
      <c r="BFU15" s="1">
        <v>414719240</v>
      </c>
      <c r="BFV15" s="3">
        <f t="shared" si="305"/>
        <v>4068395744.4000001</v>
      </c>
      <c r="BFX15" s="6">
        <v>42369</v>
      </c>
      <c r="BFY15" s="1">
        <v>89.93</v>
      </c>
      <c r="BFZ15" s="1">
        <v>18169010</v>
      </c>
      <c r="BGA15" s="3">
        <f t="shared" si="306"/>
        <v>1633939069.3000002</v>
      </c>
      <c r="BGC15" s="6">
        <v>42369</v>
      </c>
      <c r="BGD15" s="1">
        <v>60.16</v>
      </c>
      <c r="BGE15" s="1">
        <v>23712238</v>
      </c>
      <c r="BGF15" s="3">
        <f t="shared" si="307"/>
        <v>1426528238.0799999</v>
      </c>
      <c r="BGH15" s="6">
        <v>42369</v>
      </c>
      <c r="BGI15" s="1">
        <v>33.65</v>
      </c>
      <c r="BGJ15" s="1">
        <v>20898019</v>
      </c>
      <c r="BGK15" s="3">
        <f t="shared" si="308"/>
        <v>703218339.35000002</v>
      </c>
      <c r="BGM15" s="6">
        <v>42369</v>
      </c>
      <c r="BGN15" s="1">
        <v>65.11</v>
      </c>
      <c r="BGO15" s="1">
        <v>8925997</v>
      </c>
      <c r="BGP15" s="3">
        <f t="shared" si="309"/>
        <v>581171664.66999996</v>
      </c>
      <c r="BGR15" s="6">
        <v>42369</v>
      </c>
      <c r="BGS15" s="1">
        <v>47.14</v>
      </c>
      <c r="BGT15" s="1">
        <v>66371327</v>
      </c>
      <c r="BGU15" s="3">
        <f t="shared" si="310"/>
        <v>3128744354.7800002</v>
      </c>
      <c r="BGW15" s="6">
        <v>42369</v>
      </c>
      <c r="BGX15" s="1">
        <v>31.17</v>
      </c>
      <c r="BGY15" s="1">
        <v>143141726</v>
      </c>
      <c r="BGZ15" s="3">
        <f t="shared" si="311"/>
        <v>4461727599.4200001</v>
      </c>
      <c r="BHB15" s="6">
        <v>42369</v>
      </c>
      <c r="BHC15" s="1">
        <v>5.64</v>
      </c>
      <c r="BHD15" s="1">
        <v>253697416</v>
      </c>
      <c r="BHE15" s="3">
        <f t="shared" si="312"/>
        <v>1430853426.24</v>
      </c>
      <c r="BHG15" s="6">
        <v>42369</v>
      </c>
      <c r="BHH15" s="1">
        <v>58.81</v>
      </c>
      <c r="BHI15" s="1">
        <v>113666518</v>
      </c>
      <c r="BHJ15" s="3">
        <f t="shared" si="313"/>
        <v>6684727923.5799999</v>
      </c>
      <c r="BHL15" s="6">
        <v>42369</v>
      </c>
      <c r="BHM15" s="1">
        <v>11.21</v>
      </c>
      <c r="BHN15" s="1">
        <v>383378154</v>
      </c>
      <c r="BHO15" s="3">
        <f t="shared" si="314"/>
        <v>4297669106.3400002</v>
      </c>
      <c r="BHQ15" s="6">
        <v>42369</v>
      </c>
      <c r="BHR15" s="1">
        <v>71.551699999999997</v>
      </c>
      <c r="BHS15" s="1">
        <v>51050435</v>
      </c>
      <c r="BHT15" s="3">
        <f t="shared" si="315"/>
        <v>3652745409.9895</v>
      </c>
      <c r="BHV15" s="6">
        <v>42369</v>
      </c>
      <c r="BHW15" s="1">
        <v>118.9</v>
      </c>
      <c r="BHX15" s="1">
        <v>35433391</v>
      </c>
      <c r="BHY15" s="3">
        <f t="shared" si="316"/>
        <v>4213030189.9000001</v>
      </c>
      <c r="BIA15" s="6">
        <v>42369</v>
      </c>
      <c r="BIB15" s="1">
        <v>27.6</v>
      </c>
      <c r="BIC15" s="1">
        <v>378437335</v>
      </c>
      <c r="BID15" s="3">
        <f t="shared" si="317"/>
        <v>10444870446</v>
      </c>
      <c r="BIF15" s="6">
        <v>42369</v>
      </c>
      <c r="BIG15" s="1">
        <v>36.659999999999997</v>
      </c>
      <c r="BIH15" s="1">
        <v>309244220</v>
      </c>
      <c r="BII15" s="3">
        <f t="shared" si="318"/>
        <v>11336893105.199999</v>
      </c>
      <c r="BIK15" s="6">
        <v>42369</v>
      </c>
      <c r="BIL15" s="1">
        <v>21.45</v>
      </c>
      <c r="BIM15" s="1">
        <v>111387802</v>
      </c>
      <c r="BIN15" s="3">
        <f t="shared" si="319"/>
        <v>2389268352.9000001</v>
      </c>
      <c r="BIP15" s="6">
        <v>42369</v>
      </c>
      <c r="BIQ15" s="1">
        <v>24.7</v>
      </c>
      <c r="BIR15" s="1">
        <v>365690251</v>
      </c>
      <c r="BIS15" s="3">
        <f t="shared" si="320"/>
        <v>9032549199.6999989</v>
      </c>
      <c r="BIU15" s="6">
        <v>42369</v>
      </c>
      <c r="BIV15" s="1">
        <v>20.81</v>
      </c>
      <c r="BIW15" s="1">
        <v>212751078</v>
      </c>
      <c r="BIX15" s="3">
        <f t="shared" si="321"/>
        <v>4427349933.1799994</v>
      </c>
      <c r="BIZ15" s="6">
        <v>42369</v>
      </c>
      <c r="BJA15" s="1">
        <v>26.53</v>
      </c>
      <c r="BJB15" s="1">
        <v>220317152</v>
      </c>
      <c r="BJC15" s="3">
        <f t="shared" si="322"/>
        <v>5845014042.5600004</v>
      </c>
      <c r="BJE15" s="6">
        <v>42369</v>
      </c>
      <c r="BJF15" s="1">
        <v>13.09</v>
      </c>
      <c r="BJG15" s="1">
        <v>107687789</v>
      </c>
      <c r="BJH15" s="3">
        <f t="shared" si="323"/>
        <v>1409633158.01</v>
      </c>
      <c r="BJJ15" s="6">
        <v>42369</v>
      </c>
      <c r="BJK15" s="1">
        <v>45.61</v>
      </c>
      <c r="BJL15" s="1">
        <v>54484089</v>
      </c>
      <c r="BJM15" s="3">
        <f t="shared" si="324"/>
        <v>2485019299.29</v>
      </c>
      <c r="BJO15" s="6">
        <v>42369</v>
      </c>
      <c r="BJP15" s="1">
        <v>23.14</v>
      </c>
      <c r="BJQ15" s="1">
        <v>1384445053</v>
      </c>
      <c r="BJR15" s="3">
        <f t="shared" si="325"/>
        <v>32036058526.420002</v>
      </c>
      <c r="BJT15" s="6">
        <v>42369</v>
      </c>
      <c r="BJU15" s="1">
        <v>2.87</v>
      </c>
      <c r="BJV15" s="1">
        <v>608468577</v>
      </c>
      <c r="BJW15" s="3">
        <f t="shared" si="326"/>
        <v>1746304815.99</v>
      </c>
      <c r="BJY15" s="6">
        <v>42369</v>
      </c>
      <c r="BJZ15" s="1">
        <v>176.14</v>
      </c>
      <c r="BKA15" s="1">
        <v>98870021</v>
      </c>
      <c r="BKB15" s="3">
        <f t="shared" si="327"/>
        <v>17414965498.939999</v>
      </c>
      <c r="BKD15" s="6">
        <v>42369</v>
      </c>
      <c r="BKE15" s="1">
        <v>77.84</v>
      </c>
      <c r="BKF15" s="1">
        <v>42069653</v>
      </c>
      <c r="BKG15" s="3">
        <f t="shared" si="328"/>
        <v>3274701789.52</v>
      </c>
      <c r="BKI15" s="6">
        <v>42369</v>
      </c>
      <c r="BKJ15" s="1">
        <v>38</v>
      </c>
      <c r="BKK15" s="1">
        <v>198630195</v>
      </c>
      <c r="BKL15" s="3">
        <f t="shared" si="329"/>
        <v>7547947410</v>
      </c>
      <c r="BKN15" s="6">
        <v>42369</v>
      </c>
      <c r="BKO15" s="1">
        <v>66.06</v>
      </c>
      <c r="BKP15" s="1">
        <v>48167934</v>
      </c>
      <c r="BKQ15" s="3">
        <f t="shared" si="330"/>
        <v>3181973720.04</v>
      </c>
      <c r="BKS15" s="6">
        <v>42369</v>
      </c>
      <c r="BKT15" s="1">
        <v>65.849999999999994</v>
      </c>
      <c r="BKU15" s="1">
        <v>41517513</v>
      </c>
      <c r="BKV15" s="3">
        <f t="shared" si="331"/>
        <v>2733928231.0499997</v>
      </c>
      <c r="BKX15" s="6">
        <v>42369</v>
      </c>
      <c r="BKY15" s="1">
        <v>126.83</v>
      </c>
      <c r="BKZ15" s="1">
        <v>61899608</v>
      </c>
      <c r="BLA15" s="3">
        <f t="shared" si="332"/>
        <v>7850727282.6400003</v>
      </c>
      <c r="BLC15" s="6">
        <v>42369</v>
      </c>
      <c r="BLD15" s="1">
        <v>69.349999999999994</v>
      </c>
      <c r="BLE15" s="1">
        <v>145042438</v>
      </c>
      <c r="BLF15" s="3">
        <f t="shared" si="333"/>
        <v>10058693075.299999</v>
      </c>
      <c r="BLH15" s="6">
        <v>42369</v>
      </c>
      <c r="BLI15" s="1">
        <v>239.41</v>
      </c>
      <c r="BLJ15" s="1">
        <v>25011980</v>
      </c>
      <c r="BLK15" s="3">
        <f t="shared" si="334"/>
        <v>5988118131.8000002</v>
      </c>
      <c r="BLM15" s="6">
        <v>42369</v>
      </c>
      <c r="BLN15" s="1">
        <v>46.97</v>
      </c>
      <c r="BLO15" s="1">
        <v>160371214</v>
      </c>
      <c r="BLP15" s="3">
        <f t="shared" si="335"/>
        <v>7532635921.5799999</v>
      </c>
      <c r="BLR15" s="6">
        <v>42369</v>
      </c>
      <c r="BLS15" s="1">
        <v>21</v>
      </c>
      <c r="BLT15" s="1">
        <v>371625873</v>
      </c>
      <c r="BLU15" s="3">
        <f t="shared" si="336"/>
        <v>7804143333</v>
      </c>
      <c r="BLW15" s="6">
        <v>42369</v>
      </c>
      <c r="BLX15" s="1">
        <v>86.56</v>
      </c>
      <c r="BLY15" s="1">
        <v>86050432</v>
      </c>
      <c r="BLZ15" s="3">
        <f t="shared" si="337"/>
        <v>7448525393.9200001</v>
      </c>
      <c r="BMB15" s="6">
        <v>42369</v>
      </c>
      <c r="BMC15" s="1">
        <v>41.81</v>
      </c>
      <c r="BMD15" s="1">
        <v>186951409</v>
      </c>
      <c r="BME15" s="3">
        <f t="shared" si="338"/>
        <v>7816438410.29</v>
      </c>
      <c r="BMG15" s="6">
        <v>42369</v>
      </c>
      <c r="BMH15" s="1">
        <v>8.8331</v>
      </c>
      <c r="BMI15" s="1">
        <v>659524800</v>
      </c>
      <c r="BMJ15" s="3">
        <f t="shared" si="339"/>
        <v>5825648510.8800001</v>
      </c>
      <c r="BML15" s="6">
        <v>42369</v>
      </c>
      <c r="BMM15" s="1">
        <v>36.82</v>
      </c>
      <c r="BMN15" s="1">
        <v>241349299</v>
      </c>
      <c r="BMO15" s="3">
        <f t="shared" si="340"/>
        <v>8886481189.1800003</v>
      </c>
      <c r="BMQ15" s="6">
        <v>42369</v>
      </c>
      <c r="BMR15" s="1">
        <v>60.05</v>
      </c>
      <c r="BMS15" s="1">
        <v>240996177</v>
      </c>
      <c r="BMT15" s="3">
        <f t="shared" si="341"/>
        <v>14471820428.849998</v>
      </c>
      <c r="BMV15" s="6">
        <v>42369</v>
      </c>
      <c r="BMW15" s="1">
        <v>75.62</v>
      </c>
      <c r="BMX15" s="1">
        <v>78316457</v>
      </c>
      <c r="BMY15" s="3">
        <f t="shared" si="342"/>
        <v>5922290478.3400002</v>
      </c>
      <c r="BND15" s="3" t="str">
        <f t="shared" si="343"/>
        <v/>
      </c>
      <c r="BNF15" s="6">
        <v>42369</v>
      </c>
      <c r="BNG15" s="1">
        <v>53.19</v>
      </c>
      <c r="BNH15" s="1">
        <v>171195305</v>
      </c>
      <c r="BNI15" s="3">
        <f t="shared" si="344"/>
        <v>9105878272.9499989</v>
      </c>
      <c r="BNK15" s="6">
        <v>42369</v>
      </c>
      <c r="BNL15" s="1">
        <v>197.23</v>
      </c>
      <c r="BNM15" s="1">
        <v>119063443</v>
      </c>
      <c r="BNN15" s="3">
        <f t="shared" si="345"/>
        <v>23482882862.889999</v>
      </c>
      <c r="BNP15" s="6">
        <v>42369</v>
      </c>
      <c r="BNQ15" s="1">
        <v>79.42</v>
      </c>
      <c r="BNR15" s="1">
        <v>161808076</v>
      </c>
      <c r="BNS15" s="3">
        <f t="shared" si="346"/>
        <v>12850797395.92</v>
      </c>
      <c r="BNU15" s="6">
        <v>42369</v>
      </c>
      <c r="BNV15" s="1">
        <v>42.92</v>
      </c>
      <c r="BNW15" s="1">
        <v>171047503</v>
      </c>
      <c r="BNX15" s="3">
        <f t="shared" si="347"/>
        <v>7341358828.7600002</v>
      </c>
      <c r="BNZ15" s="6">
        <v>42369</v>
      </c>
      <c r="BOA15" s="1">
        <v>68.72</v>
      </c>
      <c r="BOB15" s="1">
        <v>238258583</v>
      </c>
      <c r="BOC15" s="3">
        <f t="shared" si="348"/>
        <v>16373129823.76</v>
      </c>
      <c r="BOE15" s="6">
        <v>42369</v>
      </c>
      <c r="BOF15" s="1">
        <v>302.39999999999998</v>
      </c>
      <c r="BOG15" s="1">
        <v>49350769</v>
      </c>
      <c r="BOH15" s="3">
        <f t="shared" si="349"/>
        <v>14923672545.599998</v>
      </c>
      <c r="BOJ15" s="6">
        <v>42369</v>
      </c>
      <c r="BOK15" s="1">
        <v>11.84</v>
      </c>
      <c r="BOL15" s="1">
        <v>1228660598</v>
      </c>
      <c r="BOM15" s="3">
        <f t="shared" si="350"/>
        <v>14547341480.32</v>
      </c>
      <c r="BOO15" s="6">
        <v>42369</v>
      </c>
      <c r="BOP15" s="1">
        <v>96.5</v>
      </c>
      <c r="BOQ15" s="1">
        <v>115163118</v>
      </c>
      <c r="BOR15" s="3">
        <f t="shared" si="351"/>
        <v>11113240887</v>
      </c>
      <c r="BOT15" s="6">
        <v>42369</v>
      </c>
      <c r="BOU15" s="1">
        <v>27.48</v>
      </c>
      <c r="BOV15" s="1">
        <v>779166729</v>
      </c>
      <c r="BOW15" s="3">
        <f t="shared" si="352"/>
        <v>21411501712.920002</v>
      </c>
      <c r="BOY15" s="6">
        <v>42369</v>
      </c>
      <c r="BOZ15" s="1">
        <v>182.053</v>
      </c>
      <c r="BPA15" s="1">
        <v>61614933</v>
      </c>
      <c r="BPB15" s="3">
        <f t="shared" si="353"/>
        <v>11217183397.448999</v>
      </c>
      <c r="BPD15" s="6">
        <v>42369</v>
      </c>
      <c r="BPE15" s="1">
        <v>56.57</v>
      </c>
      <c r="BPF15" s="1">
        <v>191716535</v>
      </c>
      <c r="BPG15" s="3">
        <f t="shared" si="354"/>
        <v>10845404384.950001</v>
      </c>
      <c r="BPI15" s="6">
        <v>42369</v>
      </c>
      <c r="BPJ15" s="1">
        <v>32.93</v>
      </c>
      <c r="BPK15" s="1">
        <v>582457323</v>
      </c>
      <c r="BPL15" s="3">
        <f t="shared" si="355"/>
        <v>19180319646.389999</v>
      </c>
      <c r="BPN15" s="6">
        <v>42369</v>
      </c>
      <c r="BPO15" s="1">
        <v>240.01</v>
      </c>
      <c r="BPP15" s="1">
        <v>239195239</v>
      </c>
      <c r="BPQ15" s="3">
        <f t="shared" si="356"/>
        <v>57409249312.389999</v>
      </c>
      <c r="BPS15" s="6">
        <v>42369</v>
      </c>
      <c r="BPT15" s="1">
        <v>18.670000000000002</v>
      </c>
      <c r="BPU15" s="1">
        <v>886833995</v>
      </c>
      <c r="BPV15" s="3">
        <f t="shared" si="357"/>
        <v>16557190686.650002</v>
      </c>
      <c r="BPX15" s="6">
        <v>42369</v>
      </c>
      <c r="BPY15" s="1">
        <v>78.400000000000006</v>
      </c>
      <c r="BPZ15" s="1">
        <v>223814281</v>
      </c>
      <c r="BQA15" s="3">
        <f t="shared" si="358"/>
        <v>17547039630.400002</v>
      </c>
      <c r="BQC15" s="6">
        <v>42369</v>
      </c>
      <c r="BQD15" s="1">
        <v>36.200000000000003</v>
      </c>
      <c r="BQE15" s="1">
        <v>552160559</v>
      </c>
      <c r="BQF15" s="3">
        <f t="shared" si="359"/>
        <v>19988212235.800003</v>
      </c>
      <c r="BQH15" s="6">
        <v>42369</v>
      </c>
      <c r="BQI15" s="1">
        <v>114.38</v>
      </c>
      <c r="BQJ15" s="1">
        <v>1086769460</v>
      </c>
      <c r="BQK15" s="3">
        <f t="shared" si="360"/>
        <v>124304690834.79999</v>
      </c>
      <c r="BQM15" s="6">
        <v>42369</v>
      </c>
      <c r="BQN15" s="1">
        <v>93.94</v>
      </c>
      <c r="BQO15" s="1">
        <v>187710993</v>
      </c>
      <c r="BQP15" s="3">
        <f t="shared" si="361"/>
        <v>17633570682.419998</v>
      </c>
      <c r="BQR15" s="6">
        <v>42369</v>
      </c>
      <c r="BQS15" s="1">
        <v>145.15</v>
      </c>
      <c r="BQT15" s="1">
        <v>221109057</v>
      </c>
      <c r="BQU15" s="3">
        <f t="shared" si="362"/>
        <v>32093979623.550003</v>
      </c>
      <c r="BQW15" s="6">
        <v>42369</v>
      </c>
      <c r="BQX15" s="1">
        <v>101.19</v>
      </c>
      <c r="BQY15" s="1">
        <v>609905864</v>
      </c>
      <c r="BQZ15" s="3">
        <f t="shared" si="363"/>
        <v>61716374378.159996</v>
      </c>
      <c r="BRB15" s="6">
        <v>42369</v>
      </c>
      <c r="BRC15" s="1">
        <v>32.96</v>
      </c>
      <c r="BRD15" s="1">
        <v>525666201</v>
      </c>
      <c r="BRE15" s="3">
        <f t="shared" si="364"/>
        <v>17325957984.959999</v>
      </c>
      <c r="BRG15" s="6">
        <v>42369</v>
      </c>
      <c r="BRH15" s="1">
        <v>27.155000000000001</v>
      </c>
      <c r="BRI15" s="1">
        <v>1643682967</v>
      </c>
      <c r="BRJ15" s="3">
        <f t="shared" si="365"/>
        <v>44634210968.885002</v>
      </c>
      <c r="BRL15" s="6">
        <v>42369</v>
      </c>
      <c r="BRM15" s="1">
        <v>34.450000000000003</v>
      </c>
      <c r="BRN15" s="1">
        <v>1591712030</v>
      </c>
      <c r="BRO15" s="3">
        <f t="shared" si="366"/>
        <v>54834479433.500008</v>
      </c>
      <c r="BRQ15" s="6">
        <v>42369</v>
      </c>
      <c r="BRR15" s="1">
        <v>36.53</v>
      </c>
      <c r="BRS15" s="1">
        <v>985043643</v>
      </c>
      <c r="BRT15" s="3">
        <f t="shared" si="367"/>
        <v>35983644278.790001</v>
      </c>
      <c r="BRV15" s="6">
        <v>42369</v>
      </c>
      <c r="BRW15" s="1">
        <v>89.96</v>
      </c>
      <c r="BRX15" s="1">
        <v>662933362</v>
      </c>
      <c r="BRY15" s="3">
        <f t="shared" si="368"/>
        <v>59637485245.519997</v>
      </c>
      <c r="BSA15" s="6">
        <v>42369</v>
      </c>
      <c r="BSB15" s="1">
        <v>77.55</v>
      </c>
      <c r="BSC15" s="1">
        <v>557810246</v>
      </c>
      <c r="BSD15" s="3">
        <f t="shared" si="369"/>
        <v>43258184577.299995</v>
      </c>
      <c r="BSF15" s="6">
        <v>42369</v>
      </c>
      <c r="BSG15" s="1">
        <v>54.36</v>
      </c>
      <c r="BSH15" s="1">
        <v>962501876</v>
      </c>
      <c r="BSI15" s="3">
        <f t="shared" si="370"/>
        <v>52321601979.360001</v>
      </c>
      <c r="BSK15" s="6">
        <v>42369</v>
      </c>
      <c r="BSL15" s="1">
        <v>104.66</v>
      </c>
      <c r="BSM15" s="1">
        <v>1559704310</v>
      </c>
      <c r="BSN15" s="3">
        <f t="shared" si="371"/>
        <v>163238653084.60001</v>
      </c>
      <c r="BSP15" s="6">
        <v>42369</v>
      </c>
      <c r="BSQ15" s="1">
        <v>778.01</v>
      </c>
      <c r="BSR15" s="1">
        <v>131521790</v>
      </c>
      <c r="BSS15" s="3">
        <f t="shared" si="372"/>
        <v>102325267837.89999</v>
      </c>
      <c r="BSU15" s="6">
        <v>42369</v>
      </c>
      <c r="BSV15" s="1">
        <v>105.26</v>
      </c>
      <c r="BSW15" s="1">
        <v>2786970661</v>
      </c>
      <c r="BSX15" s="3">
        <f t="shared" si="373"/>
        <v>293356531776.85999</v>
      </c>
    </row>
    <row r="16" spans="1:1870" x14ac:dyDescent="0.2">
      <c r="B16" s="6">
        <v>42277</v>
      </c>
      <c r="C16" s="1">
        <v>1E-4</v>
      </c>
      <c r="D16" s="1">
        <v>17062939</v>
      </c>
      <c r="E16" s="3">
        <f t="shared" si="0"/>
        <v>1706.2939000000001</v>
      </c>
      <c r="G16" s="6">
        <v>42277</v>
      </c>
      <c r="H16" s="1">
        <v>1E-3</v>
      </c>
      <c r="I16" s="1">
        <v>14600</v>
      </c>
      <c r="J16" s="3">
        <f t="shared" si="1"/>
        <v>14.6</v>
      </c>
      <c r="L16" s="6">
        <v>42277</v>
      </c>
      <c r="M16" s="1">
        <v>1E-4</v>
      </c>
      <c r="N16" s="1">
        <v>7970000</v>
      </c>
      <c r="O16" s="3">
        <f t="shared" si="2"/>
        <v>797</v>
      </c>
      <c r="Q16" s="6">
        <v>42277</v>
      </c>
      <c r="R16" s="1">
        <v>0.24</v>
      </c>
      <c r="S16" s="1">
        <v>4790738</v>
      </c>
      <c r="T16" s="3">
        <f t="shared" si="3"/>
        <v>1149777.1199999999</v>
      </c>
      <c r="V16" s="6">
        <v>42277</v>
      </c>
      <c r="W16" s="1">
        <v>1E-4</v>
      </c>
      <c r="X16" s="1">
        <v>89605</v>
      </c>
      <c r="Y16" s="3">
        <f t="shared" si="4"/>
        <v>8.9604999999999997</v>
      </c>
      <c r="AA16" s="6">
        <v>42277</v>
      </c>
      <c r="AB16" s="1">
        <v>1.25E-4</v>
      </c>
      <c r="AC16" s="1">
        <v>2292</v>
      </c>
      <c r="AD16" s="3">
        <f t="shared" si="5"/>
        <v>0.28650000000000003</v>
      </c>
      <c r="AF16" s="6">
        <v>42185</v>
      </c>
      <c r="AG16" s="1">
        <v>1.25E-4</v>
      </c>
      <c r="AH16" s="1">
        <v>6800</v>
      </c>
      <c r="AI16" s="3">
        <f t="shared" si="6"/>
        <v>0.85</v>
      </c>
      <c r="AK16" s="6">
        <v>42277</v>
      </c>
      <c r="AL16" s="1">
        <v>0.1</v>
      </c>
      <c r="AM16" s="1">
        <v>3188</v>
      </c>
      <c r="AN16" s="3">
        <f t="shared" si="7"/>
        <v>318.8</v>
      </c>
      <c r="AP16" s="6">
        <v>42277</v>
      </c>
      <c r="AQ16" s="1">
        <v>1E-4</v>
      </c>
      <c r="AR16" s="1">
        <v>45710335</v>
      </c>
      <c r="AS16" s="3">
        <f t="shared" si="8"/>
        <v>4571.0335000000005</v>
      </c>
      <c r="AU16" s="6">
        <v>42277</v>
      </c>
      <c r="AV16" s="1">
        <v>4.0000000000000001E-3</v>
      </c>
      <c r="AW16" s="1">
        <v>26944</v>
      </c>
      <c r="AX16" s="3">
        <f t="shared" si="9"/>
        <v>107.776</v>
      </c>
      <c r="AZ16" s="6">
        <v>42277</v>
      </c>
      <c r="BA16" s="1">
        <v>4.4999999999999998E-2</v>
      </c>
      <c r="BB16" s="1">
        <v>2785599</v>
      </c>
      <c r="BC16" s="3">
        <f t="shared" si="10"/>
        <v>125351.955</v>
      </c>
      <c r="BE16" s="6">
        <v>42277</v>
      </c>
      <c r="BF16" s="1">
        <v>1E-3</v>
      </c>
      <c r="BG16" s="1">
        <v>13291</v>
      </c>
      <c r="BH16" s="3">
        <f t="shared" si="11"/>
        <v>13.291</v>
      </c>
      <c r="BJ16" s="6">
        <v>42277</v>
      </c>
      <c r="BK16" s="1">
        <v>1.01E-2</v>
      </c>
      <c r="BL16" s="1">
        <v>236639</v>
      </c>
      <c r="BM16" s="3">
        <f t="shared" si="12"/>
        <v>2390.0538999999999</v>
      </c>
      <c r="BO16" s="6">
        <v>42277</v>
      </c>
      <c r="BP16" s="1">
        <v>1E-4</v>
      </c>
      <c r="BQ16" s="1">
        <v>802768</v>
      </c>
      <c r="BR16" s="3">
        <f t="shared" si="13"/>
        <v>80.276800000000009</v>
      </c>
      <c r="BT16" s="6">
        <v>42094</v>
      </c>
      <c r="BU16" s="1">
        <v>1E-3</v>
      </c>
      <c r="BV16" s="1">
        <v>118786</v>
      </c>
      <c r="BW16" s="3">
        <f t="shared" si="14"/>
        <v>118.786</v>
      </c>
      <c r="BY16" s="6">
        <v>42277</v>
      </c>
      <c r="BZ16" s="1">
        <v>6.9999999999999999E-4</v>
      </c>
      <c r="CA16" s="1">
        <v>1912315</v>
      </c>
      <c r="CB16" s="3">
        <f t="shared" si="15"/>
        <v>1338.6205</v>
      </c>
      <c r="CD16" s="6">
        <v>42277</v>
      </c>
      <c r="CE16" s="1">
        <v>1.5E-3</v>
      </c>
      <c r="CF16" s="1">
        <v>34050</v>
      </c>
      <c r="CG16" s="3">
        <f t="shared" si="16"/>
        <v>51.075000000000003</v>
      </c>
      <c r="CI16" s="6">
        <v>42277</v>
      </c>
      <c r="CJ16" s="1">
        <v>1E-3</v>
      </c>
      <c r="CK16" s="1">
        <v>30848</v>
      </c>
      <c r="CL16" s="3">
        <f t="shared" si="17"/>
        <v>30.847999999999999</v>
      </c>
      <c r="CN16" s="6">
        <v>42094</v>
      </c>
      <c r="CO16" s="1">
        <v>0.4</v>
      </c>
      <c r="CP16" s="1">
        <v>2500</v>
      </c>
      <c r="CQ16" s="3">
        <f t="shared" si="18"/>
        <v>1000</v>
      </c>
      <c r="CS16" s="6">
        <v>42277</v>
      </c>
      <c r="CT16" s="1">
        <v>2.5000000000000001E-3</v>
      </c>
      <c r="CU16" s="1">
        <v>39000949</v>
      </c>
      <c r="CV16" s="3">
        <f t="shared" si="19"/>
        <v>97502.372499999998</v>
      </c>
      <c r="CX16" s="6">
        <v>42277</v>
      </c>
      <c r="CY16" s="1">
        <v>2.68</v>
      </c>
      <c r="CZ16" s="1">
        <v>455539</v>
      </c>
      <c r="DA16" s="3">
        <f t="shared" si="20"/>
        <v>1220844.52</v>
      </c>
      <c r="DC16" s="6">
        <v>42277</v>
      </c>
      <c r="DD16" s="1">
        <v>1.2999999999999999E-2</v>
      </c>
      <c r="DE16" s="1">
        <v>2617</v>
      </c>
      <c r="DF16" s="3">
        <f t="shared" si="21"/>
        <v>34.021000000000001</v>
      </c>
      <c r="DH16" s="6">
        <v>42277</v>
      </c>
      <c r="DI16" s="1">
        <v>0.01</v>
      </c>
      <c r="DJ16" s="1">
        <v>28825</v>
      </c>
      <c r="DK16" s="3">
        <f t="shared" si="22"/>
        <v>288.25</v>
      </c>
      <c r="DM16" s="6">
        <v>42277</v>
      </c>
      <c r="DN16" s="1">
        <v>1.7</v>
      </c>
      <c r="DO16" s="1">
        <v>2839</v>
      </c>
      <c r="DP16" s="3">
        <f t="shared" si="23"/>
        <v>4826.3</v>
      </c>
      <c r="DR16" s="6">
        <v>42277</v>
      </c>
      <c r="DS16" s="1">
        <v>5.0000000000000001E-3</v>
      </c>
      <c r="DT16" s="1">
        <v>63192</v>
      </c>
      <c r="DU16" s="3">
        <f t="shared" si="24"/>
        <v>315.95999999999998</v>
      </c>
      <c r="DW16" s="6">
        <v>42277</v>
      </c>
      <c r="DX16" s="1">
        <v>2.76</v>
      </c>
      <c r="DY16" s="1">
        <v>83878</v>
      </c>
      <c r="DZ16" s="3">
        <f t="shared" si="25"/>
        <v>231503.27999999997</v>
      </c>
      <c r="EB16" s="6">
        <v>42277</v>
      </c>
      <c r="EC16" s="1">
        <v>0.15</v>
      </c>
      <c r="ED16" s="1">
        <v>2045</v>
      </c>
      <c r="EE16" s="3">
        <f t="shared" si="26"/>
        <v>306.75</v>
      </c>
      <c r="EG16" s="6">
        <v>42277</v>
      </c>
      <c r="EH16" s="1">
        <v>0.08</v>
      </c>
      <c r="EI16" s="1">
        <v>59785</v>
      </c>
      <c r="EJ16" s="3">
        <f t="shared" si="27"/>
        <v>4782.8</v>
      </c>
      <c r="EL16" s="6">
        <v>42277</v>
      </c>
      <c r="EM16" s="1">
        <v>2.7000000000000001E-3</v>
      </c>
      <c r="EN16" s="1">
        <v>1539261</v>
      </c>
      <c r="EO16" s="3">
        <f t="shared" si="28"/>
        <v>4156.0047000000004</v>
      </c>
      <c r="EQ16" s="6">
        <v>41361</v>
      </c>
      <c r="ER16" s="1">
        <v>0.15</v>
      </c>
      <c r="ES16" s="1">
        <v>100</v>
      </c>
      <c r="ET16" s="3">
        <f t="shared" si="29"/>
        <v>15</v>
      </c>
      <c r="EV16" s="6">
        <v>42277</v>
      </c>
      <c r="EW16" s="1">
        <v>5.9999999999999995E-4</v>
      </c>
      <c r="EX16" s="1">
        <v>16581302</v>
      </c>
      <c r="EY16" s="3">
        <f t="shared" si="30"/>
        <v>9948.7811999999994</v>
      </c>
      <c r="FA16" s="6">
        <v>42185</v>
      </c>
      <c r="FB16" s="1">
        <v>2.5000000000000001E-2</v>
      </c>
      <c r="FC16" s="1">
        <v>6193</v>
      </c>
      <c r="FD16" s="3">
        <f t="shared" si="31"/>
        <v>154.82500000000002</v>
      </c>
      <c r="FF16" s="6">
        <v>41912</v>
      </c>
      <c r="FG16" s="1">
        <v>1.1999999999999999E-3</v>
      </c>
      <c r="FH16" s="1">
        <v>2081832</v>
      </c>
      <c r="FI16" s="3">
        <f t="shared" si="32"/>
        <v>2498.1983999999998</v>
      </c>
      <c r="FK16" s="6">
        <v>42277</v>
      </c>
      <c r="FL16" s="1">
        <v>2.5999999999999999E-3</v>
      </c>
      <c r="FM16" s="1">
        <v>191258070</v>
      </c>
      <c r="FN16" s="3">
        <f t="shared" si="33"/>
        <v>497270.98199999996</v>
      </c>
      <c r="FP16" s="6">
        <v>42277</v>
      </c>
      <c r="FQ16" s="1">
        <v>2.9999999999999997E-4</v>
      </c>
      <c r="FR16" s="1">
        <v>46250</v>
      </c>
      <c r="FS16" s="3">
        <f t="shared" si="34"/>
        <v>13.874999999999998</v>
      </c>
      <c r="FU16" s="6">
        <v>42277</v>
      </c>
      <c r="FV16" s="1">
        <v>6.9999999999999999E-4</v>
      </c>
      <c r="FW16" s="1">
        <v>251803331</v>
      </c>
      <c r="FX16" s="3">
        <f t="shared" si="35"/>
        <v>176262.33170000001</v>
      </c>
      <c r="FZ16" s="6">
        <v>42277</v>
      </c>
      <c r="GA16" s="1">
        <v>2</v>
      </c>
      <c r="GB16" s="1">
        <v>61366</v>
      </c>
      <c r="GC16" s="3">
        <f t="shared" si="36"/>
        <v>122732</v>
      </c>
      <c r="GE16" s="6">
        <v>42277</v>
      </c>
      <c r="GF16" s="1">
        <v>1E-4</v>
      </c>
      <c r="GG16" s="1">
        <v>333</v>
      </c>
      <c r="GH16" s="3">
        <f t="shared" si="37"/>
        <v>3.3300000000000003E-2</v>
      </c>
      <c r="GJ16" s="6">
        <v>42277</v>
      </c>
      <c r="GK16" s="1">
        <v>2.0999999999999999E-3</v>
      </c>
      <c r="GL16" s="1">
        <v>2729238</v>
      </c>
      <c r="GM16" s="3">
        <f t="shared" si="38"/>
        <v>5731.3997999999992</v>
      </c>
      <c r="GO16" s="6">
        <v>42277</v>
      </c>
      <c r="GP16" s="1">
        <v>4.7500000000000001E-2</v>
      </c>
      <c r="GQ16" s="1">
        <v>2572943</v>
      </c>
      <c r="GR16" s="3">
        <f t="shared" si="39"/>
        <v>122214.7925</v>
      </c>
      <c r="GT16" s="6">
        <v>42277</v>
      </c>
      <c r="GU16" s="1">
        <v>8.5000000000000006E-3</v>
      </c>
      <c r="GV16" s="1">
        <v>66827708</v>
      </c>
      <c r="GW16" s="3">
        <f t="shared" si="40"/>
        <v>568035.51800000004</v>
      </c>
      <c r="GY16" s="6">
        <v>42277</v>
      </c>
      <c r="GZ16" s="1">
        <v>2.2000000000000001E-3</v>
      </c>
      <c r="HA16" s="1">
        <v>4389098</v>
      </c>
      <c r="HB16" s="3">
        <f t="shared" si="41"/>
        <v>9656.0156000000006</v>
      </c>
      <c r="HD16" s="6">
        <v>42277</v>
      </c>
      <c r="HE16" s="1">
        <v>0.13980000000000001</v>
      </c>
      <c r="HF16" s="1">
        <v>11606694</v>
      </c>
      <c r="HG16" s="3">
        <f t="shared" si="42"/>
        <v>1622615.8212000001</v>
      </c>
      <c r="HI16" s="6">
        <v>42277</v>
      </c>
      <c r="HJ16" s="1">
        <v>0.1</v>
      </c>
      <c r="HK16" s="1">
        <v>89047</v>
      </c>
      <c r="HL16" s="3">
        <f t="shared" si="43"/>
        <v>8904.7000000000007</v>
      </c>
      <c r="HN16" s="6">
        <v>42277</v>
      </c>
      <c r="HO16" s="1">
        <v>7.4999999999999997E-2</v>
      </c>
      <c r="HP16" s="1">
        <v>128859</v>
      </c>
      <c r="HQ16" s="3">
        <f t="shared" si="44"/>
        <v>9664.4249999999993</v>
      </c>
      <c r="HS16" s="6">
        <v>42277</v>
      </c>
      <c r="HT16" s="1">
        <v>2.5000000000000001E-2</v>
      </c>
      <c r="HU16" s="1">
        <v>143693</v>
      </c>
      <c r="HV16" s="3">
        <f t="shared" si="45"/>
        <v>3592.3250000000003</v>
      </c>
      <c r="HX16" s="6">
        <v>42277</v>
      </c>
      <c r="HY16" s="1">
        <v>2.6</v>
      </c>
      <c r="HZ16" s="1">
        <v>39898673</v>
      </c>
      <c r="IA16" s="3">
        <f t="shared" si="46"/>
        <v>103736549.8</v>
      </c>
      <c r="IC16" s="6">
        <v>42277</v>
      </c>
      <c r="ID16" s="1">
        <v>2.7000000000000001E-3</v>
      </c>
      <c r="IE16" s="1">
        <v>1813610</v>
      </c>
      <c r="IF16" s="3">
        <f t="shared" si="47"/>
        <v>4896.7470000000003</v>
      </c>
      <c r="IH16" s="6">
        <v>42277</v>
      </c>
      <c r="II16" s="1">
        <v>1.5356000000000001</v>
      </c>
      <c r="IJ16" s="1">
        <v>613093</v>
      </c>
      <c r="IK16" s="3">
        <f t="shared" si="48"/>
        <v>941465.61080000002</v>
      </c>
      <c r="IM16" s="6">
        <v>42277</v>
      </c>
      <c r="IN16" s="1">
        <v>1.2999999999999999E-4</v>
      </c>
      <c r="IO16" s="1">
        <v>765392</v>
      </c>
      <c r="IP16" s="3">
        <f t="shared" si="49"/>
        <v>99.500959999999992</v>
      </c>
      <c r="IR16" s="6">
        <v>42277</v>
      </c>
      <c r="IS16" s="1">
        <v>0.24</v>
      </c>
      <c r="IT16" s="1">
        <v>124476</v>
      </c>
      <c r="IU16" s="3">
        <f t="shared" si="50"/>
        <v>29874.239999999998</v>
      </c>
      <c r="IW16" s="6">
        <v>42277</v>
      </c>
      <c r="IX16" s="1">
        <v>1.7000000000000001E-2</v>
      </c>
      <c r="IY16" s="1">
        <v>1026569</v>
      </c>
      <c r="IZ16" s="3">
        <f t="shared" si="51"/>
        <v>17451.673000000003</v>
      </c>
      <c r="JB16" s="6">
        <v>42277</v>
      </c>
      <c r="JC16" s="1">
        <v>1E-4</v>
      </c>
      <c r="JD16" s="1">
        <v>874279479</v>
      </c>
      <c r="JE16" s="3">
        <f t="shared" si="52"/>
        <v>87427.947899999999</v>
      </c>
      <c r="JG16" s="6">
        <v>42277</v>
      </c>
      <c r="JH16" s="1">
        <v>8.0000000000000002E-3</v>
      </c>
      <c r="JI16" s="1">
        <v>262448</v>
      </c>
      <c r="JJ16" s="3">
        <f t="shared" si="53"/>
        <v>2099.5839999999998</v>
      </c>
      <c r="JO16" s="3" t="str">
        <f t="shared" si="54"/>
        <v/>
      </c>
      <c r="JQ16" s="6">
        <v>42277</v>
      </c>
      <c r="JR16" s="1">
        <v>20.5</v>
      </c>
      <c r="JS16" s="1">
        <v>986</v>
      </c>
      <c r="JT16" s="3">
        <f t="shared" si="55"/>
        <v>20213</v>
      </c>
      <c r="JV16" s="6">
        <v>42277</v>
      </c>
      <c r="JW16" s="1">
        <v>0.12</v>
      </c>
      <c r="JX16" s="1">
        <v>12403425</v>
      </c>
      <c r="JY16" s="3">
        <f t="shared" si="56"/>
        <v>1488411</v>
      </c>
      <c r="KA16" s="6">
        <v>42004</v>
      </c>
      <c r="KB16" s="1">
        <v>8</v>
      </c>
      <c r="KC16" s="1">
        <v>5520</v>
      </c>
      <c r="KD16" s="3">
        <f t="shared" si="57"/>
        <v>44160</v>
      </c>
      <c r="KI16" s="3" t="str">
        <f t="shared" si="58"/>
        <v/>
      </c>
      <c r="KK16" s="6">
        <v>42277</v>
      </c>
      <c r="KL16" s="1">
        <v>9.0999999999999998E-2</v>
      </c>
      <c r="KM16" s="1">
        <v>3081310</v>
      </c>
      <c r="KN16" s="3">
        <f t="shared" si="59"/>
        <v>280399.21000000002</v>
      </c>
      <c r="KP16" s="6">
        <v>42277</v>
      </c>
      <c r="KQ16" s="1">
        <v>0.03</v>
      </c>
      <c r="KR16" s="1">
        <v>1678545</v>
      </c>
      <c r="KS16" s="3">
        <f t="shared" si="60"/>
        <v>50356.35</v>
      </c>
      <c r="KU16" s="6">
        <v>42277</v>
      </c>
      <c r="KV16" s="1">
        <v>3.3000000000000002E-2</v>
      </c>
      <c r="KW16" s="1">
        <v>3997405</v>
      </c>
      <c r="KX16" s="3">
        <f t="shared" si="61"/>
        <v>131914.36500000002</v>
      </c>
      <c r="KZ16" s="6">
        <v>42277</v>
      </c>
      <c r="LA16" s="1">
        <v>0.26</v>
      </c>
      <c r="LB16" s="1">
        <v>119921</v>
      </c>
      <c r="LC16" s="3">
        <f t="shared" si="62"/>
        <v>31179.460000000003</v>
      </c>
      <c r="LE16" s="6">
        <v>42277</v>
      </c>
      <c r="LF16" s="1">
        <v>3.5000000000000003E-2</v>
      </c>
      <c r="LG16" s="1">
        <v>74800</v>
      </c>
      <c r="LH16" s="3">
        <f t="shared" si="63"/>
        <v>2618.0000000000005</v>
      </c>
      <c r="LJ16" s="6">
        <v>42277</v>
      </c>
      <c r="LK16" s="1">
        <v>3.9</v>
      </c>
      <c r="LL16" s="1">
        <v>1055643</v>
      </c>
      <c r="LM16" s="3">
        <f t="shared" si="64"/>
        <v>4117007.6999999997</v>
      </c>
      <c r="LO16" s="6">
        <v>42277</v>
      </c>
      <c r="LP16" s="1">
        <v>5.43</v>
      </c>
      <c r="LQ16" s="1">
        <v>8331</v>
      </c>
      <c r="LR16" s="3">
        <f t="shared" si="65"/>
        <v>45237.329999999994</v>
      </c>
      <c r="LW16" s="3" t="str">
        <f t="shared" si="66"/>
        <v/>
      </c>
      <c r="LY16" s="6">
        <v>42277</v>
      </c>
      <c r="LZ16" s="1">
        <v>3.0000000000000001E-3</v>
      </c>
      <c r="MA16" s="1">
        <v>2329730</v>
      </c>
      <c r="MB16" s="3">
        <f t="shared" si="67"/>
        <v>6989.1900000000005</v>
      </c>
      <c r="MD16" s="6">
        <v>42277</v>
      </c>
      <c r="ME16" s="1">
        <v>3.5380000000000002E-2</v>
      </c>
      <c r="MF16" s="1">
        <v>2696509</v>
      </c>
      <c r="MG16" s="3">
        <f t="shared" si="68"/>
        <v>95402.488420000009</v>
      </c>
      <c r="MI16" s="6">
        <v>42277</v>
      </c>
      <c r="MJ16" s="1">
        <v>1.2</v>
      </c>
      <c r="MK16" s="1">
        <v>4635989</v>
      </c>
      <c r="ML16" s="3">
        <f t="shared" si="69"/>
        <v>5563186.7999999998</v>
      </c>
      <c r="MN16" s="6">
        <v>42277</v>
      </c>
      <c r="MO16" s="1">
        <v>3.8999999999999998E-3</v>
      </c>
      <c r="MP16" s="1">
        <v>46563099</v>
      </c>
      <c r="MQ16" s="3">
        <f t="shared" si="70"/>
        <v>181596.08609999999</v>
      </c>
      <c r="MS16" s="6">
        <v>42277</v>
      </c>
      <c r="MT16" s="1">
        <v>0.35</v>
      </c>
      <c r="MU16" s="1">
        <v>66769</v>
      </c>
      <c r="MV16" s="3">
        <f t="shared" si="71"/>
        <v>23369.149999999998</v>
      </c>
      <c r="MX16" s="6">
        <v>42277</v>
      </c>
      <c r="MY16" s="1">
        <v>5.8000000000000003E-2</v>
      </c>
      <c r="MZ16" s="1">
        <v>1821565</v>
      </c>
      <c r="NA16" s="3">
        <f t="shared" si="72"/>
        <v>105650.77</v>
      </c>
      <c r="NC16" s="6">
        <v>42277</v>
      </c>
      <c r="ND16" s="1">
        <v>0.27</v>
      </c>
      <c r="NE16" s="1">
        <v>410413</v>
      </c>
      <c r="NF16" s="3">
        <f t="shared" si="73"/>
        <v>110811.51000000001</v>
      </c>
      <c r="NH16" s="6">
        <v>42277</v>
      </c>
      <c r="NI16" s="1">
        <v>0.3</v>
      </c>
      <c r="NJ16" s="1">
        <v>2194</v>
      </c>
      <c r="NK16" s="3">
        <f t="shared" si="74"/>
        <v>658.19999999999993</v>
      </c>
      <c r="NM16" s="6">
        <v>42277</v>
      </c>
      <c r="NN16" s="1">
        <v>5.1879999999999999E-3</v>
      </c>
      <c r="NO16" s="1">
        <v>799453519</v>
      </c>
      <c r="NP16" s="3">
        <f t="shared" si="75"/>
        <v>4147564.8565719998</v>
      </c>
      <c r="NR16" s="6">
        <v>42277</v>
      </c>
      <c r="NS16" s="1">
        <v>14.9</v>
      </c>
      <c r="NT16" s="1">
        <v>426156</v>
      </c>
      <c r="NU16" s="3">
        <f t="shared" si="76"/>
        <v>6349724.4000000004</v>
      </c>
      <c r="NW16" s="6">
        <v>42277</v>
      </c>
      <c r="NX16" s="1">
        <v>0.65</v>
      </c>
      <c r="NY16" s="1">
        <v>169615</v>
      </c>
      <c r="NZ16" s="3">
        <f t="shared" si="77"/>
        <v>110249.75</v>
      </c>
      <c r="OB16" s="6">
        <v>42277</v>
      </c>
      <c r="OC16" s="1">
        <v>0.91010000000000002</v>
      </c>
      <c r="OD16" s="1">
        <v>4727857</v>
      </c>
      <c r="OE16" s="3">
        <f t="shared" si="78"/>
        <v>4302822.6557</v>
      </c>
      <c r="OG16" s="6">
        <v>42277</v>
      </c>
      <c r="OH16" s="1">
        <v>0.14000000000000001</v>
      </c>
      <c r="OI16" s="1">
        <v>49279</v>
      </c>
      <c r="OJ16" s="3">
        <f t="shared" si="79"/>
        <v>6899.06</v>
      </c>
      <c r="OL16" s="6">
        <v>42277</v>
      </c>
      <c r="OM16" s="1">
        <v>14.71</v>
      </c>
      <c r="ON16" s="1">
        <v>3452826</v>
      </c>
      <c r="OO16" s="3">
        <f t="shared" si="80"/>
        <v>50791070.460000001</v>
      </c>
      <c r="OQ16" s="6">
        <v>42277</v>
      </c>
      <c r="OR16" s="1">
        <v>0.93</v>
      </c>
      <c r="OS16" s="1">
        <v>14517944</v>
      </c>
      <c r="OT16" s="3">
        <f t="shared" si="81"/>
        <v>13501687.92</v>
      </c>
      <c r="OV16" s="6">
        <v>42277</v>
      </c>
      <c r="OW16" s="1">
        <v>0.67010000000000003</v>
      </c>
      <c r="OX16" s="1">
        <v>656869</v>
      </c>
      <c r="OY16" s="3">
        <f t="shared" si="82"/>
        <v>440167.91690000001</v>
      </c>
      <c r="PA16" s="6">
        <v>42277</v>
      </c>
      <c r="PB16" s="1">
        <v>0.34250000000000003</v>
      </c>
      <c r="PC16" s="1">
        <v>3951800</v>
      </c>
      <c r="PD16" s="3">
        <f t="shared" si="83"/>
        <v>1353491.5</v>
      </c>
      <c r="PF16" s="6">
        <v>42277</v>
      </c>
      <c r="PG16" s="1">
        <v>10</v>
      </c>
      <c r="PH16" s="1">
        <v>120170</v>
      </c>
      <c r="PI16" s="3">
        <f t="shared" si="84"/>
        <v>1201700</v>
      </c>
      <c r="PK16" s="6">
        <v>42277</v>
      </c>
      <c r="PL16" s="1">
        <v>1.87</v>
      </c>
      <c r="PM16" s="1">
        <v>351180</v>
      </c>
      <c r="PN16" s="3">
        <f t="shared" si="85"/>
        <v>656706.60000000009</v>
      </c>
      <c r="PP16" s="6">
        <v>42277</v>
      </c>
      <c r="PQ16" s="1">
        <v>2.75</v>
      </c>
      <c r="PR16" s="1">
        <v>1546907</v>
      </c>
      <c r="PS16" s="3">
        <f t="shared" si="86"/>
        <v>4253994.25</v>
      </c>
      <c r="PU16" s="6">
        <v>42277</v>
      </c>
      <c r="PV16" s="1">
        <v>31.6</v>
      </c>
      <c r="PW16" s="1">
        <v>5403859</v>
      </c>
      <c r="PX16" s="3">
        <f t="shared" si="87"/>
        <v>170761944.40000001</v>
      </c>
      <c r="PZ16" s="6">
        <v>42277</v>
      </c>
      <c r="QA16" s="1">
        <v>3.24</v>
      </c>
      <c r="QB16" s="1">
        <v>524902</v>
      </c>
      <c r="QC16" s="3">
        <f t="shared" si="88"/>
        <v>1700682.4800000002</v>
      </c>
      <c r="QE16" s="6">
        <v>42277</v>
      </c>
      <c r="QF16" s="1">
        <v>1.9235</v>
      </c>
      <c r="QG16" s="1">
        <v>349691</v>
      </c>
      <c r="QH16" s="3">
        <f t="shared" si="89"/>
        <v>672630.6385</v>
      </c>
      <c r="QJ16" s="6">
        <v>42277</v>
      </c>
      <c r="QK16" s="1">
        <v>0.5</v>
      </c>
      <c r="QL16" s="1">
        <v>536272</v>
      </c>
      <c r="QM16" s="3">
        <f t="shared" si="90"/>
        <v>268136</v>
      </c>
      <c r="QO16" s="6">
        <v>42277</v>
      </c>
      <c r="QP16" s="1">
        <v>10.0403</v>
      </c>
      <c r="QQ16" s="1">
        <v>397072</v>
      </c>
      <c r="QR16" s="3">
        <f t="shared" si="91"/>
        <v>3986722.0016000001</v>
      </c>
      <c r="QT16" s="6">
        <v>42277</v>
      </c>
      <c r="QU16" s="1">
        <v>6.0000999999999998</v>
      </c>
      <c r="QV16" s="1">
        <v>534973</v>
      </c>
      <c r="QW16" s="3">
        <f t="shared" si="92"/>
        <v>3209891.4972999999</v>
      </c>
      <c r="QY16" s="6">
        <v>42277</v>
      </c>
      <c r="QZ16" s="1">
        <v>10.55</v>
      </c>
      <c r="RA16" s="1">
        <v>9974522</v>
      </c>
      <c r="RB16" s="3">
        <f t="shared" si="93"/>
        <v>105231207.10000001</v>
      </c>
      <c r="RD16" s="6">
        <v>42277</v>
      </c>
      <c r="RE16" s="1">
        <v>34.75</v>
      </c>
      <c r="RF16" s="1">
        <v>250</v>
      </c>
      <c r="RG16" s="3">
        <f t="shared" si="94"/>
        <v>8687.5</v>
      </c>
      <c r="RI16" s="6">
        <v>42277</v>
      </c>
      <c r="RJ16" s="1">
        <v>69.900000000000006</v>
      </c>
      <c r="RK16" s="1">
        <v>57499</v>
      </c>
      <c r="RL16" s="3">
        <f t="shared" si="95"/>
        <v>4019180.1000000006</v>
      </c>
      <c r="RN16" s="6">
        <v>42277</v>
      </c>
      <c r="RO16" s="1">
        <v>5.9450000000000003</v>
      </c>
      <c r="RP16" s="1">
        <v>677261</v>
      </c>
      <c r="RQ16" s="3">
        <f t="shared" si="96"/>
        <v>4026316.645</v>
      </c>
      <c r="RS16" s="6">
        <v>42277</v>
      </c>
      <c r="RT16" s="1">
        <v>0.44</v>
      </c>
      <c r="RU16" s="1">
        <v>164234</v>
      </c>
      <c r="RV16" s="3">
        <f t="shared" si="97"/>
        <v>72262.960000000006</v>
      </c>
      <c r="RX16" s="6">
        <v>42277</v>
      </c>
      <c r="RY16" s="1">
        <v>4.59</v>
      </c>
      <c r="RZ16" s="1">
        <v>510458</v>
      </c>
      <c r="SA16" s="3">
        <f t="shared" si="98"/>
        <v>2343002.2199999997</v>
      </c>
      <c r="SC16" s="6">
        <v>42277</v>
      </c>
      <c r="SD16" s="1">
        <v>1.03</v>
      </c>
      <c r="SE16" s="1">
        <v>2546310</v>
      </c>
      <c r="SF16" s="3">
        <f t="shared" si="99"/>
        <v>2622699.3000000003</v>
      </c>
      <c r="SH16" s="6">
        <v>42277</v>
      </c>
      <c r="SI16" s="1">
        <v>2.4</v>
      </c>
      <c r="SJ16" s="1">
        <v>412679</v>
      </c>
      <c r="SK16" s="3">
        <f t="shared" si="100"/>
        <v>990429.6</v>
      </c>
      <c r="SM16" s="6">
        <v>42277</v>
      </c>
      <c r="SN16" s="1">
        <v>0.51</v>
      </c>
      <c r="SO16" s="1">
        <v>45601</v>
      </c>
      <c r="SP16" s="3">
        <f t="shared" si="101"/>
        <v>23256.510000000002</v>
      </c>
      <c r="SR16" s="6">
        <v>42277</v>
      </c>
      <c r="SS16" s="1">
        <v>3.16</v>
      </c>
      <c r="ST16" s="1">
        <v>5368024</v>
      </c>
      <c r="SU16" s="3">
        <f t="shared" si="102"/>
        <v>16962955.84</v>
      </c>
      <c r="SW16" s="6">
        <v>42277</v>
      </c>
      <c r="SX16" s="1">
        <v>3.96</v>
      </c>
      <c r="SY16" s="1">
        <v>1050920</v>
      </c>
      <c r="SZ16" s="3">
        <f t="shared" si="103"/>
        <v>4161643.2</v>
      </c>
      <c r="TB16" s="6">
        <v>42277</v>
      </c>
      <c r="TC16" s="1">
        <v>5</v>
      </c>
      <c r="TD16" s="1">
        <v>128521</v>
      </c>
      <c r="TE16" s="3">
        <f t="shared" si="104"/>
        <v>642605</v>
      </c>
      <c r="TG16" s="6">
        <v>42277</v>
      </c>
      <c r="TH16" s="1">
        <v>3.93</v>
      </c>
      <c r="TI16" s="1">
        <v>770394</v>
      </c>
      <c r="TJ16" s="3">
        <f t="shared" si="105"/>
        <v>3027648.42</v>
      </c>
      <c r="TL16" s="6">
        <v>42277</v>
      </c>
      <c r="TM16" s="1">
        <v>0.52400000000000002</v>
      </c>
      <c r="TN16" s="1">
        <v>1756165</v>
      </c>
      <c r="TO16" s="3">
        <f t="shared" si="106"/>
        <v>920230.46000000008</v>
      </c>
      <c r="TQ16" s="6">
        <v>42277</v>
      </c>
      <c r="TR16" s="1">
        <v>3.98</v>
      </c>
      <c r="TS16" s="1">
        <v>1968472</v>
      </c>
      <c r="TT16" s="3">
        <f t="shared" si="107"/>
        <v>7834518.5599999996</v>
      </c>
      <c r="TY16" s="3" t="str">
        <f t="shared" si="108"/>
        <v/>
      </c>
      <c r="UA16" s="6">
        <v>42277</v>
      </c>
      <c r="UB16" s="1">
        <v>3.36</v>
      </c>
      <c r="UC16" s="1">
        <v>5887679</v>
      </c>
      <c r="UD16" s="3">
        <f t="shared" si="109"/>
        <v>19782601.439999998</v>
      </c>
      <c r="UF16" s="6">
        <v>42277</v>
      </c>
      <c r="UG16" s="1">
        <v>14</v>
      </c>
      <c r="UH16" s="1">
        <v>21189</v>
      </c>
      <c r="UI16" s="3">
        <f t="shared" si="110"/>
        <v>296646</v>
      </c>
      <c r="UK16" s="6">
        <v>42277</v>
      </c>
      <c r="UL16" s="1">
        <v>4.8600000000000003</v>
      </c>
      <c r="UM16" s="1">
        <v>20457640</v>
      </c>
      <c r="UN16" s="3">
        <f t="shared" si="111"/>
        <v>99424130.400000006</v>
      </c>
      <c r="UP16" s="6">
        <v>42277</v>
      </c>
      <c r="UQ16" s="1">
        <v>16.5</v>
      </c>
      <c r="UR16" s="1">
        <v>21291</v>
      </c>
      <c r="US16" s="3">
        <f t="shared" si="112"/>
        <v>351301.5</v>
      </c>
      <c r="UU16" s="6">
        <v>42277</v>
      </c>
      <c r="UV16" s="1">
        <v>1.8900000000000001</v>
      </c>
      <c r="UW16" s="1">
        <v>2768218</v>
      </c>
      <c r="UX16" s="3">
        <f t="shared" si="113"/>
        <v>5231932.0200000005</v>
      </c>
      <c r="VC16" s="3" t="str">
        <f t="shared" si="114"/>
        <v/>
      </c>
      <c r="VH16" s="3" t="str">
        <f t="shared" si="115"/>
        <v/>
      </c>
      <c r="VJ16" s="6">
        <v>42277</v>
      </c>
      <c r="VK16" s="1">
        <v>7.2530999999999999</v>
      </c>
      <c r="VL16" s="1">
        <v>508268</v>
      </c>
      <c r="VM16" s="3">
        <f t="shared" si="116"/>
        <v>3686518.6307999999</v>
      </c>
      <c r="VO16" s="6">
        <v>42277</v>
      </c>
      <c r="VP16" s="1">
        <v>2.44</v>
      </c>
      <c r="VQ16" s="1">
        <v>18942319</v>
      </c>
      <c r="VR16" s="3">
        <f t="shared" si="117"/>
        <v>46219258.359999999</v>
      </c>
      <c r="VT16" s="6">
        <v>42277</v>
      </c>
      <c r="VU16" s="1">
        <v>0.13</v>
      </c>
      <c r="VV16" s="1">
        <v>16326</v>
      </c>
      <c r="VW16" s="3">
        <f t="shared" si="118"/>
        <v>2122.38</v>
      </c>
      <c r="VY16" s="6">
        <v>42277</v>
      </c>
      <c r="VZ16" s="1">
        <v>2.5499999999999998</v>
      </c>
      <c r="WA16" s="1">
        <v>880822</v>
      </c>
      <c r="WB16" s="3">
        <f t="shared" si="119"/>
        <v>2246096.0999999996</v>
      </c>
      <c r="WD16" s="6">
        <v>42277</v>
      </c>
      <c r="WE16" s="1">
        <v>21.91</v>
      </c>
      <c r="WF16" s="1">
        <v>1428762</v>
      </c>
      <c r="WG16" s="3">
        <f t="shared" si="120"/>
        <v>31304175.420000002</v>
      </c>
      <c r="WI16" s="6">
        <v>42277</v>
      </c>
      <c r="WJ16" s="1">
        <v>3.05</v>
      </c>
      <c r="WK16" s="1">
        <v>34170824</v>
      </c>
      <c r="WL16" s="3">
        <f t="shared" si="121"/>
        <v>104221013.19999999</v>
      </c>
      <c r="WN16" s="6">
        <v>42277</v>
      </c>
      <c r="WO16" s="1">
        <v>24.545500000000001</v>
      </c>
      <c r="WP16" s="1">
        <v>33351</v>
      </c>
      <c r="WQ16" s="3">
        <f t="shared" si="122"/>
        <v>818616.97050000005</v>
      </c>
      <c r="WS16" s="6">
        <v>42277</v>
      </c>
      <c r="WT16" s="1">
        <v>12.48</v>
      </c>
      <c r="WU16" s="1">
        <v>531357</v>
      </c>
      <c r="WV16" s="3">
        <f t="shared" si="123"/>
        <v>6631335.3600000003</v>
      </c>
      <c r="WX16" s="6">
        <v>42277</v>
      </c>
      <c r="WY16" s="1">
        <v>1.6400000000000001</v>
      </c>
      <c r="WZ16" s="1">
        <v>190712806</v>
      </c>
      <c r="XA16" s="3">
        <f t="shared" si="124"/>
        <v>312769001.84000003</v>
      </c>
      <c r="XC16" s="6">
        <v>42277</v>
      </c>
      <c r="XD16" s="1">
        <v>3.9699999999999998</v>
      </c>
      <c r="XE16" s="1">
        <v>3919159</v>
      </c>
      <c r="XF16" s="3">
        <f t="shared" si="125"/>
        <v>15559061.229999999</v>
      </c>
      <c r="XK16" s="3" t="str">
        <f t="shared" si="126"/>
        <v/>
      </c>
      <c r="XM16" s="6">
        <v>42277</v>
      </c>
      <c r="XN16" s="1">
        <v>12.35</v>
      </c>
      <c r="XO16" s="1">
        <v>90340</v>
      </c>
      <c r="XP16" s="3">
        <f t="shared" si="127"/>
        <v>1115699</v>
      </c>
      <c r="XR16" s="6">
        <v>42277</v>
      </c>
      <c r="XS16" s="1">
        <v>11.53</v>
      </c>
      <c r="XT16" s="1">
        <v>17264950</v>
      </c>
      <c r="XU16" s="3">
        <f t="shared" si="128"/>
        <v>199064873.5</v>
      </c>
      <c r="XW16" s="6">
        <v>42277</v>
      </c>
      <c r="XX16" s="1">
        <v>6.5600000000000005</v>
      </c>
      <c r="XY16" s="1">
        <v>61480</v>
      </c>
      <c r="XZ16" s="3">
        <f t="shared" si="129"/>
        <v>403308.80000000005</v>
      </c>
      <c r="YB16" s="6">
        <v>42277</v>
      </c>
      <c r="YC16" s="1">
        <v>15.75</v>
      </c>
      <c r="YD16" s="1">
        <v>1299372</v>
      </c>
      <c r="YE16" s="3">
        <f t="shared" si="130"/>
        <v>20465109</v>
      </c>
      <c r="YG16" s="6">
        <v>42277</v>
      </c>
      <c r="YH16" s="1">
        <v>6.85</v>
      </c>
      <c r="YI16" s="1">
        <v>900555</v>
      </c>
      <c r="YJ16" s="3">
        <f t="shared" si="131"/>
        <v>6168801.75</v>
      </c>
      <c r="YL16" s="6">
        <v>42277</v>
      </c>
      <c r="YM16" s="1">
        <v>7.61</v>
      </c>
      <c r="YN16" s="1">
        <v>1970385</v>
      </c>
      <c r="YO16" s="3">
        <f t="shared" si="132"/>
        <v>14994629.850000001</v>
      </c>
      <c r="YQ16" s="6">
        <v>42277</v>
      </c>
      <c r="YR16" s="1">
        <v>30.15</v>
      </c>
      <c r="YS16" s="1">
        <v>1368180</v>
      </c>
      <c r="YT16" s="3">
        <f t="shared" si="133"/>
        <v>41250627</v>
      </c>
      <c r="YV16" s="6">
        <v>42277</v>
      </c>
      <c r="YW16" s="1">
        <v>6.21</v>
      </c>
      <c r="YX16" s="1">
        <v>3616104</v>
      </c>
      <c r="YY16" s="3">
        <f t="shared" si="134"/>
        <v>22456005.84</v>
      </c>
      <c r="ZA16" s="6">
        <v>42277</v>
      </c>
      <c r="ZB16" s="1">
        <v>13.000500000000001</v>
      </c>
      <c r="ZC16" s="1">
        <v>158165</v>
      </c>
      <c r="ZD16" s="3">
        <f t="shared" si="135"/>
        <v>2056224.0825</v>
      </c>
      <c r="ZF16" s="6">
        <v>42277</v>
      </c>
      <c r="ZG16" s="1">
        <v>14.25</v>
      </c>
      <c r="ZH16" s="1">
        <v>13953624</v>
      </c>
      <c r="ZI16" s="3">
        <f t="shared" si="136"/>
        <v>198839142</v>
      </c>
      <c r="ZK16" s="6">
        <v>42277</v>
      </c>
      <c r="ZL16" s="1">
        <v>1.5899999999999999</v>
      </c>
      <c r="ZM16" s="1">
        <v>14334095</v>
      </c>
      <c r="ZN16" s="3">
        <f t="shared" si="137"/>
        <v>22791211.049999997</v>
      </c>
      <c r="ZP16" s="6">
        <v>42277</v>
      </c>
      <c r="ZQ16" s="1">
        <v>16.93</v>
      </c>
      <c r="ZR16" s="1">
        <v>4912815</v>
      </c>
      <c r="ZS16" s="3">
        <f t="shared" si="138"/>
        <v>83173957.950000003</v>
      </c>
      <c r="ZU16" s="6">
        <v>42277</v>
      </c>
      <c r="ZV16" s="1">
        <v>3.7071000000000001</v>
      </c>
      <c r="ZW16" s="1">
        <v>18186878</v>
      </c>
      <c r="ZX16" s="3">
        <f t="shared" si="139"/>
        <v>67420575.433799997</v>
      </c>
      <c r="ZZ16" s="6">
        <v>42277</v>
      </c>
      <c r="AAA16" s="1">
        <v>16.59</v>
      </c>
      <c r="AAB16" s="1">
        <v>9989156</v>
      </c>
      <c r="AAC16" s="3">
        <f t="shared" si="140"/>
        <v>165720098.03999999</v>
      </c>
      <c r="AAE16" s="6">
        <v>42277</v>
      </c>
      <c r="AAF16" s="1">
        <v>2.59</v>
      </c>
      <c r="AAG16" s="1">
        <v>10642305</v>
      </c>
      <c r="AAH16" s="3">
        <f t="shared" si="141"/>
        <v>27563569.949999999</v>
      </c>
      <c r="AAJ16" s="6">
        <v>42277</v>
      </c>
      <c r="AAK16" s="1">
        <v>8.24</v>
      </c>
      <c r="AAL16" s="1">
        <v>35923255</v>
      </c>
      <c r="AAM16" s="3">
        <f t="shared" si="142"/>
        <v>296007621.19999999</v>
      </c>
      <c r="AAO16" s="6">
        <v>42277</v>
      </c>
      <c r="AAP16" s="1">
        <v>4.0599999999999996</v>
      </c>
      <c r="AAQ16" s="1">
        <v>1367086</v>
      </c>
      <c r="AAR16" s="3">
        <f t="shared" si="143"/>
        <v>5550369.1599999992</v>
      </c>
      <c r="AAT16" s="6">
        <v>42277</v>
      </c>
      <c r="AAU16" s="1">
        <v>14.02</v>
      </c>
      <c r="AAV16" s="1">
        <v>2985184</v>
      </c>
      <c r="AAW16" s="3">
        <f t="shared" si="144"/>
        <v>41852279.68</v>
      </c>
      <c r="ABB16" s="3" t="str">
        <f t="shared" si="145"/>
        <v/>
      </c>
      <c r="ABG16" s="3" t="str">
        <f t="shared" si="146"/>
        <v/>
      </c>
      <c r="ABI16" s="6">
        <v>42277</v>
      </c>
      <c r="ABJ16" s="1">
        <v>8.11</v>
      </c>
      <c r="ABK16" s="1">
        <v>34525447</v>
      </c>
      <c r="ABL16" s="3">
        <f t="shared" si="147"/>
        <v>280001375.16999996</v>
      </c>
      <c r="ABN16" s="6">
        <v>42277</v>
      </c>
      <c r="ABO16" s="1">
        <v>4.5999999999999996</v>
      </c>
      <c r="ABP16" s="1">
        <v>3849689</v>
      </c>
      <c r="ABQ16" s="3">
        <f t="shared" si="148"/>
        <v>17708569.399999999</v>
      </c>
      <c r="ABS16" s="6">
        <v>42277</v>
      </c>
      <c r="ABT16" s="1">
        <v>6.95</v>
      </c>
      <c r="ABU16" s="1">
        <v>10704555</v>
      </c>
      <c r="ABV16" s="3">
        <f t="shared" si="149"/>
        <v>74396657.25</v>
      </c>
      <c r="ABX16" s="6">
        <v>42277</v>
      </c>
      <c r="ABY16" s="1">
        <v>7.7299999999999994E-2</v>
      </c>
      <c r="ABZ16" s="1">
        <v>3317783</v>
      </c>
      <c r="ACA16" s="3">
        <f t="shared" si="150"/>
        <v>256464.62589999998</v>
      </c>
      <c r="ACC16" s="6">
        <v>42277</v>
      </c>
      <c r="ACD16" s="1">
        <v>5.5785</v>
      </c>
      <c r="ACE16" s="1">
        <v>17366890</v>
      </c>
      <c r="ACF16" s="3">
        <f t="shared" si="151"/>
        <v>96881195.864999995</v>
      </c>
      <c r="ACH16" s="6">
        <v>42277</v>
      </c>
      <c r="ACI16" s="1">
        <v>5.98</v>
      </c>
      <c r="ACJ16" s="1">
        <v>15591185</v>
      </c>
      <c r="ACK16" s="3">
        <f t="shared" si="152"/>
        <v>93235286.300000012</v>
      </c>
      <c r="ACM16" s="6">
        <v>42277</v>
      </c>
      <c r="ACN16" s="1">
        <v>5.2</v>
      </c>
      <c r="ACO16" s="1">
        <v>2332308</v>
      </c>
      <c r="ACP16" s="3">
        <f t="shared" si="153"/>
        <v>12128001.6</v>
      </c>
      <c r="ACR16" s="6">
        <v>42277</v>
      </c>
      <c r="ACS16" s="1">
        <v>10.14</v>
      </c>
      <c r="ACT16" s="1">
        <v>5593984</v>
      </c>
      <c r="ACU16" s="3">
        <f t="shared" si="154"/>
        <v>56722997.760000005</v>
      </c>
      <c r="ACW16" s="6">
        <v>42277</v>
      </c>
      <c r="ACX16" s="1">
        <v>6.8100000000000005</v>
      </c>
      <c r="ACY16" s="1">
        <v>44562246</v>
      </c>
      <c r="ACZ16" s="3">
        <f t="shared" si="155"/>
        <v>303468895.26000005</v>
      </c>
      <c r="ADB16" s="6">
        <v>42277</v>
      </c>
      <c r="ADC16" s="1">
        <v>6.89</v>
      </c>
      <c r="ADD16" s="1">
        <v>40667755</v>
      </c>
      <c r="ADE16" s="3">
        <f t="shared" si="156"/>
        <v>280200831.94999999</v>
      </c>
      <c r="ADG16" s="6">
        <v>42277</v>
      </c>
      <c r="ADH16" s="1">
        <v>5.8</v>
      </c>
      <c r="ADI16" s="1">
        <v>25640161</v>
      </c>
      <c r="ADJ16" s="3">
        <f t="shared" si="157"/>
        <v>148712933.79999998</v>
      </c>
      <c r="ADL16" s="6">
        <v>42277</v>
      </c>
      <c r="ADM16" s="1">
        <v>11.23</v>
      </c>
      <c r="ADN16" s="1">
        <v>14434761</v>
      </c>
      <c r="ADO16" s="3">
        <f t="shared" si="158"/>
        <v>162102366.03</v>
      </c>
      <c r="ADQ16" s="6">
        <v>42277</v>
      </c>
      <c r="ADR16" s="1">
        <v>6.9</v>
      </c>
      <c r="ADS16" s="1">
        <v>11672252</v>
      </c>
      <c r="ADT16" s="3">
        <f t="shared" si="159"/>
        <v>80538538.799999997</v>
      </c>
      <c r="ADY16" s="3" t="str">
        <f t="shared" si="160"/>
        <v/>
      </c>
      <c r="AEA16" s="6">
        <v>42277</v>
      </c>
      <c r="AEB16" s="1">
        <v>14.1524</v>
      </c>
      <c r="AEC16" s="1">
        <v>3180314</v>
      </c>
      <c r="AED16" s="3">
        <f t="shared" si="161"/>
        <v>45009075.853600003</v>
      </c>
      <c r="AEF16" s="6">
        <v>42277</v>
      </c>
      <c r="AEG16" s="1">
        <v>17.0824</v>
      </c>
      <c r="AEH16" s="1">
        <v>133368</v>
      </c>
      <c r="AEI16" s="3">
        <f t="shared" si="162"/>
        <v>2278245.5232000002</v>
      </c>
      <c r="AEK16" s="6">
        <v>42277</v>
      </c>
      <c r="AEL16" s="1">
        <v>17.28</v>
      </c>
      <c r="AEM16" s="1">
        <v>9382488</v>
      </c>
      <c r="AEN16" s="3">
        <f t="shared" si="163"/>
        <v>162129392.64000002</v>
      </c>
      <c r="AEP16" s="6">
        <v>42277</v>
      </c>
      <c r="AEQ16" s="1">
        <v>7.8100000000000005</v>
      </c>
      <c r="AER16" s="1">
        <v>11370994</v>
      </c>
      <c r="AES16" s="3">
        <f t="shared" si="164"/>
        <v>88807463.140000001</v>
      </c>
      <c r="AEU16" s="6">
        <v>42277</v>
      </c>
      <c r="AEV16" s="1">
        <v>1.95</v>
      </c>
      <c r="AEW16" s="1">
        <v>34327672</v>
      </c>
      <c r="AEX16" s="3">
        <f t="shared" si="165"/>
        <v>66938960.399999999</v>
      </c>
      <c r="AEZ16" s="6">
        <v>42277</v>
      </c>
      <c r="AFA16" s="1">
        <v>9.11</v>
      </c>
      <c r="AFB16" s="1">
        <v>5964434</v>
      </c>
      <c r="AFC16" s="3">
        <f t="shared" si="166"/>
        <v>54335993.739999995</v>
      </c>
      <c r="AFE16" s="6">
        <v>42277</v>
      </c>
      <c r="AFF16" s="1">
        <v>4.6899999999999995</v>
      </c>
      <c r="AFG16" s="1">
        <v>4586414</v>
      </c>
      <c r="AFH16" s="3">
        <f t="shared" si="167"/>
        <v>21510281.659999996</v>
      </c>
      <c r="AFJ16" s="6">
        <v>42277</v>
      </c>
      <c r="AFK16" s="1">
        <v>5.55</v>
      </c>
      <c r="AFL16" s="1">
        <v>16887700</v>
      </c>
      <c r="AFM16" s="3">
        <f t="shared" si="168"/>
        <v>93726735</v>
      </c>
      <c r="AFO16" s="6">
        <v>42277</v>
      </c>
      <c r="AFP16" s="1">
        <v>4</v>
      </c>
      <c r="AFQ16" s="1">
        <v>33677001</v>
      </c>
      <c r="AFR16" s="3">
        <f t="shared" si="169"/>
        <v>134708004</v>
      </c>
      <c r="AFW16" s="3" t="str">
        <f t="shared" si="170"/>
        <v/>
      </c>
      <c r="AFY16" s="6">
        <v>42277</v>
      </c>
      <c r="AFZ16" s="1">
        <v>3.1</v>
      </c>
      <c r="AGA16" s="1">
        <v>34267326</v>
      </c>
      <c r="AGB16" s="3">
        <f t="shared" si="171"/>
        <v>106228710.60000001</v>
      </c>
      <c r="AGD16" s="6">
        <v>42277</v>
      </c>
      <c r="AGE16" s="1">
        <v>2.76</v>
      </c>
      <c r="AGF16" s="1">
        <v>180797071</v>
      </c>
      <c r="AGG16" s="3">
        <f t="shared" si="172"/>
        <v>498999915.95999998</v>
      </c>
      <c r="AGL16" s="3" t="str">
        <f t="shared" si="173"/>
        <v/>
      </c>
      <c r="AGQ16" s="3" t="str">
        <f t="shared" si="174"/>
        <v/>
      </c>
      <c r="AGS16" s="6">
        <v>42277</v>
      </c>
      <c r="AGT16" s="1">
        <v>18.850000000000001</v>
      </c>
      <c r="AGU16" s="1">
        <v>133503351</v>
      </c>
      <c r="AGV16" s="3">
        <f t="shared" si="175"/>
        <v>2516538166.3500004</v>
      </c>
      <c r="AGX16" s="6">
        <v>42277</v>
      </c>
      <c r="AGY16" s="1">
        <v>1.92</v>
      </c>
      <c r="AGZ16" s="1">
        <v>2954412</v>
      </c>
      <c r="AHA16" s="3">
        <f t="shared" si="176"/>
        <v>5672471.04</v>
      </c>
      <c r="AHC16" s="6">
        <v>42277</v>
      </c>
      <c r="AHD16" s="1">
        <v>11.67</v>
      </c>
      <c r="AHE16" s="1">
        <v>4833512</v>
      </c>
      <c r="AHF16" s="3">
        <f t="shared" si="177"/>
        <v>56407085.039999999</v>
      </c>
      <c r="AHH16" s="6">
        <v>42277</v>
      </c>
      <c r="AHI16" s="1">
        <v>6.05</v>
      </c>
      <c r="AHJ16" s="1">
        <v>6523451</v>
      </c>
      <c r="AHK16" s="3">
        <f t="shared" si="178"/>
        <v>39466878.549999997</v>
      </c>
      <c r="AHM16" s="6">
        <v>42277</v>
      </c>
      <c r="AHN16" s="1">
        <v>3.39</v>
      </c>
      <c r="AHO16" s="1">
        <v>6356291</v>
      </c>
      <c r="AHP16" s="3">
        <f t="shared" si="179"/>
        <v>21547826.490000002</v>
      </c>
      <c r="AHR16" s="6">
        <v>42277</v>
      </c>
      <c r="AHS16" s="1">
        <v>1.94</v>
      </c>
      <c r="AHT16" s="1">
        <v>16376752</v>
      </c>
      <c r="AHU16" s="3">
        <f t="shared" si="180"/>
        <v>31770898.879999999</v>
      </c>
      <c r="AHW16" s="6">
        <v>42277</v>
      </c>
      <c r="AHX16" s="1">
        <v>9.35</v>
      </c>
      <c r="AHY16" s="1">
        <v>7176439</v>
      </c>
      <c r="AHZ16" s="3">
        <f t="shared" si="181"/>
        <v>67099704.649999999</v>
      </c>
      <c r="AIB16" s="6">
        <v>42277</v>
      </c>
      <c r="AIC16" s="1">
        <v>4.9950000000000001</v>
      </c>
      <c r="AID16" s="1">
        <v>62681051</v>
      </c>
      <c r="AIE16" s="3">
        <f t="shared" si="182"/>
        <v>313091849.745</v>
      </c>
      <c r="AIG16" s="6">
        <v>42277</v>
      </c>
      <c r="AIH16" s="1">
        <v>5.18</v>
      </c>
      <c r="AII16" s="1">
        <v>20327</v>
      </c>
      <c r="AIJ16" s="3">
        <f t="shared" si="183"/>
        <v>105293.86</v>
      </c>
      <c r="AIL16" s="6">
        <v>42277</v>
      </c>
      <c r="AIM16" s="1">
        <v>10.01</v>
      </c>
      <c r="AIN16" s="1">
        <v>4243040</v>
      </c>
      <c r="AIO16" s="3">
        <f t="shared" si="184"/>
        <v>42472830.399999999</v>
      </c>
      <c r="AIQ16" s="6">
        <v>42277</v>
      </c>
      <c r="AIR16" s="1">
        <v>7.79</v>
      </c>
      <c r="AIS16" s="1">
        <v>4927110</v>
      </c>
      <c r="AIT16" s="3">
        <f t="shared" si="185"/>
        <v>38382186.899999999</v>
      </c>
      <c r="AIV16" s="6">
        <v>42277</v>
      </c>
      <c r="AIW16" s="1">
        <v>12.81</v>
      </c>
      <c r="AIX16" s="1">
        <v>11785157</v>
      </c>
      <c r="AIY16" s="3">
        <f t="shared" si="186"/>
        <v>150967861.17000002</v>
      </c>
      <c r="AJA16" s="6">
        <v>42277</v>
      </c>
      <c r="AJB16" s="1">
        <v>16.739999999999998</v>
      </c>
      <c r="AJC16" s="1">
        <v>7706900</v>
      </c>
      <c r="AJD16" s="3">
        <f t="shared" si="187"/>
        <v>129013505.99999999</v>
      </c>
      <c r="AJF16" s="6">
        <v>42277</v>
      </c>
      <c r="AJG16" s="1">
        <v>31.44</v>
      </c>
      <c r="AJH16" s="1">
        <v>21434026</v>
      </c>
      <c r="AJI16" s="3">
        <f t="shared" si="188"/>
        <v>673885777.44000006</v>
      </c>
      <c r="AJK16" s="6">
        <v>42277</v>
      </c>
      <c r="AJL16" s="1">
        <v>7.22</v>
      </c>
      <c r="AJM16" s="1">
        <v>10620008</v>
      </c>
      <c r="AJN16" s="3">
        <f t="shared" si="189"/>
        <v>76676457.75999999</v>
      </c>
      <c r="AJP16" s="6">
        <v>42277</v>
      </c>
      <c r="AJQ16" s="1">
        <v>3.66</v>
      </c>
      <c r="AJR16" s="1">
        <v>37098545</v>
      </c>
      <c r="AJS16" s="3">
        <f t="shared" si="190"/>
        <v>135780674.70000002</v>
      </c>
      <c r="AJU16" s="6">
        <v>42277</v>
      </c>
      <c r="AJV16" s="1">
        <v>10</v>
      </c>
      <c r="AJW16" s="1">
        <v>12832207</v>
      </c>
      <c r="AJX16" s="3">
        <f t="shared" si="191"/>
        <v>128322070</v>
      </c>
      <c r="AJZ16" s="6">
        <v>42277</v>
      </c>
      <c r="AKA16" s="1">
        <v>5.76</v>
      </c>
      <c r="AKB16" s="1">
        <v>29734289</v>
      </c>
      <c r="AKC16" s="3">
        <f t="shared" si="192"/>
        <v>171269504.63999999</v>
      </c>
      <c r="AKE16" s="6">
        <v>42277</v>
      </c>
      <c r="AKF16" s="1">
        <v>5.99</v>
      </c>
      <c r="AKG16" s="1">
        <v>33158166</v>
      </c>
      <c r="AKH16" s="3">
        <f t="shared" si="193"/>
        <v>198617414.34</v>
      </c>
      <c r="AKM16" s="3" t="str">
        <f t="shared" si="194"/>
        <v/>
      </c>
      <c r="AKO16" s="6">
        <v>42277</v>
      </c>
      <c r="AKP16" s="1">
        <v>4.2</v>
      </c>
      <c r="AKQ16" s="1">
        <v>43220013</v>
      </c>
      <c r="AKR16" s="3">
        <f t="shared" si="195"/>
        <v>181524054.59999999</v>
      </c>
      <c r="AKT16" s="6">
        <v>42277</v>
      </c>
      <c r="AKU16" s="1">
        <v>11.34</v>
      </c>
      <c r="AKV16" s="1">
        <v>6487155</v>
      </c>
      <c r="AKW16" s="3">
        <f t="shared" si="196"/>
        <v>73564337.700000003</v>
      </c>
      <c r="AKY16" s="6">
        <v>42277</v>
      </c>
      <c r="AKZ16" s="1">
        <v>2.4699999999999998</v>
      </c>
      <c r="ALA16" s="1">
        <v>29722958</v>
      </c>
      <c r="ALB16" s="3">
        <f t="shared" si="197"/>
        <v>73415706.25999999</v>
      </c>
      <c r="ALD16" s="6">
        <v>42277</v>
      </c>
      <c r="ALE16" s="1">
        <v>10.37</v>
      </c>
      <c r="ALF16" s="1">
        <v>40558527</v>
      </c>
      <c r="ALG16" s="3">
        <f t="shared" si="198"/>
        <v>420591924.98999995</v>
      </c>
      <c r="ALI16" s="6">
        <v>42277</v>
      </c>
      <c r="ALJ16" s="1">
        <v>6.9399999999999995</v>
      </c>
      <c r="ALK16" s="1">
        <v>34555600</v>
      </c>
      <c r="ALL16" s="3">
        <f t="shared" si="199"/>
        <v>239815863.99999997</v>
      </c>
      <c r="ALN16" s="6">
        <v>42277</v>
      </c>
      <c r="ALO16" s="1">
        <v>4.37</v>
      </c>
      <c r="ALP16" s="1">
        <v>142473800</v>
      </c>
      <c r="ALQ16" s="3">
        <f t="shared" si="200"/>
        <v>622610506</v>
      </c>
      <c r="ALS16" s="6">
        <v>42277</v>
      </c>
      <c r="ALT16" s="1">
        <v>10.08</v>
      </c>
      <c r="ALU16" s="1">
        <v>10781933</v>
      </c>
      <c r="ALV16" s="3">
        <f t="shared" si="201"/>
        <v>108681884.64</v>
      </c>
      <c r="ALX16" s="6">
        <v>42277</v>
      </c>
      <c r="ALY16" s="1">
        <v>5.76</v>
      </c>
      <c r="ALZ16" s="1">
        <v>7849031</v>
      </c>
      <c r="AMA16" s="3">
        <f t="shared" si="202"/>
        <v>45210418.559999995</v>
      </c>
      <c r="AMC16" s="6">
        <v>42277</v>
      </c>
      <c r="AMD16" s="1">
        <v>5.43</v>
      </c>
      <c r="AME16" s="1">
        <v>39040824</v>
      </c>
      <c r="AMF16" s="3">
        <f t="shared" si="203"/>
        <v>211991674.31999999</v>
      </c>
      <c r="AMH16" s="6">
        <v>42277</v>
      </c>
      <c r="AMI16" s="1">
        <v>13.72</v>
      </c>
      <c r="AMJ16" s="1">
        <v>17692457</v>
      </c>
      <c r="AMK16" s="3">
        <f t="shared" si="204"/>
        <v>242740510.04000002</v>
      </c>
      <c r="AMP16" s="3" t="str">
        <f t="shared" si="205"/>
        <v/>
      </c>
      <c r="AMR16" s="6">
        <v>42277</v>
      </c>
      <c r="AMS16" s="1">
        <v>10.85</v>
      </c>
      <c r="AMT16" s="1">
        <v>33143905</v>
      </c>
      <c r="AMU16" s="3">
        <f t="shared" si="206"/>
        <v>359611369.25</v>
      </c>
      <c r="AMZ16" s="3" t="str">
        <f t="shared" si="207"/>
        <v/>
      </c>
      <c r="ANB16" s="6">
        <v>42277</v>
      </c>
      <c r="ANC16" s="1">
        <v>12.14</v>
      </c>
      <c r="AND16" s="1">
        <v>6555816</v>
      </c>
      <c r="ANE16" s="3">
        <f t="shared" si="208"/>
        <v>79587606.24000001</v>
      </c>
      <c r="ANJ16" s="3" t="str">
        <f t="shared" si="209"/>
        <v/>
      </c>
      <c r="ANO16" s="3" t="str">
        <f t="shared" si="210"/>
        <v/>
      </c>
      <c r="ANQ16" s="6">
        <v>42277</v>
      </c>
      <c r="ANR16" s="1">
        <v>6.6899999999999995</v>
      </c>
      <c r="ANS16" s="1">
        <v>22056797</v>
      </c>
      <c r="ANT16" s="3">
        <f t="shared" si="211"/>
        <v>147559971.92999998</v>
      </c>
      <c r="ANV16" s="6">
        <v>42277</v>
      </c>
      <c r="ANW16" s="1">
        <v>11.16</v>
      </c>
      <c r="ANX16" s="1">
        <v>13752351</v>
      </c>
      <c r="ANY16" s="3">
        <f t="shared" si="212"/>
        <v>153476237.16</v>
      </c>
      <c r="AOA16" s="6">
        <v>42277</v>
      </c>
      <c r="AOB16" s="1">
        <v>29.76</v>
      </c>
      <c r="AOC16" s="1">
        <v>9734315</v>
      </c>
      <c r="AOD16" s="3">
        <f t="shared" si="213"/>
        <v>289693214.40000004</v>
      </c>
      <c r="AOF16" s="6">
        <v>42277</v>
      </c>
      <c r="AOG16" s="1">
        <v>20.04</v>
      </c>
      <c r="AOH16" s="1">
        <v>15602446</v>
      </c>
      <c r="AOI16" s="3">
        <f t="shared" si="214"/>
        <v>312673017.83999997</v>
      </c>
      <c r="AOK16" s="6">
        <v>42277</v>
      </c>
      <c r="AOL16" s="1">
        <v>24.4</v>
      </c>
      <c r="AOM16" s="1">
        <v>78125038</v>
      </c>
      <c r="AON16" s="3">
        <f t="shared" si="215"/>
        <v>1906250927.1999998</v>
      </c>
      <c r="AOS16" s="3" t="str">
        <f t="shared" si="216"/>
        <v/>
      </c>
      <c r="AOU16" s="6">
        <v>42277</v>
      </c>
      <c r="AOV16" s="1">
        <v>11.41</v>
      </c>
      <c r="AOW16" s="1">
        <v>5977582</v>
      </c>
      <c r="AOX16" s="3">
        <f t="shared" si="217"/>
        <v>68204210.620000005</v>
      </c>
      <c r="AOZ16" s="6">
        <v>42277</v>
      </c>
      <c r="APA16" s="1">
        <v>7.6</v>
      </c>
      <c r="APB16" s="1">
        <v>21882027</v>
      </c>
      <c r="APC16" s="3">
        <f t="shared" si="218"/>
        <v>166303405.19999999</v>
      </c>
      <c r="APE16" s="6">
        <v>42277</v>
      </c>
      <c r="APF16" s="1">
        <v>12.88</v>
      </c>
      <c r="APG16" s="1">
        <v>15580410</v>
      </c>
      <c r="APH16" s="3">
        <f t="shared" si="219"/>
        <v>200675680.80000001</v>
      </c>
      <c r="APJ16" s="6">
        <v>42277</v>
      </c>
      <c r="APK16" s="1">
        <v>23.4</v>
      </c>
      <c r="APL16" s="1">
        <v>22477214</v>
      </c>
      <c r="APM16" s="3">
        <f t="shared" si="220"/>
        <v>525966807.59999996</v>
      </c>
      <c r="APO16" s="6">
        <v>42277</v>
      </c>
      <c r="APP16" s="1">
        <v>20.04</v>
      </c>
      <c r="APQ16" s="1">
        <v>104111050</v>
      </c>
      <c r="APR16" s="3">
        <f t="shared" si="221"/>
        <v>2086385442</v>
      </c>
      <c r="APW16" s="3" t="str">
        <f t="shared" si="222"/>
        <v/>
      </c>
      <c r="APY16" s="6">
        <v>42277</v>
      </c>
      <c r="APZ16" s="1">
        <v>18.57</v>
      </c>
      <c r="AQA16" s="1">
        <v>7470303</v>
      </c>
      <c r="AQB16" s="3">
        <f t="shared" si="223"/>
        <v>138723526.71000001</v>
      </c>
      <c r="AQD16" s="6">
        <v>42277</v>
      </c>
      <c r="AQE16" s="1">
        <v>10.11</v>
      </c>
      <c r="AQF16" s="1">
        <v>25602095</v>
      </c>
      <c r="AQG16" s="3">
        <f t="shared" si="224"/>
        <v>258837180.44999999</v>
      </c>
      <c r="AQI16" s="6">
        <v>42277</v>
      </c>
      <c r="AQJ16" s="1">
        <v>16.489999999999998</v>
      </c>
      <c r="AQK16" s="1">
        <v>32706429</v>
      </c>
      <c r="AQL16" s="3">
        <f t="shared" si="225"/>
        <v>539329014.20999992</v>
      </c>
      <c r="AQN16" s="6">
        <v>42277</v>
      </c>
      <c r="AQO16" s="1">
        <v>27.26</v>
      </c>
      <c r="AQP16" s="1">
        <v>42946810</v>
      </c>
      <c r="AQQ16" s="3">
        <f t="shared" si="226"/>
        <v>1170730040.6000001</v>
      </c>
      <c r="AQS16" s="6">
        <v>42277</v>
      </c>
      <c r="AQT16" s="1">
        <v>43.99</v>
      </c>
      <c r="AQU16" s="1">
        <v>11209555</v>
      </c>
      <c r="AQV16" s="3">
        <f t="shared" si="227"/>
        <v>493108324.45000005</v>
      </c>
      <c r="AQX16" s="6">
        <v>42277</v>
      </c>
      <c r="AQY16" s="1">
        <v>21.89</v>
      </c>
      <c r="AQZ16" s="1">
        <v>31774438</v>
      </c>
      <c r="ARA16" s="3">
        <f t="shared" si="228"/>
        <v>695542447.82000005</v>
      </c>
      <c r="ARC16" s="6">
        <v>42277</v>
      </c>
      <c r="ARD16" s="1">
        <v>32.409999999999997</v>
      </c>
      <c r="ARE16" s="1">
        <v>30495192</v>
      </c>
      <c r="ARF16" s="3">
        <f t="shared" si="229"/>
        <v>988349172.71999991</v>
      </c>
      <c r="ARH16" s="6">
        <v>42277</v>
      </c>
      <c r="ARI16" s="1">
        <v>8.27</v>
      </c>
      <c r="ARJ16" s="1">
        <v>35035757</v>
      </c>
      <c r="ARK16" s="3">
        <f t="shared" si="230"/>
        <v>289745710.38999999</v>
      </c>
      <c r="ARM16" s="6">
        <v>42277</v>
      </c>
      <c r="ARN16" s="1">
        <v>21.16</v>
      </c>
      <c r="ARO16" s="1">
        <v>13160103</v>
      </c>
      <c r="ARP16" s="3">
        <f t="shared" si="231"/>
        <v>278467779.48000002</v>
      </c>
      <c r="ARU16" s="3" t="str">
        <f t="shared" si="232"/>
        <v/>
      </c>
      <c r="ARW16" s="6">
        <v>42277</v>
      </c>
      <c r="ARX16" s="1">
        <v>23.34</v>
      </c>
      <c r="ARY16" s="1">
        <v>11587279</v>
      </c>
      <c r="ARZ16" s="3">
        <f t="shared" si="233"/>
        <v>270447091.86000001</v>
      </c>
      <c r="ASB16" s="6">
        <v>42277</v>
      </c>
      <c r="ASC16" s="1">
        <v>15.58</v>
      </c>
      <c r="ASD16" s="1">
        <v>48406493</v>
      </c>
      <c r="ASE16" s="3">
        <f t="shared" si="234"/>
        <v>754173160.94000006</v>
      </c>
      <c r="ASG16" s="6">
        <v>42277</v>
      </c>
      <c r="ASH16" s="1">
        <v>10.61</v>
      </c>
      <c r="ASI16" s="1">
        <v>31284930</v>
      </c>
      <c r="ASJ16" s="3">
        <f t="shared" si="235"/>
        <v>331933107.30000001</v>
      </c>
      <c r="ASL16" s="6">
        <v>42277</v>
      </c>
      <c r="ASM16" s="1">
        <v>16.43</v>
      </c>
      <c r="ASN16" s="1">
        <v>6313799</v>
      </c>
      <c r="ASO16" s="3">
        <f t="shared" si="236"/>
        <v>103735717.56999999</v>
      </c>
      <c r="ASQ16" s="6">
        <v>42277</v>
      </c>
      <c r="ASR16" s="1">
        <v>82.46</v>
      </c>
      <c r="ASS16" s="1">
        <v>69815691</v>
      </c>
      <c r="AST16" s="3">
        <f t="shared" si="237"/>
        <v>5757001879.8599997</v>
      </c>
      <c r="ASV16" s="6">
        <v>42277</v>
      </c>
      <c r="ASW16" s="1">
        <v>13.5</v>
      </c>
      <c r="ASX16" s="1">
        <v>41851833</v>
      </c>
      <c r="ASY16" s="3">
        <f t="shared" si="238"/>
        <v>564999745.5</v>
      </c>
      <c r="ATA16" s="6">
        <v>42277</v>
      </c>
      <c r="ATB16" s="1">
        <v>19.559999999999999</v>
      </c>
      <c r="ATC16" s="1">
        <v>113562979</v>
      </c>
      <c r="ATD16" s="3">
        <f t="shared" si="239"/>
        <v>2221291869.2399998</v>
      </c>
      <c r="ATF16" s="6">
        <v>42277</v>
      </c>
      <c r="ATG16" s="1">
        <v>3.36</v>
      </c>
      <c r="ATH16" s="1">
        <v>65068779</v>
      </c>
      <c r="ATI16" s="3">
        <f t="shared" si="240"/>
        <v>218631097.44</v>
      </c>
      <c r="ATN16" s="3" t="str">
        <f t="shared" si="241"/>
        <v/>
      </c>
      <c r="ATP16" s="6">
        <v>42277</v>
      </c>
      <c r="ATQ16" s="1">
        <v>31.22</v>
      </c>
      <c r="ATR16" s="1">
        <v>595855498</v>
      </c>
      <c r="ATS16" s="3">
        <f t="shared" si="242"/>
        <v>18602608647.559998</v>
      </c>
      <c r="ATU16" s="6">
        <v>42277</v>
      </c>
      <c r="ATV16" s="1">
        <v>15.39</v>
      </c>
      <c r="ATW16" s="1">
        <v>24215429</v>
      </c>
      <c r="ATX16" s="3">
        <f t="shared" si="243"/>
        <v>372675452.31</v>
      </c>
      <c r="ATZ16" s="6">
        <v>42277</v>
      </c>
      <c r="AUA16" s="1">
        <v>30.75</v>
      </c>
      <c r="AUB16" s="1">
        <v>3505547</v>
      </c>
      <c r="AUC16" s="3">
        <f t="shared" si="244"/>
        <v>107795570.25</v>
      </c>
      <c r="AUE16" s="6">
        <v>42277</v>
      </c>
      <c r="AUF16" s="1">
        <v>20.010000000000002</v>
      </c>
      <c r="AUG16" s="1">
        <v>25825766</v>
      </c>
      <c r="AUH16" s="3">
        <f t="shared" si="245"/>
        <v>516773577.66000003</v>
      </c>
      <c r="AUJ16" s="6">
        <v>42277</v>
      </c>
      <c r="AUK16" s="1">
        <v>3.7</v>
      </c>
      <c r="AUL16" s="1">
        <v>15771064</v>
      </c>
      <c r="AUM16" s="3">
        <f t="shared" si="246"/>
        <v>58352936.800000004</v>
      </c>
      <c r="AUO16" s="6">
        <v>42277</v>
      </c>
      <c r="AUP16" s="1">
        <v>42.16</v>
      </c>
      <c r="AUQ16" s="1">
        <v>15749491</v>
      </c>
      <c r="AUR16" s="3">
        <f t="shared" si="247"/>
        <v>663998540.55999994</v>
      </c>
      <c r="AUT16" s="6">
        <v>42277</v>
      </c>
      <c r="AUU16" s="1">
        <v>2.2999999999999998</v>
      </c>
      <c r="AUV16" s="1">
        <v>65828459</v>
      </c>
      <c r="AUW16" s="3">
        <f t="shared" si="248"/>
        <v>151405455.69999999</v>
      </c>
      <c r="AUY16" s="6">
        <v>42277</v>
      </c>
      <c r="AUZ16" s="1">
        <v>37.69</v>
      </c>
      <c r="AVA16" s="1">
        <v>486354410</v>
      </c>
      <c r="AVB16" s="3">
        <f t="shared" si="249"/>
        <v>18330697712.899998</v>
      </c>
      <c r="AVD16" s="6">
        <v>42277</v>
      </c>
      <c r="AVE16" s="1">
        <v>11.8</v>
      </c>
      <c r="AVF16" s="1">
        <v>61795028</v>
      </c>
      <c r="AVG16" s="3">
        <f t="shared" si="250"/>
        <v>729181330.4000001</v>
      </c>
      <c r="AVI16" s="6">
        <v>42277</v>
      </c>
      <c r="AVJ16" s="1">
        <v>50.85</v>
      </c>
      <c r="AVK16" s="1">
        <v>20028772</v>
      </c>
      <c r="AVL16" s="3">
        <f t="shared" si="251"/>
        <v>1018463056.2</v>
      </c>
      <c r="AVN16" s="6">
        <v>42277</v>
      </c>
      <c r="AVO16" s="1">
        <v>9</v>
      </c>
      <c r="AVP16" s="1">
        <v>34982975</v>
      </c>
      <c r="AVQ16" s="3">
        <f t="shared" si="252"/>
        <v>314846775</v>
      </c>
      <c r="AVS16" s="6">
        <v>42277</v>
      </c>
      <c r="AVT16" s="1">
        <v>32.725000000000001</v>
      </c>
      <c r="AVU16" s="1">
        <v>23816992</v>
      </c>
      <c r="AVV16" s="3">
        <f t="shared" si="253"/>
        <v>779411063.20000005</v>
      </c>
      <c r="AVX16" s="6">
        <v>42277</v>
      </c>
      <c r="AVY16" s="1">
        <v>29.17</v>
      </c>
      <c r="AVZ16" s="1">
        <v>24626344</v>
      </c>
      <c r="AWA16" s="3">
        <f t="shared" si="254"/>
        <v>718350454.48000002</v>
      </c>
      <c r="AWC16" s="6">
        <v>42277</v>
      </c>
      <c r="AWD16" s="1">
        <v>24.04</v>
      </c>
      <c r="AWE16" s="1">
        <v>26143709</v>
      </c>
      <c r="AWF16" s="3">
        <f t="shared" si="255"/>
        <v>628494764.36000001</v>
      </c>
      <c r="AWH16" s="6">
        <v>42277</v>
      </c>
      <c r="AWI16" s="1">
        <v>35.75</v>
      </c>
      <c r="AWJ16" s="1">
        <v>24504407</v>
      </c>
      <c r="AWK16" s="3">
        <f t="shared" si="256"/>
        <v>876032550.25</v>
      </c>
      <c r="AWM16" s="6">
        <v>42277</v>
      </c>
      <c r="AWN16" s="1">
        <v>16.86</v>
      </c>
      <c r="AWO16" s="1">
        <v>4266825</v>
      </c>
      <c r="AWP16" s="3">
        <f t="shared" si="257"/>
        <v>71938669.5</v>
      </c>
      <c r="AWR16" s="6">
        <v>42277</v>
      </c>
      <c r="AWS16" s="1">
        <v>7.21</v>
      </c>
      <c r="AWT16" s="1">
        <v>47471332</v>
      </c>
      <c r="AWU16" s="3">
        <f t="shared" si="258"/>
        <v>342268303.71999997</v>
      </c>
      <c r="AWW16" s="6">
        <v>42277</v>
      </c>
      <c r="AWX16" s="1">
        <v>57.79</v>
      </c>
      <c r="AWY16" s="1">
        <v>219052432</v>
      </c>
      <c r="AWZ16" s="3">
        <f t="shared" si="259"/>
        <v>12659040045.280001</v>
      </c>
      <c r="AXB16" s="6">
        <v>42277</v>
      </c>
      <c r="AXC16" s="1">
        <v>21.34</v>
      </c>
      <c r="AXD16" s="1">
        <v>343451921</v>
      </c>
      <c r="AXE16" s="3">
        <f t="shared" si="260"/>
        <v>7329263994.1400003</v>
      </c>
      <c r="AXG16" s="6">
        <v>42277</v>
      </c>
      <c r="AXH16" s="1">
        <v>44.56</v>
      </c>
      <c r="AXI16" s="1">
        <v>7369328</v>
      </c>
      <c r="AXJ16" s="3">
        <f t="shared" si="261"/>
        <v>328377255.68000001</v>
      </c>
      <c r="AXL16" s="6">
        <v>42277</v>
      </c>
      <c r="AXM16" s="1">
        <v>28.46</v>
      </c>
      <c r="AXN16" s="1">
        <v>36021415</v>
      </c>
      <c r="AXO16" s="3">
        <f t="shared" si="262"/>
        <v>1025169470.9</v>
      </c>
      <c r="AXT16" s="3" t="str">
        <f t="shared" si="263"/>
        <v/>
      </c>
      <c r="AXV16" s="6">
        <v>42277</v>
      </c>
      <c r="AXW16" s="1">
        <v>19.64</v>
      </c>
      <c r="AXX16" s="1">
        <v>7220425</v>
      </c>
      <c r="AXY16" s="3">
        <f t="shared" si="264"/>
        <v>141809147</v>
      </c>
      <c r="AYA16" s="6">
        <v>42277</v>
      </c>
      <c r="AYB16" s="1">
        <v>31.1</v>
      </c>
      <c r="AYC16" s="1">
        <v>14836037</v>
      </c>
      <c r="AYD16" s="3">
        <f t="shared" si="265"/>
        <v>461400750.70000005</v>
      </c>
      <c r="AYF16" s="6">
        <v>42277</v>
      </c>
      <c r="AYG16" s="1">
        <v>43.28</v>
      </c>
      <c r="AYH16" s="1">
        <v>18219739</v>
      </c>
      <c r="AYI16" s="3">
        <f t="shared" si="266"/>
        <v>788550303.92000008</v>
      </c>
      <c r="AYK16" s="6">
        <v>42277</v>
      </c>
      <c r="AYL16" s="1">
        <v>3.76</v>
      </c>
      <c r="AYM16" s="1">
        <v>20432469</v>
      </c>
      <c r="AYN16" s="3">
        <f t="shared" si="267"/>
        <v>76826083.439999998</v>
      </c>
      <c r="AYP16" s="6">
        <v>42277</v>
      </c>
      <c r="AYQ16" s="1">
        <v>22.12</v>
      </c>
      <c r="AYR16" s="1">
        <v>14488649</v>
      </c>
      <c r="AYS16" s="3">
        <f t="shared" si="268"/>
        <v>320488915.88</v>
      </c>
      <c r="AYX16" s="3" t="str">
        <f t="shared" si="269"/>
        <v/>
      </c>
      <c r="AYZ16" s="6">
        <v>42277</v>
      </c>
      <c r="AZA16" s="1">
        <v>5.37</v>
      </c>
      <c r="AZB16" s="1">
        <v>220667419</v>
      </c>
      <c r="AZC16" s="3">
        <f t="shared" si="270"/>
        <v>1184984040.03</v>
      </c>
      <c r="AZH16" s="3" t="str">
        <f t="shared" si="271"/>
        <v/>
      </c>
      <c r="AZJ16" s="6">
        <v>42277</v>
      </c>
      <c r="AZK16" s="1">
        <v>42.17</v>
      </c>
      <c r="AZL16" s="1">
        <v>15027762</v>
      </c>
      <c r="AZM16" s="3">
        <f t="shared" si="272"/>
        <v>633720723.54000008</v>
      </c>
      <c r="AZO16" s="6">
        <v>42277</v>
      </c>
      <c r="AZP16" s="1">
        <v>27.73</v>
      </c>
      <c r="AZQ16" s="1">
        <v>82571170</v>
      </c>
      <c r="AZR16" s="3">
        <f t="shared" si="273"/>
        <v>2289698544.0999999</v>
      </c>
      <c r="AZT16" s="6">
        <v>42277</v>
      </c>
      <c r="AZU16" s="1">
        <v>10.49</v>
      </c>
      <c r="AZV16" s="1">
        <v>119137944</v>
      </c>
      <c r="AZW16" s="3">
        <f t="shared" si="274"/>
        <v>1249757032.5599999</v>
      </c>
      <c r="AZY16" s="6">
        <v>42277</v>
      </c>
      <c r="AZZ16" s="1">
        <v>19.09</v>
      </c>
      <c r="BAA16" s="1">
        <v>78912865</v>
      </c>
      <c r="BAB16" s="3">
        <f t="shared" si="275"/>
        <v>1506446592.8499999</v>
      </c>
      <c r="BAD16" s="6">
        <v>42277</v>
      </c>
      <c r="BAE16" s="1">
        <v>29.47</v>
      </c>
      <c r="BAF16" s="1">
        <v>26006944</v>
      </c>
      <c r="BAG16" s="3">
        <f t="shared" si="276"/>
        <v>766424639.67999995</v>
      </c>
      <c r="BAI16" s="6">
        <v>42277</v>
      </c>
      <c r="BAJ16" s="1">
        <v>13.23</v>
      </c>
      <c r="BAK16" s="1">
        <v>301613994</v>
      </c>
      <c r="BAL16" s="3">
        <f t="shared" si="277"/>
        <v>3990353140.6200004</v>
      </c>
      <c r="BAN16" s="6">
        <v>42277</v>
      </c>
      <c r="BAO16" s="1">
        <v>45.08</v>
      </c>
      <c r="BAP16" s="1">
        <v>13762772</v>
      </c>
      <c r="BAQ16" s="3">
        <f t="shared" si="278"/>
        <v>620425761.75999999</v>
      </c>
      <c r="BAS16" s="6">
        <v>42277</v>
      </c>
      <c r="BAT16" s="1">
        <v>11.13</v>
      </c>
      <c r="BAU16" s="1">
        <v>90987581</v>
      </c>
      <c r="BAV16" s="3">
        <f t="shared" si="279"/>
        <v>1012691776.5300001</v>
      </c>
      <c r="BBA16" s="3" t="str">
        <f t="shared" si="280"/>
        <v/>
      </c>
      <c r="BBC16" s="6">
        <v>42277</v>
      </c>
      <c r="BBD16" s="1">
        <v>46.39</v>
      </c>
      <c r="BBE16" s="1">
        <v>24786673</v>
      </c>
      <c r="BBF16" s="3">
        <f t="shared" si="281"/>
        <v>1149853760.47</v>
      </c>
      <c r="BBH16" s="6">
        <v>42277</v>
      </c>
      <c r="BBI16" s="1">
        <v>12.58</v>
      </c>
      <c r="BBJ16" s="1">
        <v>65627601</v>
      </c>
      <c r="BBK16" s="3">
        <f t="shared" si="282"/>
        <v>825595220.58000004</v>
      </c>
      <c r="BBM16" s="6">
        <v>42277</v>
      </c>
      <c r="BBN16" s="1">
        <v>38.11</v>
      </c>
      <c r="BBO16" s="1">
        <v>17518650</v>
      </c>
      <c r="BBP16" s="3">
        <f t="shared" si="283"/>
        <v>667635751.5</v>
      </c>
      <c r="BBU16" s="3" t="str">
        <f t="shared" si="284"/>
        <v/>
      </c>
      <c r="BBW16" s="6">
        <v>42277</v>
      </c>
      <c r="BBX16" s="1">
        <v>21.37</v>
      </c>
      <c r="BBY16" s="1">
        <v>40670230</v>
      </c>
      <c r="BBZ16" s="3">
        <f t="shared" si="285"/>
        <v>869122815.10000002</v>
      </c>
      <c r="BCE16" s="3" t="str">
        <f t="shared" si="286"/>
        <v/>
      </c>
      <c r="BCG16" s="6">
        <v>42277</v>
      </c>
      <c r="BCH16" s="1">
        <v>19.71</v>
      </c>
      <c r="BCI16" s="1">
        <v>41114518</v>
      </c>
      <c r="BCJ16" s="3">
        <f t="shared" si="287"/>
        <v>810367149.78000009</v>
      </c>
      <c r="BCL16" s="6">
        <v>42277</v>
      </c>
      <c r="BCM16" s="1">
        <v>31.82</v>
      </c>
      <c r="BCN16" s="1">
        <v>340513205</v>
      </c>
      <c r="BCO16" s="3">
        <f t="shared" si="288"/>
        <v>10835130183.1</v>
      </c>
      <c r="BCQ16" s="6">
        <v>42277</v>
      </c>
      <c r="BCR16" s="1">
        <v>18.149999999999999</v>
      </c>
      <c r="BCS16" s="1">
        <v>50846892</v>
      </c>
      <c r="BCT16" s="3">
        <f t="shared" si="289"/>
        <v>922871089.79999995</v>
      </c>
      <c r="BCV16" s="6">
        <v>42277</v>
      </c>
      <c r="BCW16" s="1">
        <v>42.62</v>
      </c>
      <c r="BCX16" s="1">
        <v>26401694</v>
      </c>
      <c r="BCY16" s="3">
        <f t="shared" si="290"/>
        <v>1125240198.28</v>
      </c>
      <c r="BDA16" s="6">
        <v>42277</v>
      </c>
      <c r="BDB16" s="1">
        <v>2.2800000000000002</v>
      </c>
      <c r="BDC16" s="1">
        <v>676818826</v>
      </c>
      <c r="BDD16" s="3">
        <f t="shared" si="291"/>
        <v>1543146923.2800002</v>
      </c>
      <c r="BDF16" s="6">
        <v>42277</v>
      </c>
      <c r="BDG16" s="1">
        <v>16.95</v>
      </c>
      <c r="BDH16" s="1">
        <v>17924534</v>
      </c>
      <c r="BDI16" s="3">
        <f t="shared" si="292"/>
        <v>303820851.30000001</v>
      </c>
      <c r="BDN16" s="3" t="str">
        <f t="shared" si="293"/>
        <v/>
      </c>
      <c r="BDP16" s="6">
        <v>42277</v>
      </c>
      <c r="BDQ16" s="1">
        <v>21.66</v>
      </c>
      <c r="BDR16" s="1">
        <v>242629309</v>
      </c>
      <c r="BDS16" s="3">
        <f t="shared" si="294"/>
        <v>5255350832.9399996</v>
      </c>
      <c r="BDU16" s="6">
        <v>42277</v>
      </c>
      <c r="BDV16" s="1">
        <v>10.96</v>
      </c>
      <c r="BDW16" s="1">
        <v>89983480</v>
      </c>
      <c r="BDX16" s="3">
        <f t="shared" si="295"/>
        <v>986218940.80000007</v>
      </c>
      <c r="BDZ16" s="6">
        <v>42277</v>
      </c>
      <c r="BEA16" s="1">
        <v>20.3</v>
      </c>
      <c r="BEB16" s="1">
        <v>221012346</v>
      </c>
      <c r="BEC16" s="3">
        <f t="shared" si="296"/>
        <v>4486550623.8000002</v>
      </c>
      <c r="BEH16" s="3" t="str">
        <f t="shared" si="297"/>
        <v/>
      </c>
      <c r="BEJ16" s="6">
        <v>42277</v>
      </c>
      <c r="BEK16" s="1">
        <v>60.32</v>
      </c>
      <c r="BEL16" s="1">
        <v>34075800</v>
      </c>
      <c r="BEM16" s="3">
        <f t="shared" si="298"/>
        <v>2055452256</v>
      </c>
      <c r="BEO16" s="6">
        <v>42277</v>
      </c>
      <c r="BEP16" s="1">
        <v>21.92</v>
      </c>
      <c r="BEQ16" s="1">
        <v>30501471</v>
      </c>
      <c r="BER16" s="3">
        <f t="shared" si="299"/>
        <v>668592244.32000005</v>
      </c>
      <c r="BET16" s="6">
        <v>42277</v>
      </c>
      <c r="BEU16" s="1">
        <v>76.349999999999994</v>
      </c>
      <c r="BEV16" s="1">
        <v>55322746</v>
      </c>
      <c r="BEW16" s="3">
        <f t="shared" si="300"/>
        <v>4223891657.0999999</v>
      </c>
      <c r="BEY16" s="6">
        <v>42277</v>
      </c>
      <c r="BEZ16" s="1">
        <v>84.5</v>
      </c>
      <c r="BFA16" s="1">
        <v>10914738</v>
      </c>
      <c r="BFB16" s="3">
        <f t="shared" si="301"/>
        <v>922295361</v>
      </c>
      <c r="BFD16" s="6">
        <v>42277</v>
      </c>
      <c r="BFE16" s="1">
        <v>51.2</v>
      </c>
      <c r="BFF16" s="1">
        <v>18842081</v>
      </c>
      <c r="BFG16" s="3">
        <f t="shared" si="302"/>
        <v>964714547.20000005</v>
      </c>
      <c r="BFI16" s="6">
        <v>42277</v>
      </c>
      <c r="BFJ16" s="1">
        <v>61.37</v>
      </c>
      <c r="BFK16" s="1">
        <v>49072791</v>
      </c>
      <c r="BFL16" s="3">
        <f t="shared" si="303"/>
        <v>3011597183.6700001</v>
      </c>
      <c r="BFN16" s="6">
        <v>42277</v>
      </c>
      <c r="BFO16" s="1">
        <v>10.38</v>
      </c>
      <c r="BFP16" s="1">
        <v>334517746</v>
      </c>
      <c r="BFQ16" s="3">
        <f t="shared" si="304"/>
        <v>3472294203.4800005</v>
      </c>
      <c r="BFS16" s="6">
        <v>42277</v>
      </c>
      <c r="BFT16" s="1">
        <v>8.52</v>
      </c>
      <c r="BFU16" s="1">
        <v>479430056</v>
      </c>
      <c r="BFV16" s="3">
        <f t="shared" si="305"/>
        <v>4084744077.1199999</v>
      </c>
      <c r="BFX16" s="6">
        <v>42277</v>
      </c>
      <c r="BFY16" s="1">
        <v>85.06</v>
      </c>
      <c r="BFZ16" s="1">
        <v>15269860</v>
      </c>
      <c r="BGA16" s="3">
        <f t="shared" si="306"/>
        <v>1298854291.6000001</v>
      </c>
      <c r="BGC16" s="6">
        <v>42277</v>
      </c>
      <c r="BGD16" s="1">
        <v>52.58</v>
      </c>
      <c r="BGE16" s="1">
        <v>25822378</v>
      </c>
      <c r="BGF16" s="3">
        <f t="shared" si="307"/>
        <v>1357740635.24</v>
      </c>
      <c r="BGH16" s="6">
        <v>42277</v>
      </c>
      <c r="BGI16" s="1">
        <v>32.6</v>
      </c>
      <c r="BGJ16" s="1">
        <v>26499965</v>
      </c>
      <c r="BGK16" s="3">
        <f t="shared" si="308"/>
        <v>863898859</v>
      </c>
      <c r="BGM16" s="6">
        <v>42277</v>
      </c>
      <c r="BGN16" s="1">
        <v>54.7</v>
      </c>
      <c r="BGO16" s="1">
        <v>8436830</v>
      </c>
      <c r="BGP16" s="3">
        <f t="shared" si="309"/>
        <v>461494601</v>
      </c>
      <c r="BGR16" s="6">
        <v>42277</v>
      </c>
      <c r="BGS16" s="1">
        <v>51.16</v>
      </c>
      <c r="BGT16" s="1">
        <v>65435541</v>
      </c>
      <c r="BGU16" s="3">
        <f t="shared" si="310"/>
        <v>3347682277.5599999</v>
      </c>
      <c r="BGW16" s="6">
        <v>42277</v>
      </c>
      <c r="BGX16" s="1">
        <v>42.48</v>
      </c>
      <c r="BGY16" s="1">
        <v>104417467</v>
      </c>
      <c r="BGZ16" s="3">
        <f t="shared" si="311"/>
        <v>4435653998.1599998</v>
      </c>
      <c r="BHB16" s="6">
        <v>42277</v>
      </c>
      <c r="BHC16" s="1">
        <v>5.61</v>
      </c>
      <c r="BHD16" s="1">
        <v>485392914</v>
      </c>
      <c r="BHE16" s="3">
        <f t="shared" si="312"/>
        <v>2723054247.54</v>
      </c>
      <c r="BHG16" s="6">
        <v>42277</v>
      </c>
      <c r="BHH16" s="1">
        <v>55.35</v>
      </c>
      <c r="BHI16" s="1">
        <v>105288432</v>
      </c>
      <c r="BHJ16" s="3">
        <f t="shared" si="313"/>
        <v>5827714711.1999998</v>
      </c>
      <c r="BHL16" s="6">
        <v>42277</v>
      </c>
      <c r="BHM16" s="1">
        <v>10.54</v>
      </c>
      <c r="BHN16" s="1">
        <v>220901675</v>
      </c>
      <c r="BHO16" s="3">
        <f t="shared" si="314"/>
        <v>2328303654.5</v>
      </c>
      <c r="BHQ16" s="6">
        <v>42277</v>
      </c>
      <c r="BHR16" s="1">
        <v>65.3352</v>
      </c>
      <c r="BHS16" s="1">
        <v>54854692</v>
      </c>
      <c r="BHT16" s="3">
        <f t="shared" si="315"/>
        <v>3583942272.7584</v>
      </c>
      <c r="BHV16" s="6">
        <v>42277</v>
      </c>
      <c r="BHW16" s="1">
        <v>115.54</v>
      </c>
      <c r="BHX16" s="1">
        <v>30012035</v>
      </c>
      <c r="BHY16" s="3">
        <f t="shared" si="316"/>
        <v>3467590523.9000001</v>
      </c>
      <c r="BIA16" s="6">
        <v>42277</v>
      </c>
      <c r="BIB16" s="1">
        <v>25.71</v>
      </c>
      <c r="BIC16" s="1">
        <v>361663734</v>
      </c>
      <c r="BID16" s="3">
        <f t="shared" si="317"/>
        <v>9298374601.1399994</v>
      </c>
      <c r="BIF16" s="6">
        <v>42277</v>
      </c>
      <c r="BIG16" s="1">
        <v>44.8</v>
      </c>
      <c r="BIH16" s="1">
        <v>323115985</v>
      </c>
      <c r="BII16" s="3">
        <f t="shared" si="318"/>
        <v>14475596128</v>
      </c>
      <c r="BIK16" s="6">
        <v>42277</v>
      </c>
      <c r="BIL16" s="1">
        <v>16.420000000000002</v>
      </c>
      <c r="BIM16" s="1">
        <v>135500587</v>
      </c>
      <c r="BIN16" s="3">
        <f t="shared" si="319"/>
        <v>2224919638.5400004</v>
      </c>
      <c r="BIP16" s="6">
        <v>42277</v>
      </c>
      <c r="BIQ16" s="1">
        <v>28.5</v>
      </c>
      <c r="BIR16" s="1">
        <v>303157750</v>
      </c>
      <c r="BIS16" s="3">
        <f t="shared" si="320"/>
        <v>8639995875</v>
      </c>
      <c r="BIU16" s="6">
        <v>42277</v>
      </c>
      <c r="BIV16" s="1">
        <v>20.68</v>
      </c>
      <c r="BIW16" s="1">
        <v>157739816</v>
      </c>
      <c r="BIX16" s="3">
        <f t="shared" si="321"/>
        <v>3262059394.8800001</v>
      </c>
      <c r="BIZ16" s="6">
        <v>42277</v>
      </c>
      <c r="BJA16" s="1">
        <v>29.6</v>
      </c>
      <c r="BJB16" s="1">
        <v>241372963</v>
      </c>
      <c r="BJC16" s="3">
        <f t="shared" si="322"/>
        <v>7144639704.8000002</v>
      </c>
      <c r="BJH16" s="3" t="str">
        <f t="shared" si="323"/>
        <v/>
      </c>
      <c r="BJJ16" s="6">
        <v>42277</v>
      </c>
      <c r="BJK16" s="1">
        <v>46.18</v>
      </c>
      <c r="BJL16" s="1">
        <v>51964724</v>
      </c>
      <c r="BJM16" s="3">
        <f t="shared" si="324"/>
        <v>2399730954.3200002</v>
      </c>
      <c r="BJO16" s="6">
        <v>42277</v>
      </c>
      <c r="BJP16" s="1">
        <v>26.94</v>
      </c>
      <c r="BJQ16" s="1">
        <v>1300044350</v>
      </c>
      <c r="BJR16" s="3">
        <f t="shared" si="325"/>
        <v>35023194789</v>
      </c>
      <c r="BJT16" s="6">
        <v>42277</v>
      </c>
      <c r="BJU16" s="1">
        <v>1.72</v>
      </c>
      <c r="BJV16" s="1">
        <v>847951917</v>
      </c>
      <c r="BJW16" s="3">
        <f t="shared" si="326"/>
        <v>1458477297.24</v>
      </c>
      <c r="BJY16" s="6">
        <v>42277</v>
      </c>
      <c r="BJZ16" s="1">
        <v>172</v>
      </c>
      <c r="BKA16" s="1">
        <v>102939689</v>
      </c>
      <c r="BKB16" s="3">
        <f t="shared" si="327"/>
        <v>17705626508</v>
      </c>
      <c r="BKD16" s="6">
        <v>42277</v>
      </c>
      <c r="BKE16" s="1">
        <v>61.19</v>
      </c>
      <c r="BKF16" s="1">
        <v>48922008</v>
      </c>
      <c r="BKG16" s="3">
        <f t="shared" si="328"/>
        <v>2993537669.52</v>
      </c>
      <c r="BKI16" s="6">
        <v>42277</v>
      </c>
      <c r="BKJ16" s="1">
        <v>33.4</v>
      </c>
      <c r="BKK16" s="1">
        <v>177894920</v>
      </c>
      <c r="BKL16" s="3">
        <f t="shared" si="329"/>
        <v>5941690328</v>
      </c>
      <c r="BKN16" s="6">
        <v>42277</v>
      </c>
      <c r="BKO16" s="1">
        <v>62.77</v>
      </c>
      <c r="BKP16" s="1">
        <v>44937612</v>
      </c>
      <c r="BKQ16" s="3">
        <f t="shared" si="330"/>
        <v>2820733905.2400002</v>
      </c>
      <c r="BKS16" s="6">
        <v>42277</v>
      </c>
      <c r="BKT16" s="1">
        <v>56.76</v>
      </c>
      <c r="BKU16" s="1">
        <v>46755859</v>
      </c>
      <c r="BKV16" s="3">
        <f t="shared" si="331"/>
        <v>2653862556.8399997</v>
      </c>
      <c r="BKX16" s="6">
        <v>42277</v>
      </c>
      <c r="BKY16" s="1">
        <v>115.53</v>
      </c>
      <c r="BKZ16" s="1">
        <v>54959410</v>
      </c>
      <c r="BLA16" s="3">
        <f t="shared" si="332"/>
        <v>6349460637.3000002</v>
      </c>
      <c r="BLC16" s="6">
        <v>42277</v>
      </c>
      <c r="BLD16" s="1">
        <v>50</v>
      </c>
      <c r="BLE16" s="1">
        <v>104630153</v>
      </c>
      <c r="BLF16" s="3">
        <f t="shared" si="333"/>
        <v>5231507650</v>
      </c>
      <c r="BLH16" s="6">
        <v>42277</v>
      </c>
      <c r="BLI16" s="1">
        <v>223.42</v>
      </c>
      <c r="BLJ16" s="1">
        <v>20135045</v>
      </c>
      <c r="BLK16" s="3">
        <f t="shared" si="334"/>
        <v>4498571753.8999996</v>
      </c>
      <c r="BLM16" s="6">
        <v>42277</v>
      </c>
      <c r="BLN16" s="1">
        <v>42.4</v>
      </c>
      <c r="BLO16" s="1">
        <v>210268926</v>
      </c>
      <c r="BLP16" s="3">
        <f t="shared" si="335"/>
        <v>8915402462.3999996</v>
      </c>
      <c r="BLR16" s="6">
        <v>42277</v>
      </c>
      <c r="BLS16" s="1">
        <v>19.47</v>
      </c>
      <c r="BLT16" s="1">
        <v>302448798</v>
      </c>
      <c r="BLU16" s="3">
        <f t="shared" si="336"/>
        <v>5888678097.0599995</v>
      </c>
      <c r="BLW16" s="6">
        <v>42277</v>
      </c>
      <c r="BLX16" s="1">
        <v>69.45</v>
      </c>
      <c r="BLY16" s="1">
        <v>80355780</v>
      </c>
      <c r="BLZ16" s="3">
        <f t="shared" si="337"/>
        <v>5580708921</v>
      </c>
      <c r="BMB16" s="6">
        <v>42277</v>
      </c>
      <c r="BMC16" s="1">
        <v>34.33</v>
      </c>
      <c r="BMD16" s="1">
        <v>157673122</v>
      </c>
      <c r="BME16" s="3">
        <f t="shared" si="338"/>
        <v>5412918278.2599993</v>
      </c>
      <c r="BMJ16" s="3" t="str">
        <f t="shared" si="339"/>
        <v/>
      </c>
      <c r="BML16" s="6">
        <v>42277</v>
      </c>
      <c r="BMM16" s="1">
        <v>37.26</v>
      </c>
      <c r="BMN16" s="1">
        <v>221200030</v>
      </c>
      <c r="BMO16" s="3">
        <f t="shared" si="340"/>
        <v>8241913117.7999992</v>
      </c>
      <c r="BMQ16" s="6">
        <v>42277</v>
      </c>
      <c r="BMR16" s="1">
        <v>79.44</v>
      </c>
      <c r="BMS16" s="1">
        <v>181760584</v>
      </c>
      <c r="BMT16" s="3">
        <f t="shared" si="341"/>
        <v>14439060792.959999</v>
      </c>
      <c r="BMV16" s="6">
        <v>42277</v>
      </c>
      <c r="BMW16" s="1">
        <v>65.319999999999993</v>
      </c>
      <c r="BMX16" s="1">
        <v>91482371</v>
      </c>
      <c r="BMY16" s="3">
        <f t="shared" si="342"/>
        <v>5975628473.7199993</v>
      </c>
      <c r="BND16" s="3" t="str">
        <f t="shared" si="343"/>
        <v/>
      </c>
      <c r="BNF16" s="6">
        <v>42277</v>
      </c>
      <c r="BNG16" s="1">
        <v>52.8</v>
      </c>
      <c r="BNH16" s="1">
        <v>218378500</v>
      </c>
      <c r="BNI16" s="3">
        <f t="shared" si="344"/>
        <v>11530384800</v>
      </c>
      <c r="BNK16" s="6">
        <v>42277</v>
      </c>
      <c r="BNL16" s="1">
        <v>185.03</v>
      </c>
      <c r="BNM16" s="1">
        <v>102952973</v>
      </c>
      <c r="BNN16" s="3">
        <f t="shared" si="345"/>
        <v>19049388594.189999</v>
      </c>
      <c r="BNP16" s="6">
        <v>42277</v>
      </c>
      <c r="BNQ16" s="1">
        <v>65.33</v>
      </c>
      <c r="BNR16" s="1">
        <v>148065757</v>
      </c>
      <c r="BNS16" s="3">
        <f t="shared" si="346"/>
        <v>9673135904.8099995</v>
      </c>
      <c r="BNU16" s="6">
        <v>42277</v>
      </c>
      <c r="BNV16" s="1">
        <v>38.9</v>
      </c>
      <c r="BNW16" s="1">
        <v>190898874</v>
      </c>
      <c r="BNX16" s="3">
        <f t="shared" si="347"/>
        <v>7425966198.5999994</v>
      </c>
      <c r="BNZ16" s="6">
        <v>42277</v>
      </c>
      <c r="BOA16" s="1">
        <v>67.75</v>
      </c>
      <c r="BOB16" s="1">
        <v>218866786</v>
      </c>
      <c r="BOC16" s="3">
        <f t="shared" si="348"/>
        <v>14828224751.5</v>
      </c>
      <c r="BOE16" s="6">
        <v>42277</v>
      </c>
      <c r="BOF16" s="1">
        <v>273.39999999999998</v>
      </c>
      <c r="BOG16" s="1">
        <v>51342528</v>
      </c>
      <c r="BOH16" s="3">
        <f t="shared" si="349"/>
        <v>14037047155.199999</v>
      </c>
      <c r="BOJ16" s="6">
        <v>42277</v>
      </c>
      <c r="BOK16" s="1">
        <v>11.6271</v>
      </c>
      <c r="BOL16" s="1">
        <v>943466567</v>
      </c>
      <c r="BOM16" s="3">
        <f t="shared" si="350"/>
        <v>10969780121.165701</v>
      </c>
      <c r="BOO16" s="6">
        <v>42277</v>
      </c>
      <c r="BOP16" s="1">
        <v>88.75</v>
      </c>
      <c r="BOQ16" s="1">
        <v>142277491</v>
      </c>
      <c r="BOR16" s="3">
        <f t="shared" si="351"/>
        <v>12627127326.25</v>
      </c>
      <c r="BOT16" s="6">
        <v>42277</v>
      </c>
      <c r="BOU16" s="1">
        <v>24.44</v>
      </c>
      <c r="BOV16" s="1">
        <v>978999357</v>
      </c>
      <c r="BOW16" s="3">
        <f t="shared" si="352"/>
        <v>23926744285.080002</v>
      </c>
      <c r="BOY16" s="6">
        <v>42277</v>
      </c>
      <c r="BOZ16" s="1">
        <v>153.19300000000001</v>
      </c>
      <c r="BPA16" s="1">
        <v>57434844</v>
      </c>
      <c r="BPB16" s="3">
        <f t="shared" si="353"/>
        <v>8798616056.8920002</v>
      </c>
      <c r="BPD16" s="6">
        <v>42277</v>
      </c>
      <c r="BPE16" s="1">
        <v>78.790000000000006</v>
      </c>
      <c r="BPF16" s="1">
        <v>103984810</v>
      </c>
      <c r="BPG16" s="3">
        <f t="shared" si="354"/>
        <v>8192963179.9000006</v>
      </c>
      <c r="BPI16" s="6">
        <v>42277</v>
      </c>
      <c r="BPJ16" s="1">
        <v>28.56</v>
      </c>
      <c r="BPK16" s="1">
        <v>625351221</v>
      </c>
      <c r="BPL16" s="3">
        <f t="shared" si="355"/>
        <v>17860030871.759998</v>
      </c>
      <c r="BPN16" s="6">
        <v>42277</v>
      </c>
      <c r="BPO16" s="1">
        <v>248.4</v>
      </c>
      <c r="BPP16" s="1">
        <v>275623795</v>
      </c>
      <c r="BPQ16" s="3">
        <f t="shared" si="356"/>
        <v>68464950678</v>
      </c>
      <c r="BPS16" s="6">
        <v>42277</v>
      </c>
      <c r="BPT16" s="1">
        <v>14.69</v>
      </c>
      <c r="BPU16" s="1">
        <v>1110726832</v>
      </c>
      <c r="BPV16" s="3">
        <f t="shared" si="357"/>
        <v>16316577162.08</v>
      </c>
      <c r="BPX16" s="6">
        <v>42277</v>
      </c>
      <c r="BPY16" s="1">
        <v>69.430000000000007</v>
      </c>
      <c r="BPZ16" s="1">
        <v>238848897</v>
      </c>
      <c r="BQA16" s="3">
        <f t="shared" si="358"/>
        <v>16583278918.710001</v>
      </c>
      <c r="BQC16" s="6">
        <v>42277</v>
      </c>
      <c r="BQD16" s="1">
        <v>31.04</v>
      </c>
      <c r="BQE16" s="1">
        <v>782755790</v>
      </c>
      <c r="BQF16" s="3">
        <f t="shared" si="359"/>
        <v>24296739721.599998</v>
      </c>
      <c r="BQH16" s="6">
        <v>42277</v>
      </c>
      <c r="BQI16" s="1">
        <v>103.26</v>
      </c>
      <c r="BQJ16" s="1">
        <v>1373480289</v>
      </c>
      <c r="BQK16" s="3">
        <f t="shared" si="360"/>
        <v>141825574642.14001</v>
      </c>
      <c r="BQM16" s="6">
        <v>42277</v>
      </c>
      <c r="BQN16" s="1">
        <v>82.22</v>
      </c>
      <c r="BQO16" s="1">
        <v>218837868</v>
      </c>
      <c r="BQP16" s="3">
        <f t="shared" si="361"/>
        <v>17992849506.959999</v>
      </c>
      <c r="BQR16" s="6">
        <v>42277</v>
      </c>
      <c r="BQS16" s="1">
        <v>125.01</v>
      </c>
      <c r="BQT16" s="1">
        <v>235176944</v>
      </c>
      <c r="BQU16" s="3">
        <f t="shared" si="362"/>
        <v>29399469769.440002</v>
      </c>
      <c r="BQW16" s="6">
        <v>42277</v>
      </c>
      <c r="BQX16" s="1">
        <v>98.19</v>
      </c>
      <c r="BQY16" s="1">
        <v>721189696</v>
      </c>
      <c r="BQZ16" s="3">
        <f t="shared" si="363"/>
        <v>70813616250.240005</v>
      </c>
      <c r="BRB16" s="6">
        <v>42277</v>
      </c>
      <c r="BRC16" s="1">
        <v>24.65</v>
      </c>
      <c r="BRD16" s="1">
        <v>535758533</v>
      </c>
      <c r="BRE16" s="3">
        <f t="shared" si="364"/>
        <v>13206447838.449999</v>
      </c>
      <c r="BRG16" s="6">
        <v>42277</v>
      </c>
      <c r="BRH16" s="1">
        <v>26.25</v>
      </c>
      <c r="BRI16" s="1">
        <v>1768676335</v>
      </c>
      <c r="BRJ16" s="3">
        <f t="shared" si="365"/>
        <v>46427753793.75</v>
      </c>
      <c r="BRL16" s="6">
        <v>42277</v>
      </c>
      <c r="BRM16" s="1">
        <v>30.14</v>
      </c>
      <c r="BRN16" s="1">
        <v>2217031210</v>
      </c>
      <c r="BRO16" s="3">
        <f t="shared" si="366"/>
        <v>66821320669.400002</v>
      </c>
      <c r="BRQ16" s="6">
        <v>42277</v>
      </c>
      <c r="BRR16" s="1">
        <v>36.119999999999997</v>
      </c>
      <c r="BRS16" s="1">
        <v>995848374</v>
      </c>
      <c r="BRT16" s="3">
        <f t="shared" si="367"/>
        <v>35970043268.879997</v>
      </c>
      <c r="BRV16" s="6">
        <v>42277</v>
      </c>
      <c r="BRW16" s="1">
        <v>78.88</v>
      </c>
      <c r="BRX16" s="1">
        <v>718706509</v>
      </c>
      <c r="BRY16" s="3">
        <f t="shared" si="368"/>
        <v>56691569429.919998</v>
      </c>
      <c r="BSA16" s="6">
        <v>42277</v>
      </c>
      <c r="BSB16" s="1">
        <v>69.66</v>
      </c>
      <c r="BSC16" s="1">
        <v>557656404</v>
      </c>
      <c r="BSD16" s="3">
        <f t="shared" si="369"/>
        <v>38846345102.639999</v>
      </c>
      <c r="BSF16" s="6">
        <v>42277</v>
      </c>
      <c r="BSG16" s="1">
        <v>51.35</v>
      </c>
      <c r="BSH16" s="1">
        <v>1093649558</v>
      </c>
      <c r="BSI16" s="3">
        <f t="shared" si="370"/>
        <v>56158904803.300003</v>
      </c>
      <c r="BSK16" s="6">
        <v>42277</v>
      </c>
      <c r="BSL16" s="1">
        <v>89.9</v>
      </c>
      <c r="BSM16" s="1">
        <v>2136135656</v>
      </c>
      <c r="BSN16" s="3">
        <f t="shared" si="371"/>
        <v>192038595474.40002</v>
      </c>
      <c r="BSP16" s="6">
        <v>42277</v>
      </c>
      <c r="BSQ16" s="1">
        <v>638.37</v>
      </c>
      <c r="BSR16" s="1">
        <v>167475031</v>
      </c>
      <c r="BSS16" s="3">
        <f t="shared" si="372"/>
        <v>106911035539.47</v>
      </c>
      <c r="BSU16" s="6">
        <v>42277</v>
      </c>
      <c r="BSV16" s="1">
        <v>110.3</v>
      </c>
      <c r="BSW16" s="1">
        <v>3872115297</v>
      </c>
      <c r="BSX16" s="3">
        <f t="shared" si="373"/>
        <v>427094317259.09998</v>
      </c>
    </row>
    <row r="17" spans="2:1870" x14ac:dyDescent="0.2">
      <c r="B17" s="6">
        <v>42185</v>
      </c>
      <c r="C17" s="1">
        <v>1E-4</v>
      </c>
      <c r="D17" s="1">
        <v>240926771</v>
      </c>
      <c r="E17" s="3">
        <f t="shared" si="0"/>
        <v>24092.677100000001</v>
      </c>
      <c r="G17" s="6">
        <v>42185</v>
      </c>
      <c r="H17" s="1">
        <v>1E-4</v>
      </c>
      <c r="I17" s="1">
        <v>58785</v>
      </c>
      <c r="J17" s="3">
        <f t="shared" si="1"/>
        <v>5.8785000000000007</v>
      </c>
      <c r="L17" s="6">
        <v>42185</v>
      </c>
      <c r="M17" s="1">
        <v>1E-4</v>
      </c>
      <c r="N17" s="1">
        <v>10997741</v>
      </c>
      <c r="O17" s="3">
        <f t="shared" si="2"/>
        <v>1099.7741000000001</v>
      </c>
      <c r="Q17" s="6">
        <v>42185</v>
      </c>
      <c r="R17" s="1">
        <v>0.95499999999999996</v>
      </c>
      <c r="S17" s="1">
        <v>24553558</v>
      </c>
      <c r="T17" s="3">
        <f t="shared" si="3"/>
        <v>23448647.890000001</v>
      </c>
      <c r="V17" s="6">
        <v>42185</v>
      </c>
      <c r="W17" s="1">
        <v>1E-4</v>
      </c>
      <c r="X17" s="1">
        <v>32170</v>
      </c>
      <c r="Y17" s="3">
        <f t="shared" si="4"/>
        <v>3.2170000000000001</v>
      </c>
      <c r="AA17" s="6">
        <v>42185</v>
      </c>
      <c r="AB17" s="1">
        <v>1E-3</v>
      </c>
      <c r="AC17" s="1">
        <v>7223</v>
      </c>
      <c r="AD17" s="3">
        <f t="shared" si="5"/>
        <v>7.2229999999999999</v>
      </c>
      <c r="AF17" s="6">
        <v>42094</v>
      </c>
      <c r="AG17" s="1">
        <v>1.25E-4</v>
      </c>
      <c r="AH17" s="1">
        <v>37540</v>
      </c>
      <c r="AI17" s="3">
        <f t="shared" si="6"/>
        <v>4.6924999999999999</v>
      </c>
      <c r="AK17" s="6">
        <v>42185</v>
      </c>
      <c r="AL17" s="1">
        <v>0.1</v>
      </c>
      <c r="AM17" s="1">
        <v>1737</v>
      </c>
      <c r="AN17" s="3">
        <f t="shared" si="7"/>
        <v>173.70000000000002</v>
      </c>
      <c r="AP17" s="6">
        <v>42185</v>
      </c>
      <c r="AQ17" s="1">
        <v>1E-4</v>
      </c>
      <c r="AR17" s="1">
        <v>259185426</v>
      </c>
      <c r="AS17" s="3">
        <f t="shared" si="8"/>
        <v>25918.542600000001</v>
      </c>
      <c r="AU17" s="6">
        <v>42094</v>
      </c>
      <c r="AV17" s="1">
        <v>4.5999999999999999E-3</v>
      </c>
      <c r="AW17" s="1">
        <v>13997</v>
      </c>
      <c r="AX17" s="3">
        <f t="shared" si="9"/>
        <v>64.386200000000002</v>
      </c>
      <c r="AZ17" s="6">
        <v>42185</v>
      </c>
      <c r="BA17" s="1">
        <v>0.13900000000000001</v>
      </c>
      <c r="BB17" s="1">
        <v>2821992</v>
      </c>
      <c r="BC17" s="3">
        <f t="shared" si="10"/>
        <v>392256.88800000004</v>
      </c>
      <c r="BE17" s="6">
        <v>42185</v>
      </c>
      <c r="BF17" s="1">
        <v>1E-3</v>
      </c>
      <c r="BG17" s="1">
        <v>15958</v>
      </c>
      <c r="BH17" s="3">
        <f t="shared" si="11"/>
        <v>15.958</v>
      </c>
      <c r="BJ17" s="6">
        <v>42185</v>
      </c>
      <c r="BK17" s="1">
        <v>1.9300000000000001E-2</v>
      </c>
      <c r="BL17" s="1">
        <v>1501727</v>
      </c>
      <c r="BM17" s="3">
        <f t="shared" si="12"/>
        <v>28983.331100000003</v>
      </c>
      <c r="BO17" s="6">
        <v>42185</v>
      </c>
      <c r="BP17" s="1">
        <v>1E-4</v>
      </c>
      <c r="BQ17" s="1">
        <v>158000</v>
      </c>
      <c r="BR17" s="3">
        <f t="shared" si="13"/>
        <v>15.8</v>
      </c>
      <c r="BT17" s="6">
        <v>42004</v>
      </c>
      <c r="BU17" s="1">
        <v>1E-3</v>
      </c>
      <c r="BV17" s="1">
        <v>7660</v>
      </c>
      <c r="BW17" s="3">
        <f t="shared" si="14"/>
        <v>7.66</v>
      </c>
      <c r="BY17" s="6">
        <v>42185</v>
      </c>
      <c r="BZ17" s="1">
        <v>6.9999999999999999E-4</v>
      </c>
      <c r="CA17" s="1">
        <v>3587644</v>
      </c>
      <c r="CB17" s="3">
        <f t="shared" si="15"/>
        <v>2511.3508000000002</v>
      </c>
      <c r="CD17" s="6">
        <v>42185</v>
      </c>
      <c r="CE17" s="1">
        <v>1.6000000000000001E-3</v>
      </c>
      <c r="CF17" s="1">
        <v>202982</v>
      </c>
      <c r="CG17" s="3">
        <f t="shared" si="16"/>
        <v>324.77120000000002</v>
      </c>
      <c r="CI17" s="6">
        <v>42185</v>
      </c>
      <c r="CJ17" s="1">
        <v>1E-3</v>
      </c>
      <c r="CK17" s="1">
        <v>250478</v>
      </c>
      <c r="CL17" s="3">
        <f t="shared" si="17"/>
        <v>250.47800000000001</v>
      </c>
      <c r="CN17" s="6">
        <v>41912</v>
      </c>
      <c r="CO17" s="1">
        <v>0.4</v>
      </c>
      <c r="CP17" s="1">
        <v>2500</v>
      </c>
      <c r="CQ17" s="3">
        <f t="shared" si="18"/>
        <v>1000</v>
      </c>
      <c r="CS17" s="6">
        <v>42185</v>
      </c>
      <c r="CT17" s="1">
        <v>1.2200000000000001E-2</v>
      </c>
      <c r="CU17" s="1">
        <v>2587216</v>
      </c>
      <c r="CV17" s="3">
        <f t="shared" si="19"/>
        <v>31564.035200000002</v>
      </c>
      <c r="CX17" s="6">
        <v>42185</v>
      </c>
      <c r="CY17" s="1">
        <v>5.0999999999999996</v>
      </c>
      <c r="CZ17" s="1">
        <v>286388</v>
      </c>
      <c r="DA17" s="3">
        <f t="shared" si="20"/>
        <v>1460578.7999999998</v>
      </c>
      <c r="DC17" s="6">
        <v>42185</v>
      </c>
      <c r="DD17" s="1">
        <v>1.2999999999999999E-2</v>
      </c>
      <c r="DE17" s="1">
        <v>2329</v>
      </c>
      <c r="DF17" s="3">
        <f t="shared" si="21"/>
        <v>30.276999999999997</v>
      </c>
      <c r="DH17" s="6">
        <v>42185</v>
      </c>
      <c r="DI17" s="1">
        <v>5.1000000000000004E-3</v>
      </c>
      <c r="DJ17" s="1">
        <v>46734</v>
      </c>
      <c r="DK17" s="3">
        <f t="shared" si="22"/>
        <v>238.34340000000003</v>
      </c>
      <c r="DM17" s="6">
        <v>42185</v>
      </c>
      <c r="DN17" s="1">
        <v>2.2000000000000002</v>
      </c>
      <c r="DO17" s="1">
        <v>3670</v>
      </c>
      <c r="DP17" s="3">
        <f t="shared" si="23"/>
        <v>8074.0000000000009</v>
      </c>
      <c r="DR17" s="6">
        <v>42185</v>
      </c>
      <c r="DS17" s="1">
        <v>5.0000000000000001E-3</v>
      </c>
      <c r="DT17" s="1">
        <v>162593</v>
      </c>
      <c r="DU17" s="3">
        <f t="shared" si="24"/>
        <v>812.96500000000003</v>
      </c>
      <c r="DW17" s="6">
        <v>42185</v>
      </c>
      <c r="DX17" s="1">
        <v>9.5399999999999991</v>
      </c>
      <c r="DY17" s="1">
        <v>175894</v>
      </c>
      <c r="DZ17" s="3">
        <f t="shared" si="25"/>
        <v>1678028.7599999998</v>
      </c>
      <c r="EB17" s="6">
        <v>42185</v>
      </c>
      <c r="EC17" s="1">
        <v>0.15</v>
      </c>
      <c r="ED17" s="1">
        <v>3670</v>
      </c>
      <c r="EE17" s="3">
        <f t="shared" si="26"/>
        <v>550.5</v>
      </c>
      <c r="EG17" s="6">
        <v>42185</v>
      </c>
      <c r="EH17" s="1">
        <v>0.08</v>
      </c>
      <c r="EI17" s="1">
        <v>52172</v>
      </c>
      <c r="EJ17" s="3">
        <f t="shared" si="27"/>
        <v>4173.76</v>
      </c>
      <c r="EL17" s="6">
        <v>42185</v>
      </c>
      <c r="EM17" s="1">
        <v>2.5999999999999999E-3</v>
      </c>
      <c r="EN17" s="1">
        <v>1640547</v>
      </c>
      <c r="EO17" s="3">
        <f t="shared" si="28"/>
        <v>4265.4222</v>
      </c>
      <c r="EQ17" s="6">
        <v>41274</v>
      </c>
      <c r="ER17" s="1">
        <v>0.25</v>
      </c>
      <c r="ES17" s="1">
        <v>2500</v>
      </c>
      <c r="ET17" s="3">
        <f t="shared" si="29"/>
        <v>625</v>
      </c>
      <c r="EV17" s="6">
        <v>42185</v>
      </c>
      <c r="EW17" s="1">
        <v>8.0000000000000004E-4</v>
      </c>
      <c r="EX17" s="1">
        <v>29342809</v>
      </c>
      <c r="EY17" s="3">
        <f t="shared" si="30"/>
        <v>23474.247200000002</v>
      </c>
      <c r="FA17" s="6">
        <v>42094</v>
      </c>
      <c r="FB17" s="1">
        <v>0.03</v>
      </c>
      <c r="FC17" s="1">
        <v>3428</v>
      </c>
      <c r="FD17" s="3">
        <f t="shared" si="31"/>
        <v>102.83999999999999</v>
      </c>
      <c r="FF17" s="6">
        <v>41820</v>
      </c>
      <c r="FG17" s="1">
        <v>1.6000000000000001E-3</v>
      </c>
      <c r="FH17" s="1">
        <v>13153426</v>
      </c>
      <c r="FI17" s="3">
        <f t="shared" si="32"/>
        <v>21045.481600000003</v>
      </c>
      <c r="FK17" s="6">
        <v>42185</v>
      </c>
      <c r="FL17" s="1">
        <v>1.26E-2</v>
      </c>
      <c r="FM17" s="1">
        <v>154085808</v>
      </c>
      <c r="FN17" s="3">
        <f t="shared" si="33"/>
        <v>1941481.1808</v>
      </c>
      <c r="FP17" s="6">
        <v>42185</v>
      </c>
      <c r="FQ17" s="1">
        <v>2.0000000000000001E-4</v>
      </c>
      <c r="FR17" s="1">
        <v>11762573</v>
      </c>
      <c r="FS17" s="3">
        <f t="shared" si="34"/>
        <v>2352.5146</v>
      </c>
      <c r="FU17" s="6">
        <v>42185</v>
      </c>
      <c r="FV17" s="1">
        <v>3.0000000000000001E-3</v>
      </c>
      <c r="FW17" s="1">
        <v>119252523</v>
      </c>
      <c r="FX17" s="3">
        <f t="shared" si="35"/>
        <v>357757.56900000002</v>
      </c>
      <c r="FZ17" s="6">
        <v>42185</v>
      </c>
      <c r="GA17" s="1">
        <v>0.5</v>
      </c>
      <c r="GB17" s="1">
        <v>7918</v>
      </c>
      <c r="GC17" s="3">
        <f t="shared" si="36"/>
        <v>3959</v>
      </c>
      <c r="GE17" s="6">
        <v>42185</v>
      </c>
      <c r="GF17" s="1">
        <v>1E-4</v>
      </c>
      <c r="GG17" s="1">
        <v>3</v>
      </c>
      <c r="GH17" s="3">
        <f t="shared" si="37"/>
        <v>3.0000000000000003E-4</v>
      </c>
      <c r="GJ17" s="6">
        <v>42185</v>
      </c>
      <c r="GK17" s="1">
        <v>1.6000000000000001E-3</v>
      </c>
      <c r="GL17" s="1">
        <v>1557043</v>
      </c>
      <c r="GM17" s="3">
        <f t="shared" si="38"/>
        <v>2491.2688000000003</v>
      </c>
      <c r="GO17" s="6">
        <v>42185</v>
      </c>
      <c r="GP17" s="1">
        <v>0.8</v>
      </c>
      <c r="GQ17" s="1">
        <v>147453</v>
      </c>
      <c r="GR17" s="3">
        <f t="shared" si="39"/>
        <v>117962.40000000001</v>
      </c>
      <c r="GT17" s="6">
        <v>42185</v>
      </c>
      <c r="GU17" s="1">
        <v>1.21E-2</v>
      </c>
      <c r="GV17" s="1">
        <v>414872786</v>
      </c>
      <c r="GW17" s="3">
        <f t="shared" si="40"/>
        <v>5019960.7105999999</v>
      </c>
      <c r="GY17" s="6">
        <v>42185</v>
      </c>
      <c r="GZ17" s="1">
        <v>1.1999999999999999E-3</v>
      </c>
      <c r="HA17" s="1">
        <v>758956</v>
      </c>
      <c r="HB17" s="3">
        <f t="shared" si="41"/>
        <v>910.74719999999991</v>
      </c>
      <c r="HD17" s="6">
        <v>42185</v>
      </c>
      <c r="HE17" s="1">
        <v>0.38</v>
      </c>
      <c r="HF17" s="1">
        <v>7224434</v>
      </c>
      <c r="HG17" s="3">
        <f t="shared" si="42"/>
        <v>2745284.92</v>
      </c>
      <c r="HI17" s="6">
        <v>42185</v>
      </c>
      <c r="HJ17" s="1">
        <v>0.12</v>
      </c>
      <c r="HK17" s="1">
        <v>8205</v>
      </c>
      <c r="HL17" s="3">
        <f t="shared" si="43"/>
        <v>984.59999999999991</v>
      </c>
      <c r="HN17" s="6">
        <v>42185</v>
      </c>
      <c r="HO17" s="1">
        <v>3.5499999999999997E-2</v>
      </c>
      <c r="HP17" s="1">
        <v>20828</v>
      </c>
      <c r="HQ17" s="3">
        <f t="shared" si="44"/>
        <v>739.39399999999989</v>
      </c>
      <c r="HS17" s="6">
        <v>42185</v>
      </c>
      <c r="HT17" s="1">
        <v>0.02</v>
      </c>
      <c r="HU17" s="1">
        <v>1500081</v>
      </c>
      <c r="HV17" s="3">
        <f t="shared" si="45"/>
        <v>30001.62</v>
      </c>
      <c r="HX17" s="6">
        <v>42185</v>
      </c>
      <c r="HY17" s="1">
        <v>3.14</v>
      </c>
      <c r="HZ17" s="1">
        <v>55249979</v>
      </c>
      <c r="IA17" s="3">
        <f t="shared" si="46"/>
        <v>173484934.06</v>
      </c>
      <c r="IC17" s="6">
        <v>42185</v>
      </c>
      <c r="ID17" s="1">
        <v>2.5999999999999999E-3</v>
      </c>
      <c r="IE17" s="1">
        <v>6069108</v>
      </c>
      <c r="IF17" s="3">
        <f t="shared" si="47"/>
        <v>15779.6808</v>
      </c>
      <c r="IH17" s="6">
        <v>42185</v>
      </c>
      <c r="II17" s="1">
        <v>1.4944</v>
      </c>
      <c r="IJ17" s="1">
        <v>399801</v>
      </c>
      <c r="IK17" s="3">
        <f t="shared" si="48"/>
        <v>597462.61439999996</v>
      </c>
      <c r="IM17" s="6">
        <v>42185</v>
      </c>
      <c r="IN17" s="1">
        <v>1.9000000000000001E-4</v>
      </c>
      <c r="IO17" s="1">
        <v>1492000</v>
      </c>
      <c r="IP17" s="3">
        <f t="shared" si="49"/>
        <v>283.48</v>
      </c>
      <c r="IR17" s="6">
        <v>42185</v>
      </c>
      <c r="IS17" s="1">
        <v>0.6</v>
      </c>
      <c r="IT17" s="1">
        <v>67686</v>
      </c>
      <c r="IU17" s="3">
        <f t="shared" si="50"/>
        <v>40611.599999999999</v>
      </c>
      <c r="IW17" s="6">
        <v>42185</v>
      </c>
      <c r="IX17" s="1">
        <v>1.6310000000000002E-2</v>
      </c>
      <c r="IY17" s="1">
        <v>3458284</v>
      </c>
      <c r="IZ17" s="3">
        <f t="shared" si="51"/>
        <v>56404.612040000007</v>
      </c>
      <c r="JB17" s="6">
        <v>42185</v>
      </c>
      <c r="JC17" s="1">
        <v>1E-4</v>
      </c>
      <c r="JD17" s="1">
        <v>1768516530</v>
      </c>
      <c r="JE17" s="3">
        <f t="shared" si="52"/>
        <v>176851.65300000002</v>
      </c>
      <c r="JG17" s="6">
        <v>42185</v>
      </c>
      <c r="JH17" s="1">
        <v>4.4999999999999997E-3</v>
      </c>
      <c r="JI17" s="1">
        <v>348914</v>
      </c>
      <c r="JJ17" s="3">
        <f t="shared" si="53"/>
        <v>1570.1129999999998</v>
      </c>
      <c r="JO17" s="3" t="str">
        <f t="shared" si="54"/>
        <v/>
      </c>
      <c r="JQ17" s="6">
        <v>42185</v>
      </c>
      <c r="JR17" s="1">
        <v>19</v>
      </c>
      <c r="JS17" s="1">
        <v>2321</v>
      </c>
      <c r="JT17" s="3">
        <f t="shared" si="55"/>
        <v>44099</v>
      </c>
      <c r="JV17" s="6">
        <v>42185</v>
      </c>
      <c r="JW17" s="1">
        <v>0.31269999999999998</v>
      </c>
      <c r="JX17" s="1">
        <v>4705983</v>
      </c>
      <c r="JY17" s="3">
        <f t="shared" si="56"/>
        <v>1471560.8840999999</v>
      </c>
      <c r="KA17" s="6">
        <v>41912</v>
      </c>
      <c r="KB17" s="1">
        <v>7.27</v>
      </c>
      <c r="KC17" s="1">
        <v>850</v>
      </c>
      <c r="KD17" s="3">
        <f t="shared" si="57"/>
        <v>6179.5</v>
      </c>
      <c r="KI17" s="3" t="str">
        <f t="shared" si="58"/>
        <v/>
      </c>
      <c r="KK17" s="6">
        <v>42185</v>
      </c>
      <c r="KL17" s="1">
        <v>9.5000000000000001E-2</v>
      </c>
      <c r="KM17" s="1">
        <v>2661737</v>
      </c>
      <c r="KN17" s="3">
        <f t="shared" si="59"/>
        <v>252865.01500000001</v>
      </c>
      <c r="KP17" s="6">
        <v>42185</v>
      </c>
      <c r="KQ17" s="1">
        <v>6.8000000000000005E-2</v>
      </c>
      <c r="KR17" s="1">
        <v>3994861</v>
      </c>
      <c r="KS17" s="3">
        <f t="shared" si="60"/>
        <v>271650.54800000001</v>
      </c>
      <c r="KU17" s="6">
        <v>42185</v>
      </c>
      <c r="KV17" s="1">
        <v>0.04</v>
      </c>
      <c r="KW17" s="1">
        <v>69791</v>
      </c>
      <c r="KX17" s="3">
        <f t="shared" si="61"/>
        <v>2791.64</v>
      </c>
      <c r="KZ17" s="6">
        <v>42185</v>
      </c>
      <c r="LA17" s="1">
        <v>0.28000000000000003</v>
      </c>
      <c r="LB17" s="1">
        <v>292564</v>
      </c>
      <c r="LC17" s="3">
        <f t="shared" si="62"/>
        <v>81917.920000000013</v>
      </c>
      <c r="LE17" s="6">
        <v>42185</v>
      </c>
      <c r="LF17" s="1">
        <v>4.3999999999999997E-2</v>
      </c>
      <c r="LG17" s="1">
        <v>140673</v>
      </c>
      <c r="LH17" s="3">
        <f t="shared" si="63"/>
        <v>6189.6120000000001</v>
      </c>
      <c r="LJ17" s="6">
        <v>42185</v>
      </c>
      <c r="LK17" s="1">
        <v>3.31</v>
      </c>
      <c r="LL17" s="1">
        <v>2119036</v>
      </c>
      <c r="LM17" s="3">
        <f t="shared" si="64"/>
        <v>7014009.1600000001</v>
      </c>
      <c r="LO17" s="6">
        <v>42185</v>
      </c>
      <c r="LP17" s="1">
        <v>5.0999999999999996</v>
      </c>
      <c r="LQ17" s="1">
        <v>9989</v>
      </c>
      <c r="LR17" s="3">
        <f t="shared" si="65"/>
        <v>50943.899999999994</v>
      </c>
      <c r="LW17" s="3" t="str">
        <f t="shared" si="66"/>
        <v/>
      </c>
      <c r="LY17" s="6">
        <v>42185</v>
      </c>
      <c r="LZ17" s="1">
        <v>5.0000000000000001E-3</v>
      </c>
      <c r="MA17" s="1">
        <v>3363136</v>
      </c>
      <c r="MB17" s="3">
        <f t="shared" si="67"/>
        <v>16815.68</v>
      </c>
      <c r="MD17" s="6">
        <v>42185</v>
      </c>
      <c r="ME17" s="1">
        <v>0.06</v>
      </c>
      <c r="MF17" s="1">
        <v>1800963</v>
      </c>
      <c r="MG17" s="3">
        <f t="shared" si="68"/>
        <v>108057.78</v>
      </c>
      <c r="MI17" s="6">
        <v>42185</v>
      </c>
      <c r="MJ17" s="1">
        <v>6.25</v>
      </c>
      <c r="MK17" s="1">
        <v>1980687</v>
      </c>
      <c r="ML17" s="3">
        <f t="shared" si="69"/>
        <v>12379293.75</v>
      </c>
      <c r="MN17" s="6">
        <v>42185</v>
      </c>
      <c r="MO17" s="1">
        <v>7.0000000000000001E-3</v>
      </c>
      <c r="MP17" s="1">
        <v>54208732</v>
      </c>
      <c r="MQ17" s="3">
        <f t="shared" si="70"/>
        <v>379461.12400000001</v>
      </c>
      <c r="MS17" s="6">
        <v>42185</v>
      </c>
      <c r="MT17" s="1">
        <v>0.6</v>
      </c>
      <c r="MU17" s="1">
        <v>33663</v>
      </c>
      <c r="MV17" s="3">
        <f t="shared" si="71"/>
        <v>20197.8</v>
      </c>
      <c r="MX17" s="6">
        <v>42185</v>
      </c>
      <c r="MY17" s="1">
        <v>4.3999999999999997E-2</v>
      </c>
      <c r="MZ17" s="1">
        <v>1204481</v>
      </c>
      <c r="NA17" s="3">
        <f t="shared" si="72"/>
        <v>52997.163999999997</v>
      </c>
      <c r="NC17" s="6">
        <v>42185</v>
      </c>
      <c r="ND17" s="1">
        <v>0.37</v>
      </c>
      <c r="NE17" s="1">
        <v>1960907</v>
      </c>
      <c r="NF17" s="3">
        <f t="shared" si="73"/>
        <v>725535.59</v>
      </c>
      <c r="NH17" s="6">
        <v>42185</v>
      </c>
      <c r="NI17" s="1">
        <v>0.38100000000000001</v>
      </c>
      <c r="NJ17" s="1">
        <v>8601</v>
      </c>
      <c r="NK17" s="3">
        <f t="shared" si="74"/>
        <v>3276.9810000000002</v>
      </c>
      <c r="NM17" s="6">
        <v>42185</v>
      </c>
      <c r="NN17" s="1">
        <v>4.6880000000000003E-3</v>
      </c>
      <c r="NO17" s="1">
        <v>1315755490</v>
      </c>
      <c r="NP17" s="3">
        <f t="shared" si="75"/>
        <v>6168261.7371200006</v>
      </c>
      <c r="NR17" s="6">
        <v>42185</v>
      </c>
      <c r="NS17" s="1">
        <v>19</v>
      </c>
      <c r="NT17" s="1">
        <v>535705</v>
      </c>
      <c r="NU17" s="3">
        <f t="shared" si="76"/>
        <v>10178395</v>
      </c>
      <c r="NW17" s="6">
        <v>42185</v>
      </c>
      <c r="NX17" s="1">
        <v>0.85</v>
      </c>
      <c r="NY17" s="1">
        <v>346015</v>
      </c>
      <c r="NZ17" s="3">
        <f t="shared" si="77"/>
        <v>294112.75</v>
      </c>
      <c r="OB17" s="6">
        <v>42185</v>
      </c>
      <c r="OC17" s="1">
        <v>1.71</v>
      </c>
      <c r="OD17" s="1">
        <v>37991627</v>
      </c>
      <c r="OE17" s="3">
        <f t="shared" si="78"/>
        <v>64965682.170000002</v>
      </c>
      <c r="OG17" s="6">
        <v>42185</v>
      </c>
      <c r="OH17" s="1">
        <v>6.6000000000000003E-2</v>
      </c>
      <c r="OI17" s="1">
        <v>125080</v>
      </c>
      <c r="OJ17" s="3">
        <f t="shared" si="79"/>
        <v>8255.2800000000007</v>
      </c>
      <c r="OL17" s="6">
        <v>42185</v>
      </c>
      <c r="OM17" s="1">
        <v>12.91</v>
      </c>
      <c r="ON17" s="1">
        <v>2058512</v>
      </c>
      <c r="OO17" s="3">
        <f t="shared" si="80"/>
        <v>26575389.920000002</v>
      </c>
      <c r="OQ17" s="6">
        <v>42185</v>
      </c>
      <c r="OR17" s="1">
        <v>1.4</v>
      </c>
      <c r="OS17" s="1">
        <v>30361776</v>
      </c>
      <c r="OT17" s="3">
        <f t="shared" si="81"/>
        <v>42506486.399999999</v>
      </c>
      <c r="OV17" s="6">
        <v>42185</v>
      </c>
      <c r="OW17" s="1">
        <v>0.92</v>
      </c>
      <c r="OX17" s="1">
        <v>1232025</v>
      </c>
      <c r="OY17" s="3">
        <f t="shared" si="82"/>
        <v>1133463</v>
      </c>
      <c r="PA17" s="6">
        <v>42185</v>
      </c>
      <c r="PB17" s="1">
        <v>0.1547</v>
      </c>
      <c r="PC17" s="1">
        <v>1903753</v>
      </c>
      <c r="PD17" s="3">
        <f t="shared" si="83"/>
        <v>294510.58909999998</v>
      </c>
      <c r="PF17" s="6">
        <v>42185</v>
      </c>
      <c r="PG17" s="1">
        <v>15</v>
      </c>
      <c r="PH17" s="1">
        <v>40515</v>
      </c>
      <c r="PI17" s="3">
        <f t="shared" si="84"/>
        <v>607725</v>
      </c>
      <c r="PK17" s="6">
        <v>42185</v>
      </c>
      <c r="PL17" s="1">
        <v>1.5</v>
      </c>
      <c r="PM17" s="1">
        <v>374329</v>
      </c>
      <c r="PN17" s="3">
        <f t="shared" si="85"/>
        <v>561493.5</v>
      </c>
      <c r="PP17" s="6">
        <v>42185</v>
      </c>
      <c r="PQ17" s="1">
        <v>3.6</v>
      </c>
      <c r="PR17" s="1">
        <v>2022238</v>
      </c>
      <c r="PS17" s="3">
        <f t="shared" si="86"/>
        <v>7280056.7999999998</v>
      </c>
      <c r="PU17" s="6">
        <v>42185</v>
      </c>
      <c r="PV17" s="1">
        <v>34</v>
      </c>
      <c r="PW17" s="1">
        <v>10733944</v>
      </c>
      <c r="PX17" s="3">
        <f t="shared" si="87"/>
        <v>364954096</v>
      </c>
      <c r="PZ17" s="6">
        <v>42185</v>
      </c>
      <c r="QA17" s="1">
        <v>4.82</v>
      </c>
      <c r="QB17" s="1">
        <v>1353586</v>
      </c>
      <c r="QC17" s="3">
        <f t="shared" si="88"/>
        <v>6524284.5200000005</v>
      </c>
      <c r="QE17" s="6">
        <v>42185</v>
      </c>
      <c r="QF17" s="1">
        <v>2.5300000000000002</v>
      </c>
      <c r="QG17" s="1">
        <v>178921</v>
      </c>
      <c r="QH17" s="3">
        <f t="shared" si="89"/>
        <v>452670.13000000006</v>
      </c>
      <c r="QJ17" s="6">
        <v>42185</v>
      </c>
      <c r="QK17" s="1">
        <v>0.72</v>
      </c>
      <c r="QL17" s="1">
        <v>936037</v>
      </c>
      <c r="QM17" s="3">
        <f t="shared" si="90"/>
        <v>673946.64</v>
      </c>
      <c r="QO17" s="6">
        <v>42185</v>
      </c>
      <c r="QP17" s="1">
        <v>8.4799000000000007</v>
      </c>
      <c r="QQ17" s="1">
        <v>196963</v>
      </c>
      <c r="QR17" s="3">
        <f t="shared" si="91"/>
        <v>1670226.5437</v>
      </c>
      <c r="QT17" s="6">
        <v>42185</v>
      </c>
      <c r="QU17" s="1">
        <v>6.01</v>
      </c>
      <c r="QV17" s="1">
        <v>656155</v>
      </c>
      <c r="QW17" s="3">
        <f t="shared" si="92"/>
        <v>3943491.55</v>
      </c>
      <c r="QY17" s="6">
        <v>42185</v>
      </c>
      <c r="QZ17" s="1">
        <v>14.05</v>
      </c>
      <c r="RA17" s="1">
        <v>3171033</v>
      </c>
      <c r="RB17" s="3">
        <f t="shared" si="93"/>
        <v>44553013.650000006</v>
      </c>
      <c r="RD17" s="6">
        <v>42185</v>
      </c>
      <c r="RE17" s="1">
        <v>34.75</v>
      </c>
      <c r="RF17" s="1">
        <v>6597</v>
      </c>
      <c r="RG17" s="3">
        <f t="shared" si="94"/>
        <v>229245.75</v>
      </c>
      <c r="RI17" s="6">
        <v>42185</v>
      </c>
      <c r="RJ17" s="1">
        <v>292.95010000000002</v>
      </c>
      <c r="RK17" s="1">
        <v>55498</v>
      </c>
      <c r="RL17" s="3">
        <f t="shared" si="95"/>
        <v>16258144.649800001</v>
      </c>
      <c r="RN17" s="6">
        <v>42185</v>
      </c>
      <c r="RO17" s="1">
        <v>8</v>
      </c>
      <c r="RP17" s="1">
        <v>422092</v>
      </c>
      <c r="RQ17" s="3">
        <f t="shared" si="96"/>
        <v>3376736</v>
      </c>
      <c r="RS17" s="6">
        <v>42185</v>
      </c>
      <c r="RT17" s="1">
        <v>0.32</v>
      </c>
      <c r="RU17" s="1">
        <v>45304</v>
      </c>
      <c r="RV17" s="3">
        <f t="shared" si="97"/>
        <v>14497.28</v>
      </c>
      <c r="RX17" s="6">
        <v>42185</v>
      </c>
      <c r="RY17" s="1">
        <v>4.5999999999999996</v>
      </c>
      <c r="RZ17" s="1">
        <v>191220</v>
      </c>
      <c r="SA17" s="3">
        <f t="shared" si="98"/>
        <v>879611.99999999988</v>
      </c>
      <c r="SC17" s="6">
        <v>42185</v>
      </c>
      <c r="SD17" s="1">
        <v>2.5601000000000003</v>
      </c>
      <c r="SE17" s="1">
        <v>661602</v>
      </c>
      <c r="SF17" s="3">
        <f t="shared" si="99"/>
        <v>1693767.2802000002</v>
      </c>
      <c r="SH17" s="6">
        <v>42185</v>
      </c>
      <c r="SI17" s="1">
        <v>2.2000000000000002</v>
      </c>
      <c r="SJ17" s="1">
        <v>281224</v>
      </c>
      <c r="SK17" s="3">
        <f t="shared" si="100"/>
        <v>618692.80000000005</v>
      </c>
      <c r="SM17" s="6">
        <v>42185</v>
      </c>
      <c r="SN17" s="1">
        <v>1.1000000000000001</v>
      </c>
      <c r="SO17" s="1">
        <v>49462</v>
      </c>
      <c r="SP17" s="3">
        <f t="shared" si="101"/>
        <v>54408.200000000004</v>
      </c>
      <c r="SR17" s="6">
        <v>42185</v>
      </c>
      <c r="SS17" s="1">
        <v>3.8</v>
      </c>
      <c r="ST17" s="1">
        <v>6589509</v>
      </c>
      <c r="SU17" s="3">
        <f t="shared" si="102"/>
        <v>25040134.199999999</v>
      </c>
      <c r="SW17" s="6">
        <v>42185</v>
      </c>
      <c r="SX17" s="1">
        <v>7.25</v>
      </c>
      <c r="SY17" s="1">
        <v>1712783</v>
      </c>
      <c r="SZ17" s="3">
        <f t="shared" si="103"/>
        <v>12417676.75</v>
      </c>
      <c r="TB17" s="6">
        <v>42185</v>
      </c>
      <c r="TC17" s="1">
        <v>5.2</v>
      </c>
      <c r="TD17" s="1">
        <v>142476</v>
      </c>
      <c r="TE17" s="3">
        <f t="shared" si="104"/>
        <v>740875.20000000007</v>
      </c>
      <c r="TG17" s="6">
        <v>42185</v>
      </c>
      <c r="TH17" s="1">
        <v>5.25</v>
      </c>
      <c r="TI17" s="1">
        <v>788278</v>
      </c>
      <c r="TJ17" s="3">
        <f t="shared" si="105"/>
        <v>4138459.5</v>
      </c>
      <c r="TL17" s="6">
        <v>42185</v>
      </c>
      <c r="TM17" s="1">
        <v>0.74</v>
      </c>
      <c r="TN17" s="1">
        <v>615003</v>
      </c>
      <c r="TO17" s="3">
        <f t="shared" si="106"/>
        <v>455102.22</v>
      </c>
      <c r="TQ17" s="6">
        <v>42185</v>
      </c>
      <c r="TR17" s="1">
        <v>4.4006999999999996</v>
      </c>
      <c r="TS17" s="1">
        <v>4630011</v>
      </c>
      <c r="TT17" s="3">
        <f t="shared" si="107"/>
        <v>20375289.407699998</v>
      </c>
      <c r="TY17" s="3" t="str">
        <f t="shared" si="108"/>
        <v/>
      </c>
      <c r="UA17" s="6">
        <v>42185</v>
      </c>
      <c r="UB17" s="1">
        <v>4.2300000000000004</v>
      </c>
      <c r="UC17" s="1">
        <v>6047787</v>
      </c>
      <c r="UD17" s="3">
        <f t="shared" si="109"/>
        <v>25582139.010000002</v>
      </c>
      <c r="UF17" s="6">
        <v>42185</v>
      </c>
      <c r="UG17" s="1">
        <v>14.4</v>
      </c>
      <c r="UH17" s="1">
        <v>36858</v>
      </c>
      <c r="UI17" s="3">
        <f t="shared" si="110"/>
        <v>530755.20000000007</v>
      </c>
      <c r="UK17" s="6">
        <v>42185</v>
      </c>
      <c r="UL17" s="1">
        <v>18.059999999999999</v>
      </c>
      <c r="UM17" s="1">
        <v>13461942</v>
      </c>
      <c r="UN17" s="3">
        <f t="shared" si="111"/>
        <v>243122672.51999998</v>
      </c>
      <c r="UP17" s="6">
        <v>42185</v>
      </c>
      <c r="UQ17" s="1">
        <v>15.65</v>
      </c>
      <c r="UR17" s="1">
        <v>10804</v>
      </c>
      <c r="US17" s="3">
        <f t="shared" si="112"/>
        <v>169082.6</v>
      </c>
      <c r="UU17" s="6">
        <v>42185</v>
      </c>
      <c r="UV17" s="1">
        <v>1.97</v>
      </c>
      <c r="UW17" s="1">
        <v>5528626</v>
      </c>
      <c r="UX17" s="3">
        <f t="shared" si="113"/>
        <v>10891393.220000001</v>
      </c>
      <c r="VC17" s="3" t="str">
        <f t="shared" si="114"/>
        <v/>
      </c>
      <c r="VH17" s="3" t="str">
        <f t="shared" si="115"/>
        <v/>
      </c>
      <c r="VJ17" s="6">
        <v>42185</v>
      </c>
      <c r="VK17" s="1">
        <v>15.5</v>
      </c>
      <c r="VL17" s="1">
        <v>1203707</v>
      </c>
      <c r="VM17" s="3">
        <f t="shared" si="116"/>
        <v>18657458.5</v>
      </c>
      <c r="VO17" s="6">
        <v>42185</v>
      </c>
      <c r="VP17" s="1">
        <v>2.95</v>
      </c>
      <c r="VQ17" s="1">
        <v>31496003</v>
      </c>
      <c r="VR17" s="3">
        <f t="shared" si="117"/>
        <v>92913208.850000009</v>
      </c>
      <c r="VT17" s="6">
        <v>42185</v>
      </c>
      <c r="VU17" s="1">
        <v>0.13</v>
      </c>
      <c r="VV17" s="1">
        <v>17074</v>
      </c>
      <c r="VW17" s="3">
        <f t="shared" si="118"/>
        <v>2219.62</v>
      </c>
      <c r="VY17" s="6">
        <v>42185</v>
      </c>
      <c r="VZ17" s="1">
        <v>2.2800000000000002</v>
      </c>
      <c r="WA17" s="1">
        <v>1491604</v>
      </c>
      <c r="WB17" s="3">
        <f t="shared" si="119"/>
        <v>3400857.1200000006</v>
      </c>
      <c r="WD17" s="6">
        <v>42185</v>
      </c>
      <c r="WE17" s="1">
        <v>47.18</v>
      </c>
      <c r="WF17" s="1">
        <v>1757615</v>
      </c>
      <c r="WG17" s="3">
        <f t="shared" si="120"/>
        <v>82924275.700000003</v>
      </c>
      <c r="WI17" s="6">
        <v>42185</v>
      </c>
      <c r="WJ17" s="1">
        <v>4.24</v>
      </c>
      <c r="WK17" s="1">
        <v>40469490</v>
      </c>
      <c r="WL17" s="3">
        <f t="shared" si="121"/>
        <v>171590637.59999999</v>
      </c>
      <c r="WN17" s="6">
        <v>42185</v>
      </c>
      <c r="WO17" s="1">
        <v>22.7273</v>
      </c>
      <c r="WP17" s="1">
        <v>57255</v>
      </c>
      <c r="WQ17" s="3">
        <f t="shared" si="122"/>
        <v>1301251.5615000001</v>
      </c>
      <c r="WS17" s="6">
        <v>42185</v>
      </c>
      <c r="WT17" s="1">
        <v>15.12</v>
      </c>
      <c r="WU17" s="1">
        <v>832021</v>
      </c>
      <c r="WV17" s="3">
        <f t="shared" si="123"/>
        <v>12580157.52</v>
      </c>
      <c r="WX17" s="6">
        <v>42185</v>
      </c>
      <c r="WY17" s="1">
        <v>2.36</v>
      </c>
      <c r="WZ17" s="1">
        <v>67185395</v>
      </c>
      <c r="XA17" s="3">
        <f t="shared" si="124"/>
        <v>158557532.19999999</v>
      </c>
      <c r="XC17" s="6">
        <v>42185</v>
      </c>
      <c r="XD17" s="1">
        <v>5.01</v>
      </c>
      <c r="XE17" s="1">
        <v>4733357</v>
      </c>
      <c r="XF17" s="3">
        <f t="shared" si="125"/>
        <v>23714118.57</v>
      </c>
      <c r="XK17" s="3" t="str">
        <f t="shared" si="126"/>
        <v/>
      </c>
      <c r="XM17" s="6">
        <v>42185</v>
      </c>
      <c r="XN17" s="1">
        <v>12.6</v>
      </c>
      <c r="XO17" s="1">
        <v>49293</v>
      </c>
      <c r="XP17" s="3">
        <f t="shared" si="127"/>
        <v>621091.79999999993</v>
      </c>
      <c r="XR17" s="6">
        <v>42185</v>
      </c>
      <c r="XS17" s="1">
        <v>15.22</v>
      </c>
      <c r="XT17" s="1">
        <v>12929824</v>
      </c>
      <c r="XU17" s="3">
        <f t="shared" si="128"/>
        <v>196791921.28</v>
      </c>
      <c r="XW17" s="6">
        <v>42185</v>
      </c>
      <c r="XX17" s="1">
        <v>6.8</v>
      </c>
      <c r="XY17" s="1">
        <v>556259</v>
      </c>
      <c r="XZ17" s="3">
        <f t="shared" si="129"/>
        <v>3782561.1999999997</v>
      </c>
      <c r="YB17" s="6">
        <v>42185</v>
      </c>
      <c r="YC17" s="1">
        <v>18.899999999999999</v>
      </c>
      <c r="YD17" s="1">
        <v>8250760</v>
      </c>
      <c r="YE17" s="3">
        <f t="shared" si="130"/>
        <v>155939364</v>
      </c>
      <c r="YG17" s="6">
        <v>42185</v>
      </c>
      <c r="YH17" s="1">
        <v>11.2</v>
      </c>
      <c r="YI17" s="1">
        <v>2096147</v>
      </c>
      <c r="YJ17" s="3">
        <f t="shared" si="131"/>
        <v>23476846.399999999</v>
      </c>
      <c r="YL17" s="6">
        <v>42185</v>
      </c>
      <c r="YM17" s="1">
        <v>8.25</v>
      </c>
      <c r="YN17" s="1">
        <v>1394141</v>
      </c>
      <c r="YO17" s="3">
        <f t="shared" si="132"/>
        <v>11501663.25</v>
      </c>
      <c r="YQ17" s="6">
        <v>42185</v>
      </c>
      <c r="YR17" s="1">
        <v>29.25</v>
      </c>
      <c r="YS17" s="1">
        <v>859709</v>
      </c>
      <c r="YT17" s="3">
        <f t="shared" si="133"/>
        <v>25146488.25</v>
      </c>
      <c r="YV17" s="6">
        <v>42185</v>
      </c>
      <c r="YW17" s="1">
        <v>7.8</v>
      </c>
      <c r="YX17" s="1">
        <v>3414975</v>
      </c>
      <c r="YY17" s="3">
        <f t="shared" si="134"/>
        <v>26636805</v>
      </c>
      <c r="ZA17" s="6">
        <v>42185</v>
      </c>
      <c r="ZB17" s="1">
        <v>12.5</v>
      </c>
      <c r="ZC17" s="1">
        <v>255488</v>
      </c>
      <c r="ZD17" s="3">
        <f t="shared" si="135"/>
        <v>3193600</v>
      </c>
      <c r="ZF17" s="6">
        <v>42185</v>
      </c>
      <c r="ZG17" s="1">
        <v>15.49</v>
      </c>
      <c r="ZH17" s="1">
        <v>15001911</v>
      </c>
      <c r="ZI17" s="3">
        <f t="shared" si="136"/>
        <v>232379601.39000002</v>
      </c>
      <c r="ZK17" s="6">
        <v>42185</v>
      </c>
      <c r="ZL17" s="1">
        <v>1.5899999999999999</v>
      </c>
      <c r="ZM17" s="1">
        <v>23949154</v>
      </c>
      <c r="ZN17" s="3">
        <f t="shared" si="137"/>
        <v>38079154.859999999</v>
      </c>
      <c r="ZP17" s="6">
        <v>42185</v>
      </c>
      <c r="ZQ17" s="1">
        <v>37.51</v>
      </c>
      <c r="ZR17" s="1">
        <v>9341129</v>
      </c>
      <c r="ZS17" s="3">
        <f t="shared" si="138"/>
        <v>350385748.78999996</v>
      </c>
      <c r="ZU17" s="6">
        <v>42185</v>
      </c>
      <c r="ZV17" s="1">
        <v>4.4062999999999999</v>
      </c>
      <c r="ZW17" s="1">
        <v>18856221</v>
      </c>
      <c r="ZX17" s="3">
        <f t="shared" si="139"/>
        <v>83086166.592299998</v>
      </c>
      <c r="ZZ17" s="6">
        <v>42185</v>
      </c>
      <c r="AAA17" s="1">
        <v>22.5</v>
      </c>
      <c r="AAB17" s="1">
        <v>8805502</v>
      </c>
      <c r="AAC17" s="3">
        <f t="shared" si="140"/>
        <v>198123795</v>
      </c>
      <c r="AAE17" s="6">
        <v>42185</v>
      </c>
      <c r="AAF17" s="1">
        <v>5.42</v>
      </c>
      <c r="AAG17" s="1">
        <v>7495964</v>
      </c>
      <c r="AAH17" s="3">
        <f t="shared" si="141"/>
        <v>40628124.880000003</v>
      </c>
      <c r="AAJ17" s="6">
        <v>42185</v>
      </c>
      <c r="AAK17" s="1">
        <v>16.239999999999998</v>
      </c>
      <c r="AAL17" s="1">
        <v>47330407</v>
      </c>
      <c r="AAM17" s="3">
        <f t="shared" si="142"/>
        <v>768645809.67999995</v>
      </c>
      <c r="AAO17" s="6">
        <v>42185</v>
      </c>
      <c r="AAP17" s="1">
        <v>5.21</v>
      </c>
      <c r="AAQ17" s="1">
        <v>2177275</v>
      </c>
      <c r="AAR17" s="3">
        <f t="shared" si="143"/>
        <v>11343602.75</v>
      </c>
      <c r="AAT17" s="6">
        <v>42185</v>
      </c>
      <c r="AAU17" s="1">
        <v>14.12</v>
      </c>
      <c r="AAV17" s="1">
        <v>2617582</v>
      </c>
      <c r="AAW17" s="3">
        <f t="shared" si="144"/>
        <v>36960257.839999996</v>
      </c>
      <c r="ABB17" s="3" t="str">
        <f t="shared" si="145"/>
        <v/>
      </c>
      <c r="ABG17" s="3" t="str">
        <f t="shared" si="146"/>
        <v/>
      </c>
      <c r="ABI17" s="6">
        <v>42185</v>
      </c>
      <c r="ABJ17" s="1">
        <v>24.2</v>
      </c>
      <c r="ABK17" s="1">
        <v>23346280</v>
      </c>
      <c r="ABL17" s="3">
        <f t="shared" si="147"/>
        <v>564979976</v>
      </c>
      <c r="ABN17" s="6">
        <v>42185</v>
      </c>
      <c r="ABO17" s="1">
        <v>5.85</v>
      </c>
      <c r="ABP17" s="1">
        <v>10074484</v>
      </c>
      <c r="ABQ17" s="3">
        <f t="shared" si="148"/>
        <v>58935731.399999999</v>
      </c>
      <c r="ABV17" s="3" t="str">
        <f t="shared" si="149"/>
        <v/>
      </c>
      <c r="ABX17" s="6">
        <v>42185</v>
      </c>
      <c r="ABY17" s="1">
        <v>9.2100000000000001E-2</v>
      </c>
      <c r="ABZ17" s="1">
        <v>3035031</v>
      </c>
      <c r="ACA17" s="3">
        <f t="shared" si="150"/>
        <v>279526.35509999999</v>
      </c>
      <c r="ACC17" s="6">
        <v>42185</v>
      </c>
      <c r="ACD17" s="1">
        <v>13.44</v>
      </c>
      <c r="ACE17" s="1">
        <v>15265397</v>
      </c>
      <c r="ACF17" s="3">
        <f t="shared" si="151"/>
        <v>205166935.68000001</v>
      </c>
      <c r="ACH17" s="6">
        <v>42185</v>
      </c>
      <c r="ACI17" s="1">
        <v>6.98</v>
      </c>
      <c r="ACJ17" s="1">
        <v>19539142</v>
      </c>
      <c r="ACK17" s="3">
        <f t="shared" si="152"/>
        <v>136383211.16</v>
      </c>
      <c r="ACM17" s="6">
        <v>42185</v>
      </c>
      <c r="ACN17" s="1">
        <v>6.82</v>
      </c>
      <c r="ACO17" s="1">
        <v>4778119</v>
      </c>
      <c r="ACP17" s="3">
        <f t="shared" si="153"/>
        <v>32586771.580000002</v>
      </c>
      <c r="ACR17" s="6">
        <v>42185</v>
      </c>
      <c r="ACS17" s="1">
        <v>13.48</v>
      </c>
      <c r="ACT17" s="1">
        <v>8151463</v>
      </c>
      <c r="ACU17" s="3">
        <f t="shared" si="154"/>
        <v>109881721.24000001</v>
      </c>
      <c r="ACW17" s="6">
        <v>42185</v>
      </c>
      <c r="ACX17" s="1">
        <v>9.1300000000000008</v>
      </c>
      <c r="ACY17" s="1">
        <v>40912352</v>
      </c>
      <c r="ACZ17" s="3">
        <f t="shared" si="155"/>
        <v>373529773.76000005</v>
      </c>
      <c r="ADB17" s="6">
        <v>42185</v>
      </c>
      <c r="ADC17" s="1">
        <v>11.93</v>
      </c>
      <c r="ADD17" s="1">
        <v>36482169</v>
      </c>
      <c r="ADE17" s="3">
        <f t="shared" si="156"/>
        <v>435232276.17000002</v>
      </c>
      <c r="ADG17" s="6">
        <v>42185</v>
      </c>
      <c r="ADH17" s="1">
        <v>6.83</v>
      </c>
      <c r="ADI17" s="1">
        <v>22209261</v>
      </c>
      <c r="ADJ17" s="3">
        <f t="shared" si="157"/>
        <v>151689252.63</v>
      </c>
      <c r="ADL17" s="6">
        <v>42185</v>
      </c>
      <c r="ADM17" s="1">
        <v>12.67</v>
      </c>
      <c r="ADN17" s="1">
        <v>16748597</v>
      </c>
      <c r="ADO17" s="3">
        <f t="shared" si="158"/>
        <v>212204723.99000001</v>
      </c>
      <c r="ADQ17" s="6">
        <v>42185</v>
      </c>
      <c r="ADR17" s="1">
        <v>7.7</v>
      </c>
      <c r="ADS17" s="1">
        <v>13159036</v>
      </c>
      <c r="ADT17" s="3">
        <f t="shared" si="159"/>
        <v>101324577.2</v>
      </c>
      <c r="ADY17" s="3" t="str">
        <f t="shared" si="160"/>
        <v/>
      </c>
      <c r="AEA17" s="6">
        <v>42185</v>
      </c>
      <c r="AEB17" s="1">
        <v>15.3188</v>
      </c>
      <c r="AEC17" s="1">
        <v>2752539</v>
      </c>
      <c r="AED17" s="3">
        <f t="shared" si="161"/>
        <v>42165594.433200002</v>
      </c>
      <c r="AEF17" s="6">
        <v>42185</v>
      </c>
      <c r="AEG17" s="1">
        <v>16.9312</v>
      </c>
      <c r="AEH17" s="1">
        <v>637516</v>
      </c>
      <c r="AEI17" s="3">
        <f t="shared" si="162"/>
        <v>10793910.8992</v>
      </c>
      <c r="AEK17" s="6">
        <v>42185</v>
      </c>
      <c r="AEL17" s="1">
        <v>15.97</v>
      </c>
      <c r="AEM17" s="1">
        <v>11229622</v>
      </c>
      <c r="AEN17" s="3">
        <f t="shared" si="163"/>
        <v>179337063.34</v>
      </c>
      <c r="AEP17" s="6">
        <v>42185</v>
      </c>
      <c r="AEQ17" s="1">
        <v>8.0500000000000007</v>
      </c>
      <c r="AER17" s="1">
        <v>13966882</v>
      </c>
      <c r="AES17" s="3">
        <f t="shared" si="164"/>
        <v>112433400.10000001</v>
      </c>
      <c r="AEU17" s="6">
        <v>42185</v>
      </c>
      <c r="AEV17" s="1">
        <v>2.39</v>
      </c>
      <c r="AEW17" s="1">
        <v>68487109</v>
      </c>
      <c r="AEX17" s="3">
        <f t="shared" si="165"/>
        <v>163684190.51000002</v>
      </c>
      <c r="AEZ17" s="6">
        <v>42185</v>
      </c>
      <c r="AFA17" s="1">
        <v>10.33</v>
      </c>
      <c r="AFB17" s="1">
        <v>3417329</v>
      </c>
      <c r="AFC17" s="3">
        <f t="shared" si="166"/>
        <v>35301008.57</v>
      </c>
      <c r="AFE17" s="6">
        <v>42185</v>
      </c>
      <c r="AFF17" s="1">
        <v>11.14</v>
      </c>
      <c r="AFG17" s="1">
        <v>7237162</v>
      </c>
      <c r="AFH17" s="3">
        <f t="shared" si="167"/>
        <v>80621984.680000007</v>
      </c>
      <c r="AFJ17" s="6">
        <v>42185</v>
      </c>
      <c r="AFK17" s="1">
        <v>6.45</v>
      </c>
      <c r="AFL17" s="1">
        <v>6253531</v>
      </c>
      <c r="AFM17" s="3">
        <f t="shared" si="168"/>
        <v>40335274.950000003</v>
      </c>
      <c r="AFO17" s="6">
        <v>42185</v>
      </c>
      <c r="AFP17" s="1">
        <v>5.47</v>
      </c>
      <c r="AFQ17" s="1">
        <v>35008275</v>
      </c>
      <c r="AFR17" s="3">
        <f t="shared" si="169"/>
        <v>191495264.25</v>
      </c>
      <c r="AFW17" s="3" t="str">
        <f t="shared" si="170"/>
        <v/>
      </c>
      <c r="AFY17" s="6">
        <v>42185</v>
      </c>
      <c r="AFZ17" s="1">
        <v>5.91</v>
      </c>
      <c r="AGA17" s="1">
        <v>44360337</v>
      </c>
      <c r="AGB17" s="3">
        <f t="shared" si="171"/>
        <v>262169591.67000002</v>
      </c>
      <c r="AGD17" s="6">
        <v>42185</v>
      </c>
      <c r="AGE17" s="1">
        <v>4.28</v>
      </c>
      <c r="AGF17" s="1">
        <v>149053274</v>
      </c>
      <c r="AGG17" s="3">
        <f t="shared" si="172"/>
        <v>637948012.72000003</v>
      </c>
      <c r="AGL17" s="3" t="str">
        <f t="shared" si="173"/>
        <v/>
      </c>
      <c r="AGQ17" s="3" t="str">
        <f t="shared" si="174"/>
        <v/>
      </c>
      <c r="AGS17" s="6">
        <v>42185</v>
      </c>
      <c r="AGT17" s="1">
        <v>21.46</v>
      </c>
      <c r="AGU17" s="1">
        <v>99058713</v>
      </c>
      <c r="AGV17" s="3">
        <f t="shared" si="175"/>
        <v>2125799980.98</v>
      </c>
      <c r="AGX17" s="6">
        <v>42185</v>
      </c>
      <c r="AGY17" s="1">
        <v>2.52</v>
      </c>
      <c r="AGZ17" s="1">
        <v>2274767</v>
      </c>
      <c r="AHA17" s="3">
        <f t="shared" si="176"/>
        <v>5732412.8399999999</v>
      </c>
      <c r="AHC17" s="6">
        <v>42185</v>
      </c>
      <c r="AHD17" s="1">
        <v>14.43</v>
      </c>
      <c r="AHE17" s="1">
        <v>5239585</v>
      </c>
      <c r="AHF17" s="3">
        <f t="shared" si="177"/>
        <v>75607211.549999997</v>
      </c>
      <c r="AHH17" s="6">
        <v>42185</v>
      </c>
      <c r="AHI17" s="1">
        <v>8.23</v>
      </c>
      <c r="AHJ17" s="1">
        <v>9543127</v>
      </c>
      <c r="AHK17" s="3">
        <f t="shared" si="178"/>
        <v>78539935.210000008</v>
      </c>
      <c r="AHM17" s="6">
        <v>42185</v>
      </c>
      <c r="AHN17" s="1">
        <v>3.89</v>
      </c>
      <c r="AHO17" s="1">
        <v>10498186</v>
      </c>
      <c r="AHP17" s="3">
        <f t="shared" si="179"/>
        <v>40837943.539999999</v>
      </c>
      <c r="AHR17" s="6">
        <v>42185</v>
      </c>
      <c r="AHS17" s="1">
        <v>2.69</v>
      </c>
      <c r="AHT17" s="1">
        <v>8533813</v>
      </c>
      <c r="AHU17" s="3">
        <f t="shared" si="180"/>
        <v>22955956.969999999</v>
      </c>
      <c r="AHW17" s="6">
        <v>42185</v>
      </c>
      <c r="AHX17" s="1">
        <v>13.69</v>
      </c>
      <c r="AHY17" s="1">
        <v>2978445</v>
      </c>
      <c r="AHZ17" s="3">
        <f t="shared" si="181"/>
        <v>40774912.049999997</v>
      </c>
      <c r="AIB17" s="6">
        <v>42185</v>
      </c>
      <c r="AIC17" s="1">
        <v>6.74</v>
      </c>
      <c r="AID17" s="1">
        <v>96374978</v>
      </c>
      <c r="AIE17" s="3">
        <f t="shared" si="182"/>
        <v>649567351.72000003</v>
      </c>
      <c r="AIJ17" s="3" t="str">
        <f t="shared" si="183"/>
        <v/>
      </c>
      <c r="AIL17" s="6">
        <v>42185</v>
      </c>
      <c r="AIM17" s="1">
        <v>11.91</v>
      </c>
      <c r="AIN17" s="1">
        <v>5346875</v>
      </c>
      <c r="AIO17" s="3">
        <f t="shared" si="184"/>
        <v>63681281.25</v>
      </c>
      <c r="AIQ17" s="6">
        <v>42185</v>
      </c>
      <c r="AIR17" s="1">
        <v>8.74</v>
      </c>
      <c r="AIS17" s="1">
        <v>4239992</v>
      </c>
      <c r="AIT17" s="3">
        <f t="shared" si="185"/>
        <v>37057530.079999998</v>
      </c>
      <c r="AIV17" s="6">
        <v>42185</v>
      </c>
      <c r="AIW17" s="1">
        <v>12.69</v>
      </c>
      <c r="AIX17" s="1">
        <v>13678075</v>
      </c>
      <c r="AIY17" s="3">
        <f t="shared" si="186"/>
        <v>173574771.75</v>
      </c>
      <c r="AJA17" s="6">
        <v>42185</v>
      </c>
      <c r="AJB17" s="1">
        <v>26.22</v>
      </c>
      <c r="AJC17" s="1">
        <v>9790441</v>
      </c>
      <c r="AJD17" s="3">
        <f t="shared" si="187"/>
        <v>256705363.01999998</v>
      </c>
      <c r="AJF17" s="6">
        <v>42185</v>
      </c>
      <c r="AJG17" s="1">
        <v>52.76</v>
      </c>
      <c r="AJH17" s="1">
        <v>15373806</v>
      </c>
      <c r="AJI17" s="3">
        <f t="shared" si="188"/>
        <v>811122004.55999994</v>
      </c>
      <c r="AJK17" s="6">
        <v>42185</v>
      </c>
      <c r="AJL17" s="1">
        <v>14.88</v>
      </c>
      <c r="AJM17" s="1">
        <v>7610348</v>
      </c>
      <c r="AJN17" s="3">
        <f t="shared" si="189"/>
        <v>113241978.24000001</v>
      </c>
      <c r="AJP17" s="6">
        <v>42185</v>
      </c>
      <c r="AJQ17" s="1">
        <v>5.76</v>
      </c>
      <c r="AJR17" s="1">
        <v>40449536</v>
      </c>
      <c r="AJS17" s="3">
        <f t="shared" si="190"/>
        <v>232989327.35999998</v>
      </c>
      <c r="AJU17" s="6">
        <v>42185</v>
      </c>
      <c r="AJV17" s="1">
        <v>16</v>
      </c>
      <c r="AJW17" s="1">
        <v>9374914</v>
      </c>
      <c r="AJX17" s="3">
        <f t="shared" si="191"/>
        <v>149998624</v>
      </c>
      <c r="AJZ17" s="6">
        <v>42185</v>
      </c>
      <c r="AKA17" s="1">
        <v>9.17</v>
      </c>
      <c r="AKB17" s="1">
        <v>49248051</v>
      </c>
      <c r="AKC17" s="3">
        <f t="shared" si="192"/>
        <v>451604627.67000002</v>
      </c>
      <c r="AKE17" s="6">
        <v>42185</v>
      </c>
      <c r="AKF17" s="1">
        <v>6.44</v>
      </c>
      <c r="AKG17" s="1">
        <v>28756728</v>
      </c>
      <c r="AKH17" s="3">
        <f t="shared" si="193"/>
        <v>185193328.32000002</v>
      </c>
      <c r="AKM17" s="3" t="str">
        <f t="shared" si="194"/>
        <v/>
      </c>
      <c r="AKO17" s="6">
        <v>42185</v>
      </c>
      <c r="AKP17" s="1">
        <v>8.14</v>
      </c>
      <c r="AKQ17" s="1">
        <v>55857845</v>
      </c>
      <c r="AKR17" s="3">
        <f t="shared" si="195"/>
        <v>454682858.30000001</v>
      </c>
      <c r="AKT17" s="6">
        <v>42185</v>
      </c>
      <c r="AKU17" s="1">
        <v>9.61</v>
      </c>
      <c r="AKV17" s="1">
        <v>2874121</v>
      </c>
      <c r="AKW17" s="3">
        <f t="shared" si="196"/>
        <v>27620302.809999999</v>
      </c>
      <c r="AKY17" s="6">
        <v>42185</v>
      </c>
      <c r="AKZ17" s="1">
        <v>3.21</v>
      </c>
      <c r="ALA17" s="1">
        <v>56038924</v>
      </c>
      <c r="ALB17" s="3">
        <f t="shared" si="197"/>
        <v>179884946.03999999</v>
      </c>
      <c r="ALG17" s="3" t="str">
        <f t="shared" si="198"/>
        <v/>
      </c>
      <c r="ALI17" s="6">
        <v>42185</v>
      </c>
      <c r="ALJ17" s="1">
        <v>9.82</v>
      </c>
      <c r="ALK17" s="1">
        <v>26386308</v>
      </c>
      <c r="ALL17" s="3">
        <f t="shared" si="199"/>
        <v>259113544.56</v>
      </c>
      <c r="ALN17" s="6">
        <v>42185</v>
      </c>
      <c r="ALO17" s="1">
        <v>6.21</v>
      </c>
      <c r="ALP17" s="1">
        <v>236689714</v>
      </c>
      <c r="ALQ17" s="3">
        <f t="shared" si="200"/>
        <v>1469843123.9400001</v>
      </c>
      <c r="ALS17" s="6">
        <v>42185</v>
      </c>
      <c r="ALT17" s="1">
        <v>20.59</v>
      </c>
      <c r="ALU17" s="1">
        <v>3216973</v>
      </c>
      <c r="ALV17" s="3">
        <f t="shared" si="201"/>
        <v>66237474.07</v>
      </c>
      <c r="ALX17" s="6">
        <v>42185</v>
      </c>
      <c r="ALY17" s="1">
        <v>6.03</v>
      </c>
      <c r="ALZ17" s="1">
        <v>12661591</v>
      </c>
      <c r="AMA17" s="3">
        <f t="shared" si="202"/>
        <v>76349393.730000004</v>
      </c>
      <c r="AMC17" s="6">
        <v>42185</v>
      </c>
      <c r="AMD17" s="1">
        <v>7.14</v>
      </c>
      <c r="AME17" s="1">
        <v>31864766</v>
      </c>
      <c r="AMF17" s="3">
        <f t="shared" si="203"/>
        <v>227514429.23999998</v>
      </c>
      <c r="AMH17" s="6">
        <v>42185</v>
      </c>
      <c r="AMI17" s="1">
        <v>16.899999999999999</v>
      </c>
      <c r="AMJ17" s="1">
        <v>20244241</v>
      </c>
      <c r="AMK17" s="3">
        <f t="shared" si="204"/>
        <v>342127672.89999998</v>
      </c>
      <c r="AMP17" s="3" t="str">
        <f t="shared" si="205"/>
        <v/>
      </c>
      <c r="AMU17" s="3" t="str">
        <f t="shared" si="206"/>
        <v/>
      </c>
      <c r="AMZ17" s="3" t="str">
        <f t="shared" si="207"/>
        <v/>
      </c>
      <c r="ANB17" s="6">
        <v>42185</v>
      </c>
      <c r="ANC17" s="1">
        <v>16.12</v>
      </c>
      <c r="AND17" s="1">
        <v>5344765</v>
      </c>
      <c r="ANE17" s="3">
        <f t="shared" si="208"/>
        <v>86157611.800000012</v>
      </c>
      <c r="ANJ17" s="3" t="str">
        <f t="shared" si="209"/>
        <v/>
      </c>
      <c r="ANO17" s="3" t="str">
        <f t="shared" si="210"/>
        <v/>
      </c>
      <c r="ANQ17" s="6">
        <v>42185</v>
      </c>
      <c r="ANR17" s="1">
        <v>6.72</v>
      </c>
      <c r="ANS17" s="1">
        <v>18519241</v>
      </c>
      <c r="ANT17" s="3">
        <f t="shared" si="211"/>
        <v>124449299.52</v>
      </c>
      <c r="ANV17" s="6">
        <v>42185</v>
      </c>
      <c r="ANW17" s="1">
        <v>15.3</v>
      </c>
      <c r="ANX17" s="1">
        <v>12134826</v>
      </c>
      <c r="ANY17" s="3">
        <f t="shared" si="212"/>
        <v>185662837.80000001</v>
      </c>
      <c r="AOA17" s="6">
        <v>42185</v>
      </c>
      <c r="AOB17" s="1">
        <v>31.98</v>
      </c>
      <c r="AOC17" s="1">
        <v>14372802</v>
      </c>
      <c r="AOD17" s="3">
        <f t="shared" si="213"/>
        <v>459642207.95999998</v>
      </c>
      <c r="AOF17" s="6">
        <v>42185</v>
      </c>
      <c r="AOG17" s="1">
        <v>28.9</v>
      </c>
      <c r="AOH17" s="1">
        <v>21883753</v>
      </c>
      <c r="AOI17" s="3">
        <f t="shared" si="214"/>
        <v>632440461.69999993</v>
      </c>
      <c r="AOK17" s="6">
        <v>42185</v>
      </c>
      <c r="AOL17" s="1">
        <v>31.16</v>
      </c>
      <c r="AOM17" s="1">
        <v>88393688</v>
      </c>
      <c r="AON17" s="3">
        <f t="shared" si="215"/>
        <v>2754347318.0799999</v>
      </c>
      <c r="AOS17" s="3" t="str">
        <f t="shared" si="216"/>
        <v/>
      </c>
      <c r="AOU17" s="6">
        <v>42185</v>
      </c>
      <c r="AOV17" s="1">
        <v>11.45</v>
      </c>
      <c r="AOW17" s="1">
        <v>7329853</v>
      </c>
      <c r="AOX17" s="3">
        <f t="shared" si="217"/>
        <v>83926816.849999994</v>
      </c>
      <c r="AOZ17" s="6">
        <v>42185</v>
      </c>
      <c r="APA17" s="1">
        <v>8.02</v>
      </c>
      <c r="APB17" s="1">
        <v>11342548</v>
      </c>
      <c r="APC17" s="3">
        <f t="shared" si="218"/>
        <v>90967234.959999993</v>
      </c>
      <c r="APE17" s="6">
        <v>42185</v>
      </c>
      <c r="APF17" s="1">
        <v>12.41</v>
      </c>
      <c r="APG17" s="1">
        <v>19553016</v>
      </c>
      <c r="APH17" s="3">
        <f t="shared" si="219"/>
        <v>242652928.56</v>
      </c>
      <c r="APJ17" s="6">
        <v>42185</v>
      </c>
      <c r="APK17" s="1">
        <v>28.63</v>
      </c>
      <c r="APL17" s="1">
        <v>19278780</v>
      </c>
      <c r="APM17" s="3">
        <f t="shared" si="220"/>
        <v>551951471.39999998</v>
      </c>
      <c r="APO17" s="6">
        <v>42185</v>
      </c>
      <c r="APP17" s="1">
        <v>28.41</v>
      </c>
      <c r="APQ17" s="1">
        <v>84684737</v>
      </c>
      <c r="APR17" s="3">
        <f t="shared" si="221"/>
        <v>2405893378.1700001</v>
      </c>
      <c r="APW17" s="3" t="str">
        <f t="shared" si="222"/>
        <v/>
      </c>
      <c r="APY17" s="6">
        <v>42185</v>
      </c>
      <c r="APZ17" s="1">
        <v>19.43</v>
      </c>
      <c r="AQA17" s="1">
        <v>7576215</v>
      </c>
      <c r="AQB17" s="3">
        <f t="shared" si="223"/>
        <v>147205857.44999999</v>
      </c>
      <c r="AQD17" s="6">
        <v>42185</v>
      </c>
      <c r="AQE17" s="1">
        <v>11.55</v>
      </c>
      <c r="AQF17" s="1">
        <v>25423162</v>
      </c>
      <c r="AQG17" s="3">
        <f t="shared" si="224"/>
        <v>293637521.10000002</v>
      </c>
      <c r="AQI17" s="6">
        <v>42185</v>
      </c>
      <c r="AQJ17" s="1">
        <v>26.01</v>
      </c>
      <c r="AQK17" s="1">
        <v>9831643</v>
      </c>
      <c r="AQL17" s="3">
        <f t="shared" si="225"/>
        <v>255721034.43000001</v>
      </c>
      <c r="AQN17" s="6">
        <v>42185</v>
      </c>
      <c r="AQO17" s="1">
        <v>29.58</v>
      </c>
      <c r="AQP17" s="1">
        <v>41774471</v>
      </c>
      <c r="AQQ17" s="3">
        <f t="shared" si="226"/>
        <v>1235688852.1799998</v>
      </c>
      <c r="AQS17" s="6">
        <v>42185</v>
      </c>
      <c r="AQT17" s="1">
        <v>51.48</v>
      </c>
      <c r="AQU17" s="1">
        <v>10471638</v>
      </c>
      <c r="AQV17" s="3">
        <f t="shared" si="227"/>
        <v>539079924.24000001</v>
      </c>
      <c r="AQX17" s="6">
        <v>42185</v>
      </c>
      <c r="AQY17" s="1">
        <v>25.32</v>
      </c>
      <c r="AQZ17" s="1">
        <v>28381369</v>
      </c>
      <c r="ARA17" s="3">
        <f t="shared" si="228"/>
        <v>718616263.08000004</v>
      </c>
      <c r="ARC17" s="6">
        <v>42185</v>
      </c>
      <c r="ARD17" s="1">
        <v>37.979999999999997</v>
      </c>
      <c r="ARE17" s="1">
        <v>28824983</v>
      </c>
      <c r="ARF17" s="3">
        <f t="shared" si="229"/>
        <v>1094772854.3399999</v>
      </c>
      <c r="ARH17" s="6">
        <v>42185</v>
      </c>
      <c r="ARI17" s="1">
        <v>8.9600000000000009</v>
      </c>
      <c r="ARJ17" s="1">
        <v>38992343</v>
      </c>
      <c r="ARK17" s="3">
        <f t="shared" si="230"/>
        <v>349371393.28000003</v>
      </c>
      <c r="ARM17" s="6">
        <v>42185</v>
      </c>
      <c r="ARN17" s="1">
        <v>27.79</v>
      </c>
      <c r="ARO17" s="1">
        <v>12013548</v>
      </c>
      <c r="ARP17" s="3">
        <f t="shared" si="231"/>
        <v>333856498.92000002</v>
      </c>
      <c r="ARU17" s="3" t="str">
        <f t="shared" si="232"/>
        <v/>
      </c>
      <c r="ARW17" s="6">
        <v>42185</v>
      </c>
      <c r="ARX17" s="1">
        <v>17.55</v>
      </c>
      <c r="ARY17" s="1">
        <v>4018640</v>
      </c>
      <c r="ARZ17" s="3">
        <f t="shared" si="233"/>
        <v>70527132</v>
      </c>
      <c r="ASB17" s="6">
        <v>42185</v>
      </c>
      <c r="ASC17" s="1">
        <v>39.619999999999997</v>
      </c>
      <c r="ASD17" s="1">
        <v>30820139</v>
      </c>
      <c r="ASE17" s="3">
        <f t="shared" si="234"/>
        <v>1221093907.1799998</v>
      </c>
      <c r="ASG17" s="6">
        <v>42185</v>
      </c>
      <c r="ASH17" s="1">
        <v>18.62</v>
      </c>
      <c r="ASI17" s="1">
        <v>22553651</v>
      </c>
      <c r="ASJ17" s="3">
        <f t="shared" si="235"/>
        <v>419948981.62</v>
      </c>
      <c r="ASL17" s="6">
        <v>42185</v>
      </c>
      <c r="ASM17" s="1">
        <v>17</v>
      </c>
      <c r="ASN17" s="1">
        <v>5091285</v>
      </c>
      <c r="ASO17" s="3">
        <f t="shared" si="236"/>
        <v>86551845</v>
      </c>
      <c r="ASQ17" s="6">
        <v>42185</v>
      </c>
      <c r="ASR17" s="1">
        <v>86.734999999999999</v>
      </c>
      <c r="ASS17" s="1">
        <v>48940143</v>
      </c>
      <c r="AST17" s="3">
        <f t="shared" si="237"/>
        <v>4244823303.105</v>
      </c>
      <c r="ASV17" s="6">
        <v>42185</v>
      </c>
      <c r="ASW17" s="1">
        <v>13.44</v>
      </c>
      <c r="ASX17" s="1">
        <v>18419799</v>
      </c>
      <c r="ASY17" s="3">
        <f t="shared" si="238"/>
        <v>247562098.56</v>
      </c>
      <c r="ATA17" s="6">
        <v>42185</v>
      </c>
      <c r="ATB17" s="1">
        <v>20.98</v>
      </c>
      <c r="ATC17" s="1">
        <v>110510209</v>
      </c>
      <c r="ATD17" s="3">
        <f t="shared" si="239"/>
        <v>2318504184.8200002</v>
      </c>
      <c r="ATF17" s="6">
        <v>42185</v>
      </c>
      <c r="ATG17" s="1">
        <v>2.69</v>
      </c>
      <c r="ATH17" s="1">
        <v>79788297</v>
      </c>
      <c r="ATI17" s="3">
        <f t="shared" si="240"/>
        <v>214630518.93000001</v>
      </c>
      <c r="ATN17" s="3" t="str">
        <f t="shared" si="241"/>
        <v/>
      </c>
      <c r="ATP17" s="6">
        <v>42185</v>
      </c>
      <c r="ATQ17" s="1">
        <v>52.72</v>
      </c>
      <c r="ATR17" s="1">
        <v>362276025</v>
      </c>
      <c r="ATS17" s="3">
        <f t="shared" si="242"/>
        <v>19099192038</v>
      </c>
      <c r="ATU17" s="6">
        <v>42185</v>
      </c>
      <c r="ATV17" s="1">
        <v>24.84</v>
      </c>
      <c r="ATW17" s="1">
        <v>19638353</v>
      </c>
      <c r="ATX17" s="3">
        <f t="shared" si="243"/>
        <v>487816688.51999998</v>
      </c>
      <c r="ATZ17" s="6">
        <v>42185</v>
      </c>
      <c r="AUA17" s="1">
        <v>30.69</v>
      </c>
      <c r="AUB17" s="1">
        <v>3641013</v>
      </c>
      <c r="AUC17" s="3">
        <f t="shared" si="244"/>
        <v>111742688.97</v>
      </c>
      <c r="AUE17" s="6">
        <v>42185</v>
      </c>
      <c r="AUF17" s="1">
        <v>32.99</v>
      </c>
      <c r="AUG17" s="1">
        <v>30355072</v>
      </c>
      <c r="AUH17" s="3">
        <f t="shared" si="245"/>
        <v>1001413825.2800001</v>
      </c>
      <c r="AUJ17" s="6">
        <v>42185</v>
      </c>
      <c r="AUK17" s="1">
        <v>5.23</v>
      </c>
      <c r="AUL17" s="1">
        <v>20673841</v>
      </c>
      <c r="AUM17" s="3">
        <f t="shared" si="246"/>
        <v>108124188.43000001</v>
      </c>
      <c r="AUR17" s="3" t="str">
        <f t="shared" si="247"/>
        <v/>
      </c>
      <c r="AUT17" s="6">
        <v>42185</v>
      </c>
      <c r="AUU17" s="1">
        <v>2.2599999999999998</v>
      </c>
      <c r="AUV17" s="1">
        <v>73813392</v>
      </c>
      <c r="AUW17" s="3">
        <f t="shared" si="248"/>
        <v>166818265.91999999</v>
      </c>
      <c r="AUY17" s="6">
        <v>42185</v>
      </c>
      <c r="AUZ17" s="1">
        <v>38.229999999999997</v>
      </c>
      <c r="AVA17" s="1">
        <v>179754155</v>
      </c>
      <c r="AVB17" s="3">
        <f t="shared" si="249"/>
        <v>6872001345.6499996</v>
      </c>
      <c r="AVD17" s="6">
        <v>42185</v>
      </c>
      <c r="AVE17" s="1">
        <v>14.49</v>
      </c>
      <c r="AVF17" s="1">
        <v>46455283</v>
      </c>
      <c r="AVG17" s="3">
        <f t="shared" si="250"/>
        <v>673137050.66999996</v>
      </c>
      <c r="AVI17" s="6">
        <v>42185</v>
      </c>
      <c r="AVJ17" s="1">
        <v>56.31</v>
      </c>
      <c r="AVK17" s="1">
        <v>22195086</v>
      </c>
      <c r="AVL17" s="3">
        <f t="shared" si="251"/>
        <v>1249805292.6600001</v>
      </c>
      <c r="AVN17" s="6">
        <v>42185</v>
      </c>
      <c r="AVO17" s="1">
        <v>10.79</v>
      </c>
      <c r="AVP17" s="1">
        <v>36145338</v>
      </c>
      <c r="AVQ17" s="3">
        <f t="shared" si="252"/>
        <v>390008197.01999998</v>
      </c>
      <c r="AVS17" s="6">
        <v>42185</v>
      </c>
      <c r="AVT17" s="1">
        <v>29.625</v>
      </c>
      <c r="AVU17" s="1">
        <v>21232848</v>
      </c>
      <c r="AVV17" s="3">
        <f t="shared" si="253"/>
        <v>629023122</v>
      </c>
      <c r="AVX17" s="6">
        <v>42185</v>
      </c>
      <c r="AVY17" s="1">
        <v>30.02</v>
      </c>
      <c r="AVZ17" s="1">
        <v>18916589</v>
      </c>
      <c r="AWA17" s="3">
        <f t="shared" si="254"/>
        <v>567876001.77999997</v>
      </c>
      <c r="AWC17" s="6">
        <v>42185</v>
      </c>
      <c r="AWD17" s="1">
        <v>22.86</v>
      </c>
      <c r="AWE17" s="1">
        <v>29381828</v>
      </c>
      <c r="AWF17" s="3">
        <f t="shared" si="255"/>
        <v>671668588.07999992</v>
      </c>
      <c r="AWH17" s="6">
        <v>42185</v>
      </c>
      <c r="AWI17" s="1">
        <v>47.81</v>
      </c>
      <c r="AWJ17" s="1">
        <v>27913469</v>
      </c>
      <c r="AWK17" s="3">
        <f t="shared" si="256"/>
        <v>1334542952.8900001</v>
      </c>
      <c r="AWM17" s="6">
        <v>42185</v>
      </c>
      <c r="AWN17" s="1">
        <v>16.079999999999998</v>
      </c>
      <c r="AWO17" s="1">
        <v>5100521</v>
      </c>
      <c r="AWP17" s="3">
        <f t="shared" si="257"/>
        <v>82016377.679999992</v>
      </c>
      <c r="AWR17" s="6">
        <v>42185</v>
      </c>
      <c r="AWS17" s="1">
        <v>7.84</v>
      </c>
      <c r="AWT17" s="1">
        <v>40466655</v>
      </c>
      <c r="AWU17" s="3">
        <f t="shared" si="258"/>
        <v>317258575.19999999</v>
      </c>
      <c r="AWW17" s="6">
        <v>42185</v>
      </c>
      <c r="AWX17" s="1">
        <v>102.69</v>
      </c>
      <c r="AWY17" s="1">
        <v>186369467</v>
      </c>
      <c r="AWZ17" s="3">
        <f t="shared" si="259"/>
        <v>19138280566.23</v>
      </c>
      <c r="AXB17" s="6">
        <v>42185</v>
      </c>
      <c r="AXC17" s="1">
        <v>15.54</v>
      </c>
      <c r="AXD17" s="1">
        <v>287100689</v>
      </c>
      <c r="AXE17" s="3">
        <f t="shared" si="260"/>
        <v>4461544707.0599995</v>
      </c>
      <c r="AXG17" s="6">
        <v>42185</v>
      </c>
      <c r="AXH17" s="1">
        <v>44.78</v>
      </c>
      <c r="AXI17" s="1">
        <v>7475547</v>
      </c>
      <c r="AXJ17" s="3">
        <f t="shared" si="261"/>
        <v>334754994.66000003</v>
      </c>
      <c r="AXL17" s="6">
        <v>42185</v>
      </c>
      <c r="AXM17" s="1">
        <v>40.35</v>
      </c>
      <c r="AXN17" s="1">
        <v>51046740</v>
      </c>
      <c r="AXO17" s="3">
        <f t="shared" si="262"/>
        <v>2059735959</v>
      </c>
      <c r="AXT17" s="3" t="str">
        <f t="shared" si="263"/>
        <v/>
      </c>
      <c r="AXV17" s="6">
        <v>42185</v>
      </c>
      <c r="AXW17" s="1">
        <v>19.7</v>
      </c>
      <c r="AXX17" s="1">
        <v>9361335</v>
      </c>
      <c r="AXY17" s="3">
        <f t="shared" si="264"/>
        <v>184418299.5</v>
      </c>
      <c r="AYA17" s="6">
        <v>42185</v>
      </c>
      <c r="AYB17" s="1">
        <v>37.71</v>
      </c>
      <c r="AYC17" s="1">
        <v>11157162</v>
      </c>
      <c r="AYD17" s="3">
        <f t="shared" si="265"/>
        <v>420736579.01999998</v>
      </c>
      <c r="AYF17" s="6">
        <v>42185</v>
      </c>
      <c r="AYG17" s="1">
        <v>43.51</v>
      </c>
      <c r="AYH17" s="1">
        <v>14236791</v>
      </c>
      <c r="AYI17" s="3">
        <f t="shared" si="266"/>
        <v>619442776.40999997</v>
      </c>
      <c r="AYK17" s="6">
        <v>42185</v>
      </c>
      <c r="AYL17" s="1">
        <v>6.01</v>
      </c>
      <c r="AYM17" s="1">
        <v>25623280</v>
      </c>
      <c r="AYN17" s="3">
        <f t="shared" si="267"/>
        <v>153995912.79999998</v>
      </c>
      <c r="AYP17" s="6">
        <v>42185</v>
      </c>
      <c r="AYQ17" s="1">
        <v>22.85</v>
      </c>
      <c r="AYR17" s="1">
        <v>13327814</v>
      </c>
      <c r="AYS17" s="3">
        <f t="shared" si="268"/>
        <v>304540549.90000004</v>
      </c>
      <c r="AYX17" s="3" t="str">
        <f t="shared" si="269"/>
        <v/>
      </c>
      <c r="AYZ17" s="6">
        <v>42185</v>
      </c>
      <c r="AZA17" s="1">
        <v>6.5837000000000003</v>
      </c>
      <c r="AZB17" s="1">
        <v>147027668</v>
      </c>
      <c r="AZC17" s="3">
        <f t="shared" si="270"/>
        <v>967986057.81160009</v>
      </c>
      <c r="AZH17" s="3" t="str">
        <f t="shared" si="271"/>
        <v/>
      </c>
      <c r="AZJ17" s="6">
        <v>42185</v>
      </c>
      <c r="AZK17" s="1">
        <v>45.18</v>
      </c>
      <c r="AZL17" s="1">
        <v>16206695</v>
      </c>
      <c r="AZM17" s="3">
        <f t="shared" si="272"/>
        <v>732218480.10000002</v>
      </c>
      <c r="AZO17" s="6">
        <v>42185</v>
      </c>
      <c r="AZP17" s="1">
        <v>33.96</v>
      </c>
      <c r="AZQ17" s="1">
        <v>74958612</v>
      </c>
      <c r="AZR17" s="3">
        <f t="shared" si="273"/>
        <v>2545594463.52</v>
      </c>
      <c r="AZT17" s="6">
        <v>42185</v>
      </c>
      <c r="AZU17" s="1">
        <v>15.95</v>
      </c>
      <c r="AZV17" s="1">
        <v>119037478</v>
      </c>
      <c r="AZW17" s="3">
        <f t="shared" si="274"/>
        <v>1898647774.0999999</v>
      </c>
      <c r="AZY17" s="6">
        <v>42185</v>
      </c>
      <c r="AZZ17" s="1">
        <v>28.38</v>
      </c>
      <c r="BAA17" s="1">
        <v>43119676</v>
      </c>
      <c r="BAB17" s="3">
        <f t="shared" si="275"/>
        <v>1223736404.8799999</v>
      </c>
      <c r="BAD17" s="6">
        <v>42185</v>
      </c>
      <c r="BAE17" s="1">
        <v>42.48</v>
      </c>
      <c r="BAF17" s="1">
        <v>19440370</v>
      </c>
      <c r="BAG17" s="3">
        <f t="shared" si="276"/>
        <v>825826917.5999999</v>
      </c>
      <c r="BAI17" s="6">
        <v>42185</v>
      </c>
      <c r="BAJ17" s="1">
        <v>14.75</v>
      </c>
      <c r="BAK17" s="1">
        <v>225449381</v>
      </c>
      <c r="BAL17" s="3">
        <f t="shared" si="277"/>
        <v>3325378369.75</v>
      </c>
      <c r="BAN17" s="6">
        <v>42185</v>
      </c>
      <c r="BAO17" s="1">
        <v>40.450000000000003</v>
      </c>
      <c r="BAP17" s="1">
        <v>21263627</v>
      </c>
      <c r="BAQ17" s="3">
        <f t="shared" si="278"/>
        <v>860113712.1500001</v>
      </c>
      <c r="BAS17" s="6">
        <v>42185</v>
      </c>
      <c r="BAT17" s="1">
        <v>17.87</v>
      </c>
      <c r="BAU17" s="1">
        <v>61681899</v>
      </c>
      <c r="BAV17" s="3">
        <f t="shared" si="279"/>
        <v>1102255535.1300001</v>
      </c>
      <c r="BBA17" s="3" t="str">
        <f t="shared" si="280"/>
        <v/>
      </c>
      <c r="BBC17" s="6">
        <v>42185</v>
      </c>
      <c r="BBD17" s="1">
        <v>53.75</v>
      </c>
      <c r="BBE17" s="1">
        <v>21189863</v>
      </c>
      <c r="BBF17" s="3">
        <f t="shared" si="281"/>
        <v>1138955136.25</v>
      </c>
      <c r="BBH17" s="6">
        <v>42185</v>
      </c>
      <c r="BBI17" s="1">
        <v>18.64</v>
      </c>
      <c r="BBJ17" s="1">
        <v>43588584</v>
      </c>
      <c r="BBK17" s="3">
        <f t="shared" si="282"/>
        <v>812491205.75999999</v>
      </c>
      <c r="BBM17" s="6">
        <v>42185</v>
      </c>
      <c r="BBN17" s="1">
        <v>35.19</v>
      </c>
      <c r="BBO17" s="1">
        <v>15319443</v>
      </c>
      <c r="BBP17" s="3">
        <f t="shared" si="283"/>
        <v>539091199.16999996</v>
      </c>
      <c r="BBU17" s="3" t="str">
        <f t="shared" si="284"/>
        <v/>
      </c>
      <c r="BBW17" s="6">
        <v>42185</v>
      </c>
      <c r="BBX17" s="1">
        <v>20.16</v>
      </c>
      <c r="BBY17" s="1">
        <v>38138082</v>
      </c>
      <c r="BBZ17" s="3">
        <f t="shared" si="285"/>
        <v>768863733.12</v>
      </c>
      <c r="BCE17" s="3" t="str">
        <f t="shared" si="286"/>
        <v/>
      </c>
      <c r="BCG17" s="6">
        <v>42185</v>
      </c>
      <c r="BCH17" s="1">
        <v>22.21</v>
      </c>
      <c r="BCI17" s="1">
        <v>40586769</v>
      </c>
      <c r="BCJ17" s="3">
        <f t="shared" si="287"/>
        <v>901432139.49000001</v>
      </c>
      <c r="BCL17" s="6">
        <v>42185</v>
      </c>
      <c r="BCM17" s="1">
        <v>48.91</v>
      </c>
      <c r="BCN17" s="1">
        <v>398802777</v>
      </c>
      <c r="BCO17" s="3">
        <f t="shared" si="288"/>
        <v>19505443823.07</v>
      </c>
      <c r="BCQ17" s="6">
        <v>42185</v>
      </c>
      <c r="BCR17" s="1">
        <v>18.489999999999998</v>
      </c>
      <c r="BCS17" s="1">
        <v>32708011</v>
      </c>
      <c r="BCT17" s="3">
        <f t="shared" si="289"/>
        <v>604771123.38999999</v>
      </c>
      <c r="BCV17" s="6">
        <v>42185</v>
      </c>
      <c r="BCW17" s="1">
        <v>45.55</v>
      </c>
      <c r="BCX17" s="1">
        <v>23264284</v>
      </c>
      <c r="BCY17" s="3">
        <f t="shared" si="290"/>
        <v>1059688136.1999999</v>
      </c>
      <c r="BDA17" s="6">
        <v>42185</v>
      </c>
      <c r="BDB17" s="1">
        <v>2.86</v>
      </c>
      <c r="BDC17" s="1">
        <v>992473295</v>
      </c>
      <c r="BDD17" s="3">
        <f t="shared" si="291"/>
        <v>2838473623.6999998</v>
      </c>
      <c r="BDI17" s="3" t="str">
        <f t="shared" si="292"/>
        <v/>
      </c>
      <c r="BDN17" s="3" t="str">
        <f t="shared" si="293"/>
        <v/>
      </c>
      <c r="BDP17" s="6">
        <v>42185</v>
      </c>
      <c r="BDQ17" s="1">
        <v>43.03</v>
      </c>
      <c r="BDR17" s="1">
        <v>260619356</v>
      </c>
      <c r="BDS17" s="3">
        <f t="shared" si="294"/>
        <v>11214450888.68</v>
      </c>
      <c r="BDU17" s="6">
        <v>42185</v>
      </c>
      <c r="BDV17" s="1">
        <v>12.51</v>
      </c>
      <c r="BDW17" s="1">
        <v>124285250</v>
      </c>
      <c r="BDX17" s="3">
        <f t="shared" si="295"/>
        <v>1554808477.5</v>
      </c>
      <c r="BDZ17" s="6">
        <v>42185</v>
      </c>
      <c r="BEA17" s="1">
        <v>21.7</v>
      </c>
      <c r="BEB17" s="1">
        <v>183552686</v>
      </c>
      <c r="BEC17" s="3">
        <f t="shared" si="296"/>
        <v>3983093286.1999998</v>
      </c>
      <c r="BEH17" s="3" t="str">
        <f t="shared" si="297"/>
        <v/>
      </c>
      <c r="BEJ17" s="6">
        <v>42185</v>
      </c>
      <c r="BEK17" s="1">
        <v>63.67</v>
      </c>
      <c r="BEL17" s="1">
        <v>41458758</v>
      </c>
      <c r="BEM17" s="3">
        <f t="shared" si="298"/>
        <v>2639679121.8600001</v>
      </c>
      <c r="BEO17" s="6">
        <v>42185</v>
      </c>
      <c r="BEP17" s="1">
        <v>23.5</v>
      </c>
      <c r="BEQ17" s="1">
        <v>44415696</v>
      </c>
      <c r="BER17" s="3">
        <f t="shared" si="299"/>
        <v>1043768856</v>
      </c>
      <c r="BET17" s="6">
        <v>42185</v>
      </c>
      <c r="BEU17" s="1">
        <v>82.27</v>
      </c>
      <c r="BEV17" s="1">
        <v>46757894</v>
      </c>
      <c r="BEW17" s="3">
        <f t="shared" si="300"/>
        <v>3846771939.3799996</v>
      </c>
      <c r="BEY17" s="6">
        <v>42185</v>
      </c>
      <c r="BEZ17" s="1">
        <v>90.78</v>
      </c>
      <c r="BFA17" s="1">
        <v>12009447</v>
      </c>
      <c r="BFB17" s="3">
        <f t="shared" si="301"/>
        <v>1090217598.6600001</v>
      </c>
      <c r="BFD17" s="6">
        <v>42185</v>
      </c>
      <c r="BFE17" s="1">
        <v>50.71</v>
      </c>
      <c r="BFF17" s="1">
        <v>18407981</v>
      </c>
      <c r="BFG17" s="3">
        <f t="shared" si="302"/>
        <v>933468716.50999999</v>
      </c>
      <c r="BFI17" s="6">
        <v>42185</v>
      </c>
      <c r="BFJ17" s="1">
        <v>68.81</v>
      </c>
      <c r="BFK17" s="1">
        <v>40220921</v>
      </c>
      <c r="BFL17" s="3">
        <f t="shared" si="303"/>
        <v>2767601574.0100002</v>
      </c>
      <c r="BFN17" s="6">
        <v>42185</v>
      </c>
      <c r="BFO17" s="1">
        <v>11.88</v>
      </c>
      <c r="BFP17" s="1">
        <v>224878961</v>
      </c>
      <c r="BFQ17" s="3">
        <f t="shared" si="304"/>
        <v>2671562056.6800003</v>
      </c>
      <c r="BFS17" s="6">
        <v>42185</v>
      </c>
      <c r="BFT17" s="1">
        <v>11.76</v>
      </c>
      <c r="BFU17" s="1">
        <v>500886838</v>
      </c>
      <c r="BFV17" s="3">
        <f t="shared" si="305"/>
        <v>5890429214.8800001</v>
      </c>
      <c r="BFX17" s="6">
        <v>42185</v>
      </c>
      <c r="BFY17" s="1">
        <v>73.19</v>
      </c>
      <c r="BFZ17" s="1">
        <v>13923823</v>
      </c>
      <c r="BGA17" s="3">
        <f t="shared" si="306"/>
        <v>1019084605.37</v>
      </c>
      <c r="BGC17" s="6">
        <v>42185</v>
      </c>
      <c r="BGD17" s="1">
        <v>52.93</v>
      </c>
      <c r="BGE17" s="1">
        <v>22937653</v>
      </c>
      <c r="BGF17" s="3">
        <f t="shared" si="307"/>
        <v>1214089973.29</v>
      </c>
      <c r="BGH17" s="6">
        <v>42185</v>
      </c>
      <c r="BGI17" s="1">
        <v>39.68</v>
      </c>
      <c r="BGJ17" s="1">
        <v>23195280</v>
      </c>
      <c r="BGK17" s="3">
        <f t="shared" si="308"/>
        <v>920388710.39999998</v>
      </c>
      <c r="BGM17" s="6">
        <v>42185</v>
      </c>
      <c r="BGN17" s="1">
        <v>63.48</v>
      </c>
      <c r="BGO17" s="1">
        <v>7531951</v>
      </c>
      <c r="BGP17" s="3">
        <f t="shared" si="309"/>
        <v>478128249.47999996</v>
      </c>
      <c r="BGR17" s="6">
        <v>42185</v>
      </c>
      <c r="BGS17" s="1">
        <v>55.5</v>
      </c>
      <c r="BGT17" s="1">
        <v>58200434</v>
      </c>
      <c r="BGU17" s="3">
        <f t="shared" si="310"/>
        <v>3230124087</v>
      </c>
      <c r="BGW17" s="6">
        <v>42185</v>
      </c>
      <c r="BGX17" s="1">
        <v>41.33</v>
      </c>
      <c r="BGY17" s="1">
        <v>107001252</v>
      </c>
      <c r="BGZ17" s="3">
        <f t="shared" si="311"/>
        <v>4422361745.1599998</v>
      </c>
      <c r="BHB17" s="6">
        <v>42185</v>
      </c>
      <c r="BHC17" s="1">
        <v>3.76</v>
      </c>
      <c r="BHD17" s="1">
        <v>204900989</v>
      </c>
      <c r="BHE17" s="3">
        <f t="shared" si="312"/>
        <v>770427718.63999999</v>
      </c>
      <c r="BHG17" s="6">
        <v>42185</v>
      </c>
      <c r="BHH17" s="1">
        <v>69.62</v>
      </c>
      <c r="BHI17" s="1">
        <v>132659408</v>
      </c>
      <c r="BHJ17" s="3">
        <f t="shared" si="313"/>
        <v>9235747984.960001</v>
      </c>
      <c r="BHL17" s="6">
        <v>42185</v>
      </c>
      <c r="BHM17" s="1">
        <v>11.31</v>
      </c>
      <c r="BHN17" s="1">
        <v>222093084</v>
      </c>
      <c r="BHO17" s="3">
        <f t="shared" si="314"/>
        <v>2511872780.04</v>
      </c>
      <c r="BHQ17" s="6">
        <v>42185</v>
      </c>
      <c r="BHR17" s="1">
        <v>74.677599999999998</v>
      </c>
      <c r="BHS17" s="1">
        <v>49457694</v>
      </c>
      <c r="BHT17" s="3">
        <f t="shared" si="315"/>
        <v>3693381889.4544001</v>
      </c>
      <c r="BHV17" s="6">
        <v>42185</v>
      </c>
      <c r="BHW17" s="1">
        <v>143.97999999999999</v>
      </c>
      <c r="BHX17" s="1">
        <v>20777904</v>
      </c>
      <c r="BHY17" s="3">
        <f t="shared" si="316"/>
        <v>2991602617.9199996</v>
      </c>
      <c r="BIA17" s="6">
        <v>42185</v>
      </c>
      <c r="BIB17" s="1">
        <v>25.97</v>
      </c>
      <c r="BIC17" s="1">
        <v>335970579</v>
      </c>
      <c r="BID17" s="3">
        <f t="shared" si="317"/>
        <v>8725155936.6299992</v>
      </c>
      <c r="BIF17" s="6">
        <v>42185</v>
      </c>
      <c r="BIG17" s="1">
        <v>47.5</v>
      </c>
      <c r="BIH17" s="1">
        <v>210455120</v>
      </c>
      <c r="BII17" s="3">
        <f t="shared" si="318"/>
        <v>9996618200</v>
      </c>
      <c r="BIK17" s="6">
        <v>42185</v>
      </c>
      <c r="BIL17" s="1">
        <v>23.46</v>
      </c>
      <c r="BIM17" s="1">
        <v>100185750</v>
      </c>
      <c r="BIN17" s="3">
        <f t="shared" si="319"/>
        <v>2350357695</v>
      </c>
      <c r="BIP17" s="6">
        <v>42185</v>
      </c>
      <c r="BIQ17" s="1">
        <v>38.17</v>
      </c>
      <c r="BIR17" s="1">
        <v>241255210</v>
      </c>
      <c r="BIS17" s="3">
        <f t="shared" si="320"/>
        <v>9208711365.7000008</v>
      </c>
      <c r="BIU17" s="6">
        <v>42185</v>
      </c>
      <c r="BIV17" s="1">
        <v>19.66</v>
      </c>
      <c r="BIW17" s="1">
        <v>276302783</v>
      </c>
      <c r="BIX17" s="3">
        <f t="shared" si="321"/>
        <v>5432112713.7799997</v>
      </c>
      <c r="BIZ17" s="6">
        <v>42185</v>
      </c>
      <c r="BJA17" s="1">
        <v>31.56</v>
      </c>
      <c r="BJB17" s="1">
        <v>266457332</v>
      </c>
      <c r="BJC17" s="3">
        <f t="shared" si="322"/>
        <v>8409393397.9200001</v>
      </c>
      <c r="BJH17" s="3" t="str">
        <f t="shared" si="323"/>
        <v/>
      </c>
      <c r="BJJ17" s="6">
        <v>42185</v>
      </c>
      <c r="BJK17" s="1">
        <v>50.65</v>
      </c>
      <c r="BJL17" s="1">
        <v>44143064</v>
      </c>
      <c r="BJM17" s="3">
        <f t="shared" si="324"/>
        <v>2235846191.5999999</v>
      </c>
      <c r="BJO17" s="6">
        <v>42185</v>
      </c>
      <c r="BJP17" s="1">
        <v>36.22</v>
      </c>
      <c r="BJQ17" s="1">
        <v>1406294939</v>
      </c>
      <c r="BJR17" s="3">
        <f t="shared" si="325"/>
        <v>50936002690.580002</v>
      </c>
      <c r="BJT17" s="6">
        <v>42185</v>
      </c>
      <c r="BJU17" s="1">
        <v>2.4</v>
      </c>
      <c r="BJV17" s="1">
        <v>934853291</v>
      </c>
      <c r="BJW17" s="3">
        <f t="shared" si="326"/>
        <v>2243647898.4000001</v>
      </c>
      <c r="BJY17" s="6">
        <v>42185</v>
      </c>
      <c r="BJZ17" s="1">
        <v>174.7</v>
      </c>
      <c r="BKA17" s="1">
        <v>84695259</v>
      </c>
      <c r="BKB17" s="3">
        <f t="shared" si="327"/>
        <v>14796261747.299999</v>
      </c>
      <c r="BKD17" s="6">
        <v>42185</v>
      </c>
      <c r="BKE17" s="1">
        <v>81.739999999999995</v>
      </c>
      <c r="BKF17" s="1">
        <v>44676561</v>
      </c>
      <c r="BKG17" s="3">
        <f t="shared" si="328"/>
        <v>3651862096.1399999</v>
      </c>
      <c r="BKI17" s="6">
        <v>42185</v>
      </c>
      <c r="BKJ17" s="1">
        <v>34.575000000000003</v>
      </c>
      <c r="BKK17" s="1">
        <v>158027874</v>
      </c>
      <c r="BKL17" s="3">
        <f t="shared" si="329"/>
        <v>5463813743.5500002</v>
      </c>
      <c r="BKN17" s="6">
        <v>42185</v>
      </c>
      <c r="BKO17" s="1">
        <v>63.03</v>
      </c>
      <c r="BKP17" s="1">
        <v>42693154</v>
      </c>
      <c r="BKQ17" s="3">
        <f t="shared" si="330"/>
        <v>2690949496.6199999</v>
      </c>
      <c r="BKS17" s="6">
        <v>42185</v>
      </c>
      <c r="BKT17" s="1">
        <v>62.71</v>
      </c>
      <c r="BKU17" s="1">
        <v>55252081</v>
      </c>
      <c r="BKV17" s="3">
        <f t="shared" si="331"/>
        <v>3464857999.5100002</v>
      </c>
      <c r="BKX17" s="6">
        <v>42185</v>
      </c>
      <c r="BKY17" s="1">
        <v>104.02</v>
      </c>
      <c r="BKZ17" s="1">
        <v>44289095</v>
      </c>
      <c r="BLA17" s="3">
        <f t="shared" si="332"/>
        <v>4606951661.8999996</v>
      </c>
      <c r="BLC17" s="6">
        <v>42185</v>
      </c>
      <c r="BLD17" s="1">
        <v>56.21</v>
      </c>
      <c r="BLE17" s="1">
        <v>84402811</v>
      </c>
      <c r="BLF17" s="3">
        <f t="shared" si="333"/>
        <v>4744282006.3100004</v>
      </c>
      <c r="BLH17" s="6">
        <v>42185</v>
      </c>
      <c r="BLI17" s="1">
        <v>212.5</v>
      </c>
      <c r="BLJ17" s="1">
        <v>19650918</v>
      </c>
      <c r="BLK17" s="3">
        <f t="shared" si="334"/>
        <v>4175820075</v>
      </c>
      <c r="BLM17" s="6">
        <v>42185</v>
      </c>
      <c r="BLN17" s="1">
        <v>44.16</v>
      </c>
      <c r="BLO17" s="1">
        <v>202560916</v>
      </c>
      <c r="BLP17" s="3">
        <f t="shared" si="335"/>
        <v>8945090050.5599995</v>
      </c>
      <c r="BLR17" s="6">
        <v>42185</v>
      </c>
      <c r="BLS17" s="1">
        <v>23.25</v>
      </c>
      <c r="BLT17" s="1">
        <v>275969867</v>
      </c>
      <c r="BLU17" s="3">
        <f t="shared" si="336"/>
        <v>6416299407.75</v>
      </c>
      <c r="BLW17" s="6">
        <v>42185</v>
      </c>
      <c r="BLX17" s="1">
        <v>74.31</v>
      </c>
      <c r="BLY17" s="1">
        <v>101767732</v>
      </c>
      <c r="BLZ17" s="3">
        <f t="shared" si="337"/>
        <v>7562360164.9200001</v>
      </c>
      <c r="BMB17" s="6">
        <v>42185</v>
      </c>
      <c r="BMC17" s="1">
        <v>38.58</v>
      </c>
      <c r="BMD17" s="1">
        <v>150336897</v>
      </c>
      <c r="BME17" s="3">
        <f t="shared" si="338"/>
        <v>5799997486.2599993</v>
      </c>
      <c r="BMJ17" s="3" t="str">
        <f t="shared" si="339"/>
        <v/>
      </c>
      <c r="BML17" s="6">
        <v>42185</v>
      </c>
      <c r="BMM17" s="1">
        <v>49.03</v>
      </c>
      <c r="BMN17" s="1">
        <v>114611397</v>
      </c>
      <c r="BMO17" s="3">
        <f t="shared" si="340"/>
        <v>5619396794.9099998</v>
      </c>
      <c r="BMQ17" s="6">
        <v>42185</v>
      </c>
      <c r="BMR17" s="1">
        <v>78.42</v>
      </c>
      <c r="BMS17" s="1">
        <v>125893606</v>
      </c>
      <c r="BMT17" s="3">
        <f t="shared" si="341"/>
        <v>9872576582.5200005</v>
      </c>
      <c r="BMV17" s="6">
        <v>42185</v>
      </c>
      <c r="BMW17" s="1">
        <v>66.680000000000007</v>
      </c>
      <c r="BMX17" s="1">
        <v>57927308</v>
      </c>
      <c r="BMY17" s="3">
        <f t="shared" si="342"/>
        <v>3862592897.4400005</v>
      </c>
      <c r="BND17" s="3" t="str">
        <f t="shared" si="343"/>
        <v/>
      </c>
      <c r="BNF17" s="6">
        <v>42185</v>
      </c>
      <c r="BNG17" s="1">
        <v>49.1</v>
      </c>
      <c r="BNH17" s="1">
        <v>181681441</v>
      </c>
      <c r="BNI17" s="3">
        <f t="shared" si="344"/>
        <v>8920558753.1000004</v>
      </c>
      <c r="BNK17" s="6">
        <v>42185</v>
      </c>
      <c r="BNL17" s="1">
        <v>224.81</v>
      </c>
      <c r="BNM17" s="1">
        <v>61303405</v>
      </c>
      <c r="BNN17" s="3">
        <f t="shared" si="345"/>
        <v>13781618478.049999</v>
      </c>
      <c r="BNP17" s="6">
        <v>42185</v>
      </c>
      <c r="BNQ17" s="1">
        <v>81.349999999999994</v>
      </c>
      <c r="BNR17" s="1">
        <v>123906622</v>
      </c>
      <c r="BNS17" s="3">
        <f t="shared" si="346"/>
        <v>10079803699.699999</v>
      </c>
      <c r="BNU17" s="6">
        <v>42185</v>
      </c>
      <c r="BNV17" s="1">
        <v>37.1</v>
      </c>
      <c r="BNW17" s="1">
        <v>197840706</v>
      </c>
      <c r="BNX17" s="3">
        <f t="shared" si="347"/>
        <v>7339890192.6000004</v>
      </c>
      <c r="BNZ17" s="6">
        <v>42185</v>
      </c>
      <c r="BOA17" s="1">
        <v>66.5</v>
      </c>
      <c r="BOB17" s="1">
        <v>174321365</v>
      </c>
      <c r="BOC17" s="3">
        <f t="shared" si="348"/>
        <v>11592370772.5</v>
      </c>
      <c r="BOE17" s="6">
        <v>42185</v>
      </c>
      <c r="BOF17" s="1">
        <v>254</v>
      </c>
      <c r="BOG17" s="1">
        <v>45787993</v>
      </c>
      <c r="BOH17" s="3">
        <f t="shared" si="349"/>
        <v>11630150222</v>
      </c>
      <c r="BOJ17" s="6">
        <v>42185</v>
      </c>
      <c r="BOK17" s="1">
        <v>13.624700000000001</v>
      </c>
      <c r="BOL17" s="1">
        <v>688577632</v>
      </c>
      <c r="BOM17" s="3">
        <f t="shared" si="350"/>
        <v>9381663662.7103996</v>
      </c>
      <c r="BOO17" s="6">
        <v>42185</v>
      </c>
      <c r="BOP17" s="1">
        <v>100.77</v>
      </c>
      <c r="BOQ17" s="1">
        <v>86011714</v>
      </c>
      <c r="BOR17" s="3">
        <f t="shared" si="351"/>
        <v>8667400419.7799988</v>
      </c>
      <c r="BOT17" s="6">
        <v>42185</v>
      </c>
      <c r="BOU17" s="1">
        <v>25.3537</v>
      </c>
      <c r="BOV17" s="1">
        <v>450744609</v>
      </c>
      <c r="BOW17" s="3">
        <f t="shared" si="352"/>
        <v>11428043593.2033</v>
      </c>
      <c r="BOY17" s="6">
        <v>42185</v>
      </c>
      <c r="BOZ17" s="1">
        <v>161.5</v>
      </c>
      <c r="BPA17" s="1">
        <v>55042920</v>
      </c>
      <c r="BPB17" s="3">
        <f t="shared" si="353"/>
        <v>8889431580</v>
      </c>
      <c r="BPD17" s="6">
        <v>42185</v>
      </c>
      <c r="BPE17" s="1">
        <v>85.74</v>
      </c>
      <c r="BPF17" s="1">
        <v>85119927</v>
      </c>
      <c r="BPG17" s="3">
        <f t="shared" si="354"/>
        <v>7298182540.9799995</v>
      </c>
      <c r="BPI17" s="6">
        <v>42185</v>
      </c>
      <c r="BPJ17" s="1">
        <v>32.65</v>
      </c>
      <c r="BPK17" s="1">
        <v>417884766</v>
      </c>
      <c r="BPL17" s="3">
        <f t="shared" si="355"/>
        <v>13643937609.9</v>
      </c>
      <c r="BPN17" s="6">
        <v>42185</v>
      </c>
      <c r="BPO17" s="1">
        <v>268.26</v>
      </c>
      <c r="BPP17" s="1">
        <v>253545979</v>
      </c>
      <c r="BPQ17" s="3">
        <f t="shared" si="356"/>
        <v>68016244326.540001</v>
      </c>
      <c r="BPS17" s="6">
        <v>42185</v>
      </c>
      <c r="BPT17" s="1">
        <v>19.22</v>
      </c>
      <c r="BPU17" s="1">
        <v>1388909789</v>
      </c>
      <c r="BPV17" s="3">
        <f t="shared" si="357"/>
        <v>26694846144.579998</v>
      </c>
      <c r="BPX17" s="6">
        <v>42185</v>
      </c>
      <c r="BPY17" s="1">
        <v>69.63</v>
      </c>
      <c r="BPZ17" s="1">
        <v>307586793</v>
      </c>
      <c r="BQA17" s="3">
        <f t="shared" si="358"/>
        <v>21417268396.59</v>
      </c>
      <c r="BQF17" s="3" t="str">
        <f t="shared" si="359"/>
        <v/>
      </c>
      <c r="BQH17" s="6">
        <v>42185</v>
      </c>
      <c r="BQI17" s="1">
        <v>93.849000000000004</v>
      </c>
      <c r="BQJ17" s="1">
        <v>1257760483</v>
      </c>
      <c r="BQK17" s="3">
        <f t="shared" si="360"/>
        <v>118039563569.067</v>
      </c>
      <c r="BQM17" s="6">
        <v>42185</v>
      </c>
      <c r="BQN17" s="1">
        <v>81.010000000000005</v>
      </c>
      <c r="BQO17" s="1">
        <v>155130883</v>
      </c>
      <c r="BQP17" s="3">
        <f t="shared" si="361"/>
        <v>12567152831.83</v>
      </c>
      <c r="BQR17" s="6">
        <v>42185</v>
      </c>
      <c r="BQS17" s="1">
        <v>132.93</v>
      </c>
      <c r="BQT17" s="1">
        <v>200422710</v>
      </c>
      <c r="BQU17" s="3">
        <f t="shared" si="362"/>
        <v>26642190840.300003</v>
      </c>
      <c r="BQW17" s="6">
        <v>42185</v>
      </c>
      <c r="BQX17" s="1">
        <v>117.08</v>
      </c>
      <c r="BQY17" s="1">
        <v>693754391</v>
      </c>
      <c r="BQZ17" s="3">
        <f t="shared" si="363"/>
        <v>81224764098.279999</v>
      </c>
      <c r="BRB17" s="6">
        <v>42185</v>
      </c>
      <c r="BRC17" s="1">
        <v>20.11</v>
      </c>
      <c r="BRD17" s="1">
        <v>502220689</v>
      </c>
      <c r="BRE17" s="3">
        <f t="shared" si="364"/>
        <v>10099658055.789999</v>
      </c>
      <c r="BRG17" s="6">
        <v>42185</v>
      </c>
      <c r="BRH17" s="1">
        <v>27.46</v>
      </c>
      <c r="BRI17" s="1">
        <v>1512392992</v>
      </c>
      <c r="BRJ17" s="3">
        <f t="shared" si="365"/>
        <v>41530311560.32</v>
      </c>
      <c r="BRL17" s="6">
        <v>42185</v>
      </c>
      <c r="BRM17" s="1">
        <v>30.414999999999999</v>
      </c>
      <c r="BRN17" s="1">
        <v>1768769828</v>
      </c>
      <c r="BRO17" s="3">
        <f t="shared" si="366"/>
        <v>53797134318.619995</v>
      </c>
      <c r="BRQ17" s="6">
        <v>42185</v>
      </c>
      <c r="BRR17" s="1">
        <v>40.299999999999997</v>
      </c>
      <c r="BRS17" s="1">
        <v>895114255</v>
      </c>
      <c r="BRT17" s="3">
        <f t="shared" si="367"/>
        <v>36073104476.5</v>
      </c>
      <c r="BRV17" s="6">
        <v>42185</v>
      </c>
      <c r="BRW17" s="1">
        <v>96.47</v>
      </c>
      <c r="BRX17" s="1">
        <v>421721741</v>
      </c>
      <c r="BRY17" s="3">
        <f t="shared" si="368"/>
        <v>40683496354.269997</v>
      </c>
      <c r="BSA17" s="6">
        <v>42185</v>
      </c>
      <c r="BSB17" s="1">
        <v>67.150000000000006</v>
      </c>
      <c r="BSC17" s="1">
        <v>436423116</v>
      </c>
      <c r="BSD17" s="3">
        <f t="shared" si="369"/>
        <v>29305812239.400002</v>
      </c>
      <c r="BSF17" s="6">
        <v>42185</v>
      </c>
      <c r="BSG17" s="1">
        <v>56.24</v>
      </c>
      <c r="BSH17" s="1">
        <v>938788776</v>
      </c>
      <c r="BSI17" s="3">
        <f t="shared" si="370"/>
        <v>52797480762.240005</v>
      </c>
      <c r="BSK17" s="6">
        <v>42185</v>
      </c>
      <c r="BSL17" s="1">
        <v>85.765000000000001</v>
      </c>
      <c r="BSM17" s="1">
        <v>1501952007</v>
      </c>
      <c r="BSN17" s="3">
        <f t="shared" si="371"/>
        <v>128814913880.355</v>
      </c>
      <c r="BSP17" s="6">
        <v>42185</v>
      </c>
      <c r="BSQ17" s="1">
        <v>540.04</v>
      </c>
      <c r="BSR17" s="1">
        <v>111386484</v>
      </c>
      <c r="BSS17" s="3">
        <f t="shared" si="372"/>
        <v>60153156819.359993</v>
      </c>
      <c r="BSU17" s="6">
        <v>42185</v>
      </c>
      <c r="BSV17" s="1">
        <v>125.425</v>
      </c>
      <c r="BSW17" s="1">
        <v>2828894478</v>
      </c>
      <c r="BSX17" s="3">
        <f t="shared" si="373"/>
        <v>354814089903.14996</v>
      </c>
    </row>
    <row r="18" spans="2:1870" x14ac:dyDescent="0.2">
      <c r="B18" s="6">
        <v>42094</v>
      </c>
      <c r="C18" s="1">
        <v>1E-4</v>
      </c>
      <c r="D18" s="1">
        <v>67405385</v>
      </c>
      <c r="E18" s="3">
        <f t="shared" si="0"/>
        <v>6740.5385000000006</v>
      </c>
      <c r="G18" s="6">
        <v>42094</v>
      </c>
      <c r="H18" s="1">
        <v>1E-3</v>
      </c>
      <c r="I18" s="1">
        <v>149555</v>
      </c>
      <c r="J18" s="3">
        <f t="shared" si="1"/>
        <v>149.55500000000001</v>
      </c>
      <c r="L18" s="6">
        <v>42094</v>
      </c>
      <c r="M18" s="1">
        <v>2.0000000000000001E-4</v>
      </c>
      <c r="N18" s="1">
        <v>9109330</v>
      </c>
      <c r="O18" s="3">
        <f t="shared" si="2"/>
        <v>1821.866</v>
      </c>
      <c r="Q18" s="6">
        <v>42094</v>
      </c>
      <c r="R18" s="1">
        <v>1.1400000000000001</v>
      </c>
      <c r="S18" s="1">
        <v>8451372</v>
      </c>
      <c r="T18" s="3">
        <f t="shared" si="3"/>
        <v>9634564.0800000019</v>
      </c>
      <c r="V18" s="6">
        <v>42094</v>
      </c>
      <c r="W18" s="1">
        <v>1E-3</v>
      </c>
      <c r="X18" s="1">
        <v>1463787</v>
      </c>
      <c r="Y18" s="3">
        <f t="shared" si="4"/>
        <v>1463.787</v>
      </c>
      <c r="AA18" s="6">
        <v>42094</v>
      </c>
      <c r="AB18" s="1">
        <v>1.25E-4</v>
      </c>
      <c r="AC18" s="1">
        <v>56159</v>
      </c>
      <c r="AD18" s="3">
        <f t="shared" si="5"/>
        <v>7.0198749999999999</v>
      </c>
      <c r="AF18" s="6">
        <v>42004</v>
      </c>
      <c r="AG18" s="1">
        <v>1.25E-4</v>
      </c>
      <c r="AH18" s="1">
        <v>133395</v>
      </c>
      <c r="AI18" s="3">
        <f t="shared" si="6"/>
        <v>16.674375000000001</v>
      </c>
      <c r="AK18" s="6">
        <v>42094</v>
      </c>
      <c r="AL18" s="1">
        <v>0.1</v>
      </c>
      <c r="AM18" s="1">
        <v>5995</v>
      </c>
      <c r="AN18" s="3">
        <f t="shared" si="7"/>
        <v>599.5</v>
      </c>
      <c r="AP18" s="6">
        <v>42094</v>
      </c>
      <c r="AQ18" s="1">
        <v>2.0000000000000001E-4</v>
      </c>
      <c r="AR18" s="1">
        <v>605881488</v>
      </c>
      <c r="AS18" s="3">
        <f t="shared" si="8"/>
        <v>121176.29760000001</v>
      </c>
      <c r="AU18" s="6">
        <v>42004</v>
      </c>
      <c r="AV18" s="1">
        <v>4.5999999999999999E-3</v>
      </c>
      <c r="AW18" s="1">
        <v>137116</v>
      </c>
      <c r="AX18" s="3">
        <f t="shared" si="9"/>
        <v>630.73360000000002</v>
      </c>
      <c r="AZ18" s="6">
        <v>42094</v>
      </c>
      <c r="BA18" s="1">
        <v>0.9</v>
      </c>
      <c r="BB18" s="1">
        <v>762673</v>
      </c>
      <c r="BC18" s="3">
        <f t="shared" si="10"/>
        <v>686405.70000000007</v>
      </c>
      <c r="BE18" s="6">
        <v>42094</v>
      </c>
      <c r="BF18" s="1">
        <v>1E-3</v>
      </c>
      <c r="BG18" s="1">
        <v>5546</v>
      </c>
      <c r="BH18" s="3">
        <f t="shared" si="11"/>
        <v>5.5460000000000003</v>
      </c>
      <c r="BJ18" s="6">
        <v>42094</v>
      </c>
      <c r="BK18" s="1">
        <v>0.02</v>
      </c>
      <c r="BL18" s="1">
        <v>249100</v>
      </c>
      <c r="BM18" s="3">
        <f t="shared" si="12"/>
        <v>4982</v>
      </c>
      <c r="BO18" s="6">
        <v>42094</v>
      </c>
      <c r="BP18" s="1">
        <v>1E-4</v>
      </c>
      <c r="BQ18" s="1">
        <v>1879288</v>
      </c>
      <c r="BR18" s="3">
        <f t="shared" si="13"/>
        <v>187.9288</v>
      </c>
      <c r="BT18" s="6">
        <v>41912</v>
      </c>
      <c r="BU18" s="1">
        <v>1E-4</v>
      </c>
      <c r="BV18" s="1">
        <v>750</v>
      </c>
      <c r="BW18" s="3">
        <f t="shared" si="14"/>
        <v>7.4999999999999997E-2</v>
      </c>
      <c r="BY18" s="6">
        <v>42094</v>
      </c>
      <c r="BZ18" s="1">
        <v>5.9999999999999995E-4</v>
      </c>
      <c r="CA18" s="1">
        <v>5054573</v>
      </c>
      <c r="CB18" s="3">
        <f t="shared" si="15"/>
        <v>3032.7437999999997</v>
      </c>
      <c r="CD18" s="6">
        <v>42094</v>
      </c>
      <c r="CE18" s="1">
        <v>1.6000000000000001E-3</v>
      </c>
      <c r="CF18" s="1">
        <v>697175</v>
      </c>
      <c r="CG18" s="3">
        <f t="shared" si="16"/>
        <v>1115.48</v>
      </c>
      <c r="CI18" s="6">
        <v>42094</v>
      </c>
      <c r="CJ18" s="1">
        <v>1E-3</v>
      </c>
      <c r="CK18" s="1">
        <v>122086</v>
      </c>
      <c r="CL18" s="3">
        <f t="shared" si="17"/>
        <v>122.086</v>
      </c>
      <c r="CN18" s="6">
        <v>41820</v>
      </c>
      <c r="CO18" s="1">
        <v>0.4</v>
      </c>
      <c r="CP18" s="1">
        <v>5000</v>
      </c>
      <c r="CQ18" s="3">
        <f t="shared" si="18"/>
        <v>2000</v>
      </c>
      <c r="CS18" s="6">
        <v>42094</v>
      </c>
      <c r="CT18" s="1">
        <v>4.1000000000000002E-2</v>
      </c>
      <c r="CU18" s="1">
        <v>8484924</v>
      </c>
      <c r="CV18" s="3">
        <f t="shared" si="19"/>
        <v>347881.88400000002</v>
      </c>
      <c r="CX18" s="6">
        <v>42094</v>
      </c>
      <c r="CY18" s="1">
        <v>6.2249999999999996</v>
      </c>
      <c r="CZ18" s="1">
        <v>548589</v>
      </c>
      <c r="DA18" s="3">
        <f t="shared" si="20"/>
        <v>3414966.5249999999</v>
      </c>
      <c r="DC18" s="6">
        <v>42094</v>
      </c>
      <c r="DD18" s="1">
        <v>1.2999999999999999E-2</v>
      </c>
      <c r="DE18" s="1">
        <v>18060</v>
      </c>
      <c r="DF18" s="3">
        <f t="shared" si="21"/>
        <v>234.78</v>
      </c>
      <c r="DH18" s="6">
        <v>42094</v>
      </c>
      <c r="DI18" s="1">
        <v>5.1000000000000004E-3</v>
      </c>
      <c r="DJ18" s="1">
        <v>247006</v>
      </c>
      <c r="DK18" s="3">
        <f t="shared" si="22"/>
        <v>1259.7306000000001</v>
      </c>
      <c r="DM18" s="6">
        <v>42094</v>
      </c>
      <c r="DN18" s="1">
        <v>4.25</v>
      </c>
      <c r="DO18" s="1">
        <v>7552</v>
      </c>
      <c r="DP18" s="3">
        <f t="shared" si="23"/>
        <v>32096</v>
      </c>
      <c r="DR18" s="6">
        <v>42094</v>
      </c>
      <c r="DS18" s="1">
        <v>8.0000000000000002E-3</v>
      </c>
      <c r="DT18" s="1">
        <v>155870</v>
      </c>
      <c r="DU18" s="3">
        <f t="shared" si="24"/>
        <v>1246.96</v>
      </c>
      <c r="DW18" s="6">
        <v>42094</v>
      </c>
      <c r="DX18" s="1">
        <v>6</v>
      </c>
      <c r="DY18" s="1">
        <v>88614</v>
      </c>
      <c r="DZ18" s="3">
        <f t="shared" si="25"/>
        <v>531684</v>
      </c>
      <c r="EB18" s="6">
        <v>42094</v>
      </c>
      <c r="EC18" s="1">
        <v>0.15</v>
      </c>
      <c r="ED18" s="1">
        <v>3869</v>
      </c>
      <c r="EE18" s="3">
        <f t="shared" si="26"/>
        <v>580.35</v>
      </c>
      <c r="EG18" s="6">
        <v>42094</v>
      </c>
      <c r="EH18" s="1">
        <v>0.2</v>
      </c>
      <c r="EI18" s="1">
        <v>132119</v>
      </c>
      <c r="EJ18" s="3">
        <f t="shared" si="27"/>
        <v>26423.800000000003</v>
      </c>
      <c r="EL18" s="6">
        <v>42094</v>
      </c>
      <c r="EM18" s="1">
        <v>2.0999999999999999E-3</v>
      </c>
      <c r="EN18" s="1">
        <v>1275136</v>
      </c>
      <c r="EO18" s="3">
        <f t="shared" si="28"/>
        <v>2677.7855999999997</v>
      </c>
      <c r="EQ18" s="6">
        <v>41180</v>
      </c>
      <c r="ER18" s="1">
        <v>0.25</v>
      </c>
      <c r="ES18" s="1">
        <v>200</v>
      </c>
      <c r="ET18" s="3">
        <f t="shared" si="29"/>
        <v>50</v>
      </c>
      <c r="EV18" s="6">
        <v>42094</v>
      </c>
      <c r="EW18" s="1">
        <v>8.9999999999999998E-4</v>
      </c>
      <c r="EX18" s="1">
        <v>21335213</v>
      </c>
      <c r="EY18" s="3">
        <f t="shared" si="30"/>
        <v>19201.691699999999</v>
      </c>
      <c r="FA18" s="6">
        <v>42004</v>
      </c>
      <c r="FB18" s="1">
        <v>2.5000000000000001E-2</v>
      </c>
      <c r="FC18" s="1">
        <v>29790</v>
      </c>
      <c r="FD18" s="3">
        <f t="shared" si="31"/>
        <v>744.75</v>
      </c>
      <c r="FF18" s="6">
        <v>41639</v>
      </c>
      <c r="FG18" s="1">
        <v>1E-4</v>
      </c>
      <c r="FH18" s="1">
        <v>9307804</v>
      </c>
      <c r="FI18" s="3">
        <f t="shared" si="32"/>
        <v>930.7804000000001</v>
      </c>
      <c r="FK18" s="6">
        <v>42094</v>
      </c>
      <c r="FL18" s="1">
        <v>1.44E-2</v>
      </c>
      <c r="FM18" s="1">
        <v>243576236</v>
      </c>
      <c r="FN18" s="3">
        <f t="shared" si="33"/>
        <v>3507497.7983999997</v>
      </c>
      <c r="FP18" s="6">
        <v>42094</v>
      </c>
      <c r="FQ18" s="1">
        <v>2.9999999999999997E-4</v>
      </c>
      <c r="FR18" s="1">
        <v>1078697</v>
      </c>
      <c r="FS18" s="3">
        <f t="shared" si="34"/>
        <v>323.60909999999996</v>
      </c>
      <c r="FU18" s="6">
        <v>42094</v>
      </c>
      <c r="FV18" s="1">
        <v>8.9999999999999998E-4</v>
      </c>
      <c r="FW18" s="1">
        <v>193312271</v>
      </c>
      <c r="FX18" s="3">
        <f t="shared" si="35"/>
        <v>173981.04389999999</v>
      </c>
      <c r="FZ18" s="6">
        <v>42094</v>
      </c>
      <c r="GA18" s="1">
        <v>0.5</v>
      </c>
      <c r="GB18" s="1">
        <v>11188</v>
      </c>
      <c r="GC18" s="3">
        <f t="shared" si="36"/>
        <v>5594</v>
      </c>
      <c r="GE18" s="6">
        <v>42094</v>
      </c>
      <c r="GF18" s="1">
        <v>1E-4</v>
      </c>
      <c r="GG18" s="1">
        <v>31440</v>
      </c>
      <c r="GH18" s="3">
        <f t="shared" si="37"/>
        <v>3.1440000000000001</v>
      </c>
      <c r="GJ18" s="6">
        <v>42094</v>
      </c>
      <c r="GK18" s="1">
        <v>3.0999999999999999E-3</v>
      </c>
      <c r="GL18" s="1">
        <v>1891860</v>
      </c>
      <c r="GM18" s="3">
        <f t="shared" si="38"/>
        <v>5864.7659999999996</v>
      </c>
      <c r="GO18" s="6">
        <v>42094</v>
      </c>
      <c r="GP18" s="1">
        <v>1.3338000000000001</v>
      </c>
      <c r="GQ18" s="1">
        <v>160153</v>
      </c>
      <c r="GR18" s="3">
        <f t="shared" si="39"/>
        <v>213612.07140000002</v>
      </c>
      <c r="GT18" s="6">
        <v>42094</v>
      </c>
      <c r="GU18" s="1">
        <v>7.0000000000000001E-3</v>
      </c>
      <c r="GV18" s="1">
        <v>33812020</v>
      </c>
      <c r="GW18" s="3">
        <f t="shared" si="40"/>
        <v>236684.14</v>
      </c>
      <c r="GY18" s="6">
        <v>42094</v>
      </c>
      <c r="GZ18" s="1">
        <v>1.1000000000000001E-3</v>
      </c>
      <c r="HA18" s="1">
        <v>1059328</v>
      </c>
      <c r="HB18" s="3">
        <f t="shared" si="41"/>
        <v>1165.2608</v>
      </c>
      <c r="HD18" s="6">
        <v>42094</v>
      </c>
      <c r="HE18" s="1">
        <v>2.06</v>
      </c>
      <c r="HF18" s="1">
        <v>1983226</v>
      </c>
      <c r="HG18" s="3">
        <f t="shared" si="42"/>
        <v>4085445.56</v>
      </c>
      <c r="HI18" s="6">
        <v>42094</v>
      </c>
      <c r="HJ18" s="1">
        <v>0.45</v>
      </c>
      <c r="HK18" s="1">
        <v>14903</v>
      </c>
      <c r="HL18" s="3">
        <f t="shared" si="43"/>
        <v>6706.35</v>
      </c>
      <c r="HN18" s="6">
        <v>42094</v>
      </c>
      <c r="HO18" s="1">
        <v>3.5499999999999997E-2</v>
      </c>
      <c r="HP18" s="1">
        <v>12294</v>
      </c>
      <c r="HQ18" s="3">
        <f t="shared" si="44"/>
        <v>436.43699999999995</v>
      </c>
      <c r="HS18" s="6">
        <v>42094</v>
      </c>
      <c r="HT18" s="1">
        <v>2.5000000000000001E-2</v>
      </c>
      <c r="HU18" s="1">
        <v>16061</v>
      </c>
      <c r="HV18" s="3">
        <f t="shared" si="45"/>
        <v>401.52500000000003</v>
      </c>
      <c r="HX18" s="6">
        <v>42094</v>
      </c>
      <c r="HY18" s="1">
        <v>2.86</v>
      </c>
      <c r="HZ18" s="1">
        <v>53753478</v>
      </c>
      <c r="IA18" s="3">
        <f t="shared" si="46"/>
        <v>153734947.07999998</v>
      </c>
      <c r="IC18" s="6">
        <v>42094</v>
      </c>
      <c r="ID18" s="1">
        <v>2.5999999999999999E-3</v>
      </c>
      <c r="IE18" s="1">
        <v>1197974</v>
      </c>
      <c r="IF18" s="3">
        <f t="shared" si="47"/>
        <v>3114.7323999999999</v>
      </c>
      <c r="IH18" s="6">
        <v>42094</v>
      </c>
      <c r="II18" s="1">
        <v>2.6071999999999997</v>
      </c>
      <c r="IJ18" s="1">
        <v>442227</v>
      </c>
      <c r="IK18" s="3">
        <f t="shared" si="48"/>
        <v>1152974.2344</v>
      </c>
      <c r="IM18" s="6">
        <v>42094</v>
      </c>
      <c r="IN18" s="1">
        <v>1.9000000000000001E-4</v>
      </c>
      <c r="IO18" s="1">
        <v>1201730</v>
      </c>
      <c r="IP18" s="3">
        <f t="shared" si="49"/>
        <v>228.32870000000003</v>
      </c>
      <c r="IR18" s="6">
        <v>42094</v>
      </c>
      <c r="IS18" s="1">
        <v>1.33</v>
      </c>
      <c r="IT18" s="1">
        <v>69130</v>
      </c>
      <c r="IU18" s="3">
        <f t="shared" si="50"/>
        <v>91942.900000000009</v>
      </c>
      <c r="IW18" s="6">
        <v>42094</v>
      </c>
      <c r="IX18" s="1">
        <v>0.03</v>
      </c>
      <c r="IY18" s="1">
        <v>666527</v>
      </c>
      <c r="IZ18" s="3">
        <f t="shared" si="51"/>
        <v>19995.809999999998</v>
      </c>
      <c r="JB18" s="6">
        <v>42094</v>
      </c>
      <c r="JC18" s="1">
        <v>1E-4</v>
      </c>
      <c r="JD18" s="1">
        <v>4531147278</v>
      </c>
      <c r="JE18" s="3">
        <f t="shared" si="52"/>
        <v>453114.72779999999</v>
      </c>
      <c r="JG18" s="6">
        <v>42094</v>
      </c>
      <c r="JH18" s="1">
        <v>4.4999999999999997E-3</v>
      </c>
      <c r="JI18" s="1">
        <v>381912</v>
      </c>
      <c r="JJ18" s="3">
        <f t="shared" si="53"/>
        <v>1718.6039999999998</v>
      </c>
      <c r="JO18" s="3" t="str">
        <f t="shared" si="54"/>
        <v/>
      </c>
      <c r="JQ18" s="6">
        <v>42094</v>
      </c>
      <c r="JR18" s="1">
        <v>14.5</v>
      </c>
      <c r="JS18" s="1">
        <v>2704</v>
      </c>
      <c r="JT18" s="3">
        <f t="shared" si="55"/>
        <v>39208</v>
      </c>
      <c r="JV18" s="6">
        <v>42094</v>
      </c>
      <c r="JW18" s="1">
        <v>0.45</v>
      </c>
      <c r="JX18" s="1">
        <v>800103</v>
      </c>
      <c r="JY18" s="3">
        <f t="shared" si="56"/>
        <v>360046.35000000003</v>
      </c>
      <c r="KA18" s="6">
        <v>41820</v>
      </c>
      <c r="KB18" s="1">
        <v>7</v>
      </c>
      <c r="KC18" s="1">
        <v>500</v>
      </c>
      <c r="KD18" s="3">
        <f t="shared" si="57"/>
        <v>3500</v>
      </c>
      <c r="KI18" s="3" t="str">
        <f t="shared" si="58"/>
        <v/>
      </c>
      <c r="KK18" s="6">
        <v>42094</v>
      </c>
      <c r="KL18" s="1">
        <v>0.12</v>
      </c>
      <c r="KM18" s="1">
        <v>5693882</v>
      </c>
      <c r="KN18" s="3">
        <f t="shared" si="59"/>
        <v>683265.84</v>
      </c>
      <c r="KP18" s="6">
        <v>42094</v>
      </c>
      <c r="KQ18" s="1">
        <v>2.06E-2</v>
      </c>
      <c r="KR18" s="1">
        <v>4431183</v>
      </c>
      <c r="KS18" s="3">
        <f t="shared" si="60"/>
        <v>91282.3698</v>
      </c>
      <c r="KU18" s="6">
        <v>42094</v>
      </c>
      <c r="KV18" s="1">
        <v>0.05</v>
      </c>
      <c r="KW18" s="1">
        <v>705050</v>
      </c>
      <c r="KX18" s="3">
        <f t="shared" si="61"/>
        <v>35252.5</v>
      </c>
      <c r="KZ18" s="6">
        <v>42094</v>
      </c>
      <c r="LA18" s="1">
        <v>0.28000000000000003</v>
      </c>
      <c r="LB18" s="1">
        <v>227</v>
      </c>
      <c r="LC18" s="3">
        <f t="shared" si="62"/>
        <v>63.560000000000009</v>
      </c>
      <c r="LE18" s="6">
        <v>42094</v>
      </c>
      <c r="LF18" s="1">
        <v>0.09</v>
      </c>
      <c r="LG18" s="1">
        <v>62500</v>
      </c>
      <c r="LH18" s="3">
        <f t="shared" si="63"/>
        <v>5625</v>
      </c>
      <c r="LJ18" s="6">
        <v>42094</v>
      </c>
      <c r="LK18" s="1">
        <v>6.5</v>
      </c>
      <c r="LL18" s="1">
        <v>1797092</v>
      </c>
      <c r="LM18" s="3">
        <f t="shared" si="64"/>
        <v>11681098</v>
      </c>
      <c r="LO18" s="6">
        <v>42094</v>
      </c>
      <c r="LP18" s="1">
        <v>5.35</v>
      </c>
      <c r="LQ18" s="1">
        <v>2360</v>
      </c>
      <c r="LR18" s="3">
        <f t="shared" si="65"/>
        <v>12626</v>
      </c>
      <c r="LW18" s="3" t="str">
        <f t="shared" si="66"/>
        <v/>
      </c>
      <c r="LY18" s="6">
        <v>42094</v>
      </c>
      <c r="LZ18" s="1">
        <v>2.2000000000000001E-3</v>
      </c>
      <c r="MA18" s="1">
        <v>2705642</v>
      </c>
      <c r="MB18" s="3">
        <f t="shared" si="67"/>
        <v>5952.4124000000002</v>
      </c>
      <c r="MD18" s="6">
        <v>42094</v>
      </c>
      <c r="ME18" s="1">
        <v>0.14000000000000001</v>
      </c>
      <c r="MF18" s="1">
        <v>1076572</v>
      </c>
      <c r="MG18" s="3">
        <f t="shared" si="68"/>
        <v>150720.08000000002</v>
      </c>
      <c r="MI18" s="6">
        <v>42094</v>
      </c>
      <c r="MJ18" s="1">
        <v>7.5</v>
      </c>
      <c r="MK18" s="1">
        <v>2259880</v>
      </c>
      <c r="ML18" s="3">
        <f t="shared" si="69"/>
        <v>16949100</v>
      </c>
      <c r="MN18" s="6">
        <v>42094</v>
      </c>
      <c r="MO18" s="1">
        <v>0.02</v>
      </c>
      <c r="MP18" s="1">
        <v>9718554</v>
      </c>
      <c r="MQ18" s="3">
        <f t="shared" si="70"/>
        <v>194371.08000000002</v>
      </c>
      <c r="MS18" s="6">
        <v>42094</v>
      </c>
      <c r="MT18" s="1">
        <v>0.3</v>
      </c>
      <c r="MU18" s="1">
        <v>31569</v>
      </c>
      <c r="MV18" s="3">
        <f t="shared" si="71"/>
        <v>9470.6999999999989</v>
      </c>
      <c r="MX18" s="6">
        <v>42094</v>
      </c>
      <c r="MY18" s="1">
        <v>3.9E-2</v>
      </c>
      <c r="MZ18" s="1">
        <v>3957821</v>
      </c>
      <c r="NA18" s="3">
        <f t="shared" si="72"/>
        <v>154355.019</v>
      </c>
      <c r="NC18" s="6">
        <v>42094</v>
      </c>
      <c r="ND18" s="1">
        <v>0.47</v>
      </c>
      <c r="NE18" s="1">
        <v>3227204</v>
      </c>
      <c r="NF18" s="3">
        <f t="shared" si="73"/>
        <v>1516785.88</v>
      </c>
      <c r="NH18" s="6">
        <v>42094</v>
      </c>
      <c r="NI18" s="1">
        <v>0.42</v>
      </c>
      <c r="NJ18" s="1">
        <v>34104</v>
      </c>
      <c r="NK18" s="3">
        <f t="shared" si="74"/>
        <v>14323.68</v>
      </c>
      <c r="NM18" s="6">
        <v>42094</v>
      </c>
      <c r="NN18" s="1">
        <v>0.09</v>
      </c>
      <c r="NO18" s="1">
        <v>2241934</v>
      </c>
      <c r="NP18" s="3">
        <f t="shared" si="75"/>
        <v>201774.06</v>
      </c>
      <c r="NR18" s="6">
        <v>42094</v>
      </c>
      <c r="NS18" s="1">
        <v>21</v>
      </c>
      <c r="NT18" s="1">
        <v>1064324</v>
      </c>
      <c r="NU18" s="3">
        <f t="shared" si="76"/>
        <v>22350804</v>
      </c>
      <c r="NW18" s="6">
        <v>42094</v>
      </c>
      <c r="NX18" s="1">
        <v>0.85</v>
      </c>
      <c r="NY18" s="1">
        <v>177542</v>
      </c>
      <c r="NZ18" s="3">
        <f t="shared" si="77"/>
        <v>150910.69999999998</v>
      </c>
      <c r="OB18" s="6">
        <v>42094</v>
      </c>
      <c r="OC18" s="1">
        <v>1.65</v>
      </c>
      <c r="OD18" s="1">
        <v>1311918</v>
      </c>
      <c r="OE18" s="3">
        <f t="shared" si="78"/>
        <v>2164664.6999999997</v>
      </c>
      <c r="OG18" s="6">
        <v>42094</v>
      </c>
      <c r="OH18" s="1">
        <v>7.5999999999999998E-2</v>
      </c>
      <c r="OI18" s="1">
        <v>68194</v>
      </c>
      <c r="OJ18" s="3">
        <f t="shared" si="79"/>
        <v>5182.7439999999997</v>
      </c>
      <c r="OL18" s="6">
        <v>42094</v>
      </c>
      <c r="OM18" s="1">
        <v>11.09</v>
      </c>
      <c r="ON18" s="1">
        <v>6276271</v>
      </c>
      <c r="OO18" s="3">
        <f t="shared" si="80"/>
        <v>69603845.390000001</v>
      </c>
      <c r="OQ18" s="6">
        <v>42094</v>
      </c>
      <c r="OR18" s="1">
        <v>1.46</v>
      </c>
      <c r="OS18" s="1">
        <v>23434966</v>
      </c>
      <c r="OT18" s="3">
        <f t="shared" si="81"/>
        <v>34215050.359999999</v>
      </c>
      <c r="OV18" s="6">
        <v>42094</v>
      </c>
      <c r="OW18" s="1">
        <v>0.88</v>
      </c>
      <c r="OX18" s="1">
        <v>474176</v>
      </c>
      <c r="OY18" s="3">
        <f t="shared" si="82"/>
        <v>417274.88</v>
      </c>
      <c r="PA18" s="6">
        <v>42094</v>
      </c>
      <c r="PB18" s="1">
        <v>0.12</v>
      </c>
      <c r="PC18" s="1">
        <v>584106</v>
      </c>
      <c r="PD18" s="3">
        <f t="shared" si="83"/>
        <v>70092.72</v>
      </c>
      <c r="PF18" s="6">
        <v>42094</v>
      </c>
      <c r="PG18" s="1">
        <v>10</v>
      </c>
      <c r="PH18" s="1">
        <v>34709</v>
      </c>
      <c r="PI18" s="3">
        <f t="shared" si="84"/>
        <v>347090</v>
      </c>
      <c r="PK18" s="6">
        <v>42094</v>
      </c>
      <c r="PL18" s="1">
        <v>1.62</v>
      </c>
      <c r="PM18" s="1">
        <v>343883</v>
      </c>
      <c r="PN18" s="3">
        <f t="shared" si="85"/>
        <v>557090.46000000008</v>
      </c>
      <c r="PP18" s="6">
        <v>42094</v>
      </c>
      <c r="PQ18" s="1">
        <v>4.22</v>
      </c>
      <c r="PR18" s="1">
        <v>2376733</v>
      </c>
      <c r="PS18" s="3">
        <f t="shared" si="86"/>
        <v>10029813.26</v>
      </c>
      <c r="PU18" s="6">
        <v>42094</v>
      </c>
      <c r="PV18" s="1">
        <v>27.8</v>
      </c>
      <c r="PW18" s="1">
        <v>7593510</v>
      </c>
      <c r="PX18" s="3">
        <f t="shared" si="87"/>
        <v>211099578</v>
      </c>
      <c r="QC18" s="3" t="str">
        <f t="shared" si="88"/>
        <v/>
      </c>
      <c r="QE18" s="6">
        <v>42094</v>
      </c>
      <c r="QF18" s="1">
        <v>2.54</v>
      </c>
      <c r="QG18" s="1">
        <v>562713</v>
      </c>
      <c r="QH18" s="3">
        <f t="shared" si="89"/>
        <v>1429291.02</v>
      </c>
      <c r="QJ18" s="6">
        <v>42094</v>
      </c>
      <c r="QK18" s="1">
        <v>0.73199999999999998</v>
      </c>
      <c r="QL18" s="1">
        <v>1837320</v>
      </c>
      <c r="QM18" s="3">
        <f t="shared" si="90"/>
        <v>1344918.24</v>
      </c>
      <c r="QO18" s="6">
        <v>42094</v>
      </c>
      <c r="QP18" s="1">
        <v>13.26</v>
      </c>
      <c r="QQ18" s="1">
        <v>363899</v>
      </c>
      <c r="QR18" s="3">
        <f t="shared" si="91"/>
        <v>4825300.74</v>
      </c>
      <c r="QT18" s="6">
        <v>42094</v>
      </c>
      <c r="QU18" s="1">
        <v>6.0519999999999996</v>
      </c>
      <c r="QV18" s="1">
        <v>1074205</v>
      </c>
      <c r="QW18" s="3">
        <f t="shared" si="92"/>
        <v>6501088.6599999992</v>
      </c>
      <c r="QY18" s="6">
        <v>42094</v>
      </c>
      <c r="QZ18" s="1">
        <v>32</v>
      </c>
      <c r="RA18" s="1">
        <v>8235909</v>
      </c>
      <c r="RB18" s="3">
        <f t="shared" si="93"/>
        <v>263549088</v>
      </c>
      <c r="RD18" s="6">
        <v>42094</v>
      </c>
      <c r="RE18" s="1">
        <v>34.229999999999997</v>
      </c>
      <c r="RF18" s="1">
        <v>21302</v>
      </c>
      <c r="RG18" s="3">
        <f t="shared" si="94"/>
        <v>729167.46</v>
      </c>
      <c r="RI18" s="6">
        <v>42094</v>
      </c>
      <c r="RJ18" s="1">
        <v>311.8501</v>
      </c>
      <c r="RK18" s="1">
        <v>52442</v>
      </c>
      <c r="RL18" s="3">
        <f t="shared" si="95"/>
        <v>16354042.9442</v>
      </c>
      <c r="RN18" s="6">
        <v>42094</v>
      </c>
      <c r="RO18" s="1">
        <v>9.5</v>
      </c>
      <c r="RP18" s="1">
        <v>603336</v>
      </c>
      <c r="RQ18" s="3">
        <f t="shared" si="96"/>
        <v>5731692</v>
      </c>
      <c r="RS18" s="6">
        <v>42094</v>
      </c>
      <c r="RT18" s="1">
        <v>0.30249999999999999</v>
      </c>
      <c r="RU18" s="1">
        <v>55062</v>
      </c>
      <c r="RV18" s="3">
        <f t="shared" si="97"/>
        <v>16656.255000000001</v>
      </c>
      <c r="RX18" s="6">
        <v>42094</v>
      </c>
      <c r="RY18" s="1">
        <v>4.3</v>
      </c>
      <c r="RZ18" s="1">
        <v>208117</v>
      </c>
      <c r="SA18" s="3">
        <f t="shared" si="98"/>
        <v>894903.1</v>
      </c>
      <c r="SC18" s="6">
        <v>42094</v>
      </c>
      <c r="SD18" s="1">
        <v>3.25</v>
      </c>
      <c r="SE18" s="1">
        <v>174014</v>
      </c>
      <c r="SF18" s="3">
        <f t="shared" si="99"/>
        <v>565545.5</v>
      </c>
      <c r="SH18" s="6">
        <v>42094</v>
      </c>
      <c r="SI18" s="1">
        <v>2.02</v>
      </c>
      <c r="SJ18" s="1">
        <v>975915</v>
      </c>
      <c r="SK18" s="3">
        <f t="shared" si="100"/>
        <v>1971348.3</v>
      </c>
      <c r="SM18" s="6">
        <v>42094</v>
      </c>
      <c r="SN18" s="1">
        <v>1.05</v>
      </c>
      <c r="SO18" s="1">
        <v>141012</v>
      </c>
      <c r="SP18" s="3">
        <f t="shared" si="101"/>
        <v>148062.6</v>
      </c>
      <c r="SR18" s="6">
        <v>42094</v>
      </c>
      <c r="SS18" s="1">
        <v>4.71</v>
      </c>
      <c r="ST18" s="1">
        <v>6763270</v>
      </c>
      <c r="SU18" s="3">
        <f t="shared" si="102"/>
        <v>31855001.699999999</v>
      </c>
      <c r="SW18" s="6">
        <v>42094</v>
      </c>
      <c r="SX18" s="1">
        <v>10.11</v>
      </c>
      <c r="SY18" s="1">
        <v>3304692</v>
      </c>
      <c r="SZ18" s="3">
        <f t="shared" si="103"/>
        <v>33410436.119999997</v>
      </c>
      <c r="TB18" s="6">
        <v>42094</v>
      </c>
      <c r="TC18" s="1">
        <v>5.4</v>
      </c>
      <c r="TD18" s="1">
        <v>86455</v>
      </c>
      <c r="TE18" s="3">
        <f t="shared" si="104"/>
        <v>466857.00000000006</v>
      </c>
      <c r="TG18" s="6">
        <v>42094</v>
      </c>
      <c r="TH18" s="1">
        <v>6.5</v>
      </c>
      <c r="TI18" s="1">
        <v>278989</v>
      </c>
      <c r="TJ18" s="3">
        <f t="shared" si="105"/>
        <v>1813428.5</v>
      </c>
      <c r="TL18" s="6">
        <v>42094</v>
      </c>
      <c r="TM18" s="1">
        <v>0.57999999999999996</v>
      </c>
      <c r="TN18" s="1">
        <v>677227</v>
      </c>
      <c r="TO18" s="3">
        <f t="shared" si="106"/>
        <v>392791.66</v>
      </c>
      <c r="TQ18" s="6">
        <v>42094</v>
      </c>
      <c r="TR18" s="1">
        <v>3.9050000000000002</v>
      </c>
      <c r="TS18" s="1">
        <v>5003277</v>
      </c>
      <c r="TT18" s="3">
        <f t="shared" si="107"/>
        <v>19537796.685000002</v>
      </c>
      <c r="TY18" s="3" t="str">
        <f t="shared" si="108"/>
        <v/>
      </c>
      <c r="UA18" s="6">
        <v>42094</v>
      </c>
      <c r="UB18" s="1">
        <v>4.68</v>
      </c>
      <c r="UC18" s="1">
        <v>4818900</v>
      </c>
      <c r="UD18" s="3">
        <f t="shared" si="109"/>
        <v>22552452</v>
      </c>
      <c r="UF18" s="6">
        <v>42094</v>
      </c>
      <c r="UG18" s="1">
        <v>14.645</v>
      </c>
      <c r="UH18" s="1">
        <v>21483</v>
      </c>
      <c r="UI18" s="3">
        <f t="shared" si="110"/>
        <v>314618.53499999997</v>
      </c>
      <c r="UK18" s="6">
        <v>42094</v>
      </c>
      <c r="UL18" s="1">
        <v>14.7</v>
      </c>
      <c r="UM18" s="1">
        <v>11089341</v>
      </c>
      <c r="UN18" s="3">
        <f t="shared" si="111"/>
        <v>163013312.69999999</v>
      </c>
      <c r="UP18" s="6">
        <v>42094</v>
      </c>
      <c r="UQ18" s="1">
        <v>15.7</v>
      </c>
      <c r="UR18" s="1">
        <v>9558</v>
      </c>
      <c r="US18" s="3">
        <f t="shared" si="112"/>
        <v>150060.6</v>
      </c>
      <c r="UU18" s="6">
        <v>42094</v>
      </c>
      <c r="UV18" s="1">
        <v>1.6400000000000001</v>
      </c>
      <c r="UW18" s="1">
        <v>11575936</v>
      </c>
      <c r="UX18" s="3">
        <f t="shared" si="113"/>
        <v>18984535.040000003</v>
      </c>
      <c r="VC18" s="3" t="str">
        <f t="shared" si="114"/>
        <v/>
      </c>
      <c r="VH18" s="3" t="str">
        <f t="shared" si="115"/>
        <v/>
      </c>
      <c r="VJ18" s="6">
        <v>42094</v>
      </c>
      <c r="VK18" s="1">
        <v>17.25</v>
      </c>
      <c r="VL18" s="1">
        <v>573277</v>
      </c>
      <c r="VM18" s="3">
        <f t="shared" si="116"/>
        <v>9889028.25</v>
      </c>
      <c r="VO18" s="6">
        <v>42094</v>
      </c>
      <c r="VP18" s="1">
        <v>3.17</v>
      </c>
      <c r="VQ18" s="1">
        <v>25216567</v>
      </c>
      <c r="VR18" s="3">
        <f t="shared" si="117"/>
        <v>79936517.390000001</v>
      </c>
      <c r="VT18" s="6">
        <v>42094</v>
      </c>
      <c r="VU18" s="1">
        <v>0.16</v>
      </c>
      <c r="VV18" s="1">
        <v>8696</v>
      </c>
      <c r="VW18" s="3">
        <f t="shared" si="118"/>
        <v>1391.3600000000001</v>
      </c>
      <c r="VY18" s="6">
        <v>42094</v>
      </c>
      <c r="VZ18" s="1">
        <v>2.34</v>
      </c>
      <c r="WA18" s="1">
        <v>613065</v>
      </c>
      <c r="WB18" s="3">
        <f t="shared" si="119"/>
        <v>1434572.0999999999</v>
      </c>
      <c r="WD18" s="6">
        <v>42094</v>
      </c>
      <c r="WE18" s="1">
        <v>44.03</v>
      </c>
      <c r="WF18" s="1">
        <v>1313780</v>
      </c>
      <c r="WG18" s="3">
        <f t="shared" si="120"/>
        <v>57845733.399999999</v>
      </c>
      <c r="WI18" s="6">
        <v>42094</v>
      </c>
      <c r="WJ18" s="1">
        <v>3.86</v>
      </c>
      <c r="WK18" s="1">
        <v>39590153</v>
      </c>
      <c r="WL18" s="3">
        <f t="shared" si="121"/>
        <v>152817990.57999998</v>
      </c>
      <c r="WN18" s="6">
        <v>42094</v>
      </c>
      <c r="WO18" s="1">
        <v>21.136399999999998</v>
      </c>
      <c r="WP18" s="1">
        <v>30247</v>
      </c>
      <c r="WQ18" s="3">
        <f t="shared" si="122"/>
        <v>639312.69079999998</v>
      </c>
      <c r="WS18" s="6">
        <v>42094</v>
      </c>
      <c r="WT18" s="1">
        <v>14.28</v>
      </c>
      <c r="WU18" s="1">
        <v>765588</v>
      </c>
      <c r="WV18" s="3">
        <f t="shared" si="123"/>
        <v>10932596.639999999</v>
      </c>
      <c r="WX18" s="6">
        <v>42094</v>
      </c>
      <c r="WY18" s="1">
        <v>2.46</v>
      </c>
      <c r="WZ18" s="1">
        <v>151686348</v>
      </c>
      <c r="XA18" s="3">
        <f t="shared" si="124"/>
        <v>373148416.07999998</v>
      </c>
      <c r="XC18" s="6">
        <v>42094</v>
      </c>
      <c r="XD18" s="1">
        <v>3.3</v>
      </c>
      <c r="XE18" s="1">
        <v>1733696</v>
      </c>
      <c r="XF18" s="3">
        <f t="shared" si="125"/>
        <v>5721196.7999999998</v>
      </c>
      <c r="XK18" s="3" t="str">
        <f t="shared" si="126"/>
        <v/>
      </c>
      <c r="XM18" s="6">
        <v>42094</v>
      </c>
      <c r="XN18" s="1">
        <v>12.25</v>
      </c>
      <c r="XO18" s="1">
        <v>285764</v>
      </c>
      <c r="XP18" s="3">
        <f t="shared" si="127"/>
        <v>3500609</v>
      </c>
      <c r="XR18" s="6">
        <v>42094</v>
      </c>
      <c r="XS18" s="1">
        <v>18.37</v>
      </c>
      <c r="XT18" s="1">
        <v>8143501</v>
      </c>
      <c r="XU18" s="3">
        <f t="shared" si="128"/>
        <v>149596113.37</v>
      </c>
      <c r="XW18" s="6">
        <v>42094</v>
      </c>
      <c r="XX18" s="1">
        <v>2.7199999999999998</v>
      </c>
      <c r="XY18" s="1">
        <v>32365</v>
      </c>
      <c r="XZ18" s="3">
        <f t="shared" si="129"/>
        <v>88032.799999999988</v>
      </c>
      <c r="YB18" s="6">
        <v>42094</v>
      </c>
      <c r="YC18" s="1">
        <v>284.10000000000002</v>
      </c>
      <c r="YD18" s="1">
        <v>2766541</v>
      </c>
      <c r="YE18" s="3">
        <f t="shared" si="130"/>
        <v>785974298.10000002</v>
      </c>
      <c r="YG18" s="6">
        <v>42094</v>
      </c>
      <c r="YH18" s="1">
        <v>6.5</v>
      </c>
      <c r="YI18" s="1">
        <v>1259785</v>
      </c>
      <c r="YJ18" s="3">
        <f t="shared" si="131"/>
        <v>8188602.5</v>
      </c>
      <c r="YL18" s="6">
        <v>42094</v>
      </c>
      <c r="YM18" s="1">
        <v>10.68</v>
      </c>
      <c r="YN18" s="1">
        <v>1266807</v>
      </c>
      <c r="YO18" s="3">
        <f t="shared" si="132"/>
        <v>13529498.76</v>
      </c>
      <c r="YQ18" s="6">
        <v>42094</v>
      </c>
      <c r="YR18" s="1">
        <v>36</v>
      </c>
      <c r="YS18" s="1">
        <v>734924</v>
      </c>
      <c r="YT18" s="3">
        <f t="shared" si="133"/>
        <v>26457264</v>
      </c>
      <c r="YV18" s="6">
        <v>42094</v>
      </c>
      <c r="YW18" s="1">
        <v>8.3800000000000008</v>
      </c>
      <c r="YX18" s="1">
        <v>4968165</v>
      </c>
      <c r="YY18" s="3">
        <f t="shared" si="134"/>
        <v>41633222.700000003</v>
      </c>
      <c r="ZA18" s="6">
        <v>42094</v>
      </c>
      <c r="ZB18" s="1">
        <v>12.1671</v>
      </c>
      <c r="ZC18" s="1">
        <v>57668</v>
      </c>
      <c r="ZD18" s="3">
        <f t="shared" si="135"/>
        <v>701652.32279999997</v>
      </c>
      <c r="ZF18" s="6">
        <v>42094</v>
      </c>
      <c r="ZG18" s="1">
        <v>14.71</v>
      </c>
      <c r="ZH18" s="1">
        <v>16163205</v>
      </c>
      <c r="ZI18" s="3">
        <f t="shared" si="136"/>
        <v>237760745.55000001</v>
      </c>
      <c r="ZK18" s="6">
        <v>42094</v>
      </c>
      <c r="ZL18" s="1">
        <v>1.9300000000000002</v>
      </c>
      <c r="ZM18" s="1">
        <v>23228969</v>
      </c>
      <c r="ZN18" s="3">
        <f t="shared" si="137"/>
        <v>44831910.170000002</v>
      </c>
      <c r="ZP18" s="6">
        <v>42094</v>
      </c>
      <c r="ZQ18" s="1">
        <v>31.46</v>
      </c>
      <c r="ZR18" s="1">
        <v>3872059</v>
      </c>
      <c r="ZS18" s="3">
        <f t="shared" si="138"/>
        <v>121814976.14</v>
      </c>
      <c r="ZU18" s="6">
        <v>42094</v>
      </c>
      <c r="ZV18" s="1">
        <v>6.4561999999999999</v>
      </c>
      <c r="ZW18" s="1">
        <v>6733514</v>
      </c>
      <c r="ZX18" s="3">
        <f t="shared" si="139"/>
        <v>43472913.086800002</v>
      </c>
      <c r="ZZ18" s="6">
        <v>42094</v>
      </c>
      <c r="AAA18" s="1">
        <v>25.78</v>
      </c>
      <c r="AAB18" s="1">
        <v>10150696</v>
      </c>
      <c r="AAC18" s="3">
        <f t="shared" si="140"/>
        <v>261684942.88000003</v>
      </c>
      <c r="AAE18" s="6">
        <v>42094</v>
      </c>
      <c r="AAF18" s="1">
        <v>5.19</v>
      </c>
      <c r="AAG18" s="1">
        <v>7060382</v>
      </c>
      <c r="AAH18" s="3">
        <f t="shared" si="141"/>
        <v>36643382.580000006</v>
      </c>
      <c r="AAJ18" s="6">
        <v>42094</v>
      </c>
      <c r="AAK18" s="1">
        <v>40.520000000000003</v>
      </c>
      <c r="AAL18" s="1">
        <v>24155492</v>
      </c>
      <c r="AAM18" s="3">
        <f t="shared" si="142"/>
        <v>978780535.84000003</v>
      </c>
      <c r="AAO18" s="6">
        <v>42094</v>
      </c>
      <c r="AAP18" s="1">
        <v>5.9</v>
      </c>
      <c r="AAQ18" s="1">
        <v>1628928</v>
      </c>
      <c r="AAR18" s="3">
        <f t="shared" si="143"/>
        <v>9610675.2000000011</v>
      </c>
      <c r="AAW18" s="3" t="str">
        <f t="shared" si="144"/>
        <v/>
      </c>
      <c r="ABB18" s="3" t="str">
        <f t="shared" si="145"/>
        <v/>
      </c>
      <c r="ABG18" s="3" t="str">
        <f t="shared" si="146"/>
        <v/>
      </c>
      <c r="ABI18" s="6">
        <v>42094</v>
      </c>
      <c r="ABJ18" s="1">
        <v>42.1</v>
      </c>
      <c r="ABK18" s="1">
        <v>14595213</v>
      </c>
      <c r="ABL18" s="3">
        <f t="shared" si="147"/>
        <v>614458467.30000007</v>
      </c>
      <c r="ABN18" s="6">
        <v>42094</v>
      </c>
      <c r="ABO18" s="1">
        <v>6.14</v>
      </c>
      <c r="ABP18" s="1">
        <v>2547216</v>
      </c>
      <c r="ABQ18" s="3">
        <f t="shared" si="148"/>
        <v>15639906.239999998</v>
      </c>
      <c r="ABV18" s="3" t="str">
        <f t="shared" si="149"/>
        <v/>
      </c>
      <c r="ABX18" s="6">
        <v>42094</v>
      </c>
      <c r="ABY18" s="1">
        <v>0.1</v>
      </c>
      <c r="ABZ18" s="1">
        <v>2384406</v>
      </c>
      <c r="ACA18" s="3">
        <f t="shared" si="150"/>
        <v>238440.6</v>
      </c>
      <c r="ACC18" s="6">
        <v>42094</v>
      </c>
      <c r="ACD18" s="1">
        <v>12.8</v>
      </c>
      <c r="ACE18" s="1">
        <v>9504306</v>
      </c>
      <c r="ACF18" s="3">
        <f t="shared" si="151"/>
        <v>121655116.80000001</v>
      </c>
      <c r="ACH18" s="6">
        <v>42094</v>
      </c>
      <c r="ACI18" s="1">
        <v>4.46</v>
      </c>
      <c r="ACJ18" s="1">
        <v>10838866</v>
      </c>
      <c r="ACK18" s="3">
        <f t="shared" si="152"/>
        <v>48341342.359999999</v>
      </c>
      <c r="ACM18" s="6">
        <v>42094</v>
      </c>
      <c r="ACN18" s="1">
        <v>7.14</v>
      </c>
      <c r="ACO18" s="1">
        <v>4114181</v>
      </c>
      <c r="ACP18" s="3">
        <f t="shared" si="153"/>
        <v>29375252.34</v>
      </c>
      <c r="ACR18" s="6">
        <v>42094</v>
      </c>
      <c r="ACS18" s="1">
        <v>14.11</v>
      </c>
      <c r="ACT18" s="1">
        <v>5449065</v>
      </c>
      <c r="ACU18" s="3">
        <f t="shared" si="154"/>
        <v>76886307.149999991</v>
      </c>
      <c r="ACW18" s="6">
        <v>42094</v>
      </c>
      <c r="ACX18" s="1">
        <v>6.75</v>
      </c>
      <c r="ACY18" s="1">
        <v>15851477</v>
      </c>
      <c r="ACZ18" s="3">
        <f t="shared" si="155"/>
        <v>106997469.75</v>
      </c>
      <c r="ADB18" s="6">
        <v>42094</v>
      </c>
      <c r="ADC18" s="1">
        <v>8.0299999999999994</v>
      </c>
      <c r="ADD18" s="1">
        <v>22741174</v>
      </c>
      <c r="ADE18" s="3">
        <f t="shared" si="156"/>
        <v>182611627.22</v>
      </c>
      <c r="ADG18" s="6">
        <v>42094</v>
      </c>
      <c r="ADH18" s="1">
        <v>7.41</v>
      </c>
      <c r="ADI18" s="1">
        <v>31675104</v>
      </c>
      <c r="ADJ18" s="3">
        <f t="shared" si="157"/>
        <v>234712520.64000002</v>
      </c>
      <c r="ADL18" s="6">
        <v>42094</v>
      </c>
      <c r="ADM18" s="1">
        <v>9.18</v>
      </c>
      <c r="ADN18" s="1">
        <v>15938706</v>
      </c>
      <c r="ADO18" s="3">
        <f t="shared" si="158"/>
        <v>146317321.07999998</v>
      </c>
      <c r="ADQ18" s="6">
        <v>42094</v>
      </c>
      <c r="ADR18" s="1">
        <v>9.44</v>
      </c>
      <c r="ADS18" s="1">
        <v>11792650</v>
      </c>
      <c r="ADT18" s="3">
        <f t="shared" si="159"/>
        <v>111322616</v>
      </c>
      <c r="ADY18" s="3" t="str">
        <f t="shared" si="160"/>
        <v/>
      </c>
      <c r="AEA18" s="6">
        <v>42094</v>
      </c>
      <c r="AEB18" s="1">
        <v>15.9992</v>
      </c>
      <c r="AEC18" s="1">
        <v>3121773</v>
      </c>
      <c r="AED18" s="3">
        <f t="shared" si="161"/>
        <v>49945870.581600003</v>
      </c>
      <c r="AEF18" s="6">
        <v>42094</v>
      </c>
      <c r="AEG18" s="1">
        <v>16.689299999999999</v>
      </c>
      <c r="AEH18" s="1">
        <v>164517</v>
      </c>
      <c r="AEI18" s="3">
        <f t="shared" si="162"/>
        <v>2745673.5680999998</v>
      </c>
      <c r="AEK18" s="6">
        <v>42094</v>
      </c>
      <c r="AEL18" s="1">
        <v>13.09</v>
      </c>
      <c r="AEM18" s="1">
        <v>6841202</v>
      </c>
      <c r="AEN18" s="3">
        <f t="shared" si="163"/>
        <v>89551334.179999992</v>
      </c>
      <c r="AEP18" s="6">
        <v>42094</v>
      </c>
      <c r="AEQ18" s="1">
        <v>7.92</v>
      </c>
      <c r="AER18" s="1">
        <v>10123493</v>
      </c>
      <c r="AES18" s="3">
        <f t="shared" si="164"/>
        <v>80178064.560000002</v>
      </c>
      <c r="AEU18" s="6">
        <v>42094</v>
      </c>
      <c r="AEV18" s="1">
        <v>1.9100000000000001</v>
      </c>
      <c r="AEW18" s="1">
        <v>31223609</v>
      </c>
      <c r="AEX18" s="3">
        <f t="shared" si="165"/>
        <v>59637093.190000005</v>
      </c>
      <c r="AEZ18" s="6">
        <v>42094</v>
      </c>
      <c r="AFA18" s="1">
        <v>11.98</v>
      </c>
      <c r="AFB18" s="1">
        <v>5352326</v>
      </c>
      <c r="AFC18" s="3">
        <f t="shared" si="166"/>
        <v>64120865.480000004</v>
      </c>
      <c r="AFE18" s="6">
        <v>42094</v>
      </c>
      <c r="AFF18" s="1">
        <v>7.28</v>
      </c>
      <c r="AFG18" s="1">
        <v>3275535</v>
      </c>
      <c r="AFH18" s="3">
        <f t="shared" si="167"/>
        <v>23845894.800000001</v>
      </c>
      <c r="AFJ18" s="6">
        <v>42094</v>
      </c>
      <c r="AFK18" s="1">
        <v>5.95</v>
      </c>
      <c r="AFL18" s="1">
        <v>6859593</v>
      </c>
      <c r="AFM18" s="3">
        <f t="shared" si="168"/>
        <v>40814578.350000001</v>
      </c>
      <c r="AFO18" s="6">
        <v>42094</v>
      </c>
      <c r="AFP18" s="1">
        <v>3.1</v>
      </c>
      <c r="AFQ18" s="1">
        <v>27982701</v>
      </c>
      <c r="AFR18" s="3">
        <f t="shared" si="169"/>
        <v>86746373.100000009</v>
      </c>
      <c r="AFW18" s="3" t="str">
        <f t="shared" si="170"/>
        <v/>
      </c>
      <c r="AFY18" s="6">
        <v>42094</v>
      </c>
      <c r="AFZ18" s="1">
        <v>9.26</v>
      </c>
      <c r="AGA18" s="1">
        <v>22106326</v>
      </c>
      <c r="AGB18" s="3">
        <f t="shared" si="171"/>
        <v>204704578.75999999</v>
      </c>
      <c r="AGD18" s="6">
        <v>42094</v>
      </c>
      <c r="AGE18" s="1">
        <v>3.77</v>
      </c>
      <c r="AGF18" s="1">
        <v>245886497</v>
      </c>
      <c r="AGG18" s="3">
        <f t="shared" si="172"/>
        <v>926992093.69000006</v>
      </c>
      <c r="AGL18" s="3" t="str">
        <f t="shared" si="173"/>
        <v/>
      </c>
      <c r="AGQ18" s="3" t="str">
        <f t="shared" si="174"/>
        <v/>
      </c>
      <c r="AGS18" s="6">
        <v>42094</v>
      </c>
      <c r="AGT18" s="1">
        <v>22.41</v>
      </c>
      <c r="AGU18" s="1">
        <v>88800417</v>
      </c>
      <c r="AGV18" s="3">
        <f t="shared" si="175"/>
        <v>1990017344.97</v>
      </c>
      <c r="AGX18" s="6">
        <v>42094</v>
      </c>
      <c r="AGY18" s="1">
        <v>2.69</v>
      </c>
      <c r="AGZ18" s="1">
        <v>7043264</v>
      </c>
      <c r="AHA18" s="3">
        <f t="shared" si="176"/>
        <v>18946380.16</v>
      </c>
      <c r="AHC18" s="6">
        <v>42094</v>
      </c>
      <c r="AHD18" s="1">
        <v>13.95</v>
      </c>
      <c r="AHE18" s="1">
        <v>4159851</v>
      </c>
      <c r="AHF18" s="3">
        <f t="shared" si="177"/>
        <v>58029921.449999996</v>
      </c>
      <c r="AHH18" s="6">
        <v>42094</v>
      </c>
      <c r="AHI18" s="1">
        <v>7.55</v>
      </c>
      <c r="AHJ18" s="1">
        <v>10978075</v>
      </c>
      <c r="AHK18" s="3">
        <f t="shared" si="178"/>
        <v>82884466.25</v>
      </c>
      <c r="AHM18" s="6">
        <v>42094</v>
      </c>
      <c r="AHN18" s="1">
        <v>4.5600000000000005</v>
      </c>
      <c r="AHO18" s="1">
        <v>9201544</v>
      </c>
      <c r="AHP18" s="3">
        <f t="shared" si="179"/>
        <v>41959040.640000008</v>
      </c>
      <c r="AHR18" s="6">
        <v>42094</v>
      </c>
      <c r="AHS18" s="1">
        <v>6.92</v>
      </c>
      <c r="AHT18" s="1">
        <v>10671971</v>
      </c>
      <c r="AHU18" s="3">
        <f t="shared" si="180"/>
        <v>73850039.319999993</v>
      </c>
      <c r="AHW18" s="6">
        <v>42094</v>
      </c>
      <c r="AHX18" s="1">
        <v>6.55</v>
      </c>
      <c r="AHY18" s="1">
        <v>480403</v>
      </c>
      <c r="AHZ18" s="3">
        <f t="shared" si="181"/>
        <v>3146639.65</v>
      </c>
      <c r="AIB18" s="6">
        <v>42094</v>
      </c>
      <c r="AIC18" s="1">
        <v>9.3000000000000007</v>
      </c>
      <c r="AID18" s="1">
        <v>72644199</v>
      </c>
      <c r="AIE18" s="3">
        <f t="shared" si="182"/>
        <v>675591050.70000005</v>
      </c>
      <c r="AIJ18" s="3" t="str">
        <f t="shared" si="183"/>
        <v/>
      </c>
      <c r="AIL18" s="6">
        <v>42094</v>
      </c>
      <c r="AIM18" s="1">
        <v>11.96</v>
      </c>
      <c r="AIN18" s="1">
        <v>6013074</v>
      </c>
      <c r="AIO18" s="3">
        <f t="shared" si="184"/>
        <v>71916365.040000007</v>
      </c>
      <c r="AIQ18" s="6">
        <v>42094</v>
      </c>
      <c r="AIR18" s="1">
        <v>8.91</v>
      </c>
      <c r="AIS18" s="1">
        <v>2884860</v>
      </c>
      <c r="AIT18" s="3">
        <f t="shared" si="185"/>
        <v>25704102.600000001</v>
      </c>
      <c r="AIV18" s="6">
        <v>42094</v>
      </c>
      <c r="AIW18" s="1">
        <v>9.3800000000000008</v>
      </c>
      <c r="AIX18" s="1">
        <v>31852412</v>
      </c>
      <c r="AIY18" s="3">
        <f t="shared" si="186"/>
        <v>298775624.56</v>
      </c>
      <c r="AJA18" s="6">
        <v>42094</v>
      </c>
      <c r="AJB18" s="1">
        <v>17.489999999999998</v>
      </c>
      <c r="AJC18" s="1">
        <v>5356926</v>
      </c>
      <c r="AJD18" s="3">
        <f t="shared" si="187"/>
        <v>93692635.739999995</v>
      </c>
      <c r="AJF18" s="6">
        <v>42094</v>
      </c>
      <c r="AJG18" s="1">
        <v>41.57</v>
      </c>
      <c r="AJH18" s="1">
        <v>8785201</v>
      </c>
      <c r="AJI18" s="3">
        <f t="shared" si="188"/>
        <v>365200805.56999999</v>
      </c>
      <c r="AJK18" s="6">
        <v>42094</v>
      </c>
      <c r="AJL18" s="1">
        <v>16.760000000000002</v>
      </c>
      <c r="AJM18" s="1">
        <v>13516005</v>
      </c>
      <c r="AJN18" s="3">
        <f t="shared" si="189"/>
        <v>226528243.80000001</v>
      </c>
      <c r="AJP18" s="6">
        <v>42094</v>
      </c>
      <c r="AJQ18" s="1">
        <v>5.84</v>
      </c>
      <c r="AJR18" s="1">
        <v>43470263</v>
      </c>
      <c r="AJS18" s="3">
        <f t="shared" si="190"/>
        <v>253866335.91999999</v>
      </c>
      <c r="AJU18" s="6">
        <v>42094</v>
      </c>
      <c r="AJV18" s="1">
        <v>17.920000000000002</v>
      </c>
      <c r="AJW18" s="1">
        <v>15136336</v>
      </c>
      <c r="AJX18" s="3">
        <f t="shared" si="191"/>
        <v>271243141.12</v>
      </c>
      <c r="AJZ18" s="6">
        <v>42094</v>
      </c>
      <c r="AKA18" s="1">
        <v>12.11</v>
      </c>
      <c r="AKB18" s="1">
        <v>21965271</v>
      </c>
      <c r="AKC18" s="3">
        <f t="shared" si="192"/>
        <v>265999431.81</v>
      </c>
      <c r="AKE18" s="6">
        <v>42094</v>
      </c>
      <c r="AKF18" s="1">
        <v>4.33</v>
      </c>
      <c r="AKG18" s="1">
        <v>20580893</v>
      </c>
      <c r="AKH18" s="3">
        <f t="shared" si="193"/>
        <v>89115266.689999998</v>
      </c>
      <c r="AKM18" s="3" t="str">
        <f t="shared" si="194"/>
        <v/>
      </c>
      <c r="AKO18" s="6">
        <v>42094</v>
      </c>
      <c r="AKP18" s="1">
        <v>7.76</v>
      </c>
      <c r="AKQ18" s="1">
        <v>47163064</v>
      </c>
      <c r="AKR18" s="3">
        <f t="shared" si="195"/>
        <v>365985376.63999999</v>
      </c>
      <c r="AKT18" s="6">
        <v>42094</v>
      </c>
      <c r="AKU18" s="1">
        <v>9.1300000000000008</v>
      </c>
      <c r="AKV18" s="1">
        <v>1506997</v>
      </c>
      <c r="AKW18" s="3">
        <f t="shared" si="196"/>
        <v>13758882.610000001</v>
      </c>
      <c r="AKY18" s="6">
        <v>42094</v>
      </c>
      <c r="AKZ18" s="1">
        <v>3.57</v>
      </c>
      <c r="ALA18" s="1">
        <v>54318557</v>
      </c>
      <c r="ALB18" s="3">
        <f t="shared" si="197"/>
        <v>193917248.48999998</v>
      </c>
      <c r="ALG18" s="3" t="str">
        <f t="shared" si="198"/>
        <v/>
      </c>
      <c r="ALI18" s="6">
        <v>42094</v>
      </c>
      <c r="ALJ18" s="1">
        <v>8.86</v>
      </c>
      <c r="ALK18" s="1">
        <v>21332191</v>
      </c>
      <c r="ALL18" s="3">
        <f t="shared" si="199"/>
        <v>189003212.25999999</v>
      </c>
      <c r="ALN18" s="6">
        <v>42094</v>
      </c>
      <c r="ALO18" s="1">
        <v>5.01</v>
      </c>
      <c r="ALP18" s="1">
        <v>165179824</v>
      </c>
      <c r="ALQ18" s="3">
        <f t="shared" si="200"/>
        <v>827550918.24000001</v>
      </c>
      <c r="ALS18" s="6">
        <v>42094</v>
      </c>
      <c r="ALT18" s="1">
        <v>24.57</v>
      </c>
      <c r="ALU18" s="1">
        <v>7003972</v>
      </c>
      <c r="ALV18" s="3">
        <f t="shared" si="201"/>
        <v>172087592.03999999</v>
      </c>
      <c r="ALX18" s="6">
        <v>42094</v>
      </c>
      <c r="ALY18" s="1">
        <v>9.76</v>
      </c>
      <c r="ALZ18" s="1">
        <v>5352897</v>
      </c>
      <c r="AMA18" s="3">
        <f t="shared" si="202"/>
        <v>52244274.719999999</v>
      </c>
      <c r="AMC18" s="6">
        <v>42094</v>
      </c>
      <c r="AMD18" s="1">
        <v>16.420000000000002</v>
      </c>
      <c r="AME18" s="1">
        <v>10715750</v>
      </c>
      <c r="AMF18" s="3">
        <f t="shared" si="203"/>
        <v>175952615.00000003</v>
      </c>
      <c r="AMH18" s="6">
        <v>42094</v>
      </c>
      <c r="AMI18" s="1">
        <v>14.39</v>
      </c>
      <c r="AMJ18" s="1">
        <v>17172969</v>
      </c>
      <c r="AMK18" s="3">
        <f t="shared" si="204"/>
        <v>247119023.91</v>
      </c>
      <c r="AMP18" s="3" t="str">
        <f t="shared" si="205"/>
        <v/>
      </c>
      <c r="AMU18" s="3" t="str">
        <f t="shared" si="206"/>
        <v/>
      </c>
      <c r="AMZ18" s="3" t="str">
        <f t="shared" si="207"/>
        <v/>
      </c>
      <c r="ANB18" s="6">
        <v>42094</v>
      </c>
      <c r="ANC18" s="1">
        <v>16.82</v>
      </c>
      <c r="AND18" s="1">
        <v>6111562</v>
      </c>
      <c r="ANE18" s="3">
        <f t="shared" si="208"/>
        <v>102796472.84</v>
      </c>
      <c r="ANJ18" s="3" t="str">
        <f t="shared" si="209"/>
        <v/>
      </c>
      <c r="ANO18" s="3" t="str">
        <f t="shared" si="210"/>
        <v/>
      </c>
      <c r="ANQ18" s="6">
        <v>42094</v>
      </c>
      <c r="ANR18" s="1">
        <v>6.78</v>
      </c>
      <c r="ANS18" s="1">
        <v>30593503</v>
      </c>
      <c r="ANT18" s="3">
        <f t="shared" si="211"/>
        <v>207423950.34</v>
      </c>
      <c r="ANV18" s="6">
        <v>42094</v>
      </c>
      <c r="ANW18" s="1">
        <v>12.32</v>
      </c>
      <c r="ANX18" s="1">
        <v>6167891</v>
      </c>
      <c r="ANY18" s="3">
        <f t="shared" si="212"/>
        <v>75988417.120000005</v>
      </c>
      <c r="AOA18" s="6">
        <v>42094</v>
      </c>
      <c r="AOB18" s="1">
        <v>20.73</v>
      </c>
      <c r="AOC18" s="1">
        <v>8720664</v>
      </c>
      <c r="AOD18" s="3">
        <f t="shared" si="213"/>
        <v>180779364.72</v>
      </c>
      <c r="AOF18" s="6">
        <v>42094</v>
      </c>
      <c r="AOG18" s="1">
        <v>30.58</v>
      </c>
      <c r="AOH18" s="1">
        <v>11941648</v>
      </c>
      <c r="AOI18" s="3">
        <f t="shared" si="214"/>
        <v>365175595.83999997</v>
      </c>
      <c r="AOK18" s="6">
        <v>42094</v>
      </c>
      <c r="AOL18" s="1">
        <v>14.55</v>
      </c>
      <c r="AOM18" s="1">
        <v>12366768</v>
      </c>
      <c r="AON18" s="3">
        <f t="shared" si="215"/>
        <v>179936474.40000001</v>
      </c>
      <c r="AOS18" s="3" t="str">
        <f t="shared" si="216"/>
        <v/>
      </c>
      <c r="AOU18" s="6">
        <v>42094</v>
      </c>
      <c r="AOV18" s="1">
        <v>9.92</v>
      </c>
      <c r="AOW18" s="1">
        <v>5408662</v>
      </c>
      <c r="AOX18" s="3">
        <f t="shared" si="217"/>
        <v>53653927.039999999</v>
      </c>
      <c r="AOZ18" s="6">
        <v>42094</v>
      </c>
      <c r="APA18" s="1">
        <v>7.49</v>
      </c>
      <c r="APB18" s="1">
        <v>15117294</v>
      </c>
      <c r="APC18" s="3">
        <f t="shared" si="218"/>
        <v>113228532.06</v>
      </c>
      <c r="APE18" s="6">
        <v>42094</v>
      </c>
      <c r="APF18" s="1">
        <v>8.94</v>
      </c>
      <c r="APG18" s="1">
        <v>15048196</v>
      </c>
      <c r="APH18" s="3">
        <f t="shared" si="219"/>
        <v>134530872.23999998</v>
      </c>
      <c r="APJ18" s="6">
        <v>42094</v>
      </c>
      <c r="APK18" s="1">
        <v>25.83</v>
      </c>
      <c r="APL18" s="1">
        <v>11028847</v>
      </c>
      <c r="APM18" s="3">
        <f t="shared" si="220"/>
        <v>284875118.00999999</v>
      </c>
      <c r="APO18" s="6">
        <v>42094</v>
      </c>
      <c r="APP18" s="1">
        <v>31.31</v>
      </c>
      <c r="APQ18" s="1">
        <v>143466581</v>
      </c>
      <c r="APR18" s="3">
        <f t="shared" si="221"/>
        <v>4491938651.1099997</v>
      </c>
      <c r="APW18" s="3" t="str">
        <f t="shared" si="222"/>
        <v/>
      </c>
      <c r="APY18" s="6">
        <v>42094</v>
      </c>
      <c r="APZ18" s="1">
        <v>21.32</v>
      </c>
      <c r="AQA18" s="1">
        <v>7352940</v>
      </c>
      <c r="AQB18" s="3">
        <f t="shared" si="223"/>
        <v>156764680.80000001</v>
      </c>
      <c r="AQD18" s="6">
        <v>42094</v>
      </c>
      <c r="AQE18" s="1">
        <v>13.48</v>
      </c>
      <c r="AQF18" s="1">
        <v>24246828</v>
      </c>
      <c r="AQG18" s="3">
        <f t="shared" si="224"/>
        <v>326847241.44</v>
      </c>
      <c r="AQI18" s="6">
        <v>42094</v>
      </c>
      <c r="AQJ18" s="1">
        <v>29.99</v>
      </c>
      <c r="AQK18" s="1">
        <v>10720492</v>
      </c>
      <c r="AQL18" s="3">
        <f t="shared" si="225"/>
        <v>321507555.07999998</v>
      </c>
      <c r="AQN18" s="6">
        <v>42094</v>
      </c>
      <c r="AQO18" s="1">
        <v>33.21</v>
      </c>
      <c r="AQP18" s="1">
        <v>33900826</v>
      </c>
      <c r="AQQ18" s="3">
        <f t="shared" si="226"/>
        <v>1125846431.46</v>
      </c>
      <c r="AQS18" s="6">
        <v>42094</v>
      </c>
      <c r="AQT18" s="1">
        <v>64.11</v>
      </c>
      <c r="AQU18" s="1">
        <v>12270043</v>
      </c>
      <c r="AQV18" s="3">
        <f t="shared" si="227"/>
        <v>786632456.73000002</v>
      </c>
      <c r="AQX18" s="6">
        <v>42094</v>
      </c>
      <c r="AQY18" s="1">
        <v>23.84</v>
      </c>
      <c r="AQZ18" s="1">
        <v>20209716</v>
      </c>
      <c r="ARA18" s="3">
        <f t="shared" si="228"/>
        <v>481799629.44</v>
      </c>
      <c r="ARC18" s="6">
        <v>42094</v>
      </c>
      <c r="ARD18" s="1">
        <v>40.28</v>
      </c>
      <c r="ARE18" s="1">
        <v>36605155</v>
      </c>
      <c r="ARF18" s="3">
        <f t="shared" si="229"/>
        <v>1474455643.4000001</v>
      </c>
      <c r="ARH18" s="6">
        <v>42094</v>
      </c>
      <c r="ARI18" s="1">
        <v>8.4</v>
      </c>
      <c r="ARJ18" s="1">
        <v>44144280</v>
      </c>
      <c r="ARK18" s="3">
        <f t="shared" si="230"/>
        <v>370811952</v>
      </c>
      <c r="ARM18" s="6">
        <v>42094</v>
      </c>
      <c r="ARN18" s="1">
        <v>30.55</v>
      </c>
      <c r="ARO18" s="1">
        <v>8110771</v>
      </c>
      <c r="ARP18" s="3">
        <f t="shared" si="231"/>
        <v>247784054.05000001</v>
      </c>
      <c r="ARU18" s="3" t="str">
        <f t="shared" si="232"/>
        <v/>
      </c>
      <c r="ARW18" s="6">
        <v>42094</v>
      </c>
      <c r="ARX18" s="1">
        <v>15.35</v>
      </c>
      <c r="ARY18" s="1">
        <v>2679089</v>
      </c>
      <c r="ARZ18" s="3">
        <f t="shared" si="233"/>
        <v>41124016.149999999</v>
      </c>
      <c r="ASB18" s="6">
        <v>42094</v>
      </c>
      <c r="ASC18" s="1">
        <v>38.47</v>
      </c>
      <c r="ASD18" s="1">
        <v>21434275</v>
      </c>
      <c r="ASE18" s="3">
        <f t="shared" si="234"/>
        <v>824576559.25</v>
      </c>
      <c r="ASJ18" s="3" t="str">
        <f t="shared" si="235"/>
        <v/>
      </c>
      <c r="ASL18" s="6">
        <v>42094</v>
      </c>
      <c r="ASM18" s="1">
        <v>17.21</v>
      </c>
      <c r="ASN18" s="1">
        <v>11746101</v>
      </c>
      <c r="ASO18" s="3">
        <f t="shared" si="236"/>
        <v>202150398.21000001</v>
      </c>
      <c r="ASQ18" s="6">
        <v>42094</v>
      </c>
      <c r="ASR18" s="1">
        <v>81.305000000000007</v>
      </c>
      <c r="ASS18" s="1">
        <v>53484979</v>
      </c>
      <c r="AST18" s="3">
        <f t="shared" si="237"/>
        <v>4348596217.5950003</v>
      </c>
      <c r="ASV18" s="6">
        <v>42094</v>
      </c>
      <c r="ASW18" s="1">
        <v>10.96</v>
      </c>
      <c r="ASX18" s="1">
        <v>27837052</v>
      </c>
      <c r="ASY18" s="3">
        <f t="shared" si="238"/>
        <v>305094089.92000002</v>
      </c>
      <c r="ATA18" s="6">
        <v>42094</v>
      </c>
      <c r="ATB18" s="1">
        <v>19.670000000000002</v>
      </c>
      <c r="ATC18" s="1">
        <v>105812785</v>
      </c>
      <c r="ATD18" s="3">
        <f t="shared" si="239"/>
        <v>2081337480.9500003</v>
      </c>
      <c r="ATF18" s="6">
        <v>42094</v>
      </c>
      <c r="ATG18" s="1">
        <v>3.16</v>
      </c>
      <c r="ATH18" s="1">
        <v>63446515</v>
      </c>
      <c r="ATI18" s="3">
        <f t="shared" si="240"/>
        <v>200490987.40000001</v>
      </c>
      <c r="ATN18" s="3" t="str">
        <f t="shared" si="241"/>
        <v/>
      </c>
      <c r="ATP18" s="6">
        <v>42094</v>
      </c>
      <c r="ATQ18" s="1">
        <v>43.41</v>
      </c>
      <c r="ATR18" s="1">
        <v>425661868</v>
      </c>
      <c r="ATS18" s="3">
        <f t="shared" si="242"/>
        <v>18477981689.879997</v>
      </c>
      <c r="ATU18" s="6">
        <v>42094</v>
      </c>
      <c r="ATV18" s="1">
        <v>22.85</v>
      </c>
      <c r="ATW18" s="1">
        <v>20850247</v>
      </c>
      <c r="ATX18" s="3">
        <f t="shared" si="243"/>
        <v>476428143.95000005</v>
      </c>
      <c r="ATZ18" s="6">
        <v>42094</v>
      </c>
      <c r="AUA18" s="1">
        <v>30.91</v>
      </c>
      <c r="AUB18" s="1">
        <v>4315109</v>
      </c>
      <c r="AUC18" s="3">
        <f t="shared" si="244"/>
        <v>133380019.19</v>
      </c>
      <c r="AUE18" s="6">
        <v>42094</v>
      </c>
      <c r="AUF18" s="1">
        <v>21.24</v>
      </c>
      <c r="AUG18" s="1">
        <v>18718417</v>
      </c>
      <c r="AUH18" s="3">
        <f t="shared" si="245"/>
        <v>397579177.07999998</v>
      </c>
      <c r="AUJ18" s="6">
        <v>42094</v>
      </c>
      <c r="AUK18" s="1">
        <v>5.5600000000000005</v>
      </c>
      <c r="AUL18" s="1">
        <v>15305710</v>
      </c>
      <c r="AUM18" s="3">
        <f t="shared" si="246"/>
        <v>85099747.600000009</v>
      </c>
      <c r="AUR18" s="3" t="str">
        <f t="shared" si="247"/>
        <v/>
      </c>
      <c r="AUT18" s="6">
        <v>42094</v>
      </c>
      <c r="AUU18" s="1">
        <v>1.98</v>
      </c>
      <c r="AUV18" s="1">
        <v>42928699</v>
      </c>
      <c r="AUW18" s="3">
        <f t="shared" si="248"/>
        <v>84998824.019999996</v>
      </c>
      <c r="AVB18" s="3" t="str">
        <f t="shared" si="249"/>
        <v/>
      </c>
      <c r="AVD18" s="6">
        <v>42094</v>
      </c>
      <c r="AVE18" s="1">
        <v>12.574999999999999</v>
      </c>
      <c r="AVF18" s="1">
        <v>34625740</v>
      </c>
      <c r="AVG18" s="3">
        <f t="shared" si="250"/>
        <v>435418680.5</v>
      </c>
      <c r="AVI18" s="6">
        <v>42094</v>
      </c>
      <c r="AVJ18" s="1">
        <v>52.95</v>
      </c>
      <c r="AVK18" s="1">
        <v>18858984</v>
      </c>
      <c r="AVL18" s="3">
        <f t="shared" si="251"/>
        <v>998583202.80000007</v>
      </c>
      <c r="AVN18" s="6">
        <v>42094</v>
      </c>
      <c r="AVO18" s="1">
        <v>11.74</v>
      </c>
      <c r="AVP18" s="1">
        <v>62836235</v>
      </c>
      <c r="AVQ18" s="3">
        <f t="shared" si="252"/>
        <v>737697398.89999998</v>
      </c>
      <c r="AVS18" s="6">
        <v>42094</v>
      </c>
      <c r="AVT18" s="1">
        <v>32.159999999999997</v>
      </c>
      <c r="AVU18" s="1">
        <v>21225370</v>
      </c>
      <c r="AVV18" s="3">
        <f t="shared" si="253"/>
        <v>682607899.19999993</v>
      </c>
      <c r="AVX18" s="6">
        <v>42094</v>
      </c>
      <c r="AVY18" s="1">
        <v>32.880000000000003</v>
      </c>
      <c r="AVZ18" s="1">
        <v>15618695</v>
      </c>
      <c r="AWA18" s="3">
        <f t="shared" si="254"/>
        <v>513542691.60000002</v>
      </c>
      <c r="AWC18" s="6">
        <v>42094</v>
      </c>
      <c r="AWD18" s="1">
        <v>17.829999999999998</v>
      </c>
      <c r="AWE18" s="1">
        <v>31902099</v>
      </c>
      <c r="AWF18" s="3">
        <f t="shared" si="255"/>
        <v>568814425.16999996</v>
      </c>
      <c r="AWH18" s="6">
        <v>42094</v>
      </c>
      <c r="AWI18" s="1">
        <v>45.24</v>
      </c>
      <c r="AWJ18" s="1">
        <v>34175637</v>
      </c>
      <c r="AWK18" s="3">
        <f t="shared" si="256"/>
        <v>1546105817.8800001</v>
      </c>
      <c r="AWM18" s="6">
        <v>42094</v>
      </c>
      <c r="AWN18" s="1">
        <v>15.34</v>
      </c>
      <c r="AWO18" s="1">
        <v>5781380</v>
      </c>
      <c r="AWP18" s="3">
        <f t="shared" si="257"/>
        <v>88686369.200000003</v>
      </c>
      <c r="AWR18" s="6">
        <v>42094</v>
      </c>
      <c r="AWS18" s="1">
        <v>7.95</v>
      </c>
      <c r="AWT18" s="1">
        <v>43848096</v>
      </c>
      <c r="AWU18" s="3">
        <f t="shared" si="258"/>
        <v>348592363.19999999</v>
      </c>
      <c r="AWW18" s="6">
        <v>42094</v>
      </c>
      <c r="AWX18" s="1">
        <v>75.709999999999994</v>
      </c>
      <c r="AWY18" s="1">
        <v>122023056</v>
      </c>
      <c r="AWZ18" s="3">
        <f t="shared" si="259"/>
        <v>9238365569.7599983</v>
      </c>
      <c r="AXB18" s="6">
        <v>42094</v>
      </c>
      <c r="AXC18" s="1">
        <v>16.21</v>
      </c>
      <c r="AXD18" s="1">
        <v>428160837</v>
      </c>
      <c r="AXE18" s="3">
        <f t="shared" si="260"/>
        <v>6940487167.7700005</v>
      </c>
      <c r="AXG18" s="6">
        <v>42094</v>
      </c>
      <c r="AXH18" s="1">
        <v>44.45</v>
      </c>
      <c r="AXI18" s="1">
        <v>5923424</v>
      </c>
      <c r="AXJ18" s="3">
        <f t="shared" si="261"/>
        <v>263296196.80000001</v>
      </c>
      <c r="AXL18" s="6">
        <v>42094</v>
      </c>
      <c r="AXM18" s="1">
        <v>46.48</v>
      </c>
      <c r="AXN18" s="1">
        <v>22579893</v>
      </c>
      <c r="AXO18" s="3">
        <f t="shared" si="262"/>
        <v>1049513426.64</v>
      </c>
      <c r="AXT18" s="3" t="str">
        <f t="shared" si="263"/>
        <v/>
      </c>
      <c r="AXV18" s="6">
        <v>42094</v>
      </c>
      <c r="AXW18" s="1">
        <v>22.8</v>
      </c>
      <c r="AXX18" s="1">
        <v>11768735</v>
      </c>
      <c r="AXY18" s="3">
        <f t="shared" si="264"/>
        <v>268327158</v>
      </c>
      <c r="AYA18" s="6">
        <v>42094</v>
      </c>
      <c r="AYB18" s="1">
        <v>35.1</v>
      </c>
      <c r="AYC18" s="1">
        <v>13121988</v>
      </c>
      <c r="AYD18" s="3">
        <f t="shared" si="265"/>
        <v>460581778.80000001</v>
      </c>
      <c r="AYF18" s="6">
        <v>42094</v>
      </c>
      <c r="AYG18" s="1">
        <v>41.75</v>
      </c>
      <c r="AYH18" s="1">
        <v>24896344</v>
      </c>
      <c r="AYI18" s="3">
        <f t="shared" si="266"/>
        <v>1039422362</v>
      </c>
      <c r="AYK18" s="6">
        <v>42094</v>
      </c>
      <c r="AYL18" s="1">
        <v>5.6</v>
      </c>
      <c r="AYM18" s="1">
        <v>14991889</v>
      </c>
      <c r="AYN18" s="3">
        <f t="shared" si="267"/>
        <v>83954578.399999991</v>
      </c>
      <c r="AYP18" s="6">
        <v>42094</v>
      </c>
      <c r="AYQ18" s="1">
        <v>24.51</v>
      </c>
      <c r="AYR18" s="1">
        <v>13255244</v>
      </c>
      <c r="AYS18" s="3">
        <f t="shared" si="268"/>
        <v>324886030.44</v>
      </c>
      <c r="AYX18" s="3" t="str">
        <f t="shared" si="269"/>
        <v/>
      </c>
      <c r="AYZ18" s="6">
        <v>42094</v>
      </c>
      <c r="AZA18" s="1">
        <v>7.4592000000000001</v>
      </c>
      <c r="AZB18" s="1">
        <v>159473078</v>
      </c>
      <c r="AZC18" s="3">
        <f t="shared" si="270"/>
        <v>1189541583.4175999</v>
      </c>
      <c r="AZH18" s="3" t="str">
        <f t="shared" si="271"/>
        <v/>
      </c>
      <c r="AZJ18" s="6">
        <v>42094</v>
      </c>
      <c r="AZK18" s="1">
        <v>52.08</v>
      </c>
      <c r="AZL18" s="1">
        <v>13271183</v>
      </c>
      <c r="AZM18" s="3">
        <f t="shared" si="272"/>
        <v>691163210.63999999</v>
      </c>
      <c r="AZO18" s="6">
        <v>42094</v>
      </c>
      <c r="AZP18" s="1">
        <v>34.89</v>
      </c>
      <c r="AZQ18" s="1">
        <v>96721613</v>
      </c>
      <c r="AZR18" s="3">
        <f t="shared" si="273"/>
        <v>3374617077.5700002</v>
      </c>
      <c r="AZT18" s="6">
        <v>42094</v>
      </c>
      <c r="AZU18" s="1">
        <v>18.21</v>
      </c>
      <c r="AZV18" s="1">
        <v>89518628</v>
      </c>
      <c r="AZW18" s="3">
        <f t="shared" si="274"/>
        <v>1630134215.8800001</v>
      </c>
      <c r="AZY18" s="6">
        <v>42094</v>
      </c>
      <c r="AZZ18" s="1">
        <v>28.32</v>
      </c>
      <c r="BAA18" s="1">
        <v>40370686</v>
      </c>
      <c r="BAB18" s="3">
        <f t="shared" si="275"/>
        <v>1143297827.52</v>
      </c>
      <c r="BAD18" s="6">
        <v>42094</v>
      </c>
      <c r="BAE18" s="1">
        <v>41.83</v>
      </c>
      <c r="BAF18" s="1">
        <v>29095706</v>
      </c>
      <c r="BAG18" s="3">
        <f t="shared" si="276"/>
        <v>1217073381.98</v>
      </c>
      <c r="BAI18" s="6">
        <v>42094</v>
      </c>
      <c r="BAJ18" s="1">
        <v>19.649999999999999</v>
      </c>
      <c r="BAK18" s="1">
        <v>156194285</v>
      </c>
      <c r="BAL18" s="3">
        <f t="shared" si="277"/>
        <v>3069217700.25</v>
      </c>
      <c r="BAN18" s="6">
        <v>42094</v>
      </c>
      <c r="BAO18" s="1">
        <v>53.33</v>
      </c>
      <c r="BAP18" s="1">
        <v>15643332</v>
      </c>
      <c r="BAQ18" s="3">
        <f t="shared" si="278"/>
        <v>834258895.55999994</v>
      </c>
      <c r="BAS18" s="6">
        <v>42094</v>
      </c>
      <c r="BAT18" s="1">
        <v>21.34</v>
      </c>
      <c r="BAU18" s="1">
        <v>90322427</v>
      </c>
      <c r="BAV18" s="3">
        <f t="shared" si="279"/>
        <v>1927480592.1800001</v>
      </c>
      <c r="BBA18" s="3" t="str">
        <f t="shared" si="280"/>
        <v/>
      </c>
      <c r="BBC18" s="6">
        <v>42094</v>
      </c>
      <c r="BBD18" s="1">
        <v>47.93</v>
      </c>
      <c r="BBE18" s="1">
        <v>10571520</v>
      </c>
      <c r="BBF18" s="3">
        <f t="shared" si="281"/>
        <v>506692953.60000002</v>
      </c>
      <c r="BBH18" s="6">
        <v>42094</v>
      </c>
      <c r="BBI18" s="1">
        <v>19.75</v>
      </c>
      <c r="BBJ18" s="1">
        <v>125451177</v>
      </c>
      <c r="BBK18" s="3">
        <f t="shared" si="282"/>
        <v>2477660745.75</v>
      </c>
      <c r="BBM18" s="6">
        <v>42094</v>
      </c>
      <c r="BBN18" s="1">
        <v>34.700000000000003</v>
      </c>
      <c r="BBO18" s="1">
        <v>9897158</v>
      </c>
      <c r="BBP18" s="3">
        <f t="shared" si="283"/>
        <v>343431382.60000002</v>
      </c>
      <c r="BBU18" s="3" t="str">
        <f t="shared" si="284"/>
        <v/>
      </c>
      <c r="BBW18" s="6">
        <v>42094</v>
      </c>
      <c r="BBX18" s="1">
        <v>24.19</v>
      </c>
      <c r="BBY18" s="1">
        <v>34970370</v>
      </c>
      <c r="BBZ18" s="3">
        <f t="shared" si="285"/>
        <v>845933250.30000007</v>
      </c>
      <c r="BCE18" s="3" t="str">
        <f t="shared" si="286"/>
        <v/>
      </c>
      <c r="BCG18" s="6">
        <v>42094</v>
      </c>
      <c r="BCH18" s="1">
        <v>22.69</v>
      </c>
      <c r="BCI18" s="1">
        <v>33309214</v>
      </c>
      <c r="BCJ18" s="3">
        <f t="shared" si="287"/>
        <v>755786065.66000009</v>
      </c>
      <c r="BCL18" s="6">
        <v>42094</v>
      </c>
      <c r="BCM18" s="1">
        <v>39.25</v>
      </c>
      <c r="BCN18" s="1">
        <v>417507328</v>
      </c>
      <c r="BCO18" s="3">
        <f t="shared" si="288"/>
        <v>16387162624</v>
      </c>
      <c r="BCQ18" s="6">
        <v>42094</v>
      </c>
      <c r="BCR18" s="1">
        <v>15.33</v>
      </c>
      <c r="BCS18" s="1">
        <v>29429193</v>
      </c>
      <c r="BCT18" s="3">
        <f t="shared" si="289"/>
        <v>451149528.69</v>
      </c>
      <c r="BCV18" s="6">
        <v>42094</v>
      </c>
      <c r="BCW18" s="1">
        <v>37.96</v>
      </c>
      <c r="BCX18" s="1">
        <v>28135161</v>
      </c>
      <c r="BCY18" s="3">
        <f t="shared" si="290"/>
        <v>1068010711.5600001</v>
      </c>
      <c r="BDA18" s="6">
        <v>42094</v>
      </c>
      <c r="BDB18" s="1">
        <v>2.85</v>
      </c>
      <c r="BDC18" s="1">
        <v>1001826532</v>
      </c>
      <c r="BDD18" s="3">
        <f t="shared" si="291"/>
        <v>2855205616.2000003</v>
      </c>
      <c r="BDI18" s="3" t="str">
        <f t="shared" si="292"/>
        <v/>
      </c>
      <c r="BDN18" s="3" t="str">
        <f t="shared" si="293"/>
        <v/>
      </c>
      <c r="BDP18" s="6">
        <v>42094</v>
      </c>
      <c r="BDQ18" s="1">
        <v>47.35</v>
      </c>
      <c r="BDR18" s="1">
        <v>200348697</v>
      </c>
      <c r="BDS18" s="3">
        <f t="shared" si="294"/>
        <v>9486510802.9500008</v>
      </c>
      <c r="BDU18" s="6">
        <v>42094</v>
      </c>
      <c r="BDV18" s="1">
        <v>11</v>
      </c>
      <c r="BDW18" s="1">
        <v>75641994</v>
      </c>
      <c r="BDX18" s="3">
        <f t="shared" si="295"/>
        <v>832061934</v>
      </c>
      <c r="BDZ18" s="6">
        <v>42094</v>
      </c>
      <c r="BEA18" s="1">
        <v>20.02</v>
      </c>
      <c r="BEB18" s="1">
        <v>179144972</v>
      </c>
      <c r="BEC18" s="3">
        <f t="shared" si="296"/>
        <v>3586482339.4400001</v>
      </c>
      <c r="BEH18" s="3" t="str">
        <f t="shared" si="297"/>
        <v/>
      </c>
      <c r="BEJ18" s="6">
        <v>42094</v>
      </c>
      <c r="BEK18" s="1">
        <v>59.22</v>
      </c>
      <c r="BEL18" s="1">
        <v>30825404</v>
      </c>
      <c r="BEM18" s="3">
        <f t="shared" si="298"/>
        <v>1825480424.8799999</v>
      </c>
      <c r="BEO18" s="6">
        <v>42094</v>
      </c>
      <c r="BEP18" s="1">
        <v>31.38</v>
      </c>
      <c r="BEQ18" s="1">
        <v>9033325</v>
      </c>
      <c r="BER18" s="3">
        <f t="shared" si="299"/>
        <v>283465738.5</v>
      </c>
      <c r="BET18" s="6">
        <v>42094</v>
      </c>
      <c r="BEU18" s="1">
        <v>79.709999999999994</v>
      </c>
      <c r="BEV18" s="1">
        <v>50839921</v>
      </c>
      <c r="BEW18" s="3">
        <f t="shared" si="300"/>
        <v>4052450102.9099998</v>
      </c>
      <c r="BEY18" s="6">
        <v>42094</v>
      </c>
      <c r="BEZ18" s="1">
        <v>88.72</v>
      </c>
      <c r="BFA18" s="1">
        <v>14492393</v>
      </c>
      <c r="BFB18" s="3">
        <f t="shared" si="301"/>
        <v>1285765106.96</v>
      </c>
      <c r="BFD18" s="6">
        <v>42094</v>
      </c>
      <c r="BFE18" s="1">
        <v>52.65</v>
      </c>
      <c r="BFF18" s="1">
        <v>19532079</v>
      </c>
      <c r="BFG18" s="3">
        <f t="shared" si="302"/>
        <v>1028363959.35</v>
      </c>
      <c r="BFI18" s="6">
        <v>42094</v>
      </c>
      <c r="BFJ18" s="1">
        <v>70.819999999999993</v>
      </c>
      <c r="BFK18" s="1">
        <v>45360129</v>
      </c>
      <c r="BFL18" s="3">
        <f t="shared" si="303"/>
        <v>3212404335.7799997</v>
      </c>
      <c r="BFN18" s="6">
        <v>42094</v>
      </c>
      <c r="BFO18" s="1">
        <v>11.865</v>
      </c>
      <c r="BFP18" s="1">
        <v>324624659</v>
      </c>
      <c r="BFQ18" s="3">
        <f t="shared" si="304"/>
        <v>3851671579.0349998</v>
      </c>
      <c r="BFS18" s="6">
        <v>42094</v>
      </c>
      <c r="BFT18" s="1">
        <v>14.11</v>
      </c>
      <c r="BFU18" s="1">
        <v>423098093</v>
      </c>
      <c r="BFV18" s="3">
        <f t="shared" si="305"/>
        <v>5969914092.2299995</v>
      </c>
      <c r="BFX18" s="6">
        <v>42094</v>
      </c>
      <c r="BFY18" s="1">
        <v>77.25</v>
      </c>
      <c r="BFZ18" s="1">
        <v>13559138</v>
      </c>
      <c r="BGA18" s="3">
        <f t="shared" si="306"/>
        <v>1047443410.5</v>
      </c>
      <c r="BGC18" s="6">
        <v>42094</v>
      </c>
      <c r="BGD18" s="1">
        <v>52.61</v>
      </c>
      <c r="BGE18" s="1">
        <v>20814146</v>
      </c>
      <c r="BGF18" s="3">
        <f t="shared" si="307"/>
        <v>1095032221.0599999</v>
      </c>
      <c r="BGH18" s="6">
        <v>42094</v>
      </c>
      <c r="BGI18" s="1">
        <v>38.159999999999997</v>
      </c>
      <c r="BGJ18" s="1">
        <v>17419657</v>
      </c>
      <c r="BGK18" s="3">
        <f t="shared" si="308"/>
        <v>664734111.11999989</v>
      </c>
      <c r="BGM18" s="6">
        <v>42094</v>
      </c>
      <c r="BGN18" s="1">
        <v>64.959999999999994</v>
      </c>
      <c r="BGO18" s="1">
        <v>7830998</v>
      </c>
      <c r="BGP18" s="3">
        <f t="shared" si="309"/>
        <v>508701630.07999992</v>
      </c>
      <c r="BGR18" s="6">
        <v>42094</v>
      </c>
      <c r="BGS18" s="1">
        <v>60.52</v>
      </c>
      <c r="BGT18" s="1">
        <v>47137235</v>
      </c>
      <c r="BGU18" s="3">
        <f t="shared" si="310"/>
        <v>2852745462.2000003</v>
      </c>
      <c r="BGW18" s="6">
        <v>42094</v>
      </c>
      <c r="BGX18" s="1">
        <v>34.950000000000003</v>
      </c>
      <c r="BGY18" s="1">
        <v>111494810</v>
      </c>
      <c r="BGZ18" s="3">
        <f t="shared" si="311"/>
        <v>3896743609.5000005</v>
      </c>
      <c r="BHB18" s="6">
        <v>42094</v>
      </c>
      <c r="BHC18" s="1">
        <v>2.57</v>
      </c>
      <c r="BHD18" s="1">
        <v>237767549</v>
      </c>
      <c r="BHE18" s="3">
        <f t="shared" si="312"/>
        <v>611062600.92999995</v>
      </c>
      <c r="BHG18" s="6">
        <v>42094</v>
      </c>
      <c r="BHH18" s="1">
        <v>59.2</v>
      </c>
      <c r="BHI18" s="1">
        <v>126949280</v>
      </c>
      <c r="BHJ18" s="3">
        <f t="shared" si="313"/>
        <v>7515397376</v>
      </c>
      <c r="BHL18" s="6">
        <v>42094</v>
      </c>
      <c r="BHM18" s="1">
        <v>12.675000000000001</v>
      </c>
      <c r="BHN18" s="1">
        <v>267679634</v>
      </c>
      <c r="BHO18" s="3">
        <f t="shared" si="314"/>
        <v>3392839360.9500003</v>
      </c>
      <c r="BHQ18" s="6">
        <v>42094</v>
      </c>
      <c r="BHR18" s="1">
        <v>83.320499999999996</v>
      </c>
      <c r="BHS18" s="1">
        <v>43429272</v>
      </c>
      <c r="BHT18" s="3">
        <f t="shared" si="315"/>
        <v>3618548657.6759996</v>
      </c>
      <c r="BHV18" s="6">
        <v>42094</v>
      </c>
      <c r="BHW18" s="1">
        <v>127.04</v>
      </c>
      <c r="BHX18" s="1">
        <v>24558818</v>
      </c>
      <c r="BHY18" s="3">
        <f t="shared" si="316"/>
        <v>3119952238.7200003</v>
      </c>
      <c r="BIA18" s="6">
        <v>42094</v>
      </c>
      <c r="BIB18" s="1">
        <v>22.58</v>
      </c>
      <c r="BIC18" s="1">
        <v>293719753</v>
      </c>
      <c r="BID18" s="3">
        <f t="shared" si="317"/>
        <v>6632192022.7399998</v>
      </c>
      <c r="BIF18" s="6">
        <v>42094</v>
      </c>
      <c r="BIG18" s="1">
        <v>52.03</v>
      </c>
      <c r="BIH18" s="1">
        <v>224086149</v>
      </c>
      <c r="BII18" s="3">
        <f t="shared" si="318"/>
        <v>11659202332.469999</v>
      </c>
      <c r="BIK18" s="6">
        <v>42094</v>
      </c>
      <c r="BIL18" s="1">
        <v>25.2</v>
      </c>
      <c r="BIM18" s="1">
        <v>94869970</v>
      </c>
      <c r="BIN18" s="3">
        <f t="shared" si="319"/>
        <v>2390723244</v>
      </c>
      <c r="BIP18" s="6">
        <v>42094</v>
      </c>
      <c r="BIQ18" s="1">
        <v>43.33</v>
      </c>
      <c r="BIR18" s="1">
        <v>249110716</v>
      </c>
      <c r="BIS18" s="3">
        <f t="shared" si="320"/>
        <v>10793967324.279999</v>
      </c>
      <c r="BIU18" s="6">
        <v>42094</v>
      </c>
      <c r="BIV18" s="1">
        <v>18.440000000000001</v>
      </c>
      <c r="BIW18" s="1">
        <v>189634169</v>
      </c>
      <c r="BIX18" s="3">
        <f t="shared" si="321"/>
        <v>3496854076.3600001</v>
      </c>
      <c r="BIZ18" s="6">
        <v>42094</v>
      </c>
      <c r="BJA18" s="1">
        <v>35.46</v>
      </c>
      <c r="BJB18" s="1">
        <v>194495283</v>
      </c>
      <c r="BJC18" s="3">
        <f t="shared" si="322"/>
        <v>6896802735.1800003</v>
      </c>
      <c r="BJH18" s="3" t="str">
        <f t="shared" si="323"/>
        <v/>
      </c>
      <c r="BJJ18" s="6">
        <v>42094</v>
      </c>
      <c r="BJK18" s="1">
        <v>46.32</v>
      </c>
      <c r="BJL18" s="1">
        <v>39294221</v>
      </c>
      <c r="BJM18" s="3">
        <f t="shared" si="324"/>
        <v>1820108316.72</v>
      </c>
      <c r="BJO18" s="6">
        <v>42094</v>
      </c>
      <c r="BJP18" s="1">
        <v>50.08</v>
      </c>
      <c r="BJQ18" s="1">
        <v>1271571307</v>
      </c>
      <c r="BJR18" s="3">
        <f t="shared" si="325"/>
        <v>63680291054.559998</v>
      </c>
      <c r="BJT18" s="6">
        <v>42094</v>
      </c>
      <c r="BJU18" s="1">
        <v>2.68</v>
      </c>
      <c r="BJV18" s="1">
        <v>1053226919</v>
      </c>
      <c r="BJW18" s="3">
        <f t="shared" si="326"/>
        <v>2822648142.9200001</v>
      </c>
      <c r="BJY18" s="6">
        <v>42094</v>
      </c>
      <c r="BJZ18" s="1">
        <v>146.08000000000001</v>
      </c>
      <c r="BKA18" s="1">
        <v>81677743</v>
      </c>
      <c r="BKB18" s="3">
        <f t="shared" si="327"/>
        <v>11931484697.440001</v>
      </c>
      <c r="BKD18" s="6">
        <v>42094</v>
      </c>
      <c r="BKE18" s="1">
        <v>70.53</v>
      </c>
      <c r="BKF18" s="1">
        <v>41848530</v>
      </c>
      <c r="BKG18" s="3">
        <f t="shared" si="328"/>
        <v>2951576820.9000001</v>
      </c>
      <c r="BKI18" s="6">
        <v>42094</v>
      </c>
      <c r="BKJ18" s="1">
        <v>34.81</v>
      </c>
      <c r="BKK18" s="1">
        <v>151839188</v>
      </c>
      <c r="BKL18" s="3">
        <f t="shared" si="329"/>
        <v>5285522134.2800007</v>
      </c>
      <c r="BKN18" s="6">
        <v>42094</v>
      </c>
      <c r="BKO18" s="1">
        <v>57.09</v>
      </c>
      <c r="BKP18" s="1">
        <v>49891835</v>
      </c>
      <c r="BKQ18" s="3">
        <f t="shared" si="330"/>
        <v>2848324860.1500001</v>
      </c>
      <c r="BKS18" s="6">
        <v>42094</v>
      </c>
      <c r="BKT18" s="1">
        <v>53.784999999999997</v>
      </c>
      <c r="BKU18" s="1">
        <v>56379468</v>
      </c>
      <c r="BKV18" s="3">
        <f t="shared" si="331"/>
        <v>3032369686.3799996</v>
      </c>
      <c r="BKX18" s="6">
        <v>42094</v>
      </c>
      <c r="BKY18" s="1">
        <v>110.39</v>
      </c>
      <c r="BKZ18" s="1">
        <v>62290845</v>
      </c>
      <c r="BLA18" s="3">
        <f t="shared" si="332"/>
        <v>6876286379.5500002</v>
      </c>
      <c r="BLC18" s="6">
        <v>42094</v>
      </c>
      <c r="BLD18" s="1">
        <v>58.29</v>
      </c>
      <c r="BLE18" s="1">
        <v>90728078</v>
      </c>
      <c r="BLF18" s="3">
        <f t="shared" si="333"/>
        <v>5288539666.6199999</v>
      </c>
      <c r="BLH18" s="6">
        <v>42094</v>
      </c>
      <c r="BLI18" s="1">
        <v>229.9</v>
      </c>
      <c r="BLJ18" s="1">
        <v>23732435</v>
      </c>
      <c r="BLK18" s="3">
        <f t="shared" si="334"/>
        <v>5456086806.5</v>
      </c>
      <c r="BLM18" s="6">
        <v>42094</v>
      </c>
      <c r="BLN18" s="1">
        <v>42.3</v>
      </c>
      <c r="BLO18" s="1">
        <v>245459911</v>
      </c>
      <c r="BLP18" s="3">
        <f t="shared" si="335"/>
        <v>10382954235.299999</v>
      </c>
      <c r="BLR18" s="6">
        <v>42094</v>
      </c>
      <c r="BLS18" s="1">
        <v>23.364999999999998</v>
      </c>
      <c r="BLT18" s="1">
        <v>245533666</v>
      </c>
      <c r="BLU18" s="3">
        <f t="shared" si="336"/>
        <v>5736894106.0899992</v>
      </c>
      <c r="BLW18" s="6">
        <v>42094</v>
      </c>
      <c r="BLX18" s="1">
        <v>78.78</v>
      </c>
      <c r="BLY18" s="1">
        <v>72634263</v>
      </c>
      <c r="BLZ18" s="3">
        <f t="shared" si="337"/>
        <v>5722127239.1400003</v>
      </c>
      <c r="BMB18" s="6">
        <v>42094</v>
      </c>
      <c r="BMC18" s="1">
        <v>41.55</v>
      </c>
      <c r="BMD18" s="1">
        <v>150370356</v>
      </c>
      <c r="BME18" s="3">
        <f t="shared" si="338"/>
        <v>6247888291.7999992</v>
      </c>
      <c r="BMJ18" s="3" t="str">
        <f t="shared" si="339"/>
        <v/>
      </c>
      <c r="BML18" s="6">
        <v>42094</v>
      </c>
      <c r="BMM18" s="1">
        <v>51.32</v>
      </c>
      <c r="BMN18" s="1">
        <v>125590797</v>
      </c>
      <c r="BMO18" s="3">
        <f t="shared" si="340"/>
        <v>6445319702.04</v>
      </c>
      <c r="BMQ18" s="6">
        <v>42094</v>
      </c>
      <c r="BMR18" s="1">
        <v>91.01</v>
      </c>
      <c r="BMS18" s="1">
        <v>130386288</v>
      </c>
      <c r="BMT18" s="3">
        <f t="shared" si="341"/>
        <v>11866456070.880001</v>
      </c>
      <c r="BMV18" s="6">
        <v>42094</v>
      </c>
      <c r="BMW18" s="1">
        <v>65.959999999999994</v>
      </c>
      <c r="BMX18" s="1">
        <v>68822575</v>
      </c>
      <c r="BMY18" s="3">
        <f t="shared" si="342"/>
        <v>4539537047</v>
      </c>
      <c r="BND18" s="3" t="str">
        <f t="shared" si="343"/>
        <v/>
      </c>
      <c r="BNF18" s="6">
        <v>42094</v>
      </c>
      <c r="BNG18" s="1">
        <v>53.07</v>
      </c>
      <c r="BNH18" s="1">
        <v>200129252</v>
      </c>
      <c r="BNI18" s="3">
        <f t="shared" si="344"/>
        <v>10620859403.639999</v>
      </c>
      <c r="BNK18" s="6">
        <v>42094</v>
      </c>
      <c r="BNL18" s="1">
        <v>226.2</v>
      </c>
      <c r="BNM18" s="1">
        <v>61549560</v>
      </c>
      <c r="BNN18" s="3">
        <f t="shared" si="345"/>
        <v>13922510472</v>
      </c>
      <c r="BNP18" s="6">
        <v>42094</v>
      </c>
      <c r="BNQ18" s="1">
        <v>70.234999999999999</v>
      </c>
      <c r="BNR18" s="1">
        <v>120110863</v>
      </c>
      <c r="BNS18" s="3">
        <f t="shared" si="346"/>
        <v>8435986462.8050003</v>
      </c>
      <c r="BNU18" s="6">
        <v>42094</v>
      </c>
      <c r="BNV18" s="1">
        <v>43.56</v>
      </c>
      <c r="BNW18" s="1">
        <v>207259111</v>
      </c>
      <c r="BNX18" s="3">
        <f t="shared" si="347"/>
        <v>9028206875.1599998</v>
      </c>
      <c r="BNZ18" s="6">
        <v>42094</v>
      </c>
      <c r="BOA18" s="1">
        <v>58.814999999999998</v>
      </c>
      <c r="BOB18" s="1">
        <v>227996906</v>
      </c>
      <c r="BOC18" s="3">
        <f t="shared" si="348"/>
        <v>13409638026.389999</v>
      </c>
      <c r="BOE18" s="6">
        <v>42094</v>
      </c>
      <c r="BOF18" s="1">
        <v>232.85</v>
      </c>
      <c r="BOG18" s="1">
        <v>52533215</v>
      </c>
      <c r="BOH18" s="3">
        <f t="shared" si="349"/>
        <v>12232359112.75</v>
      </c>
      <c r="BOJ18" s="6">
        <v>42094</v>
      </c>
      <c r="BOK18" s="1">
        <v>14.146800000000001</v>
      </c>
      <c r="BOL18" s="1">
        <v>833079402</v>
      </c>
      <c r="BOM18" s="3">
        <f t="shared" si="350"/>
        <v>11785407684.2136</v>
      </c>
      <c r="BOO18" s="6">
        <v>42094</v>
      </c>
      <c r="BOP18" s="1">
        <v>96.96</v>
      </c>
      <c r="BOQ18" s="1">
        <v>107510423</v>
      </c>
      <c r="BOR18" s="3">
        <f t="shared" si="351"/>
        <v>10424210614.08</v>
      </c>
      <c r="BOT18" s="6">
        <v>42094</v>
      </c>
      <c r="BOU18" s="1">
        <v>24.276199999999999</v>
      </c>
      <c r="BOV18" s="1">
        <v>553158799</v>
      </c>
      <c r="BOW18" s="3">
        <f t="shared" si="352"/>
        <v>13428593636.2838</v>
      </c>
      <c r="BOY18" s="6">
        <v>42094</v>
      </c>
      <c r="BOZ18" s="1">
        <v>168.34299999999999</v>
      </c>
      <c r="BPA18" s="1">
        <v>45817452</v>
      </c>
      <c r="BPB18" s="3">
        <f t="shared" si="353"/>
        <v>7713047322.0359993</v>
      </c>
      <c r="BPD18" s="6">
        <v>42094</v>
      </c>
      <c r="BPE18" s="1">
        <v>82.01</v>
      </c>
      <c r="BPF18" s="1">
        <v>113805891</v>
      </c>
      <c r="BPG18" s="3">
        <f t="shared" si="354"/>
        <v>9333221120.9099998</v>
      </c>
      <c r="BPI18" s="6">
        <v>42094</v>
      </c>
      <c r="BPJ18" s="1">
        <v>30.44</v>
      </c>
      <c r="BPK18" s="1">
        <v>454309989</v>
      </c>
      <c r="BPL18" s="3">
        <f t="shared" si="355"/>
        <v>13829196065.16</v>
      </c>
      <c r="BPN18" s="6">
        <v>42094</v>
      </c>
      <c r="BPO18" s="1">
        <v>188.77</v>
      </c>
      <c r="BPP18" s="1">
        <v>319916575</v>
      </c>
      <c r="BPQ18" s="3">
        <f t="shared" si="356"/>
        <v>60390651862.75</v>
      </c>
      <c r="BPS18" s="6">
        <v>42094</v>
      </c>
      <c r="BPT18" s="1">
        <v>22.56</v>
      </c>
      <c r="BPU18" s="1">
        <v>926435621</v>
      </c>
      <c r="BPV18" s="3">
        <f t="shared" si="357"/>
        <v>20900387609.759998</v>
      </c>
      <c r="BPX18" s="6">
        <v>42094</v>
      </c>
      <c r="BPY18" s="1">
        <v>66.81</v>
      </c>
      <c r="BPZ18" s="1">
        <v>276373629</v>
      </c>
      <c r="BQA18" s="3">
        <f t="shared" si="358"/>
        <v>18464522153.490002</v>
      </c>
      <c r="BQF18" s="3" t="str">
        <f t="shared" si="359"/>
        <v/>
      </c>
      <c r="BQH18" s="6">
        <v>42094</v>
      </c>
      <c r="BQI18" s="1">
        <v>59.527000000000001</v>
      </c>
      <c r="BQJ18" s="1">
        <v>963553864</v>
      </c>
      <c r="BQK18" s="3">
        <f t="shared" si="360"/>
        <v>57357470862.328003</v>
      </c>
      <c r="BQM18" s="6">
        <v>42094</v>
      </c>
      <c r="BQN18" s="1">
        <v>73.94</v>
      </c>
      <c r="BQO18" s="1">
        <v>143778127</v>
      </c>
      <c r="BQP18" s="3">
        <f t="shared" si="361"/>
        <v>10630954710.379999</v>
      </c>
      <c r="BQR18" s="6">
        <v>42094</v>
      </c>
      <c r="BQS18" s="1">
        <v>126.98</v>
      </c>
      <c r="BQT18" s="1">
        <v>139793695</v>
      </c>
      <c r="BQU18" s="3">
        <f t="shared" si="362"/>
        <v>17751003391.100002</v>
      </c>
      <c r="BQW18" s="6">
        <v>42094</v>
      </c>
      <c r="BQX18" s="1">
        <v>98.13</v>
      </c>
      <c r="BQY18" s="1">
        <v>811557998</v>
      </c>
      <c r="BQZ18" s="3">
        <f t="shared" si="363"/>
        <v>79638186343.73999</v>
      </c>
      <c r="BRB18" s="6">
        <v>42094</v>
      </c>
      <c r="BRC18" s="1">
        <v>20.925000000000001</v>
      </c>
      <c r="BRD18" s="1">
        <v>391110909</v>
      </c>
      <c r="BRE18" s="3">
        <f t="shared" si="364"/>
        <v>8183995770.8249998</v>
      </c>
      <c r="BRG18" s="6">
        <v>42094</v>
      </c>
      <c r="BRH18" s="1">
        <v>27.524999999999999</v>
      </c>
      <c r="BRI18" s="1">
        <v>1905201846</v>
      </c>
      <c r="BRJ18" s="3">
        <f t="shared" si="365"/>
        <v>52440680811.149994</v>
      </c>
      <c r="BRL18" s="6">
        <v>42094</v>
      </c>
      <c r="BRM18" s="1">
        <v>31.27</v>
      </c>
      <c r="BRN18" s="1">
        <v>2057161319</v>
      </c>
      <c r="BRO18" s="3">
        <f t="shared" si="366"/>
        <v>64327434445.129997</v>
      </c>
      <c r="BRQ18" s="6">
        <v>42094</v>
      </c>
      <c r="BRR18" s="1">
        <v>43.15</v>
      </c>
      <c r="BRS18" s="1">
        <v>875395617</v>
      </c>
      <c r="BRT18" s="3">
        <f t="shared" si="367"/>
        <v>37773320873.549995</v>
      </c>
      <c r="BRV18" s="6">
        <v>42094</v>
      </c>
      <c r="BRW18" s="1">
        <v>104.98</v>
      </c>
      <c r="BRX18" s="1">
        <v>528292966</v>
      </c>
      <c r="BRY18" s="3">
        <f t="shared" si="368"/>
        <v>55460195570.68</v>
      </c>
      <c r="BSA18" s="6">
        <v>42094</v>
      </c>
      <c r="BSB18" s="1">
        <v>65.41</v>
      </c>
      <c r="BSC18" s="1">
        <v>690255106</v>
      </c>
      <c r="BSD18" s="3">
        <f t="shared" si="369"/>
        <v>45149586483.459999</v>
      </c>
      <c r="BSF18" s="6">
        <v>42094</v>
      </c>
      <c r="BSG18" s="1">
        <v>54.4</v>
      </c>
      <c r="BSH18" s="1">
        <v>1015610919</v>
      </c>
      <c r="BSI18" s="3">
        <f t="shared" si="370"/>
        <v>55249233993.599998</v>
      </c>
      <c r="BSK18" s="6">
        <v>42094</v>
      </c>
      <c r="BSL18" s="1">
        <v>82.215000000000003</v>
      </c>
      <c r="BSM18" s="1">
        <v>1596709165</v>
      </c>
      <c r="BSN18" s="3">
        <f t="shared" si="371"/>
        <v>131273444000.47501</v>
      </c>
      <c r="BSP18" s="6">
        <v>42094</v>
      </c>
      <c r="BSQ18" s="1">
        <v>554.70000000000005</v>
      </c>
      <c r="BSR18" s="1">
        <v>136505801</v>
      </c>
      <c r="BSS18" s="3">
        <f t="shared" si="372"/>
        <v>75719767814.700012</v>
      </c>
      <c r="BSU18" s="6">
        <v>42094</v>
      </c>
      <c r="BSV18" s="1">
        <v>124.43</v>
      </c>
      <c r="BSW18" s="1">
        <v>3580441016</v>
      </c>
      <c r="BSX18" s="3">
        <f t="shared" si="373"/>
        <v>445514275620.88</v>
      </c>
    </row>
    <row r="19" spans="2:1870" x14ac:dyDescent="0.2">
      <c r="B19" s="6">
        <v>42004</v>
      </c>
      <c r="C19" s="1">
        <v>1E-4</v>
      </c>
      <c r="D19" s="1">
        <v>194511376</v>
      </c>
      <c r="E19" s="3">
        <f t="shared" si="0"/>
        <v>19451.137600000002</v>
      </c>
      <c r="G19" s="6">
        <v>42004</v>
      </c>
      <c r="H19" s="1">
        <v>1E-3</v>
      </c>
      <c r="I19" s="1">
        <v>38705</v>
      </c>
      <c r="J19" s="3">
        <f t="shared" si="1"/>
        <v>38.704999999999998</v>
      </c>
      <c r="L19" s="6">
        <v>42004</v>
      </c>
      <c r="M19" s="1">
        <v>1E-4</v>
      </c>
      <c r="N19" s="1">
        <v>3828181</v>
      </c>
      <c r="O19" s="3">
        <f t="shared" si="2"/>
        <v>382.81810000000002</v>
      </c>
      <c r="Q19" s="6">
        <v>42004</v>
      </c>
      <c r="R19" s="1">
        <v>2.2738</v>
      </c>
      <c r="S19" s="1">
        <v>3489613</v>
      </c>
      <c r="T19" s="3">
        <f t="shared" si="3"/>
        <v>7934682.0394000001</v>
      </c>
      <c r="V19" s="6">
        <v>42004</v>
      </c>
      <c r="W19" s="1">
        <v>1E-3</v>
      </c>
      <c r="X19" s="1">
        <v>1471824</v>
      </c>
      <c r="Y19" s="3">
        <f t="shared" si="4"/>
        <v>1471.8240000000001</v>
      </c>
      <c r="AA19" s="6">
        <v>42004</v>
      </c>
      <c r="AB19" s="1">
        <v>1E-3</v>
      </c>
      <c r="AC19" s="1">
        <v>21546</v>
      </c>
      <c r="AD19" s="3">
        <f t="shared" si="5"/>
        <v>21.545999999999999</v>
      </c>
      <c r="AF19" s="6">
        <v>41912</v>
      </c>
      <c r="AG19" s="1">
        <v>1.25E-4</v>
      </c>
      <c r="AH19" s="1">
        <v>32702</v>
      </c>
      <c r="AI19" s="3">
        <f t="shared" si="6"/>
        <v>4.0877499999999998</v>
      </c>
      <c r="AK19" s="6">
        <v>42004</v>
      </c>
      <c r="AL19" s="1">
        <v>0.08</v>
      </c>
      <c r="AM19" s="1">
        <v>2766</v>
      </c>
      <c r="AN19" s="3">
        <f t="shared" si="7"/>
        <v>221.28</v>
      </c>
      <c r="AP19" s="6">
        <v>42004</v>
      </c>
      <c r="AQ19" s="1">
        <v>1.8E-3</v>
      </c>
      <c r="AR19" s="1">
        <v>33353993</v>
      </c>
      <c r="AS19" s="3">
        <f t="shared" si="8"/>
        <v>60037.187399999995</v>
      </c>
      <c r="AU19" s="6">
        <v>41912</v>
      </c>
      <c r="AV19" s="1">
        <v>4.4999999999999997E-3</v>
      </c>
      <c r="AW19" s="1">
        <v>641</v>
      </c>
      <c r="AX19" s="3">
        <f t="shared" si="9"/>
        <v>2.8844999999999996</v>
      </c>
      <c r="AZ19" s="6">
        <v>42004</v>
      </c>
      <c r="BA19" s="1">
        <v>0.18</v>
      </c>
      <c r="BB19" s="1">
        <v>17673</v>
      </c>
      <c r="BC19" s="3">
        <f t="shared" si="10"/>
        <v>3181.14</v>
      </c>
      <c r="BE19" s="6">
        <v>42004</v>
      </c>
      <c r="BF19" s="1">
        <v>1E-3</v>
      </c>
      <c r="BG19" s="1">
        <v>1117817</v>
      </c>
      <c r="BH19" s="3">
        <f t="shared" si="11"/>
        <v>1117.817</v>
      </c>
      <c r="BJ19" s="6">
        <v>42004</v>
      </c>
      <c r="BK19" s="1">
        <v>2.7699999999999999E-2</v>
      </c>
      <c r="BL19" s="1">
        <v>650279</v>
      </c>
      <c r="BM19" s="3">
        <f t="shared" si="12"/>
        <v>18012.728299999999</v>
      </c>
      <c r="BO19" s="6">
        <v>42004</v>
      </c>
      <c r="BP19" s="1">
        <v>1E-4</v>
      </c>
      <c r="BQ19" s="1">
        <v>348088</v>
      </c>
      <c r="BR19" s="3">
        <f t="shared" si="13"/>
        <v>34.808800000000005</v>
      </c>
      <c r="BT19" s="6">
        <v>41820</v>
      </c>
      <c r="BU19" s="1">
        <v>1E-4</v>
      </c>
      <c r="BV19" s="1">
        <v>3720</v>
      </c>
      <c r="BW19" s="3">
        <f t="shared" si="14"/>
        <v>0.372</v>
      </c>
      <c r="BY19" s="6">
        <v>42004</v>
      </c>
      <c r="BZ19" s="1">
        <v>4.0000000000000002E-4</v>
      </c>
      <c r="CA19" s="1">
        <v>2146517</v>
      </c>
      <c r="CB19" s="3">
        <f t="shared" si="15"/>
        <v>858.60680000000002</v>
      </c>
      <c r="CD19" s="6">
        <v>42004</v>
      </c>
      <c r="CE19" s="1">
        <v>2.0999999999999999E-3</v>
      </c>
      <c r="CF19" s="1">
        <v>432026</v>
      </c>
      <c r="CG19" s="3">
        <f t="shared" si="16"/>
        <v>907.25459999999998</v>
      </c>
      <c r="CI19" s="6">
        <v>42004</v>
      </c>
      <c r="CJ19" s="1">
        <v>1.25E-4</v>
      </c>
      <c r="CK19" s="1">
        <v>11492</v>
      </c>
      <c r="CL19" s="3">
        <f t="shared" si="17"/>
        <v>1.4365000000000001</v>
      </c>
      <c r="CN19" s="6">
        <v>41729</v>
      </c>
      <c r="CO19" s="1">
        <v>0.4</v>
      </c>
      <c r="CP19" s="1">
        <v>10000</v>
      </c>
      <c r="CQ19" s="3">
        <f t="shared" si="18"/>
        <v>4000</v>
      </c>
      <c r="CS19" s="6">
        <v>42004</v>
      </c>
      <c r="CT19" s="1">
        <v>1.2200000000000001E-2</v>
      </c>
      <c r="CU19" s="1">
        <v>23167032</v>
      </c>
      <c r="CV19" s="3">
        <f t="shared" si="19"/>
        <v>282637.7904</v>
      </c>
      <c r="CX19" s="6">
        <v>42004</v>
      </c>
      <c r="CY19" s="1">
        <v>7.5</v>
      </c>
      <c r="CZ19" s="1">
        <v>1247533</v>
      </c>
      <c r="DA19" s="3">
        <f t="shared" si="20"/>
        <v>9356497.5</v>
      </c>
      <c r="DC19" s="6">
        <v>42004</v>
      </c>
      <c r="DD19" s="1">
        <v>1.2999999999999999E-2</v>
      </c>
      <c r="DE19" s="1">
        <v>71575</v>
      </c>
      <c r="DF19" s="3">
        <f t="shared" si="21"/>
        <v>930.47499999999991</v>
      </c>
      <c r="DH19" s="6">
        <v>42004</v>
      </c>
      <c r="DI19" s="1">
        <v>1.4999999999999999E-2</v>
      </c>
      <c r="DJ19" s="1">
        <v>758421</v>
      </c>
      <c r="DK19" s="3">
        <f t="shared" si="22"/>
        <v>11376.314999999999</v>
      </c>
      <c r="DM19" s="6">
        <v>42004</v>
      </c>
      <c r="DN19" s="1">
        <v>9</v>
      </c>
      <c r="DO19" s="1">
        <v>9773</v>
      </c>
      <c r="DP19" s="3">
        <f t="shared" si="23"/>
        <v>87957</v>
      </c>
      <c r="DR19" s="6">
        <v>42004</v>
      </c>
      <c r="DS19" s="1">
        <v>0.02</v>
      </c>
      <c r="DT19" s="1">
        <v>446350</v>
      </c>
      <c r="DU19" s="3">
        <f t="shared" si="24"/>
        <v>8927</v>
      </c>
      <c r="DW19" s="6">
        <v>42004</v>
      </c>
      <c r="DX19" s="1">
        <v>11.4</v>
      </c>
      <c r="DY19" s="1">
        <v>81328</v>
      </c>
      <c r="DZ19" s="3">
        <f t="shared" si="25"/>
        <v>927139.20000000007</v>
      </c>
      <c r="EB19" s="6">
        <v>42004</v>
      </c>
      <c r="EC19" s="1">
        <v>0.16</v>
      </c>
      <c r="ED19" s="1">
        <v>1484</v>
      </c>
      <c r="EE19" s="3">
        <f t="shared" si="26"/>
        <v>237.44</v>
      </c>
      <c r="EG19" s="6">
        <v>42004</v>
      </c>
      <c r="EH19" s="1">
        <v>0.16</v>
      </c>
      <c r="EI19" s="1">
        <v>99675</v>
      </c>
      <c r="EJ19" s="3">
        <f t="shared" si="27"/>
        <v>15948</v>
      </c>
      <c r="EL19" s="6">
        <v>42004</v>
      </c>
      <c r="EM19" s="1">
        <v>3.0999999999999999E-3</v>
      </c>
      <c r="EN19" s="1">
        <v>2450997</v>
      </c>
      <c r="EO19" s="3">
        <f t="shared" si="28"/>
        <v>7598.0906999999997</v>
      </c>
      <c r="EQ19" s="6">
        <v>40543</v>
      </c>
      <c r="ER19" s="1">
        <v>0.2</v>
      </c>
      <c r="ES19" s="1">
        <v>100</v>
      </c>
      <c r="ET19" s="3">
        <f t="shared" si="29"/>
        <v>20</v>
      </c>
      <c r="EV19" s="6">
        <v>42004</v>
      </c>
      <c r="EW19" s="1">
        <v>5.0000000000000001E-4</v>
      </c>
      <c r="EX19" s="1">
        <v>4106085</v>
      </c>
      <c r="EY19" s="3">
        <f t="shared" si="30"/>
        <v>2053.0425</v>
      </c>
      <c r="FA19" s="6">
        <v>41912</v>
      </c>
      <c r="FB19" s="1">
        <v>3.0099999999999998E-2</v>
      </c>
      <c r="FC19" s="1">
        <v>16375</v>
      </c>
      <c r="FD19" s="3">
        <f t="shared" si="31"/>
        <v>492.88749999999999</v>
      </c>
      <c r="FF19" s="6">
        <v>41547</v>
      </c>
      <c r="FG19" s="1">
        <v>1.1000000000000001E-3</v>
      </c>
      <c r="FH19" s="1">
        <v>57785</v>
      </c>
      <c r="FI19" s="3">
        <f t="shared" si="32"/>
        <v>63.563500000000005</v>
      </c>
      <c r="FK19" s="6">
        <v>42004</v>
      </c>
      <c r="FL19" s="1">
        <v>1.7899999999999999E-2</v>
      </c>
      <c r="FM19" s="1">
        <v>124330494</v>
      </c>
      <c r="FN19" s="3">
        <f t="shared" si="33"/>
        <v>2225515.8426000001</v>
      </c>
      <c r="FP19" s="6">
        <v>42004</v>
      </c>
      <c r="FQ19" s="1">
        <v>2.9999999999999997E-4</v>
      </c>
      <c r="FR19" s="1">
        <v>25511311</v>
      </c>
      <c r="FS19" s="3">
        <f t="shared" si="34"/>
        <v>7653.3932999999997</v>
      </c>
      <c r="FU19" s="6">
        <v>42004</v>
      </c>
      <c r="FV19" s="1">
        <v>1E-3</v>
      </c>
      <c r="FW19" s="1">
        <v>130458416</v>
      </c>
      <c r="FX19" s="3">
        <f t="shared" si="35"/>
        <v>130458.416</v>
      </c>
      <c r="FZ19" s="6">
        <v>42004</v>
      </c>
      <c r="GA19" s="1">
        <v>0.61</v>
      </c>
      <c r="GB19" s="1">
        <v>9977</v>
      </c>
      <c r="GC19" s="3">
        <f t="shared" si="36"/>
        <v>6085.97</v>
      </c>
      <c r="GE19" s="6">
        <v>42004</v>
      </c>
      <c r="GF19" s="1">
        <v>1E-4</v>
      </c>
      <c r="GG19" s="1">
        <v>51392</v>
      </c>
      <c r="GH19" s="3">
        <f t="shared" si="37"/>
        <v>5.1392000000000007</v>
      </c>
      <c r="GJ19" s="6">
        <v>42004</v>
      </c>
      <c r="GK19" s="1">
        <v>3.5999999999999999E-3</v>
      </c>
      <c r="GL19" s="1">
        <v>1618969</v>
      </c>
      <c r="GM19" s="3">
        <f t="shared" si="38"/>
        <v>5828.2883999999995</v>
      </c>
      <c r="GO19" s="6">
        <v>42004</v>
      </c>
      <c r="GP19" s="1">
        <v>1.7988</v>
      </c>
      <c r="GQ19" s="1">
        <v>320649</v>
      </c>
      <c r="GR19" s="3">
        <f t="shared" si="39"/>
        <v>576783.42119999998</v>
      </c>
      <c r="GT19" s="6">
        <v>42004</v>
      </c>
      <c r="GU19" s="1">
        <v>0.05</v>
      </c>
      <c r="GV19" s="1">
        <v>20780674</v>
      </c>
      <c r="GW19" s="3">
        <f t="shared" si="40"/>
        <v>1039033.7000000001</v>
      </c>
      <c r="GY19" s="6">
        <v>42004</v>
      </c>
      <c r="GZ19" s="1">
        <v>5.9999999999999995E-4</v>
      </c>
      <c r="HA19" s="1">
        <v>10602212</v>
      </c>
      <c r="HB19" s="3">
        <f t="shared" si="41"/>
        <v>6361.3271999999997</v>
      </c>
      <c r="HD19" s="6">
        <v>42004</v>
      </c>
      <c r="HE19" s="1">
        <v>4.0326000000000004</v>
      </c>
      <c r="HF19" s="1">
        <v>710030</v>
      </c>
      <c r="HG19" s="3">
        <f t="shared" si="42"/>
        <v>2863266.9780000001</v>
      </c>
      <c r="HI19" s="6">
        <v>42004</v>
      </c>
      <c r="HJ19" s="1">
        <v>0.21</v>
      </c>
      <c r="HK19" s="1">
        <v>49715</v>
      </c>
      <c r="HL19" s="3">
        <f t="shared" si="43"/>
        <v>10440.15</v>
      </c>
      <c r="HN19" s="6">
        <v>42004</v>
      </c>
      <c r="HO19" s="1">
        <v>3.5099999999999999E-2</v>
      </c>
      <c r="HP19" s="1">
        <v>118503</v>
      </c>
      <c r="HQ19" s="3">
        <f t="shared" si="44"/>
        <v>4159.4552999999996</v>
      </c>
      <c r="HS19" s="6">
        <v>42004</v>
      </c>
      <c r="HT19" s="1">
        <v>0.03</v>
      </c>
      <c r="HU19" s="1">
        <v>1141769</v>
      </c>
      <c r="HV19" s="3">
        <f t="shared" si="45"/>
        <v>34253.07</v>
      </c>
      <c r="HX19" s="6">
        <v>42004</v>
      </c>
      <c r="HY19" s="1">
        <v>2.58</v>
      </c>
      <c r="HZ19" s="1">
        <v>134278571</v>
      </c>
      <c r="IA19" s="3">
        <f t="shared" si="46"/>
        <v>346438713.18000001</v>
      </c>
      <c r="IC19" s="6">
        <v>42004</v>
      </c>
      <c r="ID19" s="1">
        <v>2.5999999999999999E-3</v>
      </c>
      <c r="IE19" s="1">
        <v>1963322</v>
      </c>
      <c r="IF19" s="3">
        <f t="shared" si="47"/>
        <v>5104.6372000000001</v>
      </c>
      <c r="IH19" s="6">
        <v>42004</v>
      </c>
      <c r="II19" s="1">
        <v>2.1</v>
      </c>
      <c r="IJ19" s="1">
        <v>822841</v>
      </c>
      <c r="IK19" s="3">
        <f t="shared" si="48"/>
        <v>1727966.1</v>
      </c>
      <c r="IM19" s="6">
        <v>42004</v>
      </c>
      <c r="IN19" s="1">
        <v>1.9000000000000001E-4</v>
      </c>
      <c r="IO19" s="1">
        <v>17224751</v>
      </c>
      <c r="IP19" s="3">
        <f t="shared" si="49"/>
        <v>3272.7026900000001</v>
      </c>
      <c r="IR19" s="6">
        <v>42004</v>
      </c>
      <c r="IS19" s="1">
        <v>2.25</v>
      </c>
      <c r="IT19" s="1">
        <v>96956</v>
      </c>
      <c r="IU19" s="3">
        <f t="shared" si="50"/>
        <v>218151</v>
      </c>
      <c r="IW19" s="6">
        <v>42004</v>
      </c>
      <c r="IX19" s="1">
        <v>3.313E-2</v>
      </c>
      <c r="IY19" s="1">
        <v>3816202</v>
      </c>
      <c r="IZ19" s="3">
        <f t="shared" si="51"/>
        <v>126430.77226</v>
      </c>
      <c r="JB19" s="6">
        <v>42004</v>
      </c>
      <c r="JC19" s="1">
        <v>2.9999999999999997E-4</v>
      </c>
      <c r="JD19" s="1">
        <v>3824798237</v>
      </c>
      <c r="JE19" s="3">
        <f t="shared" si="52"/>
        <v>1147439.4711</v>
      </c>
      <c r="JG19" s="6">
        <v>42004</v>
      </c>
      <c r="JH19" s="1">
        <v>4.0000000000000001E-3</v>
      </c>
      <c r="JI19" s="1">
        <v>1119171</v>
      </c>
      <c r="JJ19" s="3">
        <f t="shared" si="53"/>
        <v>4476.6840000000002</v>
      </c>
      <c r="JO19" s="3" t="str">
        <f t="shared" si="54"/>
        <v/>
      </c>
      <c r="JQ19" s="6">
        <v>42004</v>
      </c>
      <c r="JR19" s="1">
        <v>12</v>
      </c>
      <c r="JS19" s="1">
        <v>4089</v>
      </c>
      <c r="JT19" s="3">
        <f t="shared" si="55"/>
        <v>49068</v>
      </c>
      <c r="JV19" s="6">
        <v>42004</v>
      </c>
      <c r="JW19" s="1">
        <v>0.45</v>
      </c>
      <c r="JX19" s="1">
        <v>137724</v>
      </c>
      <c r="JY19" s="3">
        <f t="shared" si="56"/>
        <v>61975.8</v>
      </c>
      <c r="KA19" s="6">
        <v>41729</v>
      </c>
      <c r="KB19" s="1">
        <v>11</v>
      </c>
      <c r="KC19" s="1">
        <v>2003</v>
      </c>
      <c r="KD19" s="3">
        <f t="shared" si="57"/>
        <v>22033</v>
      </c>
      <c r="KI19" s="3" t="str">
        <f t="shared" si="58"/>
        <v/>
      </c>
      <c r="KK19" s="6">
        <v>42004</v>
      </c>
      <c r="KL19" s="1">
        <v>0.1004</v>
      </c>
      <c r="KM19" s="1">
        <v>10554213</v>
      </c>
      <c r="KN19" s="3">
        <f t="shared" si="59"/>
        <v>1059642.9852</v>
      </c>
      <c r="KP19" s="6">
        <v>42004</v>
      </c>
      <c r="KQ19" s="1">
        <v>1.4999999999999999E-2</v>
      </c>
      <c r="KR19" s="1">
        <v>5305299</v>
      </c>
      <c r="KS19" s="3">
        <f t="shared" si="60"/>
        <v>79579.485000000001</v>
      </c>
      <c r="KU19" s="6">
        <v>42004</v>
      </c>
      <c r="KV19" s="1">
        <v>0.06</v>
      </c>
      <c r="KW19" s="1">
        <v>1258465</v>
      </c>
      <c r="KX19" s="3">
        <f t="shared" si="61"/>
        <v>75507.899999999994</v>
      </c>
      <c r="KZ19" s="6">
        <v>42004</v>
      </c>
      <c r="LA19" s="1">
        <v>0.28000000000000003</v>
      </c>
      <c r="LB19" s="1">
        <v>25</v>
      </c>
      <c r="LC19" s="3">
        <f t="shared" si="62"/>
        <v>7.0000000000000009</v>
      </c>
      <c r="LE19" s="6">
        <v>42004</v>
      </c>
      <c r="LF19" s="1">
        <v>4.8000000000000001E-2</v>
      </c>
      <c r="LG19" s="1">
        <v>103495</v>
      </c>
      <c r="LH19" s="3">
        <f t="shared" si="63"/>
        <v>4967.76</v>
      </c>
      <c r="LJ19" s="6">
        <v>42004</v>
      </c>
      <c r="LK19" s="1">
        <v>7.0012999999999996</v>
      </c>
      <c r="LL19" s="1">
        <v>621534</v>
      </c>
      <c r="LM19" s="3">
        <f t="shared" si="64"/>
        <v>4351545.9941999996</v>
      </c>
      <c r="LO19" s="6">
        <v>42004</v>
      </c>
      <c r="LP19" s="1">
        <v>3.5</v>
      </c>
      <c r="LQ19" s="1">
        <v>24263</v>
      </c>
      <c r="LR19" s="3">
        <f t="shared" si="65"/>
        <v>84920.5</v>
      </c>
      <c r="LW19" s="3" t="str">
        <f t="shared" si="66"/>
        <v/>
      </c>
      <c r="LY19" s="6">
        <v>42004</v>
      </c>
      <c r="LZ19" s="1">
        <v>3.0000000000000001E-3</v>
      </c>
      <c r="MA19" s="1">
        <v>3340433</v>
      </c>
      <c r="MB19" s="3">
        <f t="shared" si="67"/>
        <v>10021.299000000001</v>
      </c>
      <c r="MD19" s="6">
        <v>42004</v>
      </c>
      <c r="ME19" s="1">
        <v>0.16980999999999999</v>
      </c>
      <c r="MF19" s="1">
        <v>575396</v>
      </c>
      <c r="MG19" s="3">
        <f t="shared" si="68"/>
        <v>97707.994759999987</v>
      </c>
      <c r="MI19" s="6">
        <v>42004</v>
      </c>
      <c r="MJ19" s="1">
        <v>12.328099999999999</v>
      </c>
      <c r="MK19" s="1">
        <v>1267760</v>
      </c>
      <c r="ML19" s="3">
        <f t="shared" si="69"/>
        <v>15629072.056</v>
      </c>
      <c r="MN19" s="6">
        <v>42004</v>
      </c>
      <c r="MO19" s="1">
        <v>2.6100000000000002E-2</v>
      </c>
      <c r="MP19" s="1">
        <v>15907018</v>
      </c>
      <c r="MQ19" s="3">
        <f t="shared" si="70"/>
        <v>415173.16980000003</v>
      </c>
      <c r="MS19" s="6">
        <v>42004</v>
      </c>
      <c r="MT19" s="1">
        <v>1.25</v>
      </c>
      <c r="MU19" s="1">
        <v>8016</v>
      </c>
      <c r="MV19" s="3">
        <f t="shared" si="71"/>
        <v>10020</v>
      </c>
      <c r="MX19" s="6">
        <v>42004</v>
      </c>
      <c r="MY19" s="1">
        <v>9.9900000000000003E-2</v>
      </c>
      <c r="MZ19" s="1">
        <v>24233998</v>
      </c>
      <c r="NA19" s="3">
        <f t="shared" si="72"/>
        <v>2420976.4002</v>
      </c>
      <c r="NC19" s="6">
        <v>42004</v>
      </c>
      <c r="ND19" s="1">
        <v>0.1719</v>
      </c>
      <c r="NE19" s="1">
        <v>1143035</v>
      </c>
      <c r="NF19" s="3">
        <f t="shared" si="73"/>
        <v>196487.71650000001</v>
      </c>
      <c r="NH19" s="6">
        <v>42004</v>
      </c>
      <c r="NI19" s="1">
        <v>0.56000000000000005</v>
      </c>
      <c r="NJ19" s="1">
        <v>55435</v>
      </c>
      <c r="NK19" s="3">
        <f t="shared" si="74"/>
        <v>31043.600000000002</v>
      </c>
      <c r="NM19" s="6">
        <v>42004</v>
      </c>
      <c r="NN19" s="1">
        <v>9.8125000000000004E-2</v>
      </c>
      <c r="NO19" s="1">
        <v>2477866</v>
      </c>
      <c r="NP19" s="3">
        <f t="shared" si="75"/>
        <v>243140.60125000001</v>
      </c>
      <c r="NR19" s="6">
        <v>42004</v>
      </c>
      <c r="NS19" s="1">
        <v>18.7</v>
      </c>
      <c r="NT19" s="1">
        <v>1078253</v>
      </c>
      <c r="NU19" s="3">
        <f t="shared" si="76"/>
        <v>20163331.099999998</v>
      </c>
      <c r="NW19" s="6">
        <v>42004</v>
      </c>
      <c r="NX19" s="1">
        <v>0.26</v>
      </c>
      <c r="NY19" s="1">
        <v>98262</v>
      </c>
      <c r="NZ19" s="3">
        <f t="shared" si="77"/>
        <v>25548.120000000003</v>
      </c>
      <c r="OB19" s="6">
        <v>42004</v>
      </c>
      <c r="OC19" s="1">
        <v>1.43</v>
      </c>
      <c r="OD19" s="1">
        <v>2475147</v>
      </c>
      <c r="OE19" s="3">
        <f t="shared" si="78"/>
        <v>3539460.21</v>
      </c>
      <c r="OG19" s="6">
        <v>42004</v>
      </c>
      <c r="OH19" s="1">
        <v>4.3999999999999997E-2</v>
      </c>
      <c r="OI19" s="1">
        <v>508806</v>
      </c>
      <c r="OJ19" s="3">
        <f t="shared" si="79"/>
        <v>22387.464</v>
      </c>
      <c r="OO19" s="3" t="str">
        <f t="shared" si="80"/>
        <v/>
      </c>
      <c r="OQ19" s="6">
        <v>42004</v>
      </c>
      <c r="OR19" s="1">
        <v>1.6099999999999999</v>
      </c>
      <c r="OS19" s="1">
        <v>43086173</v>
      </c>
      <c r="OT19" s="3">
        <f t="shared" si="81"/>
        <v>69368738.530000001</v>
      </c>
      <c r="OV19" s="6">
        <v>42004</v>
      </c>
      <c r="OW19" s="1">
        <v>1.31</v>
      </c>
      <c r="OX19" s="1">
        <v>3533900</v>
      </c>
      <c r="OY19" s="3">
        <f t="shared" si="82"/>
        <v>4629409</v>
      </c>
      <c r="PA19" s="6">
        <v>42004</v>
      </c>
      <c r="PB19" s="1">
        <v>9.6000000000000002E-2</v>
      </c>
      <c r="PC19" s="1">
        <v>5684190</v>
      </c>
      <c r="PD19" s="3">
        <f t="shared" si="83"/>
        <v>545682.24</v>
      </c>
      <c r="PF19" s="6">
        <v>42004</v>
      </c>
      <c r="PG19" s="1">
        <v>8.5</v>
      </c>
      <c r="PH19" s="1">
        <v>3109</v>
      </c>
      <c r="PI19" s="3">
        <f t="shared" si="84"/>
        <v>26426.5</v>
      </c>
      <c r="PK19" s="6">
        <v>42004</v>
      </c>
      <c r="PL19" s="1">
        <v>1.5</v>
      </c>
      <c r="PM19" s="1">
        <v>620557</v>
      </c>
      <c r="PN19" s="3">
        <f t="shared" si="85"/>
        <v>930835.5</v>
      </c>
      <c r="PP19" s="6">
        <v>42004</v>
      </c>
      <c r="PQ19" s="1">
        <v>5.79</v>
      </c>
      <c r="PR19" s="1">
        <v>4206957</v>
      </c>
      <c r="PS19" s="3">
        <f t="shared" si="86"/>
        <v>24358281.030000001</v>
      </c>
      <c r="PU19" s="6">
        <v>42004</v>
      </c>
      <c r="PV19" s="1">
        <v>30.2</v>
      </c>
      <c r="PW19" s="1">
        <v>4802195</v>
      </c>
      <c r="PX19" s="3">
        <f t="shared" si="87"/>
        <v>145026289</v>
      </c>
      <c r="QC19" s="3" t="str">
        <f t="shared" si="88"/>
        <v/>
      </c>
      <c r="QE19" s="6">
        <v>42004</v>
      </c>
      <c r="QF19" s="1">
        <v>2.81</v>
      </c>
      <c r="QG19" s="1">
        <v>432195</v>
      </c>
      <c r="QH19" s="3">
        <f t="shared" si="89"/>
        <v>1214467.95</v>
      </c>
      <c r="QJ19" s="6">
        <v>42004</v>
      </c>
      <c r="QK19" s="1">
        <v>0.61</v>
      </c>
      <c r="QL19" s="1">
        <v>1659920</v>
      </c>
      <c r="QM19" s="3">
        <f t="shared" si="90"/>
        <v>1012551.2</v>
      </c>
      <c r="QO19" s="6">
        <v>42004</v>
      </c>
      <c r="QP19" s="1">
        <v>8.7100000000000009</v>
      </c>
      <c r="QQ19" s="1">
        <v>293385</v>
      </c>
      <c r="QR19" s="3">
        <f t="shared" si="91"/>
        <v>2555383.35</v>
      </c>
      <c r="QT19" s="6">
        <v>42004</v>
      </c>
      <c r="QU19" s="1">
        <v>6.02</v>
      </c>
      <c r="QV19" s="1">
        <v>1665250</v>
      </c>
      <c r="QW19" s="3">
        <f t="shared" si="92"/>
        <v>10024805</v>
      </c>
      <c r="QY19" s="6">
        <v>42004</v>
      </c>
      <c r="QZ19" s="1">
        <v>7.4581</v>
      </c>
      <c r="RA19" s="1">
        <v>214200</v>
      </c>
      <c r="RB19" s="3">
        <f t="shared" si="93"/>
        <v>1597525.02</v>
      </c>
      <c r="RD19" s="6">
        <v>42004</v>
      </c>
      <c r="RE19" s="1">
        <v>34</v>
      </c>
      <c r="RF19" s="1">
        <v>2050</v>
      </c>
      <c r="RG19" s="3">
        <f t="shared" si="94"/>
        <v>69700</v>
      </c>
      <c r="RI19" s="6">
        <v>42004</v>
      </c>
      <c r="RJ19" s="1">
        <v>276.15010000000001</v>
      </c>
      <c r="RK19" s="1">
        <v>85777</v>
      </c>
      <c r="RL19" s="3">
        <f t="shared" si="95"/>
        <v>23687327.127700001</v>
      </c>
      <c r="RN19" s="6">
        <v>42004</v>
      </c>
      <c r="RO19" s="1">
        <v>17</v>
      </c>
      <c r="RP19" s="1">
        <v>534567</v>
      </c>
      <c r="RQ19" s="3">
        <f t="shared" si="96"/>
        <v>9087639</v>
      </c>
      <c r="RS19" s="6">
        <v>42004</v>
      </c>
      <c r="RT19" s="1">
        <v>0.28000000000000003</v>
      </c>
      <c r="RU19" s="1">
        <v>73844</v>
      </c>
      <c r="RV19" s="3">
        <f t="shared" si="97"/>
        <v>20676.320000000003</v>
      </c>
      <c r="RX19" s="6">
        <v>42004</v>
      </c>
      <c r="RY19" s="1">
        <v>4.25</v>
      </c>
      <c r="RZ19" s="1">
        <v>201310</v>
      </c>
      <c r="SA19" s="3">
        <f t="shared" si="98"/>
        <v>855567.5</v>
      </c>
      <c r="SC19" s="6">
        <v>42004</v>
      </c>
      <c r="SD19" s="1">
        <v>3</v>
      </c>
      <c r="SE19" s="1">
        <v>119689</v>
      </c>
      <c r="SF19" s="3">
        <f t="shared" si="99"/>
        <v>359067</v>
      </c>
      <c r="SH19" s="6">
        <v>42004</v>
      </c>
      <c r="SI19" s="1">
        <v>2.37</v>
      </c>
      <c r="SJ19" s="1">
        <v>1290677</v>
      </c>
      <c r="SK19" s="3">
        <f t="shared" si="100"/>
        <v>3058904.49</v>
      </c>
      <c r="SM19" s="6">
        <v>42004</v>
      </c>
      <c r="SN19" s="1">
        <v>0.25</v>
      </c>
      <c r="SO19" s="1">
        <v>27935</v>
      </c>
      <c r="SP19" s="3">
        <f t="shared" si="101"/>
        <v>6983.75</v>
      </c>
      <c r="SR19" s="6">
        <v>42004</v>
      </c>
      <c r="SS19" s="1">
        <v>6.37</v>
      </c>
      <c r="ST19" s="1">
        <v>4762491</v>
      </c>
      <c r="SU19" s="3">
        <f t="shared" si="102"/>
        <v>30337067.670000002</v>
      </c>
      <c r="SZ19" s="3" t="str">
        <f t="shared" si="103"/>
        <v/>
      </c>
      <c r="TB19" s="6">
        <v>42004</v>
      </c>
      <c r="TC19" s="1">
        <v>4.4800000000000004</v>
      </c>
      <c r="TD19" s="1">
        <v>110464</v>
      </c>
      <c r="TE19" s="3">
        <f t="shared" si="104"/>
        <v>494878.72000000003</v>
      </c>
      <c r="TG19" s="6">
        <v>42004</v>
      </c>
      <c r="TH19" s="1">
        <v>5.18</v>
      </c>
      <c r="TI19" s="1">
        <v>327707</v>
      </c>
      <c r="TJ19" s="3">
        <f t="shared" si="105"/>
        <v>1697522.26</v>
      </c>
      <c r="TL19" s="6">
        <v>42004</v>
      </c>
      <c r="TM19" s="1">
        <v>0.6</v>
      </c>
      <c r="TN19" s="1">
        <v>804752</v>
      </c>
      <c r="TO19" s="3">
        <f t="shared" si="106"/>
        <v>482851.19999999995</v>
      </c>
      <c r="TQ19" s="6">
        <v>42004</v>
      </c>
      <c r="TR19" s="1">
        <v>2.5409999999999999</v>
      </c>
      <c r="TS19" s="1">
        <v>3188569</v>
      </c>
      <c r="TT19" s="3">
        <f t="shared" si="107"/>
        <v>8102153.8289999999</v>
      </c>
      <c r="TY19" s="3" t="str">
        <f t="shared" si="108"/>
        <v/>
      </c>
      <c r="UA19" s="6">
        <v>42004</v>
      </c>
      <c r="UB19" s="1">
        <v>6.33</v>
      </c>
      <c r="UC19" s="1">
        <v>3616973</v>
      </c>
      <c r="UD19" s="3">
        <f t="shared" si="109"/>
        <v>22895439.09</v>
      </c>
      <c r="UF19" s="6">
        <v>42004</v>
      </c>
      <c r="UG19" s="1">
        <v>16.149999999999999</v>
      </c>
      <c r="UH19" s="1">
        <v>27063</v>
      </c>
      <c r="UI19" s="3">
        <f t="shared" si="110"/>
        <v>437067.44999999995</v>
      </c>
      <c r="UK19" s="6">
        <v>42004</v>
      </c>
      <c r="UL19" s="1">
        <v>15.3</v>
      </c>
      <c r="UM19" s="1">
        <v>29602377</v>
      </c>
      <c r="UN19" s="3">
        <f t="shared" si="111"/>
        <v>452916368.10000002</v>
      </c>
      <c r="UP19" s="6">
        <v>42004</v>
      </c>
      <c r="UQ19" s="1">
        <v>15.36</v>
      </c>
      <c r="UR19" s="1">
        <v>8084</v>
      </c>
      <c r="US19" s="3">
        <f t="shared" si="112"/>
        <v>124170.23999999999</v>
      </c>
      <c r="UU19" s="6">
        <v>42004</v>
      </c>
      <c r="UV19" s="1">
        <v>1.9300000000000002</v>
      </c>
      <c r="UW19" s="1">
        <v>4570067</v>
      </c>
      <c r="UX19" s="3">
        <f t="shared" si="113"/>
        <v>8820229.3100000005</v>
      </c>
      <c r="VC19" s="3" t="str">
        <f t="shared" si="114"/>
        <v/>
      </c>
      <c r="VH19" s="3" t="str">
        <f t="shared" si="115"/>
        <v/>
      </c>
      <c r="VJ19" s="6">
        <v>42004</v>
      </c>
      <c r="VK19" s="1">
        <v>15.75</v>
      </c>
      <c r="VL19" s="1">
        <v>340047</v>
      </c>
      <c r="VM19" s="3">
        <f t="shared" si="116"/>
        <v>5355740.25</v>
      </c>
      <c r="VO19" s="6">
        <v>42004</v>
      </c>
      <c r="VP19" s="1">
        <v>3.38</v>
      </c>
      <c r="VQ19" s="1">
        <v>27438767</v>
      </c>
      <c r="VR19" s="3">
        <f t="shared" si="117"/>
        <v>92743032.459999993</v>
      </c>
      <c r="VT19" s="6">
        <v>42004</v>
      </c>
      <c r="VU19" s="1">
        <v>0.13</v>
      </c>
      <c r="VV19" s="1">
        <v>80788</v>
      </c>
      <c r="VW19" s="3">
        <f t="shared" si="118"/>
        <v>10502.44</v>
      </c>
      <c r="VY19" s="6">
        <v>42004</v>
      </c>
      <c r="VZ19" s="1">
        <v>2.5499999999999998</v>
      </c>
      <c r="WA19" s="1">
        <v>1009068</v>
      </c>
      <c r="WB19" s="3">
        <f t="shared" si="119"/>
        <v>2573123.4</v>
      </c>
      <c r="WD19" s="6">
        <v>42004</v>
      </c>
      <c r="WE19" s="1">
        <v>59.22</v>
      </c>
      <c r="WF19" s="1">
        <v>1508277</v>
      </c>
      <c r="WG19" s="3">
        <f t="shared" si="120"/>
        <v>89320163.939999998</v>
      </c>
      <c r="WI19" s="6">
        <v>42004</v>
      </c>
      <c r="WJ19" s="1">
        <v>6.73</v>
      </c>
      <c r="WK19" s="1">
        <v>30535828</v>
      </c>
      <c r="WL19" s="3">
        <f t="shared" si="121"/>
        <v>205506122.44000003</v>
      </c>
      <c r="WN19" s="6">
        <v>42004</v>
      </c>
      <c r="WO19" s="1">
        <v>19.4727</v>
      </c>
      <c r="WP19" s="1">
        <v>16839</v>
      </c>
      <c r="WQ19" s="3">
        <f t="shared" si="122"/>
        <v>327900.7953</v>
      </c>
      <c r="WS19" s="6">
        <v>42004</v>
      </c>
      <c r="WT19" s="1">
        <v>18</v>
      </c>
      <c r="WU19" s="1">
        <v>1282221</v>
      </c>
      <c r="WV19" s="3">
        <f t="shared" si="123"/>
        <v>23079978</v>
      </c>
      <c r="WX19" s="6">
        <v>42004</v>
      </c>
      <c r="WY19" s="1">
        <v>2.88</v>
      </c>
      <c r="WZ19" s="1">
        <v>124634086</v>
      </c>
      <c r="XA19" s="3">
        <f t="shared" si="124"/>
        <v>358946167.68000001</v>
      </c>
      <c r="XC19" s="6">
        <v>42004</v>
      </c>
      <c r="XD19" s="1">
        <v>5.18</v>
      </c>
      <c r="XE19" s="1">
        <v>4260352</v>
      </c>
      <c r="XF19" s="3">
        <f t="shared" si="125"/>
        <v>22068623.359999999</v>
      </c>
      <c r="XK19" s="3" t="str">
        <f t="shared" si="126"/>
        <v/>
      </c>
      <c r="XM19" s="6">
        <v>42004</v>
      </c>
      <c r="XN19" s="1">
        <v>12.05</v>
      </c>
      <c r="XO19" s="1">
        <v>54597</v>
      </c>
      <c r="XP19" s="3">
        <f t="shared" si="127"/>
        <v>657893.85000000009</v>
      </c>
      <c r="XR19" s="6">
        <v>42004</v>
      </c>
      <c r="XS19" s="1">
        <v>22.45</v>
      </c>
      <c r="XT19" s="1">
        <v>6624285</v>
      </c>
      <c r="XU19" s="3">
        <f t="shared" si="128"/>
        <v>148715198.25</v>
      </c>
      <c r="XW19" s="6">
        <v>42004</v>
      </c>
      <c r="XX19" s="1">
        <v>3.6</v>
      </c>
      <c r="XY19" s="1">
        <v>67884</v>
      </c>
      <c r="XZ19" s="3">
        <f t="shared" si="129"/>
        <v>244382.4</v>
      </c>
      <c r="YB19" s="6">
        <v>42004</v>
      </c>
      <c r="YC19" s="1">
        <v>292.95</v>
      </c>
      <c r="YD19" s="1">
        <v>645705</v>
      </c>
      <c r="YE19" s="3">
        <f t="shared" si="130"/>
        <v>189159279.75</v>
      </c>
      <c r="YG19" s="6">
        <v>42004</v>
      </c>
      <c r="YH19" s="1">
        <v>8.85</v>
      </c>
      <c r="YI19" s="1">
        <v>1553458</v>
      </c>
      <c r="YJ19" s="3">
        <f t="shared" si="131"/>
        <v>13748103.299999999</v>
      </c>
      <c r="YL19" s="6">
        <v>42004</v>
      </c>
      <c r="YM19" s="1">
        <v>8.6</v>
      </c>
      <c r="YN19" s="1">
        <v>848133</v>
      </c>
      <c r="YO19" s="3">
        <f t="shared" si="132"/>
        <v>7293943.7999999998</v>
      </c>
      <c r="YQ19" s="6">
        <v>42004</v>
      </c>
      <c r="YR19" s="1">
        <v>30.9</v>
      </c>
      <c r="YS19" s="1">
        <v>881487</v>
      </c>
      <c r="YT19" s="3">
        <f t="shared" si="133"/>
        <v>27237948.299999997</v>
      </c>
      <c r="YV19" s="6">
        <v>42004</v>
      </c>
      <c r="YW19" s="1">
        <v>7.62</v>
      </c>
      <c r="YX19" s="1">
        <v>7462138</v>
      </c>
      <c r="YY19" s="3">
        <f t="shared" si="134"/>
        <v>56861491.560000002</v>
      </c>
      <c r="ZA19" s="6">
        <v>42004</v>
      </c>
      <c r="ZB19" s="1">
        <v>12.4155</v>
      </c>
      <c r="ZC19" s="1">
        <v>96175</v>
      </c>
      <c r="ZD19" s="3">
        <f t="shared" si="135"/>
        <v>1194060.7124999999</v>
      </c>
      <c r="ZF19" s="6">
        <v>42004</v>
      </c>
      <c r="ZG19" s="1">
        <v>15.09</v>
      </c>
      <c r="ZH19" s="1">
        <v>16845079</v>
      </c>
      <c r="ZI19" s="3">
        <f t="shared" si="136"/>
        <v>254192242.10999998</v>
      </c>
      <c r="ZK19" s="6">
        <v>42004</v>
      </c>
      <c r="ZL19" s="1">
        <v>3.14</v>
      </c>
      <c r="ZM19" s="1">
        <v>19160402</v>
      </c>
      <c r="ZN19" s="3">
        <f t="shared" si="137"/>
        <v>60163662.280000001</v>
      </c>
      <c r="ZP19" s="6">
        <v>42004</v>
      </c>
      <c r="ZQ19" s="1">
        <v>12.91</v>
      </c>
      <c r="ZR19" s="1">
        <v>733649</v>
      </c>
      <c r="ZS19" s="3">
        <f t="shared" si="138"/>
        <v>9471408.5899999999</v>
      </c>
      <c r="ZU19" s="6">
        <v>42004</v>
      </c>
      <c r="ZV19" s="1">
        <v>3.0994000000000002</v>
      </c>
      <c r="ZW19" s="1">
        <v>1972318</v>
      </c>
      <c r="ZX19" s="3">
        <f t="shared" si="139"/>
        <v>6113002.4092000006</v>
      </c>
      <c r="ZZ19" s="6">
        <v>42004</v>
      </c>
      <c r="AAA19" s="1">
        <v>21.76</v>
      </c>
      <c r="AAB19" s="1">
        <v>9622864</v>
      </c>
      <c r="AAC19" s="3">
        <f t="shared" si="140"/>
        <v>209393520.64000002</v>
      </c>
      <c r="AAE19" s="6">
        <v>42004</v>
      </c>
      <c r="AAF19" s="1">
        <v>5.04</v>
      </c>
      <c r="AAG19" s="1">
        <v>8967284</v>
      </c>
      <c r="AAH19" s="3">
        <f t="shared" si="141"/>
        <v>45195111.359999999</v>
      </c>
      <c r="AAJ19" s="6">
        <v>42004</v>
      </c>
      <c r="AAK19" s="1">
        <v>54</v>
      </c>
      <c r="AAL19" s="1">
        <v>8442408</v>
      </c>
      <c r="AAM19" s="3">
        <f t="shared" si="142"/>
        <v>455890032</v>
      </c>
      <c r="AAO19" s="6">
        <v>42004</v>
      </c>
      <c r="AAP19" s="1">
        <v>4.99</v>
      </c>
      <c r="AAQ19" s="1">
        <v>2199533</v>
      </c>
      <c r="AAR19" s="3">
        <f t="shared" si="143"/>
        <v>10975669.67</v>
      </c>
      <c r="AAW19" s="3" t="str">
        <f t="shared" si="144"/>
        <v/>
      </c>
      <c r="ABB19" s="3" t="str">
        <f t="shared" si="145"/>
        <v/>
      </c>
      <c r="ABG19" s="3" t="str">
        <f t="shared" si="146"/>
        <v/>
      </c>
      <c r="ABI19" s="6">
        <v>42004</v>
      </c>
      <c r="ABJ19" s="1">
        <v>33.729999999999997</v>
      </c>
      <c r="ABK19" s="1">
        <v>14993127</v>
      </c>
      <c r="ABL19" s="3">
        <f t="shared" si="147"/>
        <v>505718173.70999998</v>
      </c>
      <c r="ABN19" s="6">
        <v>42004</v>
      </c>
      <c r="ABO19" s="1">
        <v>7.77</v>
      </c>
      <c r="ABP19" s="1">
        <v>3511620</v>
      </c>
      <c r="ABQ19" s="3">
        <f t="shared" si="148"/>
        <v>27285287.399999999</v>
      </c>
      <c r="ABV19" s="3" t="str">
        <f t="shared" si="149"/>
        <v/>
      </c>
      <c r="ABX19" s="6">
        <v>42004</v>
      </c>
      <c r="ABY19" s="1">
        <v>0.105</v>
      </c>
      <c r="ABZ19" s="1">
        <v>2577660</v>
      </c>
      <c r="ACA19" s="3">
        <f t="shared" si="150"/>
        <v>270654.3</v>
      </c>
      <c r="ACC19" s="6">
        <v>42004</v>
      </c>
      <c r="ACD19" s="1">
        <v>14.08</v>
      </c>
      <c r="ACE19" s="1">
        <v>13541273</v>
      </c>
      <c r="ACF19" s="3">
        <f t="shared" si="151"/>
        <v>190661123.84</v>
      </c>
      <c r="ACH19" s="6">
        <v>42004</v>
      </c>
      <c r="ACI19" s="1">
        <v>4.8</v>
      </c>
      <c r="ACJ19" s="1">
        <v>24637487</v>
      </c>
      <c r="ACK19" s="3">
        <f t="shared" si="152"/>
        <v>118259937.59999999</v>
      </c>
      <c r="ACM19" s="6">
        <v>42004</v>
      </c>
      <c r="ACN19" s="1">
        <v>7.45</v>
      </c>
      <c r="ACO19" s="1">
        <v>10216074</v>
      </c>
      <c r="ACP19" s="3">
        <f t="shared" si="153"/>
        <v>76109751.299999997</v>
      </c>
      <c r="ACR19" s="6">
        <v>42004</v>
      </c>
      <c r="ACS19" s="1">
        <v>14.85</v>
      </c>
      <c r="ACT19" s="1">
        <v>2356498</v>
      </c>
      <c r="ACU19" s="3">
        <f t="shared" si="154"/>
        <v>34993995.299999997</v>
      </c>
      <c r="ACW19" s="6">
        <v>42004</v>
      </c>
      <c r="ACX19" s="1">
        <v>3.38</v>
      </c>
      <c r="ACY19" s="1">
        <v>8059436</v>
      </c>
      <c r="ACZ19" s="3">
        <f t="shared" si="155"/>
        <v>27240893.68</v>
      </c>
      <c r="ADB19" s="6">
        <v>42004</v>
      </c>
      <c r="ADC19" s="1">
        <v>7.4</v>
      </c>
      <c r="ADD19" s="1">
        <v>20672721</v>
      </c>
      <c r="ADE19" s="3">
        <f t="shared" si="156"/>
        <v>152978135.40000001</v>
      </c>
      <c r="ADG19" s="6">
        <v>42004</v>
      </c>
      <c r="ADH19" s="1">
        <v>7.01</v>
      </c>
      <c r="ADI19" s="1">
        <v>39844837</v>
      </c>
      <c r="ADJ19" s="3">
        <f t="shared" si="157"/>
        <v>279312307.37</v>
      </c>
      <c r="ADL19" s="6">
        <v>42004</v>
      </c>
      <c r="ADM19" s="1">
        <v>9.4700000000000006</v>
      </c>
      <c r="ADN19" s="1">
        <v>14418230</v>
      </c>
      <c r="ADO19" s="3">
        <f t="shared" si="158"/>
        <v>136540638.10000002</v>
      </c>
      <c r="ADQ19" s="6">
        <v>42004</v>
      </c>
      <c r="ADR19" s="1">
        <v>10.96</v>
      </c>
      <c r="ADS19" s="1">
        <v>8401010</v>
      </c>
      <c r="ADT19" s="3">
        <f t="shared" si="159"/>
        <v>92075069.600000009</v>
      </c>
      <c r="ADY19" s="3" t="str">
        <f t="shared" si="160"/>
        <v/>
      </c>
      <c r="AEA19" s="6">
        <v>42004</v>
      </c>
      <c r="AEB19" s="1">
        <v>15.727</v>
      </c>
      <c r="AEC19" s="1">
        <v>5656937</v>
      </c>
      <c r="AED19" s="3">
        <f t="shared" si="161"/>
        <v>88966648.199000001</v>
      </c>
      <c r="AEF19" s="6">
        <v>42004</v>
      </c>
      <c r="AEG19" s="1">
        <v>16.78</v>
      </c>
      <c r="AEH19" s="1">
        <v>129704</v>
      </c>
      <c r="AEI19" s="3">
        <f t="shared" si="162"/>
        <v>2176433.12</v>
      </c>
      <c r="AEK19" s="6">
        <v>42004</v>
      </c>
      <c r="AEL19" s="1">
        <v>18.89</v>
      </c>
      <c r="AEM19" s="1">
        <v>4925228</v>
      </c>
      <c r="AEN19" s="3">
        <f t="shared" si="163"/>
        <v>93037556.920000002</v>
      </c>
      <c r="AEP19" s="6">
        <v>42004</v>
      </c>
      <c r="AEQ19" s="1">
        <v>6.67</v>
      </c>
      <c r="AER19" s="1">
        <v>9123273</v>
      </c>
      <c r="AES19" s="3">
        <f t="shared" si="164"/>
        <v>60852230.909999996</v>
      </c>
      <c r="AEU19" s="6">
        <v>42004</v>
      </c>
      <c r="AEV19" s="1">
        <v>0.78920000000000001</v>
      </c>
      <c r="AEW19" s="1">
        <v>20640528</v>
      </c>
      <c r="AEX19" s="3">
        <f t="shared" si="165"/>
        <v>16289504.6976</v>
      </c>
      <c r="AEZ19" s="6">
        <v>42004</v>
      </c>
      <c r="AFA19" s="1">
        <v>10.87</v>
      </c>
      <c r="AFB19" s="1">
        <v>6372710</v>
      </c>
      <c r="AFC19" s="3">
        <f t="shared" si="166"/>
        <v>69271357.699999988</v>
      </c>
      <c r="AFE19" s="6">
        <v>42004</v>
      </c>
      <c r="AFF19" s="1">
        <v>9.66</v>
      </c>
      <c r="AFG19" s="1">
        <v>5579722</v>
      </c>
      <c r="AFH19" s="3">
        <f t="shared" si="167"/>
        <v>53900114.520000003</v>
      </c>
      <c r="AFJ19" s="6">
        <v>42004</v>
      </c>
      <c r="AFK19" s="1">
        <v>6.07</v>
      </c>
      <c r="AFL19" s="1">
        <v>11863253</v>
      </c>
      <c r="AFM19" s="3">
        <f t="shared" si="168"/>
        <v>72009945.710000008</v>
      </c>
      <c r="AFO19" s="6">
        <v>42004</v>
      </c>
      <c r="AFP19" s="1">
        <v>4.68</v>
      </c>
      <c r="AFQ19" s="1">
        <v>56593802</v>
      </c>
      <c r="AFR19" s="3">
        <f t="shared" si="169"/>
        <v>264858993.35999998</v>
      </c>
      <c r="AFW19" s="3" t="str">
        <f t="shared" si="170"/>
        <v/>
      </c>
      <c r="AFY19" s="6">
        <v>42004</v>
      </c>
      <c r="AFZ19" s="1">
        <v>9.9600000000000009</v>
      </c>
      <c r="AGA19" s="1">
        <v>22707213</v>
      </c>
      <c r="AGB19" s="3">
        <f t="shared" si="171"/>
        <v>226163841.48000002</v>
      </c>
      <c r="AGD19" s="6">
        <v>42004</v>
      </c>
      <c r="AGE19" s="1">
        <v>3.25</v>
      </c>
      <c r="AGF19" s="1">
        <v>301193738</v>
      </c>
      <c r="AGG19" s="3">
        <f t="shared" si="172"/>
        <v>978879648.5</v>
      </c>
      <c r="AGL19" s="3" t="str">
        <f t="shared" si="173"/>
        <v/>
      </c>
      <c r="AGQ19" s="3" t="str">
        <f t="shared" si="174"/>
        <v/>
      </c>
      <c r="AGS19" s="6">
        <v>42004</v>
      </c>
      <c r="AGT19" s="1">
        <v>16.11</v>
      </c>
      <c r="AGU19" s="1">
        <v>52705706</v>
      </c>
      <c r="AGV19" s="3">
        <f t="shared" si="175"/>
        <v>849088923.65999997</v>
      </c>
      <c r="AGX19" s="6">
        <v>42004</v>
      </c>
      <c r="AGY19" s="1">
        <v>2.8</v>
      </c>
      <c r="AGZ19" s="1">
        <v>7347182</v>
      </c>
      <c r="AHA19" s="3">
        <f t="shared" si="176"/>
        <v>20572109.599999998</v>
      </c>
      <c r="AHC19" s="6">
        <v>42004</v>
      </c>
      <c r="AHD19" s="1">
        <v>13.81</v>
      </c>
      <c r="AHE19" s="1">
        <v>8866273</v>
      </c>
      <c r="AHF19" s="3">
        <f t="shared" si="177"/>
        <v>122443230.13000001</v>
      </c>
      <c r="AHH19" s="6">
        <v>42004</v>
      </c>
      <c r="AHI19" s="1">
        <v>6.83</v>
      </c>
      <c r="AHJ19" s="1">
        <v>19954215</v>
      </c>
      <c r="AHK19" s="3">
        <f t="shared" si="178"/>
        <v>136287288.44999999</v>
      </c>
      <c r="AHM19" s="6">
        <v>42004</v>
      </c>
      <c r="AHN19" s="1">
        <v>2.52</v>
      </c>
      <c r="AHO19" s="1">
        <v>6831341</v>
      </c>
      <c r="AHP19" s="3">
        <f t="shared" si="179"/>
        <v>17214979.32</v>
      </c>
      <c r="AHR19" s="6">
        <v>42004</v>
      </c>
      <c r="AHS19" s="1">
        <v>9.83</v>
      </c>
      <c r="AHT19" s="1">
        <v>5612831</v>
      </c>
      <c r="AHU19" s="3">
        <f t="shared" si="180"/>
        <v>55174128.729999997</v>
      </c>
      <c r="AHW19" s="6">
        <v>42004</v>
      </c>
      <c r="AHX19" s="1">
        <v>6.1</v>
      </c>
      <c r="AHY19" s="1">
        <v>1683711</v>
      </c>
      <c r="AHZ19" s="3">
        <f t="shared" si="181"/>
        <v>10270637.1</v>
      </c>
      <c r="AIB19" s="6">
        <v>42004</v>
      </c>
      <c r="AIC19" s="1">
        <v>7.55</v>
      </c>
      <c r="AID19" s="1">
        <v>55003723</v>
      </c>
      <c r="AIE19" s="3">
        <f t="shared" si="182"/>
        <v>415278108.64999998</v>
      </c>
      <c r="AIJ19" s="3" t="str">
        <f t="shared" si="183"/>
        <v/>
      </c>
      <c r="AIL19" s="6">
        <v>42004</v>
      </c>
      <c r="AIM19" s="1">
        <v>10.62</v>
      </c>
      <c r="AIN19" s="1">
        <v>7041744</v>
      </c>
      <c r="AIO19" s="3">
        <f t="shared" si="184"/>
        <v>74783321.280000001</v>
      </c>
      <c r="AIQ19" s="6">
        <v>42004</v>
      </c>
      <c r="AIR19" s="1">
        <v>8.85</v>
      </c>
      <c r="AIS19" s="1">
        <v>3843568</v>
      </c>
      <c r="AIT19" s="3">
        <f t="shared" si="185"/>
        <v>34015576.799999997</v>
      </c>
      <c r="AIV19" s="6">
        <v>42004</v>
      </c>
      <c r="AIW19" s="1">
        <v>24.92</v>
      </c>
      <c r="AIX19" s="1">
        <v>13309839</v>
      </c>
      <c r="AIY19" s="3">
        <f t="shared" si="186"/>
        <v>331681187.88</v>
      </c>
      <c r="AJA19" s="6">
        <v>42004</v>
      </c>
      <c r="AJB19" s="1">
        <v>17.37</v>
      </c>
      <c r="AJC19" s="1">
        <v>8283077</v>
      </c>
      <c r="AJD19" s="3">
        <f t="shared" si="187"/>
        <v>143877047.49000001</v>
      </c>
      <c r="AJF19" s="6">
        <v>42004</v>
      </c>
      <c r="AJG19" s="1">
        <v>26.75</v>
      </c>
      <c r="AJH19" s="1">
        <v>5880847</v>
      </c>
      <c r="AJI19" s="3">
        <f t="shared" si="188"/>
        <v>157312657.25</v>
      </c>
      <c r="AJN19" s="3" t="str">
        <f t="shared" si="189"/>
        <v/>
      </c>
      <c r="AJP19" s="6">
        <v>42004</v>
      </c>
      <c r="AJQ19" s="1">
        <v>7.84</v>
      </c>
      <c r="AJR19" s="1">
        <v>45303836</v>
      </c>
      <c r="AJS19" s="3">
        <f t="shared" si="190"/>
        <v>355182074.24000001</v>
      </c>
      <c r="AJU19" s="6">
        <v>42004</v>
      </c>
      <c r="AJV19" s="1">
        <v>14.86</v>
      </c>
      <c r="AJW19" s="1">
        <v>15429200</v>
      </c>
      <c r="AJX19" s="3">
        <f t="shared" si="191"/>
        <v>229277912</v>
      </c>
      <c r="AJZ19" s="6">
        <v>42004</v>
      </c>
      <c r="AKA19" s="1">
        <v>7.87</v>
      </c>
      <c r="AKB19" s="1">
        <v>2722080</v>
      </c>
      <c r="AKC19" s="3">
        <f t="shared" si="192"/>
        <v>21422769.600000001</v>
      </c>
      <c r="AKE19" s="6">
        <v>42004</v>
      </c>
      <c r="AKF19" s="1">
        <v>4.3600000000000003</v>
      </c>
      <c r="AKG19" s="1">
        <v>32565856</v>
      </c>
      <c r="AKH19" s="3">
        <f t="shared" si="193"/>
        <v>141987132.16</v>
      </c>
      <c r="AKM19" s="3" t="str">
        <f t="shared" si="194"/>
        <v/>
      </c>
      <c r="AKO19" s="6">
        <v>42004</v>
      </c>
      <c r="AKP19" s="1">
        <v>11.7</v>
      </c>
      <c r="AKQ19" s="1">
        <v>27568794</v>
      </c>
      <c r="AKR19" s="3">
        <f t="shared" si="195"/>
        <v>322554889.79999995</v>
      </c>
      <c r="AKT19" s="6">
        <v>42004</v>
      </c>
      <c r="AKU19" s="1">
        <v>8.83</v>
      </c>
      <c r="AKV19" s="1">
        <v>1930586</v>
      </c>
      <c r="AKW19" s="3">
        <f t="shared" si="196"/>
        <v>17047074.379999999</v>
      </c>
      <c r="AKY19" s="6">
        <v>42004</v>
      </c>
      <c r="AKZ19" s="1">
        <v>2.27</v>
      </c>
      <c r="ALA19" s="1">
        <v>36096256</v>
      </c>
      <c r="ALB19" s="3">
        <f t="shared" si="197"/>
        <v>81938501.120000005</v>
      </c>
      <c r="ALG19" s="3" t="str">
        <f t="shared" si="198"/>
        <v/>
      </c>
      <c r="ALI19" s="6">
        <v>42004</v>
      </c>
      <c r="ALJ19" s="1">
        <v>8.76</v>
      </c>
      <c r="ALK19" s="1">
        <v>35298172</v>
      </c>
      <c r="ALL19" s="3">
        <f t="shared" si="199"/>
        <v>309211986.71999997</v>
      </c>
      <c r="ALN19" s="6">
        <v>42004</v>
      </c>
      <c r="ALO19" s="1">
        <v>3.9</v>
      </c>
      <c r="ALP19" s="1">
        <v>260147669</v>
      </c>
      <c r="ALQ19" s="3">
        <f t="shared" si="200"/>
        <v>1014575909.1</v>
      </c>
      <c r="ALS19" s="6">
        <v>42004</v>
      </c>
      <c r="ALT19" s="1">
        <v>23.2</v>
      </c>
      <c r="ALU19" s="1">
        <v>5855162</v>
      </c>
      <c r="ALV19" s="3">
        <f t="shared" si="201"/>
        <v>135839758.40000001</v>
      </c>
      <c r="ALX19" s="6">
        <v>42004</v>
      </c>
      <c r="ALY19" s="1">
        <v>13.05</v>
      </c>
      <c r="ALZ19" s="1">
        <v>3125215</v>
      </c>
      <c r="AMA19" s="3">
        <f t="shared" si="202"/>
        <v>40784055.75</v>
      </c>
      <c r="AMC19" s="6">
        <v>42004</v>
      </c>
      <c r="AMD19" s="1">
        <v>20.2</v>
      </c>
      <c r="AME19" s="1">
        <v>18257933</v>
      </c>
      <c r="AMF19" s="3">
        <f t="shared" si="203"/>
        <v>368810246.59999996</v>
      </c>
      <c r="AMH19" s="6">
        <v>42004</v>
      </c>
      <c r="AMI19" s="1">
        <v>13.78</v>
      </c>
      <c r="AMJ19" s="1">
        <v>19798563</v>
      </c>
      <c r="AMK19" s="3">
        <f t="shared" si="204"/>
        <v>272824198.13999999</v>
      </c>
      <c r="AMP19" s="3" t="str">
        <f t="shared" si="205"/>
        <v/>
      </c>
      <c r="AMU19" s="3" t="str">
        <f t="shared" si="206"/>
        <v/>
      </c>
      <c r="AMZ19" s="3" t="str">
        <f t="shared" si="207"/>
        <v/>
      </c>
      <c r="ANB19" s="6">
        <v>42004</v>
      </c>
      <c r="ANC19" s="1">
        <v>16.82</v>
      </c>
      <c r="AND19" s="1">
        <v>8367466</v>
      </c>
      <c r="ANE19" s="3">
        <f t="shared" si="208"/>
        <v>140740778.12</v>
      </c>
      <c r="ANJ19" s="3" t="str">
        <f t="shared" si="209"/>
        <v/>
      </c>
      <c r="ANO19" s="3" t="str">
        <f t="shared" si="210"/>
        <v/>
      </c>
      <c r="ANQ19" s="6">
        <v>42004</v>
      </c>
      <c r="ANR19" s="1">
        <v>8.01</v>
      </c>
      <c r="ANS19" s="1">
        <v>25115610</v>
      </c>
      <c r="ANT19" s="3">
        <f t="shared" si="211"/>
        <v>201176036.09999999</v>
      </c>
      <c r="ANV19" s="6">
        <v>42004</v>
      </c>
      <c r="ANW19" s="1">
        <v>12.6</v>
      </c>
      <c r="ANX19" s="1">
        <v>9070679</v>
      </c>
      <c r="ANY19" s="3">
        <f t="shared" si="212"/>
        <v>114290555.39999999</v>
      </c>
      <c r="AOA19" s="6">
        <v>42004</v>
      </c>
      <c r="AOB19" s="1">
        <v>16.940000000000001</v>
      </c>
      <c r="AOC19" s="1">
        <v>15056097</v>
      </c>
      <c r="AOD19" s="3">
        <f t="shared" si="213"/>
        <v>255050283.18000001</v>
      </c>
      <c r="AOF19" s="6">
        <v>42004</v>
      </c>
      <c r="AOG19" s="1">
        <v>16.32</v>
      </c>
      <c r="AOH19" s="1">
        <v>9869432</v>
      </c>
      <c r="AOI19" s="3">
        <f t="shared" si="214"/>
        <v>161069130.24000001</v>
      </c>
      <c r="AOK19" s="6">
        <v>42004</v>
      </c>
      <c r="AOL19" s="1">
        <v>10.06</v>
      </c>
      <c r="AOM19" s="1">
        <v>8203603</v>
      </c>
      <c r="AON19" s="3">
        <f t="shared" si="215"/>
        <v>82528246.180000007</v>
      </c>
      <c r="AOS19" s="3" t="str">
        <f t="shared" si="216"/>
        <v/>
      </c>
      <c r="AOU19" s="6">
        <v>42004</v>
      </c>
      <c r="AOV19" s="1">
        <v>10.42</v>
      </c>
      <c r="AOW19" s="1">
        <v>11519561</v>
      </c>
      <c r="AOX19" s="3">
        <f t="shared" si="217"/>
        <v>120033825.62</v>
      </c>
      <c r="AOZ19" s="6">
        <v>42004</v>
      </c>
      <c r="APA19" s="1">
        <v>9.1300000000000008</v>
      </c>
      <c r="APB19" s="1">
        <v>16359928</v>
      </c>
      <c r="APC19" s="3">
        <f t="shared" si="218"/>
        <v>149366142.64000002</v>
      </c>
      <c r="APE19" s="6">
        <v>42004</v>
      </c>
      <c r="APF19" s="1">
        <v>8.43</v>
      </c>
      <c r="APG19" s="1">
        <v>23543427</v>
      </c>
      <c r="APH19" s="3">
        <f t="shared" si="219"/>
        <v>198471089.60999998</v>
      </c>
      <c r="APJ19" s="6">
        <v>42004</v>
      </c>
      <c r="APK19" s="1">
        <v>18.55</v>
      </c>
      <c r="APL19" s="1">
        <v>3975025</v>
      </c>
      <c r="APM19" s="3">
        <f t="shared" si="220"/>
        <v>73736713.75</v>
      </c>
      <c r="APO19" s="6">
        <v>42004</v>
      </c>
      <c r="APP19" s="1">
        <v>25.83</v>
      </c>
      <c r="APQ19" s="1">
        <v>158027427</v>
      </c>
      <c r="APR19" s="3">
        <f t="shared" si="221"/>
        <v>4081848439.4099998</v>
      </c>
      <c r="APW19" s="3" t="str">
        <f t="shared" si="222"/>
        <v/>
      </c>
      <c r="APY19" s="6">
        <v>42004</v>
      </c>
      <c r="APZ19" s="1">
        <v>18.14</v>
      </c>
      <c r="AQA19" s="1">
        <v>7040416</v>
      </c>
      <c r="AQB19" s="3">
        <f t="shared" si="223"/>
        <v>127713146.24000001</v>
      </c>
      <c r="AQD19" s="6">
        <v>42004</v>
      </c>
      <c r="AQE19" s="1">
        <v>14.88</v>
      </c>
      <c r="AQF19" s="1">
        <v>21219537</v>
      </c>
      <c r="AQG19" s="3">
        <f t="shared" si="224"/>
        <v>315746710.56</v>
      </c>
      <c r="AQI19" s="6">
        <v>42004</v>
      </c>
      <c r="AQJ19" s="1">
        <v>34.32</v>
      </c>
      <c r="AQK19" s="1">
        <v>9939256</v>
      </c>
      <c r="AQL19" s="3">
        <f t="shared" si="225"/>
        <v>341115265.92000002</v>
      </c>
      <c r="AQN19" s="6">
        <v>42004</v>
      </c>
      <c r="AQO19" s="1">
        <v>34.880000000000003</v>
      </c>
      <c r="AQP19" s="1">
        <v>31172928</v>
      </c>
      <c r="AQQ19" s="3">
        <f t="shared" si="226"/>
        <v>1087311728.6400001</v>
      </c>
      <c r="AQS19" s="6">
        <v>42004</v>
      </c>
      <c r="AQT19" s="1">
        <v>56.83</v>
      </c>
      <c r="AQU19" s="1">
        <v>12922526</v>
      </c>
      <c r="AQV19" s="3">
        <f t="shared" si="227"/>
        <v>734387152.57999992</v>
      </c>
      <c r="AQX19" s="6">
        <v>42004</v>
      </c>
      <c r="AQY19" s="1">
        <v>27</v>
      </c>
      <c r="AQZ19" s="1">
        <v>12074892</v>
      </c>
      <c r="ARA19" s="3">
        <f t="shared" si="228"/>
        <v>326022084</v>
      </c>
      <c r="ARC19" s="6">
        <v>42004</v>
      </c>
      <c r="ARD19" s="1">
        <v>35.76</v>
      </c>
      <c r="ARE19" s="1">
        <v>34512031</v>
      </c>
      <c r="ARF19" s="3">
        <f t="shared" si="229"/>
        <v>1234150228.5599999</v>
      </c>
      <c r="ARH19" s="6">
        <v>42004</v>
      </c>
      <c r="ARI19" s="1">
        <v>9.16</v>
      </c>
      <c r="ARJ19" s="1">
        <v>54178422</v>
      </c>
      <c r="ARK19" s="3">
        <f t="shared" si="230"/>
        <v>496274345.51999998</v>
      </c>
      <c r="ARM19" s="6">
        <v>42004</v>
      </c>
      <c r="ARN19" s="1">
        <v>31.97</v>
      </c>
      <c r="ARO19" s="1">
        <v>9621041</v>
      </c>
      <c r="ARP19" s="3">
        <f t="shared" si="231"/>
        <v>307584680.76999998</v>
      </c>
      <c r="ARU19" s="3" t="str">
        <f t="shared" si="232"/>
        <v/>
      </c>
      <c r="ARW19" s="6">
        <v>42004</v>
      </c>
      <c r="ARX19" s="1">
        <v>18.11</v>
      </c>
      <c r="ARY19" s="1">
        <v>12472836</v>
      </c>
      <c r="ARZ19" s="3">
        <f t="shared" si="233"/>
        <v>225883059.95999998</v>
      </c>
      <c r="ASB19" s="6">
        <v>42004</v>
      </c>
      <c r="ASC19" s="1">
        <v>35.840000000000003</v>
      </c>
      <c r="ASD19" s="1">
        <v>17100094</v>
      </c>
      <c r="ASE19" s="3">
        <f t="shared" si="234"/>
        <v>612867368.96000004</v>
      </c>
      <c r="ASJ19" s="3" t="str">
        <f t="shared" si="235"/>
        <v/>
      </c>
      <c r="ASL19" s="6">
        <v>42004</v>
      </c>
      <c r="ASM19" s="1">
        <v>16.82</v>
      </c>
      <c r="ASN19" s="1">
        <v>10527114</v>
      </c>
      <c r="ASO19" s="3">
        <f t="shared" si="236"/>
        <v>177066057.47999999</v>
      </c>
      <c r="ASQ19" s="6">
        <v>42004</v>
      </c>
      <c r="ASR19" s="1">
        <v>68.84</v>
      </c>
      <c r="ASS19" s="1">
        <v>64815556</v>
      </c>
      <c r="AST19" s="3">
        <f t="shared" si="237"/>
        <v>4461902875.04</v>
      </c>
      <c r="ASV19" s="6">
        <v>42004</v>
      </c>
      <c r="ASW19" s="1">
        <v>10.96</v>
      </c>
      <c r="ASX19" s="1">
        <v>16738130</v>
      </c>
      <c r="ASY19" s="3">
        <f t="shared" si="238"/>
        <v>183449904.80000001</v>
      </c>
      <c r="ATA19" s="6">
        <v>42004</v>
      </c>
      <c r="ATB19" s="1">
        <v>14.72</v>
      </c>
      <c r="ATC19" s="1">
        <v>147575638</v>
      </c>
      <c r="ATD19" s="3">
        <f t="shared" si="239"/>
        <v>2172313391.3600001</v>
      </c>
      <c r="ATF19" s="6">
        <v>42004</v>
      </c>
      <c r="ATG19" s="1">
        <v>3.5300000000000002</v>
      </c>
      <c r="ATH19" s="1">
        <v>93904297</v>
      </c>
      <c r="ATI19" s="3">
        <f t="shared" si="240"/>
        <v>331482168.41000003</v>
      </c>
      <c r="ATN19" s="3" t="str">
        <f t="shared" si="241"/>
        <v/>
      </c>
      <c r="ATP19" s="6">
        <v>42004</v>
      </c>
      <c r="ATQ19" s="1">
        <v>63.22</v>
      </c>
      <c r="ATR19" s="1">
        <v>576305682</v>
      </c>
      <c r="ATS19" s="3">
        <f t="shared" si="242"/>
        <v>36434045216.040001</v>
      </c>
      <c r="ATU19" s="6">
        <v>42004</v>
      </c>
      <c r="ATV19" s="1">
        <v>27</v>
      </c>
      <c r="ATW19" s="1">
        <v>11633055</v>
      </c>
      <c r="ATX19" s="3">
        <f t="shared" si="243"/>
        <v>314092485</v>
      </c>
      <c r="ATZ19" s="6">
        <v>42004</v>
      </c>
      <c r="AUA19" s="1">
        <v>32.119999999999997</v>
      </c>
      <c r="AUB19" s="1">
        <v>3503300</v>
      </c>
      <c r="AUC19" s="3">
        <f t="shared" si="244"/>
        <v>112525995.99999999</v>
      </c>
      <c r="AUE19" s="6">
        <v>42004</v>
      </c>
      <c r="AUF19" s="1">
        <v>17.73</v>
      </c>
      <c r="AUG19" s="1">
        <v>23278539</v>
      </c>
      <c r="AUH19" s="3">
        <f t="shared" si="245"/>
        <v>412728496.47000003</v>
      </c>
      <c r="AUJ19" s="6">
        <v>42004</v>
      </c>
      <c r="AUK19" s="1">
        <v>4.4800000000000004</v>
      </c>
      <c r="AUL19" s="1">
        <v>9337883</v>
      </c>
      <c r="AUM19" s="3">
        <f t="shared" si="246"/>
        <v>41833715.840000004</v>
      </c>
      <c r="AUR19" s="3" t="str">
        <f t="shared" si="247"/>
        <v/>
      </c>
      <c r="AUT19" s="6">
        <v>42004</v>
      </c>
      <c r="AUU19" s="1">
        <v>1.78</v>
      </c>
      <c r="AUV19" s="1">
        <v>23641964</v>
      </c>
      <c r="AUW19" s="3">
        <f t="shared" si="248"/>
        <v>42082695.920000002</v>
      </c>
      <c r="AVB19" s="3" t="str">
        <f t="shared" si="249"/>
        <v/>
      </c>
      <c r="AVD19" s="6">
        <v>42004</v>
      </c>
      <c r="AVE19" s="1">
        <v>11.09</v>
      </c>
      <c r="AVF19" s="1">
        <v>40888886</v>
      </c>
      <c r="AVG19" s="3">
        <f t="shared" si="250"/>
        <v>453457745.74000001</v>
      </c>
      <c r="AVI19" s="6">
        <v>42004</v>
      </c>
      <c r="AVJ19" s="1">
        <v>53.02</v>
      </c>
      <c r="AVK19" s="1">
        <v>14167779</v>
      </c>
      <c r="AVL19" s="3">
        <f t="shared" si="251"/>
        <v>751175642.58000004</v>
      </c>
      <c r="AVN19" s="6">
        <v>42004</v>
      </c>
      <c r="AVO19" s="1">
        <v>17.75</v>
      </c>
      <c r="AVP19" s="1">
        <v>47505298</v>
      </c>
      <c r="AVQ19" s="3">
        <f t="shared" si="252"/>
        <v>843219039.5</v>
      </c>
      <c r="AVS19" s="6">
        <v>42004</v>
      </c>
      <c r="AVT19" s="1">
        <v>30.965</v>
      </c>
      <c r="AVU19" s="1">
        <v>17508108</v>
      </c>
      <c r="AVV19" s="3">
        <f t="shared" si="253"/>
        <v>542138564.22000003</v>
      </c>
      <c r="AVX19" s="6">
        <v>42004</v>
      </c>
      <c r="AVY19" s="1">
        <v>35.58</v>
      </c>
      <c r="AVZ19" s="1">
        <v>14654723</v>
      </c>
      <c r="AWA19" s="3">
        <f t="shared" si="254"/>
        <v>521415044.33999997</v>
      </c>
      <c r="AWC19" s="6">
        <v>42004</v>
      </c>
      <c r="AWD19" s="1">
        <v>18.48</v>
      </c>
      <c r="AWE19" s="1">
        <v>20427710</v>
      </c>
      <c r="AWF19" s="3">
        <f t="shared" si="255"/>
        <v>377504080.80000001</v>
      </c>
      <c r="AWH19" s="6">
        <v>42004</v>
      </c>
      <c r="AWI19" s="1">
        <v>41.695</v>
      </c>
      <c r="AWJ19" s="1">
        <v>45114743</v>
      </c>
      <c r="AWK19" s="3">
        <f t="shared" si="256"/>
        <v>1881059209.385</v>
      </c>
      <c r="AWM19" s="6">
        <v>42004</v>
      </c>
      <c r="AWN19" s="1">
        <v>16.23</v>
      </c>
      <c r="AWO19" s="1">
        <v>10010459</v>
      </c>
      <c r="AWP19" s="3">
        <f t="shared" si="257"/>
        <v>162469749.56999999</v>
      </c>
      <c r="AWR19" s="6">
        <v>42004</v>
      </c>
      <c r="AWS19" s="1">
        <v>6.91</v>
      </c>
      <c r="AWT19" s="1">
        <v>24747270</v>
      </c>
      <c r="AWU19" s="3">
        <f t="shared" si="258"/>
        <v>171003635.70000002</v>
      </c>
      <c r="AWW19" s="6">
        <v>42004</v>
      </c>
      <c r="AWX19" s="1">
        <v>50.72</v>
      </c>
      <c r="AWY19" s="1">
        <v>130132807</v>
      </c>
      <c r="AWZ19" s="3">
        <f t="shared" si="259"/>
        <v>6600335971.04</v>
      </c>
      <c r="AXB19" s="6">
        <v>42004</v>
      </c>
      <c r="AXC19" s="1">
        <v>17.829999999999998</v>
      </c>
      <c r="AXD19" s="1">
        <v>458815711</v>
      </c>
      <c r="AXE19" s="3">
        <f t="shared" si="260"/>
        <v>8180684127.1299992</v>
      </c>
      <c r="AXG19" s="6">
        <v>42004</v>
      </c>
      <c r="AXH19" s="1">
        <v>41.25</v>
      </c>
      <c r="AXI19" s="1">
        <v>5084044</v>
      </c>
      <c r="AXJ19" s="3">
        <f t="shared" si="261"/>
        <v>209716815</v>
      </c>
      <c r="AXL19" s="6">
        <v>42004</v>
      </c>
      <c r="AXM19" s="1">
        <v>37.75</v>
      </c>
      <c r="AXN19" s="1">
        <v>17856183</v>
      </c>
      <c r="AXO19" s="3">
        <f t="shared" si="262"/>
        <v>674070908.25</v>
      </c>
      <c r="AXT19" s="3" t="str">
        <f t="shared" si="263"/>
        <v/>
      </c>
      <c r="AXV19" s="6">
        <v>42004</v>
      </c>
      <c r="AXW19" s="1">
        <v>20.63</v>
      </c>
      <c r="AXX19" s="1">
        <v>10574828</v>
      </c>
      <c r="AXY19" s="3">
        <f t="shared" si="264"/>
        <v>218158701.63999999</v>
      </c>
      <c r="AYA19" s="6">
        <v>42004</v>
      </c>
      <c r="AYB19" s="1">
        <v>33.119999999999997</v>
      </c>
      <c r="AYC19" s="1">
        <v>12013162</v>
      </c>
      <c r="AYD19" s="3">
        <f t="shared" si="265"/>
        <v>397875925.44</v>
      </c>
      <c r="AYF19" s="6">
        <v>42004</v>
      </c>
      <c r="AYG19" s="1">
        <v>42.83</v>
      </c>
      <c r="AYH19" s="1">
        <v>21223877</v>
      </c>
      <c r="AYI19" s="3">
        <f t="shared" si="266"/>
        <v>909018651.90999997</v>
      </c>
      <c r="AYK19" s="6">
        <v>42004</v>
      </c>
      <c r="AYL19" s="1">
        <v>3</v>
      </c>
      <c r="AYM19" s="1">
        <v>12427050</v>
      </c>
      <c r="AYN19" s="3">
        <f t="shared" si="267"/>
        <v>37281150</v>
      </c>
      <c r="AYP19" s="6">
        <v>42004</v>
      </c>
      <c r="AYQ19" s="1">
        <v>24.61</v>
      </c>
      <c r="AYR19" s="1">
        <v>13038680</v>
      </c>
      <c r="AYS19" s="3">
        <f t="shared" si="268"/>
        <v>320881914.80000001</v>
      </c>
      <c r="AYX19" s="3" t="str">
        <f t="shared" si="269"/>
        <v/>
      </c>
      <c r="AYZ19" s="6">
        <v>42004</v>
      </c>
      <c r="AZA19" s="1">
        <v>7.8003</v>
      </c>
      <c r="AZB19" s="1">
        <v>225797960</v>
      </c>
      <c r="AZC19" s="3">
        <f t="shared" si="270"/>
        <v>1761291827.388</v>
      </c>
      <c r="AZH19" s="3" t="str">
        <f t="shared" si="271"/>
        <v/>
      </c>
      <c r="AZJ19" s="6">
        <v>42004</v>
      </c>
      <c r="AZK19" s="1">
        <v>51.74</v>
      </c>
      <c r="AZL19" s="1">
        <v>15435898</v>
      </c>
      <c r="AZM19" s="3">
        <f t="shared" si="272"/>
        <v>798653362.51999998</v>
      </c>
      <c r="AZO19" s="6">
        <v>42004</v>
      </c>
      <c r="AZP19" s="1">
        <v>37.200000000000003</v>
      </c>
      <c r="AZQ19" s="1">
        <v>113895394</v>
      </c>
      <c r="AZR19" s="3">
        <f t="shared" si="273"/>
        <v>4236908656.8000002</v>
      </c>
      <c r="AZT19" s="6">
        <v>42004</v>
      </c>
      <c r="AZU19" s="1">
        <v>22.59</v>
      </c>
      <c r="AZV19" s="1">
        <v>35270185</v>
      </c>
      <c r="AZW19" s="3">
        <f t="shared" si="274"/>
        <v>796753479.14999998</v>
      </c>
      <c r="AZY19" s="6">
        <v>42004</v>
      </c>
      <c r="AZZ19" s="1">
        <v>24.66</v>
      </c>
      <c r="BAA19" s="1">
        <v>27531983</v>
      </c>
      <c r="BAB19" s="3">
        <f t="shared" si="275"/>
        <v>678938700.77999997</v>
      </c>
      <c r="BAD19" s="6">
        <v>42004</v>
      </c>
      <c r="BAE19" s="1">
        <v>36.549999999999997</v>
      </c>
      <c r="BAF19" s="1">
        <v>29617364</v>
      </c>
      <c r="BAG19" s="3">
        <f t="shared" si="276"/>
        <v>1082514654.1999998</v>
      </c>
      <c r="BAI19" s="6">
        <v>42004</v>
      </c>
      <c r="BAJ19" s="1">
        <v>25.3</v>
      </c>
      <c r="BAK19" s="1">
        <v>118579300</v>
      </c>
      <c r="BAL19" s="3">
        <f t="shared" si="277"/>
        <v>3000056290</v>
      </c>
      <c r="BAN19" s="6">
        <v>42004</v>
      </c>
      <c r="BAO19" s="1">
        <v>64.569999999999993</v>
      </c>
      <c r="BAP19" s="1">
        <v>18780246</v>
      </c>
      <c r="BAQ19" s="3">
        <f t="shared" si="278"/>
        <v>1212640484.2199998</v>
      </c>
      <c r="BAS19" s="6">
        <v>42004</v>
      </c>
      <c r="BAT19" s="1">
        <v>19.41</v>
      </c>
      <c r="BAU19" s="1">
        <v>104718956</v>
      </c>
      <c r="BAV19" s="3">
        <f t="shared" si="279"/>
        <v>2032594935.96</v>
      </c>
      <c r="BBA19" s="3" t="str">
        <f t="shared" si="280"/>
        <v/>
      </c>
      <c r="BBC19" s="6">
        <v>42004</v>
      </c>
      <c r="BBD19" s="1">
        <v>38.67</v>
      </c>
      <c r="BBE19" s="1">
        <v>12341280</v>
      </c>
      <c r="BBF19" s="3">
        <f t="shared" si="281"/>
        <v>477237297.60000002</v>
      </c>
      <c r="BBK19" s="3" t="str">
        <f t="shared" si="282"/>
        <v/>
      </c>
      <c r="BBM19" s="6">
        <v>42004</v>
      </c>
      <c r="BBN19" s="1">
        <v>34.840000000000003</v>
      </c>
      <c r="BBO19" s="1">
        <v>11278843</v>
      </c>
      <c r="BBP19" s="3">
        <f t="shared" si="283"/>
        <v>392954890.12000006</v>
      </c>
      <c r="BBU19" s="3" t="str">
        <f t="shared" si="284"/>
        <v/>
      </c>
      <c r="BBW19" s="6">
        <v>42004</v>
      </c>
      <c r="BBX19" s="1">
        <v>23.53</v>
      </c>
      <c r="BBY19" s="1">
        <v>47275623</v>
      </c>
      <c r="BBZ19" s="3">
        <f t="shared" si="285"/>
        <v>1112395409.1900001</v>
      </c>
      <c r="BCE19" s="3" t="str">
        <f t="shared" si="286"/>
        <v/>
      </c>
      <c r="BCG19" s="6">
        <v>42004</v>
      </c>
      <c r="BCH19" s="1">
        <v>24.37</v>
      </c>
      <c r="BCI19" s="1">
        <v>33916483</v>
      </c>
      <c r="BCJ19" s="3">
        <f t="shared" si="287"/>
        <v>826544690.71000004</v>
      </c>
      <c r="BCL19" s="6">
        <v>42004</v>
      </c>
      <c r="BCM19" s="1">
        <v>31.58</v>
      </c>
      <c r="BCN19" s="1">
        <v>409491250</v>
      </c>
      <c r="BCO19" s="3">
        <f t="shared" si="288"/>
        <v>12931733675</v>
      </c>
      <c r="BCQ19" s="6">
        <v>42004</v>
      </c>
      <c r="BCR19" s="1">
        <v>14.92</v>
      </c>
      <c r="BCS19" s="1">
        <v>31871068</v>
      </c>
      <c r="BCT19" s="3">
        <f t="shared" si="289"/>
        <v>475516334.56</v>
      </c>
      <c r="BCV19" s="6">
        <v>42004</v>
      </c>
      <c r="BCW19" s="1">
        <v>28.32</v>
      </c>
      <c r="BCX19" s="1">
        <v>25645888</v>
      </c>
      <c r="BCY19" s="3">
        <f t="shared" si="290"/>
        <v>726291548.15999997</v>
      </c>
      <c r="BDA19" s="6">
        <v>42004</v>
      </c>
      <c r="BDB19" s="1">
        <v>2.66</v>
      </c>
      <c r="BDC19" s="1">
        <v>1085652584</v>
      </c>
      <c r="BDD19" s="3">
        <f t="shared" si="291"/>
        <v>2887835873.4400001</v>
      </c>
      <c r="BDI19" s="3" t="str">
        <f t="shared" si="292"/>
        <v/>
      </c>
      <c r="BDN19" s="3" t="str">
        <f t="shared" si="293"/>
        <v/>
      </c>
      <c r="BDP19" s="6">
        <v>42004</v>
      </c>
      <c r="BDQ19" s="1">
        <v>54.73</v>
      </c>
      <c r="BDR19" s="1">
        <v>203395404</v>
      </c>
      <c r="BDS19" s="3">
        <f t="shared" si="294"/>
        <v>11131830460.92</v>
      </c>
      <c r="BDU19" s="6">
        <v>42004</v>
      </c>
      <c r="BDV19" s="1">
        <v>15.5</v>
      </c>
      <c r="BDW19" s="1">
        <v>77515191</v>
      </c>
      <c r="BDX19" s="3">
        <f t="shared" si="295"/>
        <v>1201485460.5</v>
      </c>
      <c r="BDZ19" s="6">
        <v>42004</v>
      </c>
      <c r="BEA19" s="1">
        <v>19.600000000000001</v>
      </c>
      <c r="BEB19" s="1">
        <v>195640857</v>
      </c>
      <c r="BEC19" s="3">
        <f t="shared" si="296"/>
        <v>3834560797.2000003</v>
      </c>
      <c r="BEH19" s="3" t="str">
        <f t="shared" si="297"/>
        <v/>
      </c>
      <c r="BEJ19" s="6">
        <v>42004</v>
      </c>
      <c r="BEK19" s="1">
        <v>48.23</v>
      </c>
      <c r="BEL19" s="1">
        <v>26988705</v>
      </c>
      <c r="BEM19" s="3">
        <f t="shared" si="298"/>
        <v>1301665242.1499999</v>
      </c>
      <c r="BEO19" s="6">
        <v>42004</v>
      </c>
      <c r="BEP19" s="1">
        <v>27.34</v>
      </c>
      <c r="BEQ19" s="1">
        <v>15439566</v>
      </c>
      <c r="BER19" s="3">
        <f t="shared" si="299"/>
        <v>422117734.44</v>
      </c>
      <c r="BET19" s="6">
        <v>42004</v>
      </c>
      <c r="BEU19" s="1">
        <v>75.680000000000007</v>
      </c>
      <c r="BEV19" s="1">
        <v>68803658</v>
      </c>
      <c r="BEW19" s="3">
        <f t="shared" si="300"/>
        <v>5207060837.4400005</v>
      </c>
      <c r="BEY19" s="6">
        <v>42004</v>
      </c>
      <c r="BEZ19" s="1">
        <v>72.3</v>
      </c>
      <c r="BFA19" s="1">
        <v>13248817</v>
      </c>
      <c r="BFB19" s="3">
        <f t="shared" si="301"/>
        <v>957889469.0999999</v>
      </c>
      <c r="BFD19" s="6">
        <v>42004</v>
      </c>
      <c r="BFE19" s="1">
        <v>49.74</v>
      </c>
      <c r="BFF19" s="1">
        <v>23064352</v>
      </c>
      <c r="BFG19" s="3">
        <f t="shared" si="302"/>
        <v>1147220868.48</v>
      </c>
      <c r="BFI19" s="6">
        <v>42004</v>
      </c>
      <c r="BFJ19" s="1">
        <v>61.82</v>
      </c>
      <c r="BFK19" s="1">
        <v>48775828</v>
      </c>
      <c r="BFL19" s="3">
        <f t="shared" si="303"/>
        <v>3015321686.96</v>
      </c>
      <c r="BFN19" s="6">
        <v>42004</v>
      </c>
      <c r="BFO19" s="1">
        <v>11.84</v>
      </c>
      <c r="BFP19" s="1">
        <v>279522347</v>
      </c>
      <c r="BFQ19" s="3">
        <f t="shared" si="304"/>
        <v>3309544588.48</v>
      </c>
      <c r="BFS19" s="6">
        <v>42004</v>
      </c>
      <c r="BFT19" s="1">
        <v>14.28</v>
      </c>
      <c r="BFU19" s="1">
        <v>277244102</v>
      </c>
      <c r="BFV19" s="3">
        <f t="shared" si="305"/>
        <v>3959045776.5599999</v>
      </c>
      <c r="BFX19" s="6">
        <v>42004</v>
      </c>
      <c r="BFY19" s="1">
        <v>78.16</v>
      </c>
      <c r="BFZ19" s="1">
        <v>12480290</v>
      </c>
      <c r="BGA19" s="3">
        <f t="shared" si="306"/>
        <v>975459466.39999998</v>
      </c>
      <c r="BGC19" s="6">
        <v>42004</v>
      </c>
      <c r="BGD19" s="1">
        <v>50.63</v>
      </c>
      <c r="BGE19" s="1">
        <v>27570240</v>
      </c>
      <c r="BGF19" s="3">
        <f t="shared" si="307"/>
        <v>1395881251.2</v>
      </c>
      <c r="BGH19" s="6">
        <v>42004</v>
      </c>
      <c r="BGI19" s="1">
        <v>43.12</v>
      </c>
      <c r="BGJ19" s="1">
        <v>22176139</v>
      </c>
      <c r="BGK19" s="3">
        <f t="shared" si="308"/>
        <v>956235113.67999995</v>
      </c>
      <c r="BGM19" s="6">
        <v>42004</v>
      </c>
      <c r="BGN19" s="1">
        <v>60.72</v>
      </c>
      <c r="BGO19" s="1">
        <v>9886947</v>
      </c>
      <c r="BGP19" s="3">
        <f t="shared" si="309"/>
        <v>600335421.84000003</v>
      </c>
      <c r="BGR19" s="6">
        <v>42004</v>
      </c>
      <c r="BGS19" s="1">
        <v>58.38</v>
      </c>
      <c r="BGT19" s="1">
        <v>67683290</v>
      </c>
      <c r="BGU19" s="3">
        <f t="shared" si="310"/>
        <v>3951350470.2000003</v>
      </c>
      <c r="BGW19" s="6">
        <v>42004</v>
      </c>
      <c r="BGX19" s="1">
        <v>30.66</v>
      </c>
      <c r="BGY19" s="1">
        <v>112685913</v>
      </c>
      <c r="BGZ19" s="3">
        <f t="shared" si="311"/>
        <v>3454950092.5799999</v>
      </c>
      <c r="BHB19" s="6">
        <v>42004</v>
      </c>
      <c r="BHC19" s="1">
        <v>1.44</v>
      </c>
      <c r="BHD19" s="1">
        <v>158051276</v>
      </c>
      <c r="BHE19" s="3">
        <f t="shared" si="312"/>
        <v>227593837.44</v>
      </c>
      <c r="BHG19" s="6">
        <v>42004</v>
      </c>
      <c r="BHH19" s="1">
        <v>58.95</v>
      </c>
      <c r="BHI19" s="1">
        <v>138923519</v>
      </c>
      <c r="BHJ19" s="3">
        <f t="shared" si="313"/>
        <v>8189541445.0500002</v>
      </c>
      <c r="BHL19" s="6">
        <v>42004</v>
      </c>
      <c r="BHM19" s="1">
        <v>11.18</v>
      </c>
      <c r="BHN19" s="1">
        <v>322361960</v>
      </c>
      <c r="BHO19" s="3">
        <f t="shared" si="314"/>
        <v>3604006712.7999997</v>
      </c>
      <c r="BHQ19" s="6">
        <v>42004</v>
      </c>
      <c r="BHR19" s="1">
        <v>76.608099999999993</v>
      </c>
      <c r="BHS19" s="1">
        <v>48047229</v>
      </c>
      <c r="BHT19" s="3">
        <f t="shared" si="315"/>
        <v>3680806923.9548998</v>
      </c>
      <c r="BHV19" s="6">
        <v>42004</v>
      </c>
      <c r="BHW19" s="1">
        <v>116.07</v>
      </c>
      <c r="BHX19" s="1">
        <v>25443237</v>
      </c>
      <c r="BHY19" s="3">
        <f t="shared" si="316"/>
        <v>2953196518.5899997</v>
      </c>
      <c r="BIA19" s="6">
        <v>42004</v>
      </c>
      <c r="BIB19" s="1">
        <v>22.32</v>
      </c>
      <c r="BIC19" s="1">
        <v>426755674</v>
      </c>
      <c r="BID19" s="3">
        <f t="shared" si="317"/>
        <v>9525186643.6800003</v>
      </c>
      <c r="BIF19" s="6">
        <v>42004</v>
      </c>
      <c r="BIG19" s="1">
        <v>66.5</v>
      </c>
      <c r="BIH19" s="1">
        <v>179702897</v>
      </c>
      <c r="BII19" s="3">
        <f t="shared" si="318"/>
        <v>11950242650.5</v>
      </c>
      <c r="BIK19" s="6">
        <v>42004</v>
      </c>
      <c r="BIL19" s="1">
        <v>26.54</v>
      </c>
      <c r="BIM19" s="1">
        <v>116938027</v>
      </c>
      <c r="BIN19" s="3">
        <f t="shared" si="319"/>
        <v>3103535236.5799999</v>
      </c>
      <c r="BIP19" s="6">
        <v>42004</v>
      </c>
      <c r="BIQ19" s="1">
        <v>42.11</v>
      </c>
      <c r="BIR19" s="1">
        <v>321130372</v>
      </c>
      <c r="BIS19" s="3">
        <f t="shared" si="320"/>
        <v>13522799964.92</v>
      </c>
      <c r="BIU19" s="6">
        <v>42004</v>
      </c>
      <c r="BIV19" s="1">
        <v>18.97</v>
      </c>
      <c r="BIW19" s="1">
        <v>197092692</v>
      </c>
      <c r="BIX19" s="3">
        <f t="shared" si="321"/>
        <v>3738848367.2399998</v>
      </c>
      <c r="BIZ19" s="6">
        <v>42004</v>
      </c>
      <c r="BJA19" s="1">
        <v>41.45</v>
      </c>
      <c r="BJB19" s="1">
        <v>177380793</v>
      </c>
      <c r="BJC19" s="3">
        <f t="shared" si="322"/>
        <v>7352433869.8500004</v>
      </c>
      <c r="BJH19" s="3" t="str">
        <f t="shared" si="323"/>
        <v/>
      </c>
      <c r="BJJ19" s="6">
        <v>42004</v>
      </c>
      <c r="BJK19" s="1">
        <v>43.47</v>
      </c>
      <c r="BJL19" s="1">
        <v>36732804</v>
      </c>
      <c r="BJM19" s="3">
        <f t="shared" si="324"/>
        <v>1596774989.8799999</v>
      </c>
      <c r="BJO19" s="6">
        <v>42004</v>
      </c>
      <c r="BJP19" s="1">
        <v>35.869999999999997</v>
      </c>
      <c r="BJQ19" s="1">
        <v>1546541489</v>
      </c>
      <c r="BJR19" s="3">
        <f t="shared" si="325"/>
        <v>55474443210.429993</v>
      </c>
      <c r="BJT19" s="6">
        <v>42004</v>
      </c>
      <c r="BJU19" s="1">
        <v>2.67</v>
      </c>
      <c r="BJV19" s="1">
        <v>1192206199</v>
      </c>
      <c r="BJW19" s="3">
        <f t="shared" si="326"/>
        <v>3183190551.3299999</v>
      </c>
      <c r="BJY19" s="6">
        <v>42004</v>
      </c>
      <c r="BJZ19" s="1">
        <v>122.57</v>
      </c>
      <c r="BKA19" s="1">
        <v>115770854</v>
      </c>
      <c r="BKB19" s="3">
        <f t="shared" si="327"/>
        <v>14190033574.779999</v>
      </c>
      <c r="BKD19" s="6">
        <v>42004</v>
      </c>
      <c r="BKE19" s="1">
        <v>60.76</v>
      </c>
      <c r="BKF19" s="1">
        <v>40973264</v>
      </c>
      <c r="BKG19" s="3">
        <f t="shared" si="328"/>
        <v>2489535520.6399999</v>
      </c>
      <c r="BKI19" s="6">
        <v>42004</v>
      </c>
      <c r="BKJ19" s="1">
        <v>31.87</v>
      </c>
      <c r="BKK19" s="1">
        <v>174419332</v>
      </c>
      <c r="BKL19" s="3">
        <f t="shared" si="329"/>
        <v>5558744110.8400002</v>
      </c>
      <c r="BKN19" s="6">
        <v>42004</v>
      </c>
      <c r="BKO19" s="1">
        <v>52.12</v>
      </c>
      <c r="BKP19" s="1">
        <v>54311548</v>
      </c>
      <c r="BKQ19" s="3">
        <f t="shared" si="330"/>
        <v>2830717881.7599998</v>
      </c>
      <c r="BKS19" s="6">
        <v>42004</v>
      </c>
      <c r="BKT19" s="1">
        <v>55.91</v>
      </c>
      <c r="BKU19" s="1">
        <v>45318662</v>
      </c>
      <c r="BKV19" s="3">
        <f t="shared" si="331"/>
        <v>2533766392.4200001</v>
      </c>
      <c r="BKX19" s="6">
        <v>42004</v>
      </c>
      <c r="BKY19" s="1">
        <v>104.21</v>
      </c>
      <c r="BKZ19" s="1">
        <v>68070569</v>
      </c>
      <c r="BLA19" s="3">
        <f t="shared" si="332"/>
        <v>7093633995.4899998</v>
      </c>
      <c r="BLC19" s="6">
        <v>42004</v>
      </c>
      <c r="BLD19" s="1">
        <v>70.319999999999993</v>
      </c>
      <c r="BLE19" s="1">
        <v>124721575</v>
      </c>
      <c r="BLF19" s="3">
        <f t="shared" si="333"/>
        <v>8770421154</v>
      </c>
      <c r="BLH19" s="6">
        <v>42004</v>
      </c>
      <c r="BLI19" s="1">
        <v>206.6</v>
      </c>
      <c r="BLJ19" s="1">
        <v>22000337</v>
      </c>
      <c r="BLK19" s="3">
        <f t="shared" si="334"/>
        <v>4545269624.1999998</v>
      </c>
      <c r="BLM19" s="6">
        <v>42004</v>
      </c>
      <c r="BLN19" s="1">
        <v>43.29</v>
      </c>
      <c r="BLO19" s="1">
        <v>247008500</v>
      </c>
      <c r="BLP19" s="3">
        <f t="shared" si="335"/>
        <v>10692997965</v>
      </c>
      <c r="BLR19" s="6">
        <v>42004</v>
      </c>
      <c r="BLS19" s="1">
        <v>25.655000000000001</v>
      </c>
      <c r="BLT19" s="1">
        <v>289689849</v>
      </c>
      <c r="BLU19" s="3">
        <f t="shared" si="336"/>
        <v>7431993076.0950003</v>
      </c>
      <c r="BLW19" s="6">
        <v>42004</v>
      </c>
      <c r="BLX19" s="1">
        <v>67.849999999999994</v>
      </c>
      <c r="BLY19" s="1">
        <v>75689404</v>
      </c>
      <c r="BLZ19" s="3">
        <f t="shared" si="337"/>
        <v>5135526061.3999996</v>
      </c>
      <c r="BMB19" s="6">
        <v>42004</v>
      </c>
      <c r="BMC19" s="1">
        <v>40.94</v>
      </c>
      <c r="BMD19" s="1">
        <v>164859856</v>
      </c>
      <c r="BME19" s="3">
        <f t="shared" si="338"/>
        <v>6749362504.6399994</v>
      </c>
      <c r="BMJ19" s="3" t="str">
        <f t="shared" si="339"/>
        <v/>
      </c>
      <c r="BML19" s="6">
        <v>42004</v>
      </c>
      <c r="BMM19" s="1">
        <v>55.37</v>
      </c>
      <c r="BMN19" s="1">
        <v>117551837</v>
      </c>
      <c r="BMO19" s="3">
        <f t="shared" si="340"/>
        <v>6508845214.6899996</v>
      </c>
      <c r="BMQ19" s="6">
        <v>42004</v>
      </c>
      <c r="BMR19" s="1">
        <v>110.7</v>
      </c>
      <c r="BMS19" s="1">
        <v>128835779</v>
      </c>
      <c r="BMT19" s="3">
        <f t="shared" si="341"/>
        <v>14262120735.300001</v>
      </c>
      <c r="BMV19" s="6">
        <v>42004</v>
      </c>
      <c r="BMW19" s="1">
        <v>66.3</v>
      </c>
      <c r="BMX19" s="1">
        <v>67235757</v>
      </c>
      <c r="BMY19" s="3">
        <f t="shared" si="342"/>
        <v>4457730689.0999994</v>
      </c>
      <c r="BND19" s="3" t="str">
        <f t="shared" si="343"/>
        <v/>
      </c>
      <c r="BNF19" s="6">
        <v>42004</v>
      </c>
      <c r="BNG19" s="1">
        <v>53.24</v>
      </c>
      <c r="BNH19" s="1">
        <v>228174954</v>
      </c>
      <c r="BNI19" s="3">
        <f t="shared" si="344"/>
        <v>12148034550.960001</v>
      </c>
      <c r="BNK19" s="6">
        <v>42004</v>
      </c>
      <c r="BNL19" s="1">
        <v>207.58</v>
      </c>
      <c r="BNM19" s="1">
        <v>65267646</v>
      </c>
      <c r="BNN19" s="3">
        <f t="shared" si="345"/>
        <v>13548257956.68</v>
      </c>
      <c r="BNP19" s="6">
        <v>42004</v>
      </c>
      <c r="BNQ19" s="1">
        <v>79.34</v>
      </c>
      <c r="BNR19" s="1">
        <v>126045103</v>
      </c>
      <c r="BNS19" s="3">
        <f t="shared" si="346"/>
        <v>10000418472.02</v>
      </c>
      <c r="BNU19" s="6">
        <v>42004</v>
      </c>
      <c r="BNV19" s="1">
        <v>43.03</v>
      </c>
      <c r="BNW19" s="1">
        <v>173234237</v>
      </c>
      <c r="BNX19" s="3">
        <f t="shared" si="347"/>
        <v>7454269218.1100006</v>
      </c>
      <c r="BNZ19" s="6">
        <v>42004</v>
      </c>
      <c r="BOA19" s="1">
        <v>47.015000000000001</v>
      </c>
      <c r="BOB19" s="1">
        <v>253203675</v>
      </c>
      <c r="BOC19" s="3">
        <f t="shared" si="348"/>
        <v>11904370780.125</v>
      </c>
      <c r="BOE19" s="6">
        <v>42004</v>
      </c>
      <c r="BOF19" s="1">
        <v>226.73</v>
      </c>
      <c r="BOG19" s="1">
        <v>43674701</v>
      </c>
      <c r="BOH19" s="3">
        <f t="shared" si="349"/>
        <v>9902364957.7299995</v>
      </c>
      <c r="BOJ19" s="6">
        <v>42004</v>
      </c>
      <c r="BOK19" s="1">
        <v>18.2193</v>
      </c>
      <c r="BOL19" s="1">
        <v>799314177</v>
      </c>
      <c r="BOM19" s="3">
        <f t="shared" si="350"/>
        <v>14562944785.0161</v>
      </c>
      <c r="BOO19" s="6">
        <v>42004</v>
      </c>
      <c r="BOP19" s="1">
        <v>92.19</v>
      </c>
      <c r="BOQ19" s="1">
        <v>99016986</v>
      </c>
      <c r="BOR19" s="3">
        <f t="shared" si="351"/>
        <v>9128375939.3400002</v>
      </c>
      <c r="BOT19" s="6">
        <v>42004</v>
      </c>
      <c r="BOU19" s="1">
        <v>23.619700000000002</v>
      </c>
      <c r="BOV19" s="1">
        <v>606842734</v>
      </c>
      <c r="BOW19" s="3">
        <f t="shared" si="352"/>
        <v>14333443324.259802</v>
      </c>
      <c r="BOY19" s="6">
        <v>42004</v>
      </c>
      <c r="BOZ19" s="1">
        <v>176.31299999999999</v>
      </c>
      <c r="BPA19" s="1">
        <v>53874252</v>
      </c>
      <c r="BPB19" s="3">
        <f t="shared" si="353"/>
        <v>9498730992.8759995</v>
      </c>
      <c r="BPD19" s="6">
        <v>42004</v>
      </c>
      <c r="BPE19" s="1">
        <v>82.52</v>
      </c>
      <c r="BPF19" s="1">
        <v>116896771</v>
      </c>
      <c r="BPG19" s="3">
        <f t="shared" si="354"/>
        <v>9646321542.9200001</v>
      </c>
      <c r="BPI19" s="6">
        <v>42004</v>
      </c>
      <c r="BPJ19" s="1">
        <v>30.19</v>
      </c>
      <c r="BPK19" s="1">
        <v>482650665</v>
      </c>
      <c r="BPL19" s="3">
        <f t="shared" si="355"/>
        <v>14571223576.35</v>
      </c>
      <c r="BPN19" s="6">
        <v>42004</v>
      </c>
      <c r="BPO19" s="1">
        <v>222.41</v>
      </c>
      <c r="BPP19" s="1">
        <v>386979567</v>
      </c>
      <c r="BPQ19" s="3">
        <f t="shared" si="356"/>
        <v>86068125496.470001</v>
      </c>
      <c r="BPS19" s="6">
        <v>42004</v>
      </c>
      <c r="BPT19" s="1">
        <v>24.92</v>
      </c>
      <c r="BPU19" s="1">
        <v>899088125</v>
      </c>
      <c r="BPV19" s="3">
        <f t="shared" si="357"/>
        <v>22405276075</v>
      </c>
      <c r="BPX19" s="6">
        <v>42004</v>
      </c>
      <c r="BPY19" s="1">
        <v>59.31</v>
      </c>
      <c r="BPZ19" s="1">
        <v>311708468</v>
      </c>
      <c r="BQA19" s="3">
        <f t="shared" si="358"/>
        <v>18487429237.080002</v>
      </c>
      <c r="BQF19" s="3" t="str">
        <f t="shared" si="359"/>
        <v/>
      </c>
      <c r="BQH19" s="6">
        <v>42004</v>
      </c>
      <c r="BQI19" s="1">
        <v>48.801000000000002</v>
      </c>
      <c r="BQJ19" s="1">
        <v>1106346185</v>
      </c>
      <c r="BQK19" s="3">
        <f t="shared" si="360"/>
        <v>53990800174.185005</v>
      </c>
      <c r="BQM19" s="6">
        <v>42004</v>
      </c>
      <c r="BQN19" s="1">
        <v>72.7</v>
      </c>
      <c r="BQO19" s="1">
        <v>211339050</v>
      </c>
      <c r="BQP19" s="3">
        <f t="shared" si="361"/>
        <v>15364348935</v>
      </c>
      <c r="BQR19" s="6">
        <v>42004</v>
      </c>
      <c r="BQS19" s="1">
        <v>100.59</v>
      </c>
      <c r="BQT19" s="1">
        <v>148966127</v>
      </c>
      <c r="BQU19" s="3">
        <f t="shared" si="362"/>
        <v>14984502714.93</v>
      </c>
      <c r="BQW19" s="6">
        <v>42004</v>
      </c>
      <c r="BQX19" s="1">
        <v>94.26</v>
      </c>
      <c r="BQY19" s="1">
        <v>1101895199</v>
      </c>
      <c r="BQZ19" s="3">
        <f t="shared" si="363"/>
        <v>103864641457.74001</v>
      </c>
      <c r="BRB19" s="6">
        <v>42004</v>
      </c>
      <c r="BRC19" s="1">
        <v>20.05</v>
      </c>
      <c r="BRD19" s="1">
        <v>387755401</v>
      </c>
      <c r="BRE19" s="3">
        <f t="shared" si="364"/>
        <v>7774495790.0500002</v>
      </c>
      <c r="BRG19" s="6">
        <v>42004</v>
      </c>
      <c r="BRH19" s="1">
        <v>27.815000000000001</v>
      </c>
      <c r="BRI19" s="1">
        <v>1807861857</v>
      </c>
      <c r="BRJ19" s="3">
        <f t="shared" si="365"/>
        <v>50285677552.455002</v>
      </c>
      <c r="BRL19" s="6">
        <v>42004</v>
      </c>
      <c r="BRM19" s="1">
        <v>36.29</v>
      </c>
      <c r="BRN19" s="1">
        <v>2057461874</v>
      </c>
      <c r="BRO19" s="3">
        <f t="shared" si="366"/>
        <v>74665291407.459991</v>
      </c>
      <c r="BRQ19" s="6">
        <v>42004</v>
      </c>
      <c r="BRR19" s="1">
        <v>44.97</v>
      </c>
      <c r="BRS19" s="1">
        <v>919379058</v>
      </c>
      <c r="BRT19" s="3">
        <f t="shared" si="367"/>
        <v>41344476238.260002</v>
      </c>
      <c r="BRV19" s="6">
        <v>42004</v>
      </c>
      <c r="BRW19" s="1">
        <v>112.18</v>
      </c>
      <c r="BRX19" s="1">
        <v>549111773</v>
      </c>
      <c r="BRY19" s="3">
        <f t="shared" si="368"/>
        <v>61599358695.140007</v>
      </c>
      <c r="BSA19" s="6">
        <v>42004</v>
      </c>
      <c r="BSB19" s="1">
        <v>65.55</v>
      </c>
      <c r="BSC19" s="1">
        <v>732504604</v>
      </c>
      <c r="BSD19" s="3">
        <f t="shared" si="369"/>
        <v>48015676792.199997</v>
      </c>
      <c r="BSF19" s="6">
        <v>42004</v>
      </c>
      <c r="BSG19" s="1">
        <v>54.82</v>
      </c>
      <c r="BSH19" s="1">
        <v>1033489340</v>
      </c>
      <c r="BSI19" s="3">
        <f t="shared" si="370"/>
        <v>56655885618.800003</v>
      </c>
      <c r="BSK19" s="6">
        <v>42004</v>
      </c>
      <c r="BSL19" s="1">
        <v>78.02</v>
      </c>
      <c r="BSM19" s="1">
        <v>2109351572</v>
      </c>
      <c r="BSN19" s="3">
        <f t="shared" si="371"/>
        <v>164571609647.44</v>
      </c>
      <c r="BSP19" s="6">
        <v>42004</v>
      </c>
      <c r="BSQ19" s="1">
        <v>530.66</v>
      </c>
      <c r="BSR19" s="1">
        <v>139747946</v>
      </c>
      <c r="BSS19" s="3">
        <f t="shared" si="372"/>
        <v>74158645024.360001</v>
      </c>
      <c r="BSU19" s="6">
        <v>42004</v>
      </c>
      <c r="BSV19" s="1">
        <v>110.38</v>
      </c>
      <c r="BSW19" s="1">
        <v>3254527713</v>
      </c>
      <c r="BSX19" s="3">
        <f t="shared" si="373"/>
        <v>359234768960.94</v>
      </c>
    </row>
    <row r="20" spans="2:1870" x14ac:dyDescent="0.2">
      <c r="B20" s="6">
        <v>41912</v>
      </c>
      <c r="C20" s="1">
        <v>1E-4</v>
      </c>
      <c r="D20" s="1">
        <v>881451117</v>
      </c>
      <c r="E20" s="3">
        <f t="shared" si="0"/>
        <v>88145.111700000009</v>
      </c>
      <c r="G20" s="6">
        <v>41912</v>
      </c>
      <c r="H20" s="1">
        <v>1E-3</v>
      </c>
      <c r="I20" s="1">
        <v>275</v>
      </c>
      <c r="J20" s="3">
        <f t="shared" si="1"/>
        <v>0.27500000000000002</v>
      </c>
      <c r="L20" s="6">
        <v>41912</v>
      </c>
      <c r="M20" s="1">
        <v>1E-4</v>
      </c>
      <c r="N20" s="1">
        <v>2279570</v>
      </c>
      <c r="O20" s="3">
        <f t="shared" si="2"/>
        <v>227.95700000000002</v>
      </c>
      <c r="Q20" s="6">
        <v>41912</v>
      </c>
      <c r="R20" s="1">
        <v>1.5019</v>
      </c>
      <c r="S20" s="1">
        <v>1231189</v>
      </c>
      <c r="T20" s="3">
        <f t="shared" si="3"/>
        <v>1849122.7590999999</v>
      </c>
      <c r="V20" s="6">
        <v>41912</v>
      </c>
      <c r="W20" s="1">
        <v>1E-3</v>
      </c>
      <c r="X20" s="1">
        <v>1113146</v>
      </c>
      <c r="Y20" s="3">
        <f t="shared" si="4"/>
        <v>1113.146</v>
      </c>
      <c r="AA20" s="6">
        <v>41912</v>
      </c>
      <c r="AB20" s="1">
        <v>1.25E-4</v>
      </c>
      <c r="AC20" s="1">
        <v>19794</v>
      </c>
      <c r="AD20" s="3">
        <f t="shared" si="5"/>
        <v>2.4742500000000001</v>
      </c>
      <c r="AF20" s="6">
        <v>41820</v>
      </c>
      <c r="AG20" s="1">
        <v>1.25E-4</v>
      </c>
      <c r="AH20" s="1">
        <v>91058</v>
      </c>
      <c r="AI20" s="3">
        <f t="shared" si="6"/>
        <v>11.382250000000001</v>
      </c>
      <c r="AK20" s="6">
        <v>41912</v>
      </c>
      <c r="AL20" s="1">
        <v>0.55000000000000004</v>
      </c>
      <c r="AM20" s="1">
        <v>2115</v>
      </c>
      <c r="AN20" s="3">
        <f t="shared" si="7"/>
        <v>1163.25</v>
      </c>
      <c r="AP20" s="6">
        <v>41912</v>
      </c>
      <c r="AQ20" s="1">
        <v>7.8100000000000003E-2</v>
      </c>
      <c r="AR20" s="1">
        <v>5467605</v>
      </c>
      <c r="AS20" s="3">
        <f t="shared" si="8"/>
        <v>427019.95050000004</v>
      </c>
      <c r="AU20" s="6">
        <v>41820</v>
      </c>
      <c r="AV20" s="1">
        <v>4.3E-3</v>
      </c>
      <c r="AW20" s="1">
        <v>123792</v>
      </c>
      <c r="AX20" s="3">
        <f t="shared" si="9"/>
        <v>532.30560000000003</v>
      </c>
      <c r="AZ20" s="6">
        <v>41912</v>
      </c>
      <c r="BA20" s="1">
        <v>0.1</v>
      </c>
      <c r="BB20" s="1">
        <v>907</v>
      </c>
      <c r="BC20" s="3">
        <f t="shared" si="10"/>
        <v>90.7</v>
      </c>
      <c r="BE20" s="6">
        <v>41820</v>
      </c>
      <c r="BF20" s="1">
        <v>1E-3</v>
      </c>
      <c r="BG20" s="1">
        <v>1965621</v>
      </c>
      <c r="BH20" s="3">
        <f t="shared" si="11"/>
        <v>1965.6210000000001</v>
      </c>
      <c r="BJ20" s="6">
        <v>41912</v>
      </c>
      <c r="BK20" s="1">
        <v>1.7500000000000002E-2</v>
      </c>
      <c r="BL20" s="1">
        <v>516898</v>
      </c>
      <c r="BM20" s="3">
        <f t="shared" si="12"/>
        <v>9045.7150000000001</v>
      </c>
      <c r="BO20" s="6">
        <v>41912</v>
      </c>
      <c r="BP20" s="1">
        <v>1E-4</v>
      </c>
      <c r="BQ20" s="1">
        <v>478205</v>
      </c>
      <c r="BR20" s="3">
        <f t="shared" si="13"/>
        <v>47.820500000000003</v>
      </c>
      <c r="BT20" s="6">
        <v>41729</v>
      </c>
      <c r="BU20" s="1">
        <v>1E-4</v>
      </c>
      <c r="BV20" s="1">
        <v>1000</v>
      </c>
      <c r="BW20" s="3">
        <f t="shared" si="14"/>
        <v>0.1</v>
      </c>
      <c r="BY20" s="6">
        <v>41912</v>
      </c>
      <c r="BZ20" s="1">
        <v>8.0000000000000004E-4</v>
      </c>
      <c r="CA20" s="1">
        <v>1010150</v>
      </c>
      <c r="CB20" s="3">
        <f t="shared" si="15"/>
        <v>808.12</v>
      </c>
      <c r="CD20" s="6">
        <v>41912</v>
      </c>
      <c r="CE20" s="1">
        <v>2.5999999999999999E-3</v>
      </c>
      <c r="CF20" s="1">
        <v>252913</v>
      </c>
      <c r="CG20" s="3">
        <f t="shared" si="16"/>
        <v>657.57380000000001</v>
      </c>
      <c r="CI20" s="6">
        <v>41912</v>
      </c>
      <c r="CJ20" s="1">
        <v>1.25E-4</v>
      </c>
      <c r="CK20" s="1">
        <v>9963</v>
      </c>
      <c r="CL20" s="3">
        <f t="shared" si="17"/>
        <v>1.2453750000000001</v>
      </c>
      <c r="CQ20" s="3" t="str">
        <f t="shared" si="18"/>
        <v/>
      </c>
      <c r="CS20" s="6">
        <v>41912</v>
      </c>
      <c r="CT20" s="1">
        <v>0.12</v>
      </c>
      <c r="CU20" s="1">
        <v>701926</v>
      </c>
      <c r="CV20" s="3">
        <f t="shared" si="19"/>
        <v>84231.12</v>
      </c>
      <c r="CX20" s="6">
        <v>41912</v>
      </c>
      <c r="CY20" s="1">
        <v>8.25</v>
      </c>
      <c r="CZ20" s="1">
        <v>353833</v>
      </c>
      <c r="DA20" s="3">
        <f t="shared" si="20"/>
        <v>2919122.25</v>
      </c>
      <c r="DC20" s="6">
        <v>41912</v>
      </c>
      <c r="DD20" s="1">
        <v>1.2999999999999999E-2</v>
      </c>
      <c r="DE20" s="1">
        <v>100</v>
      </c>
      <c r="DF20" s="3">
        <f t="shared" si="21"/>
        <v>1.3</v>
      </c>
      <c r="DH20" s="6">
        <v>41912</v>
      </c>
      <c r="DI20" s="1">
        <v>1.2E-2</v>
      </c>
      <c r="DJ20" s="1">
        <v>75954</v>
      </c>
      <c r="DK20" s="3">
        <f t="shared" si="22"/>
        <v>911.44799999999998</v>
      </c>
      <c r="DM20" s="6">
        <v>41912</v>
      </c>
      <c r="DN20" s="1">
        <v>8</v>
      </c>
      <c r="DO20" s="1">
        <v>7527</v>
      </c>
      <c r="DP20" s="3">
        <f t="shared" si="23"/>
        <v>60216</v>
      </c>
      <c r="DR20" s="6">
        <v>41912</v>
      </c>
      <c r="DS20" s="1">
        <v>1.2E-2</v>
      </c>
      <c r="DT20" s="1">
        <v>410565</v>
      </c>
      <c r="DU20" s="3">
        <f t="shared" si="24"/>
        <v>4926.78</v>
      </c>
      <c r="DW20" s="6">
        <v>41912</v>
      </c>
      <c r="DX20" s="1">
        <v>49.5</v>
      </c>
      <c r="DY20" s="1">
        <v>460</v>
      </c>
      <c r="DZ20" s="3">
        <f t="shared" si="25"/>
        <v>22770</v>
      </c>
      <c r="EB20" s="6">
        <v>41912</v>
      </c>
      <c r="EC20" s="1">
        <v>0.16</v>
      </c>
      <c r="ED20" s="1">
        <v>2048</v>
      </c>
      <c r="EE20" s="3">
        <f t="shared" si="26"/>
        <v>327.68</v>
      </c>
      <c r="EG20" s="6">
        <v>41912</v>
      </c>
      <c r="EH20" s="1">
        <v>0.15</v>
      </c>
      <c r="EI20" s="1">
        <v>111346</v>
      </c>
      <c r="EJ20" s="3">
        <f t="shared" si="27"/>
        <v>16701.899999999998</v>
      </c>
      <c r="EL20" s="6">
        <v>41912</v>
      </c>
      <c r="EM20" s="1">
        <v>7.4999999999999997E-3</v>
      </c>
      <c r="EN20" s="1">
        <v>1088198</v>
      </c>
      <c r="EO20" s="3">
        <f t="shared" si="28"/>
        <v>8161.4849999999997</v>
      </c>
      <c r="EQ20" s="6">
        <v>40451</v>
      </c>
      <c r="ER20" s="1">
        <v>1.1000000000000001</v>
      </c>
      <c r="ES20" s="1">
        <v>1000</v>
      </c>
      <c r="ET20" s="3">
        <f t="shared" si="29"/>
        <v>1100</v>
      </c>
      <c r="EV20" s="6">
        <v>41912</v>
      </c>
      <c r="EW20" s="1">
        <v>8.0000000000000004E-4</v>
      </c>
      <c r="EX20" s="1">
        <v>11194470</v>
      </c>
      <c r="EY20" s="3">
        <f t="shared" si="30"/>
        <v>8955.5760000000009</v>
      </c>
      <c r="FA20" s="6">
        <v>41820</v>
      </c>
      <c r="FB20" s="1">
        <v>2.1000000000000001E-2</v>
      </c>
      <c r="FC20" s="1">
        <v>4557</v>
      </c>
      <c r="FD20" s="3">
        <f t="shared" si="31"/>
        <v>95.697000000000003</v>
      </c>
      <c r="FF20" s="6">
        <v>41274</v>
      </c>
      <c r="FG20" s="1">
        <v>1.1000000000000001E-3</v>
      </c>
      <c r="FH20" s="1">
        <v>80000</v>
      </c>
      <c r="FI20" s="3">
        <f t="shared" si="32"/>
        <v>88</v>
      </c>
      <c r="FK20" s="6">
        <v>41912</v>
      </c>
      <c r="FL20" s="1">
        <v>1.5299999999999999E-2</v>
      </c>
      <c r="FM20" s="1">
        <v>120985773</v>
      </c>
      <c r="FN20" s="3">
        <f t="shared" si="33"/>
        <v>1851082.3269</v>
      </c>
      <c r="FP20" s="6">
        <v>41912</v>
      </c>
      <c r="FQ20" s="1">
        <v>5.0000000000000001E-4</v>
      </c>
      <c r="FR20" s="1">
        <v>54170116</v>
      </c>
      <c r="FS20" s="3">
        <f t="shared" si="34"/>
        <v>27085.058000000001</v>
      </c>
      <c r="FU20" s="6">
        <v>41912</v>
      </c>
      <c r="FV20" s="1">
        <v>1.8E-3</v>
      </c>
      <c r="FW20" s="1">
        <v>179422807</v>
      </c>
      <c r="FX20" s="3">
        <f t="shared" si="35"/>
        <v>322961.0526</v>
      </c>
      <c r="FZ20" s="6">
        <v>41912</v>
      </c>
      <c r="GA20" s="1">
        <v>0.76</v>
      </c>
      <c r="GB20" s="1">
        <v>8423</v>
      </c>
      <c r="GC20" s="3">
        <f t="shared" si="36"/>
        <v>6401.4800000000005</v>
      </c>
      <c r="GE20" s="6">
        <v>41912</v>
      </c>
      <c r="GF20" s="1">
        <v>1E-4</v>
      </c>
      <c r="GG20" s="1">
        <v>10000</v>
      </c>
      <c r="GH20" s="3">
        <f t="shared" si="37"/>
        <v>1</v>
      </c>
      <c r="GJ20" s="6">
        <v>41912</v>
      </c>
      <c r="GK20" s="1">
        <v>6.0000000000000001E-3</v>
      </c>
      <c r="GL20" s="1">
        <v>1754601</v>
      </c>
      <c r="GM20" s="3">
        <f t="shared" si="38"/>
        <v>10527.606</v>
      </c>
      <c r="GO20" s="6">
        <v>41912</v>
      </c>
      <c r="GP20" s="1">
        <v>2.8</v>
      </c>
      <c r="GQ20" s="1">
        <v>306922</v>
      </c>
      <c r="GR20" s="3">
        <f t="shared" si="39"/>
        <v>859381.6</v>
      </c>
      <c r="GT20" s="6">
        <v>41912</v>
      </c>
      <c r="GU20" s="1">
        <v>0.26250000000000001</v>
      </c>
      <c r="GV20" s="1">
        <v>1212479</v>
      </c>
      <c r="GW20" s="3">
        <f t="shared" si="40"/>
        <v>318275.73749999999</v>
      </c>
      <c r="GY20" s="6">
        <v>41912</v>
      </c>
      <c r="GZ20" s="1">
        <v>7.4999999999999997E-3</v>
      </c>
      <c r="HA20" s="1">
        <v>4376173</v>
      </c>
      <c r="HB20" s="3">
        <f t="shared" si="41"/>
        <v>32821.297500000001</v>
      </c>
      <c r="HD20" s="6">
        <v>41912</v>
      </c>
      <c r="HE20" s="1">
        <v>5.5</v>
      </c>
      <c r="HF20" s="1">
        <v>61466</v>
      </c>
      <c r="HG20" s="3">
        <f t="shared" si="42"/>
        <v>338063</v>
      </c>
      <c r="HI20" s="6">
        <v>41912</v>
      </c>
      <c r="HJ20" s="1">
        <v>0.16</v>
      </c>
      <c r="HK20" s="1">
        <v>34510</v>
      </c>
      <c r="HL20" s="3">
        <f t="shared" si="43"/>
        <v>5521.6</v>
      </c>
      <c r="HN20" s="6">
        <v>41912</v>
      </c>
      <c r="HO20" s="1">
        <v>3.0300000000000001E-2</v>
      </c>
      <c r="HP20" s="1">
        <v>2633</v>
      </c>
      <c r="HQ20" s="3">
        <f t="shared" si="44"/>
        <v>79.779899999999998</v>
      </c>
      <c r="HS20" s="6">
        <v>41912</v>
      </c>
      <c r="HT20" s="1">
        <v>0.04</v>
      </c>
      <c r="HU20" s="1">
        <v>46953</v>
      </c>
      <c r="HV20" s="3">
        <f t="shared" si="45"/>
        <v>1878.1200000000001</v>
      </c>
      <c r="HX20" s="6">
        <v>41912</v>
      </c>
      <c r="HY20" s="1">
        <v>7.46</v>
      </c>
      <c r="HZ20" s="1">
        <v>59635630</v>
      </c>
      <c r="IA20" s="3">
        <f t="shared" si="46"/>
        <v>444881799.80000001</v>
      </c>
      <c r="IC20" s="6">
        <v>41912</v>
      </c>
      <c r="ID20" s="1">
        <v>2.0999999999999999E-3</v>
      </c>
      <c r="IE20" s="1">
        <v>2764434</v>
      </c>
      <c r="IF20" s="3">
        <f t="shared" si="47"/>
        <v>5805.3113999999996</v>
      </c>
      <c r="IH20" s="6">
        <v>41912</v>
      </c>
      <c r="II20" s="1">
        <v>1.8580999999999999</v>
      </c>
      <c r="IJ20" s="1">
        <v>474271</v>
      </c>
      <c r="IK20" s="3">
        <f t="shared" si="48"/>
        <v>881242.9450999999</v>
      </c>
      <c r="IM20" s="6">
        <v>41912</v>
      </c>
      <c r="IN20" s="1">
        <v>3.1E-4</v>
      </c>
      <c r="IO20" s="1">
        <v>6742046</v>
      </c>
      <c r="IP20" s="3">
        <f t="shared" si="49"/>
        <v>2090.0342599999999</v>
      </c>
      <c r="IR20" s="6">
        <v>41912</v>
      </c>
      <c r="IS20" s="1">
        <v>2.5499999999999998</v>
      </c>
      <c r="IT20" s="1">
        <v>232664</v>
      </c>
      <c r="IU20" s="3">
        <f t="shared" si="50"/>
        <v>593293.19999999995</v>
      </c>
      <c r="IW20" s="6">
        <v>41912</v>
      </c>
      <c r="IX20" s="1">
        <v>0.05</v>
      </c>
      <c r="IY20" s="1">
        <v>1455695</v>
      </c>
      <c r="IZ20" s="3">
        <f t="shared" si="51"/>
        <v>72784.75</v>
      </c>
      <c r="JB20" s="6">
        <v>41912</v>
      </c>
      <c r="JC20" s="1">
        <v>5.0000000000000001E-4</v>
      </c>
      <c r="JD20" s="1">
        <v>544425628</v>
      </c>
      <c r="JE20" s="3">
        <f t="shared" si="52"/>
        <v>272212.81400000001</v>
      </c>
      <c r="JG20" s="6">
        <v>41912</v>
      </c>
      <c r="JH20" s="1">
        <v>4.0000000000000001E-3</v>
      </c>
      <c r="JI20" s="1">
        <v>1304710</v>
      </c>
      <c r="JJ20" s="3">
        <f t="shared" si="53"/>
        <v>5218.84</v>
      </c>
      <c r="JO20" s="3" t="str">
        <f t="shared" si="54"/>
        <v/>
      </c>
      <c r="JQ20" s="6">
        <v>41912</v>
      </c>
      <c r="JR20" s="1">
        <v>22.5</v>
      </c>
      <c r="JS20" s="1">
        <v>2019</v>
      </c>
      <c r="JT20" s="3">
        <f t="shared" si="55"/>
        <v>45427.5</v>
      </c>
      <c r="JV20" s="6">
        <v>41912</v>
      </c>
      <c r="JW20" s="1">
        <v>0.89970000000000006</v>
      </c>
      <c r="JX20" s="1">
        <v>3278</v>
      </c>
      <c r="JY20" s="3">
        <f t="shared" si="56"/>
        <v>2949.2166000000002</v>
      </c>
      <c r="KA20" s="6">
        <v>41639</v>
      </c>
      <c r="KB20" s="1">
        <v>6.5</v>
      </c>
      <c r="KC20" s="1">
        <v>1000</v>
      </c>
      <c r="KD20" s="3">
        <f t="shared" si="57"/>
        <v>6500</v>
      </c>
      <c r="KI20" s="3" t="str">
        <f t="shared" si="58"/>
        <v/>
      </c>
      <c r="KK20" s="6">
        <v>41912</v>
      </c>
      <c r="KL20" s="1">
        <v>0.15</v>
      </c>
      <c r="KM20" s="1">
        <v>17112534</v>
      </c>
      <c r="KN20" s="3">
        <f t="shared" si="59"/>
        <v>2566880.1</v>
      </c>
      <c r="KP20" s="6">
        <v>41912</v>
      </c>
      <c r="KQ20" s="1">
        <v>0.06</v>
      </c>
      <c r="KR20" s="1">
        <v>10839221</v>
      </c>
      <c r="KS20" s="3">
        <f t="shared" si="60"/>
        <v>650353.26</v>
      </c>
      <c r="KU20" s="6">
        <v>41912</v>
      </c>
      <c r="KV20" s="1">
        <v>0.09</v>
      </c>
      <c r="KW20" s="1">
        <v>768048</v>
      </c>
      <c r="KX20" s="3">
        <f t="shared" si="61"/>
        <v>69124.319999999992</v>
      </c>
      <c r="KZ20" s="6">
        <v>41912</v>
      </c>
      <c r="LA20" s="1">
        <v>7.5</v>
      </c>
      <c r="LB20" s="1">
        <v>442</v>
      </c>
      <c r="LC20" s="3">
        <f t="shared" si="62"/>
        <v>3315</v>
      </c>
      <c r="LE20" s="6">
        <v>41912</v>
      </c>
      <c r="LF20" s="1">
        <v>0.09</v>
      </c>
      <c r="LG20" s="1">
        <v>4435</v>
      </c>
      <c r="LH20" s="3">
        <f t="shared" si="63"/>
        <v>399.15</v>
      </c>
      <c r="LJ20" s="6">
        <v>41912</v>
      </c>
      <c r="LK20" s="1">
        <v>17.8</v>
      </c>
      <c r="LL20" s="1">
        <v>1065515</v>
      </c>
      <c r="LM20" s="3">
        <f t="shared" si="64"/>
        <v>18966167</v>
      </c>
      <c r="LO20" s="6">
        <v>41912</v>
      </c>
      <c r="LP20" s="1">
        <v>6.25</v>
      </c>
      <c r="LQ20" s="1">
        <v>24018</v>
      </c>
      <c r="LR20" s="3">
        <f t="shared" si="65"/>
        <v>150112.5</v>
      </c>
      <c r="LW20" s="3" t="str">
        <f t="shared" si="66"/>
        <v/>
      </c>
      <c r="LY20" s="6">
        <v>41912</v>
      </c>
      <c r="LZ20" s="1">
        <v>6.1000000000000004E-3</v>
      </c>
      <c r="MA20" s="1">
        <v>18663336</v>
      </c>
      <c r="MB20" s="3">
        <f t="shared" si="67"/>
        <v>113846.3496</v>
      </c>
      <c r="MD20" s="6">
        <v>41912</v>
      </c>
      <c r="ME20" s="1">
        <v>0.16</v>
      </c>
      <c r="MF20" s="1">
        <v>1856712</v>
      </c>
      <c r="MG20" s="3">
        <f t="shared" si="68"/>
        <v>297073.91999999998</v>
      </c>
      <c r="MI20" s="6">
        <v>41912</v>
      </c>
      <c r="MJ20" s="1">
        <v>13.725</v>
      </c>
      <c r="MK20" s="1">
        <v>4092318</v>
      </c>
      <c r="ML20" s="3">
        <f t="shared" si="69"/>
        <v>56167064.549999997</v>
      </c>
      <c r="MN20" s="6">
        <v>41912</v>
      </c>
      <c r="MO20" s="1">
        <v>2.75E-2</v>
      </c>
      <c r="MP20" s="1">
        <v>16019426</v>
      </c>
      <c r="MQ20" s="3">
        <f t="shared" si="70"/>
        <v>440534.21500000003</v>
      </c>
      <c r="MS20" s="6">
        <v>41912</v>
      </c>
      <c r="MT20" s="1">
        <v>2.25</v>
      </c>
      <c r="MU20" s="1">
        <v>38497</v>
      </c>
      <c r="MV20" s="3">
        <f t="shared" si="71"/>
        <v>86618.25</v>
      </c>
      <c r="MX20" s="6">
        <v>41912</v>
      </c>
      <c r="MY20" s="1">
        <v>0.4</v>
      </c>
      <c r="MZ20" s="1">
        <v>557792</v>
      </c>
      <c r="NA20" s="3">
        <f t="shared" si="72"/>
        <v>223116.80000000002</v>
      </c>
      <c r="NC20" s="6">
        <v>41912</v>
      </c>
      <c r="ND20" s="1">
        <v>0.18</v>
      </c>
      <c r="NE20" s="1">
        <v>755464</v>
      </c>
      <c r="NF20" s="3">
        <f t="shared" si="73"/>
        <v>135983.51999999999</v>
      </c>
      <c r="NH20" s="6">
        <v>41912</v>
      </c>
      <c r="NI20" s="1">
        <v>2.31</v>
      </c>
      <c r="NJ20" s="1">
        <v>11431</v>
      </c>
      <c r="NK20" s="3">
        <f t="shared" si="74"/>
        <v>26405.61</v>
      </c>
      <c r="NM20" s="6">
        <v>41912</v>
      </c>
      <c r="NN20" s="1">
        <v>0.16187499999999999</v>
      </c>
      <c r="NO20" s="1">
        <v>3474429</v>
      </c>
      <c r="NP20" s="3">
        <f t="shared" si="75"/>
        <v>562423.19437499996</v>
      </c>
      <c r="NR20" s="6">
        <v>41912</v>
      </c>
      <c r="NS20" s="1">
        <v>24.2</v>
      </c>
      <c r="NT20" s="1">
        <v>986985</v>
      </c>
      <c r="NU20" s="3">
        <f t="shared" si="76"/>
        <v>23885037</v>
      </c>
      <c r="NW20" s="6">
        <v>41912</v>
      </c>
      <c r="NX20" s="1">
        <v>0.15</v>
      </c>
      <c r="NY20" s="1">
        <v>113680</v>
      </c>
      <c r="NZ20" s="3">
        <f t="shared" si="77"/>
        <v>17052</v>
      </c>
      <c r="OB20" s="6">
        <v>41912</v>
      </c>
      <c r="OC20" s="1">
        <v>2</v>
      </c>
      <c r="OD20" s="1">
        <v>16343340</v>
      </c>
      <c r="OE20" s="3">
        <f t="shared" si="78"/>
        <v>32686680</v>
      </c>
      <c r="OG20" s="6">
        <v>41912</v>
      </c>
      <c r="OH20" s="1">
        <v>0.09</v>
      </c>
      <c r="OI20" s="1">
        <v>3071025</v>
      </c>
      <c r="OJ20" s="3">
        <f t="shared" si="79"/>
        <v>276392.25</v>
      </c>
      <c r="OO20" s="3" t="str">
        <f t="shared" si="80"/>
        <v/>
      </c>
      <c r="OQ20" s="6">
        <v>41912</v>
      </c>
      <c r="OR20" s="1">
        <v>2.15</v>
      </c>
      <c r="OS20" s="1">
        <v>22348495</v>
      </c>
      <c r="OT20" s="3">
        <f t="shared" si="81"/>
        <v>48049264.25</v>
      </c>
      <c r="OV20" s="6">
        <v>41912</v>
      </c>
      <c r="OW20" s="1">
        <v>1.2889999999999999</v>
      </c>
      <c r="OX20" s="1">
        <v>5443130</v>
      </c>
      <c r="OY20" s="3">
        <f t="shared" si="82"/>
        <v>7016194.5699999994</v>
      </c>
      <c r="PA20" s="6">
        <v>41912</v>
      </c>
      <c r="PB20" s="1">
        <v>0.18</v>
      </c>
      <c r="PC20" s="1">
        <v>1862140</v>
      </c>
      <c r="PD20" s="3">
        <f t="shared" si="83"/>
        <v>335185.2</v>
      </c>
      <c r="PF20" s="6">
        <v>41912</v>
      </c>
      <c r="PG20" s="1">
        <v>10.5</v>
      </c>
      <c r="PH20" s="1">
        <v>7873</v>
      </c>
      <c r="PI20" s="3">
        <f t="shared" si="84"/>
        <v>82666.5</v>
      </c>
      <c r="PK20" s="6">
        <v>41912</v>
      </c>
      <c r="PL20" s="1">
        <v>1.6</v>
      </c>
      <c r="PM20" s="1">
        <v>367980</v>
      </c>
      <c r="PN20" s="3">
        <f t="shared" si="85"/>
        <v>588768</v>
      </c>
      <c r="PP20" s="6">
        <v>41912</v>
      </c>
      <c r="PQ20" s="1">
        <v>8.68</v>
      </c>
      <c r="PR20" s="1">
        <v>8326653</v>
      </c>
      <c r="PS20" s="3">
        <f t="shared" si="86"/>
        <v>72275348.039999992</v>
      </c>
      <c r="PU20" s="6">
        <v>41912</v>
      </c>
      <c r="PV20" s="1">
        <v>41.2</v>
      </c>
      <c r="PW20" s="1">
        <v>6580747</v>
      </c>
      <c r="PX20" s="3">
        <f t="shared" si="87"/>
        <v>271126776.40000004</v>
      </c>
      <c r="QC20" s="3" t="str">
        <f t="shared" si="88"/>
        <v/>
      </c>
      <c r="QE20" s="6">
        <v>41912</v>
      </c>
      <c r="QF20" s="1">
        <v>2.2000000000000002</v>
      </c>
      <c r="QG20" s="1">
        <v>859234</v>
      </c>
      <c r="QH20" s="3">
        <f t="shared" si="89"/>
        <v>1890314.8</v>
      </c>
      <c r="QJ20" s="6">
        <v>41912</v>
      </c>
      <c r="QK20" s="1">
        <v>0.83499999999999996</v>
      </c>
      <c r="QL20" s="1">
        <v>1974087</v>
      </c>
      <c r="QM20" s="3">
        <f t="shared" si="90"/>
        <v>1648362.645</v>
      </c>
      <c r="QO20" s="6">
        <v>41912</v>
      </c>
      <c r="QP20" s="1">
        <v>11.26</v>
      </c>
      <c r="QQ20" s="1">
        <v>259349</v>
      </c>
      <c r="QR20" s="3">
        <f t="shared" si="91"/>
        <v>2920269.7399999998</v>
      </c>
      <c r="QT20" s="6">
        <v>41912</v>
      </c>
      <c r="QU20" s="1">
        <v>8.9499999999999993</v>
      </c>
      <c r="QV20" s="1">
        <v>697918</v>
      </c>
      <c r="QW20" s="3">
        <f t="shared" si="92"/>
        <v>6246366.0999999996</v>
      </c>
      <c r="RB20" s="3" t="str">
        <f t="shared" si="93"/>
        <v/>
      </c>
      <c r="RD20" s="6">
        <v>41912</v>
      </c>
      <c r="RE20" s="1">
        <v>35</v>
      </c>
      <c r="RF20" s="1">
        <v>11612</v>
      </c>
      <c r="RG20" s="3">
        <f t="shared" si="94"/>
        <v>406420</v>
      </c>
      <c r="RI20" s="6">
        <v>41912</v>
      </c>
      <c r="RJ20" s="1">
        <v>265.65010000000001</v>
      </c>
      <c r="RK20" s="1">
        <v>148659</v>
      </c>
      <c r="RL20" s="3">
        <f t="shared" si="95"/>
        <v>39491278.215900004</v>
      </c>
      <c r="RN20" s="6">
        <v>41912</v>
      </c>
      <c r="RO20" s="1">
        <v>20.399999999999999</v>
      </c>
      <c r="RP20" s="1">
        <v>787457</v>
      </c>
      <c r="RQ20" s="3">
        <f t="shared" si="96"/>
        <v>16064122.799999999</v>
      </c>
      <c r="RS20" s="6">
        <v>41912</v>
      </c>
      <c r="RT20" s="1">
        <v>0.31</v>
      </c>
      <c r="RU20" s="1">
        <v>218018</v>
      </c>
      <c r="RV20" s="3">
        <f t="shared" si="97"/>
        <v>67585.58</v>
      </c>
      <c r="RX20" s="6">
        <v>41912</v>
      </c>
      <c r="RY20" s="1">
        <v>4.24</v>
      </c>
      <c r="RZ20" s="1">
        <v>198990</v>
      </c>
      <c r="SA20" s="3">
        <f t="shared" si="98"/>
        <v>843717.60000000009</v>
      </c>
      <c r="SC20" s="6">
        <v>41912</v>
      </c>
      <c r="SD20" s="1">
        <v>2.25</v>
      </c>
      <c r="SE20" s="1">
        <v>48644</v>
      </c>
      <c r="SF20" s="3">
        <f t="shared" si="99"/>
        <v>109449</v>
      </c>
      <c r="SH20" s="6">
        <v>41912</v>
      </c>
      <c r="SI20" s="1">
        <v>2.7</v>
      </c>
      <c r="SJ20" s="1">
        <v>538222</v>
      </c>
      <c r="SK20" s="3">
        <f t="shared" si="100"/>
        <v>1453199.4000000001</v>
      </c>
      <c r="SM20" s="6">
        <v>41912</v>
      </c>
      <c r="SN20" s="1">
        <v>1.1000000000000001</v>
      </c>
      <c r="SO20" s="1">
        <v>16098</v>
      </c>
      <c r="SP20" s="3">
        <f t="shared" si="101"/>
        <v>17707.800000000003</v>
      </c>
      <c r="SR20" s="6">
        <v>41912</v>
      </c>
      <c r="SS20" s="1">
        <v>4.9000000000000004</v>
      </c>
      <c r="ST20" s="1">
        <v>4452999</v>
      </c>
      <c r="SU20" s="3">
        <f t="shared" si="102"/>
        <v>21819695.100000001</v>
      </c>
      <c r="SZ20" s="3" t="str">
        <f t="shared" si="103"/>
        <v/>
      </c>
      <c r="TB20" s="6">
        <v>41912</v>
      </c>
      <c r="TC20" s="1">
        <v>4.66</v>
      </c>
      <c r="TD20" s="1">
        <v>232159</v>
      </c>
      <c r="TE20" s="3">
        <f t="shared" si="104"/>
        <v>1081860.94</v>
      </c>
      <c r="TG20" s="6">
        <v>41912</v>
      </c>
      <c r="TH20" s="1">
        <v>5.99</v>
      </c>
      <c r="TI20" s="1">
        <v>898658</v>
      </c>
      <c r="TJ20" s="3">
        <f t="shared" si="105"/>
        <v>5382961.4199999999</v>
      </c>
      <c r="TL20" s="6">
        <v>41912</v>
      </c>
      <c r="TM20" s="1">
        <v>0.8</v>
      </c>
      <c r="TN20" s="1">
        <v>691979</v>
      </c>
      <c r="TO20" s="3">
        <f t="shared" si="106"/>
        <v>553583.20000000007</v>
      </c>
      <c r="TQ20" s="6">
        <v>41912</v>
      </c>
      <c r="TR20" s="1">
        <v>3.0525000000000002</v>
      </c>
      <c r="TS20" s="1">
        <v>1746671</v>
      </c>
      <c r="TT20" s="3">
        <f t="shared" si="107"/>
        <v>5331713.2275</v>
      </c>
      <c r="TY20" s="3" t="str">
        <f t="shared" si="108"/>
        <v/>
      </c>
      <c r="UA20" s="6">
        <v>41912</v>
      </c>
      <c r="UB20" s="1">
        <v>6.48</v>
      </c>
      <c r="UC20" s="1">
        <v>5943568</v>
      </c>
      <c r="UD20" s="3">
        <f t="shared" si="109"/>
        <v>38514320.640000001</v>
      </c>
      <c r="UF20" s="6">
        <v>41912</v>
      </c>
      <c r="UG20" s="1">
        <v>11.95</v>
      </c>
      <c r="UH20" s="1">
        <v>54675</v>
      </c>
      <c r="UI20" s="3">
        <f t="shared" si="110"/>
        <v>653366.25</v>
      </c>
      <c r="UK20" s="6">
        <v>41912</v>
      </c>
      <c r="UL20" s="1">
        <v>42.84</v>
      </c>
      <c r="UM20" s="1">
        <v>9584303</v>
      </c>
      <c r="UN20" s="3">
        <f t="shared" si="111"/>
        <v>410591540.52000004</v>
      </c>
      <c r="UP20" s="6">
        <v>41912</v>
      </c>
      <c r="UQ20" s="1">
        <v>15.85</v>
      </c>
      <c r="UR20" s="1">
        <v>3978</v>
      </c>
      <c r="US20" s="3">
        <f t="shared" si="112"/>
        <v>63051.299999999996</v>
      </c>
      <c r="UU20" s="6">
        <v>41912</v>
      </c>
      <c r="UV20" s="1">
        <v>2.3199999999999998</v>
      </c>
      <c r="UW20" s="1">
        <v>4540224</v>
      </c>
      <c r="UX20" s="3">
        <f t="shared" si="113"/>
        <v>10533319.68</v>
      </c>
      <c r="VC20" s="3" t="str">
        <f t="shared" si="114"/>
        <v/>
      </c>
      <c r="VH20" s="3" t="str">
        <f t="shared" si="115"/>
        <v/>
      </c>
      <c r="VJ20" s="6">
        <v>41912</v>
      </c>
      <c r="VK20" s="1">
        <v>21</v>
      </c>
      <c r="VL20" s="1">
        <v>863213</v>
      </c>
      <c r="VM20" s="3">
        <f t="shared" si="116"/>
        <v>18127473</v>
      </c>
      <c r="VO20" s="6">
        <v>41912</v>
      </c>
      <c r="VP20" s="1">
        <v>2.15</v>
      </c>
      <c r="VQ20" s="1">
        <v>39035017</v>
      </c>
      <c r="VR20" s="3">
        <f t="shared" si="117"/>
        <v>83925286.549999997</v>
      </c>
      <c r="VT20" s="6">
        <v>41912</v>
      </c>
      <c r="VU20" s="1">
        <v>0.39</v>
      </c>
      <c r="VV20" s="1">
        <v>34656</v>
      </c>
      <c r="VW20" s="3">
        <f t="shared" si="118"/>
        <v>13515.84</v>
      </c>
      <c r="VY20" s="6">
        <v>41912</v>
      </c>
      <c r="VZ20" s="1">
        <v>2.5300000000000002</v>
      </c>
      <c r="WA20" s="1">
        <v>1489819</v>
      </c>
      <c r="WB20" s="3">
        <f t="shared" si="119"/>
        <v>3769242.0700000003</v>
      </c>
      <c r="WD20" s="6">
        <v>41912</v>
      </c>
      <c r="WE20" s="1">
        <v>60.2</v>
      </c>
      <c r="WF20" s="1">
        <v>2188662</v>
      </c>
      <c r="WG20" s="3">
        <f t="shared" si="120"/>
        <v>131757452.40000001</v>
      </c>
      <c r="WI20" s="6">
        <v>41912</v>
      </c>
      <c r="WJ20" s="1">
        <v>5.49</v>
      </c>
      <c r="WK20" s="1">
        <v>76089597</v>
      </c>
      <c r="WL20" s="3">
        <f t="shared" si="121"/>
        <v>417731887.53000003</v>
      </c>
      <c r="WN20" s="6">
        <v>41912</v>
      </c>
      <c r="WO20" s="1">
        <v>18.818200000000001</v>
      </c>
      <c r="WP20" s="1">
        <v>60699</v>
      </c>
      <c r="WQ20" s="3">
        <f t="shared" si="122"/>
        <v>1142245.9218000001</v>
      </c>
      <c r="WS20" s="6">
        <v>41912</v>
      </c>
      <c r="WT20" s="1">
        <v>21.6</v>
      </c>
      <c r="WU20" s="1">
        <v>1998837</v>
      </c>
      <c r="WV20" s="3">
        <f t="shared" si="123"/>
        <v>43174879.200000003</v>
      </c>
      <c r="WX20" s="6">
        <v>41912</v>
      </c>
      <c r="WY20" s="1">
        <v>3.86</v>
      </c>
      <c r="WZ20" s="1">
        <v>134448937</v>
      </c>
      <c r="XA20" s="3">
        <f t="shared" si="124"/>
        <v>518972896.81999999</v>
      </c>
      <c r="XC20" s="6">
        <v>41912</v>
      </c>
      <c r="XD20" s="1">
        <v>6</v>
      </c>
      <c r="XE20" s="1">
        <v>3720723</v>
      </c>
      <c r="XF20" s="3">
        <f t="shared" si="125"/>
        <v>22324338</v>
      </c>
      <c r="XK20" s="3" t="str">
        <f t="shared" si="126"/>
        <v/>
      </c>
      <c r="XM20" s="6">
        <v>41912</v>
      </c>
      <c r="XN20" s="1">
        <v>11.45</v>
      </c>
      <c r="XO20" s="1">
        <v>105409</v>
      </c>
      <c r="XP20" s="3">
        <f t="shared" si="127"/>
        <v>1206933.0499999998</v>
      </c>
      <c r="XR20" s="6">
        <v>41912</v>
      </c>
      <c r="XS20" s="1">
        <v>18.989999999999998</v>
      </c>
      <c r="XT20" s="1">
        <v>4614973</v>
      </c>
      <c r="XU20" s="3">
        <f t="shared" si="128"/>
        <v>87638337.269999996</v>
      </c>
      <c r="XW20" s="6">
        <v>41912</v>
      </c>
      <c r="XX20" s="1">
        <v>11.84</v>
      </c>
      <c r="XY20" s="1">
        <v>87614</v>
      </c>
      <c r="XZ20" s="3">
        <f t="shared" si="129"/>
        <v>1037349.76</v>
      </c>
      <c r="YB20" s="6">
        <v>41912</v>
      </c>
      <c r="YC20" s="1">
        <v>156.9</v>
      </c>
      <c r="YD20" s="1">
        <v>628384</v>
      </c>
      <c r="YE20" s="3">
        <f t="shared" si="130"/>
        <v>98593449.600000009</v>
      </c>
      <c r="YG20" s="6">
        <v>41912</v>
      </c>
      <c r="YH20" s="1">
        <v>13.5</v>
      </c>
      <c r="YI20" s="1">
        <v>4277366</v>
      </c>
      <c r="YJ20" s="3">
        <f t="shared" si="131"/>
        <v>57744441</v>
      </c>
      <c r="YL20" s="6">
        <v>41912</v>
      </c>
      <c r="YM20" s="1">
        <v>7</v>
      </c>
      <c r="YN20" s="1">
        <v>1257171</v>
      </c>
      <c r="YO20" s="3">
        <f t="shared" si="132"/>
        <v>8800197</v>
      </c>
      <c r="YQ20" s="6">
        <v>41912</v>
      </c>
      <c r="YR20" s="1">
        <v>56.85</v>
      </c>
      <c r="YS20" s="1">
        <v>658804</v>
      </c>
      <c r="YT20" s="3">
        <f t="shared" si="133"/>
        <v>37453007.399999999</v>
      </c>
      <c r="YV20" s="6">
        <v>41912</v>
      </c>
      <c r="YW20" s="1">
        <v>6.27</v>
      </c>
      <c r="YX20" s="1">
        <v>4132603</v>
      </c>
      <c r="YY20" s="3">
        <f t="shared" si="134"/>
        <v>25911420.809999999</v>
      </c>
      <c r="ZA20" s="6">
        <v>41912</v>
      </c>
      <c r="ZB20" s="1">
        <v>11.918799999999999</v>
      </c>
      <c r="ZC20" s="1">
        <v>43143</v>
      </c>
      <c r="ZD20" s="3">
        <f t="shared" si="135"/>
        <v>514212.78839999996</v>
      </c>
      <c r="ZF20" s="6">
        <v>41912</v>
      </c>
      <c r="ZG20" s="1">
        <v>14.22</v>
      </c>
      <c r="ZH20" s="1">
        <v>12765600</v>
      </c>
      <c r="ZI20" s="3">
        <f t="shared" si="136"/>
        <v>181526832</v>
      </c>
      <c r="ZK20" s="6">
        <v>41912</v>
      </c>
      <c r="ZL20" s="1">
        <v>2.99</v>
      </c>
      <c r="ZM20" s="1">
        <v>31166714</v>
      </c>
      <c r="ZN20" s="3">
        <f t="shared" si="137"/>
        <v>93188474.859999999</v>
      </c>
      <c r="ZP20" s="6">
        <v>41912</v>
      </c>
      <c r="ZQ20" s="1">
        <v>20.99</v>
      </c>
      <c r="ZR20" s="1">
        <v>1777774</v>
      </c>
      <c r="ZS20" s="3">
        <f t="shared" si="138"/>
        <v>37315476.259999998</v>
      </c>
      <c r="ZU20" s="6">
        <v>41912</v>
      </c>
      <c r="ZV20" s="1">
        <v>4.3273000000000001</v>
      </c>
      <c r="ZW20" s="1">
        <v>8952932</v>
      </c>
      <c r="ZX20" s="3">
        <f t="shared" si="139"/>
        <v>38742022.643600002</v>
      </c>
      <c r="ZZ20" s="6">
        <v>41912</v>
      </c>
      <c r="AAA20" s="1">
        <v>18.93</v>
      </c>
      <c r="AAB20" s="1">
        <v>10733623</v>
      </c>
      <c r="AAC20" s="3">
        <f t="shared" si="140"/>
        <v>203187483.38999999</v>
      </c>
      <c r="AAE20" s="6">
        <v>41912</v>
      </c>
      <c r="AAF20" s="1">
        <v>5</v>
      </c>
      <c r="AAG20" s="1">
        <v>14153308</v>
      </c>
      <c r="AAH20" s="3">
        <f t="shared" si="141"/>
        <v>70766540</v>
      </c>
      <c r="AAJ20" s="6">
        <v>41912</v>
      </c>
      <c r="AAK20" s="1">
        <v>34.19</v>
      </c>
      <c r="AAL20" s="1">
        <v>12687026</v>
      </c>
      <c r="AAM20" s="3">
        <f t="shared" si="142"/>
        <v>433769418.94</v>
      </c>
      <c r="AAO20" s="6">
        <v>41912</v>
      </c>
      <c r="AAP20" s="1">
        <v>5.41</v>
      </c>
      <c r="AAQ20" s="1">
        <v>5973535</v>
      </c>
      <c r="AAR20" s="3">
        <f t="shared" si="143"/>
        <v>32316824.350000001</v>
      </c>
      <c r="AAW20" s="3" t="str">
        <f t="shared" si="144"/>
        <v/>
      </c>
      <c r="ABB20" s="3" t="str">
        <f t="shared" si="145"/>
        <v/>
      </c>
      <c r="ABG20" s="3" t="str">
        <f t="shared" si="146"/>
        <v/>
      </c>
      <c r="ABI20" s="6">
        <v>41912</v>
      </c>
      <c r="ABJ20" s="1">
        <v>24.5</v>
      </c>
      <c r="ABK20" s="1">
        <v>18831806</v>
      </c>
      <c r="ABL20" s="3">
        <f t="shared" si="147"/>
        <v>461379247</v>
      </c>
      <c r="ABN20" s="6">
        <v>41912</v>
      </c>
      <c r="ABO20" s="1">
        <v>6.67</v>
      </c>
      <c r="ABP20" s="1">
        <v>10801216</v>
      </c>
      <c r="ABQ20" s="3">
        <f t="shared" si="148"/>
        <v>72044110.719999999</v>
      </c>
      <c r="ABV20" s="3" t="str">
        <f t="shared" si="149"/>
        <v/>
      </c>
      <c r="ABX20" s="6">
        <v>41912</v>
      </c>
      <c r="ABY20" s="1">
        <v>0.13</v>
      </c>
      <c r="ABZ20" s="1">
        <v>5156853</v>
      </c>
      <c r="ACA20" s="3">
        <f t="shared" si="150"/>
        <v>670390.89</v>
      </c>
      <c r="ACC20" s="6">
        <v>41912</v>
      </c>
      <c r="ACD20" s="1">
        <v>9.2799999999999994</v>
      </c>
      <c r="ACE20" s="1">
        <v>5720304</v>
      </c>
      <c r="ACF20" s="3">
        <f t="shared" si="151"/>
        <v>53084421.119999997</v>
      </c>
      <c r="ACH20" s="6">
        <v>41912</v>
      </c>
      <c r="ACI20" s="1">
        <v>8.02</v>
      </c>
      <c r="ACJ20" s="1">
        <v>10631550</v>
      </c>
      <c r="ACK20" s="3">
        <f t="shared" si="152"/>
        <v>85265031</v>
      </c>
      <c r="ACM20" s="6">
        <v>41912</v>
      </c>
      <c r="ACN20" s="1">
        <v>9.25</v>
      </c>
      <c r="ACO20" s="1">
        <v>12517760</v>
      </c>
      <c r="ACP20" s="3">
        <f t="shared" si="153"/>
        <v>115789280</v>
      </c>
      <c r="ACR20" s="6">
        <v>41912</v>
      </c>
      <c r="ACS20" s="1">
        <v>14.61</v>
      </c>
      <c r="ACT20" s="1">
        <v>1220159</v>
      </c>
      <c r="ACU20" s="3">
        <f t="shared" si="154"/>
        <v>17826522.989999998</v>
      </c>
      <c r="ACW20" s="6">
        <v>41912</v>
      </c>
      <c r="ACX20" s="1">
        <v>3.35</v>
      </c>
      <c r="ACY20" s="1">
        <v>8166877</v>
      </c>
      <c r="ACZ20" s="3">
        <f t="shared" si="155"/>
        <v>27359037.949999999</v>
      </c>
      <c r="ADB20" s="6">
        <v>41912</v>
      </c>
      <c r="ADC20" s="1">
        <v>4.3099999999999996</v>
      </c>
      <c r="ADD20" s="1">
        <v>18935765</v>
      </c>
      <c r="ADE20" s="3">
        <f t="shared" si="156"/>
        <v>81613147.149999991</v>
      </c>
      <c r="ADG20" s="6">
        <v>41912</v>
      </c>
      <c r="ADH20" s="1">
        <v>6.34</v>
      </c>
      <c r="ADI20" s="1">
        <v>51356319</v>
      </c>
      <c r="ADJ20" s="3">
        <f t="shared" si="157"/>
        <v>325599062.45999998</v>
      </c>
      <c r="ADL20" s="6">
        <v>41912</v>
      </c>
      <c r="ADM20" s="1">
        <v>8.58</v>
      </c>
      <c r="ADN20" s="1">
        <v>21408741</v>
      </c>
      <c r="ADO20" s="3">
        <f t="shared" si="158"/>
        <v>183686997.78</v>
      </c>
      <c r="ADQ20" s="6">
        <v>41912</v>
      </c>
      <c r="ADR20" s="1">
        <v>11.34</v>
      </c>
      <c r="ADS20" s="1">
        <v>7226225</v>
      </c>
      <c r="ADT20" s="3">
        <f t="shared" si="159"/>
        <v>81945391.5</v>
      </c>
      <c r="ADY20" s="3" t="str">
        <f t="shared" si="160"/>
        <v/>
      </c>
      <c r="AEA20" s="6">
        <v>41912</v>
      </c>
      <c r="AEB20" s="1">
        <v>16.806000000000001</v>
      </c>
      <c r="AEC20" s="1">
        <v>4479322</v>
      </c>
      <c r="AED20" s="3">
        <f t="shared" si="161"/>
        <v>75279485.532000005</v>
      </c>
      <c r="AEF20" s="6">
        <v>41912</v>
      </c>
      <c r="AEG20" s="1">
        <v>16.009799999999998</v>
      </c>
      <c r="AEH20" s="1">
        <v>61013</v>
      </c>
      <c r="AEI20" s="3">
        <f t="shared" si="162"/>
        <v>976805.92739999993</v>
      </c>
      <c r="AEK20" s="6">
        <v>41912</v>
      </c>
      <c r="AEL20" s="1">
        <v>14.21</v>
      </c>
      <c r="AEM20" s="1">
        <v>2355776</v>
      </c>
      <c r="AEN20" s="3">
        <f t="shared" si="163"/>
        <v>33475576.960000001</v>
      </c>
      <c r="AEP20" s="6">
        <v>41912</v>
      </c>
      <c r="AEQ20" s="1">
        <v>6.7</v>
      </c>
      <c r="AER20" s="1">
        <v>17097445</v>
      </c>
      <c r="AES20" s="3">
        <f t="shared" si="164"/>
        <v>114552881.5</v>
      </c>
      <c r="AEU20" s="6">
        <v>41912</v>
      </c>
      <c r="AEV20" s="1">
        <v>1.47</v>
      </c>
      <c r="AEW20" s="1">
        <v>14969200</v>
      </c>
      <c r="AEX20" s="3">
        <f t="shared" si="165"/>
        <v>22004724</v>
      </c>
      <c r="AEZ20" s="6">
        <v>41912</v>
      </c>
      <c r="AFA20" s="1">
        <v>8.8699999999999992</v>
      </c>
      <c r="AFB20" s="1">
        <v>4987613</v>
      </c>
      <c r="AFC20" s="3">
        <f t="shared" si="166"/>
        <v>44240127.309999995</v>
      </c>
      <c r="AFE20" s="6">
        <v>41912</v>
      </c>
      <c r="AFF20" s="1">
        <v>9.75</v>
      </c>
      <c r="AFG20" s="1">
        <v>7524165</v>
      </c>
      <c r="AFH20" s="3">
        <f t="shared" si="167"/>
        <v>73360608.75</v>
      </c>
      <c r="AFJ20" s="6">
        <v>41912</v>
      </c>
      <c r="AFK20" s="1">
        <v>4.1500000000000004</v>
      </c>
      <c r="AFL20" s="1">
        <v>10623950</v>
      </c>
      <c r="AFM20" s="3">
        <f t="shared" si="168"/>
        <v>44089392.500000007</v>
      </c>
      <c r="AFO20" s="6">
        <v>41912</v>
      </c>
      <c r="AFP20" s="1">
        <v>3.23</v>
      </c>
      <c r="AFQ20" s="1">
        <v>83458118</v>
      </c>
      <c r="AFR20" s="3">
        <f t="shared" si="169"/>
        <v>269569721.13999999</v>
      </c>
      <c r="AFW20" s="3" t="str">
        <f t="shared" si="170"/>
        <v/>
      </c>
      <c r="AFY20" s="6">
        <v>41912</v>
      </c>
      <c r="AFZ20" s="1">
        <v>11.14</v>
      </c>
      <c r="AGA20" s="1">
        <v>33628154</v>
      </c>
      <c r="AGB20" s="3">
        <f t="shared" si="171"/>
        <v>374617635.56</v>
      </c>
      <c r="AGD20" s="6">
        <v>41912</v>
      </c>
      <c r="AGE20" s="1">
        <v>2</v>
      </c>
      <c r="AGF20" s="1">
        <v>151779445</v>
      </c>
      <c r="AGG20" s="3">
        <f t="shared" si="172"/>
        <v>303558890</v>
      </c>
      <c r="AGL20" s="3" t="str">
        <f t="shared" si="173"/>
        <v/>
      </c>
      <c r="AGQ20" s="3" t="str">
        <f t="shared" si="174"/>
        <v/>
      </c>
      <c r="AGS20" s="6">
        <v>41912</v>
      </c>
      <c r="AGT20" s="1">
        <v>15.19</v>
      </c>
      <c r="AGU20" s="1">
        <v>82706307</v>
      </c>
      <c r="AGV20" s="3">
        <f t="shared" si="175"/>
        <v>1256308803.3299999</v>
      </c>
      <c r="AGX20" s="6">
        <v>41912</v>
      </c>
      <c r="AGY20" s="1">
        <v>2.44</v>
      </c>
      <c r="AGZ20" s="1">
        <v>6164869</v>
      </c>
      <c r="AHA20" s="3">
        <f t="shared" si="176"/>
        <v>15042280.359999999</v>
      </c>
      <c r="AHC20" s="6">
        <v>41912</v>
      </c>
      <c r="AHD20" s="1">
        <v>12.25</v>
      </c>
      <c r="AHE20" s="1">
        <v>6603944</v>
      </c>
      <c r="AHF20" s="3">
        <f t="shared" si="177"/>
        <v>80898314</v>
      </c>
      <c r="AHH20" s="6">
        <v>41912</v>
      </c>
      <c r="AHI20" s="1">
        <v>4.5</v>
      </c>
      <c r="AHJ20" s="1">
        <v>5452172</v>
      </c>
      <c r="AHK20" s="3">
        <f t="shared" si="178"/>
        <v>24534774</v>
      </c>
      <c r="AHM20" s="6">
        <v>41912</v>
      </c>
      <c r="AHN20" s="1">
        <v>2.33</v>
      </c>
      <c r="AHO20" s="1">
        <v>16481288</v>
      </c>
      <c r="AHP20" s="3">
        <f t="shared" si="179"/>
        <v>38401401.039999999</v>
      </c>
      <c r="AHR20" s="6">
        <v>41912</v>
      </c>
      <c r="AHS20" s="1">
        <v>6.84</v>
      </c>
      <c r="AHT20" s="1">
        <v>6044209</v>
      </c>
      <c r="AHU20" s="3">
        <f t="shared" si="180"/>
        <v>41342389.560000002</v>
      </c>
      <c r="AHW20" s="6">
        <v>41912</v>
      </c>
      <c r="AHX20" s="1">
        <v>6.14</v>
      </c>
      <c r="AHY20" s="1">
        <v>685990</v>
      </c>
      <c r="AHZ20" s="3">
        <f t="shared" si="181"/>
        <v>4211978.5999999996</v>
      </c>
      <c r="AIB20" s="6">
        <v>41912</v>
      </c>
      <c r="AIC20" s="1">
        <v>7.26</v>
      </c>
      <c r="AID20" s="1">
        <v>49000619</v>
      </c>
      <c r="AIE20" s="3">
        <f t="shared" si="182"/>
        <v>355744493.94</v>
      </c>
      <c r="AIJ20" s="3" t="str">
        <f t="shared" si="183"/>
        <v/>
      </c>
      <c r="AIL20" s="6">
        <v>41912</v>
      </c>
      <c r="AIM20" s="1">
        <v>9.86</v>
      </c>
      <c r="AIN20" s="1">
        <v>6009670</v>
      </c>
      <c r="AIO20" s="3">
        <f t="shared" si="184"/>
        <v>59255346.199999996</v>
      </c>
      <c r="AIQ20" s="6">
        <v>41912</v>
      </c>
      <c r="AIR20" s="1">
        <v>9.4</v>
      </c>
      <c r="AIS20" s="1">
        <v>5892026</v>
      </c>
      <c r="AIT20" s="3">
        <f t="shared" si="185"/>
        <v>55385044.399999999</v>
      </c>
      <c r="AIV20" s="6">
        <v>41912</v>
      </c>
      <c r="AIW20" s="1">
        <v>24.13</v>
      </c>
      <c r="AIX20" s="1">
        <v>23538211</v>
      </c>
      <c r="AIY20" s="3">
        <f t="shared" si="186"/>
        <v>567977031.42999995</v>
      </c>
      <c r="AJA20" s="6">
        <v>41912</v>
      </c>
      <c r="AJB20" s="1">
        <v>18.62</v>
      </c>
      <c r="AJC20" s="1">
        <v>3076682</v>
      </c>
      <c r="AJD20" s="3">
        <f t="shared" si="187"/>
        <v>57287818.840000004</v>
      </c>
      <c r="AJI20" s="3" t="str">
        <f t="shared" si="188"/>
        <v/>
      </c>
      <c r="AJN20" s="3" t="str">
        <f t="shared" si="189"/>
        <v/>
      </c>
      <c r="AJP20" s="6">
        <v>41912</v>
      </c>
      <c r="AJQ20" s="1">
        <v>4.91</v>
      </c>
      <c r="AJR20" s="1">
        <v>34960025</v>
      </c>
      <c r="AJS20" s="3">
        <f t="shared" si="190"/>
        <v>171653722.75</v>
      </c>
      <c r="AJU20" s="6">
        <v>41912</v>
      </c>
      <c r="AJV20" s="1">
        <v>12.61</v>
      </c>
      <c r="AJW20" s="1">
        <v>11508108</v>
      </c>
      <c r="AJX20" s="3">
        <f t="shared" si="191"/>
        <v>145117241.88</v>
      </c>
      <c r="AJZ20" s="6">
        <v>41912</v>
      </c>
      <c r="AKA20" s="1">
        <v>7.15</v>
      </c>
      <c r="AKB20" s="1">
        <v>2726322</v>
      </c>
      <c r="AKC20" s="3">
        <f t="shared" si="192"/>
        <v>19493202.300000001</v>
      </c>
      <c r="AKE20" s="6">
        <v>41912</v>
      </c>
      <c r="AKF20" s="1">
        <v>9.11</v>
      </c>
      <c r="AKG20" s="1">
        <v>15637150</v>
      </c>
      <c r="AKH20" s="3">
        <f t="shared" si="193"/>
        <v>142454436.5</v>
      </c>
      <c r="AKM20" s="3" t="str">
        <f t="shared" si="194"/>
        <v/>
      </c>
      <c r="AKO20" s="6">
        <v>41912</v>
      </c>
      <c r="AKP20" s="1">
        <v>12.94</v>
      </c>
      <c r="AKQ20" s="1">
        <v>27649508</v>
      </c>
      <c r="AKR20" s="3">
        <f t="shared" si="195"/>
        <v>357784633.51999998</v>
      </c>
      <c r="AKT20" s="6">
        <v>41912</v>
      </c>
      <c r="AKU20" s="1">
        <v>8.2100000000000009</v>
      </c>
      <c r="AKV20" s="1">
        <v>1681219</v>
      </c>
      <c r="AKW20" s="3">
        <f t="shared" si="196"/>
        <v>13802807.990000002</v>
      </c>
      <c r="AKY20" s="6">
        <v>41912</v>
      </c>
      <c r="AKZ20" s="1">
        <v>1.94</v>
      </c>
      <c r="ALA20" s="1">
        <v>33670613</v>
      </c>
      <c r="ALB20" s="3">
        <f t="shared" si="197"/>
        <v>65320989.219999999</v>
      </c>
      <c r="ALG20" s="3" t="str">
        <f t="shared" si="198"/>
        <v/>
      </c>
      <c r="ALI20" s="6">
        <v>41912</v>
      </c>
      <c r="ALJ20" s="1">
        <v>6.89</v>
      </c>
      <c r="ALK20" s="1">
        <v>28028050</v>
      </c>
      <c r="ALL20" s="3">
        <f t="shared" si="199"/>
        <v>193113264.5</v>
      </c>
      <c r="ALN20" s="6">
        <v>41912</v>
      </c>
      <c r="ALO20" s="1">
        <v>5.17</v>
      </c>
      <c r="ALP20" s="1">
        <v>553958198</v>
      </c>
      <c r="ALQ20" s="3">
        <f t="shared" si="200"/>
        <v>2863963883.6599998</v>
      </c>
      <c r="ALS20" s="6">
        <v>41912</v>
      </c>
      <c r="ALT20" s="1">
        <v>19.350000000000001</v>
      </c>
      <c r="ALU20" s="1">
        <v>6767663</v>
      </c>
      <c r="ALV20" s="3">
        <f t="shared" si="201"/>
        <v>130954279.05000001</v>
      </c>
      <c r="ALX20" s="6">
        <v>41912</v>
      </c>
      <c r="ALY20" s="1">
        <v>8.9600000000000009</v>
      </c>
      <c r="ALZ20" s="1">
        <v>4986943</v>
      </c>
      <c r="AMA20" s="3">
        <f t="shared" si="202"/>
        <v>44683009.280000001</v>
      </c>
      <c r="AMF20" s="3" t="str">
        <f t="shared" si="203"/>
        <v/>
      </c>
      <c r="AMH20" s="6">
        <v>41912</v>
      </c>
      <c r="AMI20" s="1">
        <v>13.73</v>
      </c>
      <c r="AMJ20" s="1">
        <v>16859355</v>
      </c>
      <c r="AMK20" s="3">
        <f t="shared" si="204"/>
        <v>231478944.15000001</v>
      </c>
      <c r="AMP20" s="3" t="str">
        <f t="shared" si="205"/>
        <v/>
      </c>
      <c r="AMU20" s="3" t="str">
        <f t="shared" si="206"/>
        <v/>
      </c>
      <c r="AMZ20" s="3" t="str">
        <f t="shared" si="207"/>
        <v/>
      </c>
      <c r="ANB20" s="6">
        <v>41912</v>
      </c>
      <c r="ANC20" s="1">
        <v>15.1</v>
      </c>
      <c r="AND20" s="1">
        <v>5526318</v>
      </c>
      <c r="ANE20" s="3">
        <f t="shared" si="208"/>
        <v>83447401.799999997</v>
      </c>
      <c r="ANJ20" s="3" t="str">
        <f t="shared" si="209"/>
        <v/>
      </c>
      <c r="ANO20" s="3" t="str">
        <f t="shared" si="210"/>
        <v/>
      </c>
      <c r="ANQ20" s="6">
        <v>41912</v>
      </c>
      <c r="ANR20" s="1">
        <v>3.52</v>
      </c>
      <c r="ANS20" s="1">
        <v>30122728</v>
      </c>
      <c r="ANT20" s="3">
        <f t="shared" si="211"/>
        <v>106032002.56</v>
      </c>
      <c r="ANV20" s="6">
        <v>41912</v>
      </c>
      <c r="ANW20" s="1">
        <v>10.5</v>
      </c>
      <c r="ANX20" s="1">
        <v>10713411</v>
      </c>
      <c r="ANY20" s="3">
        <f t="shared" si="212"/>
        <v>112490815.5</v>
      </c>
      <c r="AOA20" s="6">
        <v>41912</v>
      </c>
      <c r="AOB20" s="1">
        <v>19.329999999999998</v>
      </c>
      <c r="AOC20" s="1">
        <v>12137608</v>
      </c>
      <c r="AOD20" s="3">
        <f t="shared" si="213"/>
        <v>234619962.63999999</v>
      </c>
      <c r="AOI20" s="3" t="str">
        <f t="shared" si="214"/>
        <v/>
      </c>
      <c r="AOK20" s="6">
        <v>41912</v>
      </c>
      <c r="AOL20" s="1">
        <v>8.33</v>
      </c>
      <c r="AOM20" s="1">
        <v>9776762</v>
      </c>
      <c r="AON20" s="3">
        <f t="shared" si="215"/>
        <v>81440427.459999993</v>
      </c>
      <c r="AOS20" s="3" t="str">
        <f t="shared" si="216"/>
        <v/>
      </c>
      <c r="AOU20" s="6">
        <v>41912</v>
      </c>
      <c r="AOV20" s="1">
        <v>8.07</v>
      </c>
      <c r="AOW20" s="1">
        <v>16069296</v>
      </c>
      <c r="AOX20" s="3">
        <f t="shared" si="217"/>
        <v>129679218.72</v>
      </c>
      <c r="AOZ20" s="6">
        <v>41912</v>
      </c>
      <c r="APA20" s="1">
        <v>8.65</v>
      </c>
      <c r="APB20" s="1">
        <v>16996424</v>
      </c>
      <c r="APC20" s="3">
        <f t="shared" si="218"/>
        <v>147019067.59999999</v>
      </c>
      <c r="APE20" s="6">
        <v>41912</v>
      </c>
      <c r="APF20" s="1">
        <v>9.65</v>
      </c>
      <c r="APG20" s="1">
        <v>17877931</v>
      </c>
      <c r="APH20" s="3">
        <f t="shared" si="219"/>
        <v>172522034.15000001</v>
      </c>
      <c r="APJ20" s="6">
        <v>41912</v>
      </c>
      <c r="APK20" s="1">
        <v>15.5</v>
      </c>
      <c r="APL20" s="1">
        <v>7944203</v>
      </c>
      <c r="APM20" s="3">
        <f t="shared" si="220"/>
        <v>123135146.5</v>
      </c>
      <c r="APO20" s="6">
        <v>41912</v>
      </c>
      <c r="APP20" s="1">
        <v>33.880000000000003</v>
      </c>
      <c r="APQ20" s="1">
        <v>125845828</v>
      </c>
      <c r="APR20" s="3">
        <f t="shared" si="221"/>
        <v>4263656652.6400003</v>
      </c>
      <c r="APW20" s="3" t="str">
        <f t="shared" si="222"/>
        <v/>
      </c>
      <c r="APY20" s="6">
        <v>41912</v>
      </c>
      <c r="APZ20" s="1">
        <v>13.44</v>
      </c>
      <c r="AQA20" s="1">
        <v>5377837</v>
      </c>
      <c r="AQB20" s="3">
        <f t="shared" si="223"/>
        <v>72278129.280000001</v>
      </c>
      <c r="AQD20" s="6">
        <v>41912</v>
      </c>
      <c r="AQE20" s="1">
        <v>14.46</v>
      </c>
      <c r="AQF20" s="1">
        <v>25822412</v>
      </c>
      <c r="AQG20" s="3">
        <f t="shared" si="224"/>
        <v>373392077.52000004</v>
      </c>
      <c r="AQI20" s="6">
        <v>41912</v>
      </c>
      <c r="AQJ20" s="1">
        <v>31.12</v>
      </c>
      <c r="AQK20" s="1">
        <v>10236796</v>
      </c>
      <c r="AQL20" s="3">
        <f t="shared" si="225"/>
        <v>318569091.51999998</v>
      </c>
      <c r="AQN20" s="6">
        <v>41912</v>
      </c>
      <c r="AQO20" s="1">
        <v>29.42</v>
      </c>
      <c r="AQP20" s="1">
        <v>25529976</v>
      </c>
      <c r="AQQ20" s="3">
        <f t="shared" si="226"/>
        <v>751091893.92000008</v>
      </c>
      <c r="AQS20" s="6">
        <v>41912</v>
      </c>
      <c r="AQT20" s="1">
        <v>50.71</v>
      </c>
      <c r="AQU20" s="1">
        <v>11772004</v>
      </c>
      <c r="AQV20" s="3">
        <f t="shared" si="227"/>
        <v>596958322.84000003</v>
      </c>
      <c r="ARA20" s="3" t="str">
        <f t="shared" si="228"/>
        <v/>
      </c>
      <c r="ARC20" s="6">
        <v>41912</v>
      </c>
      <c r="ARD20" s="1">
        <v>26.58</v>
      </c>
      <c r="ARE20" s="1">
        <v>32439273</v>
      </c>
      <c r="ARF20" s="3">
        <f t="shared" si="229"/>
        <v>862235876.33999991</v>
      </c>
      <c r="ARH20" s="6">
        <v>41912</v>
      </c>
      <c r="ARI20" s="1">
        <v>6.68</v>
      </c>
      <c r="ARJ20" s="1">
        <v>51523210</v>
      </c>
      <c r="ARK20" s="3">
        <f t="shared" si="230"/>
        <v>344175042.80000001</v>
      </c>
      <c r="ARM20" s="6">
        <v>41912</v>
      </c>
      <c r="ARN20" s="1">
        <v>28.31</v>
      </c>
      <c r="ARO20" s="1">
        <v>9577981</v>
      </c>
      <c r="ARP20" s="3">
        <f t="shared" si="231"/>
        <v>271152642.11000001</v>
      </c>
      <c r="ARU20" s="3" t="str">
        <f t="shared" si="232"/>
        <v/>
      </c>
      <c r="ARZ20" s="3" t="str">
        <f t="shared" si="233"/>
        <v/>
      </c>
      <c r="ASB20" s="6">
        <v>41912</v>
      </c>
      <c r="ASC20" s="1">
        <v>25.65</v>
      </c>
      <c r="ASD20" s="1">
        <v>12202020</v>
      </c>
      <c r="ASE20" s="3">
        <f t="shared" si="234"/>
        <v>312981813</v>
      </c>
      <c r="ASJ20" s="3" t="str">
        <f t="shared" si="235"/>
        <v/>
      </c>
      <c r="ASL20" s="6">
        <v>41912</v>
      </c>
      <c r="ASM20" s="1">
        <v>16.010000000000002</v>
      </c>
      <c r="ASN20" s="1">
        <v>12657278</v>
      </c>
      <c r="ASO20" s="3">
        <f t="shared" si="236"/>
        <v>202643020.78000003</v>
      </c>
      <c r="ASQ20" s="6">
        <v>41912</v>
      </c>
      <c r="ASR20" s="1">
        <v>73.2</v>
      </c>
      <c r="ASS20" s="1">
        <v>53512348</v>
      </c>
      <c r="AST20" s="3">
        <f t="shared" si="237"/>
        <v>3917103873.6000004</v>
      </c>
      <c r="ASV20" s="6">
        <v>41912</v>
      </c>
      <c r="ASW20" s="1">
        <v>9.1999999999999993</v>
      </c>
      <c r="ASX20" s="1">
        <v>15160496</v>
      </c>
      <c r="ASY20" s="3">
        <f t="shared" si="238"/>
        <v>139476563.19999999</v>
      </c>
      <c r="ATA20" s="6">
        <v>41912</v>
      </c>
      <c r="ATB20" s="1">
        <v>10.67</v>
      </c>
      <c r="ATC20" s="1">
        <v>118502840</v>
      </c>
      <c r="ATD20" s="3">
        <f t="shared" si="239"/>
        <v>1264425302.8</v>
      </c>
      <c r="ATF20" s="6">
        <v>41912</v>
      </c>
      <c r="ATG20" s="1">
        <v>4.79</v>
      </c>
      <c r="ATH20" s="1">
        <v>111646289</v>
      </c>
      <c r="ATI20" s="3">
        <f t="shared" si="240"/>
        <v>534785724.31</v>
      </c>
      <c r="ATN20" s="3" t="str">
        <f t="shared" si="241"/>
        <v/>
      </c>
      <c r="ATP20" s="6">
        <v>41912</v>
      </c>
      <c r="ATQ20" s="1">
        <v>93.7</v>
      </c>
      <c r="ATR20" s="1">
        <v>578964275</v>
      </c>
      <c r="ATS20" s="3">
        <f t="shared" si="242"/>
        <v>54248952567.5</v>
      </c>
      <c r="ATU20" s="6">
        <v>41912</v>
      </c>
      <c r="ATV20" s="1">
        <v>11.73</v>
      </c>
      <c r="ATW20" s="1">
        <v>8596597</v>
      </c>
      <c r="ATX20" s="3">
        <f t="shared" si="243"/>
        <v>100838082.81</v>
      </c>
      <c r="ATZ20" s="6">
        <v>41912</v>
      </c>
      <c r="AUA20" s="1">
        <v>26.87</v>
      </c>
      <c r="AUB20" s="1">
        <v>2579189</v>
      </c>
      <c r="AUC20" s="3">
        <f t="shared" si="244"/>
        <v>69302808.430000007</v>
      </c>
      <c r="AUE20" s="6">
        <v>41912</v>
      </c>
      <c r="AUF20" s="1">
        <v>10.47</v>
      </c>
      <c r="AUG20" s="1">
        <v>38544093</v>
      </c>
      <c r="AUH20" s="3">
        <f t="shared" si="245"/>
        <v>403556653.71000004</v>
      </c>
      <c r="AUJ20" s="6">
        <v>41912</v>
      </c>
      <c r="AUK20" s="1">
        <v>6.54</v>
      </c>
      <c r="AUL20" s="1">
        <v>5772357</v>
      </c>
      <c r="AUM20" s="3">
        <f t="shared" si="246"/>
        <v>37751214.780000001</v>
      </c>
      <c r="AUR20" s="3" t="str">
        <f t="shared" si="247"/>
        <v/>
      </c>
      <c r="AUT20" s="6">
        <v>41912</v>
      </c>
      <c r="AUU20" s="1">
        <v>1.43</v>
      </c>
      <c r="AUV20" s="1">
        <v>27501816</v>
      </c>
      <c r="AUW20" s="3">
        <f t="shared" si="248"/>
        <v>39327596.879999995</v>
      </c>
      <c r="AVB20" s="3" t="str">
        <f t="shared" si="249"/>
        <v/>
      </c>
      <c r="AVD20" s="6">
        <v>41912</v>
      </c>
      <c r="AVE20" s="1">
        <v>12.48</v>
      </c>
      <c r="AVF20" s="1">
        <v>41574134</v>
      </c>
      <c r="AVG20" s="3">
        <f t="shared" si="250"/>
        <v>518845192.31999999</v>
      </c>
      <c r="AVI20" s="6">
        <v>41912</v>
      </c>
      <c r="AVJ20" s="1">
        <v>47.78</v>
      </c>
      <c r="AVK20" s="1">
        <v>12423652</v>
      </c>
      <c r="AVL20" s="3">
        <f t="shared" si="251"/>
        <v>593602092.56000006</v>
      </c>
      <c r="AVN20" s="6">
        <v>41912</v>
      </c>
      <c r="AVO20" s="1">
        <v>11.96</v>
      </c>
      <c r="AVP20" s="1">
        <v>29162643</v>
      </c>
      <c r="AVQ20" s="3">
        <f t="shared" si="252"/>
        <v>348785210.28000003</v>
      </c>
      <c r="AVS20" s="6">
        <v>41912</v>
      </c>
      <c r="AVT20" s="1">
        <v>26.52</v>
      </c>
      <c r="AVU20" s="1">
        <v>14582478</v>
      </c>
      <c r="AVV20" s="3">
        <f t="shared" si="253"/>
        <v>386727316.56</v>
      </c>
      <c r="AVX20" s="6">
        <v>41912</v>
      </c>
      <c r="AVY20" s="1">
        <v>31.25</v>
      </c>
      <c r="AVZ20" s="1">
        <v>13572381</v>
      </c>
      <c r="AWA20" s="3">
        <f t="shared" si="254"/>
        <v>424136906.25</v>
      </c>
      <c r="AWC20" s="6">
        <v>41912</v>
      </c>
      <c r="AWD20" s="1">
        <v>14.38</v>
      </c>
      <c r="AWE20" s="1">
        <v>12592841</v>
      </c>
      <c r="AWF20" s="3">
        <f t="shared" si="255"/>
        <v>181085053.58000001</v>
      </c>
      <c r="AWH20" s="6">
        <v>41912</v>
      </c>
      <c r="AWI20" s="1">
        <v>48.74</v>
      </c>
      <c r="AWJ20" s="1">
        <v>57418301</v>
      </c>
      <c r="AWK20" s="3">
        <f t="shared" si="256"/>
        <v>2798567990.7400002</v>
      </c>
      <c r="AWM20" s="6">
        <v>41912</v>
      </c>
      <c r="AWN20" s="1">
        <v>15.5</v>
      </c>
      <c r="AWO20" s="1">
        <v>9861223</v>
      </c>
      <c r="AWP20" s="3">
        <f t="shared" si="257"/>
        <v>152848956.5</v>
      </c>
      <c r="AWR20" s="6">
        <v>41912</v>
      </c>
      <c r="AWS20" s="1">
        <v>6.24</v>
      </c>
      <c r="AWT20" s="1">
        <v>32309928</v>
      </c>
      <c r="AWU20" s="3">
        <f t="shared" si="258"/>
        <v>201613950.72</v>
      </c>
      <c r="AWW20" s="6">
        <v>41912</v>
      </c>
      <c r="AWX20" s="1">
        <v>43.67</v>
      </c>
      <c r="AWY20" s="1">
        <v>90812838</v>
      </c>
      <c r="AWZ20" s="3">
        <f t="shared" si="259"/>
        <v>3965796635.46</v>
      </c>
      <c r="AXB20" s="6">
        <v>41912</v>
      </c>
      <c r="AXC20" s="1">
        <v>24.16</v>
      </c>
      <c r="AXD20" s="1">
        <v>431857887</v>
      </c>
      <c r="AXE20" s="3">
        <f t="shared" si="260"/>
        <v>10433686549.92</v>
      </c>
      <c r="AXG20" s="6">
        <v>41912</v>
      </c>
      <c r="AXH20" s="1">
        <v>35.44</v>
      </c>
      <c r="AXI20" s="1">
        <v>4943006</v>
      </c>
      <c r="AXJ20" s="3">
        <f t="shared" si="261"/>
        <v>175180132.63999999</v>
      </c>
      <c r="AXL20" s="6">
        <v>41912</v>
      </c>
      <c r="AXM20" s="1">
        <v>26.6</v>
      </c>
      <c r="AXN20" s="1">
        <v>10864394</v>
      </c>
      <c r="AXO20" s="3">
        <f t="shared" si="262"/>
        <v>288992880.40000004</v>
      </c>
      <c r="AXT20" s="3" t="str">
        <f t="shared" si="263"/>
        <v/>
      </c>
      <c r="AXV20" s="6">
        <v>41912</v>
      </c>
      <c r="AXW20" s="1">
        <v>18.829999999999998</v>
      </c>
      <c r="AXX20" s="1">
        <v>5614510</v>
      </c>
      <c r="AXY20" s="3">
        <f t="shared" si="264"/>
        <v>105721223.3</v>
      </c>
      <c r="AYA20" s="6">
        <v>41912</v>
      </c>
      <c r="AYB20" s="1">
        <v>27.33</v>
      </c>
      <c r="AYC20" s="1">
        <v>12791684</v>
      </c>
      <c r="AYD20" s="3">
        <f t="shared" si="265"/>
        <v>349596723.71999997</v>
      </c>
      <c r="AYF20" s="6">
        <v>41912</v>
      </c>
      <c r="AYG20" s="1">
        <v>44.17</v>
      </c>
      <c r="AYH20" s="1">
        <v>24027975</v>
      </c>
      <c r="AYI20" s="3">
        <f t="shared" si="266"/>
        <v>1061315655.75</v>
      </c>
      <c r="AYK20" s="6">
        <v>41912</v>
      </c>
      <c r="AYL20" s="1">
        <v>2.68</v>
      </c>
      <c r="AYM20" s="1">
        <v>12484094</v>
      </c>
      <c r="AYN20" s="3">
        <f t="shared" si="267"/>
        <v>33457371.920000002</v>
      </c>
      <c r="AYP20" s="6">
        <v>41912</v>
      </c>
      <c r="AYQ20" s="1">
        <v>22.44</v>
      </c>
      <c r="AYR20" s="1">
        <v>8116932</v>
      </c>
      <c r="AYS20" s="3">
        <f t="shared" si="268"/>
        <v>182143954.08000001</v>
      </c>
      <c r="AYX20" s="3" t="str">
        <f t="shared" si="269"/>
        <v/>
      </c>
      <c r="AYZ20" s="6">
        <v>41912</v>
      </c>
      <c r="AZA20" s="1">
        <v>7.2773000000000003</v>
      </c>
      <c r="AZB20" s="1">
        <v>296952237</v>
      </c>
      <c r="AZC20" s="3">
        <f t="shared" si="270"/>
        <v>2161010514.3201003</v>
      </c>
      <c r="AZH20" s="3" t="str">
        <f t="shared" si="271"/>
        <v/>
      </c>
      <c r="AZJ20" s="6">
        <v>41912</v>
      </c>
      <c r="AZK20" s="1">
        <v>53.91</v>
      </c>
      <c r="AZL20" s="1">
        <v>15750566</v>
      </c>
      <c r="AZM20" s="3">
        <f t="shared" si="272"/>
        <v>849113013.05999994</v>
      </c>
      <c r="AZO20" s="6">
        <v>41912</v>
      </c>
      <c r="AZP20" s="1">
        <v>34.380000000000003</v>
      </c>
      <c r="AZQ20" s="1">
        <v>82888580</v>
      </c>
      <c r="AZR20" s="3">
        <f t="shared" si="273"/>
        <v>2849709380.4000001</v>
      </c>
      <c r="AZT20" s="6">
        <v>41912</v>
      </c>
      <c r="AZU20" s="1">
        <v>19.745000000000001</v>
      </c>
      <c r="AZV20" s="1">
        <v>31866176</v>
      </c>
      <c r="AZW20" s="3">
        <f t="shared" si="274"/>
        <v>629197645.12</v>
      </c>
      <c r="AZY20" s="6">
        <v>41912</v>
      </c>
      <c r="AZZ20" s="1">
        <v>30.92</v>
      </c>
      <c r="BAA20" s="1">
        <v>22502612</v>
      </c>
      <c r="BAB20" s="3">
        <f t="shared" si="275"/>
        <v>695780763.04000008</v>
      </c>
      <c r="BAD20" s="6">
        <v>41912</v>
      </c>
      <c r="BAE20" s="1">
        <v>34.215000000000003</v>
      </c>
      <c r="BAF20" s="1">
        <v>31198664</v>
      </c>
      <c r="BAG20" s="3">
        <f t="shared" si="276"/>
        <v>1067462288.7600001</v>
      </c>
      <c r="BAL20" s="3" t="str">
        <f t="shared" si="277"/>
        <v/>
      </c>
      <c r="BAN20" s="6">
        <v>41912</v>
      </c>
      <c r="BAO20" s="1">
        <v>45.53</v>
      </c>
      <c r="BAP20" s="1">
        <v>21598840</v>
      </c>
      <c r="BAQ20" s="3">
        <f t="shared" si="278"/>
        <v>983395185.20000005</v>
      </c>
      <c r="BAS20" s="6">
        <v>41912</v>
      </c>
      <c r="BAT20" s="1">
        <v>16.63</v>
      </c>
      <c r="BAU20" s="1">
        <v>138379063</v>
      </c>
      <c r="BAV20" s="3">
        <f t="shared" si="279"/>
        <v>2301243817.6900001</v>
      </c>
      <c r="BBA20" s="3" t="str">
        <f t="shared" si="280"/>
        <v/>
      </c>
      <c r="BBF20" s="3" t="str">
        <f t="shared" si="281"/>
        <v/>
      </c>
      <c r="BBK20" s="3" t="str">
        <f t="shared" si="282"/>
        <v/>
      </c>
      <c r="BBP20" s="3" t="str">
        <f t="shared" si="283"/>
        <v/>
      </c>
      <c r="BBU20" s="3" t="str">
        <f t="shared" si="284"/>
        <v/>
      </c>
      <c r="BBW20" s="6">
        <v>41912</v>
      </c>
      <c r="BBX20" s="1">
        <v>20.86</v>
      </c>
      <c r="BBY20" s="1">
        <v>38044994</v>
      </c>
      <c r="BBZ20" s="3">
        <f t="shared" si="285"/>
        <v>793618574.84000003</v>
      </c>
      <c r="BCE20" s="3" t="str">
        <f t="shared" si="286"/>
        <v/>
      </c>
      <c r="BCG20" s="6">
        <v>41912</v>
      </c>
      <c r="BCH20" s="1">
        <v>21.59</v>
      </c>
      <c r="BCI20" s="1">
        <v>13563289</v>
      </c>
      <c r="BCJ20" s="3">
        <f t="shared" si="287"/>
        <v>292831409.50999999</v>
      </c>
      <c r="BCL20" s="6">
        <v>41912</v>
      </c>
      <c r="BCM20" s="1">
        <v>30.56</v>
      </c>
      <c r="BCN20" s="1">
        <v>452311663</v>
      </c>
      <c r="BCO20" s="3">
        <f t="shared" si="288"/>
        <v>13822644421.279999</v>
      </c>
      <c r="BCQ20" s="6">
        <v>41912</v>
      </c>
      <c r="BCR20" s="1">
        <v>12.71</v>
      </c>
      <c r="BCS20" s="1">
        <v>31709554</v>
      </c>
      <c r="BCT20" s="3">
        <f t="shared" si="289"/>
        <v>403028431.34000003</v>
      </c>
      <c r="BCV20" s="6">
        <v>41912</v>
      </c>
      <c r="BCW20" s="1">
        <v>25.28</v>
      </c>
      <c r="BCX20" s="1">
        <v>17280328</v>
      </c>
      <c r="BCY20" s="3">
        <f t="shared" si="290"/>
        <v>436846691.84000003</v>
      </c>
      <c r="BDA20" s="6">
        <v>41912</v>
      </c>
      <c r="BDB20" s="1">
        <v>2.7</v>
      </c>
      <c r="BDC20" s="1">
        <v>1186182606</v>
      </c>
      <c r="BDD20" s="3">
        <f t="shared" si="291"/>
        <v>3202693036.2000003</v>
      </c>
      <c r="BDI20" s="3" t="str">
        <f t="shared" si="292"/>
        <v/>
      </c>
      <c r="BDN20" s="3" t="str">
        <f t="shared" si="293"/>
        <v/>
      </c>
      <c r="BDP20" s="6">
        <v>41912</v>
      </c>
      <c r="BDQ20" s="1">
        <v>68.25</v>
      </c>
      <c r="BDR20" s="1">
        <v>228461232</v>
      </c>
      <c r="BDS20" s="3">
        <f t="shared" si="294"/>
        <v>15592479084</v>
      </c>
      <c r="BDU20" s="6">
        <v>41912</v>
      </c>
      <c r="BDV20" s="1">
        <v>12.07</v>
      </c>
      <c r="BDW20" s="1">
        <v>78778706</v>
      </c>
      <c r="BDX20" s="3">
        <f t="shared" si="295"/>
        <v>950858981.42000008</v>
      </c>
      <c r="BDZ20" s="6">
        <v>41912</v>
      </c>
      <c r="BEA20" s="1">
        <v>15.95</v>
      </c>
      <c r="BEB20" s="1">
        <v>195644450</v>
      </c>
      <c r="BEC20" s="3">
        <f t="shared" si="296"/>
        <v>3120528977.5</v>
      </c>
      <c r="BEH20" s="3" t="str">
        <f t="shared" si="297"/>
        <v/>
      </c>
      <c r="BEJ20" s="6">
        <v>41912</v>
      </c>
      <c r="BEK20" s="1">
        <v>37.14</v>
      </c>
      <c r="BEL20" s="1">
        <v>28792169</v>
      </c>
      <c r="BEM20" s="3">
        <f t="shared" si="298"/>
        <v>1069341156.66</v>
      </c>
      <c r="BER20" s="3" t="str">
        <f t="shared" si="299"/>
        <v/>
      </c>
      <c r="BET20" s="6">
        <v>41912</v>
      </c>
      <c r="BEU20" s="1">
        <v>66.569999999999993</v>
      </c>
      <c r="BEV20" s="1">
        <v>80633820</v>
      </c>
      <c r="BEW20" s="3">
        <f t="shared" si="300"/>
        <v>5367793397.3999996</v>
      </c>
      <c r="BEY20" s="6">
        <v>41912</v>
      </c>
      <c r="BEZ20" s="1">
        <v>55.1</v>
      </c>
      <c r="BFA20" s="1">
        <v>14945037</v>
      </c>
      <c r="BFB20" s="3">
        <f t="shared" si="301"/>
        <v>823471538.70000005</v>
      </c>
      <c r="BFD20" s="6">
        <v>41912</v>
      </c>
      <c r="BFE20" s="1">
        <v>44.05</v>
      </c>
      <c r="BFF20" s="1">
        <v>18586880</v>
      </c>
      <c r="BFG20" s="3">
        <f t="shared" si="302"/>
        <v>818752064</v>
      </c>
      <c r="BFI20" s="6">
        <v>41912</v>
      </c>
      <c r="BFJ20" s="1">
        <v>49.73</v>
      </c>
      <c r="BFK20" s="1">
        <v>49298911</v>
      </c>
      <c r="BFL20" s="3">
        <f t="shared" si="303"/>
        <v>2451634844.0299997</v>
      </c>
      <c r="BFN20" s="6">
        <v>41912</v>
      </c>
      <c r="BFO20" s="1">
        <v>10.87</v>
      </c>
      <c r="BFP20" s="1">
        <v>282624036</v>
      </c>
      <c r="BFQ20" s="3">
        <f t="shared" si="304"/>
        <v>3072123271.3199997</v>
      </c>
      <c r="BFS20" s="6">
        <v>41912</v>
      </c>
      <c r="BFT20" s="1">
        <v>9.875</v>
      </c>
      <c r="BFU20" s="1">
        <v>134953780</v>
      </c>
      <c r="BFV20" s="3">
        <f t="shared" si="305"/>
        <v>1332668577.5</v>
      </c>
      <c r="BFX20" s="6">
        <v>41912</v>
      </c>
      <c r="BFY20" s="1">
        <v>64.63</v>
      </c>
      <c r="BFZ20" s="1">
        <v>19719074</v>
      </c>
      <c r="BGA20" s="3">
        <f t="shared" si="306"/>
        <v>1274443752.6199999</v>
      </c>
      <c r="BGC20" s="6">
        <v>41912</v>
      </c>
      <c r="BGD20" s="1">
        <v>44.34</v>
      </c>
      <c r="BGE20" s="1">
        <v>32814556</v>
      </c>
      <c r="BGF20" s="3">
        <f t="shared" si="307"/>
        <v>1454997413.0400002</v>
      </c>
      <c r="BGH20" s="6">
        <v>41912</v>
      </c>
      <c r="BGI20" s="1">
        <v>41.79</v>
      </c>
      <c r="BGJ20" s="1">
        <v>21892254</v>
      </c>
      <c r="BGK20" s="3">
        <f t="shared" si="308"/>
        <v>914877294.65999997</v>
      </c>
      <c r="BGM20" s="6">
        <v>41912</v>
      </c>
      <c r="BGN20" s="1">
        <v>61.37</v>
      </c>
      <c r="BGO20" s="1">
        <v>6547368</v>
      </c>
      <c r="BGP20" s="3">
        <f t="shared" si="309"/>
        <v>401811974.15999997</v>
      </c>
      <c r="BGR20" s="6">
        <v>41912</v>
      </c>
      <c r="BGS20" s="1">
        <v>49</v>
      </c>
      <c r="BGT20" s="1">
        <v>51327369</v>
      </c>
      <c r="BGU20" s="3">
        <f t="shared" si="310"/>
        <v>2515041081</v>
      </c>
      <c r="BGW20" s="6">
        <v>41912</v>
      </c>
      <c r="BGX20" s="1">
        <v>25.265000000000001</v>
      </c>
      <c r="BGY20" s="1">
        <v>103444601</v>
      </c>
      <c r="BGZ20" s="3">
        <f t="shared" si="311"/>
        <v>2613527844.2649999</v>
      </c>
      <c r="BHB20" s="6">
        <v>41912</v>
      </c>
      <c r="BHC20" s="1">
        <v>1.53</v>
      </c>
      <c r="BHD20" s="1">
        <v>352502586</v>
      </c>
      <c r="BHE20" s="3">
        <f t="shared" si="312"/>
        <v>539328956.58000004</v>
      </c>
      <c r="BHG20" s="6">
        <v>41912</v>
      </c>
      <c r="BHH20" s="1">
        <v>55.36</v>
      </c>
      <c r="BHI20" s="1">
        <v>181651822</v>
      </c>
      <c r="BHJ20" s="3">
        <f t="shared" si="313"/>
        <v>10056244865.92</v>
      </c>
      <c r="BHL20" s="6">
        <v>41912</v>
      </c>
      <c r="BHM20" s="1">
        <v>10.32</v>
      </c>
      <c r="BHN20" s="1">
        <v>248851280</v>
      </c>
      <c r="BHO20" s="3">
        <f t="shared" si="314"/>
        <v>2568145209.5999999</v>
      </c>
      <c r="BHQ20" s="6">
        <v>41912</v>
      </c>
      <c r="BHR20" s="1">
        <v>70.9495</v>
      </c>
      <c r="BHS20" s="1">
        <v>38848384</v>
      </c>
      <c r="BHT20" s="3">
        <f t="shared" si="315"/>
        <v>2756273420.6079998</v>
      </c>
      <c r="BHV20" s="6">
        <v>41912</v>
      </c>
      <c r="BHW20" s="1">
        <v>112.09</v>
      </c>
      <c r="BHX20" s="1">
        <v>22394975</v>
      </c>
      <c r="BHY20" s="3">
        <f t="shared" si="316"/>
        <v>2510252747.75</v>
      </c>
      <c r="BIA20" s="6">
        <v>41912</v>
      </c>
      <c r="BIB20" s="1">
        <v>22.15</v>
      </c>
      <c r="BIC20" s="1">
        <v>379590885</v>
      </c>
      <c r="BID20" s="3">
        <f t="shared" si="317"/>
        <v>8407938102.749999</v>
      </c>
      <c r="BIF20" s="6">
        <v>41912</v>
      </c>
      <c r="BIG20" s="1">
        <v>57.27</v>
      </c>
      <c r="BIH20" s="1">
        <v>150429122</v>
      </c>
      <c r="BII20" s="3">
        <f t="shared" si="318"/>
        <v>8615075816.9400005</v>
      </c>
      <c r="BIK20" s="6">
        <v>41912</v>
      </c>
      <c r="BIL20" s="1">
        <v>30.5</v>
      </c>
      <c r="BIM20" s="1">
        <v>101528686</v>
      </c>
      <c r="BIN20" s="3">
        <f t="shared" si="319"/>
        <v>3096624923</v>
      </c>
      <c r="BIP20" s="6">
        <v>41912</v>
      </c>
      <c r="BIQ20" s="1">
        <v>41.69</v>
      </c>
      <c r="BIR20" s="1">
        <v>225533691</v>
      </c>
      <c r="BIS20" s="3">
        <f t="shared" si="320"/>
        <v>9402499577.789999</v>
      </c>
      <c r="BIU20" s="6">
        <v>41912</v>
      </c>
      <c r="BIV20" s="1">
        <v>17.21</v>
      </c>
      <c r="BIW20" s="1">
        <v>178207611</v>
      </c>
      <c r="BIX20" s="3">
        <f t="shared" si="321"/>
        <v>3066952985.3099999</v>
      </c>
      <c r="BIZ20" s="6">
        <v>41912</v>
      </c>
      <c r="BJA20" s="1">
        <v>42.96</v>
      </c>
      <c r="BJB20" s="1">
        <v>206108254</v>
      </c>
      <c r="BJC20" s="3">
        <f t="shared" si="322"/>
        <v>8854410591.8400002</v>
      </c>
      <c r="BJH20" s="3" t="str">
        <f t="shared" si="323"/>
        <v/>
      </c>
      <c r="BJJ20" s="6">
        <v>41912</v>
      </c>
      <c r="BJK20" s="1">
        <v>39.695</v>
      </c>
      <c r="BJL20" s="1">
        <v>36273006</v>
      </c>
      <c r="BJM20" s="3">
        <f t="shared" si="324"/>
        <v>1439856973.1700001</v>
      </c>
      <c r="BJO20" s="6">
        <v>41912</v>
      </c>
      <c r="BJP20" s="1">
        <v>51.58</v>
      </c>
      <c r="BJQ20" s="1">
        <v>1659851264</v>
      </c>
      <c r="BJR20" s="3">
        <f t="shared" si="325"/>
        <v>85615128197.119995</v>
      </c>
      <c r="BJT20" s="6">
        <v>41912</v>
      </c>
      <c r="BJU20" s="1">
        <v>3.41</v>
      </c>
      <c r="BJV20" s="1">
        <v>1913272090</v>
      </c>
      <c r="BJW20" s="3">
        <f t="shared" si="326"/>
        <v>6524257826.9000006</v>
      </c>
      <c r="BJY20" s="6">
        <v>41912</v>
      </c>
      <c r="BJZ20" s="1">
        <v>98.1</v>
      </c>
      <c r="BKA20" s="1">
        <v>105932824</v>
      </c>
      <c r="BKB20" s="3">
        <f t="shared" si="327"/>
        <v>10392010034.4</v>
      </c>
      <c r="BKD20" s="6">
        <v>41912</v>
      </c>
      <c r="BKE20" s="1">
        <v>88.33</v>
      </c>
      <c r="BKF20" s="1">
        <v>24242383</v>
      </c>
      <c r="BKG20" s="3">
        <f t="shared" si="328"/>
        <v>2141329690.3899999</v>
      </c>
      <c r="BKI20" s="6">
        <v>41912</v>
      </c>
      <c r="BKJ20" s="1">
        <v>30.24</v>
      </c>
      <c r="BKK20" s="1">
        <v>140166493</v>
      </c>
      <c r="BKL20" s="3">
        <f t="shared" si="329"/>
        <v>4238634748.3199997</v>
      </c>
      <c r="BKN20" s="6">
        <v>41912</v>
      </c>
      <c r="BKO20" s="1">
        <v>49.38</v>
      </c>
      <c r="BKP20" s="1">
        <v>85061760</v>
      </c>
      <c r="BKQ20" s="3">
        <f t="shared" si="330"/>
        <v>4200349708.8000002</v>
      </c>
      <c r="BKS20" s="6">
        <v>41912</v>
      </c>
      <c r="BKT20" s="1">
        <v>51.68</v>
      </c>
      <c r="BKU20" s="1">
        <v>42502558</v>
      </c>
      <c r="BKV20" s="3">
        <f t="shared" si="331"/>
        <v>2196532197.4400001</v>
      </c>
      <c r="BKX20" s="6">
        <v>41912</v>
      </c>
      <c r="BKY20" s="1">
        <v>96.04</v>
      </c>
      <c r="BKZ20" s="1">
        <v>66622192</v>
      </c>
      <c r="BLA20" s="3">
        <f t="shared" si="332"/>
        <v>6398395319.6800003</v>
      </c>
      <c r="BLC20" s="6">
        <v>41912</v>
      </c>
      <c r="BLD20" s="1">
        <v>78.78</v>
      </c>
      <c r="BLE20" s="1">
        <v>99246874</v>
      </c>
      <c r="BLF20" s="3">
        <f t="shared" si="333"/>
        <v>7818668733.7200003</v>
      </c>
      <c r="BLH20" s="6">
        <v>41912</v>
      </c>
      <c r="BLI20" s="1">
        <v>178.75</v>
      </c>
      <c r="BLJ20" s="1">
        <v>20258835</v>
      </c>
      <c r="BLK20" s="3">
        <f t="shared" si="334"/>
        <v>3621266756.25</v>
      </c>
      <c r="BLM20" s="6">
        <v>41912</v>
      </c>
      <c r="BLN20" s="1">
        <v>42.35</v>
      </c>
      <c r="BLO20" s="1">
        <v>239714314</v>
      </c>
      <c r="BLP20" s="3">
        <f t="shared" si="335"/>
        <v>10151901197.9</v>
      </c>
      <c r="BLR20" s="6">
        <v>41912</v>
      </c>
      <c r="BLS20" s="1">
        <v>23.51</v>
      </c>
      <c r="BLT20" s="1">
        <v>307594037</v>
      </c>
      <c r="BLU20" s="3">
        <f t="shared" si="336"/>
        <v>7231535809.8700008</v>
      </c>
      <c r="BLW20" s="6">
        <v>41912</v>
      </c>
      <c r="BLX20" s="1">
        <v>58.78</v>
      </c>
      <c r="BLY20" s="1">
        <v>88480646</v>
      </c>
      <c r="BLZ20" s="3">
        <f t="shared" si="337"/>
        <v>5200892371.8800001</v>
      </c>
      <c r="BMB20" s="6">
        <v>41912</v>
      </c>
      <c r="BMC20" s="1">
        <v>40.745600000000003</v>
      </c>
      <c r="BMD20" s="1">
        <v>114527872</v>
      </c>
      <c r="BME20" s="3">
        <f t="shared" si="338"/>
        <v>4666506861.3632002</v>
      </c>
      <c r="BMJ20" s="3" t="str">
        <f t="shared" si="339"/>
        <v/>
      </c>
      <c r="BML20" s="6">
        <v>41912</v>
      </c>
      <c r="BMM20" s="1">
        <v>54.61</v>
      </c>
      <c r="BMN20" s="1">
        <v>96696959</v>
      </c>
      <c r="BMO20" s="3">
        <f t="shared" si="340"/>
        <v>5280620930.9899998</v>
      </c>
      <c r="BMQ20" s="6">
        <v>41912</v>
      </c>
      <c r="BMR20" s="1">
        <v>97.32</v>
      </c>
      <c r="BMS20" s="1">
        <v>113912275</v>
      </c>
      <c r="BMT20" s="3">
        <f t="shared" si="341"/>
        <v>11085942603</v>
      </c>
      <c r="BMV20" s="6">
        <v>41912</v>
      </c>
      <c r="BMW20" s="1">
        <v>62.38</v>
      </c>
      <c r="BMX20" s="1">
        <v>72331218</v>
      </c>
      <c r="BMY20" s="3">
        <f t="shared" si="342"/>
        <v>4512021378.8400002</v>
      </c>
      <c r="BND20" s="3" t="str">
        <f t="shared" si="343"/>
        <v/>
      </c>
      <c r="BNF20" s="6">
        <v>41912</v>
      </c>
      <c r="BNG20" s="1">
        <v>45.04</v>
      </c>
      <c r="BNH20" s="1">
        <v>165413505</v>
      </c>
      <c r="BNI20" s="3">
        <f t="shared" si="344"/>
        <v>7450224265.1999998</v>
      </c>
      <c r="BNK20" s="6">
        <v>41912</v>
      </c>
      <c r="BNL20" s="1">
        <v>194.67</v>
      </c>
      <c r="BNM20" s="1">
        <v>58897123</v>
      </c>
      <c r="BNN20" s="3">
        <f t="shared" si="345"/>
        <v>11465502934.41</v>
      </c>
      <c r="BNP20" s="6">
        <v>41912</v>
      </c>
      <c r="BNQ20" s="1">
        <v>74.7</v>
      </c>
      <c r="BNR20" s="1">
        <v>110982264</v>
      </c>
      <c r="BNS20" s="3">
        <f t="shared" si="346"/>
        <v>8290375120.8000002</v>
      </c>
      <c r="BNU20" s="6">
        <v>41912</v>
      </c>
      <c r="BNV20" s="1">
        <v>37.700000000000003</v>
      </c>
      <c r="BNW20" s="1">
        <v>134033705</v>
      </c>
      <c r="BNX20" s="3">
        <f t="shared" si="347"/>
        <v>5053070678.5</v>
      </c>
      <c r="BNZ20" s="6">
        <v>41912</v>
      </c>
      <c r="BOA20" s="1">
        <v>35.61</v>
      </c>
      <c r="BOB20" s="1">
        <v>228992691</v>
      </c>
      <c r="BOC20" s="3">
        <f t="shared" si="348"/>
        <v>8154429726.5100002</v>
      </c>
      <c r="BOE20" s="6">
        <v>41912</v>
      </c>
      <c r="BOF20" s="1">
        <v>212.48</v>
      </c>
      <c r="BOG20" s="1">
        <v>35720173</v>
      </c>
      <c r="BOH20" s="3">
        <f t="shared" si="349"/>
        <v>7589822359.04</v>
      </c>
      <c r="BOJ20" s="6">
        <v>41912</v>
      </c>
      <c r="BOK20" s="1">
        <v>16.1036</v>
      </c>
      <c r="BOL20" s="1">
        <v>602040890</v>
      </c>
      <c r="BOM20" s="3">
        <f t="shared" si="350"/>
        <v>9695025676.2040005</v>
      </c>
      <c r="BOO20" s="6">
        <v>41912</v>
      </c>
      <c r="BOP20" s="1">
        <v>87.65</v>
      </c>
      <c r="BOQ20" s="1">
        <v>94783197</v>
      </c>
      <c r="BOR20" s="3">
        <f t="shared" si="351"/>
        <v>8307747217.0500002</v>
      </c>
      <c r="BOT20" s="6">
        <v>41912</v>
      </c>
      <c r="BOU20" s="1">
        <v>23.834299999999999</v>
      </c>
      <c r="BOV20" s="1">
        <v>858818357</v>
      </c>
      <c r="BOW20" s="3">
        <f t="shared" si="352"/>
        <v>20469334366.245098</v>
      </c>
      <c r="BOY20" s="6">
        <v>41912</v>
      </c>
      <c r="BOZ20" s="1">
        <v>153.94</v>
      </c>
      <c r="BPA20" s="1">
        <v>78306627</v>
      </c>
      <c r="BPB20" s="3">
        <f t="shared" si="353"/>
        <v>12054522160.379999</v>
      </c>
      <c r="BPD20" s="6">
        <v>41912</v>
      </c>
      <c r="BPE20" s="1">
        <v>93.84</v>
      </c>
      <c r="BPF20" s="1">
        <v>104740925</v>
      </c>
      <c r="BPG20" s="3">
        <f t="shared" si="354"/>
        <v>9828888402</v>
      </c>
      <c r="BPI20" s="6">
        <v>41912</v>
      </c>
      <c r="BPJ20" s="1">
        <v>29.39</v>
      </c>
      <c r="BPK20" s="1">
        <v>347967049</v>
      </c>
      <c r="BPL20" s="3">
        <f t="shared" si="355"/>
        <v>10226751570.110001</v>
      </c>
      <c r="BPN20" s="6">
        <v>41912</v>
      </c>
      <c r="BPO20" s="1">
        <v>242.68</v>
      </c>
      <c r="BPP20" s="1">
        <v>355912558</v>
      </c>
      <c r="BPQ20" s="3">
        <f t="shared" si="356"/>
        <v>86372859575.440002</v>
      </c>
      <c r="BPS20" s="6">
        <v>41912</v>
      </c>
      <c r="BPT20" s="1">
        <v>21.61</v>
      </c>
      <c r="BPU20" s="1">
        <v>751144707</v>
      </c>
      <c r="BPV20" s="3">
        <f t="shared" si="357"/>
        <v>16232237118.27</v>
      </c>
      <c r="BPX20" s="6">
        <v>41912</v>
      </c>
      <c r="BPY20" s="1">
        <v>57.53</v>
      </c>
      <c r="BPZ20" s="1">
        <v>301043126</v>
      </c>
      <c r="BQA20" s="3">
        <f t="shared" si="358"/>
        <v>17319011038.779999</v>
      </c>
      <c r="BQF20" s="3" t="str">
        <f t="shared" si="359"/>
        <v/>
      </c>
      <c r="BQH20" s="6">
        <v>41912</v>
      </c>
      <c r="BQI20" s="1">
        <v>64.453999999999994</v>
      </c>
      <c r="BQJ20" s="1">
        <v>973093681</v>
      </c>
      <c r="BQK20" s="3">
        <f t="shared" si="360"/>
        <v>62719780115.173996</v>
      </c>
      <c r="BQM20" s="6">
        <v>41912</v>
      </c>
      <c r="BQN20" s="1">
        <v>69.19</v>
      </c>
      <c r="BQO20" s="1">
        <v>168781354</v>
      </c>
      <c r="BQP20" s="3">
        <f t="shared" si="361"/>
        <v>11677981883.26</v>
      </c>
      <c r="BQR20" s="6">
        <v>41912</v>
      </c>
      <c r="BQS20" s="1">
        <v>87</v>
      </c>
      <c r="BQT20" s="1">
        <v>124156775</v>
      </c>
      <c r="BQU20" s="3">
        <f t="shared" si="362"/>
        <v>10801639425</v>
      </c>
      <c r="BQW20" s="6">
        <v>41912</v>
      </c>
      <c r="BQX20" s="1">
        <v>106.45</v>
      </c>
      <c r="BQY20" s="1">
        <v>876150925</v>
      </c>
      <c r="BQZ20" s="3">
        <f t="shared" si="363"/>
        <v>93266265966.25</v>
      </c>
      <c r="BRB20" s="6">
        <v>41912</v>
      </c>
      <c r="BRC20" s="1">
        <v>18.45</v>
      </c>
      <c r="BRD20" s="1">
        <v>446567272</v>
      </c>
      <c r="BRE20" s="3">
        <f t="shared" si="364"/>
        <v>8239166168.3999996</v>
      </c>
      <c r="BRG20" s="6">
        <v>41912</v>
      </c>
      <c r="BRH20" s="1">
        <v>25.17</v>
      </c>
      <c r="BRI20" s="1">
        <v>1646940397</v>
      </c>
      <c r="BRJ20" s="3">
        <f t="shared" si="365"/>
        <v>41453489792.490005</v>
      </c>
      <c r="BRL20" s="6">
        <v>41912</v>
      </c>
      <c r="BRM20" s="1">
        <v>34.82</v>
      </c>
      <c r="BRN20" s="1">
        <v>1987393337</v>
      </c>
      <c r="BRO20" s="3">
        <f t="shared" si="366"/>
        <v>69201035994.339996</v>
      </c>
      <c r="BRQ20" s="6">
        <v>41912</v>
      </c>
      <c r="BRR20" s="1">
        <v>38.28</v>
      </c>
      <c r="BRS20" s="1">
        <v>898469294</v>
      </c>
      <c r="BRT20" s="3">
        <f t="shared" si="367"/>
        <v>34393404574.32</v>
      </c>
      <c r="BRV20" s="6">
        <v>41912</v>
      </c>
      <c r="BRW20" s="1">
        <v>119.32</v>
      </c>
      <c r="BRX20" s="1">
        <v>323420369</v>
      </c>
      <c r="BRY20" s="3">
        <f t="shared" si="368"/>
        <v>38590518429.079994</v>
      </c>
      <c r="BSA20" s="6">
        <v>41912</v>
      </c>
      <c r="BSB20" s="1">
        <v>53.342500000000001</v>
      </c>
      <c r="BSC20" s="1">
        <v>606110268</v>
      </c>
      <c r="BSD20" s="3">
        <f t="shared" si="369"/>
        <v>32331436970.790001</v>
      </c>
      <c r="BSF20" s="6">
        <v>41912</v>
      </c>
      <c r="BSG20" s="1">
        <v>51.87</v>
      </c>
      <c r="BSH20" s="1">
        <v>866131232</v>
      </c>
      <c r="BSI20" s="3">
        <f t="shared" si="370"/>
        <v>44926227003.839996</v>
      </c>
      <c r="BSK20" s="6">
        <v>41912</v>
      </c>
      <c r="BSL20" s="1">
        <v>79.040000000000006</v>
      </c>
      <c r="BSM20" s="1">
        <v>2340415120</v>
      </c>
      <c r="BSN20" s="3">
        <f t="shared" si="371"/>
        <v>184986411084.80002</v>
      </c>
      <c r="BSP20" s="6">
        <v>41912</v>
      </c>
      <c r="BSQ20" s="1">
        <v>588.41</v>
      </c>
      <c r="BSR20" s="1">
        <v>103196900</v>
      </c>
      <c r="BSS20" s="3">
        <f t="shared" si="372"/>
        <v>60722087929</v>
      </c>
      <c r="BSU20" s="6">
        <v>41912</v>
      </c>
      <c r="BSV20" s="1">
        <v>100.75</v>
      </c>
      <c r="BSW20" s="1">
        <v>3500426543</v>
      </c>
      <c r="BSX20" s="3">
        <f t="shared" si="373"/>
        <v>352667974207.25</v>
      </c>
    </row>
    <row r="21" spans="2:1870" x14ac:dyDescent="0.2">
      <c r="B21" s="6">
        <v>41820</v>
      </c>
      <c r="C21" s="1">
        <v>1E-4</v>
      </c>
      <c r="D21" s="1">
        <v>5528904430</v>
      </c>
      <c r="E21" s="3">
        <f t="shared" si="0"/>
        <v>552890.44299999997</v>
      </c>
      <c r="G21" s="6">
        <v>41820</v>
      </c>
      <c r="H21" s="1">
        <v>1E-4</v>
      </c>
      <c r="I21" s="1">
        <v>563</v>
      </c>
      <c r="J21" s="3">
        <f t="shared" si="1"/>
        <v>5.6300000000000003E-2</v>
      </c>
      <c r="L21" s="6">
        <v>41820</v>
      </c>
      <c r="M21" s="1">
        <v>1E-4</v>
      </c>
      <c r="N21" s="1">
        <v>13444075</v>
      </c>
      <c r="O21" s="3">
        <f t="shared" si="2"/>
        <v>1344.4075</v>
      </c>
      <c r="Q21" s="6">
        <v>41820</v>
      </c>
      <c r="R21" s="1">
        <v>2.7</v>
      </c>
      <c r="S21" s="1">
        <v>3385271</v>
      </c>
      <c r="T21" s="3">
        <f t="shared" si="3"/>
        <v>9140231.7000000011</v>
      </c>
      <c r="V21" s="6">
        <v>41820</v>
      </c>
      <c r="W21" s="1">
        <v>1E-3</v>
      </c>
      <c r="X21" s="1">
        <v>8134378</v>
      </c>
      <c r="Y21" s="3">
        <f t="shared" si="4"/>
        <v>8134.3780000000006</v>
      </c>
      <c r="AA21" s="6">
        <v>41820</v>
      </c>
      <c r="AB21" s="1">
        <v>1.25E-4</v>
      </c>
      <c r="AC21" s="1">
        <v>20041</v>
      </c>
      <c r="AD21" s="3">
        <f t="shared" si="5"/>
        <v>2.505125</v>
      </c>
      <c r="AF21" s="6">
        <v>41729</v>
      </c>
      <c r="AG21" s="1">
        <v>1.25E-4</v>
      </c>
      <c r="AH21" s="1">
        <v>8701</v>
      </c>
      <c r="AI21" s="3">
        <f t="shared" si="6"/>
        <v>1.0876250000000001</v>
      </c>
      <c r="AK21" s="6">
        <v>41820</v>
      </c>
      <c r="AL21" s="1">
        <v>0.16</v>
      </c>
      <c r="AM21" s="1">
        <v>2182</v>
      </c>
      <c r="AN21" s="3">
        <f t="shared" si="7"/>
        <v>349.12</v>
      </c>
      <c r="AP21" s="6">
        <v>41820</v>
      </c>
      <c r="AQ21" s="1">
        <v>2</v>
      </c>
      <c r="AR21" s="1">
        <v>993497</v>
      </c>
      <c r="AS21" s="3">
        <f t="shared" si="8"/>
        <v>1986994</v>
      </c>
      <c r="AU21" s="6">
        <v>41729</v>
      </c>
      <c r="AV21" s="1">
        <v>4.1000000000000003E-3</v>
      </c>
      <c r="AW21" s="1">
        <v>48718</v>
      </c>
      <c r="AX21" s="3">
        <f t="shared" si="9"/>
        <v>199.74380000000002</v>
      </c>
      <c r="AZ21" s="6">
        <v>41820</v>
      </c>
      <c r="BA21" s="1">
        <v>0.1</v>
      </c>
      <c r="BB21" s="1">
        <v>15458</v>
      </c>
      <c r="BC21" s="3">
        <f t="shared" si="10"/>
        <v>1545.8000000000002</v>
      </c>
      <c r="BE21" s="6">
        <v>41729</v>
      </c>
      <c r="BF21" s="1">
        <v>1E-3</v>
      </c>
      <c r="BG21" s="1">
        <v>300</v>
      </c>
      <c r="BH21" s="3">
        <f t="shared" si="11"/>
        <v>0.3</v>
      </c>
      <c r="BJ21" s="6">
        <v>41820</v>
      </c>
      <c r="BK21" s="1">
        <v>1.4500000000000001E-2</v>
      </c>
      <c r="BL21" s="1">
        <v>2667969</v>
      </c>
      <c r="BM21" s="3">
        <f t="shared" si="12"/>
        <v>38685.550500000005</v>
      </c>
      <c r="BO21" s="6">
        <v>41820</v>
      </c>
      <c r="BP21" s="1">
        <v>1E-4</v>
      </c>
      <c r="BQ21" s="1">
        <v>131758</v>
      </c>
      <c r="BR21" s="3">
        <f t="shared" si="13"/>
        <v>13.175800000000001</v>
      </c>
      <c r="BT21" s="6">
        <v>41639</v>
      </c>
      <c r="BU21" s="1">
        <v>1E-4</v>
      </c>
      <c r="BV21" s="1">
        <v>2735</v>
      </c>
      <c r="BW21" s="3">
        <f t="shared" si="14"/>
        <v>0.27350000000000002</v>
      </c>
      <c r="BY21" s="6">
        <v>41820</v>
      </c>
      <c r="BZ21" s="1">
        <v>1.1999999999999999E-3</v>
      </c>
      <c r="CA21" s="1">
        <v>3997085</v>
      </c>
      <c r="CB21" s="3">
        <f t="shared" si="15"/>
        <v>4796.5019999999995</v>
      </c>
      <c r="CD21" s="6">
        <v>41820</v>
      </c>
      <c r="CE21" s="1">
        <v>3.5000000000000001E-3</v>
      </c>
      <c r="CF21" s="1">
        <v>227671</v>
      </c>
      <c r="CG21" s="3">
        <f t="shared" si="16"/>
        <v>796.84850000000006</v>
      </c>
      <c r="CI21" s="6">
        <v>41820</v>
      </c>
      <c r="CJ21" s="1">
        <v>3.7500000000000001E-4</v>
      </c>
      <c r="CK21" s="1">
        <v>4014160</v>
      </c>
      <c r="CL21" s="3">
        <f t="shared" si="17"/>
        <v>1505.31</v>
      </c>
      <c r="CQ21" s="3" t="str">
        <f t="shared" si="18"/>
        <v/>
      </c>
      <c r="CS21" s="6">
        <v>41820</v>
      </c>
      <c r="CT21" s="1">
        <v>0.17499999999999999</v>
      </c>
      <c r="CU21" s="1">
        <v>2148769</v>
      </c>
      <c r="CV21" s="3">
        <f t="shared" si="19"/>
        <v>376034.57499999995</v>
      </c>
      <c r="CX21" s="6">
        <v>41820</v>
      </c>
      <c r="CY21" s="1">
        <v>11.1</v>
      </c>
      <c r="CZ21" s="1">
        <v>410646</v>
      </c>
      <c r="DA21" s="3">
        <f t="shared" si="20"/>
        <v>4558170.5999999996</v>
      </c>
      <c r="DC21" s="6">
        <v>41820</v>
      </c>
      <c r="DD21" s="1">
        <v>5.0000000000000001E-3</v>
      </c>
      <c r="DE21" s="1">
        <v>7410</v>
      </c>
      <c r="DF21" s="3">
        <f t="shared" si="21"/>
        <v>37.050000000000004</v>
      </c>
      <c r="DH21" s="6">
        <v>41820</v>
      </c>
      <c r="DI21" s="1">
        <v>0.01</v>
      </c>
      <c r="DJ21" s="1">
        <v>78401</v>
      </c>
      <c r="DK21" s="3">
        <f t="shared" si="22"/>
        <v>784.01</v>
      </c>
      <c r="DM21" s="6">
        <v>41820</v>
      </c>
      <c r="DN21" s="1">
        <v>15</v>
      </c>
      <c r="DO21" s="1">
        <v>2776</v>
      </c>
      <c r="DP21" s="3">
        <f t="shared" si="23"/>
        <v>41640</v>
      </c>
      <c r="DR21" s="6">
        <v>41820</v>
      </c>
      <c r="DS21" s="1">
        <v>0.02</v>
      </c>
      <c r="DT21" s="1">
        <v>430048</v>
      </c>
      <c r="DU21" s="3">
        <f t="shared" si="24"/>
        <v>8600.9600000000009</v>
      </c>
      <c r="DW21" s="6">
        <v>41820</v>
      </c>
      <c r="DX21" s="1">
        <v>48</v>
      </c>
      <c r="DY21" s="1">
        <v>2502</v>
      </c>
      <c r="DZ21" s="3">
        <f t="shared" si="25"/>
        <v>120096</v>
      </c>
      <c r="EB21" s="6">
        <v>41820</v>
      </c>
      <c r="EC21" s="1">
        <v>0.13</v>
      </c>
      <c r="ED21" s="1">
        <v>1500</v>
      </c>
      <c r="EE21" s="3">
        <f t="shared" si="26"/>
        <v>195</v>
      </c>
      <c r="EG21" s="6">
        <v>41820</v>
      </c>
      <c r="EH21" s="1">
        <v>0.25</v>
      </c>
      <c r="EI21" s="1">
        <v>65056</v>
      </c>
      <c r="EJ21" s="3">
        <f t="shared" si="27"/>
        <v>16264</v>
      </c>
      <c r="EL21" s="6">
        <v>41820</v>
      </c>
      <c r="EM21" s="1">
        <v>1.35E-2</v>
      </c>
      <c r="EN21" s="1">
        <v>992607</v>
      </c>
      <c r="EO21" s="3">
        <f t="shared" si="28"/>
        <v>13400.1945</v>
      </c>
      <c r="EQ21" s="6">
        <v>40178</v>
      </c>
      <c r="ER21" s="1">
        <v>134217.7279</v>
      </c>
      <c r="ES21" s="1">
        <v>1000</v>
      </c>
      <c r="ET21" s="3">
        <f t="shared" si="29"/>
        <v>134217727.89999999</v>
      </c>
      <c r="EV21" s="6">
        <v>41820</v>
      </c>
      <c r="EW21" s="1">
        <v>3.0000000000000001E-3</v>
      </c>
      <c r="EX21" s="1">
        <v>151074950</v>
      </c>
      <c r="EY21" s="3">
        <f t="shared" si="30"/>
        <v>453224.85000000003</v>
      </c>
      <c r="FA21" s="6">
        <v>41729</v>
      </c>
      <c r="FB21" s="1">
        <v>0.02</v>
      </c>
      <c r="FC21" s="1">
        <v>2325</v>
      </c>
      <c r="FD21" s="3">
        <f t="shared" si="31"/>
        <v>46.5</v>
      </c>
      <c r="FF21" s="6">
        <v>41180</v>
      </c>
      <c r="FG21" s="1">
        <v>1.8E-3</v>
      </c>
      <c r="FH21" s="1">
        <v>94000</v>
      </c>
      <c r="FI21" s="3">
        <f t="shared" si="32"/>
        <v>169.2</v>
      </c>
      <c r="FK21" s="6">
        <v>41820</v>
      </c>
      <c r="FL21" s="1">
        <v>2.2499999999999999E-2</v>
      </c>
      <c r="FM21" s="1">
        <v>185165805</v>
      </c>
      <c r="FN21" s="3">
        <f t="shared" si="33"/>
        <v>4166230.6124999998</v>
      </c>
      <c r="FP21" s="6">
        <v>41820</v>
      </c>
      <c r="FQ21" s="1">
        <v>4.0000000000000002E-4</v>
      </c>
      <c r="FR21" s="1">
        <v>12882170</v>
      </c>
      <c r="FS21" s="3">
        <f t="shared" si="34"/>
        <v>5152.8680000000004</v>
      </c>
      <c r="FU21" s="6">
        <v>41820</v>
      </c>
      <c r="FV21" s="1">
        <v>3.5000000000000001E-3</v>
      </c>
      <c r="FW21" s="1">
        <v>323202614</v>
      </c>
      <c r="FX21" s="3">
        <f t="shared" si="35"/>
        <v>1131209.149</v>
      </c>
      <c r="FZ21" s="6">
        <v>41820</v>
      </c>
      <c r="GA21" s="1">
        <v>0.41</v>
      </c>
      <c r="GB21" s="1">
        <v>12035</v>
      </c>
      <c r="GC21" s="3">
        <f t="shared" si="36"/>
        <v>4934.3499999999995</v>
      </c>
      <c r="GE21" s="6">
        <v>41729</v>
      </c>
      <c r="GF21" s="1">
        <v>1.1999999999999999E-3</v>
      </c>
      <c r="GG21" s="1">
        <v>4051</v>
      </c>
      <c r="GH21" s="3">
        <f t="shared" si="37"/>
        <v>4.8611999999999993</v>
      </c>
      <c r="GJ21" s="6">
        <v>41820</v>
      </c>
      <c r="GK21" s="1">
        <v>6.4999999999999997E-3</v>
      </c>
      <c r="GL21" s="1">
        <v>1945591</v>
      </c>
      <c r="GM21" s="3">
        <f t="shared" si="38"/>
        <v>12646.341499999999</v>
      </c>
      <c r="GO21" s="6">
        <v>41820</v>
      </c>
      <c r="GP21" s="1">
        <v>3.7</v>
      </c>
      <c r="GQ21" s="1">
        <v>178346</v>
      </c>
      <c r="GR21" s="3">
        <f t="shared" si="39"/>
        <v>659880.20000000007</v>
      </c>
      <c r="GT21" s="6">
        <v>41820</v>
      </c>
      <c r="GU21" s="1">
        <v>3.2</v>
      </c>
      <c r="GV21" s="1">
        <v>1607895</v>
      </c>
      <c r="GW21" s="3">
        <f t="shared" si="40"/>
        <v>5145264</v>
      </c>
      <c r="GY21" s="6">
        <v>41820</v>
      </c>
      <c r="GZ21" s="1">
        <v>0.05</v>
      </c>
      <c r="HA21" s="1">
        <v>128500</v>
      </c>
      <c r="HB21" s="3">
        <f t="shared" si="41"/>
        <v>6425</v>
      </c>
      <c r="HD21" s="6">
        <v>41820</v>
      </c>
      <c r="HE21" s="1">
        <v>4.3499999999999996</v>
      </c>
      <c r="HF21" s="1">
        <v>31403</v>
      </c>
      <c r="HG21" s="3">
        <f t="shared" si="42"/>
        <v>136603.04999999999</v>
      </c>
      <c r="HI21" s="6">
        <v>41820</v>
      </c>
      <c r="HJ21" s="1">
        <v>0.2</v>
      </c>
      <c r="HK21" s="1">
        <v>871310</v>
      </c>
      <c r="HL21" s="3">
        <f t="shared" si="43"/>
        <v>174262</v>
      </c>
      <c r="HN21" s="6">
        <v>41820</v>
      </c>
      <c r="HO21" s="1">
        <v>4.1000000000000002E-2</v>
      </c>
      <c r="HP21" s="1">
        <v>28031</v>
      </c>
      <c r="HQ21" s="3">
        <f t="shared" si="44"/>
        <v>1149.271</v>
      </c>
      <c r="HS21" s="6">
        <v>41820</v>
      </c>
      <c r="HT21" s="1">
        <v>0.04</v>
      </c>
      <c r="HU21" s="1">
        <v>652925</v>
      </c>
      <c r="HV21" s="3">
        <f t="shared" si="45"/>
        <v>26117</v>
      </c>
      <c r="HX21" s="6">
        <v>41820</v>
      </c>
      <c r="HY21" s="1">
        <v>11.78</v>
      </c>
      <c r="HZ21" s="1">
        <v>75516495</v>
      </c>
      <c r="IA21" s="3">
        <f t="shared" si="46"/>
        <v>889584311.0999999</v>
      </c>
      <c r="IC21" s="6">
        <v>41820</v>
      </c>
      <c r="ID21" s="1">
        <v>2.7000000000000001E-3</v>
      </c>
      <c r="IE21" s="1">
        <v>6250028</v>
      </c>
      <c r="IF21" s="3">
        <f t="shared" si="47"/>
        <v>16875.0756</v>
      </c>
      <c r="IH21" s="6">
        <v>41820</v>
      </c>
      <c r="II21" s="1">
        <v>1.8</v>
      </c>
      <c r="IJ21" s="1">
        <v>1138797</v>
      </c>
      <c r="IK21" s="3">
        <f t="shared" si="48"/>
        <v>2049834.6</v>
      </c>
      <c r="IM21" s="6">
        <v>41820</v>
      </c>
      <c r="IN21" s="1">
        <v>1E-3</v>
      </c>
      <c r="IO21" s="1">
        <v>13775362</v>
      </c>
      <c r="IP21" s="3">
        <f t="shared" si="49"/>
        <v>13775.362000000001</v>
      </c>
      <c r="IR21" s="6">
        <v>41820</v>
      </c>
      <c r="IS21" s="1">
        <v>3.45</v>
      </c>
      <c r="IT21" s="1">
        <v>73172</v>
      </c>
      <c r="IU21" s="3">
        <f t="shared" si="50"/>
        <v>252443.40000000002</v>
      </c>
      <c r="IW21" s="6">
        <v>41820</v>
      </c>
      <c r="IX21" s="1">
        <v>0.1</v>
      </c>
      <c r="IY21" s="1">
        <v>1793984</v>
      </c>
      <c r="IZ21" s="3">
        <f t="shared" si="51"/>
        <v>179398.40000000002</v>
      </c>
      <c r="JB21" s="6">
        <v>41820</v>
      </c>
      <c r="JC21" s="1">
        <v>1.5E-3</v>
      </c>
      <c r="JD21" s="1">
        <v>180407857</v>
      </c>
      <c r="JE21" s="3">
        <f t="shared" si="52"/>
        <v>270611.7855</v>
      </c>
      <c r="JG21" s="6">
        <v>41820</v>
      </c>
      <c r="JH21" s="1">
        <v>5.4999999999999997E-3</v>
      </c>
      <c r="JI21" s="1">
        <v>2917052</v>
      </c>
      <c r="JJ21" s="3">
        <f t="shared" si="53"/>
        <v>16043.785999999998</v>
      </c>
      <c r="JO21" s="3" t="str">
        <f t="shared" si="54"/>
        <v/>
      </c>
      <c r="JQ21" s="6">
        <v>41820</v>
      </c>
      <c r="JR21" s="1">
        <v>20.5</v>
      </c>
      <c r="JS21" s="1">
        <v>3369</v>
      </c>
      <c r="JT21" s="3">
        <f t="shared" si="55"/>
        <v>69064.5</v>
      </c>
      <c r="JV21" s="6">
        <v>41820</v>
      </c>
      <c r="JW21" s="1">
        <v>0.75</v>
      </c>
      <c r="JX21" s="1">
        <v>2667</v>
      </c>
      <c r="JY21" s="3">
        <f t="shared" si="56"/>
        <v>2000.25</v>
      </c>
      <c r="KA21" s="6">
        <v>41547</v>
      </c>
      <c r="KB21" s="1">
        <v>6.5</v>
      </c>
      <c r="KC21" s="1">
        <v>100</v>
      </c>
      <c r="KD21" s="3">
        <f t="shared" si="57"/>
        <v>650</v>
      </c>
      <c r="KI21" s="3" t="str">
        <f t="shared" si="58"/>
        <v/>
      </c>
      <c r="KK21" s="6">
        <v>41820</v>
      </c>
      <c r="KL21" s="1">
        <v>0.10150000000000001</v>
      </c>
      <c r="KM21" s="1">
        <v>29773751</v>
      </c>
      <c r="KN21" s="3">
        <f t="shared" si="59"/>
        <v>3022035.7265000003</v>
      </c>
      <c r="KP21" s="6">
        <v>41820</v>
      </c>
      <c r="KQ21" s="1">
        <v>2.4E-2</v>
      </c>
      <c r="KR21" s="1">
        <v>3831471</v>
      </c>
      <c r="KS21" s="3">
        <f t="shared" si="60"/>
        <v>91955.304000000004</v>
      </c>
      <c r="KU21" s="6">
        <v>41820</v>
      </c>
      <c r="KV21" s="1">
        <v>7.0000000000000007E-2</v>
      </c>
      <c r="KW21" s="1">
        <v>2428851</v>
      </c>
      <c r="KX21" s="3">
        <f t="shared" si="61"/>
        <v>170019.57</v>
      </c>
      <c r="KZ21" s="6">
        <v>41820</v>
      </c>
      <c r="LA21" s="1">
        <v>7.5</v>
      </c>
      <c r="LB21" s="1">
        <v>76</v>
      </c>
      <c r="LC21" s="3">
        <f t="shared" si="62"/>
        <v>570</v>
      </c>
      <c r="LE21" s="6">
        <v>41820</v>
      </c>
      <c r="LF21" s="1">
        <v>0.08</v>
      </c>
      <c r="LG21" s="1">
        <v>74306</v>
      </c>
      <c r="LH21" s="3">
        <f t="shared" si="63"/>
        <v>5944.4800000000005</v>
      </c>
      <c r="LJ21" s="6">
        <v>41820</v>
      </c>
      <c r="LK21" s="1">
        <v>28</v>
      </c>
      <c r="LL21" s="1">
        <v>559552</v>
      </c>
      <c r="LM21" s="3">
        <f t="shared" si="64"/>
        <v>15667456</v>
      </c>
      <c r="LO21" s="6">
        <v>41820</v>
      </c>
      <c r="LP21" s="1">
        <v>2.95</v>
      </c>
      <c r="LQ21" s="1">
        <v>11106</v>
      </c>
      <c r="LR21" s="3">
        <f t="shared" si="65"/>
        <v>32762.7</v>
      </c>
      <c r="LW21" s="3" t="str">
        <f t="shared" si="66"/>
        <v/>
      </c>
      <c r="LY21" s="6">
        <v>41820</v>
      </c>
      <c r="LZ21" s="1">
        <v>7.0000000000000001E-3</v>
      </c>
      <c r="MA21" s="1">
        <v>28395896</v>
      </c>
      <c r="MB21" s="3">
        <f t="shared" si="67"/>
        <v>198771.272</v>
      </c>
      <c r="MD21" s="6">
        <v>41820</v>
      </c>
      <c r="ME21" s="1">
        <v>0.17899999999999999</v>
      </c>
      <c r="MF21" s="1">
        <v>1591011</v>
      </c>
      <c r="MG21" s="3">
        <f t="shared" si="68"/>
        <v>284790.96899999998</v>
      </c>
      <c r="MI21" s="6">
        <v>41820</v>
      </c>
      <c r="MJ21" s="1">
        <v>15.6562</v>
      </c>
      <c r="MK21" s="1">
        <v>2052263</v>
      </c>
      <c r="ML21" s="3">
        <f t="shared" si="69"/>
        <v>32130639.980599999</v>
      </c>
      <c r="MN21" s="6">
        <v>41820</v>
      </c>
      <c r="MO21" s="1">
        <v>6.3899999999999998E-2</v>
      </c>
      <c r="MP21" s="1">
        <v>4935892</v>
      </c>
      <c r="MQ21" s="3">
        <f t="shared" si="70"/>
        <v>315403.4988</v>
      </c>
      <c r="MS21" s="6">
        <v>41820</v>
      </c>
      <c r="MT21" s="1">
        <v>2.95</v>
      </c>
      <c r="MU21" s="1">
        <v>211632</v>
      </c>
      <c r="MV21" s="3">
        <f t="shared" si="71"/>
        <v>624314.4</v>
      </c>
      <c r="MX21" s="6">
        <v>41820</v>
      </c>
      <c r="MY21" s="1">
        <v>0.3</v>
      </c>
      <c r="MZ21" s="1">
        <v>22000</v>
      </c>
      <c r="NA21" s="3">
        <f t="shared" si="72"/>
        <v>6600</v>
      </c>
      <c r="NC21" s="6">
        <v>41820</v>
      </c>
      <c r="ND21" s="1">
        <v>0.19500000000000001</v>
      </c>
      <c r="NE21" s="1">
        <v>646705</v>
      </c>
      <c r="NF21" s="3">
        <f t="shared" si="73"/>
        <v>126107.47500000001</v>
      </c>
      <c r="NH21" s="6">
        <v>41820</v>
      </c>
      <c r="NI21" s="1">
        <v>3.75</v>
      </c>
      <c r="NJ21" s="1">
        <v>10951</v>
      </c>
      <c r="NK21" s="3">
        <f t="shared" si="74"/>
        <v>41066.25</v>
      </c>
      <c r="NM21" s="6">
        <v>41820</v>
      </c>
      <c r="NN21" s="1">
        <v>0.14218800000000001</v>
      </c>
      <c r="NO21" s="1">
        <v>7218549</v>
      </c>
      <c r="NP21" s="3">
        <f t="shared" si="75"/>
        <v>1026391.045212</v>
      </c>
      <c r="NR21" s="6">
        <v>41820</v>
      </c>
      <c r="NS21" s="1">
        <v>31.4</v>
      </c>
      <c r="NT21" s="1">
        <v>2100297</v>
      </c>
      <c r="NU21" s="3">
        <f t="shared" si="76"/>
        <v>65949325.799999997</v>
      </c>
      <c r="NW21" s="6">
        <v>41820</v>
      </c>
      <c r="NX21" s="1">
        <v>0.19</v>
      </c>
      <c r="NY21" s="1">
        <v>89450</v>
      </c>
      <c r="NZ21" s="3">
        <f t="shared" si="77"/>
        <v>16995.5</v>
      </c>
      <c r="OB21" s="6">
        <v>41820</v>
      </c>
      <c r="OC21" s="1">
        <v>2.5</v>
      </c>
      <c r="OD21" s="1">
        <v>39631604</v>
      </c>
      <c r="OE21" s="3">
        <f t="shared" si="78"/>
        <v>99079010</v>
      </c>
      <c r="OG21" s="6">
        <v>41820</v>
      </c>
      <c r="OH21" s="1">
        <v>1.9900000000000001E-2</v>
      </c>
      <c r="OI21" s="1">
        <v>600173</v>
      </c>
      <c r="OJ21" s="3">
        <f t="shared" si="79"/>
        <v>11943.442700000001</v>
      </c>
      <c r="OO21" s="3" t="str">
        <f t="shared" si="80"/>
        <v/>
      </c>
      <c r="OQ21" s="6">
        <v>41820</v>
      </c>
      <c r="OR21" s="1">
        <v>2.59</v>
      </c>
      <c r="OS21" s="1">
        <v>34993055</v>
      </c>
      <c r="OT21" s="3">
        <f t="shared" si="81"/>
        <v>90632012.449999988</v>
      </c>
      <c r="OV21" s="6">
        <v>41820</v>
      </c>
      <c r="OW21" s="1">
        <v>1.1599999999999999</v>
      </c>
      <c r="OX21" s="1">
        <v>3075084</v>
      </c>
      <c r="OY21" s="3">
        <f t="shared" si="82"/>
        <v>3567097.44</v>
      </c>
      <c r="PA21" s="6">
        <v>41820</v>
      </c>
      <c r="PB21" s="1">
        <v>0.1149</v>
      </c>
      <c r="PC21" s="1">
        <v>1104420</v>
      </c>
      <c r="PD21" s="3">
        <f t="shared" si="83"/>
        <v>126897.85800000001</v>
      </c>
      <c r="PF21" s="6">
        <v>41820</v>
      </c>
      <c r="PG21" s="1">
        <v>12.8</v>
      </c>
      <c r="PH21" s="1">
        <v>12238</v>
      </c>
      <c r="PI21" s="3">
        <f t="shared" si="84"/>
        <v>156646.39999999999</v>
      </c>
      <c r="PK21" s="6">
        <v>41820</v>
      </c>
      <c r="PL21" s="1">
        <v>1.8</v>
      </c>
      <c r="PM21" s="1">
        <v>214022</v>
      </c>
      <c r="PN21" s="3">
        <f t="shared" si="85"/>
        <v>385239.60000000003</v>
      </c>
      <c r="PP21" s="6">
        <v>41820</v>
      </c>
      <c r="PQ21" s="1">
        <v>9.5399999999999991</v>
      </c>
      <c r="PR21" s="1">
        <v>3005963</v>
      </c>
      <c r="PS21" s="3">
        <f t="shared" si="86"/>
        <v>28676887.019999996</v>
      </c>
      <c r="PU21" s="6">
        <v>41820</v>
      </c>
      <c r="PV21" s="1">
        <v>61.2</v>
      </c>
      <c r="PW21" s="1">
        <v>11981623</v>
      </c>
      <c r="PX21" s="3">
        <f t="shared" si="87"/>
        <v>733275327.60000002</v>
      </c>
      <c r="QC21" s="3" t="str">
        <f t="shared" si="88"/>
        <v/>
      </c>
      <c r="QE21" s="6">
        <v>41820</v>
      </c>
      <c r="QF21" s="1">
        <v>2.6019999999999999</v>
      </c>
      <c r="QG21" s="1">
        <v>803441</v>
      </c>
      <c r="QH21" s="3">
        <f t="shared" si="89"/>
        <v>2090553.4819999998</v>
      </c>
      <c r="QJ21" s="6">
        <v>41820</v>
      </c>
      <c r="QK21" s="1">
        <v>1.33</v>
      </c>
      <c r="QL21" s="1">
        <v>5726607</v>
      </c>
      <c r="QM21" s="3">
        <f t="shared" si="90"/>
        <v>7616387.3100000005</v>
      </c>
      <c r="QO21" s="6">
        <v>41820</v>
      </c>
      <c r="QP21" s="1">
        <v>15.58</v>
      </c>
      <c r="QQ21" s="1">
        <v>198507</v>
      </c>
      <c r="QR21" s="3">
        <f t="shared" si="91"/>
        <v>3092739.06</v>
      </c>
      <c r="QT21" s="6">
        <v>41820</v>
      </c>
      <c r="QU21" s="1">
        <v>9.5990000000000002</v>
      </c>
      <c r="QV21" s="1">
        <v>1343738</v>
      </c>
      <c r="QW21" s="3">
        <f t="shared" si="92"/>
        <v>12898541.062000001</v>
      </c>
      <c r="RB21" s="3" t="str">
        <f t="shared" si="93"/>
        <v/>
      </c>
      <c r="RD21" s="6">
        <v>41820</v>
      </c>
      <c r="RE21" s="1">
        <v>35</v>
      </c>
      <c r="RF21" s="1">
        <v>2312</v>
      </c>
      <c r="RG21" s="3">
        <f t="shared" si="94"/>
        <v>80920</v>
      </c>
      <c r="RI21" s="6">
        <v>41820</v>
      </c>
      <c r="RJ21" s="1">
        <v>473.55009999999999</v>
      </c>
      <c r="RK21" s="1">
        <v>138734</v>
      </c>
      <c r="RL21" s="3">
        <f t="shared" si="95"/>
        <v>65697499.573399998</v>
      </c>
      <c r="RN21" s="6">
        <v>41820</v>
      </c>
      <c r="RO21" s="1">
        <v>24.3</v>
      </c>
      <c r="RP21" s="1">
        <v>832000</v>
      </c>
      <c r="RQ21" s="3">
        <f t="shared" si="96"/>
        <v>20217600</v>
      </c>
      <c r="RS21" s="6">
        <v>41820</v>
      </c>
      <c r="RT21" s="1">
        <v>0.39</v>
      </c>
      <c r="RU21" s="1">
        <v>65936</v>
      </c>
      <c r="RV21" s="3">
        <f t="shared" si="97"/>
        <v>25715.040000000001</v>
      </c>
      <c r="RX21" s="6">
        <v>41820</v>
      </c>
      <c r="RY21" s="1">
        <v>4.0999999999999996</v>
      </c>
      <c r="RZ21" s="1">
        <v>113144</v>
      </c>
      <c r="SA21" s="3">
        <f t="shared" si="98"/>
        <v>463890.39999999997</v>
      </c>
      <c r="SC21" s="6">
        <v>41820</v>
      </c>
      <c r="SD21" s="1">
        <v>0.15</v>
      </c>
      <c r="SE21" s="1">
        <v>1000</v>
      </c>
      <c r="SF21" s="3">
        <f t="shared" si="99"/>
        <v>150</v>
      </c>
      <c r="SH21" s="6">
        <v>41820</v>
      </c>
      <c r="SI21" s="1">
        <v>1.8</v>
      </c>
      <c r="SJ21" s="1">
        <v>543271</v>
      </c>
      <c r="SK21" s="3">
        <f t="shared" si="100"/>
        <v>977887.8</v>
      </c>
      <c r="SM21" s="6">
        <v>41820</v>
      </c>
      <c r="SN21" s="1">
        <v>2.0499999999999998</v>
      </c>
      <c r="SO21" s="1">
        <v>20648</v>
      </c>
      <c r="SP21" s="3">
        <f t="shared" si="101"/>
        <v>42328.399999999994</v>
      </c>
      <c r="SR21" s="6">
        <v>41820</v>
      </c>
      <c r="SS21" s="1">
        <v>7.64</v>
      </c>
      <c r="ST21" s="1">
        <v>2658390</v>
      </c>
      <c r="SU21" s="3">
        <f t="shared" si="102"/>
        <v>20310099.599999998</v>
      </c>
      <c r="SZ21" s="3" t="str">
        <f t="shared" si="103"/>
        <v/>
      </c>
      <c r="TB21" s="6">
        <v>41820</v>
      </c>
      <c r="TC21" s="1">
        <v>4.4000000000000004</v>
      </c>
      <c r="TD21" s="1">
        <v>105870</v>
      </c>
      <c r="TE21" s="3">
        <f t="shared" si="104"/>
        <v>465828.00000000006</v>
      </c>
      <c r="TG21" s="6">
        <v>41820</v>
      </c>
      <c r="TH21" s="1">
        <v>6.4420000000000002</v>
      </c>
      <c r="TI21" s="1">
        <v>444736</v>
      </c>
      <c r="TJ21" s="3">
        <f t="shared" si="105"/>
        <v>2864989.3119999999</v>
      </c>
      <c r="TL21" s="6">
        <v>41820</v>
      </c>
      <c r="TM21" s="1">
        <v>0.77</v>
      </c>
      <c r="TN21" s="1">
        <v>1065446</v>
      </c>
      <c r="TO21" s="3">
        <f t="shared" si="106"/>
        <v>820393.42</v>
      </c>
      <c r="TQ21" s="6">
        <v>41820</v>
      </c>
      <c r="TR21" s="1">
        <v>4.3120000000000003</v>
      </c>
      <c r="TS21" s="1">
        <v>1727312</v>
      </c>
      <c r="TT21" s="3">
        <f t="shared" si="107"/>
        <v>7448169.3440000005</v>
      </c>
      <c r="TY21" s="3" t="str">
        <f t="shared" si="108"/>
        <v/>
      </c>
      <c r="UA21" s="6">
        <v>41820</v>
      </c>
      <c r="UB21" s="1">
        <v>8.1300000000000008</v>
      </c>
      <c r="UC21" s="1">
        <v>12397249</v>
      </c>
      <c r="UD21" s="3">
        <f t="shared" si="109"/>
        <v>100789634.37</v>
      </c>
      <c r="UF21" s="6">
        <v>41820</v>
      </c>
      <c r="UG21" s="1">
        <v>11.61</v>
      </c>
      <c r="UH21" s="1">
        <v>96510</v>
      </c>
      <c r="UI21" s="3">
        <f t="shared" si="110"/>
        <v>1120481.0999999999</v>
      </c>
      <c r="UK21" s="6">
        <v>41820</v>
      </c>
      <c r="UL21" s="1">
        <v>39.119999999999997</v>
      </c>
      <c r="UM21" s="1">
        <v>4917068</v>
      </c>
      <c r="UN21" s="3">
        <f t="shared" si="111"/>
        <v>192355700.16</v>
      </c>
      <c r="UP21" s="6">
        <v>41820</v>
      </c>
      <c r="UQ21" s="1">
        <v>15.5</v>
      </c>
      <c r="UR21" s="1">
        <v>3518</v>
      </c>
      <c r="US21" s="3">
        <f t="shared" si="112"/>
        <v>54529</v>
      </c>
      <c r="UU21" s="6">
        <v>41820</v>
      </c>
      <c r="UV21" s="1">
        <v>2.33</v>
      </c>
      <c r="UW21" s="1">
        <v>26119261</v>
      </c>
      <c r="UX21" s="3">
        <f t="shared" si="113"/>
        <v>60857878.130000003</v>
      </c>
      <c r="VC21" s="3" t="str">
        <f t="shared" si="114"/>
        <v/>
      </c>
      <c r="VH21" s="3" t="str">
        <f t="shared" si="115"/>
        <v/>
      </c>
      <c r="VJ21" s="6">
        <v>41820</v>
      </c>
      <c r="VK21" s="1">
        <v>19.75</v>
      </c>
      <c r="VL21" s="1">
        <v>458004</v>
      </c>
      <c r="VM21" s="3">
        <f t="shared" si="116"/>
        <v>9045579</v>
      </c>
      <c r="VO21" s="6">
        <v>41820</v>
      </c>
      <c r="VP21" s="1">
        <v>3.13</v>
      </c>
      <c r="VQ21" s="1">
        <v>78867703</v>
      </c>
      <c r="VR21" s="3">
        <f t="shared" si="117"/>
        <v>246855910.38999999</v>
      </c>
      <c r="VT21" s="6">
        <v>41820</v>
      </c>
      <c r="VU21" s="1">
        <v>0.16</v>
      </c>
      <c r="VV21" s="1">
        <v>45511</v>
      </c>
      <c r="VW21" s="3">
        <f t="shared" si="118"/>
        <v>7281.76</v>
      </c>
      <c r="VY21" s="6">
        <v>41820</v>
      </c>
      <c r="VZ21" s="1">
        <v>2.15</v>
      </c>
      <c r="WA21" s="1">
        <v>759567</v>
      </c>
      <c r="WB21" s="3">
        <f t="shared" si="119"/>
        <v>1633069.05</v>
      </c>
      <c r="WD21" s="6">
        <v>41820</v>
      </c>
      <c r="WE21" s="1">
        <v>82.39</v>
      </c>
      <c r="WF21" s="1">
        <v>1763100</v>
      </c>
      <c r="WG21" s="3">
        <f t="shared" si="120"/>
        <v>145261809</v>
      </c>
      <c r="WI21" s="6">
        <v>41820</v>
      </c>
      <c r="WJ21" s="1">
        <v>10.25</v>
      </c>
      <c r="WK21" s="1">
        <v>37035313</v>
      </c>
      <c r="WL21" s="3">
        <f t="shared" si="121"/>
        <v>379611958.25</v>
      </c>
      <c r="WN21" s="6">
        <v>41820</v>
      </c>
      <c r="WO21" s="1">
        <v>17.636399999999998</v>
      </c>
      <c r="WP21" s="1">
        <v>33463</v>
      </c>
      <c r="WQ21" s="3">
        <f t="shared" si="122"/>
        <v>590166.8531999999</v>
      </c>
      <c r="WS21" s="6">
        <v>41820</v>
      </c>
      <c r="WT21" s="1">
        <v>15.36</v>
      </c>
      <c r="WU21" s="1">
        <v>4879481</v>
      </c>
      <c r="WV21" s="3">
        <f t="shared" si="123"/>
        <v>74948828.159999996</v>
      </c>
      <c r="WX21" s="6">
        <v>41820</v>
      </c>
      <c r="WY21" s="1">
        <v>5.32</v>
      </c>
      <c r="WZ21" s="1">
        <v>182377247</v>
      </c>
      <c r="XA21" s="3">
        <f t="shared" si="124"/>
        <v>970246954.04000008</v>
      </c>
      <c r="XC21" s="6">
        <v>41820</v>
      </c>
      <c r="XD21" s="1">
        <v>6.77</v>
      </c>
      <c r="XE21" s="1">
        <v>9687797</v>
      </c>
      <c r="XF21" s="3">
        <f t="shared" si="125"/>
        <v>65586385.689999998</v>
      </c>
      <c r="XK21" s="3" t="str">
        <f t="shared" si="126"/>
        <v/>
      </c>
      <c r="XM21" s="6">
        <v>41820</v>
      </c>
      <c r="XN21" s="1">
        <v>11.5</v>
      </c>
      <c r="XO21" s="1">
        <v>171334</v>
      </c>
      <c r="XP21" s="3">
        <f t="shared" si="127"/>
        <v>1970341</v>
      </c>
      <c r="XR21" s="6">
        <v>41820</v>
      </c>
      <c r="XS21" s="1">
        <v>28.04</v>
      </c>
      <c r="XT21" s="1">
        <v>9489529</v>
      </c>
      <c r="XU21" s="3">
        <f t="shared" si="128"/>
        <v>266086393.16</v>
      </c>
      <c r="XW21" s="6">
        <v>41820</v>
      </c>
      <c r="XX21" s="1">
        <v>8</v>
      </c>
      <c r="XY21" s="1">
        <v>49518</v>
      </c>
      <c r="XZ21" s="3">
        <f t="shared" si="129"/>
        <v>396144</v>
      </c>
      <c r="YB21" s="6">
        <v>41820</v>
      </c>
      <c r="YC21" s="1">
        <v>240.3</v>
      </c>
      <c r="YD21" s="1">
        <v>520170</v>
      </c>
      <c r="YE21" s="3">
        <f t="shared" si="130"/>
        <v>124996851</v>
      </c>
      <c r="YG21" s="6">
        <v>41820</v>
      </c>
      <c r="YH21" s="1">
        <v>15.5</v>
      </c>
      <c r="YI21" s="1">
        <v>4695519</v>
      </c>
      <c r="YJ21" s="3">
        <f t="shared" si="131"/>
        <v>72780544.5</v>
      </c>
      <c r="YL21" s="6">
        <v>41820</v>
      </c>
      <c r="YM21" s="1">
        <v>8.31</v>
      </c>
      <c r="YN21" s="1">
        <v>1419879</v>
      </c>
      <c r="YO21" s="3">
        <f t="shared" si="132"/>
        <v>11799194.49</v>
      </c>
      <c r="YQ21" s="6">
        <v>41820</v>
      </c>
      <c r="YR21" s="1">
        <v>55.95</v>
      </c>
      <c r="YS21" s="1">
        <v>1978943</v>
      </c>
      <c r="YT21" s="3">
        <f t="shared" si="133"/>
        <v>110721860.85000001</v>
      </c>
      <c r="YV21" s="6">
        <v>41820</v>
      </c>
      <c r="YW21" s="1">
        <v>7.57</v>
      </c>
      <c r="YX21" s="1">
        <v>5059341</v>
      </c>
      <c r="YY21" s="3">
        <f t="shared" si="134"/>
        <v>38299211.370000005</v>
      </c>
      <c r="ZA21" s="6">
        <v>41820</v>
      </c>
      <c r="ZB21" s="1">
        <v>11.7698</v>
      </c>
      <c r="ZC21" s="1">
        <v>117271</v>
      </c>
      <c r="ZD21" s="3">
        <f t="shared" si="135"/>
        <v>1380256.2157999999</v>
      </c>
      <c r="ZF21" s="6">
        <v>41820</v>
      </c>
      <c r="ZG21" s="1">
        <v>12.1</v>
      </c>
      <c r="ZH21" s="1">
        <v>9859954</v>
      </c>
      <c r="ZI21" s="3">
        <f t="shared" si="136"/>
        <v>119305443.39999999</v>
      </c>
      <c r="ZK21" s="6">
        <v>41820</v>
      </c>
      <c r="ZL21" s="1">
        <v>5.17</v>
      </c>
      <c r="ZM21" s="1">
        <v>53346764</v>
      </c>
      <c r="ZN21" s="3">
        <f t="shared" si="137"/>
        <v>275802769.88</v>
      </c>
      <c r="ZP21" s="6">
        <v>41820</v>
      </c>
      <c r="ZQ21" s="1">
        <v>13.804500000000001</v>
      </c>
      <c r="ZR21" s="1">
        <v>388443</v>
      </c>
      <c r="ZS21" s="3">
        <f t="shared" si="138"/>
        <v>5362261.3935000002</v>
      </c>
      <c r="ZX21" s="3" t="str">
        <f t="shared" si="139"/>
        <v/>
      </c>
      <c r="ZZ21" s="6">
        <v>41820</v>
      </c>
      <c r="AAA21" s="1">
        <v>23.3</v>
      </c>
      <c r="AAB21" s="1">
        <v>11205205</v>
      </c>
      <c r="AAC21" s="3">
        <f t="shared" si="140"/>
        <v>261081276.5</v>
      </c>
      <c r="AAE21" s="6">
        <v>41820</v>
      </c>
      <c r="AAF21" s="1">
        <v>5.9</v>
      </c>
      <c r="AAG21" s="1">
        <v>15783917</v>
      </c>
      <c r="AAH21" s="3">
        <f t="shared" si="141"/>
        <v>93125110.300000012</v>
      </c>
      <c r="AAM21" s="3" t="str">
        <f t="shared" si="142"/>
        <v/>
      </c>
      <c r="AAO21" s="6">
        <v>41820</v>
      </c>
      <c r="AAP21" s="1">
        <v>5.96</v>
      </c>
      <c r="AAQ21" s="1">
        <v>6301697</v>
      </c>
      <c r="AAR21" s="3">
        <f t="shared" si="143"/>
        <v>37558114.119999997</v>
      </c>
      <c r="AAW21" s="3" t="str">
        <f t="shared" si="144"/>
        <v/>
      </c>
      <c r="ABB21" s="3" t="str">
        <f t="shared" si="145"/>
        <v/>
      </c>
      <c r="ABG21" s="3" t="str">
        <f t="shared" si="146"/>
        <v/>
      </c>
      <c r="ABI21" s="6">
        <v>41820</v>
      </c>
      <c r="ABJ21" s="1">
        <v>29.4</v>
      </c>
      <c r="ABK21" s="1">
        <v>27283943</v>
      </c>
      <c r="ABL21" s="3">
        <f t="shared" si="147"/>
        <v>802147924.19999993</v>
      </c>
      <c r="ABN21" s="6">
        <v>41820</v>
      </c>
      <c r="ABO21" s="1">
        <v>8.01</v>
      </c>
      <c r="ABP21" s="1">
        <v>7669505</v>
      </c>
      <c r="ABQ21" s="3">
        <f t="shared" si="148"/>
        <v>61432735.049999997</v>
      </c>
      <c r="ABV21" s="3" t="str">
        <f t="shared" si="149"/>
        <v/>
      </c>
      <c r="ABX21" s="6">
        <v>41820</v>
      </c>
      <c r="ABY21" s="1">
        <v>0.106</v>
      </c>
      <c r="ABZ21" s="1">
        <v>4122874</v>
      </c>
      <c r="ACA21" s="3">
        <f t="shared" si="150"/>
        <v>437024.64399999997</v>
      </c>
      <c r="ACC21" s="6">
        <v>41820</v>
      </c>
      <c r="ACD21" s="1">
        <v>9.76</v>
      </c>
      <c r="ACE21" s="1">
        <v>8190732</v>
      </c>
      <c r="ACF21" s="3">
        <f t="shared" si="151"/>
        <v>79941544.319999993</v>
      </c>
      <c r="ACH21" s="6">
        <v>41820</v>
      </c>
      <c r="ACI21" s="1">
        <v>8.2200000000000006</v>
      </c>
      <c r="ACJ21" s="1">
        <v>12601931</v>
      </c>
      <c r="ACK21" s="3">
        <f t="shared" si="152"/>
        <v>103587872.82000001</v>
      </c>
      <c r="ACM21" s="6">
        <v>41820</v>
      </c>
      <c r="ACN21" s="1">
        <v>18.64</v>
      </c>
      <c r="ACO21" s="1">
        <v>8312317</v>
      </c>
      <c r="ACP21" s="3">
        <f t="shared" si="153"/>
        <v>154941588.88</v>
      </c>
      <c r="ACR21" s="6">
        <v>41820</v>
      </c>
      <c r="ACS21" s="1">
        <v>16.38</v>
      </c>
      <c r="ACT21" s="1">
        <v>4533445</v>
      </c>
      <c r="ACU21" s="3">
        <f t="shared" si="154"/>
        <v>74257829.099999994</v>
      </c>
      <c r="ACW21" s="6">
        <v>41820</v>
      </c>
      <c r="ACX21" s="1">
        <v>4.16</v>
      </c>
      <c r="ACY21" s="1">
        <v>11685022</v>
      </c>
      <c r="ACZ21" s="3">
        <f t="shared" si="155"/>
        <v>48609691.520000003</v>
      </c>
      <c r="ADB21" s="6">
        <v>41820</v>
      </c>
      <c r="ADC21" s="1">
        <v>4.58</v>
      </c>
      <c r="ADD21" s="1">
        <v>34365290</v>
      </c>
      <c r="ADE21" s="3">
        <f t="shared" si="156"/>
        <v>157393028.19999999</v>
      </c>
      <c r="ADG21" s="6">
        <v>41820</v>
      </c>
      <c r="ADH21" s="1">
        <v>7.46</v>
      </c>
      <c r="ADI21" s="1">
        <v>42568301</v>
      </c>
      <c r="ADJ21" s="3">
        <f t="shared" si="157"/>
        <v>317559525.45999998</v>
      </c>
      <c r="ADL21" s="6">
        <v>41820</v>
      </c>
      <c r="ADM21" s="1">
        <v>12.72</v>
      </c>
      <c r="ADN21" s="1">
        <v>12991463</v>
      </c>
      <c r="ADO21" s="3">
        <f t="shared" si="158"/>
        <v>165251409.36000001</v>
      </c>
      <c r="ADQ21" s="6">
        <v>41820</v>
      </c>
      <c r="ADR21" s="1">
        <v>15.12</v>
      </c>
      <c r="ADS21" s="1">
        <v>11488742</v>
      </c>
      <c r="ADT21" s="3">
        <f t="shared" si="159"/>
        <v>173709779.03999999</v>
      </c>
      <c r="ADY21" s="3" t="str">
        <f t="shared" si="160"/>
        <v/>
      </c>
      <c r="AEA21" s="6">
        <v>41820</v>
      </c>
      <c r="AEB21" s="1">
        <v>18.1279</v>
      </c>
      <c r="AEC21" s="1">
        <v>3368817</v>
      </c>
      <c r="AED21" s="3">
        <f t="shared" si="161"/>
        <v>61069577.694300003</v>
      </c>
      <c r="AEF21" s="6">
        <v>41820</v>
      </c>
      <c r="AEG21" s="1">
        <v>16.470500000000001</v>
      </c>
      <c r="AEH21" s="1">
        <v>235082</v>
      </c>
      <c r="AEI21" s="3">
        <f t="shared" si="162"/>
        <v>3871918.0810000002</v>
      </c>
      <c r="AEK21" s="6">
        <v>41820</v>
      </c>
      <c r="AEL21" s="1">
        <v>15.97</v>
      </c>
      <c r="AEM21" s="1">
        <v>1910480</v>
      </c>
      <c r="AEN21" s="3">
        <f t="shared" si="163"/>
        <v>30510365.600000001</v>
      </c>
      <c r="AEP21" s="6">
        <v>41820</v>
      </c>
      <c r="AEQ21" s="1">
        <v>5.6899999999999995</v>
      </c>
      <c r="AER21" s="1">
        <v>7094629</v>
      </c>
      <c r="AES21" s="3">
        <f t="shared" si="164"/>
        <v>40368439.009999998</v>
      </c>
      <c r="AEU21" s="6">
        <v>41820</v>
      </c>
      <c r="AEV21" s="1">
        <v>1.8199999999999998</v>
      </c>
      <c r="AEW21" s="1">
        <v>18430177</v>
      </c>
      <c r="AEX21" s="3">
        <f t="shared" si="165"/>
        <v>33542922.139999997</v>
      </c>
      <c r="AEZ21" s="6">
        <v>41820</v>
      </c>
      <c r="AFA21" s="1">
        <v>8.49</v>
      </c>
      <c r="AFB21" s="1">
        <v>4523047</v>
      </c>
      <c r="AFC21" s="3">
        <f t="shared" si="166"/>
        <v>38400669.030000001</v>
      </c>
      <c r="AFE21" s="6">
        <v>41820</v>
      </c>
      <c r="AFF21" s="1">
        <v>17.12</v>
      </c>
      <c r="AFG21" s="1">
        <v>4140028</v>
      </c>
      <c r="AFH21" s="3">
        <f t="shared" si="167"/>
        <v>70877279.359999999</v>
      </c>
      <c r="AFJ21" s="6">
        <v>41820</v>
      </c>
      <c r="AFK21" s="1">
        <v>5.51</v>
      </c>
      <c r="AFL21" s="1">
        <v>7920255</v>
      </c>
      <c r="AFM21" s="3">
        <f t="shared" si="168"/>
        <v>43640605.049999997</v>
      </c>
      <c r="AFO21" s="6">
        <v>41820</v>
      </c>
      <c r="AFP21" s="1">
        <v>5.8</v>
      </c>
      <c r="AFQ21" s="1">
        <v>82954689</v>
      </c>
      <c r="AFR21" s="3">
        <f t="shared" si="169"/>
        <v>481137196.19999999</v>
      </c>
      <c r="AFW21" s="3" t="str">
        <f t="shared" si="170"/>
        <v/>
      </c>
      <c r="AFY21" s="6">
        <v>41820</v>
      </c>
      <c r="AFZ21" s="1">
        <v>9.52</v>
      </c>
      <c r="AGA21" s="1">
        <v>18004432</v>
      </c>
      <c r="AGB21" s="3">
        <f t="shared" si="171"/>
        <v>171402192.63999999</v>
      </c>
      <c r="AGD21" s="6">
        <v>41820</v>
      </c>
      <c r="AGE21" s="1">
        <v>3.0329999999999999</v>
      </c>
      <c r="AGF21" s="1">
        <v>283760172</v>
      </c>
      <c r="AGG21" s="3">
        <f t="shared" si="172"/>
        <v>860644601.676</v>
      </c>
      <c r="AGL21" s="3" t="str">
        <f t="shared" si="173"/>
        <v/>
      </c>
      <c r="AGQ21" s="3" t="str">
        <f t="shared" si="174"/>
        <v/>
      </c>
      <c r="AGS21" s="6">
        <v>41820</v>
      </c>
      <c r="AGT21" s="1">
        <v>13.9</v>
      </c>
      <c r="AGU21" s="1">
        <v>60343289</v>
      </c>
      <c r="AGV21" s="3">
        <f t="shared" si="175"/>
        <v>838771717.10000002</v>
      </c>
      <c r="AGX21" s="6">
        <v>41820</v>
      </c>
      <c r="AGY21" s="1">
        <v>2.14</v>
      </c>
      <c r="AGZ21" s="1">
        <v>3092206</v>
      </c>
      <c r="AHA21" s="3">
        <f t="shared" si="176"/>
        <v>6617320.8400000008</v>
      </c>
      <c r="AHC21" s="6">
        <v>41820</v>
      </c>
      <c r="AHD21" s="1">
        <v>12.49</v>
      </c>
      <c r="AHE21" s="1">
        <v>7023709</v>
      </c>
      <c r="AHF21" s="3">
        <f t="shared" si="177"/>
        <v>87726125.409999996</v>
      </c>
      <c r="AHH21" s="6">
        <v>41820</v>
      </c>
      <c r="AHI21" s="1">
        <v>5.85</v>
      </c>
      <c r="AHJ21" s="1">
        <v>11515336</v>
      </c>
      <c r="AHK21" s="3">
        <f t="shared" si="178"/>
        <v>67364715.599999994</v>
      </c>
      <c r="AHM21" s="6">
        <v>41820</v>
      </c>
      <c r="AHN21" s="1">
        <v>1.46</v>
      </c>
      <c r="AHO21" s="1">
        <v>2537541</v>
      </c>
      <c r="AHP21" s="3">
        <f t="shared" si="179"/>
        <v>3704809.86</v>
      </c>
      <c r="AHR21" s="6">
        <v>41820</v>
      </c>
      <c r="AHS21" s="1">
        <v>6.5</v>
      </c>
      <c r="AHT21" s="1">
        <v>31070</v>
      </c>
      <c r="AHU21" s="3">
        <f t="shared" si="180"/>
        <v>201955</v>
      </c>
      <c r="AHW21" s="6">
        <v>41820</v>
      </c>
      <c r="AHX21" s="1">
        <v>7.77</v>
      </c>
      <c r="AHY21" s="1">
        <v>5912226</v>
      </c>
      <c r="AHZ21" s="3">
        <f t="shared" si="181"/>
        <v>45937996.019999996</v>
      </c>
      <c r="AIB21" s="6">
        <v>41820</v>
      </c>
      <c r="AIC21" s="1">
        <v>8.8000000000000007</v>
      </c>
      <c r="AID21" s="1">
        <v>50162089</v>
      </c>
      <c r="AIE21" s="3">
        <f t="shared" si="182"/>
        <v>441426383.20000005</v>
      </c>
      <c r="AIJ21" s="3" t="str">
        <f t="shared" si="183"/>
        <v/>
      </c>
      <c r="AIL21" s="6">
        <v>41820</v>
      </c>
      <c r="AIM21" s="1">
        <v>11.05</v>
      </c>
      <c r="AIN21" s="1">
        <v>7639911</v>
      </c>
      <c r="AIO21" s="3">
        <f t="shared" si="184"/>
        <v>84421016.550000012</v>
      </c>
      <c r="AIQ21" s="6">
        <v>41820</v>
      </c>
      <c r="AIR21" s="1">
        <v>9.27</v>
      </c>
      <c r="AIS21" s="1">
        <v>5380240</v>
      </c>
      <c r="AIT21" s="3">
        <f t="shared" si="185"/>
        <v>49874824.799999997</v>
      </c>
      <c r="AIV21" s="6">
        <v>41820</v>
      </c>
      <c r="AIW21" s="1">
        <v>37.97</v>
      </c>
      <c r="AIX21" s="1">
        <v>21295828</v>
      </c>
      <c r="AIY21" s="3">
        <f t="shared" si="186"/>
        <v>808602589.15999997</v>
      </c>
      <c r="AJA21" s="6">
        <v>41820</v>
      </c>
      <c r="AJB21" s="1">
        <v>18.28</v>
      </c>
      <c r="AJC21" s="1">
        <v>5813188</v>
      </c>
      <c r="AJD21" s="3">
        <f t="shared" si="187"/>
        <v>106265076.64</v>
      </c>
      <c r="AJI21" s="3" t="str">
        <f t="shared" si="188"/>
        <v/>
      </c>
      <c r="AJN21" s="3" t="str">
        <f t="shared" si="189"/>
        <v/>
      </c>
      <c r="AJP21" s="6">
        <v>41820</v>
      </c>
      <c r="AJQ21" s="1">
        <v>6.18</v>
      </c>
      <c r="AJR21" s="1">
        <v>45370864</v>
      </c>
      <c r="AJS21" s="3">
        <f t="shared" si="190"/>
        <v>280391939.51999998</v>
      </c>
      <c r="AJU21" s="6">
        <v>41820</v>
      </c>
      <c r="AJV21" s="1">
        <v>21.22</v>
      </c>
      <c r="AJW21" s="1">
        <v>12544406</v>
      </c>
      <c r="AJX21" s="3">
        <f t="shared" si="191"/>
        <v>266192295.31999999</v>
      </c>
      <c r="AJZ21" s="6">
        <v>41820</v>
      </c>
      <c r="AKA21" s="1">
        <v>6.4</v>
      </c>
      <c r="AKB21" s="1">
        <v>5166707</v>
      </c>
      <c r="AKC21" s="3">
        <f t="shared" si="192"/>
        <v>33066924.800000001</v>
      </c>
      <c r="AKE21" s="6">
        <v>41820</v>
      </c>
      <c r="AKF21" s="1">
        <v>13.3</v>
      </c>
      <c r="AKG21" s="1">
        <v>24221301</v>
      </c>
      <c r="AKH21" s="3">
        <f t="shared" si="193"/>
        <v>322143303.30000001</v>
      </c>
      <c r="AKM21" s="3" t="str">
        <f t="shared" si="194"/>
        <v/>
      </c>
      <c r="AKO21" s="6">
        <v>41820</v>
      </c>
      <c r="AKP21" s="1">
        <v>15.2</v>
      </c>
      <c r="AKQ21" s="1">
        <v>57018103</v>
      </c>
      <c r="AKR21" s="3">
        <f t="shared" si="195"/>
        <v>866675165.5999999</v>
      </c>
      <c r="AKT21" s="6">
        <v>41820</v>
      </c>
      <c r="AKU21" s="1">
        <v>8.17</v>
      </c>
      <c r="AKV21" s="1">
        <v>2461096</v>
      </c>
      <c r="AKW21" s="3">
        <f t="shared" si="196"/>
        <v>20107154.32</v>
      </c>
      <c r="AKY21" s="6">
        <v>41820</v>
      </c>
      <c r="AKZ21" s="1">
        <v>3.63</v>
      </c>
      <c r="ALA21" s="1">
        <v>45812146</v>
      </c>
      <c r="ALB21" s="3">
        <f t="shared" si="197"/>
        <v>166298089.97999999</v>
      </c>
      <c r="ALG21" s="3" t="str">
        <f t="shared" si="198"/>
        <v/>
      </c>
      <c r="ALI21" s="6">
        <v>41820</v>
      </c>
      <c r="ALJ21" s="1">
        <v>5.26</v>
      </c>
      <c r="ALK21" s="1">
        <v>15709196</v>
      </c>
      <c r="ALL21" s="3">
        <f t="shared" si="199"/>
        <v>82630370.959999993</v>
      </c>
      <c r="ALN21" s="6">
        <v>41820</v>
      </c>
      <c r="ALO21" s="1">
        <v>5</v>
      </c>
      <c r="ALP21" s="1">
        <v>200179126</v>
      </c>
      <c r="ALQ21" s="3">
        <f t="shared" si="200"/>
        <v>1000895630</v>
      </c>
      <c r="ALS21" s="6">
        <v>41820</v>
      </c>
      <c r="ALT21" s="1">
        <v>22.01</v>
      </c>
      <c r="ALU21" s="1">
        <v>5955339</v>
      </c>
      <c r="ALV21" s="3">
        <f t="shared" si="201"/>
        <v>131077011.39000002</v>
      </c>
      <c r="ALX21" s="6">
        <v>41820</v>
      </c>
      <c r="ALY21" s="1">
        <v>13.96</v>
      </c>
      <c r="ALZ21" s="1">
        <v>6778577</v>
      </c>
      <c r="AMA21" s="3">
        <f t="shared" si="202"/>
        <v>94628934.920000002</v>
      </c>
      <c r="AMF21" s="3" t="str">
        <f t="shared" si="203"/>
        <v/>
      </c>
      <c r="AMH21" s="6">
        <v>41820</v>
      </c>
      <c r="AMI21" s="1">
        <v>17.75</v>
      </c>
      <c r="AMJ21" s="1">
        <v>20523581</v>
      </c>
      <c r="AMK21" s="3">
        <f t="shared" si="204"/>
        <v>364293562.75</v>
      </c>
      <c r="AMP21" s="3" t="str">
        <f t="shared" si="205"/>
        <v/>
      </c>
      <c r="AMU21" s="3" t="str">
        <f t="shared" si="206"/>
        <v/>
      </c>
      <c r="AMZ21" s="3" t="str">
        <f t="shared" si="207"/>
        <v/>
      </c>
      <c r="ANB21" s="6">
        <v>41820</v>
      </c>
      <c r="ANC21" s="1">
        <v>18.25</v>
      </c>
      <c r="AND21" s="1">
        <v>6700779</v>
      </c>
      <c r="ANE21" s="3">
        <f t="shared" si="208"/>
        <v>122289216.75</v>
      </c>
      <c r="ANJ21" s="3" t="str">
        <f t="shared" si="209"/>
        <v/>
      </c>
      <c r="ANO21" s="3" t="str">
        <f t="shared" si="210"/>
        <v/>
      </c>
      <c r="ANQ21" s="6">
        <v>41820</v>
      </c>
      <c r="ANR21" s="1">
        <v>4.78</v>
      </c>
      <c r="ANS21" s="1">
        <v>86687772</v>
      </c>
      <c r="ANT21" s="3">
        <f t="shared" si="211"/>
        <v>414367550.16000003</v>
      </c>
      <c r="ANV21" s="6">
        <v>41820</v>
      </c>
      <c r="ANW21" s="1">
        <v>12.32</v>
      </c>
      <c r="ANX21" s="1">
        <v>9096390</v>
      </c>
      <c r="ANY21" s="3">
        <f t="shared" si="212"/>
        <v>112067524.8</v>
      </c>
      <c r="AOA21" s="6">
        <v>41820</v>
      </c>
      <c r="AOB21" s="1">
        <v>34</v>
      </c>
      <c r="AOC21" s="1">
        <v>11572444</v>
      </c>
      <c r="AOD21" s="3">
        <f t="shared" si="213"/>
        <v>393463096</v>
      </c>
      <c r="AOI21" s="3" t="str">
        <f t="shared" si="214"/>
        <v/>
      </c>
      <c r="AOK21" s="6">
        <v>41820</v>
      </c>
      <c r="AOL21" s="1">
        <v>12.32</v>
      </c>
      <c r="AOM21" s="1">
        <v>10392383</v>
      </c>
      <c r="AON21" s="3">
        <f t="shared" si="215"/>
        <v>128034158.56</v>
      </c>
      <c r="AOS21" s="3" t="str">
        <f t="shared" si="216"/>
        <v/>
      </c>
      <c r="AOU21" s="6">
        <v>41820</v>
      </c>
      <c r="AOV21" s="1">
        <v>13.2</v>
      </c>
      <c r="AOW21" s="1">
        <v>14812250</v>
      </c>
      <c r="AOX21" s="3">
        <f t="shared" si="217"/>
        <v>195521700</v>
      </c>
      <c r="AOZ21" s="6">
        <v>41820</v>
      </c>
      <c r="APA21" s="1">
        <v>10.5</v>
      </c>
      <c r="APB21" s="1">
        <v>18863472</v>
      </c>
      <c r="APC21" s="3">
        <f t="shared" si="218"/>
        <v>198066456</v>
      </c>
      <c r="APE21" s="6">
        <v>41820</v>
      </c>
      <c r="APF21" s="1">
        <v>13.33</v>
      </c>
      <c r="APG21" s="1">
        <v>21645515</v>
      </c>
      <c r="APH21" s="3">
        <f t="shared" si="219"/>
        <v>288534714.94999999</v>
      </c>
      <c r="APM21" s="3" t="str">
        <f t="shared" si="220"/>
        <v/>
      </c>
      <c r="APO21" s="6">
        <v>41820</v>
      </c>
      <c r="APP21" s="1">
        <v>40.98</v>
      </c>
      <c r="APQ21" s="1">
        <v>215317163</v>
      </c>
      <c r="APR21" s="3">
        <f t="shared" si="221"/>
        <v>8823697339.7399998</v>
      </c>
      <c r="APW21" s="3" t="str">
        <f t="shared" si="222"/>
        <v/>
      </c>
      <c r="APY21" s="6">
        <v>41820</v>
      </c>
      <c r="APZ21" s="1">
        <v>14.77</v>
      </c>
      <c r="AQA21" s="1">
        <v>7798051</v>
      </c>
      <c r="AQB21" s="3">
        <f t="shared" si="223"/>
        <v>115177213.27</v>
      </c>
      <c r="AQD21" s="6">
        <v>41820</v>
      </c>
      <c r="AQE21" s="1">
        <v>16.16</v>
      </c>
      <c r="AQF21" s="1">
        <v>46468701</v>
      </c>
      <c r="AQG21" s="3">
        <f t="shared" si="224"/>
        <v>750934208.15999997</v>
      </c>
      <c r="AQI21" s="6">
        <v>41820</v>
      </c>
      <c r="AQJ21" s="1">
        <v>38.619999999999997</v>
      </c>
      <c r="AQK21" s="1">
        <v>9620502</v>
      </c>
      <c r="AQL21" s="3">
        <f t="shared" si="225"/>
        <v>371543787.23999995</v>
      </c>
      <c r="AQN21" s="6">
        <v>41820</v>
      </c>
      <c r="AQO21" s="1">
        <v>25.27</v>
      </c>
      <c r="AQP21" s="1">
        <v>31426802</v>
      </c>
      <c r="AQQ21" s="3">
        <f t="shared" si="226"/>
        <v>794155286.53999996</v>
      </c>
      <c r="AQS21" s="6">
        <v>41820</v>
      </c>
      <c r="AQT21" s="1">
        <v>44.31</v>
      </c>
      <c r="AQU21" s="1">
        <v>9269884</v>
      </c>
      <c r="AQV21" s="3">
        <f t="shared" si="227"/>
        <v>410748560.04000002</v>
      </c>
      <c r="ARA21" s="3" t="str">
        <f t="shared" si="228"/>
        <v/>
      </c>
      <c r="ARC21" s="6">
        <v>41820</v>
      </c>
      <c r="ARD21" s="1">
        <v>22.08</v>
      </c>
      <c r="ARE21" s="1">
        <v>22426244</v>
      </c>
      <c r="ARF21" s="3">
        <f t="shared" si="229"/>
        <v>495171467.51999998</v>
      </c>
      <c r="ARH21" s="6">
        <v>41820</v>
      </c>
      <c r="ARI21" s="1">
        <v>8.08</v>
      </c>
      <c r="ARJ21" s="1">
        <v>74932446</v>
      </c>
      <c r="ARK21" s="3">
        <f t="shared" si="230"/>
        <v>605454163.67999995</v>
      </c>
      <c r="ARM21" s="6">
        <v>41820</v>
      </c>
      <c r="ARN21" s="1">
        <v>27.4</v>
      </c>
      <c r="ARO21" s="1">
        <v>10236026</v>
      </c>
      <c r="ARP21" s="3">
        <f t="shared" si="231"/>
        <v>280467112.39999998</v>
      </c>
      <c r="ARU21" s="3" t="str">
        <f t="shared" si="232"/>
        <v/>
      </c>
      <c r="ARZ21" s="3" t="str">
        <f t="shared" si="233"/>
        <v/>
      </c>
      <c r="ASB21" s="6">
        <v>41820</v>
      </c>
      <c r="ASC21" s="1">
        <v>31.02</v>
      </c>
      <c r="ASD21" s="1">
        <v>10563842</v>
      </c>
      <c r="ASE21" s="3">
        <f t="shared" si="234"/>
        <v>327690378.83999997</v>
      </c>
      <c r="ASJ21" s="3" t="str">
        <f t="shared" si="235"/>
        <v/>
      </c>
      <c r="ASL21" s="6">
        <v>41820</v>
      </c>
      <c r="ASM21" s="1">
        <v>21.83</v>
      </c>
      <c r="ASN21" s="1">
        <v>13443385</v>
      </c>
      <c r="ASO21" s="3">
        <f t="shared" si="236"/>
        <v>293469094.54999995</v>
      </c>
      <c r="ASQ21" s="6">
        <v>41820</v>
      </c>
      <c r="ASR21" s="1">
        <v>90.64</v>
      </c>
      <c r="ASS21" s="1">
        <v>89779110</v>
      </c>
      <c r="AST21" s="3">
        <f t="shared" si="237"/>
        <v>8137578530.3999996</v>
      </c>
      <c r="ASV21" s="6">
        <v>41820</v>
      </c>
      <c r="ASW21" s="1">
        <v>16.079999999999998</v>
      </c>
      <c r="ASX21" s="1">
        <v>20270986</v>
      </c>
      <c r="ASY21" s="3">
        <f t="shared" si="238"/>
        <v>325957454.88</v>
      </c>
      <c r="ATA21" s="6">
        <v>41820</v>
      </c>
      <c r="ATB21" s="1">
        <v>9.1999999999999993</v>
      </c>
      <c r="ATC21" s="1">
        <v>98666647</v>
      </c>
      <c r="ATD21" s="3">
        <f t="shared" si="239"/>
        <v>907733152.39999998</v>
      </c>
      <c r="ATF21" s="6">
        <v>41820</v>
      </c>
      <c r="ATG21" s="1">
        <v>4.4400000000000004</v>
      </c>
      <c r="ATH21" s="1">
        <v>121472913</v>
      </c>
      <c r="ATI21" s="3">
        <f t="shared" si="240"/>
        <v>539339733.72000003</v>
      </c>
      <c r="ATN21" s="3" t="str">
        <f t="shared" si="241"/>
        <v/>
      </c>
      <c r="ATP21" s="6">
        <v>41820</v>
      </c>
      <c r="ATQ21" s="1">
        <v>40.549999999999997</v>
      </c>
      <c r="ATR21" s="1">
        <v>116493162</v>
      </c>
      <c r="ATS21" s="3">
        <f t="shared" si="242"/>
        <v>4723797719.0999994</v>
      </c>
      <c r="ATU21" s="6">
        <v>41820</v>
      </c>
      <c r="ATV21" s="1">
        <v>15.55</v>
      </c>
      <c r="ATW21" s="1">
        <v>11154884</v>
      </c>
      <c r="ATX21" s="3">
        <f t="shared" si="243"/>
        <v>173458446.20000002</v>
      </c>
      <c r="ATZ21" s="6">
        <v>41820</v>
      </c>
      <c r="AUA21" s="1">
        <v>27.2</v>
      </c>
      <c r="AUB21" s="1">
        <v>3074277</v>
      </c>
      <c r="AUC21" s="3">
        <f t="shared" si="244"/>
        <v>83620334.399999991</v>
      </c>
      <c r="AUE21" s="6">
        <v>41820</v>
      </c>
      <c r="AUF21" s="1">
        <v>19.14</v>
      </c>
      <c r="AUG21" s="1">
        <v>53019412</v>
      </c>
      <c r="AUH21" s="3">
        <f t="shared" si="245"/>
        <v>1014791545.6800001</v>
      </c>
      <c r="AUJ21" s="6">
        <v>41820</v>
      </c>
      <c r="AUK21" s="1">
        <v>7.2</v>
      </c>
      <c r="AUL21" s="1">
        <v>17450444</v>
      </c>
      <c r="AUM21" s="3">
        <f t="shared" si="246"/>
        <v>125643196.8</v>
      </c>
      <c r="AUR21" s="3" t="str">
        <f t="shared" si="247"/>
        <v/>
      </c>
      <c r="AUT21" s="6">
        <v>41820</v>
      </c>
      <c r="AUU21" s="1">
        <v>2.2000000000000002</v>
      </c>
      <c r="AUV21" s="1">
        <v>67262035</v>
      </c>
      <c r="AUW21" s="3">
        <f t="shared" si="248"/>
        <v>147976477</v>
      </c>
      <c r="AVB21" s="3" t="str">
        <f t="shared" si="249"/>
        <v/>
      </c>
      <c r="AVD21" s="6">
        <v>41820</v>
      </c>
      <c r="AVE21" s="1">
        <v>14.3</v>
      </c>
      <c r="AVF21" s="1">
        <v>76681075</v>
      </c>
      <c r="AVG21" s="3">
        <f t="shared" si="250"/>
        <v>1096539372.5</v>
      </c>
      <c r="AVI21" s="6">
        <v>41820</v>
      </c>
      <c r="AVJ21" s="1">
        <v>48.05</v>
      </c>
      <c r="AVK21" s="1">
        <v>13130392</v>
      </c>
      <c r="AVL21" s="3">
        <f t="shared" si="251"/>
        <v>630915335.5999999</v>
      </c>
      <c r="AVN21" s="6">
        <v>41820</v>
      </c>
      <c r="AVO21" s="1">
        <v>26.31</v>
      </c>
      <c r="AVP21" s="1">
        <v>29551056</v>
      </c>
      <c r="AVQ21" s="3">
        <f t="shared" si="252"/>
        <v>777488283.36000001</v>
      </c>
      <c r="AVS21" s="6">
        <v>41820</v>
      </c>
      <c r="AVT21" s="1">
        <v>22.815000000000001</v>
      </c>
      <c r="AVU21" s="1">
        <v>16687528</v>
      </c>
      <c r="AVV21" s="3">
        <f t="shared" si="253"/>
        <v>380725951.31999999</v>
      </c>
      <c r="AVX21" s="6">
        <v>41820</v>
      </c>
      <c r="AVY21" s="1">
        <v>34.770000000000003</v>
      </c>
      <c r="AVZ21" s="1">
        <v>18135861</v>
      </c>
      <c r="AWA21" s="3">
        <f t="shared" si="254"/>
        <v>630583886.97000003</v>
      </c>
      <c r="AWC21" s="6">
        <v>41820</v>
      </c>
      <c r="AWD21" s="1">
        <v>14.68</v>
      </c>
      <c r="AWE21" s="1">
        <v>12627996</v>
      </c>
      <c r="AWF21" s="3">
        <f t="shared" si="255"/>
        <v>185378981.28</v>
      </c>
      <c r="AWH21" s="6">
        <v>41820</v>
      </c>
      <c r="AWI21" s="1">
        <v>43.06</v>
      </c>
      <c r="AWJ21" s="1">
        <v>55081594</v>
      </c>
      <c r="AWK21" s="3">
        <f t="shared" si="256"/>
        <v>2371813437.6400003</v>
      </c>
      <c r="AWM21" s="6">
        <v>41820</v>
      </c>
      <c r="AWN21" s="1">
        <v>17.59</v>
      </c>
      <c r="AWO21" s="1">
        <v>4833241</v>
      </c>
      <c r="AWP21" s="3">
        <f t="shared" si="257"/>
        <v>85016709.189999998</v>
      </c>
      <c r="AWR21" s="6">
        <v>41820</v>
      </c>
      <c r="AWS21" s="1">
        <v>7.04</v>
      </c>
      <c r="AWT21" s="1">
        <v>45189813</v>
      </c>
      <c r="AWU21" s="3">
        <f t="shared" si="258"/>
        <v>318136283.51999998</v>
      </c>
      <c r="AWW21" s="6">
        <v>41820</v>
      </c>
      <c r="AWX21" s="1">
        <v>31.18</v>
      </c>
      <c r="AWY21" s="1">
        <v>62691942</v>
      </c>
      <c r="AWZ21" s="3">
        <f t="shared" si="259"/>
        <v>1954734751.5599999</v>
      </c>
      <c r="AXB21" s="6">
        <v>41820</v>
      </c>
      <c r="AXC21" s="1">
        <v>29.5</v>
      </c>
      <c r="AXD21" s="1">
        <v>677923709</v>
      </c>
      <c r="AXE21" s="3">
        <f t="shared" si="260"/>
        <v>19998749415.5</v>
      </c>
      <c r="AXG21" s="6">
        <v>41820</v>
      </c>
      <c r="AXH21" s="1">
        <v>37.055</v>
      </c>
      <c r="AXI21" s="1">
        <v>6355132</v>
      </c>
      <c r="AXJ21" s="3">
        <f t="shared" si="261"/>
        <v>235489416.25999999</v>
      </c>
      <c r="AXL21" s="6">
        <v>41820</v>
      </c>
      <c r="AXM21" s="1">
        <v>25.67</v>
      </c>
      <c r="AXN21" s="1">
        <v>11189593</v>
      </c>
      <c r="AXO21" s="3">
        <f t="shared" si="262"/>
        <v>287236852.31</v>
      </c>
      <c r="AXT21" s="3" t="str">
        <f t="shared" si="263"/>
        <v/>
      </c>
      <c r="AXV21" s="6">
        <v>41820</v>
      </c>
      <c r="AXW21" s="1">
        <v>19.329999999999998</v>
      </c>
      <c r="AXX21" s="1">
        <v>8559097</v>
      </c>
      <c r="AXY21" s="3">
        <f t="shared" si="264"/>
        <v>165447345.00999999</v>
      </c>
      <c r="AYA21" s="6">
        <v>41820</v>
      </c>
      <c r="AYB21" s="1">
        <v>28.71</v>
      </c>
      <c r="AYC21" s="1">
        <v>13905059</v>
      </c>
      <c r="AYD21" s="3">
        <f t="shared" si="265"/>
        <v>399214243.88999999</v>
      </c>
      <c r="AYF21" s="6">
        <v>41820</v>
      </c>
      <c r="AYG21" s="1">
        <v>45.2</v>
      </c>
      <c r="AYH21" s="1">
        <v>22268690</v>
      </c>
      <c r="AYI21" s="3">
        <f t="shared" si="266"/>
        <v>1006544788.0000001</v>
      </c>
      <c r="AYK21" s="6">
        <v>41820</v>
      </c>
      <c r="AYL21" s="1">
        <v>2.8</v>
      </c>
      <c r="AYM21" s="1">
        <v>40655088</v>
      </c>
      <c r="AYN21" s="3">
        <f t="shared" si="267"/>
        <v>113834246.39999999</v>
      </c>
      <c r="AYP21" s="6">
        <v>41820</v>
      </c>
      <c r="AYQ21" s="1">
        <v>24.2</v>
      </c>
      <c r="AYR21" s="1">
        <v>11225448</v>
      </c>
      <c r="AYS21" s="3">
        <f t="shared" si="268"/>
        <v>271655841.59999996</v>
      </c>
      <c r="AYX21" s="3" t="str">
        <f t="shared" si="269"/>
        <v/>
      </c>
      <c r="AYZ21" s="6">
        <v>41820</v>
      </c>
      <c r="AZA21" s="1">
        <v>7.0896999999999997</v>
      </c>
      <c r="AZB21" s="1">
        <v>264612142</v>
      </c>
      <c r="AZC21" s="3">
        <f t="shared" si="270"/>
        <v>1876020703.1373999</v>
      </c>
      <c r="AZH21" s="3" t="str">
        <f t="shared" si="271"/>
        <v/>
      </c>
      <c r="AZJ21" s="6">
        <v>41820</v>
      </c>
      <c r="AZK21" s="1">
        <v>57.54</v>
      </c>
      <c r="AZL21" s="1">
        <v>24222307</v>
      </c>
      <c r="AZM21" s="3">
        <f t="shared" si="272"/>
        <v>1393751544.78</v>
      </c>
      <c r="AZO21" s="6">
        <v>41820</v>
      </c>
      <c r="AZP21" s="1">
        <v>36.75</v>
      </c>
      <c r="AZQ21" s="1">
        <v>90151609</v>
      </c>
      <c r="AZR21" s="3">
        <f t="shared" si="273"/>
        <v>3313071630.75</v>
      </c>
      <c r="AZT21" s="6">
        <v>41820</v>
      </c>
      <c r="AZU21" s="1">
        <v>23.96</v>
      </c>
      <c r="AZV21" s="1">
        <v>50667826</v>
      </c>
      <c r="AZW21" s="3">
        <f t="shared" si="274"/>
        <v>1214001110.96</v>
      </c>
      <c r="AZY21" s="6">
        <v>41820</v>
      </c>
      <c r="AZZ21" s="1">
        <v>33.11</v>
      </c>
      <c r="BAA21" s="1">
        <v>36945385</v>
      </c>
      <c r="BAB21" s="3">
        <f t="shared" si="275"/>
        <v>1223261697.3499999</v>
      </c>
      <c r="BAD21" s="6">
        <v>41820</v>
      </c>
      <c r="BAE21" s="1">
        <v>45.28</v>
      </c>
      <c r="BAF21" s="1">
        <v>33783807</v>
      </c>
      <c r="BAG21" s="3">
        <f t="shared" si="276"/>
        <v>1529730780.96</v>
      </c>
      <c r="BAL21" s="3" t="str">
        <f t="shared" si="277"/>
        <v/>
      </c>
      <c r="BAN21" s="6">
        <v>41820</v>
      </c>
      <c r="BAO21" s="1">
        <v>48.21</v>
      </c>
      <c r="BAP21" s="1">
        <v>24923606</v>
      </c>
      <c r="BAQ21" s="3">
        <f t="shared" si="278"/>
        <v>1201567045.26</v>
      </c>
      <c r="BAS21" s="6">
        <v>41820</v>
      </c>
      <c r="BAT21" s="1">
        <v>19.75</v>
      </c>
      <c r="BAU21" s="1">
        <v>188524083</v>
      </c>
      <c r="BAV21" s="3">
        <f t="shared" si="279"/>
        <v>3723350639.25</v>
      </c>
      <c r="BBA21" s="3" t="str">
        <f t="shared" si="280"/>
        <v/>
      </c>
      <c r="BBF21" s="3" t="str">
        <f t="shared" si="281"/>
        <v/>
      </c>
      <c r="BBK21" s="3" t="str">
        <f t="shared" si="282"/>
        <v/>
      </c>
      <c r="BBP21" s="3" t="str">
        <f t="shared" si="283"/>
        <v/>
      </c>
      <c r="BBU21" s="3" t="str">
        <f t="shared" si="284"/>
        <v/>
      </c>
      <c r="BBW21" s="6">
        <v>41820</v>
      </c>
      <c r="BBX21" s="1">
        <v>22.78</v>
      </c>
      <c r="BBY21" s="1">
        <v>48773378</v>
      </c>
      <c r="BBZ21" s="3">
        <f t="shared" si="285"/>
        <v>1111057550.8400002</v>
      </c>
      <c r="BCE21" s="3" t="str">
        <f t="shared" si="286"/>
        <v/>
      </c>
      <c r="BCG21" s="6">
        <v>41820</v>
      </c>
      <c r="BCH21" s="1">
        <v>17.38</v>
      </c>
      <c r="BCI21" s="1">
        <v>22323588</v>
      </c>
      <c r="BCJ21" s="3">
        <f t="shared" si="287"/>
        <v>387983959.44</v>
      </c>
      <c r="BCL21" s="6">
        <v>41820</v>
      </c>
      <c r="BCM21" s="1">
        <v>40.549999999999997</v>
      </c>
      <c r="BCN21" s="1">
        <v>429527649</v>
      </c>
      <c r="BCO21" s="3">
        <f t="shared" si="288"/>
        <v>17417346166.949997</v>
      </c>
      <c r="BCQ21" s="6">
        <v>41820</v>
      </c>
      <c r="BCR21" s="1">
        <v>15.13</v>
      </c>
      <c r="BCS21" s="1">
        <v>36921104</v>
      </c>
      <c r="BCT21" s="3">
        <f t="shared" si="289"/>
        <v>558616303.51999998</v>
      </c>
      <c r="BCV21" s="6">
        <v>41820</v>
      </c>
      <c r="BCW21" s="1">
        <v>29.18</v>
      </c>
      <c r="BCX21" s="1">
        <v>22270691</v>
      </c>
      <c r="BCY21" s="3">
        <f t="shared" si="290"/>
        <v>649858763.38</v>
      </c>
      <c r="BDA21" s="6">
        <v>41820</v>
      </c>
      <c r="BDB21" s="1">
        <v>3.21</v>
      </c>
      <c r="BDC21" s="1">
        <v>1871272354</v>
      </c>
      <c r="BDD21" s="3">
        <f t="shared" si="291"/>
        <v>6006784256.3400002</v>
      </c>
      <c r="BDI21" s="3" t="str">
        <f t="shared" si="292"/>
        <v/>
      </c>
      <c r="BDN21" s="3" t="str">
        <f t="shared" si="293"/>
        <v/>
      </c>
      <c r="BDP21" s="6">
        <v>41820</v>
      </c>
      <c r="BDQ21" s="1">
        <v>76.680000000000007</v>
      </c>
      <c r="BDR21" s="1">
        <v>412265001</v>
      </c>
      <c r="BDS21" s="3">
        <f t="shared" si="294"/>
        <v>31612480276.680004</v>
      </c>
      <c r="BDU21" s="6">
        <v>41820</v>
      </c>
      <c r="BDV21" s="1">
        <v>12.82</v>
      </c>
      <c r="BDW21" s="1">
        <v>76405354</v>
      </c>
      <c r="BDX21" s="3">
        <f t="shared" si="295"/>
        <v>979516638.27999997</v>
      </c>
      <c r="BDZ21" s="6">
        <v>41820</v>
      </c>
      <c r="BEA21" s="1">
        <v>15.46</v>
      </c>
      <c r="BEB21" s="1">
        <v>180349864</v>
      </c>
      <c r="BEC21" s="3">
        <f t="shared" si="296"/>
        <v>2788208897.4400001</v>
      </c>
      <c r="BEH21" s="3" t="str">
        <f t="shared" si="297"/>
        <v/>
      </c>
      <c r="BEJ21" s="6">
        <v>41820</v>
      </c>
      <c r="BEK21" s="1">
        <v>37.46</v>
      </c>
      <c r="BEL21" s="1">
        <v>40349978</v>
      </c>
      <c r="BEM21" s="3">
        <f t="shared" si="298"/>
        <v>1511510175.8800001</v>
      </c>
      <c r="BER21" s="3" t="str">
        <f t="shared" si="299"/>
        <v/>
      </c>
      <c r="BET21" s="6">
        <v>41820</v>
      </c>
      <c r="BEU21" s="1">
        <v>71.78</v>
      </c>
      <c r="BEV21" s="1">
        <v>52915400</v>
      </c>
      <c r="BEW21" s="3">
        <f t="shared" si="300"/>
        <v>3798267412</v>
      </c>
      <c r="BEY21" s="6">
        <v>41820</v>
      </c>
      <c r="BEZ21" s="1">
        <v>63.76</v>
      </c>
      <c r="BFA21" s="1">
        <v>13738941</v>
      </c>
      <c r="BFB21" s="3">
        <f t="shared" si="301"/>
        <v>875994878.15999997</v>
      </c>
      <c r="BFD21" s="6">
        <v>41820</v>
      </c>
      <c r="BFE21" s="1">
        <v>42.35</v>
      </c>
      <c r="BFF21" s="1">
        <v>20544031</v>
      </c>
      <c r="BFG21" s="3">
        <f t="shared" si="302"/>
        <v>870039712.85000002</v>
      </c>
      <c r="BFI21" s="6">
        <v>41820</v>
      </c>
      <c r="BFJ21" s="1">
        <v>49.66</v>
      </c>
      <c r="BFK21" s="1">
        <v>56541732</v>
      </c>
      <c r="BFL21" s="3">
        <f t="shared" si="303"/>
        <v>2807862411.1199999</v>
      </c>
      <c r="BFN21" s="6">
        <v>41820</v>
      </c>
      <c r="BFO21" s="1">
        <v>9.1999999999999993</v>
      </c>
      <c r="BFP21" s="1">
        <v>421942412</v>
      </c>
      <c r="BFQ21" s="3">
        <f t="shared" si="304"/>
        <v>3881870190.3999996</v>
      </c>
      <c r="BFS21" s="6">
        <v>41820</v>
      </c>
      <c r="BFT21" s="1">
        <v>10.91</v>
      </c>
      <c r="BFU21" s="1">
        <v>154923510</v>
      </c>
      <c r="BFV21" s="3">
        <f t="shared" si="305"/>
        <v>1690215494.0999999</v>
      </c>
      <c r="BFX21" s="6">
        <v>41820</v>
      </c>
      <c r="BFY21" s="1">
        <v>72.849999999999994</v>
      </c>
      <c r="BFZ21" s="1">
        <v>14941125</v>
      </c>
      <c r="BGA21" s="3">
        <f t="shared" si="306"/>
        <v>1088460956.25</v>
      </c>
      <c r="BGC21" s="6">
        <v>41820</v>
      </c>
      <c r="BGD21" s="1">
        <v>40.659999999999997</v>
      </c>
      <c r="BGE21" s="1">
        <v>57117708</v>
      </c>
      <c r="BGF21" s="3">
        <f t="shared" si="307"/>
        <v>2322406007.2799997</v>
      </c>
      <c r="BGH21" s="6">
        <v>41820</v>
      </c>
      <c r="BGI21" s="1">
        <v>43.2</v>
      </c>
      <c r="BGJ21" s="1">
        <v>26758245</v>
      </c>
      <c r="BGK21" s="3">
        <f t="shared" si="308"/>
        <v>1155956184</v>
      </c>
      <c r="BGM21" s="6">
        <v>41820</v>
      </c>
      <c r="BGN21" s="1">
        <v>66.17</v>
      </c>
      <c r="BGO21" s="1">
        <v>7796237</v>
      </c>
      <c r="BGP21" s="3">
        <f t="shared" si="309"/>
        <v>515877002.29000002</v>
      </c>
      <c r="BGR21" s="6">
        <v>41820</v>
      </c>
      <c r="BGS21" s="1">
        <v>47.74</v>
      </c>
      <c r="BGT21" s="1">
        <v>53789343</v>
      </c>
      <c r="BGU21" s="3">
        <f t="shared" si="310"/>
        <v>2567903234.8200002</v>
      </c>
      <c r="BGW21" s="6">
        <v>41820</v>
      </c>
      <c r="BGX21" s="1">
        <v>25.13</v>
      </c>
      <c r="BGY21" s="1">
        <v>123763009</v>
      </c>
      <c r="BGZ21" s="3">
        <f t="shared" si="311"/>
        <v>3110164416.1700001</v>
      </c>
      <c r="BHB21" s="6">
        <v>41820</v>
      </c>
      <c r="BHC21" s="1">
        <v>3.39</v>
      </c>
      <c r="BHD21" s="1">
        <v>208110948</v>
      </c>
      <c r="BHE21" s="3">
        <f t="shared" si="312"/>
        <v>705496113.72000003</v>
      </c>
      <c r="BHG21" s="6">
        <v>41820</v>
      </c>
      <c r="BHH21" s="1">
        <v>55.33</v>
      </c>
      <c r="BHI21" s="1">
        <v>274482330</v>
      </c>
      <c r="BHJ21" s="3">
        <f t="shared" si="313"/>
        <v>15187107318.9</v>
      </c>
      <c r="BHL21" s="6">
        <v>41820</v>
      </c>
      <c r="BHM21" s="1">
        <v>11.07</v>
      </c>
      <c r="BHN21" s="1">
        <v>374228782</v>
      </c>
      <c r="BHO21" s="3">
        <f t="shared" si="314"/>
        <v>4142712616.7400002</v>
      </c>
      <c r="BHQ21" s="6">
        <v>41820</v>
      </c>
      <c r="BHR21" s="1">
        <v>73.623800000000003</v>
      </c>
      <c r="BHS21" s="1">
        <v>42100473</v>
      </c>
      <c r="BHT21" s="3">
        <f t="shared" si="315"/>
        <v>3099596804.0574002</v>
      </c>
      <c r="BHV21" s="6">
        <v>41820</v>
      </c>
      <c r="BHW21" s="1">
        <v>116.62</v>
      </c>
      <c r="BHX21" s="1">
        <v>36861661</v>
      </c>
      <c r="BHY21" s="3">
        <f t="shared" si="316"/>
        <v>4298806905.8199997</v>
      </c>
      <c r="BIA21" s="6">
        <v>41820</v>
      </c>
      <c r="BIB21" s="1">
        <v>24.54</v>
      </c>
      <c r="BIC21" s="1">
        <v>434458667</v>
      </c>
      <c r="BID21" s="3">
        <f t="shared" si="317"/>
        <v>10661615688.18</v>
      </c>
      <c r="BIF21" s="6">
        <v>41820</v>
      </c>
      <c r="BIG21" s="1">
        <v>56.82</v>
      </c>
      <c r="BIH21" s="1">
        <v>170115783</v>
      </c>
      <c r="BII21" s="3">
        <f t="shared" si="318"/>
        <v>9665978790.0599995</v>
      </c>
      <c r="BIK21" s="6">
        <v>41820</v>
      </c>
      <c r="BIL21" s="1">
        <v>36.950000000000003</v>
      </c>
      <c r="BIM21" s="1">
        <v>86105270</v>
      </c>
      <c r="BIN21" s="3">
        <f t="shared" si="319"/>
        <v>3181589726.5000005</v>
      </c>
      <c r="BIP21" s="6">
        <v>41820</v>
      </c>
      <c r="BIQ21" s="1">
        <v>41.57</v>
      </c>
      <c r="BIR21" s="1">
        <v>251171639</v>
      </c>
      <c r="BIS21" s="3">
        <f t="shared" si="320"/>
        <v>10441205033.23</v>
      </c>
      <c r="BIU21" s="6">
        <v>41820</v>
      </c>
      <c r="BIV21" s="1">
        <v>17.489999999999998</v>
      </c>
      <c r="BIW21" s="1">
        <v>223184702</v>
      </c>
      <c r="BIX21" s="3">
        <f t="shared" si="321"/>
        <v>3903500437.9799995</v>
      </c>
      <c r="BIZ21" s="6">
        <v>41820</v>
      </c>
      <c r="BJA21" s="1">
        <v>36.520000000000003</v>
      </c>
      <c r="BJB21" s="1">
        <v>262340632</v>
      </c>
      <c r="BJC21" s="3">
        <f t="shared" si="322"/>
        <v>9580679880.6400013</v>
      </c>
      <c r="BJH21" s="3" t="str">
        <f t="shared" si="323"/>
        <v/>
      </c>
      <c r="BJJ21" s="6">
        <v>41820</v>
      </c>
      <c r="BJK21" s="1">
        <v>38.82</v>
      </c>
      <c r="BJL21" s="1">
        <v>37887718</v>
      </c>
      <c r="BJM21" s="3">
        <f t="shared" si="324"/>
        <v>1470801212.76</v>
      </c>
      <c r="BJO21" s="6">
        <v>41820</v>
      </c>
      <c r="BJP21" s="1">
        <v>40.97</v>
      </c>
      <c r="BJQ21" s="1">
        <v>1685596441</v>
      </c>
      <c r="BJR21" s="3">
        <f t="shared" si="325"/>
        <v>69058886187.770004</v>
      </c>
      <c r="BJT21" s="6">
        <v>41820</v>
      </c>
      <c r="BJU21" s="1">
        <v>4.1900000000000004</v>
      </c>
      <c r="BJV21" s="1">
        <v>1334817914</v>
      </c>
      <c r="BJW21" s="3">
        <f t="shared" si="326"/>
        <v>5592887059.6600008</v>
      </c>
      <c r="BJY21" s="6">
        <v>41820</v>
      </c>
      <c r="BJZ21" s="1">
        <v>83.85</v>
      </c>
      <c r="BKA21" s="1">
        <v>122803622</v>
      </c>
      <c r="BKB21" s="3">
        <f t="shared" si="327"/>
        <v>10297083704.699999</v>
      </c>
      <c r="BKD21" s="6">
        <v>41820</v>
      </c>
      <c r="BKE21" s="1">
        <v>62.39</v>
      </c>
      <c r="BKF21" s="1">
        <v>14346704</v>
      </c>
      <c r="BKG21" s="3">
        <f t="shared" si="328"/>
        <v>895090862.56000006</v>
      </c>
      <c r="BKI21" s="6">
        <v>41820</v>
      </c>
      <c r="BKJ21" s="1">
        <v>33.81</v>
      </c>
      <c r="BKK21" s="1">
        <v>156209457</v>
      </c>
      <c r="BKL21" s="3">
        <f t="shared" si="329"/>
        <v>5281441741.1700001</v>
      </c>
      <c r="BKN21" s="6">
        <v>41820</v>
      </c>
      <c r="BKO21" s="1">
        <v>54.99</v>
      </c>
      <c r="BKP21" s="1">
        <v>55346957</v>
      </c>
      <c r="BKQ21" s="3">
        <f t="shared" si="330"/>
        <v>3043529165.4300003</v>
      </c>
      <c r="BKS21" s="6">
        <v>41820</v>
      </c>
      <c r="BKT21" s="1">
        <v>56.04</v>
      </c>
      <c r="BKU21" s="1">
        <v>72180171</v>
      </c>
      <c r="BKV21" s="3">
        <f t="shared" si="331"/>
        <v>4044976782.8400002</v>
      </c>
      <c r="BKX21" s="6">
        <v>41820</v>
      </c>
      <c r="BKY21" s="1">
        <v>91.4</v>
      </c>
      <c r="BKZ21" s="1">
        <v>71975381</v>
      </c>
      <c r="BLA21" s="3">
        <f t="shared" si="332"/>
        <v>6578549823.4000006</v>
      </c>
      <c r="BLC21" s="6">
        <v>41820</v>
      </c>
      <c r="BLD21" s="1">
        <v>72.64</v>
      </c>
      <c r="BLE21" s="1">
        <v>90470891</v>
      </c>
      <c r="BLF21" s="3">
        <f t="shared" si="333"/>
        <v>6571805522.2399998</v>
      </c>
      <c r="BLH21" s="6">
        <v>41820</v>
      </c>
      <c r="BLI21" s="1">
        <v>184.91</v>
      </c>
      <c r="BLJ21" s="1">
        <v>49129045</v>
      </c>
      <c r="BLK21" s="3">
        <f t="shared" si="334"/>
        <v>9084451710.9500008</v>
      </c>
      <c r="BLM21" s="6">
        <v>41820</v>
      </c>
      <c r="BLN21" s="1">
        <v>47.31</v>
      </c>
      <c r="BLO21" s="1">
        <v>189577972</v>
      </c>
      <c r="BLP21" s="3">
        <f t="shared" si="335"/>
        <v>8968933855.3199997</v>
      </c>
      <c r="BLR21" s="6">
        <v>41820</v>
      </c>
      <c r="BLS21" s="1">
        <v>22.9</v>
      </c>
      <c r="BLT21" s="1">
        <v>466725567</v>
      </c>
      <c r="BLU21" s="3">
        <f t="shared" si="336"/>
        <v>10688015484.299999</v>
      </c>
      <c r="BLW21" s="6">
        <v>41820</v>
      </c>
      <c r="BLX21" s="1">
        <v>61.96</v>
      </c>
      <c r="BLY21" s="1">
        <v>174685760</v>
      </c>
      <c r="BLZ21" s="3">
        <f t="shared" si="337"/>
        <v>10823529689.6</v>
      </c>
      <c r="BMB21" s="6">
        <v>41820</v>
      </c>
      <c r="BMC21" s="1">
        <v>41.074599999999997</v>
      </c>
      <c r="BMD21" s="1">
        <v>118381027</v>
      </c>
      <c r="BME21" s="3">
        <f t="shared" si="338"/>
        <v>4862453331.6141996</v>
      </c>
      <c r="BMJ21" s="3" t="str">
        <f t="shared" si="339"/>
        <v/>
      </c>
      <c r="BML21" s="6">
        <v>41820</v>
      </c>
      <c r="BMM21" s="1">
        <v>57.84</v>
      </c>
      <c r="BMN21" s="1">
        <v>116440022</v>
      </c>
      <c r="BMO21" s="3">
        <f t="shared" si="340"/>
        <v>6734890872.4800005</v>
      </c>
      <c r="BMQ21" s="6">
        <v>41820</v>
      </c>
      <c r="BMR21" s="1">
        <v>92.3</v>
      </c>
      <c r="BMS21" s="1">
        <v>119115476</v>
      </c>
      <c r="BMT21" s="3">
        <f t="shared" si="341"/>
        <v>10994358434.799999</v>
      </c>
      <c r="BMV21" s="6">
        <v>41820</v>
      </c>
      <c r="BMW21" s="1">
        <v>58.32</v>
      </c>
      <c r="BMX21" s="1">
        <v>103037965</v>
      </c>
      <c r="BMY21" s="3">
        <f t="shared" si="342"/>
        <v>6009174118.8000002</v>
      </c>
      <c r="BND21" s="3" t="str">
        <f t="shared" si="343"/>
        <v/>
      </c>
      <c r="BNF21" s="6">
        <v>41820</v>
      </c>
      <c r="BNG21" s="1">
        <v>48.02</v>
      </c>
      <c r="BNH21" s="1">
        <v>184798115</v>
      </c>
      <c r="BNI21" s="3">
        <f t="shared" si="344"/>
        <v>8874005482.3000011</v>
      </c>
      <c r="BNK21" s="6">
        <v>41820</v>
      </c>
      <c r="BNL21" s="1">
        <v>186.21</v>
      </c>
      <c r="BNM21" s="1">
        <v>85008528</v>
      </c>
      <c r="BNN21" s="3">
        <f t="shared" si="345"/>
        <v>15829437998.880001</v>
      </c>
      <c r="BNP21" s="6">
        <v>41820</v>
      </c>
      <c r="BNQ21" s="1">
        <v>67.58</v>
      </c>
      <c r="BNR21" s="1">
        <v>130300008</v>
      </c>
      <c r="BNS21" s="3">
        <f t="shared" si="346"/>
        <v>8805674540.6399994</v>
      </c>
      <c r="BNU21" s="6">
        <v>41820</v>
      </c>
      <c r="BNV21" s="1">
        <v>41.09</v>
      </c>
      <c r="BNW21" s="1">
        <v>146700751</v>
      </c>
      <c r="BNX21" s="3">
        <f t="shared" si="347"/>
        <v>6027933858.5900002</v>
      </c>
      <c r="BNZ21" s="6">
        <v>41820</v>
      </c>
      <c r="BOA21" s="1">
        <v>35.869999999999997</v>
      </c>
      <c r="BOB21" s="1">
        <v>262115895</v>
      </c>
      <c r="BOC21" s="3">
        <f t="shared" si="348"/>
        <v>9402097153.6499996</v>
      </c>
      <c r="BOE21" s="6">
        <v>41820</v>
      </c>
      <c r="BOF21" s="1">
        <v>210.09</v>
      </c>
      <c r="BOG21" s="1">
        <v>54963823</v>
      </c>
      <c r="BOH21" s="3">
        <f t="shared" si="349"/>
        <v>11547349574.07</v>
      </c>
      <c r="BOJ21" s="6">
        <v>41820</v>
      </c>
      <c r="BOK21" s="1">
        <v>15.290900000000001</v>
      </c>
      <c r="BOL21" s="1">
        <v>715020586</v>
      </c>
      <c r="BOM21" s="3">
        <f t="shared" si="350"/>
        <v>10933308278.4674</v>
      </c>
      <c r="BOO21" s="6">
        <v>41820</v>
      </c>
      <c r="BOP21" s="1">
        <v>80.53</v>
      </c>
      <c r="BOQ21" s="1">
        <v>101258401</v>
      </c>
      <c r="BOR21" s="3">
        <f t="shared" si="351"/>
        <v>8154339032.5299997</v>
      </c>
      <c r="BOT21" s="6">
        <v>41820</v>
      </c>
      <c r="BOU21" s="1">
        <v>21.069199999999999</v>
      </c>
      <c r="BOV21" s="1">
        <v>810817373</v>
      </c>
      <c r="BOW21" s="3">
        <f t="shared" si="352"/>
        <v>17083273395.211599</v>
      </c>
      <c r="BOY21" s="6">
        <v>41820</v>
      </c>
      <c r="BOZ21" s="1">
        <v>137.267</v>
      </c>
      <c r="BPA21" s="1">
        <v>126965505</v>
      </c>
      <c r="BPB21" s="3">
        <f t="shared" si="353"/>
        <v>17428173974.834999</v>
      </c>
      <c r="BPD21" s="6">
        <v>41820</v>
      </c>
      <c r="BPE21" s="1">
        <v>96.81</v>
      </c>
      <c r="BPF21" s="1">
        <v>107525618</v>
      </c>
      <c r="BPG21" s="3">
        <f t="shared" si="354"/>
        <v>10409555078.58</v>
      </c>
      <c r="BPI21" s="6">
        <v>41820</v>
      </c>
      <c r="BPJ21" s="1">
        <v>26.93</v>
      </c>
      <c r="BPK21" s="1">
        <v>472741571</v>
      </c>
      <c r="BPL21" s="3">
        <f t="shared" si="355"/>
        <v>12730930507.030001</v>
      </c>
      <c r="BPN21" s="6">
        <v>41820</v>
      </c>
      <c r="BPO21" s="1">
        <v>240.06</v>
      </c>
      <c r="BPP21" s="1">
        <v>423585475</v>
      </c>
      <c r="BPQ21" s="3">
        <f t="shared" si="356"/>
        <v>101685929128.5</v>
      </c>
      <c r="BPS21" s="6">
        <v>41820</v>
      </c>
      <c r="BPT21" s="1">
        <v>22.55</v>
      </c>
      <c r="BPU21" s="1">
        <v>904165690</v>
      </c>
      <c r="BPV21" s="3">
        <f t="shared" si="357"/>
        <v>20388936309.5</v>
      </c>
      <c r="BPX21" s="6">
        <v>41820</v>
      </c>
      <c r="BPY21" s="1">
        <v>58.08</v>
      </c>
      <c r="BPZ21" s="1">
        <v>407206467</v>
      </c>
      <c r="BQA21" s="3">
        <f t="shared" si="358"/>
        <v>23650551603.360001</v>
      </c>
      <c r="BQF21" s="3" t="str">
        <f t="shared" si="359"/>
        <v/>
      </c>
      <c r="BQH21" s="6">
        <v>41820</v>
      </c>
      <c r="BQI21" s="1">
        <v>62.942999999999998</v>
      </c>
      <c r="BQJ21" s="1">
        <v>1526126553</v>
      </c>
      <c r="BQK21" s="3">
        <f t="shared" si="360"/>
        <v>96058983625.479004</v>
      </c>
      <c r="BQM21" s="6">
        <v>41820</v>
      </c>
      <c r="BQN21" s="1">
        <v>72.36</v>
      </c>
      <c r="BQO21" s="1">
        <v>227754400</v>
      </c>
      <c r="BQP21" s="3">
        <f t="shared" si="361"/>
        <v>16480308384</v>
      </c>
      <c r="BQR21" s="6">
        <v>41820</v>
      </c>
      <c r="BQS21" s="1">
        <v>72.069999999999993</v>
      </c>
      <c r="BQT21" s="1">
        <v>211380613</v>
      </c>
      <c r="BQU21" s="3">
        <f t="shared" si="362"/>
        <v>15234200778.909998</v>
      </c>
      <c r="BQW21" s="6">
        <v>41820</v>
      </c>
      <c r="BQX21" s="1">
        <v>82.91</v>
      </c>
      <c r="BQY21" s="1">
        <v>923652025</v>
      </c>
      <c r="BQZ21" s="3">
        <f t="shared" si="363"/>
        <v>76579989392.75</v>
      </c>
      <c r="BRB21" s="6">
        <v>41820</v>
      </c>
      <c r="BRC21" s="1">
        <v>18.54</v>
      </c>
      <c r="BRD21" s="1">
        <v>445685375</v>
      </c>
      <c r="BRE21" s="3">
        <f t="shared" si="364"/>
        <v>8263006852.5</v>
      </c>
      <c r="BRG21" s="6">
        <v>41820</v>
      </c>
      <c r="BRH21" s="1">
        <v>24.85</v>
      </c>
      <c r="BRI21" s="1">
        <v>2138477530</v>
      </c>
      <c r="BRJ21" s="3">
        <f t="shared" si="365"/>
        <v>53141166620.5</v>
      </c>
      <c r="BRL21" s="6">
        <v>41820</v>
      </c>
      <c r="BRM21" s="1">
        <v>30.9</v>
      </c>
      <c r="BRN21" s="1">
        <v>1988971386</v>
      </c>
      <c r="BRO21" s="3">
        <f t="shared" si="366"/>
        <v>61459215827.399994</v>
      </c>
      <c r="BRQ21" s="6">
        <v>41820</v>
      </c>
      <c r="BRR21" s="1">
        <v>40.53</v>
      </c>
      <c r="BRS21" s="1">
        <v>976580039</v>
      </c>
      <c r="BRT21" s="3">
        <f t="shared" si="367"/>
        <v>39580788980.669998</v>
      </c>
      <c r="BRV21" s="6">
        <v>41820</v>
      </c>
      <c r="BRW21" s="1">
        <v>130.55000000000001</v>
      </c>
      <c r="BRX21" s="1">
        <v>366938318</v>
      </c>
      <c r="BRY21" s="3">
        <f t="shared" si="368"/>
        <v>47903797414.900002</v>
      </c>
      <c r="BSA21" s="6">
        <v>41820</v>
      </c>
      <c r="BSB21" s="1">
        <v>52.677500000000002</v>
      </c>
      <c r="BSC21" s="1">
        <v>809909608</v>
      </c>
      <c r="BSD21" s="3">
        <f t="shared" si="369"/>
        <v>42664013375.419998</v>
      </c>
      <c r="BSF21" s="6">
        <v>41820</v>
      </c>
      <c r="BSG21" s="1">
        <v>52.56</v>
      </c>
      <c r="BSH21" s="1">
        <v>948621538</v>
      </c>
      <c r="BSI21" s="3">
        <f t="shared" si="370"/>
        <v>49859548037.279999</v>
      </c>
      <c r="BSK21" s="6">
        <v>41820</v>
      </c>
      <c r="BSL21" s="1">
        <v>67.290000000000006</v>
      </c>
      <c r="BSM21" s="1">
        <v>3868545264</v>
      </c>
      <c r="BSN21" s="3">
        <f t="shared" si="371"/>
        <v>260314410814.56003</v>
      </c>
      <c r="BSP21" s="6">
        <v>41820</v>
      </c>
      <c r="BSQ21" s="1">
        <v>584.66999999999996</v>
      </c>
      <c r="BSR21" s="1">
        <v>147827208</v>
      </c>
      <c r="BSS21" s="3">
        <f t="shared" si="372"/>
        <v>86430133701.360001</v>
      </c>
      <c r="BSU21" s="6">
        <v>41820</v>
      </c>
      <c r="BSV21" s="1">
        <v>92.93</v>
      </c>
      <c r="BSW21" s="1">
        <v>4250437446</v>
      </c>
      <c r="BSX21" s="3">
        <f t="shared" si="373"/>
        <v>394993151856.78003</v>
      </c>
    </row>
    <row r="22" spans="2:1870" x14ac:dyDescent="0.2">
      <c r="B22" s="6">
        <v>41729</v>
      </c>
      <c r="C22" s="1">
        <v>2.0000000000000001E-4</v>
      </c>
      <c r="D22" s="1">
        <v>3693587681</v>
      </c>
      <c r="E22" s="3">
        <f t="shared" si="0"/>
        <v>738717.53620000009</v>
      </c>
      <c r="G22" s="6">
        <v>41729</v>
      </c>
      <c r="H22" s="1">
        <v>1E-4</v>
      </c>
      <c r="I22" s="1">
        <v>2340</v>
      </c>
      <c r="J22" s="3">
        <f t="shared" si="1"/>
        <v>0.23400000000000001</v>
      </c>
      <c r="L22" s="6">
        <v>41729</v>
      </c>
      <c r="M22" s="1">
        <v>2.0000000000000001E-4</v>
      </c>
      <c r="N22" s="1">
        <v>60806636</v>
      </c>
      <c r="O22" s="3">
        <f t="shared" si="2"/>
        <v>12161.3272</v>
      </c>
      <c r="Q22" s="6">
        <v>41729</v>
      </c>
      <c r="R22" s="1">
        <v>3.9</v>
      </c>
      <c r="S22" s="1">
        <v>2693896</v>
      </c>
      <c r="T22" s="3">
        <f t="shared" si="3"/>
        <v>10506194.4</v>
      </c>
      <c r="V22" s="6">
        <v>41729</v>
      </c>
      <c r="W22" s="1">
        <v>4.0000000000000002E-4</v>
      </c>
      <c r="X22" s="1">
        <v>290363</v>
      </c>
      <c r="Y22" s="3">
        <f t="shared" si="4"/>
        <v>116.1452</v>
      </c>
      <c r="AA22" s="6">
        <v>41729</v>
      </c>
      <c r="AB22" s="1">
        <v>1.25E-4</v>
      </c>
      <c r="AC22" s="1">
        <v>21053</v>
      </c>
      <c r="AD22" s="3">
        <f t="shared" si="5"/>
        <v>2.6316250000000001</v>
      </c>
      <c r="AF22" s="6">
        <v>41639</v>
      </c>
      <c r="AG22" s="1">
        <v>1.25E-4</v>
      </c>
      <c r="AH22" s="1">
        <v>39100</v>
      </c>
      <c r="AI22" s="3">
        <f t="shared" si="6"/>
        <v>4.8875000000000002</v>
      </c>
      <c r="AK22" s="6">
        <v>41729</v>
      </c>
      <c r="AL22" s="1">
        <v>0.45</v>
      </c>
      <c r="AM22" s="1">
        <v>1358</v>
      </c>
      <c r="AN22" s="3">
        <f t="shared" si="7"/>
        <v>611.1</v>
      </c>
      <c r="AP22" s="6">
        <v>41729</v>
      </c>
      <c r="AQ22" s="1">
        <v>6</v>
      </c>
      <c r="AR22" s="1">
        <v>549565</v>
      </c>
      <c r="AS22" s="3">
        <f t="shared" si="8"/>
        <v>3297390</v>
      </c>
      <c r="AU22" s="6">
        <v>41639</v>
      </c>
      <c r="AV22" s="1">
        <v>4.0000000000000001E-3</v>
      </c>
      <c r="AW22" s="1">
        <v>13460</v>
      </c>
      <c r="AX22" s="3">
        <f t="shared" si="9"/>
        <v>53.84</v>
      </c>
      <c r="AZ22" s="6">
        <v>41729</v>
      </c>
      <c r="BA22" s="1">
        <v>0.1</v>
      </c>
      <c r="BB22" s="1">
        <v>7293</v>
      </c>
      <c r="BC22" s="3">
        <f t="shared" si="10"/>
        <v>729.30000000000007</v>
      </c>
      <c r="BE22" s="6">
        <v>41639</v>
      </c>
      <c r="BF22" s="1">
        <v>1E-3</v>
      </c>
      <c r="BG22" s="1">
        <v>4400</v>
      </c>
      <c r="BH22" s="3">
        <f t="shared" si="11"/>
        <v>4.4000000000000004</v>
      </c>
      <c r="BJ22" s="6">
        <v>41729</v>
      </c>
      <c r="BK22" s="1">
        <v>0.02</v>
      </c>
      <c r="BL22" s="1">
        <v>317559</v>
      </c>
      <c r="BM22" s="3">
        <f t="shared" si="12"/>
        <v>6351.18</v>
      </c>
      <c r="BO22" s="6">
        <v>41729</v>
      </c>
      <c r="BP22" s="1">
        <v>1E-4</v>
      </c>
      <c r="BQ22" s="1">
        <v>1941752</v>
      </c>
      <c r="BR22" s="3">
        <f t="shared" si="13"/>
        <v>194.17520000000002</v>
      </c>
      <c r="BT22" s="6">
        <v>41453</v>
      </c>
      <c r="BU22" s="1">
        <v>1E-4</v>
      </c>
      <c r="BV22" s="1">
        <v>200</v>
      </c>
      <c r="BW22" s="3">
        <f t="shared" si="14"/>
        <v>0.02</v>
      </c>
      <c r="BY22" s="6">
        <v>41729</v>
      </c>
      <c r="BZ22" s="1">
        <v>8.0000000000000004E-4</v>
      </c>
      <c r="CA22" s="1">
        <v>1324998</v>
      </c>
      <c r="CB22" s="3">
        <f t="shared" si="15"/>
        <v>1059.9983999999999</v>
      </c>
      <c r="CD22" s="6">
        <v>41729</v>
      </c>
      <c r="CE22" s="1">
        <v>5.1000000000000004E-3</v>
      </c>
      <c r="CF22" s="1">
        <v>2039801</v>
      </c>
      <c r="CG22" s="3">
        <f t="shared" si="16"/>
        <v>10402.9851</v>
      </c>
      <c r="CI22" s="6">
        <v>41729</v>
      </c>
      <c r="CJ22" s="1">
        <v>1.25E-4</v>
      </c>
      <c r="CK22" s="1">
        <v>94292</v>
      </c>
      <c r="CL22" s="3">
        <f t="shared" si="17"/>
        <v>11.7865</v>
      </c>
      <c r="CQ22" s="3" t="str">
        <f t="shared" si="18"/>
        <v/>
      </c>
      <c r="CS22" s="6">
        <v>41729</v>
      </c>
      <c r="CT22" s="1">
        <v>0.21</v>
      </c>
      <c r="CU22" s="1">
        <v>2598374</v>
      </c>
      <c r="CV22" s="3">
        <f t="shared" si="19"/>
        <v>545658.54</v>
      </c>
      <c r="CX22" s="6">
        <v>41729</v>
      </c>
      <c r="CY22" s="1">
        <v>14.7</v>
      </c>
      <c r="CZ22" s="1">
        <v>936101</v>
      </c>
      <c r="DA22" s="3">
        <f t="shared" si="20"/>
        <v>13760684.699999999</v>
      </c>
      <c r="DC22" s="6">
        <v>41729</v>
      </c>
      <c r="DD22" s="1">
        <v>5.0000000000000001E-3</v>
      </c>
      <c r="DE22" s="1">
        <v>30770</v>
      </c>
      <c r="DF22" s="3">
        <f t="shared" si="21"/>
        <v>153.85</v>
      </c>
      <c r="DH22" s="6">
        <v>41729</v>
      </c>
      <c r="DI22" s="1">
        <v>6.6E-3</v>
      </c>
      <c r="DJ22" s="1">
        <v>231707</v>
      </c>
      <c r="DK22" s="3">
        <f t="shared" si="22"/>
        <v>1529.2662</v>
      </c>
      <c r="DM22" s="6">
        <v>41729</v>
      </c>
      <c r="DN22" s="1">
        <v>8</v>
      </c>
      <c r="DO22" s="1">
        <v>2960</v>
      </c>
      <c r="DP22" s="3">
        <f t="shared" si="23"/>
        <v>23680</v>
      </c>
      <c r="DR22" s="6">
        <v>41729</v>
      </c>
      <c r="DS22" s="1">
        <v>0.04</v>
      </c>
      <c r="DT22" s="1">
        <v>991236</v>
      </c>
      <c r="DU22" s="3">
        <f t="shared" si="24"/>
        <v>39649.440000000002</v>
      </c>
      <c r="DW22" s="6">
        <v>41729</v>
      </c>
      <c r="DX22" s="1">
        <v>90</v>
      </c>
      <c r="DY22" s="1">
        <v>279</v>
      </c>
      <c r="DZ22" s="3">
        <f t="shared" si="25"/>
        <v>25110</v>
      </c>
      <c r="EB22" s="6">
        <v>41729</v>
      </c>
      <c r="EC22" s="1">
        <v>0.13</v>
      </c>
      <c r="ED22" s="1">
        <v>12909</v>
      </c>
      <c r="EE22" s="3">
        <f t="shared" si="26"/>
        <v>1678.17</v>
      </c>
      <c r="EG22" s="6">
        <v>41729</v>
      </c>
      <c r="EH22" s="1">
        <v>0.3402</v>
      </c>
      <c r="EI22" s="1">
        <v>254427</v>
      </c>
      <c r="EJ22" s="3">
        <f t="shared" si="27"/>
        <v>86556.065400000007</v>
      </c>
      <c r="EL22" s="6">
        <v>41729</v>
      </c>
      <c r="EM22" s="1">
        <v>1.9199999999999998E-2</v>
      </c>
      <c r="EN22" s="1">
        <v>2144930</v>
      </c>
      <c r="EO22" s="3">
        <f t="shared" si="28"/>
        <v>41182.655999999995</v>
      </c>
      <c r="EQ22" s="6">
        <v>40086</v>
      </c>
      <c r="ER22" s="1">
        <v>134217.7279</v>
      </c>
      <c r="ES22" s="1">
        <v>1000</v>
      </c>
      <c r="ET22" s="3">
        <f t="shared" si="29"/>
        <v>134217727.89999999</v>
      </c>
      <c r="EV22" s="6">
        <v>41729</v>
      </c>
      <c r="EW22" s="1">
        <v>2.9999999999999997E-4</v>
      </c>
      <c r="EX22" s="1">
        <v>6574518</v>
      </c>
      <c r="EY22" s="3">
        <f t="shared" si="30"/>
        <v>1972.3553999999999</v>
      </c>
      <c r="FA22" s="6">
        <v>41639</v>
      </c>
      <c r="FB22" s="1">
        <v>0.02</v>
      </c>
      <c r="FC22" s="1">
        <v>16292</v>
      </c>
      <c r="FD22" s="3">
        <f t="shared" si="31"/>
        <v>325.84000000000003</v>
      </c>
      <c r="FF22" s="6">
        <v>41089</v>
      </c>
      <c r="FG22" s="1">
        <v>1.8E-3</v>
      </c>
      <c r="FH22" s="1">
        <v>13000</v>
      </c>
      <c r="FI22" s="3">
        <f t="shared" si="32"/>
        <v>23.4</v>
      </c>
      <c r="FK22" s="6">
        <v>41729</v>
      </c>
      <c r="FL22" s="1">
        <v>2.75E-2</v>
      </c>
      <c r="FM22" s="1">
        <v>164404731</v>
      </c>
      <c r="FN22" s="3">
        <f t="shared" si="33"/>
        <v>4521130.1025</v>
      </c>
      <c r="FP22" s="6">
        <v>41729</v>
      </c>
      <c r="FQ22" s="1">
        <v>4.0000000000000002E-4</v>
      </c>
      <c r="FR22" s="1">
        <v>14990271</v>
      </c>
      <c r="FS22" s="3">
        <f t="shared" si="34"/>
        <v>5996.1084000000001</v>
      </c>
      <c r="FU22" s="6">
        <v>41729</v>
      </c>
      <c r="FV22" s="1">
        <v>1.38E-2</v>
      </c>
      <c r="FW22" s="1">
        <v>1895268405</v>
      </c>
      <c r="FX22" s="3">
        <f t="shared" si="35"/>
        <v>26154703.989</v>
      </c>
      <c r="FZ22" s="6">
        <v>41729</v>
      </c>
      <c r="GA22" s="1">
        <v>1</v>
      </c>
      <c r="GB22" s="1">
        <v>19249</v>
      </c>
      <c r="GC22" s="3">
        <f t="shared" si="36"/>
        <v>19249</v>
      </c>
      <c r="GE22" s="6">
        <v>41639</v>
      </c>
      <c r="GF22" s="1">
        <v>1.1999999999999999E-3</v>
      </c>
      <c r="GG22" s="1">
        <v>176704</v>
      </c>
      <c r="GH22" s="3">
        <f t="shared" si="37"/>
        <v>212.04479999999998</v>
      </c>
      <c r="GJ22" s="6">
        <v>41729</v>
      </c>
      <c r="GK22" s="1">
        <v>8.0000000000000002E-3</v>
      </c>
      <c r="GL22" s="1">
        <v>982012</v>
      </c>
      <c r="GM22" s="3">
        <f t="shared" si="38"/>
        <v>7856.0960000000005</v>
      </c>
      <c r="GO22" s="6">
        <v>41729</v>
      </c>
      <c r="GP22" s="1">
        <v>2.9</v>
      </c>
      <c r="GQ22" s="1">
        <v>332687</v>
      </c>
      <c r="GR22" s="3">
        <f t="shared" si="39"/>
        <v>964792.29999999993</v>
      </c>
      <c r="GT22" s="6">
        <v>41729</v>
      </c>
      <c r="GU22" s="1">
        <v>3.375</v>
      </c>
      <c r="GV22" s="1">
        <v>1235380</v>
      </c>
      <c r="GW22" s="3">
        <f t="shared" si="40"/>
        <v>4169407.5</v>
      </c>
      <c r="GY22" s="6">
        <v>41729</v>
      </c>
      <c r="GZ22" s="1">
        <v>4.02E-2</v>
      </c>
      <c r="HA22" s="1">
        <v>96082</v>
      </c>
      <c r="HB22" s="3">
        <f t="shared" si="41"/>
        <v>3862.4964</v>
      </c>
      <c r="HD22" s="6">
        <v>41729</v>
      </c>
      <c r="HE22" s="1">
        <v>5.0438000000000001</v>
      </c>
      <c r="HF22" s="1">
        <v>113292</v>
      </c>
      <c r="HG22" s="3">
        <f t="shared" si="42"/>
        <v>571422.18960000004</v>
      </c>
      <c r="HI22" s="6">
        <v>41729</v>
      </c>
      <c r="HJ22" s="1">
        <v>0.6</v>
      </c>
      <c r="HK22" s="1">
        <v>200</v>
      </c>
      <c r="HL22" s="3">
        <f t="shared" si="43"/>
        <v>120</v>
      </c>
      <c r="HN22" s="6">
        <v>41729</v>
      </c>
      <c r="HO22" s="1">
        <v>3.0099999999999998E-2</v>
      </c>
      <c r="HP22" s="1">
        <v>40767</v>
      </c>
      <c r="HQ22" s="3">
        <f t="shared" si="44"/>
        <v>1227.0866999999998</v>
      </c>
      <c r="HS22" s="6">
        <v>41729</v>
      </c>
      <c r="HT22" s="1">
        <v>5.5E-2</v>
      </c>
      <c r="HU22" s="1">
        <v>230650</v>
      </c>
      <c r="HV22" s="3">
        <f t="shared" si="45"/>
        <v>12685.75</v>
      </c>
      <c r="HX22" s="6">
        <v>41729</v>
      </c>
      <c r="HY22" s="1">
        <v>11.61</v>
      </c>
      <c r="HZ22" s="1">
        <v>79303864</v>
      </c>
      <c r="IA22" s="3">
        <f t="shared" si="46"/>
        <v>920717861.03999996</v>
      </c>
      <c r="IC22" s="6">
        <v>41729</v>
      </c>
      <c r="ID22" s="1">
        <v>4.3E-3</v>
      </c>
      <c r="IE22" s="1">
        <v>46599636</v>
      </c>
      <c r="IF22" s="3">
        <f t="shared" si="47"/>
        <v>200378.43479999999</v>
      </c>
      <c r="IH22" s="6">
        <v>41729</v>
      </c>
      <c r="II22" s="1">
        <v>3</v>
      </c>
      <c r="IJ22" s="1">
        <v>755964</v>
      </c>
      <c r="IK22" s="3">
        <f t="shared" si="48"/>
        <v>2267892</v>
      </c>
      <c r="IM22" s="6">
        <v>41729</v>
      </c>
      <c r="IN22" s="1">
        <v>3.8000000000000002E-4</v>
      </c>
      <c r="IO22" s="1">
        <v>6435248</v>
      </c>
      <c r="IP22" s="3">
        <f t="shared" si="49"/>
        <v>2445.3942400000001</v>
      </c>
      <c r="IR22" s="6">
        <v>41729</v>
      </c>
      <c r="IS22" s="1">
        <v>4.1943999999999999</v>
      </c>
      <c r="IT22" s="1">
        <v>48833</v>
      </c>
      <c r="IU22" s="3">
        <f t="shared" si="50"/>
        <v>204825.13519999999</v>
      </c>
      <c r="IW22" s="6">
        <v>41729</v>
      </c>
      <c r="IX22" s="1">
        <v>4.8000000000000001E-2</v>
      </c>
      <c r="IY22" s="1">
        <v>1282993</v>
      </c>
      <c r="IZ22" s="3">
        <f t="shared" si="51"/>
        <v>61583.664000000004</v>
      </c>
      <c r="JB22" s="6">
        <v>41729</v>
      </c>
      <c r="JC22" s="1">
        <v>2E-3</v>
      </c>
      <c r="JD22" s="1">
        <v>451452272</v>
      </c>
      <c r="JE22" s="3">
        <f t="shared" si="52"/>
        <v>902904.54399999999</v>
      </c>
      <c r="JG22" s="6">
        <v>41729</v>
      </c>
      <c r="JH22" s="1">
        <v>2.87E-2</v>
      </c>
      <c r="JI22" s="1">
        <v>1940614</v>
      </c>
      <c r="JJ22" s="3">
        <f t="shared" si="53"/>
        <v>55695.621800000001</v>
      </c>
      <c r="JO22" s="3" t="str">
        <f t="shared" si="54"/>
        <v/>
      </c>
      <c r="JQ22" s="6">
        <v>41729</v>
      </c>
      <c r="JR22" s="1">
        <v>22.5</v>
      </c>
      <c r="JS22" s="1">
        <v>1742</v>
      </c>
      <c r="JT22" s="3">
        <f t="shared" si="55"/>
        <v>39195</v>
      </c>
      <c r="JV22" s="6">
        <v>41547</v>
      </c>
      <c r="JW22" s="1">
        <v>0.22500000000000001</v>
      </c>
      <c r="JX22" s="1">
        <v>2667</v>
      </c>
      <c r="JY22" s="3">
        <f t="shared" si="56"/>
        <v>600.07500000000005</v>
      </c>
      <c r="KA22" s="6">
        <v>41453</v>
      </c>
      <c r="KB22" s="1">
        <v>6.5</v>
      </c>
      <c r="KC22" s="1">
        <v>7850</v>
      </c>
      <c r="KD22" s="3">
        <f t="shared" si="57"/>
        <v>51025</v>
      </c>
      <c r="KI22" s="3" t="str">
        <f t="shared" si="58"/>
        <v/>
      </c>
      <c r="KK22" s="6">
        <v>41729</v>
      </c>
      <c r="KL22" s="1">
        <v>0.8</v>
      </c>
      <c r="KM22" s="1">
        <v>18843702</v>
      </c>
      <c r="KN22" s="3">
        <f t="shared" si="59"/>
        <v>15074961.600000001</v>
      </c>
      <c r="KP22" s="6">
        <v>41729</v>
      </c>
      <c r="KQ22" s="1">
        <v>7.0000000000000007E-2</v>
      </c>
      <c r="KR22" s="1">
        <v>24963490</v>
      </c>
      <c r="KS22" s="3">
        <f t="shared" si="60"/>
        <v>1747444.3000000003</v>
      </c>
      <c r="KU22" s="6">
        <v>41729</v>
      </c>
      <c r="KV22" s="1">
        <v>8.6099999999999996E-2</v>
      </c>
      <c r="KW22" s="1">
        <v>714446</v>
      </c>
      <c r="KX22" s="3">
        <f t="shared" si="61"/>
        <v>61513.800599999995</v>
      </c>
      <c r="KZ22" s="6">
        <v>41729</v>
      </c>
      <c r="LA22" s="1">
        <v>13.7</v>
      </c>
      <c r="LB22" s="1">
        <v>1273</v>
      </c>
      <c r="LC22" s="3">
        <f t="shared" si="62"/>
        <v>17440.099999999999</v>
      </c>
      <c r="LE22" s="6">
        <v>41729</v>
      </c>
      <c r="LF22" s="1">
        <v>5.8000000000000003E-2</v>
      </c>
      <c r="LG22" s="1">
        <v>14075</v>
      </c>
      <c r="LH22" s="3">
        <f t="shared" si="63"/>
        <v>816.35</v>
      </c>
      <c r="LJ22" s="6">
        <v>41729</v>
      </c>
      <c r="LK22" s="1">
        <v>101.2</v>
      </c>
      <c r="LL22" s="1">
        <v>457181</v>
      </c>
      <c r="LM22" s="3">
        <f t="shared" si="64"/>
        <v>46266717.200000003</v>
      </c>
      <c r="LO22" s="6">
        <v>41729</v>
      </c>
      <c r="LP22" s="1">
        <v>7.1</v>
      </c>
      <c r="LQ22" s="1">
        <v>21819</v>
      </c>
      <c r="LR22" s="3">
        <f t="shared" si="65"/>
        <v>154914.9</v>
      </c>
      <c r="LW22" s="3" t="str">
        <f t="shared" si="66"/>
        <v/>
      </c>
      <c r="LY22" s="6">
        <v>41729</v>
      </c>
      <c r="LZ22" s="1">
        <v>8.0000000000000002E-3</v>
      </c>
      <c r="MA22" s="1">
        <v>10224696</v>
      </c>
      <c r="MB22" s="3">
        <f t="shared" si="67"/>
        <v>81797.567999999999</v>
      </c>
      <c r="MD22" s="6">
        <v>41729</v>
      </c>
      <c r="ME22" s="1">
        <v>0.27</v>
      </c>
      <c r="MF22" s="1">
        <v>1495334</v>
      </c>
      <c r="MG22" s="3">
        <f t="shared" si="68"/>
        <v>403740.18000000005</v>
      </c>
      <c r="MI22" s="6">
        <v>41729</v>
      </c>
      <c r="MJ22" s="1">
        <v>11.625</v>
      </c>
      <c r="MK22" s="1">
        <v>3669930</v>
      </c>
      <c r="ML22" s="3">
        <f t="shared" si="69"/>
        <v>42662936.25</v>
      </c>
      <c r="MN22" s="6">
        <v>41729</v>
      </c>
      <c r="MO22" s="1">
        <v>0.1168</v>
      </c>
      <c r="MP22" s="1">
        <v>3296932</v>
      </c>
      <c r="MQ22" s="3">
        <f t="shared" si="70"/>
        <v>385081.65759999998</v>
      </c>
      <c r="MS22" s="6">
        <v>41729</v>
      </c>
      <c r="MT22" s="1">
        <v>0.27</v>
      </c>
      <c r="MU22" s="1">
        <v>21400</v>
      </c>
      <c r="MV22" s="3">
        <f t="shared" si="71"/>
        <v>5778</v>
      </c>
      <c r="MX22" s="6">
        <v>41729</v>
      </c>
      <c r="MY22" s="1">
        <v>0.19</v>
      </c>
      <c r="MZ22" s="1">
        <v>40000</v>
      </c>
      <c r="NA22" s="3">
        <f t="shared" si="72"/>
        <v>7600</v>
      </c>
      <c r="NC22" s="6">
        <v>41729</v>
      </c>
      <c r="ND22" s="1">
        <v>0.2</v>
      </c>
      <c r="NE22" s="1">
        <v>832206</v>
      </c>
      <c r="NF22" s="3">
        <f t="shared" si="73"/>
        <v>166441.20000000001</v>
      </c>
      <c r="NH22" s="6">
        <v>41729</v>
      </c>
      <c r="NI22" s="1">
        <v>5.75</v>
      </c>
      <c r="NJ22" s="1">
        <v>28042</v>
      </c>
      <c r="NK22" s="3">
        <f t="shared" si="74"/>
        <v>161241.5</v>
      </c>
      <c r="NM22" s="6">
        <v>41729</v>
      </c>
      <c r="NN22" s="1">
        <v>0.13500000000000001</v>
      </c>
      <c r="NO22" s="1">
        <v>7195972</v>
      </c>
      <c r="NP22" s="3">
        <f t="shared" si="75"/>
        <v>971456.22000000009</v>
      </c>
      <c r="NR22" s="6">
        <v>41729</v>
      </c>
      <c r="NS22" s="1">
        <v>45.4</v>
      </c>
      <c r="NT22" s="1">
        <v>1420462</v>
      </c>
      <c r="NU22" s="3">
        <f t="shared" si="76"/>
        <v>64488974.799999997</v>
      </c>
      <c r="NW22" s="6">
        <v>41729</v>
      </c>
      <c r="NX22" s="1">
        <v>0.43</v>
      </c>
      <c r="NY22" s="1">
        <v>5100</v>
      </c>
      <c r="NZ22" s="3">
        <f t="shared" si="77"/>
        <v>2193</v>
      </c>
      <c r="OB22" s="6">
        <v>41729</v>
      </c>
      <c r="OC22" s="1">
        <v>1.32</v>
      </c>
      <c r="OD22" s="1">
        <v>1566782</v>
      </c>
      <c r="OE22" s="3">
        <f t="shared" si="78"/>
        <v>2068152.24</v>
      </c>
      <c r="OG22" s="6">
        <v>41729</v>
      </c>
      <c r="OH22" s="1">
        <v>7.0000000000000007E-2</v>
      </c>
      <c r="OI22" s="1">
        <v>342435</v>
      </c>
      <c r="OJ22" s="3">
        <f t="shared" si="79"/>
        <v>23970.45</v>
      </c>
      <c r="OO22" s="3" t="str">
        <f t="shared" si="80"/>
        <v/>
      </c>
      <c r="OQ22" s="6">
        <v>41729</v>
      </c>
      <c r="OR22" s="1">
        <v>3.73</v>
      </c>
      <c r="OS22" s="1">
        <v>99753792</v>
      </c>
      <c r="OT22" s="3">
        <f t="shared" si="81"/>
        <v>372081644.16000003</v>
      </c>
      <c r="OV22" s="6">
        <v>41729</v>
      </c>
      <c r="OW22" s="1">
        <v>1.6798999999999999</v>
      </c>
      <c r="OX22" s="1">
        <v>15457048</v>
      </c>
      <c r="OY22" s="3">
        <f t="shared" si="82"/>
        <v>25966294.935199998</v>
      </c>
      <c r="PA22" s="6">
        <v>41729</v>
      </c>
      <c r="PB22" s="1">
        <v>0.18</v>
      </c>
      <c r="PC22" s="1">
        <v>312814</v>
      </c>
      <c r="PD22" s="3">
        <f t="shared" si="83"/>
        <v>56306.52</v>
      </c>
      <c r="PF22" s="6">
        <v>41729</v>
      </c>
      <c r="PG22" s="1">
        <v>9.1963000000000008</v>
      </c>
      <c r="PH22" s="1">
        <v>6883</v>
      </c>
      <c r="PI22" s="3">
        <f t="shared" si="84"/>
        <v>63298.132900000004</v>
      </c>
      <c r="PK22" s="6">
        <v>41729</v>
      </c>
      <c r="PL22" s="1">
        <v>1.73</v>
      </c>
      <c r="PM22" s="1">
        <v>322124</v>
      </c>
      <c r="PN22" s="3">
        <f t="shared" si="85"/>
        <v>557274.52</v>
      </c>
      <c r="PP22" s="6">
        <v>41729</v>
      </c>
      <c r="PQ22" s="1">
        <v>5.8</v>
      </c>
      <c r="PR22" s="1">
        <v>831928</v>
      </c>
      <c r="PS22" s="3">
        <f t="shared" si="86"/>
        <v>4825182.3999999994</v>
      </c>
      <c r="PU22" s="6">
        <v>41729</v>
      </c>
      <c r="PV22" s="1">
        <v>50</v>
      </c>
      <c r="PW22" s="1">
        <v>28233695</v>
      </c>
      <c r="PX22" s="3">
        <f t="shared" si="87"/>
        <v>1411684750</v>
      </c>
      <c r="QC22" s="3" t="str">
        <f t="shared" si="88"/>
        <v/>
      </c>
      <c r="QE22" s="6">
        <v>41729</v>
      </c>
      <c r="QF22" s="1">
        <v>3.23</v>
      </c>
      <c r="QG22" s="1">
        <v>921724</v>
      </c>
      <c r="QH22" s="3">
        <f t="shared" si="89"/>
        <v>2977168.52</v>
      </c>
      <c r="QJ22" s="6">
        <v>41729</v>
      </c>
      <c r="QK22" s="1">
        <v>3.51</v>
      </c>
      <c r="QL22" s="1">
        <v>12468871</v>
      </c>
      <c r="QM22" s="3">
        <f t="shared" si="90"/>
        <v>43765737.210000001</v>
      </c>
      <c r="QO22" s="6">
        <v>41729</v>
      </c>
      <c r="QP22" s="1">
        <v>17.8</v>
      </c>
      <c r="QQ22" s="1">
        <v>181067</v>
      </c>
      <c r="QR22" s="3">
        <f t="shared" si="91"/>
        <v>3222992.6</v>
      </c>
      <c r="QT22" s="6">
        <v>41729</v>
      </c>
      <c r="QU22" s="1">
        <v>11.06</v>
      </c>
      <c r="QV22" s="1">
        <v>4049837</v>
      </c>
      <c r="QW22" s="3">
        <f t="shared" si="92"/>
        <v>44791197.219999999</v>
      </c>
      <c r="RB22" s="3" t="str">
        <f t="shared" si="93"/>
        <v/>
      </c>
      <c r="RD22" s="6">
        <v>41729</v>
      </c>
      <c r="RE22" s="1">
        <v>28.5</v>
      </c>
      <c r="RF22" s="1">
        <v>865</v>
      </c>
      <c r="RG22" s="3">
        <f t="shared" si="94"/>
        <v>24652.5</v>
      </c>
      <c r="RI22" s="6">
        <v>41729</v>
      </c>
      <c r="RJ22" s="1">
        <v>498.75009999999997</v>
      </c>
      <c r="RK22" s="1">
        <v>145226</v>
      </c>
      <c r="RL22" s="3">
        <f t="shared" si="95"/>
        <v>72431482.022599995</v>
      </c>
      <c r="RN22" s="6">
        <v>41729</v>
      </c>
      <c r="RO22" s="1">
        <v>27.8</v>
      </c>
      <c r="RP22" s="1">
        <v>2968742</v>
      </c>
      <c r="RQ22" s="3">
        <f t="shared" si="96"/>
        <v>82531027.600000009</v>
      </c>
      <c r="RS22" s="6">
        <v>41729</v>
      </c>
      <c r="RT22" s="1">
        <v>0.4</v>
      </c>
      <c r="RU22" s="1">
        <v>24062</v>
      </c>
      <c r="RV22" s="3">
        <f t="shared" si="97"/>
        <v>9624.8000000000011</v>
      </c>
      <c r="RX22" s="6">
        <v>41729</v>
      </c>
      <c r="RY22" s="1">
        <v>4.1500000000000004</v>
      </c>
      <c r="RZ22" s="1">
        <v>223823</v>
      </c>
      <c r="SA22" s="3">
        <f t="shared" si="98"/>
        <v>928865.45000000007</v>
      </c>
      <c r="SF22" s="3" t="str">
        <f t="shared" si="99"/>
        <v/>
      </c>
      <c r="SH22" s="6">
        <v>41729</v>
      </c>
      <c r="SI22" s="1">
        <v>0.9</v>
      </c>
      <c r="SJ22" s="1">
        <v>426914</v>
      </c>
      <c r="SK22" s="3">
        <f t="shared" si="100"/>
        <v>384222.60000000003</v>
      </c>
      <c r="SM22" s="6">
        <v>41729</v>
      </c>
      <c r="SN22" s="1">
        <v>6.9</v>
      </c>
      <c r="SO22" s="1">
        <v>11783</v>
      </c>
      <c r="SP22" s="3">
        <f t="shared" si="101"/>
        <v>81302.7</v>
      </c>
      <c r="SR22" s="6">
        <v>41729</v>
      </c>
      <c r="SS22" s="1">
        <v>10.55</v>
      </c>
      <c r="ST22" s="1">
        <v>6227237</v>
      </c>
      <c r="SU22" s="3">
        <f t="shared" si="102"/>
        <v>65697350.350000001</v>
      </c>
      <c r="SZ22" s="3" t="str">
        <f t="shared" si="103"/>
        <v/>
      </c>
      <c r="TB22" s="6">
        <v>41729</v>
      </c>
      <c r="TC22" s="1">
        <v>4.6899999999999995</v>
      </c>
      <c r="TD22" s="1">
        <v>346576</v>
      </c>
      <c r="TE22" s="3">
        <f t="shared" si="104"/>
        <v>1625441.4399999997</v>
      </c>
      <c r="TG22" s="6">
        <v>41729</v>
      </c>
      <c r="TH22" s="1">
        <v>6.66</v>
      </c>
      <c r="TI22" s="1">
        <v>267862</v>
      </c>
      <c r="TJ22" s="3">
        <f t="shared" si="105"/>
        <v>1783960.92</v>
      </c>
      <c r="TL22" s="6">
        <v>41729</v>
      </c>
      <c r="TM22" s="1">
        <v>1.1599999999999999</v>
      </c>
      <c r="TN22" s="1">
        <v>6268894</v>
      </c>
      <c r="TO22" s="3">
        <f t="shared" si="106"/>
        <v>7271917.0399999991</v>
      </c>
      <c r="TQ22" s="6">
        <v>41729</v>
      </c>
      <c r="TR22" s="1">
        <v>3.6850000000000001</v>
      </c>
      <c r="TS22" s="1">
        <v>2928781</v>
      </c>
      <c r="TT22" s="3">
        <f t="shared" si="107"/>
        <v>10792557.984999999</v>
      </c>
      <c r="TY22" s="3" t="str">
        <f t="shared" si="108"/>
        <v/>
      </c>
      <c r="UA22" s="6">
        <v>41729</v>
      </c>
      <c r="UB22" s="1">
        <v>7.65</v>
      </c>
      <c r="UC22" s="1">
        <v>14585879</v>
      </c>
      <c r="UD22" s="3">
        <f t="shared" si="109"/>
        <v>111581974.35000001</v>
      </c>
      <c r="UF22" s="6">
        <v>41729</v>
      </c>
      <c r="UG22" s="1">
        <v>11.1</v>
      </c>
      <c r="UH22" s="1">
        <v>48607</v>
      </c>
      <c r="UI22" s="3">
        <f t="shared" si="110"/>
        <v>539537.69999999995</v>
      </c>
      <c r="UK22" s="6">
        <v>41729</v>
      </c>
      <c r="UL22" s="1">
        <v>39.659999999999997</v>
      </c>
      <c r="UM22" s="1">
        <v>8389406</v>
      </c>
      <c r="UN22" s="3">
        <f t="shared" si="111"/>
        <v>332723841.95999998</v>
      </c>
      <c r="UP22" s="6">
        <v>41729</v>
      </c>
      <c r="UQ22" s="1">
        <v>16.25</v>
      </c>
      <c r="UR22" s="1">
        <v>9639</v>
      </c>
      <c r="US22" s="3">
        <f t="shared" si="112"/>
        <v>156633.75</v>
      </c>
      <c r="UU22" s="6">
        <v>41729</v>
      </c>
      <c r="UV22" s="1">
        <v>2.8</v>
      </c>
      <c r="UW22" s="1">
        <v>20652608</v>
      </c>
      <c r="UX22" s="3">
        <f t="shared" si="113"/>
        <v>57827302.399999999</v>
      </c>
      <c r="VC22" s="3" t="str">
        <f t="shared" si="114"/>
        <v/>
      </c>
      <c r="VH22" s="3" t="str">
        <f t="shared" si="115"/>
        <v/>
      </c>
      <c r="VJ22" s="6">
        <v>41729</v>
      </c>
      <c r="VK22" s="1">
        <v>29.25</v>
      </c>
      <c r="VL22" s="1">
        <v>342743</v>
      </c>
      <c r="VM22" s="3">
        <f t="shared" si="116"/>
        <v>10025232.75</v>
      </c>
      <c r="VO22" s="6">
        <v>41729</v>
      </c>
      <c r="VP22" s="1">
        <v>5.6899999999999995</v>
      </c>
      <c r="VQ22" s="1">
        <v>46849651</v>
      </c>
      <c r="VR22" s="3">
        <f t="shared" si="117"/>
        <v>266574514.18999997</v>
      </c>
      <c r="VT22" s="6">
        <v>41729</v>
      </c>
      <c r="VU22" s="1">
        <v>0.17</v>
      </c>
      <c r="VV22" s="1">
        <v>53203</v>
      </c>
      <c r="VW22" s="3">
        <f t="shared" si="118"/>
        <v>9044.51</v>
      </c>
      <c r="VY22" s="6">
        <v>41729</v>
      </c>
      <c r="VZ22" s="1">
        <v>2.85</v>
      </c>
      <c r="WA22" s="1">
        <v>1748376</v>
      </c>
      <c r="WB22" s="3">
        <f t="shared" si="119"/>
        <v>4982871.6000000006</v>
      </c>
      <c r="WD22" s="6">
        <v>41729</v>
      </c>
      <c r="WE22" s="1">
        <v>73.989999999999995</v>
      </c>
      <c r="WF22" s="1">
        <v>2160829</v>
      </c>
      <c r="WG22" s="3">
        <f t="shared" si="120"/>
        <v>159879737.70999998</v>
      </c>
      <c r="WI22" s="6">
        <v>41729</v>
      </c>
      <c r="WJ22" s="1">
        <v>12.01</v>
      </c>
      <c r="WK22" s="1">
        <v>37388282</v>
      </c>
      <c r="WL22" s="3">
        <f t="shared" si="121"/>
        <v>449033266.81999999</v>
      </c>
      <c r="WN22" s="6">
        <v>41729</v>
      </c>
      <c r="WO22" s="1">
        <v>17</v>
      </c>
      <c r="WP22" s="1">
        <v>27217</v>
      </c>
      <c r="WQ22" s="3">
        <f t="shared" si="122"/>
        <v>462689</v>
      </c>
      <c r="WS22" s="6">
        <v>41729</v>
      </c>
      <c r="WT22" s="1">
        <v>19.079999999999998</v>
      </c>
      <c r="WU22" s="1">
        <v>1577679</v>
      </c>
      <c r="WV22" s="3">
        <f t="shared" si="123"/>
        <v>30102115.319999997</v>
      </c>
      <c r="WX22" s="6">
        <v>41729</v>
      </c>
      <c r="WY22" s="1">
        <v>5.9399999999999995</v>
      </c>
      <c r="WZ22" s="1">
        <v>192989720</v>
      </c>
      <c r="XA22" s="3">
        <f t="shared" si="124"/>
        <v>1146358936.8</v>
      </c>
      <c r="XC22" s="6">
        <v>41729</v>
      </c>
      <c r="XD22" s="1">
        <v>7.06</v>
      </c>
      <c r="XE22" s="1">
        <v>9726785</v>
      </c>
      <c r="XF22" s="3">
        <f t="shared" si="125"/>
        <v>68671102.099999994</v>
      </c>
      <c r="XK22" s="3" t="str">
        <f t="shared" si="126"/>
        <v/>
      </c>
      <c r="XM22" s="6">
        <v>41729</v>
      </c>
      <c r="XN22" s="1">
        <v>11.55</v>
      </c>
      <c r="XO22" s="1">
        <v>79277</v>
      </c>
      <c r="XP22" s="3">
        <f t="shared" si="127"/>
        <v>915649.35000000009</v>
      </c>
      <c r="XR22" s="6">
        <v>41729</v>
      </c>
      <c r="XS22" s="1">
        <v>30.05</v>
      </c>
      <c r="XT22" s="1">
        <v>7642864</v>
      </c>
      <c r="XU22" s="3">
        <f t="shared" si="128"/>
        <v>229668063.20000002</v>
      </c>
      <c r="XW22" s="6">
        <v>41729</v>
      </c>
      <c r="XX22" s="1">
        <v>30.4</v>
      </c>
      <c r="XY22" s="1">
        <v>24241</v>
      </c>
      <c r="XZ22" s="3">
        <f t="shared" si="129"/>
        <v>736926.4</v>
      </c>
      <c r="YB22" s="6">
        <v>41729</v>
      </c>
      <c r="YC22" s="1">
        <v>178.8</v>
      </c>
      <c r="YD22" s="1">
        <v>790852</v>
      </c>
      <c r="YE22" s="3">
        <f t="shared" si="130"/>
        <v>141404337.60000002</v>
      </c>
      <c r="YG22" s="6">
        <v>41729</v>
      </c>
      <c r="YH22" s="1">
        <v>21.1</v>
      </c>
      <c r="YI22" s="1">
        <v>9043174</v>
      </c>
      <c r="YJ22" s="3">
        <f t="shared" si="131"/>
        <v>190810971.40000001</v>
      </c>
      <c r="YL22" s="6">
        <v>41729</v>
      </c>
      <c r="YM22" s="1">
        <v>8.93</v>
      </c>
      <c r="YN22" s="1">
        <v>3132132</v>
      </c>
      <c r="YO22" s="3">
        <f t="shared" si="132"/>
        <v>27969938.759999998</v>
      </c>
      <c r="YQ22" s="6">
        <v>41729</v>
      </c>
      <c r="YR22" s="1">
        <v>55.95</v>
      </c>
      <c r="YS22" s="1">
        <v>2454141</v>
      </c>
      <c r="YT22" s="3">
        <f t="shared" si="133"/>
        <v>137309188.95000002</v>
      </c>
      <c r="YV22" s="6">
        <v>41729</v>
      </c>
      <c r="YW22" s="1">
        <v>7.11</v>
      </c>
      <c r="YX22" s="1">
        <v>2480756</v>
      </c>
      <c r="YY22" s="3">
        <f t="shared" si="134"/>
        <v>17638175.16</v>
      </c>
      <c r="ZA22" s="6">
        <v>41729</v>
      </c>
      <c r="ZB22" s="1">
        <v>10.975300000000001</v>
      </c>
      <c r="ZC22" s="1">
        <v>200594</v>
      </c>
      <c r="ZD22" s="3">
        <f t="shared" si="135"/>
        <v>2201579.3282000003</v>
      </c>
      <c r="ZF22" s="6">
        <v>41729</v>
      </c>
      <c r="ZG22" s="1">
        <v>11.994999999999999</v>
      </c>
      <c r="ZH22" s="1">
        <v>13651415</v>
      </c>
      <c r="ZI22" s="3">
        <f t="shared" si="136"/>
        <v>163748722.92499998</v>
      </c>
      <c r="ZK22" s="6">
        <v>41729</v>
      </c>
      <c r="ZL22" s="1">
        <v>5.21</v>
      </c>
      <c r="ZM22" s="1">
        <v>48926134</v>
      </c>
      <c r="ZN22" s="3">
        <f t="shared" si="137"/>
        <v>254905158.13999999</v>
      </c>
      <c r="ZP22" s="6">
        <v>41729</v>
      </c>
      <c r="ZQ22" s="1">
        <v>5.0999999999999996</v>
      </c>
      <c r="ZR22" s="1">
        <v>144900</v>
      </c>
      <c r="ZS22" s="3">
        <f t="shared" si="138"/>
        <v>738990</v>
      </c>
      <c r="ZX22" s="3" t="str">
        <f t="shared" si="139"/>
        <v/>
      </c>
      <c r="ZZ22" s="6">
        <v>41729</v>
      </c>
      <c r="AAA22" s="1">
        <v>33.65</v>
      </c>
      <c r="AAB22" s="1">
        <v>15312440</v>
      </c>
      <c r="AAC22" s="3">
        <f t="shared" si="140"/>
        <v>515263606</v>
      </c>
      <c r="AAE22" s="6">
        <v>41729</v>
      </c>
      <c r="AAF22" s="1">
        <v>7.31</v>
      </c>
      <c r="AAG22" s="1">
        <v>15519826</v>
      </c>
      <c r="AAH22" s="3">
        <f t="shared" si="141"/>
        <v>113449928.05999999</v>
      </c>
      <c r="AAM22" s="3" t="str">
        <f t="shared" si="142"/>
        <v/>
      </c>
      <c r="AAO22" s="6">
        <v>41729</v>
      </c>
      <c r="AAP22" s="1">
        <v>6.91</v>
      </c>
      <c r="AAQ22" s="1">
        <v>3125091</v>
      </c>
      <c r="AAR22" s="3">
        <f t="shared" si="143"/>
        <v>21594378.809999999</v>
      </c>
      <c r="AAW22" s="3" t="str">
        <f t="shared" si="144"/>
        <v/>
      </c>
      <c r="ABB22" s="3" t="str">
        <f t="shared" si="145"/>
        <v/>
      </c>
      <c r="ABG22" s="3" t="str">
        <f t="shared" si="146"/>
        <v/>
      </c>
      <c r="ABI22" s="6">
        <v>41729</v>
      </c>
      <c r="ABJ22" s="1">
        <v>44.07</v>
      </c>
      <c r="ABK22" s="1">
        <v>23350803</v>
      </c>
      <c r="ABL22" s="3">
        <f t="shared" si="147"/>
        <v>1029069888.21</v>
      </c>
      <c r="ABN22" s="6">
        <v>41729</v>
      </c>
      <c r="ABO22" s="1">
        <v>9.6999999999999993</v>
      </c>
      <c r="ABP22" s="1">
        <v>3416412</v>
      </c>
      <c r="ABQ22" s="3">
        <f t="shared" si="148"/>
        <v>33139196.399999999</v>
      </c>
      <c r="ABV22" s="3" t="str">
        <f t="shared" si="149"/>
        <v/>
      </c>
      <c r="ABX22" s="6">
        <v>41729</v>
      </c>
      <c r="ABY22" s="1">
        <v>8.5999999999999993E-2</v>
      </c>
      <c r="ABZ22" s="1">
        <v>5107478</v>
      </c>
      <c r="ACA22" s="3">
        <f t="shared" si="150"/>
        <v>439243.10799999995</v>
      </c>
      <c r="ACC22" s="6">
        <v>41729</v>
      </c>
      <c r="ACD22" s="1">
        <v>9.76</v>
      </c>
      <c r="ACE22" s="1">
        <v>13471668</v>
      </c>
      <c r="ACF22" s="3">
        <f t="shared" si="151"/>
        <v>131483479.67999999</v>
      </c>
      <c r="ACH22" s="6">
        <v>41729</v>
      </c>
      <c r="ACI22" s="1">
        <v>10.55</v>
      </c>
      <c r="ACJ22" s="1">
        <v>8428753</v>
      </c>
      <c r="ACK22" s="3">
        <f t="shared" si="152"/>
        <v>88923344.150000006</v>
      </c>
      <c r="ACM22" s="6">
        <v>41729</v>
      </c>
      <c r="ACN22" s="1">
        <v>18.53</v>
      </c>
      <c r="ACO22" s="1">
        <v>7723772</v>
      </c>
      <c r="ACP22" s="3">
        <f t="shared" si="153"/>
        <v>143121495.16</v>
      </c>
      <c r="ACR22" s="6">
        <v>41729</v>
      </c>
      <c r="ACS22" s="1">
        <v>16.239999999999998</v>
      </c>
      <c r="ACT22" s="1">
        <v>4921480</v>
      </c>
      <c r="ACU22" s="3">
        <f t="shared" si="154"/>
        <v>79924835.199999988</v>
      </c>
      <c r="ACW22" s="6">
        <v>41729</v>
      </c>
      <c r="ACX22" s="1">
        <v>7.93</v>
      </c>
      <c r="ACY22" s="1">
        <v>6661012</v>
      </c>
      <c r="ACZ22" s="3">
        <f t="shared" si="155"/>
        <v>52821825.159999996</v>
      </c>
      <c r="ADB22" s="6">
        <v>41729</v>
      </c>
      <c r="ADC22" s="1">
        <v>4.76</v>
      </c>
      <c r="ADD22" s="1">
        <v>14656142</v>
      </c>
      <c r="ADE22" s="3">
        <f t="shared" si="156"/>
        <v>69763235.920000002</v>
      </c>
      <c r="ADG22" s="6">
        <v>41729</v>
      </c>
      <c r="ADH22" s="1">
        <v>7.14</v>
      </c>
      <c r="ADI22" s="1">
        <v>37173975</v>
      </c>
      <c r="ADJ22" s="3">
        <f t="shared" si="157"/>
        <v>265422181.5</v>
      </c>
      <c r="ADL22" s="6">
        <v>41729</v>
      </c>
      <c r="ADM22" s="1">
        <v>10.55</v>
      </c>
      <c r="ADN22" s="1">
        <v>12732200</v>
      </c>
      <c r="ADO22" s="3">
        <f t="shared" si="158"/>
        <v>134324710</v>
      </c>
      <c r="ADQ22" s="6">
        <v>41729</v>
      </c>
      <c r="ADR22" s="1">
        <v>14.75</v>
      </c>
      <c r="ADS22" s="1">
        <v>4312355</v>
      </c>
      <c r="ADT22" s="3">
        <f t="shared" si="159"/>
        <v>63607236.25</v>
      </c>
      <c r="ADY22" s="3" t="str">
        <f t="shared" si="160"/>
        <v/>
      </c>
      <c r="AEA22" s="6">
        <v>41729</v>
      </c>
      <c r="AEB22" s="1">
        <v>17.36</v>
      </c>
      <c r="AEC22" s="1">
        <v>3423346</v>
      </c>
      <c r="AED22" s="3">
        <f t="shared" si="161"/>
        <v>59429286.559999995</v>
      </c>
      <c r="AEF22" s="6">
        <v>41729</v>
      </c>
      <c r="AEG22" s="1">
        <v>15.3187</v>
      </c>
      <c r="AEH22" s="1">
        <v>150457</v>
      </c>
      <c r="AEI22" s="3">
        <f t="shared" si="162"/>
        <v>2304805.6458999999</v>
      </c>
      <c r="AEN22" s="3" t="str">
        <f t="shared" si="163"/>
        <v/>
      </c>
      <c r="AEP22" s="6">
        <v>41729</v>
      </c>
      <c r="AEQ22" s="1">
        <v>5.96</v>
      </c>
      <c r="AER22" s="1">
        <v>8657099</v>
      </c>
      <c r="AES22" s="3">
        <f t="shared" si="164"/>
        <v>51596310.039999999</v>
      </c>
      <c r="AEU22" s="6">
        <v>41729</v>
      </c>
      <c r="AEV22" s="1">
        <v>1.33</v>
      </c>
      <c r="AEW22" s="1">
        <v>81330500</v>
      </c>
      <c r="AEX22" s="3">
        <f t="shared" si="165"/>
        <v>108169565</v>
      </c>
      <c r="AEZ22" s="6">
        <v>41729</v>
      </c>
      <c r="AFA22" s="1">
        <v>8.64</v>
      </c>
      <c r="AFB22" s="1">
        <v>7951895</v>
      </c>
      <c r="AFC22" s="3">
        <f t="shared" si="166"/>
        <v>68704372.800000012</v>
      </c>
      <c r="AFE22" s="6">
        <v>41729</v>
      </c>
      <c r="AFF22" s="1">
        <v>17.13</v>
      </c>
      <c r="AFG22" s="1">
        <v>2464412</v>
      </c>
      <c r="AFH22" s="3">
        <f t="shared" si="167"/>
        <v>42215377.559999995</v>
      </c>
      <c r="AFJ22" s="6">
        <v>41729</v>
      </c>
      <c r="AFK22" s="1">
        <v>6.64</v>
      </c>
      <c r="AFL22" s="1">
        <v>7325179</v>
      </c>
      <c r="AFM22" s="3">
        <f t="shared" si="168"/>
        <v>48639188.559999995</v>
      </c>
      <c r="AFO22" s="6">
        <v>41729</v>
      </c>
      <c r="AFP22" s="1">
        <v>8.44</v>
      </c>
      <c r="AFQ22" s="1">
        <v>55461459</v>
      </c>
      <c r="AFR22" s="3">
        <f t="shared" si="169"/>
        <v>468094713.95999998</v>
      </c>
      <c r="AFW22" s="3" t="str">
        <f t="shared" si="170"/>
        <v/>
      </c>
      <c r="AGB22" s="3" t="str">
        <f t="shared" si="171"/>
        <v/>
      </c>
      <c r="AGD22" s="6">
        <v>41729</v>
      </c>
      <c r="AGE22" s="1">
        <v>1.9748000000000001</v>
      </c>
      <c r="AGF22" s="1">
        <v>407128469</v>
      </c>
      <c r="AGG22" s="3">
        <f t="shared" si="172"/>
        <v>803997300.5812</v>
      </c>
      <c r="AGL22" s="3" t="str">
        <f t="shared" si="173"/>
        <v/>
      </c>
      <c r="AGQ22" s="3" t="str">
        <f t="shared" si="174"/>
        <v/>
      </c>
      <c r="AGS22" s="6">
        <v>41729</v>
      </c>
      <c r="AGT22" s="1">
        <v>14.5</v>
      </c>
      <c r="AGU22" s="1">
        <v>60492444</v>
      </c>
      <c r="AGV22" s="3">
        <f t="shared" si="175"/>
        <v>877140438</v>
      </c>
      <c r="AGX22" s="6">
        <v>41729</v>
      </c>
      <c r="AGY22" s="1">
        <v>2.2000000000000002</v>
      </c>
      <c r="AGZ22" s="1">
        <v>3509455</v>
      </c>
      <c r="AHA22" s="3">
        <f t="shared" si="176"/>
        <v>7720801.0000000009</v>
      </c>
      <c r="AHC22" s="6">
        <v>41729</v>
      </c>
      <c r="AHD22" s="1">
        <v>11.16</v>
      </c>
      <c r="AHE22" s="1">
        <v>8039182</v>
      </c>
      <c r="AHF22" s="3">
        <f t="shared" si="177"/>
        <v>89717271.120000005</v>
      </c>
      <c r="AHH22" s="6">
        <v>41729</v>
      </c>
      <c r="AHI22" s="1">
        <v>6.63</v>
      </c>
      <c r="AHJ22" s="1">
        <v>24365266</v>
      </c>
      <c r="AHK22" s="3">
        <f t="shared" si="178"/>
        <v>161541713.57999998</v>
      </c>
      <c r="AHM22" s="6">
        <v>41729</v>
      </c>
      <c r="AHN22" s="1">
        <v>2.04</v>
      </c>
      <c r="AHO22" s="1">
        <v>10231857</v>
      </c>
      <c r="AHP22" s="3">
        <f t="shared" si="179"/>
        <v>20872988.280000001</v>
      </c>
      <c r="AHR22" s="6">
        <v>41729</v>
      </c>
      <c r="AHS22" s="1">
        <v>8</v>
      </c>
      <c r="AHT22" s="1">
        <v>37518</v>
      </c>
      <c r="AHU22" s="3">
        <f t="shared" si="180"/>
        <v>300144</v>
      </c>
      <c r="AHZ22" s="3" t="str">
        <f t="shared" si="181"/>
        <v/>
      </c>
      <c r="AIB22" s="6">
        <v>41729</v>
      </c>
      <c r="AIC22" s="1">
        <v>9.6</v>
      </c>
      <c r="AID22" s="1">
        <v>78170968</v>
      </c>
      <c r="AIE22" s="3">
        <f t="shared" si="182"/>
        <v>750441292.79999995</v>
      </c>
      <c r="AIJ22" s="3" t="str">
        <f t="shared" si="183"/>
        <v/>
      </c>
      <c r="AIL22" s="6">
        <v>41729</v>
      </c>
      <c r="AIM22" s="1">
        <v>10.11</v>
      </c>
      <c r="AIN22" s="1">
        <v>8005012</v>
      </c>
      <c r="AIO22" s="3">
        <f t="shared" si="184"/>
        <v>80930671.319999993</v>
      </c>
      <c r="AIQ22" s="6">
        <v>41729</v>
      </c>
      <c r="AIR22" s="1">
        <v>7.36</v>
      </c>
      <c r="AIS22" s="1">
        <v>2390538</v>
      </c>
      <c r="AIT22" s="3">
        <f t="shared" si="185"/>
        <v>17594359.68</v>
      </c>
      <c r="AIV22" s="6">
        <v>41729</v>
      </c>
      <c r="AIW22" s="1">
        <v>50.8</v>
      </c>
      <c r="AIX22" s="1">
        <v>24394023</v>
      </c>
      <c r="AIY22" s="3">
        <f t="shared" si="186"/>
        <v>1239216368.3999999</v>
      </c>
      <c r="AJD22" s="3" t="str">
        <f t="shared" si="187"/>
        <v/>
      </c>
      <c r="AJI22" s="3" t="str">
        <f t="shared" si="188"/>
        <v/>
      </c>
      <c r="AJN22" s="3" t="str">
        <f t="shared" si="189"/>
        <v/>
      </c>
      <c r="AJP22" s="6">
        <v>41729</v>
      </c>
      <c r="AJQ22" s="1">
        <v>5.35</v>
      </c>
      <c r="AJR22" s="1">
        <v>56917090</v>
      </c>
      <c r="AJS22" s="3">
        <f t="shared" si="190"/>
        <v>304506431.5</v>
      </c>
      <c r="AJU22" s="6">
        <v>41729</v>
      </c>
      <c r="AJV22" s="1">
        <v>18.170000000000002</v>
      </c>
      <c r="AJW22" s="1">
        <v>12971267</v>
      </c>
      <c r="AJX22" s="3">
        <f t="shared" si="191"/>
        <v>235687921.39000002</v>
      </c>
      <c r="AJZ22" s="6">
        <v>41729</v>
      </c>
      <c r="AKA22" s="1">
        <v>9.44</v>
      </c>
      <c r="AKB22" s="1">
        <v>6301445</v>
      </c>
      <c r="AKC22" s="3">
        <f t="shared" si="192"/>
        <v>59485640.799999997</v>
      </c>
      <c r="AKE22" s="6">
        <v>41729</v>
      </c>
      <c r="AKF22" s="1">
        <v>15.04</v>
      </c>
      <c r="AKG22" s="1">
        <v>16610561</v>
      </c>
      <c r="AKH22" s="3">
        <f t="shared" si="193"/>
        <v>249822837.44</v>
      </c>
      <c r="AKM22" s="3" t="str">
        <f t="shared" si="194"/>
        <v/>
      </c>
      <c r="AKO22" s="6">
        <v>41729</v>
      </c>
      <c r="AKP22" s="1">
        <v>21.22</v>
      </c>
      <c r="AKQ22" s="1">
        <v>22166868</v>
      </c>
      <c r="AKR22" s="3">
        <f t="shared" si="195"/>
        <v>470380938.95999998</v>
      </c>
      <c r="AKT22" s="6">
        <v>41729</v>
      </c>
      <c r="AKU22" s="1">
        <v>8.06</v>
      </c>
      <c r="AKV22" s="1">
        <v>1962759</v>
      </c>
      <c r="AKW22" s="3">
        <f t="shared" si="196"/>
        <v>15819837.540000001</v>
      </c>
      <c r="AKY22" s="6">
        <v>41729</v>
      </c>
      <c r="AKZ22" s="1">
        <v>3.88</v>
      </c>
      <c r="ALA22" s="1">
        <v>60639002</v>
      </c>
      <c r="ALB22" s="3">
        <f t="shared" si="197"/>
        <v>235279327.75999999</v>
      </c>
      <c r="ALG22" s="3" t="str">
        <f t="shared" si="198"/>
        <v/>
      </c>
      <c r="ALI22" s="6">
        <v>41729</v>
      </c>
      <c r="ALJ22" s="1">
        <v>4.55</v>
      </c>
      <c r="ALK22" s="1">
        <v>17557238</v>
      </c>
      <c r="ALL22" s="3">
        <f t="shared" si="199"/>
        <v>79885432.899999991</v>
      </c>
      <c r="ALN22" s="6">
        <v>41729</v>
      </c>
      <c r="ALO22" s="1">
        <v>4.74</v>
      </c>
      <c r="ALP22" s="1">
        <v>272541944</v>
      </c>
      <c r="ALQ22" s="3">
        <f t="shared" si="200"/>
        <v>1291848814.5599999</v>
      </c>
      <c r="ALS22" s="6">
        <v>41729</v>
      </c>
      <c r="ALT22" s="1">
        <v>24.67</v>
      </c>
      <c r="ALU22" s="1">
        <v>6596137</v>
      </c>
      <c r="ALV22" s="3">
        <f t="shared" si="201"/>
        <v>162726699.79000002</v>
      </c>
      <c r="ALX22" s="6">
        <v>41729</v>
      </c>
      <c r="ALY22" s="1">
        <v>15.46</v>
      </c>
      <c r="ALZ22" s="1">
        <v>6130000</v>
      </c>
      <c r="AMA22" s="3">
        <f t="shared" si="202"/>
        <v>94769800</v>
      </c>
      <c r="AMF22" s="3" t="str">
        <f t="shared" si="203"/>
        <v/>
      </c>
      <c r="AMH22" s="6">
        <v>41729</v>
      </c>
      <c r="AMI22" s="1">
        <v>16.28</v>
      </c>
      <c r="AMJ22" s="1">
        <v>23133962</v>
      </c>
      <c r="AMK22" s="3">
        <f t="shared" si="204"/>
        <v>376620901.36000001</v>
      </c>
      <c r="AMP22" s="3" t="str">
        <f t="shared" si="205"/>
        <v/>
      </c>
      <c r="AMU22" s="3" t="str">
        <f t="shared" si="206"/>
        <v/>
      </c>
      <c r="AMZ22" s="3" t="str">
        <f t="shared" si="207"/>
        <v/>
      </c>
      <c r="ANB22" s="6">
        <v>41729</v>
      </c>
      <c r="ANC22" s="1">
        <v>17.97</v>
      </c>
      <c r="AND22" s="1">
        <v>6927682</v>
      </c>
      <c r="ANE22" s="3">
        <f t="shared" si="208"/>
        <v>124490445.53999999</v>
      </c>
      <c r="ANJ22" s="3" t="str">
        <f t="shared" si="209"/>
        <v/>
      </c>
      <c r="ANO22" s="3" t="str">
        <f t="shared" si="210"/>
        <v/>
      </c>
      <c r="ANQ22" s="6">
        <v>41729</v>
      </c>
      <c r="ANR22" s="1">
        <v>9.5</v>
      </c>
      <c r="ANS22" s="1">
        <v>51601673</v>
      </c>
      <c r="ANT22" s="3">
        <f t="shared" si="211"/>
        <v>490215893.5</v>
      </c>
      <c r="ANV22" s="6">
        <v>41729</v>
      </c>
      <c r="ANW22" s="1">
        <v>11.35</v>
      </c>
      <c r="ANX22" s="1">
        <v>8539845</v>
      </c>
      <c r="ANY22" s="3">
        <f t="shared" si="212"/>
        <v>96927240.75</v>
      </c>
      <c r="AOA22" s="6">
        <v>41729</v>
      </c>
      <c r="AOB22" s="1">
        <v>31.5</v>
      </c>
      <c r="AOC22" s="1">
        <v>12973030</v>
      </c>
      <c r="AOD22" s="3">
        <f t="shared" si="213"/>
        <v>408650445</v>
      </c>
      <c r="AOI22" s="3" t="str">
        <f t="shared" si="214"/>
        <v/>
      </c>
      <c r="AOK22" s="6">
        <v>41729</v>
      </c>
      <c r="AOL22" s="1">
        <v>13.91</v>
      </c>
      <c r="AOM22" s="1">
        <v>5201252</v>
      </c>
      <c r="AON22" s="3">
        <f t="shared" si="215"/>
        <v>72349415.320000008</v>
      </c>
      <c r="AOS22" s="3" t="str">
        <f t="shared" si="216"/>
        <v/>
      </c>
      <c r="AOU22" s="6">
        <v>41729</v>
      </c>
      <c r="AOV22" s="1">
        <v>16.329999999999998</v>
      </c>
      <c r="AOW22" s="1">
        <v>11731287</v>
      </c>
      <c r="AOX22" s="3">
        <f t="shared" si="217"/>
        <v>191571916.70999998</v>
      </c>
      <c r="AOZ22" s="6">
        <v>41729</v>
      </c>
      <c r="APA22" s="1">
        <v>11.72</v>
      </c>
      <c r="APB22" s="1">
        <v>9889764</v>
      </c>
      <c r="APC22" s="3">
        <f t="shared" si="218"/>
        <v>115908034.08000001</v>
      </c>
      <c r="APE22" s="6">
        <v>41729</v>
      </c>
      <c r="APF22" s="1">
        <v>17.38</v>
      </c>
      <c r="APG22" s="1">
        <v>24977556</v>
      </c>
      <c r="APH22" s="3">
        <f t="shared" si="219"/>
        <v>434109923.27999997</v>
      </c>
      <c r="APM22" s="3" t="str">
        <f t="shared" si="220"/>
        <v/>
      </c>
      <c r="APO22" s="6">
        <v>41729</v>
      </c>
      <c r="APP22" s="1">
        <v>32.26</v>
      </c>
      <c r="APQ22" s="1">
        <v>176019728</v>
      </c>
      <c r="APR22" s="3">
        <f t="shared" si="221"/>
        <v>5678396425.2799997</v>
      </c>
      <c r="APW22" s="3" t="str">
        <f t="shared" si="222"/>
        <v/>
      </c>
      <c r="APY22" s="6">
        <v>41729</v>
      </c>
      <c r="APZ22" s="1">
        <v>17.559999999999999</v>
      </c>
      <c r="AQA22" s="1">
        <v>7098283</v>
      </c>
      <c r="AQB22" s="3">
        <f t="shared" si="223"/>
        <v>124645849.47999999</v>
      </c>
      <c r="AQD22" s="6">
        <v>41729</v>
      </c>
      <c r="AQE22" s="1">
        <v>14.07</v>
      </c>
      <c r="AQF22" s="1">
        <v>35511379</v>
      </c>
      <c r="AQG22" s="3">
        <f t="shared" si="224"/>
        <v>499645102.53000003</v>
      </c>
      <c r="AQI22" s="6">
        <v>41729</v>
      </c>
      <c r="AQJ22" s="1">
        <v>38.270000000000003</v>
      </c>
      <c r="AQK22" s="1">
        <v>12247688</v>
      </c>
      <c r="AQL22" s="3">
        <f t="shared" si="225"/>
        <v>468719019.76000005</v>
      </c>
      <c r="AQN22" s="6">
        <v>41729</v>
      </c>
      <c r="AQO22" s="1">
        <v>17.37</v>
      </c>
      <c r="AQP22" s="1">
        <v>30205508</v>
      </c>
      <c r="AQQ22" s="3">
        <f t="shared" si="226"/>
        <v>524669673.96000004</v>
      </c>
      <c r="AQS22" s="6">
        <v>41729</v>
      </c>
      <c r="AQT22" s="1">
        <v>38.880000000000003</v>
      </c>
      <c r="AQU22" s="1">
        <v>12194891</v>
      </c>
      <c r="AQV22" s="3">
        <f t="shared" si="227"/>
        <v>474137362.08000004</v>
      </c>
      <c r="ARA22" s="3" t="str">
        <f t="shared" si="228"/>
        <v/>
      </c>
      <c r="ARC22" s="6">
        <v>41729</v>
      </c>
      <c r="ARD22" s="1">
        <v>23.63</v>
      </c>
      <c r="ARE22" s="1">
        <v>30550480</v>
      </c>
      <c r="ARF22" s="3">
        <f t="shared" si="229"/>
        <v>721907842.39999998</v>
      </c>
      <c r="ARH22" s="6">
        <v>41729</v>
      </c>
      <c r="ARI22" s="1">
        <v>10.81</v>
      </c>
      <c r="ARJ22" s="1">
        <v>65092852</v>
      </c>
      <c r="ARK22" s="3">
        <f t="shared" si="230"/>
        <v>703653730.12</v>
      </c>
      <c r="ARM22" s="6">
        <v>41729</v>
      </c>
      <c r="ARN22" s="1">
        <v>26.34</v>
      </c>
      <c r="ARO22" s="1">
        <v>14171683</v>
      </c>
      <c r="ARP22" s="3">
        <f t="shared" si="231"/>
        <v>373282130.21999997</v>
      </c>
      <c r="ARU22" s="3" t="str">
        <f t="shared" si="232"/>
        <v/>
      </c>
      <c r="ARZ22" s="3" t="str">
        <f t="shared" si="233"/>
        <v/>
      </c>
      <c r="ASB22" s="6">
        <v>41729</v>
      </c>
      <c r="ASC22" s="1">
        <v>33.94</v>
      </c>
      <c r="ASD22" s="1">
        <v>11223272</v>
      </c>
      <c r="ASE22" s="3">
        <f t="shared" si="234"/>
        <v>380917851.67999995</v>
      </c>
      <c r="ASJ22" s="3" t="str">
        <f t="shared" si="235"/>
        <v/>
      </c>
      <c r="ASL22" s="6">
        <v>41729</v>
      </c>
      <c r="ASM22" s="1">
        <v>16.600000000000001</v>
      </c>
      <c r="ASN22" s="1">
        <v>3291553</v>
      </c>
      <c r="ASO22" s="3">
        <f t="shared" si="236"/>
        <v>54639779.800000004</v>
      </c>
      <c r="ASQ22" s="6">
        <v>41729</v>
      </c>
      <c r="ASR22" s="1">
        <v>60.02</v>
      </c>
      <c r="ASS22" s="1">
        <v>82000051</v>
      </c>
      <c r="AST22" s="3">
        <f t="shared" si="237"/>
        <v>4921643061.0200005</v>
      </c>
      <c r="ASV22" s="6">
        <v>41729</v>
      </c>
      <c r="ASW22" s="1">
        <v>22.76</v>
      </c>
      <c r="ASX22" s="1">
        <v>27763260</v>
      </c>
      <c r="ASY22" s="3">
        <f t="shared" si="238"/>
        <v>631891797.60000002</v>
      </c>
      <c r="ATA22" s="6">
        <v>41729</v>
      </c>
      <c r="ATB22" s="1">
        <v>9.08</v>
      </c>
      <c r="ATC22" s="1">
        <v>122858632</v>
      </c>
      <c r="ATD22" s="3">
        <f t="shared" si="239"/>
        <v>1115556378.5599999</v>
      </c>
      <c r="ATF22" s="6">
        <v>41729</v>
      </c>
      <c r="ATG22" s="1">
        <v>5.8</v>
      </c>
      <c r="ATH22" s="1">
        <v>111152432</v>
      </c>
      <c r="ATI22" s="3">
        <f t="shared" si="240"/>
        <v>644684105.60000002</v>
      </c>
      <c r="ATN22" s="3" t="str">
        <f t="shared" si="241"/>
        <v/>
      </c>
      <c r="ATS22" s="3" t="str">
        <f t="shared" si="242"/>
        <v/>
      </c>
      <c r="ATU22" s="6">
        <v>41729</v>
      </c>
      <c r="ATV22" s="1">
        <v>19.66</v>
      </c>
      <c r="ATW22" s="1">
        <v>9972494</v>
      </c>
      <c r="ATX22" s="3">
        <f t="shared" si="243"/>
        <v>196059232.03999999</v>
      </c>
      <c r="ATZ22" s="6">
        <v>41729</v>
      </c>
      <c r="AUA22" s="1">
        <v>29.56</v>
      </c>
      <c r="AUB22" s="1">
        <v>2482386</v>
      </c>
      <c r="AUC22" s="3">
        <f t="shared" si="244"/>
        <v>73379330.159999996</v>
      </c>
      <c r="AUE22" s="6">
        <v>41729</v>
      </c>
      <c r="AUF22" s="1">
        <v>30.39</v>
      </c>
      <c r="AUG22" s="1">
        <v>18609074</v>
      </c>
      <c r="AUH22" s="3">
        <f t="shared" si="245"/>
        <v>565529758.86000001</v>
      </c>
      <c r="AUM22" s="3" t="str">
        <f t="shared" si="246"/>
        <v/>
      </c>
      <c r="AUR22" s="3" t="str">
        <f t="shared" si="247"/>
        <v/>
      </c>
      <c r="AUT22" s="6">
        <v>41729</v>
      </c>
      <c r="AUU22" s="1">
        <v>3.1</v>
      </c>
      <c r="AUV22" s="1">
        <v>62457161</v>
      </c>
      <c r="AUW22" s="3">
        <f t="shared" si="248"/>
        <v>193617199.09999999</v>
      </c>
      <c r="AVB22" s="3" t="str">
        <f t="shared" si="249"/>
        <v/>
      </c>
      <c r="AVD22" s="6">
        <v>41729</v>
      </c>
      <c r="AVE22" s="1">
        <v>10.75</v>
      </c>
      <c r="AVF22" s="1">
        <v>61582368</v>
      </c>
      <c r="AVG22" s="3">
        <f t="shared" si="250"/>
        <v>662010456</v>
      </c>
      <c r="AVI22" s="6">
        <v>41729</v>
      </c>
      <c r="AVJ22" s="1">
        <v>44.45</v>
      </c>
      <c r="AVK22" s="1">
        <v>11823007</v>
      </c>
      <c r="AVL22" s="3">
        <f t="shared" si="251"/>
        <v>525532661.15000004</v>
      </c>
      <c r="AVN22" s="6">
        <v>41729</v>
      </c>
      <c r="AVO22" s="1">
        <v>24.65</v>
      </c>
      <c r="AVP22" s="1">
        <v>21705481</v>
      </c>
      <c r="AVQ22" s="3">
        <f t="shared" si="252"/>
        <v>535040106.64999998</v>
      </c>
      <c r="AVS22" s="6">
        <v>41729</v>
      </c>
      <c r="AVT22" s="1">
        <v>18.149999999999999</v>
      </c>
      <c r="AVU22" s="1">
        <v>16077460</v>
      </c>
      <c r="AVV22" s="3">
        <f t="shared" si="253"/>
        <v>291805899</v>
      </c>
      <c r="AVX22" s="6">
        <v>41729</v>
      </c>
      <c r="AVY22" s="1">
        <v>33.729999999999997</v>
      </c>
      <c r="AVZ22" s="1">
        <v>19271955</v>
      </c>
      <c r="AWA22" s="3">
        <f t="shared" si="254"/>
        <v>650043042.14999998</v>
      </c>
      <c r="AWC22" s="6">
        <v>41729</v>
      </c>
      <c r="AWD22" s="1">
        <v>16.09</v>
      </c>
      <c r="AWE22" s="1">
        <v>14853851</v>
      </c>
      <c r="AWF22" s="3">
        <f t="shared" si="255"/>
        <v>238998462.59</v>
      </c>
      <c r="AWH22" s="6">
        <v>41729</v>
      </c>
      <c r="AWI22" s="1">
        <v>42.68</v>
      </c>
      <c r="AWJ22" s="1">
        <v>72808084</v>
      </c>
      <c r="AWK22" s="3">
        <f t="shared" si="256"/>
        <v>3107449025.1199999</v>
      </c>
      <c r="AWM22" s="6">
        <v>41729</v>
      </c>
      <c r="AWN22" s="1">
        <v>18.899999999999999</v>
      </c>
      <c r="AWO22" s="1">
        <v>10502389</v>
      </c>
      <c r="AWP22" s="3">
        <f t="shared" si="257"/>
        <v>198495152.09999999</v>
      </c>
      <c r="AWR22" s="6">
        <v>41729</v>
      </c>
      <c r="AWS22" s="1">
        <v>7</v>
      </c>
      <c r="AWT22" s="1">
        <v>38826663</v>
      </c>
      <c r="AWU22" s="3">
        <f t="shared" si="258"/>
        <v>271786641</v>
      </c>
      <c r="AWW22" s="6">
        <v>41729</v>
      </c>
      <c r="AWX22" s="1">
        <v>26.71</v>
      </c>
      <c r="AWY22" s="1">
        <v>93181794</v>
      </c>
      <c r="AWZ22" s="3">
        <f t="shared" si="259"/>
        <v>2488885717.7400002</v>
      </c>
      <c r="AXB22" s="6">
        <v>41729</v>
      </c>
      <c r="AXC22" s="1">
        <v>30.32</v>
      </c>
      <c r="AXD22" s="1">
        <v>518742280</v>
      </c>
      <c r="AXE22" s="3">
        <f t="shared" si="260"/>
        <v>15728265929.6</v>
      </c>
      <c r="AXG22" s="6">
        <v>41729</v>
      </c>
      <c r="AXH22" s="1">
        <v>37.53</v>
      </c>
      <c r="AXI22" s="1">
        <v>5017084</v>
      </c>
      <c r="AXJ22" s="3">
        <f t="shared" si="261"/>
        <v>188291162.52000001</v>
      </c>
      <c r="AXL22" s="6">
        <v>41729</v>
      </c>
      <c r="AXM22" s="1">
        <v>25.43</v>
      </c>
      <c r="AXN22" s="1">
        <v>14018975</v>
      </c>
      <c r="AXO22" s="3">
        <f t="shared" si="262"/>
        <v>356502534.25</v>
      </c>
      <c r="AXT22" s="3" t="str">
        <f t="shared" si="263"/>
        <v/>
      </c>
      <c r="AXV22" s="6">
        <v>41729</v>
      </c>
      <c r="AXW22" s="1">
        <v>18.91</v>
      </c>
      <c r="AXX22" s="1">
        <v>3404874</v>
      </c>
      <c r="AXY22" s="3">
        <f t="shared" si="264"/>
        <v>64386167.340000004</v>
      </c>
      <c r="AYA22" s="6">
        <v>41729</v>
      </c>
      <c r="AYB22" s="1">
        <v>28.62</v>
      </c>
      <c r="AYC22" s="1">
        <v>15376868</v>
      </c>
      <c r="AYD22" s="3">
        <f t="shared" si="265"/>
        <v>440085962.16000003</v>
      </c>
      <c r="AYF22" s="6">
        <v>41729</v>
      </c>
      <c r="AYG22" s="1">
        <v>43.31</v>
      </c>
      <c r="AYH22" s="1">
        <v>22320577</v>
      </c>
      <c r="AYI22" s="3">
        <f t="shared" si="266"/>
        <v>966704189.87</v>
      </c>
      <c r="AYK22" s="6">
        <v>41729</v>
      </c>
      <c r="AYL22" s="1">
        <v>4.3600000000000003</v>
      </c>
      <c r="AYM22" s="1">
        <v>32433860</v>
      </c>
      <c r="AYN22" s="3">
        <f t="shared" si="267"/>
        <v>141411629.60000002</v>
      </c>
      <c r="AYP22" s="6">
        <v>41729</v>
      </c>
      <c r="AYQ22" s="1">
        <v>23.94</v>
      </c>
      <c r="AYR22" s="1">
        <v>13076150</v>
      </c>
      <c r="AYS22" s="3">
        <f t="shared" si="268"/>
        <v>313043031</v>
      </c>
      <c r="AYX22" s="3" t="str">
        <f t="shared" si="269"/>
        <v/>
      </c>
      <c r="AYZ22" s="6">
        <v>41729</v>
      </c>
      <c r="AZA22" s="1">
        <v>7.9595000000000002</v>
      </c>
      <c r="AZB22" s="1">
        <v>271322041</v>
      </c>
      <c r="AZC22" s="3">
        <f t="shared" si="270"/>
        <v>2159587785.3395</v>
      </c>
      <c r="AZH22" s="3" t="str">
        <f t="shared" si="271"/>
        <v/>
      </c>
      <c r="AZJ22" s="6">
        <v>41729</v>
      </c>
      <c r="AZK22" s="1">
        <v>65.78</v>
      </c>
      <c r="AZL22" s="1">
        <v>15370084</v>
      </c>
      <c r="AZM22" s="3">
        <f t="shared" si="272"/>
        <v>1011044125.52</v>
      </c>
      <c r="AZO22" s="6">
        <v>41729</v>
      </c>
      <c r="AZP22" s="1">
        <v>33.82</v>
      </c>
      <c r="AZQ22" s="1">
        <v>118732484</v>
      </c>
      <c r="AZR22" s="3">
        <f t="shared" si="273"/>
        <v>4015532608.8800001</v>
      </c>
      <c r="AZT22" s="6">
        <v>41729</v>
      </c>
      <c r="AZU22" s="1">
        <v>22.78</v>
      </c>
      <c r="AZV22" s="1">
        <v>76992484</v>
      </c>
      <c r="AZW22" s="3">
        <f t="shared" si="274"/>
        <v>1753888785.52</v>
      </c>
      <c r="AZY22" s="6">
        <v>41729</v>
      </c>
      <c r="AZZ22" s="1">
        <v>27.13</v>
      </c>
      <c r="BAA22" s="1">
        <v>15503916</v>
      </c>
      <c r="BAB22" s="3">
        <f t="shared" si="275"/>
        <v>420621241.07999998</v>
      </c>
      <c r="BAD22" s="6">
        <v>41729</v>
      </c>
      <c r="BAE22" s="1">
        <v>50.78</v>
      </c>
      <c r="BAF22" s="1">
        <v>27998465</v>
      </c>
      <c r="BAG22" s="3">
        <f t="shared" si="276"/>
        <v>1421762052.7</v>
      </c>
      <c r="BAL22" s="3" t="str">
        <f t="shared" si="277"/>
        <v/>
      </c>
      <c r="BAN22" s="6">
        <v>41729</v>
      </c>
      <c r="BAO22" s="1">
        <v>56.11</v>
      </c>
      <c r="BAP22" s="1">
        <v>20015329</v>
      </c>
      <c r="BAQ22" s="3">
        <f t="shared" si="278"/>
        <v>1123060110.1900001</v>
      </c>
      <c r="BAS22" s="6">
        <v>41729</v>
      </c>
      <c r="BAT22" s="1">
        <v>26.51</v>
      </c>
      <c r="BAU22" s="1">
        <v>166754572</v>
      </c>
      <c r="BAV22" s="3">
        <f t="shared" si="279"/>
        <v>4420663703.7200003</v>
      </c>
      <c r="BBA22" s="3" t="str">
        <f t="shared" si="280"/>
        <v/>
      </c>
      <c r="BBF22" s="3" t="str">
        <f t="shared" si="281"/>
        <v/>
      </c>
      <c r="BBK22" s="3" t="str">
        <f t="shared" si="282"/>
        <v/>
      </c>
      <c r="BBP22" s="3" t="str">
        <f t="shared" si="283"/>
        <v/>
      </c>
      <c r="BBU22" s="3" t="str">
        <f t="shared" si="284"/>
        <v/>
      </c>
      <c r="BBW22" s="6">
        <v>41729</v>
      </c>
      <c r="BBX22" s="1">
        <v>17.45</v>
      </c>
      <c r="BBY22" s="1">
        <v>48116383</v>
      </c>
      <c r="BBZ22" s="3">
        <f t="shared" si="285"/>
        <v>839630883.35000002</v>
      </c>
      <c r="BCE22" s="3" t="str">
        <f t="shared" si="286"/>
        <v/>
      </c>
      <c r="BCJ22" s="3" t="str">
        <f t="shared" si="287"/>
        <v/>
      </c>
      <c r="BCL22" s="6">
        <v>41729</v>
      </c>
      <c r="BCM22" s="1">
        <v>61.57</v>
      </c>
      <c r="BCN22" s="1">
        <v>178697274</v>
      </c>
      <c r="BCO22" s="3">
        <f t="shared" si="288"/>
        <v>11002391160.18</v>
      </c>
      <c r="BCQ22" s="6">
        <v>41729</v>
      </c>
      <c r="BCR22" s="1">
        <v>18.100000000000001</v>
      </c>
      <c r="BCS22" s="1">
        <v>16538262</v>
      </c>
      <c r="BCT22" s="3">
        <f t="shared" si="289"/>
        <v>299342542.20000005</v>
      </c>
      <c r="BCV22" s="6">
        <v>41729</v>
      </c>
      <c r="BCW22" s="1">
        <v>25.9</v>
      </c>
      <c r="BCX22" s="1">
        <v>20852874</v>
      </c>
      <c r="BCY22" s="3">
        <f t="shared" si="290"/>
        <v>540089436.60000002</v>
      </c>
      <c r="BDA22" s="6">
        <v>41729</v>
      </c>
      <c r="BDB22" s="1">
        <v>4.3</v>
      </c>
      <c r="BDC22" s="1">
        <v>2057956191</v>
      </c>
      <c r="BDD22" s="3">
        <f t="shared" si="291"/>
        <v>8849211621.2999992</v>
      </c>
      <c r="BDI22" s="3" t="str">
        <f t="shared" si="292"/>
        <v/>
      </c>
      <c r="BDN22" s="3" t="str">
        <f t="shared" si="293"/>
        <v/>
      </c>
      <c r="BDP22" s="6">
        <v>41729</v>
      </c>
      <c r="BDQ22" s="1">
        <v>76.930000000000007</v>
      </c>
      <c r="BDR22" s="1">
        <v>220568691</v>
      </c>
      <c r="BDS22" s="3">
        <f t="shared" si="294"/>
        <v>16968349398.630001</v>
      </c>
      <c r="BDU22" s="6">
        <v>41729</v>
      </c>
      <c r="BDV22" s="1">
        <v>12.12</v>
      </c>
      <c r="BDW22" s="1">
        <v>77647579</v>
      </c>
      <c r="BDX22" s="3">
        <f t="shared" si="295"/>
        <v>941088657.4799999</v>
      </c>
      <c r="BDZ22" s="6">
        <v>41729</v>
      </c>
      <c r="BEA22" s="1">
        <v>12.23</v>
      </c>
      <c r="BEB22" s="1">
        <v>158737547</v>
      </c>
      <c r="BEC22" s="3">
        <f t="shared" si="296"/>
        <v>1941360199.8100002</v>
      </c>
      <c r="BEH22" s="3" t="str">
        <f t="shared" si="297"/>
        <v/>
      </c>
      <c r="BEJ22" s="6">
        <v>41729</v>
      </c>
      <c r="BEK22" s="1">
        <v>37.08</v>
      </c>
      <c r="BEL22" s="1">
        <v>34113905</v>
      </c>
      <c r="BEM22" s="3">
        <f t="shared" si="298"/>
        <v>1264943597.3999999</v>
      </c>
      <c r="BER22" s="3" t="str">
        <f t="shared" si="299"/>
        <v/>
      </c>
      <c r="BET22" s="6">
        <v>41729</v>
      </c>
      <c r="BEU22" s="1">
        <v>66.64</v>
      </c>
      <c r="BEV22" s="1">
        <v>79310769</v>
      </c>
      <c r="BEW22" s="3">
        <f t="shared" si="300"/>
        <v>5285269646.1599998</v>
      </c>
      <c r="BEY22" s="6">
        <v>41729</v>
      </c>
      <c r="BEZ22" s="1">
        <v>55.32</v>
      </c>
      <c r="BFA22" s="1">
        <v>11885169</v>
      </c>
      <c r="BFB22" s="3">
        <f t="shared" si="301"/>
        <v>657487549.08000004</v>
      </c>
      <c r="BFD22" s="6">
        <v>41729</v>
      </c>
      <c r="BFE22" s="1">
        <v>38.770000000000003</v>
      </c>
      <c r="BFF22" s="1">
        <v>17836311</v>
      </c>
      <c r="BFG22" s="3">
        <f t="shared" si="302"/>
        <v>691513777.47000003</v>
      </c>
      <c r="BFI22" s="6">
        <v>41729</v>
      </c>
      <c r="BFJ22" s="1">
        <v>43.73</v>
      </c>
      <c r="BFK22" s="1">
        <v>44588746</v>
      </c>
      <c r="BFL22" s="3">
        <f t="shared" si="303"/>
        <v>1949865862.5799999</v>
      </c>
      <c r="BFN22" s="6">
        <v>41729</v>
      </c>
      <c r="BFO22" s="1">
        <v>10.61</v>
      </c>
      <c r="BFP22" s="1">
        <v>341741103</v>
      </c>
      <c r="BFQ22" s="3">
        <f t="shared" si="304"/>
        <v>3625873102.8299999</v>
      </c>
      <c r="BFS22" s="6">
        <v>41729</v>
      </c>
      <c r="BFT22" s="1">
        <v>10.27</v>
      </c>
      <c r="BFU22" s="1">
        <v>133262036</v>
      </c>
      <c r="BFV22" s="3">
        <f t="shared" si="305"/>
        <v>1368601109.72</v>
      </c>
      <c r="BFX22" s="6">
        <v>41729</v>
      </c>
      <c r="BFY22" s="1">
        <v>60.61</v>
      </c>
      <c r="BFZ22" s="1">
        <v>11305519</v>
      </c>
      <c r="BGA22" s="3">
        <f t="shared" si="306"/>
        <v>685227506.59000003</v>
      </c>
      <c r="BGC22" s="6">
        <v>41729</v>
      </c>
      <c r="BGD22" s="1">
        <v>49.05</v>
      </c>
      <c r="BGE22" s="1">
        <v>24200901</v>
      </c>
      <c r="BGF22" s="3">
        <f t="shared" si="307"/>
        <v>1187054194.05</v>
      </c>
      <c r="BGH22" s="6">
        <v>41729</v>
      </c>
      <c r="BGI22" s="1">
        <v>44.5</v>
      </c>
      <c r="BGJ22" s="1">
        <v>27396035</v>
      </c>
      <c r="BGK22" s="3">
        <f t="shared" si="308"/>
        <v>1219123557.5</v>
      </c>
      <c r="BGM22" s="6">
        <v>41729</v>
      </c>
      <c r="BGN22" s="1">
        <v>65.349999999999994</v>
      </c>
      <c r="BGO22" s="1">
        <v>7164702</v>
      </c>
      <c r="BGP22" s="3">
        <f t="shared" si="309"/>
        <v>468213275.69999999</v>
      </c>
      <c r="BGR22" s="6">
        <v>41729</v>
      </c>
      <c r="BGS22" s="1">
        <v>41.95</v>
      </c>
      <c r="BGT22" s="1">
        <v>73174644</v>
      </c>
      <c r="BGU22" s="3">
        <f t="shared" si="310"/>
        <v>3069676315.8000002</v>
      </c>
      <c r="BGW22" s="6">
        <v>41729</v>
      </c>
      <c r="BGX22" s="1">
        <v>22.03</v>
      </c>
      <c r="BGY22" s="1">
        <v>189489566</v>
      </c>
      <c r="BGZ22" s="3">
        <f t="shared" si="311"/>
        <v>4174455138.98</v>
      </c>
      <c r="BHB22" s="6">
        <v>41729</v>
      </c>
      <c r="BHC22" s="1">
        <v>3.54</v>
      </c>
      <c r="BHD22" s="1">
        <v>306974339</v>
      </c>
      <c r="BHE22" s="3">
        <f t="shared" si="312"/>
        <v>1086689160.0599999</v>
      </c>
      <c r="BHG22" s="6">
        <v>41729</v>
      </c>
      <c r="BHH22" s="1">
        <v>71.489999999999995</v>
      </c>
      <c r="BHI22" s="1">
        <v>128305734</v>
      </c>
      <c r="BHJ22" s="3">
        <f t="shared" si="313"/>
        <v>9172576923.6599998</v>
      </c>
      <c r="BHL22" s="6">
        <v>41729</v>
      </c>
      <c r="BHM22" s="1">
        <v>9.24</v>
      </c>
      <c r="BHN22" s="1">
        <v>353983143</v>
      </c>
      <c r="BHO22" s="3">
        <f t="shared" si="314"/>
        <v>3270804241.3200002</v>
      </c>
      <c r="BHQ22" s="6">
        <v>41729</v>
      </c>
      <c r="BHR22" s="1">
        <v>74.376499999999993</v>
      </c>
      <c r="BHS22" s="1">
        <v>42053424</v>
      </c>
      <c r="BHT22" s="3">
        <f t="shared" si="315"/>
        <v>3127786490.1359997</v>
      </c>
      <c r="BHV22" s="6">
        <v>41729</v>
      </c>
      <c r="BHW22" s="1">
        <v>128.78</v>
      </c>
      <c r="BHX22" s="1">
        <v>21491890</v>
      </c>
      <c r="BHY22" s="3">
        <f t="shared" si="316"/>
        <v>2767725594.1999998</v>
      </c>
      <c r="BIA22" s="6">
        <v>41729</v>
      </c>
      <c r="BIB22" s="1">
        <v>25.76</v>
      </c>
      <c r="BIC22" s="1">
        <v>599717694</v>
      </c>
      <c r="BID22" s="3">
        <f t="shared" si="317"/>
        <v>15448727797.440001</v>
      </c>
      <c r="BIF22" s="6">
        <v>41729</v>
      </c>
      <c r="BIG22" s="1">
        <v>56.16</v>
      </c>
      <c r="BIH22" s="1">
        <v>226825872</v>
      </c>
      <c r="BII22" s="3">
        <f t="shared" si="318"/>
        <v>12738540971.519999</v>
      </c>
      <c r="BIK22" s="6">
        <v>41729</v>
      </c>
      <c r="BIL22" s="1">
        <v>38.869999999999997</v>
      </c>
      <c r="BIM22" s="1">
        <v>95941366</v>
      </c>
      <c r="BIN22" s="3">
        <f t="shared" si="319"/>
        <v>3729240896.4199996</v>
      </c>
      <c r="BIP22" s="6">
        <v>41729</v>
      </c>
      <c r="BIQ22" s="1">
        <v>40.06</v>
      </c>
      <c r="BIR22" s="1">
        <v>334199184</v>
      </c>
      <c r="BIS22" s="3">
        <f t="shared" si="320"/>
        <v>13388019311.040001</v>
      </c>
      <c r="BIU22" s="6">
        <v>41729</v>
      </c>
      <c r="BIV22" s="1">
        <v>15.54</v>
      </c>
      <c r="BIW22" s="1">
        <v>194784324</v>
      </c>
      <c r="BIX22" s="3">
        <f t="shared" si="321"/>
        <v>3026948394.96</v>
      </c>
      <c r="BIZ22" s="6">
        <v>41729</v>
      </c>
      <c r="BJA22" s="1">
        <v>36.9</v>
      </c>
      <c r="BJB22" s="1">
        <v>326070418</v>
      </c>
      <c r="BJC22" s="3">
        <f t="shared" si="322"/>
        <v>12031998424.199999</v>
      </c>
      <c r="BJH22" s="3" t="str">
        <f t="shared" si="323"/>
        <v/>
      </c>
      <c r="BJJ22" s="6">
        <v>41729</v>
      </c>
      <c r="BJK22" s="1">
        <v>38.409999999999997</v>
      </c>
      <c r="BJL22" s="1">
        <v>48557561</v>
      </c>
      <c r="BJM22" s="3">
        <f t="shared" si="324"/>
        <v>1865095918.0099998</v>
      </c>
      <c r="BJO22" s="6">
        <v>41729</v>
      </c>
      <c r="BJP22" s="1">
        <v>46.67</v>
      </c>
      <c r="BJQ22" s="1">
        <v>971594627</v>
      </c>
      <c r="BJR22" s="3">
        <f t="shared" si="325"/>
        <v>45344321242.090004</v>
      </c>
      <c r="BJT22" s="6">
        <v>41729</v>
      </c>
      <c r="BJU22" s="1">
        <v>4.01</v>
      </c>
      <c r="BJV22" s="1">
        <v>1543029209</v>
      </c>
      <c r="BJW22" s="3">
        <f t="shared" si="326"/>
        <v>6187547128.0899992</v>
      </c>
      <c r="BJY22" s="6">
        <v>41729</v>
      </c>
      <c r="BJZ22" s="1">
        <v>68.599999999999994</v>
      </c>
      <c r="BKA22" s="1">
        <v>107853448</v>
      </c>
      <c r="BKB22" s="3">
        <f t="shared" si="327"/>
        <v>7398746532.7999992</v>
      </c>
      <c r="BKG22" s="3" t="str">
        <f t="shared" si="328"/>
        <v/>
      </c>
      <c r="BKI22" s="6">
        <v>41729</v>
      </c>
      <c r="BKJ22" s="1">
        <v>33.119999999999997</v>
      </c>
      <c r="BKK22" s="1">
        <v>193484767</v>
      </c>
      <c r="BKL22" s="3">
        <f t="shared" si="329"/>
        <v>6408215483.04</v>
      </c>
      <c r="BKN22" s="6">
        <v>41729</v>
      </c>
      <c r="BKO22" s="1">
        <v>53.99</v>
      </c>
      <c r="BKP22" s="1">
        <v>45197209</v>
      </c>
      <c r="BKQ22" s="3">
        <f t="shared" si="330"/>
        <v>2440197313.9100003</v>
      </c>
      <c r="BKS22" s="6">
        <v>41729</v>
      </c>
      <c r="BKT22" s="1">
        <v>51.79</v>
      </c>
      <c r="BKU22" s="1">
        <v>77430636</v>
      </c>
      <c r="BKV22" s="3">
        <f t="shared" si="331"/>
        <v>4010132638.4400001</v>
      </c>
      <c r="BKX22" s="6">
        <v>41729</v>
      </c>
      <c r="BKY22" s="1">
        <v>88.01</v>
      </c>
      <c r="BKZ22" s="1">
        <v>75768973</v>
      </c>
      <c r="BLA22" s="3">
        <f t="shared" si="332"/>
        <v>6668427313.7300005</v>
      </c>
      <c r="BLC22" s="6">
        <v>41729</v>
      </c>
      <c r="BLD22" s="1">
        <v>69.14</v>
      </c>
      <c r="BLE22" s="1">
        <v>84017284</v>
      </c>
      <c r="BLF22" s="3">
        <f t="shared" si="333"/>
        <v>5808955015.7600002</v>
      </c>
      <c r="BLH22" s="6">
        <v>41729</v>
      </c>
      <c r="BLI22" s="1">
        <v>170.05</v>
      </c>
      <c r="BLJ22" s="1">
        <v>28244671</v>
      </c>
      <c r="BLK22" s="3">
        <f t="shared" si="334"/>
        <v>4803006303.5500002</v>
      </c>
      <c r="BLM22" s="6">
        <v>41729</v>
      </c>
      <c r="BLN22" s="1">
        <v>54.27</v>
      </c>
      <c r="BLO22" s="1">
        <v>235185558</v>
      </c>
      <c r="BLP22" s="3">
        <f t="shared" si="335"/>
        <v>12763520232.66</v>
      </c>
      <c r="BLR22" s="6">
        <v>41729</v>
      </c>
      <c r="BLS22" s="1">
        <v>19.97</v>
      </c>
      <c r="BLT22" s="1">
        <v>584532857</v>
      </c>
      <c r="BLU22" s="3">
        <f t="shared" si="336"/>
        <v>11673121154.289999</v>
      </c>
      <c r="BLW22" s="6">
        <v>41729</v>
      </c>
      <c r="BLX22" s="1">
        <v>59.92</v>
      </c>
      <c r="BLY22" s="1">
        <v>103857807</v>
      </c>
      <c r="BLZ22" s="3">
        <f t="shared" si="337"/>
        <v>6223159795.4400005</v>
      </c>
      <c r="BMB22" s="6">
        <v>41729</v>
      </c>
      <c r="BMC22" s="1">
        <v>39.987699999999997</v>
      </c>
      <c r="BMD22" s="1">
        <v>175229072</v>
      </c>
      <c r="BME22" s="3">
        <f t="shared" si="338"/>
        <v>7007007562.4143991</v>
      </c>
      <c r="BMJ22" s="3" t="str">
        <f t="shared" si="339"/>
        <v/>
      </c>
      <c r="BML22" s="6">
        <v>41729</v>
      </c>
      <c r="BMM22" s="1">
        <v>54.18</v>
      </c>
      <c r="BMN22" s="1">
        <v>172674482</v>
      </c>
      <c r="BMO22" s="3">
        <f t="shared" si="340"/>
        <v>9355503434.7600002</v>
      </c>
      <c r="BMQ22" s="6">
        <v>41729</v>
      </c>
      <c r="BMR22" s="1">
        <v>91.82</v>
      </c>
      <c r="BMS22" s="1">
        <v>128685450</v>
      </c>
      <c r="BMT22" s="3">
        <f t="shared" si="341"/>
        <v>11815898019</v>
      </c>
      <c r="BMV22" s="6">
        <v>41729</v>
      </c>
      <c r="BMW22" s="1">
        <v>53.08</v>
      </c>
      <c r="BMX22" s="1">
        <v>92727711</v>
      </c>
      <c r="BMY22" s="3">
        <f t="shared" si="342"/>
        <v>4921986899.8800001</v>
      </c>
      <c r="BND22" s="3" t="str">
        <f t="shared" si="343"/>
        <v/>
      </c>
      <c r="BNF22" s="6">
        <v>41729</v>
      </c>
      <c r="BNG22" s="1">
        <v>43.2</v>
      </c>
      <c r="BNH22" s="1">
        <v>184737509</v>
      </c>
      <c r="BNI22" s="3">
        <f t="shared" si="344"/>
        <v>7980660388.8000002</v>
      </c>
      <c r="BNK22" s="6">
        <v>41729</v>
      </c>
      <c r="BNL22" s="1">
        <v>176.57</v>
      </c>
      <c r="BNM22" s="1">
        <v>112766525</v>
      </c>
      <c r="BNN22" s="3">
        <f t="shared" si="345"/>
        <v>19911185319.25</v>
      </c>
      <c r="BNP22" s="6">
        <v>41729</v>
      </c>
      <c r="BNQ22" s="1">
        <v>55</v>
      </c>
      <c r="BNR22" s="1">
        <v>133614264</v>
      </c>
      <c r="BNS22" s="3">
        <f t="shared" si="346"/>
        <v>7348784520</v>
      </c>
      <c r="BNU22" s="6">
        <v>41729</v>
      </c>
      <c r="BNV22" s="1">
        <v>40.83</v>
      </c>
      <c r="BNW22" s="1">
        <v>142004301</v>
      </c>
      <c r="BNX22" s="3">
        <f t="shared" si="347"/>
        <v>5798035609.8299999</v>
      </c>
      <c r="BNZ22" s="6">
        <v>41729</v>
      </c>
      <c r="BOA22" s="1">
        <v>29.01</v>
      </c>
      <c r="BOB22" s="1">
        <v>322455820</v>
      </c>
      <c r="BOC22" s="3">
        <f t="shared" si="348"/>
        <v>9354443338.2000008</v>
      </c>
      <c r="BOE22" s="6">
        <v>41729</v>
      </c>
      <c r="BOF22" s="1">
        <v>184.84</v>
      </c>
      <c r="BOG22" s="1">
        <v>54213879</v>
      </c>
      <c r="BOH22" s="3">
        <f t="shared" si="349"/>
        <v>10020893394.360001</v>
      </c>
      <c r="BOJ22" s="6">
        <v>41729</v>
      </c>
      <c r="BOK22" s="1">
        <v>14.691599999999999</v>
      </c>
      <c r="BOL22" s="1">
        <v>804230698</v>
      </c>
      <c r="BOM22" s="3">
        <f t="shared" si="350"/>
        <v>11815435722.736799</v>
      </c>
      <c r="BOO22" s="6">
        <v>41729</v>
      </c>
      <c r="BOP22" s="1">
        <v>77.73</v>
      </c>
      <c r="BOQ22" s="1">
        <v>112644098</v>
      </c>
      <c r="BOR22" s="3">
        <f t="shared" si="351"/>
        <v>8755825737.5400009</v>
      </c>
      <c r="BOT22" s="6">
        <v>41729</v>
      </c>
      <c r="BOU22" s="1">
        <v>23.249300000000002</v>
      </c>
      <c r="BOV22" s="1">
        <v>834104257</v>
      </c>
      <c r="BOW22" s="3">
        <f t="shared" si="352"/>
        <v>19392340102.2701</v>
      </c>
      <c r="BOY22" s="6">
        <v>41729</v>
      </c>
      <c r="BOZ22" s="1">
        <v>145.99700000000001</v>
      </c>
      <c r="BPA22" s="1">
        <v>93257469</v>
      </c>
      <c r="BPB22" s="3">
        <f t="shared" si="353"/>
        <v>13615310701.593</v>
      </c>
      <c r="BPD22" s="6">
        <v>41729</v>
      </c>
      <c r="BPE22" s="1">
        <v>108.02</v>
      </c>
      <c r="BPF22" s="1">
        <v>145787201</v>
      </c>
      <c r="BPG22" s="3">
        <f t="shared" si="354"/>
        <v>15747933452.019999</v>
      </c>
      <c r="BPI22" s="6">
        <v>41729</v>
      </c>
      <c r="BPJ22" s="1">
        <v>27.33</v>
      </c>
      <c r="BPK22" s="1">
        <v>476999406</v>
      </c>
      <c r="BPL22" s="3">
        <f t="shared" si="355"/>
        <v>13036393765.98</v>
      </c>
      <c r="BPN22" s="6">
        <v>41729</v>
      </c>
      <c r="BPO22" s="1">
        <v>208.45</v>
      </c>
      <c r="BPP22" s="1">
        <v>578286995</v>
      </c>
      <c r="BPQ22" s="3">
        <f t="shared" si="356"/>
        <v>120543924107.75</v>
      </c>
      <c r="BPS22" s="6">
        <v>41729</v>
      </c>
      <c r="BPT22" s="1">
        <v>20.414999999999999</v>
      </c>
      <c r="BPU22" s="1">
        <v>823931811</v>
      </c>
      <c r="BPV22" s="3">
        <f t="shared" si="357"/>
        <v>16820567921.564999</v>
      </c>
      <c r="BPX22" s="6">
        <v>41729</v>
      </c>
      <c r="BPY22" s="1">
        <v>57.09</v>
      </c>
      <c r="BPZ22" s="1">
        <v>366327589</v>
      </c>
      <c r="BQA22" s="3">
        <f t="shared" si="358"/>
        <v>20913642056.010002</v>
      </c>
      <c r="BQF22" s="3" t="str">
        <f t="shared" si="359"/>
        <v/>
      </c>
      <c r="BQH22" s="6">
        <v>41729</v>
      </c>
      <c r="BQI22" s="1">
        <v>50.29</v>
      </c>
      <c r="BQJ22" s="1">
        <v>1297857470</v>
      </c>
      <c r="BQK22" s="3">
        <f t="shared" si="360"/>
        <v>65269252166.299995</v>
      </c>
      <c r="BQM22" s="6">
        <v>41729</v>
      </c>
      <c r="BQN22" s="1">
        <v>65.739999999999995</v>
      </c>
      <c r="BQO22" s="1">
        <v>239386702</v>
      </c>
      <c r="BQP22" s="3">
        <f t="shared" si="361"/>
        <v>15737281789.48</v>
      </c>
      <c r="BQR22" s="6">
        <v>41729</v>
      </c>
      <c r="BQS22" s="1">
        <v>64.41</v>
      </c>
      <c r="BQT22" s="1">
        <v>120179351</v>
      </c>
      <c r="BQU22" s="3">
        <f t="shared" si="362"/>
        <v>7740751997.9099998</v>
      </c>
      <c r="BQW22" s="6">
        <v>41729</v>
      </c>
      <c r="BQX22" s="1">
        <v>70.86</v>
      </c>
      <c r="BQY22" s="1">
        <v>811377781</v>
      </c>
      <c r="BQZ22" s="3">
        <f t="shared" si="363"/>
        <v>57494229561.659996</v>
      </c>
      <c r="BRB22" s="6">
        <v>41729</v>
      </c>
      <c r="BRC22" s="1">
        <v>17.91</v>
      </c>
      <c r="BRD22" s="1">
        <v>509039543</v>
      </c>
      <c r="BRE22" s="3">
        <f t="shared" si="364"/>
        <v>9116898215.1299992</v>
      </c>
      <c r="BRG22" s="6">
        <v>41729</v>
      </c>
      <c r="BRH22" s="1">
        <v>22.414999999999999</v>
      </c>
      <c r="BRI22" s="1">
        <v>2683403499</v>
      </c>
      <c r="BRJ22" s="3">
        <f t="shared" si="365"/>
        <v>60148489430.084999</v>
      </c>
      <c r="BRL22" s="6">
        <v>41729</v>
      </c>
      <c r="BRM22" s="1">
        <v>25.814</v>
      </c>
      <c r="BRN22" s="1">
        <v>1938447670</v>
      </c>
      <c r="BRO22" s="3">
        <f t="shared" si="366"/>
        <v>50039088153.379997</v>
      </c>
      <c r="BRQ22" s="6">
        <v>41729</v>
      </c>
      <c r="BRR22" s="1">
        <v>40.909999999999997</v>
      </c>
      <c r="BRS22" s="1">
        <v>1028815933</v>
      </c>
      <c r="BRT22" s="3">
        <f t="shared" si="367"/>
        <v>42088859819.029999</v>
      </c>
      <c r="BRV22" s="6">
        <v>41729</v>
      </c>
      <c r="BRW22" s="1">
        <v>118.91</v>
      </c>
      <c r="BRX22" s="1">
        <v>406653657</v>
      </c>
      <c r="BRY22" s="3">
        <f t="shared" si="368"/>
        <v>48355186353.869995</v>
      </c>
      <c r="BSA22" s="6">
        <v>41729</v>
      </c>
      <c r="BSB22" s="1">
        <v>53.965000000000003</v>
      </c>
      <c r="BSC22" s="1">
        <v>800327808</v>
      </c>
      <c r="BSD22" s="3">
        <f t="shared" si="369"/>
        <v>43189690158.720001</v>
      </c>
      <c r="BSF22" s="6">
        <v>41729</v>
      </c>
      <c r="BSG22" s="1">
        <v>49.74</v>
      </c>
      <c r="BSH22" s="1">
        <v>1061674232</v>
      </c>
      <c r="BSI22" s="3">
        <f t="shared" si="370"/>
        <v>52807676299.68</v>
      </c>
      <c r="BSK22" s="6">
        <v>41729</v>
      </c>
      <c r="BSL22" s="1">
        <v>60.24</v>
      </c>
      <c r="BSM22" s="1">
        <v>3674834985</v>
      </c>
      <c r="BSN22" s="3">
        <f t="shared" si="371"/>
        <v>221372059496.39999</v>
      </c>
      <c r="BSP22" s="6">
        <v>41729</v>
      </c>
      <c r="BSQ22" s="1">
        <v>557.79499999999996</v>
      </c>
      <c r="BSR22" s="1">
        <v>139086699</v>
      </c>
      <c r="BSS22" s="3">
        <f t="shared" si="372"/>
        <v>77581865268.705002</v>
      </c>
      <c r="BSU22" s="6">
        <v>41729</v>
      </c>
      <c r="BSV22" s="1">
        <v>76.677099999999996</v>
      </c>
      <c r="BSW22" s="1">
        <v>4929100988</v>
      </c>
      <c r="BSX22" s="3">
        <f t="shared" si="373"/>
        <v>377949169366.97479</v>
      </c>
    </row>
    <row r="23" spans="2:1870" x14ac:dyDescent="0.2">
      <c r="B23" s="6">
        <v>41639</v>
      </c>
      <c r="C23" s="1">
        <v>6.9999999999999999E-4</v>
      </c>
      <c r="D23" s="1">
        <v>266659270</v>
      </c>
      <c r="E23" s="3">
        <f t="shared" si="0"/>
        <v>186661.489</v>
      </c>
      <c r="G23" s="6">
        <v>41639</v>
      </c>
      <c r="H23" s="1">
        <v>1E-4</v>
      </c>
      <c r="I23" s="1">
        <v>21700</v>
      </c>
      <c r="J23" s="3">
        <f t="shared" si="1"/>
        <v>2.17</v>
      </c>
      <c r="L23" s="6">
        <v>41547</v>
      </c>
      <c r="M23" s="1">
        <v>1E-4</v>
      </c>
      <c r="N23" s="1">
        <v>2811924</v>
      </c>
      <c r="O23" s="3">
        <f t="shared" si="2"/>
        <v>281.19240000000002</v>
      </c>
      <c r="Q23" s="6">
        <v>41639</v>
      </c>
      <c r="R23" s="1">
        <v>3.07</v>
      </c>
      <c r="S23" s="1">
        <v>1177591</v>
      </c>
      <c r="T23" s="3">
        <f t="shared" si="3"/>
        <v>3615204.3699999996</v>
      </c>
      <c r="V23" s="6">
        <v>41639</v>
      </c>
      <c r="W23" s="1">
        <v>4.0000000000000002E-4</v>
      </c>
      <c r="X23" s="1">
        <v>240779</v>
      </c>
      <c r="Y23" s="3">
        <f t="shared" si="4"/>
        <v>96.311599999999999</v>
      </c>
      <c r="AA23" s="6">
        <v>41639</v>
      </c>
      <c r="AB23" s="1">
        <v>1.25E-4</v>
      </c>
      <c r="AC23" s="1">
        <v>5998</v>
      </c>
      <c r="AD23" s="3">
        <f t="shared" si="5"/>
        <v>0.74975000000000003</v>
      </c>
      <c r="AF23" s="6">
        <v>41547</v>
      </c>
      <c r="AG23" s="1">
        <v>1.25E-4</v>
      </c>
      <c r="AH23" s="1">
        <v>57017</v>
      </c>
      <c r="AI23" s="3">
        <f t="shared" si="6"/>
        <v>7.1271250000000004</v>
      </c>
      <c r="AK23" s="6">
        <v>41639</v>
      </c>
      <c r="AL23" s="1">
        <v>0.35</v>
      </c>
      <c r="AM23" s="1">
        <v>4628</v>
      </c>
      <c r="AN23" s="3">
        <f t="shared" si="7"/>
        <v>1619.8</v>
      </c>
      <c r="AP23" s="6">
        <v>41639</v>
      </c>
      <c r="AQ23" s="1">
        <v>7.25</v>
      </c>
      <c r="AR23" s="1">
        <v>534424</v>
      </c>
      <c r="AS23" s="3">
        <f t="shared" si="8"/>
        <v>3874574</v>
      </c>
      <c r="AU23" s="6">
        <v>41547</v>
      </c>
      <c r="AV23" s="1">
        <v>0.01</v>
      </c>
      <c r="AW23" s="1">
        <v>175307</v>
      </c>
      <c r="AX23" s="3">
        <f t="shared" si="9"/>
        <v>1753.07</v>
      </c>
      <c r="AZ23" s="6">
        <v>41639</v>
      </c>
      <c r="BA23" s="1">
        <v>0.08</v>
      </c>
      <c r="BB23" s="1">
        <v>39032</v>
      </c>
      <c r="BC23" s="3">
        <f t="shared" si="10"/>
        <v>3122.56</v>
      </c>
      <c r="BE23" s="6">
        <v>41547</v>
      </c>
      <c r="BF23" s="1">
        <v>1E-3</v>
      </c>
      <c r="BG23" s="1">
        <v>3720</v>
      </c>
      <c r="BH23" s="3">
        <f t="shared" si="11"/>
        <v>3.72</v>
      </c>
      <c r="BJ23" s="6">
        <v>41639</v>
      </c>
      <c r="BK23" s="1">
        <v>0.02</v>
      </c>
      <c r="BL23" s="1">
        <v>517227</v>
      </c>
      <c r="BM23" s="3">
        <f t="shared" si="12"/>
        <v>10344.540000000001</v>
      </c>
      <c r="BO23" s="6">
        <v>41639</v>
      </c>
      <c r="BP23" s="1">
        <v>1E-4</v>
      </c>
      <c r="BQ23" s="1">
        <v>1604195</v>
      </c>
      <c r="BR23" s="3">
        <f t="shared" si="13"/>
        <v>160.4195</v>
      </c>
      <c r="BT23" s="6">
        <v>41361</v>
      </c>
      <c r="BU23" s="1">
        <v>1E-4</v>
      </c>
      <c r="BV23" s="1">
        <v>100</v>
      </c>
      <c r="BW23" s="3">
        <f t="shared" si="14"/>
        <v>0.01</v>
      </c>
      <c r="BY23" s="6">
        <v>41639</v>
      </c>
      <c r="BZ23" s="1">
        <v>1.2999999999999999E-3</v>
      </c>
      <c r="CA23" s="1">
        <v>729692</v>
      </c>
      <c r="CB23" s="3">
        <f t="shared" si="15"/>
        <v>948.59960000000001</v>
      </c>
      <c r="CD23" s="6">
        <v>41639</v>
      </c>
      <c r="CE23" s="1">
        <v>1.6000000000000001E-3</v>
      </c>
      <c r="CF23" s="1">
        <v>5109658</v>
      </c>
      <c r="CG23" s="3">
        <f t="shared" si="16"/>
        <v>8175.4528</v>
      </c>
      <c r="CI23" s="6">
        <v>41639</v>
      </c>
      <c r="CJ23" s="1">
        <v>1.25E-4</v>
      </c>
      <c r="CK23" s="1">
        <v>13352</v>
      </c>
      <c r="CL23" s="3">
        <f t="shared" si="17"/>
        <v>1.669</v>
      </c>
      <c r="CQ23" s="3" t="str">
        <f t="shared" si="18"/>
        <v/>
      </c>
      <c r="CS23" s="6">
        <v>41639</v>
      </c>
      <c r="CT23" s="1">
        <v>0.24</v>
      </c>
      <c r="CU23" s="1">
        <v>7152058</v>
      </c>
      <c r="CV23" s="3">
        <f t="shared" si="19"/>
        <v>1716493.92</v>
      </c>
      <c r="CX23" s="6">
        <v>41639</v>
      </c>
      <c r="CY23" s="1">
        <v>13.5</v>
      </c>
      <c r="CZ23" s="1">
        <v>1517418</v>
      </c>
      <c r="DA23" s="3">
        <f t="shared" si="20"/>
        <v>20485143</v>
      </c>
      <c r="DC23" s="6">
        <v>41639</v>
      </c>
      <c r="DD23" s="1">
        <v>1.6000000000000001E-3</v>
      </c>
      <c r="DE23" s="1">
        <v>14139</v>
      </c>
      <c r="DF23" s="3">
        <f t="shared" si="21"/>
        <v>22.622400000000003</v>
      </c>
      <c r="DH23" s="6">
        <v>41639</v>
      </c>
      <c r="DI23" s="1">
        <v>0.02</v>
      </c>
      <c r="DJ23" s="1">
        <v>353446</v>
      </c>
      <c r="DK23" s="3">
        <f t="shared" si="22"/>
        <v>7068.92</v>
      </c>
      <c r="DM23" s="6">
        <v>41639</v>
      </c>
      <c r="DN23" s="1">
        <v>21</v>
      </c>
      <c r="DO23" s="1">
        <v>346</v>
      </c>
      <c r="DP23" s="3">
        <f t="shared" si="23"/>
        <v>7266</v>
      </c>
      <c r="DR23" s="6">
        <v>41639</v>
      </c>
      <c r="DS23" s="1">
        <v>1.4999999999999999E-2</v>
      </c>
      <c r="DT23" s="1">
        <v>557472</v>
      </c>
      <c r="DU23" s="3">
        <f t="shared" si="24"/>
        <v>8362.08</v>
      </c>
      <c r="DW23" s="6">
        <v>41639</v>
      </c>
      <c r="DX23" s="1">
        <v>165</v>
      </c>
      <c r="DY23" s="1">
        <v>273</v>
      </c>
      <c r="DZ23" s="3">
        <f t="shared" si="25"/>
        <v>45045</v>
      </c>
      <c r="EB23" s="6">
        <v>41639</v>
      </c>
      <c r="EC23" s="1">
        <v>0.15</v>
      </c>
      <c r="ED23" s="1">
        <v>28700</v>
      </c>
      <c r="EE23" s="3">
        <f t="shared" si="26"/>
        <v>4305</v>
      </c>
      <c r="EG23" s="6">
        <v>41639</v>
      </c>
      <c r="EH23" s="1">
        <v>0.28999999999999998</v>
      </c>
      <c r="EI23" s="1">
        <v>146593</v>
      </c>
      <c r="EJ23" s="3">
        <f t="shared" si="27"/>
        <v>42511.969999999994</v>
      </c>
      <c r="EL23" s="6">
        <v>41639</v>
      </c>
      <c r="EM23" s="1">
        <v>6.6E-3</v>
      </c>
      <c r="EN23" s="1">
        <v>3470033</v>
      </c>
      <c r="EO23" s="3">
        <f t="shared" si="28"/>
        <v>22902.217799999999</v>
      </c>
      <c r="EQ23" s="6">
        <v>39994</v>
      </c>
      <c r="ER23" s="1">
        <v>112858</v>
      </c>
      <c r="ES23" s="1">
        <v>1000</v>
      </c>
      <c r="ET23" s="3">
        <f t="shared" si="29"/>
        <v>112858000</v>
      </c>
      <c r="EV23" s="6">
        <v>41639</v>
      </c>
      <c r="EW23" s="1">
        <v>2.9999999999999997E-4</v>
      </c>
      <c r="EX23" s="1">
        <v>16801590</v>
      </c>
      <c r="EY23" s="3">
        <f t="shared" si="30"/>
        <v>5040.4769999999999</v>
      </c>
      <c r="FA23" s="6">
        <v>41547</v>
      </c>
      <c r="FB23" s="1">
        <v>0.05</v>
      </c>
      <c r="FC23" s="1">
        <v>89564</v>
      </c>
      <c r="FD23" s="3">
        <f t="shared" si="31"/>
        <v>4478.2</v>
      </c>
      <c r="FF23" s="6">
        <v>40998</v>
      </c>
      <c r="FG23" s="1">
        <v>1.8E-3</v>
      </c>
      <c r="FH23" s="1">
        <v>90000</v>
      </c>
      <c r="FI23" s="3">
        <f t="shared" si="32"/>
        <v>162</v>
      </c>
      <c r="FK23" s="6">
        <v>41639</v>
      </c>
      <c r="FL23" s="1">
        <v>2.18E-2</v>
      </c>
      <c r="FM23" s="1">
        <v>139204520</v>
      </c>
      <c r="FN23" s="3">
        <f t="shared" si="33"/>
        <v>3034658.5359999998</v>
      </c>
      <c r="FP23" s="6">
        <v>41639</v>
      </c>
      <c r="FQ23" s="1">
        <v>5.0000000000000001E-4</v>
      </c>
      <c r="FR23" s="1">
        <v>15213361</v>
      </c>
      <c r="FS23" s="3">
        <f t="shared" si="34"/>
        <v>7606.6805000000004</v>
      </c>
      <c r="FU23" s="6">
        <v>41639</v>
      </c>
      <c r="FV23" s="1">
        <v>1.1999999999999999E-3</v>
      </c>
      <c r="FW23" s="1">
        <v>323543057</v>
      </c>
      <c r="FX23" s="3">
        <f t="shared" si="35"/>
        <v>388251.66839999997</v>
      </c>
      <c r="FZ23" s="6">
        <v>41639</v>
      </c>
      <c r="GA23" s="1">
        <v>0.55000000000000004</v>
      </c>
      <c r="GB23" s="1">
        <v>48223</v>
      </c>
      <c r="GC23" s="3">
        <f t="shared" si="36"/>
        <v>26522.65</v>
      </c>
      <c r="GE23" s="6">
        <v>41547</v>
      </c>
      <c r="GF23" s="1">
        <v>1.1000000000000001E-3</v>
      </c>
      <c r="GG23" s="1">
        <v>1068945</v>
      </c>
      <c r="GH23" s="3">
        <f t="shared" si="37"/>
        <v>1175.8395</v>
      </c>
      <c r="GJ23" s="6">
        <v>41639</v>
      </c>
      <c r="GK23" s="1">
        <v>6.8999999999999999E-3</v>
      </c>
      <c r="GL23" s="1">
        <v>2777703</v>
      </c>
      <c r="GM23" s="3">
        <f t="shared" si="38"/>
        <v>19166.150699999998</v>
      </c>
      <c r="GO23" s="6">
        <v>41639</v>
      </c>
      <c r="GP23" s="1">
        <v>1.69</v>
      </c>
      <c r="GQ23" s="1">
        <v>152144</v>
      </c>
      <c r="GR23" s="3">
        <f t="shared" si="39"/>
        <v>257123.36</v>
      </c>
      <c r="GT23" s="6">
        <v>41639</v>
      </c>
      <c r="GU23" s="1">
        <v>2</v>
      </c>
      <c r="GV23" s="1">
        <v>158486</v>
      </c>
      <c r="GW23" s="3">
        <f t="shared" si="40"/>
        <v>316972</v>
      </c>
      <c r="GY23" s="6">
        <v>41639</v>
      </c>
      <c r="GZ23" s="1">
        <v>0.1</v>
      </c>
      <c r="HA23" s="1">
        <v>316483</v>
      </c>
      <c r="HB23" s="3">
        <f t="shared" si="41"/>
        <v>31648.300000000003</v>
      </c>
      <c r="HD23" s="6">
        <v>41639</v>
      </c>
      <c r="HE23" s="1">
        <v>5.25</v>
      </c>
      <c r="HF23" s="1">
        <v>73954</v>
      </c>
      <c r="HG23" s="3">
        <f t="shared" si="42"/>
        <v>388258.5</v>
      </c>
      <c r="HI23" s="6">
        <v>41547</v>
      </c>
      <c r="HJ23" s="1">
        <v>0.6</v>
      </c>
      <c r="HK23" s="1">
        <v>196000</v>
      </c>
      <c r="HL23" s="3">
        <f t="shared" si="43"/>
        <v>117600</v>
      </c>
      <c r="HN23" s="6">
        <v>41639</v>
      </c>
      <c r="HO23" s="1">
        <v>3.5000000000000003E-2</v>
      </c>
      <c r="HP23" s="1">
        <v>87246</v>
      </c>
      <c r="HQ23" s="3">
        <f t="shared" si="44"/>
        <v>3053.61</v>
      </c>
      <c r="HS23" s="6">
        <v>41639</v>
      </c>
      <c r="HT23" s="1">
        <v>0.09</v>
      </c>
      <c r="HU23" s="1">
        <v>195273</v>
      </c>
      <c r="HV23" s="3">
        <f t="shared" si="45"/>
        <v>17574.57</v>
      </c>
      <c r="HX23" s="6">
        <v>41639</v>
      </c>
      <c r="HY23" s="1">
        <v>10.89</v>
      </c>
      <c r="HZ23" s="1">
        <v>44642278</v>
      </c>
      <c r="IA23" s="3">
        <f t="shared" si="46"/>
        <v>486154407.42000002</v>
      </c>
      <c r="IC23" s="6">
        <v>41639</v>
      </c>
      <c r="ID23" s="1">
        <v>2.8999999999999998E-3</v>
      </c>
      <c r="IE23" s="1">
        <v>5797952</v>
      </c>
      <c r="IF23" s="3">
        <f t="shared" si="47"/>
        <v>16814.060799999999</v>
      </c>
      <c r="IH23" s="6">
        <v>41639</v>
      </c>
      <c r="II23" s="1">
        <v>5.55</v>
      </c>
      <c r="IJ23" s="1">
        <v>814519</v>
      </c>
      <c r="IK23" s="3">
        <f t="shared" si="48"/>
        <v>4520580.45</v>
      </c>
      <c r="IM23" s="6">
        <v>41639</v>
      </c>
      <c r="IN23" s="1">
        <v>3.1E-4</v>
      </c>
      <c r="IO23" s="1">
        <v>10837374</v>
      </c>
      <c r="IP23" s="3">
        <f t="shared" si="49"/>
        <v>3359.5859399999999</v>
      </c>
      <c r="IR23" s="6">
        <v>41639</v>
      </c>
      <c r="IS23" s="1">
        <v>3.7199999999999998</v>
      </c>
      <c r="IT23" s="1">
        <v>74883</v>
      </c>
      <c r="IU23" s="3">
        <f t="shared" si="50"/>
        <v>278564.76</v>
      </c>
      <c r="IW23" s="6">
        <v>41639</v>
      </c>
      <c r="IX23" s="1">
        <v>1.9E-2</v>
      </c>
      <c r="IY23" s="1">
        <v>3723502</v>
      </c>
      <c r="IZ23" s="3">
        <f t="shared" si="51"/>
        <v>70746.538</v>
      </c>
      <c r="JB23" s="6">
        <v>41639</v>
      </c>
      <c r="JC23" s="1">
        <v>1.6999999999999999E-3</v>
      </c>
      <c r="JD23" s="1">
        <v>188365993</v>
      </c>
      <c r="JE23" s="3">
        <f t="shared" si="52"/>
        <v>320222.18809999997</v>
      </c>
      <c r="JG23" s="6">
        <v>41639</v>
      </c>
      <c r="JH23" s="1">
        <v>2.0199999999999999E-2</v>
      </c>
      <c r="JI23" s="1">
        <v>681337</v>
      </c>
      <c r="JJ23" s="3">
        <f t="shared" si="53"/>
        <v>13763.007399999999</v>
      </c>
      <c r="JO23" s="3" t="str">
        <f t="shared" si="54"/>
        <v/>
      </c>
      <c r="JQ23" s="6">
        <v>41639</v>
      </c>
      <c r="JR23" s="1">
        <v>11</v>
      </c>
      <c r="JS23" s="1">
        <v>3409</v>
      </c>
      <c r="JT23" s="3">
        <f t="shared" si="55"/>
        <v>37499</v>
      </c>
      <c r="JY23" s="3" t="str">
        <f t="shared" si="56"/>
        <v/>
      </c>
      <c r="KA23" s="6">
        <v>40998</v>
      </c>
      <c r="KB23" s="1">
        <v>6.75</v>
      </c>
      <c r="KC23" s="1">
        <v>16951</v>
      </c>
      <c r="KD23" s="3">
        <f t="shared" si="57"/>
        <v>114419.25</v>
      </c>
      <c r="KI23" s="3" t="str">
        <f t="shared" si="58"/>
        <v/>
      </c>
      <c r="KK23" s="6">
        <v>41639</v>
      </c>
      <c r="KL23" s="1">
        <v>0.78</v>
      </c>
      <c r="KM23" s="1">
        <v>21831611</v>
      </c>
      <c r="KN23" s="3">
        <f t="shared" si="59"/>
        <v>17028656.580000002</v>
      </c>
      <c r="KP23" s="6">
        <v>41639</v>
      </c>
      <c r="KQ23" s="1">
        <v>2.9000000000000001E-2</v>
      </c>
      <c r="KR23" s="1">
        <v>9999457</v>
      </c>
      <c r="KS23" s="3">
        <f t="shared" si="60"/>
        <v>289984.25300000003</v>
      </c>
      <c r="KU23" s="6">
        <v>41639</v>
      </c>
      <c r="KV23" s="1">
        <v>8.5199999999999998E-2</v>
      </c>
      <c r="KW23" s="1">
        <v>2959718</v>
      </c>
      <c r="KX23" s="3">
        <f t="shared" si="61"/>
        <v>252167.9736</v>
      </c>
      <c r="KZ23" s="6">
        <v>41639</v>
      </c>
      <c r="LA23" s="1">
        <v>14</v>
      </c>
      <c r="LB23" s="1">
        <v>1117</v>
      </c>
      <c r="LC23" s="3">
        <f t="shared" si="62"/>
        <v>15638</v>
      </c>
      <c r="LE23" s="6">
        <v>41639</v>
      </c>
      <c r="LF23" s="1">
        <v>8.5000000000000006E-2</v>
      </c>
      <c r="LG23" s="1">
        <v>178600</v>
      </c>
      <c r="LH23" s="3">
        <f t="shared" si="63"/>
        <v>15181.000000000002</v>
      </c>
      <c r="LJ23" s="6">
        <v>41639</v>
      </c>
      <c r="LK23" s="1">
        <v>48.6</v>
      </c>
      <c r="LL23" s="1">
        <v>230404</v>
      </c>
      <c r="LM23" s="3">
        <f t="shared" si="64"/>
        <v>11197634.4</v>
      </c>
      <c r="LO23" s="6">
        <v>41639</v>
      </c>
      <c r="LP23" s="1">
        <v>3</v>
      </c>
      <c r="LQ23" s="1">
        <v>10122</v>
      </c>
      <c r="LR23" s="3">
        <f t="shared" si="65"/>
        <v>30366</v>
      </c>
      <c r="LW23" s="3" t="str">
        <f t="shared" si="66"/>
        <v/>
      </c>
      <c r="LY23" s="6">
        <v>41639</v>
      </c>
      <c r="LZ23" s="1">
        <v>8.9999999999999993E-3</v>
      </c>
      <c r="MA23" s="1">
        <v>8038530</v>
      </c>
      <c r="MB23" s="3">
        <f t="shared" si="67"/>
        <v>72346.76999999999</v>
      </c>
      <c r="MD23" s="6">
        <v>41639</v>
      </c>
      <c r="ME23" s="1">
        <v>0.23788000000000001</v>
      </c>
      <c r="MF23" s="1">
        <v>3832971</v>
      </c>
      <c r="MG23" s="3">
        <f t="shared" si="68"/>
        <v>911787.14147999999</v>
      </c>
      <c r="MI23" s="6">
        <v>41639</v>
      </c>
      <c r="MJ23" s="1">
        <v>11.9719</v>
      </c>
      <c r="MK23" s="1">
        <v>1628047</v>
      </c>
      <c r="ML23" s="3">
        <f t="shared" si="69"/>
        <v>19490815.879299998</v>
      </c>
      <c r="MN23" s="6">
        <v>41639</v>
      </c>
      <c r="MO23" s="1">
        <v>0.121</v>
      </c>
      <c r="MP23" s="1">
        <v>7180040</v>
      </c>
      <c r="MQ23" s="3">
        <f t="shared" si="70"/>
        <v>868784.84</v>
      </c>
      <c r="MS23" s="6">
        <v>41639</v>
      </c>
      <c r="MT23" s="1">
        <v>0.25</v>
      </c>
      <c r="MU23" s="1">
        <v>76450</v>
      </c>
      <c r="MV23" s="3">
        <f t="shared" si="71"/>
        <v>19112.5</v>
      </c>
      <c r="MX23" s="6">
        <v>41547</v>
      </c>
      <c r="MY23" s="1">
        <v>0.19</v>
      </c>
      <c r="MZ23" s="1">
        <v>2000</v>
      </c>
      <c r="NA23" s="3">
        <f t="shared" si="72"/>
        <v>380</v>
      </c>
      <c r="NC23" s="6">
        <v>41639</v>
      </c>
      <c r="ND23" s="1">
        <v>0.14810000000000001</v>
      </c>
      <c r="NE23" s="1">
        <v>2793300</v>
      </c>
      <c r="NF23" s="3">
        <f t="shared" si="73"/>
        <v>413687.73000000004</v>
      </c>
      <c r="NH23" s="6">
        <v>41639</v>
      </c>
      <c r="NI23" s="1">
        <v>2.68</v>
      </c>
      <c r="NJ23" s="1">
        <v>17000</v>
      </c>
      <c r="NK23" s="3">
        <f t="shared" si="74"/>
        <v>45560</v>
      </c>
      <c r="NM23" s="6">
        <v>41639</v>
      </c>
      <c r="NN23" s="1">
        <v>0.53</v>
      </c>
      <c r="NO23" s="1">
        <v>10513480</v>
      </c>
      <c r="NP23" s="3">
        <f t="shared" si="75"/>
        <v>5572144.4000000004</v>
      </c>
      <c r="NR23" s="6">
        <v>41639</v>
      </c>
      <c r="NS23" s="1">
        <v>55.2</v>
      </c>
      <c r="NT23" s="1">
        <v>1308948</v>
      </c>
      <c r="NU23" s="3">
        <f t="shared" si="76"/>
        <v>72253929.600000009</v>
      </c>
      <c r="NW23" s="6">
        <v>41639</v>
      </c>
      <c r="NX23" s="1">
        <v>0.5</v>
      </c>
      <c r="NY23" s="1">
        <v>266600</v>
      </c>
      <c r="NZ23" s="3">
        <f t="shared" si="77"/>
        <v>133300</v>
      </c>
      <c r="OB23" s="6">
        <v>41639</v>
      </c>
      <c r="OC23" s="1">
        <v>0.9234</v>
      </c>
      <c r="OD23" s="1">
        <v>503771</v>
      </c>
      <c r="OE23" s="3">
        <f t="shared" si="78"/>
        <v>465182.14140000002</v>
      </c>
      <c r="OG23" s="6">
        <v>41639</v>
      </c>
      <c r="OH23" s="1">
        <v>7.0000000000000007E-2</v>
      </c>
      <c r="OI23" s="1">
        <v>104943</v>
      </c>
      <c r="OJ23" s="3">
        <f t="shared" si="79"/>
        <v>7346.0100000000011</v>
      </c>
      <c r="OO23" s="3" t="str">
        <f t="shared" si="80"/>
        <v/>
      </c>
      <c r="OQ23" s="6">
        <v>41639</v>
      </c>
      <c r="OR23" s="1">
        <v>2.52</v>
      </c>
      <c r="OS23" s="1">
        <v>33600994</v>
      </c>
      <c r="OT23" s="3">
        <f t="shared" si="81"/>
        <v>84674504.879999995</v>
      </c>
      <c r="OV23" s="6">
        <v>41639</v>
      </c>
      <c r="OW23" s="1">
        <v>0.67</v>
      </c>
      <c r="OX23" s="1">
        <v>393818</v>
      </c>
      <c r="OY23" s="3">
        <f t="shared" si="82"/>
        <v>263858.06</v>
      </c>
      <c r="PA23" s="6">
        <v>41639</v>
      </c>
      <c r="PB23" s="1">
        <v>0.2351</v>
      </c>
      <c r="PC23" s="1">
        <v>1873451</v>
      </c>
      <c r="PD23" s="3">
        <f t="shared" si="83"/>
        <v>440448.33010000002</v>
      </c>
      <c r="PF23" s="6">
        <v>41639</v>
      </c>
      <c r="PG23" s="1">
        <v>8.4</v>
      </c>
      <c r="PH23" s="1">
        <v>11784</v>
      </c>
      <c r="PI23" s="3">
        <f t="shared" si="84"/>
        <v>98985.600000000006</v>
      </c>
      <c r="PK23" s="6">
        <v>41639</v>
      </c>
      <c r="PL23" s="1">
        <v>2</v>
      </c>
      <c r="PM23" s="1">
        <v>336374</v>
      </c>
      <c r="PN23" s="3">
        <f t="shared" si="85"/>
        <v>672748</v>
      </c>
      <c r="PP23" s="6">
        <v>41639</v>
      </c>
      <c r="PQ23" s="1">
        <v>3.19</v>
      </c>
      <c r="PR23" s="1">
        <v>586409</v>
      </c>
      <c r="PS23" s="3">
        <f t="shared" si="86"/>
        <v>1870644.71</v>
      </c>
      <c r="PU23" s="6">
        <v>41639</v>
      </c>
      <c r="PV23" s="1">
        <v>99.2</v>
      </c>
      <c r="PW23" s="1">
        <v>14714870</v>
      </c>
      <c r="PX23" s="3">
        <f t="shared" si="87"/>
        <v>1459715104</v>
      </c>
      <c r="QC23" s="3" t="str">
        <f t="shared" si="88"/>
        <v/>
      </c>
      <c r="QE23" s="6">
        <v>41639</v>
      </c>
      <c r="QF23" s="1">
        <v>2.77</v>
      </c>
      <c r="QG23" s="1">
        <v>360016</v>
      </c>
      <c r="QH23" s="3">
        <f t="shared" si="89"/>
        <v>997244.32</v>
      </c>
      <c r="QJ23" s="6">
        <v>41639</v>
      </c>
      <c r="QK23" s="1">
        <v>0.32990000000000003</v>
      </c>
      <c r="QL23" s="1">
        <v>72269</v>
      </c>
      <c r="QM23" s="3">
        <f t="shared" si="90"/>
        <v>23841.543100000003</v>
      </c>
      <c r="QO23" s="6">
        <v>41639</v>
      </c>
      <c r="QP23" s="1">
        <v>17.18</v>
      </c>
      <c r="QQ23" s="1">
        <v>328620</v>
      </c>
      <c r="QR23" s="3">
        <f t="shared" si="91"/>
        <v>5645691.5999999996</v>
      </c>
      <c r="QT23" s="6">
        <v>41639</v>
      </c>
      <c r="QU23" s="1">
        <v>9.66</v>
      </c>
      <c r="QV23" s="1">
        <v>1291542</v>
      </c>
      <c r="QW23" s="3">
        <f t="shared" si="92"/>
        <v>12476295.720000001</v>
      </c>
      <c r="RB23" s="3" t="str">
        <f t="shared" si="93"/>
        <v/>
      </c>
      <c r="RD23" s="6">
        <v>41639</v>
      </c>
      <c r="RE23" s="1">
        <v>26</v>
      </c>
      <c r="RF23" s="1">
        <v>2490</v>
      </c>
      <c r="RG23" s="3">
        <f t="shared" si="94"/>
        <v>64740</v>
      </c>
      <c r="RI23" s="6">
        <v>41639</v>
      </c>
      <c r="RJ23" s="1">
        <v>435.75009999999997</v>
      </c>
      <c r="RK23" s="1">
        <v>159745</v>
      </c>
      <c r="RL23" s="3">
        <f t="shared" si="95"/>
        <v>69608899.7245</v>
      </c>
      <c r="RN23" s="6">
        <v>41639</v>
      </c>
      <c r="RO23" s="1">
        <v>21.5</v>
      </c>
      <c r="RP23" s="1">
        <v>638919</v>
      </c>
      <c r="RQ23" s="3">
        <f t="shared" si="96"/>
        <v>13736758.5</v>
      </c>
      <c r="RS23" s="6">
        <v>41639</v>
      </c>
      <c r="RT23" s="1">
        <v>0.39</v>
      </c>
      <c r="RU23" s="1">
        <v>65719</v>
      </c>
      <c r="RV23" s="3">
        <f t="shared" si="97"/>
        <v>25630.41</v>
      </c>
      <c r="RX23" s="6">
        <v>41639</v>
      </c>
      <c r="RY23" s="1">
        <v>4.4000000000000004</v>
      </c>
      <c r="RZ23" s="1">
        <v>170346</v>
      </c>
      <c r="SA23" s="3">
        <f t="shared" si="98"/>
        <v>749522.4</v>
      </c>
      <c r="SF23" s="3" t="str">
        <f t="shared" si="99"/>
        <v/>
      </c>
      <c r="SH23" s="6">
        <v>41639</v>
      </c>
      <c r="SI23" s="1">
        <v>0.76</v>
      </c>
      <c r="SJ23" s="1">
        <v>1067517</v>
      </c>
      <c r="SK23" s="3">
        <f t="shared" si="100"/>
        <v>811312.92</v>
      </c>
      <c r="SM23" s="6">
        <v>41639</v>
      </c>
      <c r="SN23" s="1">
        <v>7.25</v>
      </c>
      <c r="SO23" s="1">
        <v>11988</v>
      </c>
      <c r="SP23" s="3">
        <f t="shared" si="101"/>
        <v>86913</v>
      </c>
      <c r="SR23" s="6">
        <v>41639</v>
      </c>
      <c r="SS23" s="1">
        <v>12.99</v>
      </c>
      <c r="ST23" s="1">
        <v>1160687</v>
      </c>
      <c r="SU23" s="3">
        <f t="shared" si="102"/>
        <v>15077324.130000001</v>
      </c>
      <c r="SZ23" s="3" t="str">
        <f t="shared" si="103"/>
        <v/>
      </c>
      <c r="TB23" s="6">
        <v>41639</v>
      </c>
      <c r="TC23" s="1">
        <v>3.95</v>
      </c>
      <c r="TD23" s="1">
        <v>162102</v>
      </c>
      <c r="TE23" s="3">
        <f t="shared" si="104"/>
        <v>640302.9</v>
      </c>
      <c r="TG23" s="6">
        <v>41639</v>
      </c>
      <c r="TH23" s="1">
        <v>6.41</v>
      </c>
      <c r="TI23" s="1">
        <v>649201</v>
      </c>
      <c r="TJ23" s="3">
        <f t="shared" si="105"/>
        <v>4161378.41</v>
      </c>
      <c r="TL23" s="6">
        <v>41639</v>
      </c>
      <c r="TM23" s="1">
        <v>0.57999999999999996</v>
      </c>
      <c r="TN23" s="1">
        <v>267022</v>
      </c>
      <c r="TO23" s="3">
        <f t="shared" si="106"/>
        <v>154872.75999999998</v>
      </c>
      <c r="TQ23" s="6">
        <v>41639</v>
      </c>
      <c r="TR23" s="1">
        <v>3.3275000000000001</v>
      </c>
      <c r="TS23" s="1">
        <v>7413424</v>
      </c>
      <c r="TT23" s="3">
        <f t="shared" si="107"/>
        <v>24668168.359999999</v>
      </c>
      <c r="TY23" s="3" t="str">
        <f t="shared" si="108"/>
        <v/>
      </c>
      <c r="UA23" s="6">
        <v>41639</v>
      </c>
      <c r="UB23" s="1">
        <v>11.37</v>
      </c>
      <c r="UC23" s="1">
        <v>7556003</v>
      </c>
      <c r="UD23" s="3">
        <f t="shared" si="109"/>
        <v>85911754.109999999</v>
      </c>
      <c r="UF23" s="6">
        <v>41639</v>
      </c>
      <c r="UG23" s="1">
        <v>10.9</v>
      </c>
      <c r="UH23" s="1">
        <v>79763</v>
      </c>
      <c r="UI23" s="3">
        <f t="shared" si="110"/>
        <v>869416.70000000007</v>
      </c>
      <c r="UK23" s="6">
        <v>41639</v>
      </c>
      <c r="UL23" s="1">
        <v>28.44</v>
      </c>
      <c r="UM23" s="1">
        <v>2257407</v>
      </c>
      <c r="UN23" s="3">
        <f t="shared" si="111"/>
        <v>64200655.080000006</v>
      </c>
      <c r="UP23" s="6">
        <v>41639</v>
      </c>
      <c r="UQ23" s="1">
        <v>11.3</v>
      </c>
      <c r="UR23" s="1">
        <v>6964</v>
      </c>
      <c r="US23" s="3">
        <f t="shared" si="112"/>
        <v>78693.200000000012</v>
      </c>
      <c r="UU23" s="6">
        <v>41639</v>
      </c>
      <c r="UV23" s="1">
        <v>4.92</v>
      </c>
      <c r="UW23" s="1">
        <v>7234047</v>
      </c>
      <c r="UX23" s="3">
        <f t="shared" si="113"/>
        <v>35591511.240000002</v>
      </c>
      <c r="VC23" s="3" t="str">
        <f t="shared" si="114"/>
        <v/>
      </c>
      <c r="VH23" s="3" t="str">
        <f t="shared" si="115"/>
        <v/>
      </c>
      <c r="VJ23" s="6">
        <v>41639</v>
      </c>
      <c r="VK23" s="1">
        <v>30.75</v>
      </c>
      <c r="VL23" s="1">
        <v>855773</v>
      </c>
      <c r="VM23" s="3">
        <f t="shared" si="116"/>
        <v>26315019.75</v>
      </c>
      <c r="VO23" s="6">
        <v>41639</v>
      </c>
      <c r="VP23" s="1">
        <v>6.32</v>
      </c>
      <c r="VQ23" s="1">
        <v>29841982</v>
      </c>
      <c r="VR23" s="3">
        <f t="shared" si="117"/>
        <v>188601326.24000001</v>
      </c>
      <c r="VT23" s="6">
        <v>41639</v>
      </c>
      <c r="VU23" s="1">
        <v>0.45</v>
      </c>
      <c r="VV23" s="1">
        <v>69199</v>
      </c>
      <c r="VW23" s="3">
        <f t="shared" si="118"/>
        <v>31139.55</v>
      </c>
      <c r="VY23" s="6">
        <v>41639</v>
      </c>
      <c r="VZ23" s="1">
        <v>3.09</v>
      </c>
      <c r="WA23" s="1">
        <v>3354460</v>
      </c>
      <c r="WB23" s="3">
        <f t="shared" si="119"/>
        <v>10365281.4</v>
      </c>
      <c r="WD23" s="6">
        <v>41639</v>
      </c>
      <c r="WE23" s="1">
        <v>71.680000000000007</v>
      </c>
      <c r="WF23" s="1">
        <v>1460928</v>
      </c>
      <c r="WG23" s="3">
        <f t="shared" si="120"/>
        <v>104719319.04000001</v>
      </c>
      <c r="WI23" s="6">
        <v>41639</v>
      </c>
      <c r="WJ23" s="1">
        <v>11.31</v>
      </c>
      <c r="WK23" s="1">
        <v>50984454</v>
      </c>
      <c r="WL23" s="3">
        <f t="shared" si="121"/>
        <v>576634174.74000001</v>
      </c>
      <c r="WN23" s="6">
        <v>41639</v>
      </c>
      <c r="WO23" s="1">
        <v>16.136399999999998</v>
      </c>
      <c r="WP23" s="1">
        <v>10430</v>
      </c>
      <c r="WQ23" s="3">
        <f t="shared" si="122"/>
        <v>168302.65199999997</v>
      </c>
      <c r="WS23" s="6">
        <v>41639</v>
      </c>
      <c r="WT23" s="1">
        <v>27.12</v>
      </c>
      <c r="WU23" s="1">
        <v>1629922</v>
      </c>
      <c r="WV23" s="3">
        <f t="shared" si="123"/>
        <v>44203484.640000001</v>
      </c>
      <c r="WX23" s="6">
        <v>41639</v>
      </c>
      <c r="WY23" s="1">
        <v>9.08</v>
      </c>
      <c r="WZ23" s="1">
        <v>145734765</v>
      </c>
      <c r="XA23" s="3">
        <f t="shared" si="124"/>
        <v>1323271666.2</v>
      </c>
      <c r="XC23" s="6">
        <v>41639</v>
      </c>
      <c r="XD23" s="1">
        <v>10.24</v>
      </c>
      <c r="XE23" s="1">
        <v>9515457</v>
      </c>
      <c r="XF23" s="3">
        <f t="shared" si="125"/>
        <v>97438279.680000007</v>
      </c>
      <c r="XK23" s="3" t="str">
        <f t="shared" si="126"/>
        <v/>
      </c>
      <c r="XM23" s="6">
        <v>41639</v>
      </c>
      <c r="XN23" s="1">
        <v>11.7</v>
      </c>
      <c r="XO23" s="1">
        <v>178656</v>
      </c>
      <c r="XP23" s="3">
        <f t="shared" si="127"/>
        <v>2090275.2</v>
      </c>
      <c r="XU23" s="3" t="str">
        <f t="shared" si="128"/>
        <v/>
      </c>
      <c r="XW23" s="6">
        <v>41639</v>
      </c>
      <c r="XX23" s="1">
        <v>28.9</v>
      </c>
      <c r="XY23" s="1">
        <v>47986</v>
      </c>
      <c r="XZ23" s="3">
        <f t="shared" si="129"/>
        <v>1386795.4</v>
      </c>
      <c r="YE23" s="3" t="str">
        <f t="shared" si="130"/>
        <v/>
      </c>
      <c r="YG23" s="6">
        <v>41639</v>
      </c>
      <c r="YH23" s="1">
        <v>26.7</v>
      </c>
      <c r="YI23" s="1">
        <v>11818793</v>
      </c>
      <c r="YJ23" s="3">
        <f t="shared" si="131"/>
        <v>315561773.09999996</v>
      </c>
      <c r="YL23" s="6">
        <v>41639</v>
      </c>
      <c r="YM23" s="1">
        <v>10.17</v>
      </c>
      <c r="YN23" s="1">
        <v>6847384</v>
      </c>
      <c r="YO23" s="3">
        <f t="shared" si="132"/>
        <v>69637895.280000001</v>
      </c>
      <c r="YQ23" s="6">
        <v>41639</v>
      </c>
      <c r="YR23" s="1">
        <v>79.349999999999994</v>
      </c>
      <c r="YS23" s="1">
        <v>1259244</v>
      </c>
      <c r="YT23" s="3">
        <f t="shared" si="133"/>
        <v>99921011.399999991</v>
      </c>
      <c r="YV23" s="6">
        <v>41639</v>
      </c>
      <c r="YW23" s="1">
        <v>7.4</v>
      </c>
      <c r="YX23" s="1">
        <v>3449125</v>
      </c>
      <c r="YY23" s="3">
        <f t="shared" si="134"/>
        <v>25523525</v>
      </c>
      <c r="ZA23" s="6">
        <v>41639</v>
      </c>
      <c r="ZB23" s="1">
        <v>9.8826999999999998</v>
      </c>
      <c r="ZC23" s="1">
        <v>147213</v>
      </c>
      <c r="ZD23" s="3">
        <f t="shared" si="135"/>
        <v>1454861.9150999999</v>
      </c>
      <c r="ZF23" s="6">
        <v>41639</v>
      </c>
      <c r="ZG23" s="1">
        <v>12.43</v>
      </c>
      <c r="ZH23" s="1">
        <v>14499162</v>
      </c>
      <c r="ZI23" s="3">
        <f t="shared" si="136"/>
        <v>180224583.66</v>
      </c>
      <c r="ZK23" s="6">
        <v>41639</v>
      </c>
      <c r="ZL23" s="1">
        <v>3.95</v>
      </c>
      <c r="ZM23" s="1">
        <v>25560868</v>
      </c>
      <c r="ZN23" s="3">
        <f t="shared" si="137"/>
        <v>100965428.60000001</v>
      </c>
      <c r="ZP23" s="6">
        <v>41639</v>
      </c>
      <c r="ZQ23" s="1">
        <v>5.0999999999999996</v>
      </c>
      <c r="ZR23" s="1">
        <v>276011</v>
      </c>
      <c r="ZS23" s="3">
        <f t="shared" si="138"/>
        <v>1407656.0999999999</v>
      </c>
      <c r="ZX23" s="3" t="str">
        <f t="shared" si="139"/>
        <v/>
      </c>
      <c r="ZZ23" s="6">
        <v>41639</v>
      </c>
      <c r="AAA23" s="1">
        <v>29.52</v>
      </c>
      <c r="AAB23" s="1">
        <v>19400799</v>
      </c>
      <c r="AAC23" s="3">
        <f t="shared" si="140"/>
        <v>572711586.48000002</v>
      </c>
      <c r="AAE23" s="6">
        <v>41639</v>
      </c>
      <c r="AAF23" s="1">
        <v>7.45</v>
      </c>
      <c r="AAG23" s="1">
        <v>11303479</v>
      </c>
      <c r="AAH23" s="3">
        <f t="shared" si="141"/>
        <v>84210918.549999997</v>
      </c>
      <c r="AAM23" s="3" t="str">
        <f t="shared" si="142"/>
        <v/>
      </c>
      <c r="AAO23" s="6">
        <v>41639</v>
      </c>
      <c r="AAP23" s="1">
        <v>6.64</v>
      </c>
      <c r="AAQ23" s="1">
        <v>2986752</v>
      </c>
      <c r="AAR23" s="3">
        <f t="shared" si="143"/>
        <v>19832033.279999997</v>
      </c>
      <c r="AAW23" s="3" t="str">
        <f t="shared" si="144"/>
        <v/>
      </c>
      <c r="ABB23" s="3" t="str">
        <f t="shared" si="145"/>
        <v/>
      </c>
      <c r="ABG23" s="3" t="str">
        <f t="shared" si="146"/>
        <v/>
      </c>
      <c r="ABI23" s="6">
        <v>41639</v>
      </c>
      <c r="ABJ23" s="1">
        <v>38.281999999999996</v>
      </c>
      <c r="ABK23" s="1">
        <v>13911799</v>
      </c>
      <c r="ABL23" s="3">
        <f t="shared" si="147"/>
        <v>532571489.31799996</v>
      </c>
      <c r="ABN23" s="6">
        <v>41639</v>
      </c>
      <c r="ABO23" s="1">
        <v>7.43</v>
      </c>
      <c r="ABP23" s="1">
        <v>4584824</v>
      </c>
      <c r="ABQ23" s="3">
        <f t="shared" si="148"/>
        <v>34065242.32</v>
      </c>
      <c r="ABV23" s="3" t="str">
        <f t="shared" si="149"/>
        <v/>
      </c>
      <c r="ABX23" s="6">
        <v>41639</v>
      </c>
      <c r="ABY23" s="1">
        <v>8.4000000000000005E-2</v>
      </c>
      <c r="ABZ23" s="1">
        <v>26042563</v>
      </c>
      <c r="ACA23" s="3">
        <f t="shared" si="150"/>
        <v>2187575.2920000004</v>
      </c>
      <c r="ACC23" s="6">
        <v>41639</v>
      </c>
      <c r="ACD23" s="1">
        <v>9.6</v>
      </c>
      <c r="ACE23" s="1">
        <v>13919196</v>
      </c>
      <c r="ACF23" s="3">
        <f t="shared" si="151"/>
        <v>133624281.59999999</v>
      </c>
      <c r="ACK23" s="3" t="str">
        <f t="shared" si="152"/>
        <v/>
      </c>
      <c r="ACM23" s="6">
        <v>41639</v>
      </c>
      <c r="ACN23" s="1">
        <v>11.17</v>
      </c>
      <c r="ACO23" s="1">
        <v>2044192</v>
      </c>
      <c r="ACP23" s="3">
        <f t="shared" si="153"/>
        <v>22833624.640000001</v>
      </c>
      <c r="ACU23" s="3" t="str">
        <f t="shared" si="154"/>
        <v/>
      </c>
      <c r="ACW23" s="6">
        <v>41639</v>
      </c>
      <c r="ACX23" s="1">
        <v>7.06</v>
      </c>
      <c r="ACY23" s="1">
        <v>6894574</v>
      </c>
      <c r="ACZ23" s="3">
        <f t="shared" si="155"/>
        <v>48675692.439999998</v>
      </c>
      <c r="ADB23" s="6">
        <v>41639</v>
      </c>
      <c r="ADC23" s="1">
        <v>4.72</v>
      </c>
      <c r="ADD23" s="1">
        <v>19616142</v>
      </c>
      <c r="ADE23" s="3">
        <f t="shared" si="156"/>
        <v>92588190.239999995</v>
      </c>
      <c r="ADG23" s="6">
        <v>41639</v>
      </c>
      <c r="ADH23" s="1">
        <v>7.38</v>
      </c>
      <c r="ADI23" s="1">
        <v>36582143</v>
      </c>
      <c r="ADJ23" s="3">
        <f t="shared" si="157"/>
        <v>269976215.33999997</v>
      </c>
      <c r="ADL23" s="6">
        <v>41639</v>
      </c>
      <c r="ADM23" s="1">
        <v>10.38</v>
      </c>
      <c r="ADN23" s="1">
        <v>12567333</v>
      </c>
      <c r="ADO23" s="3">
        <f t="shared" si="158"/>
        <v>130448916.54000001</v>
      </c>
      <c r="ADT23" s="3" t="str">
        <f t="shared" si="159"/>
        <v/>
      </c>
      <c r="ADY23" s="3" t="str">
        <f t="shared" si="160"/>
        <v/>
      </c>
      <c r="AEA23" s="6">
        <v>41639</v>
      </c>
      <c r="AEB23" s="1">
        <v>17.4572</v>
      </c>
      <c r="AEC23" s="1">
        <v>6058093</v>
      </c>
      <c r="AED23" s="3">
        <f t="shared" si="161"/>
        <v>105757341.1196</v>
      </c>
      <c r="AEF23" s="6">
        <v>41639</v>
      </c>
      <c r="AEG23" s="1">
        <v>16.125</v>
      </c>
      <c r="AEH23" s="1">
        <v>210655</v>
      </c>
      <c r="AEI23" s="3">
        <f t="shared" si="162"/>
        <v>3396811.875</v>
      </c>
      <c r="AEN23" s="3" t="str">
        <f t="shared" si="163"/>
        <v/>
      </c>
      <c r="AEP23" s="6">
        <v>41639</v>
      </c>
      <c r="AEQ23" s="1">
        <v>6.59</v>
      </c>
      <c r="AER23" s="1">
        <v>8024372</v>
      </c>
      <c r="AES23" s="3">
        <f t="shared" si="164"/>
        <v>52880611.479999997</v>
      </c>
      <c r="AEU23" s="6">
        <v>41639</v>
      </c>
      <c r="AEV23" s="1">
        <v>1.73</v>
      </c>
      <c r="AEW23" s="1">
        <v>41338759</v>
      </c>
      <c r="AEX23" s="3">
        <f t="shared" si="165"/>
        <v>71516053.069999993</v>
      </c>
      <c r="AEZ23" s="6">
        <v>41639</v>
      </c>
      <c r="AFA23" s="1">
        <v>9.7100000000000009</v>
      </c>
      <c r="AFB23" s="1">
        <v>4866082</v>
      </c>
      <c r="AFC23" s="3">
        <f t="shared" si="166"/>
        <v>47249656.220000006</v>
      </c>
      <c r="AFE23" s="6">
        <v>41639</v>
      </c>
      <c r="AFF23" s="1">
        <v>14.5</v>
      </c>
      <c r="AFG23" s="1">
        <v>8546044</v>
      </c>
      <c r="AFH23" s="3">
        <f t="shared" si="167"/>
        <v>123917638</v>
      </c>
      <c r="AFJ23" s="6">
        <v>41639</v>
      </c>
      <c r="AFK23" s="1">
        <v>8.69</v>
      </c>
      <c r="AFL23" s="1">
        <v>7220832</v>
      </c>
      <c r="AFM23" s="3">
        <f t="shared" si="168"/>
        <v>62749030.079999998</v>
      </c>
      <c r="AFO23" s="6">
        <v>41639</v>
      </c>
      <c r="AFP23" s="1">
        <v>8.3800000000000008</v>
      </c>
      <c r="AFQ23" s="1">
        <v>52174998</v>
      </c>
      <c r="AFR23" s="3">
        <f t="shared" si="169"/>
        <v>437226483.24000007</v>
      </c>
      <c r="AFW23" s="3" t="str">
        <f t="shared" si="170"/>
        <v/>
      </c>
      <c r="AGB23" s="3" t="str">
        <f t="shared" si="171"/>
        <v/>
      </c>
      <c r="AGD23" s="6">
        <v>41639</v>
      </c>
      <c r="AGE23" s="1">
        <v>4.4786000000000001</v>
      </c>
      <c r="AGF23" s="1">
        <v>370044342</v>
      </c>
      <c r="AGG23" s="3">
        <f t="shared" si="172"/>
        <v>1657280590.0812001</v>
      </c>
      <c r="AGL23" s="3" t="str">
        <f t="shared" si="173"/>
        <v/>
      </c>
      <c r="AGQ23" s="3" t="str">
        <f t="shared" si="174"/>
        <v/>
      </c>
      <c r="AGS23" s="6">
        <v>41639</v>
      </c>
      <c r="AGT23" s="1">
        <v>10.58</v>
      </c>
      <c r="AGU23" s="1">
        <v>36294732</v>
      </c>
      <c r="AGV23" s="3">
        <f t="shared" si="175"/>
        <v>383998264.56</v>
      </c>
      <c r="AGX23" s="6">
        <v>41639</v>
      </c>
      <c r="AGY23" s="1">
        <v>2.61</v>
      </c>
      <c r="AGZ23" s="1">
        <v>5404876</v>
      </c>
      <c r="AHA23" s="3">
        <f t="shared" si="176"/>
        <v>14106726.359999999</v>
      </c>
      <c r="AHC23" s="6">
        <v>41639</v>
      </c>
      <c r="AHD23" s="1">
        <v>12.12</v>
      </c>
      <c r="AHE23" s="1">
        <v>9749152</v>
      </c>
      <c r="AHF23" s="3">
        <f t="shared" si="177"/>
        <v>118159722.23999999</v>
      </c>
      <c r="AHH23" s="6">
        <v>41639</v>
      </c>
      <c r="AHI23" s="1">
        <v>5.79</v>
      </c>
      <c r="AHJ23" s="1">
        <v>34512344</v>
      </c>
      <c r="AHK23" s="3">
        <f t="shared" si="178"/>
        <v>199826471.75999999</v>
      </c>
      <c r="AHM23" s="6">
        <v>41639</v>
      </c>
      <c r="AHN23" s="1">
        <v>1.4</v>
      </c>
      <c r="AHO23" s="1">
        <v>8768443</v>
      </c>
      <c r="AHP23" s="3">
        <f t="shared" si="179"/>
        <v>12275820.199999999</v>
      </c>
      <c r="AHU23" s="3" t="str">
        <f t="shared" si="180"/>
        <v/>
      </c>
      <c r="AHZ23" s="3" t="str">
        <f t="shared" si="181"/>
        <v/>
      </c>
      <c r="AIB23" s="6">
        <v>41639</v>
      </c>
      <c r="AIC23" s="1">
        <v>8.6999999999999993</v>
      </c>
      <c r="AID23" s="1">
        <v>63448064</v>
      </c>
      <c r="AIE23" s="3">
        <f t="shared" si="182"/>
        <v>551998156.79999995</v>
      </c>
      <c r="AIJ23" s="3" t="str">
        <f t="shared" si="183"/>
        <v/>
      </c>
      <c r="AIL23" s="6">
        <v>41639</v>
      </c>
      <c r="AIM23" s="1">
        <v>11.79</v>
      </c>
      <c r="AIN23" s="1">
        <v>16027274</v>
      </c>
      <c r="AIO23" s="3">
        <f t="shared" si="184"/>
        <v>188961560.45999998</v>
      </c>
      <c r="AIQ23" s="6">
        <v>41639</v>
      </c>
      <c r="AIR23" s="1">
        <v>7.71</v>
      </c>
      <c r="AIS23" s="1">
        <v>3171847</v>
      </c>
      <c r="AIT23" s="3">
        <f t="shared" si="185"/>
        <v>24454940.370000001</v>
      </c>
      <c r="AIV23" s="6">
        <v>41639</v>
      </c>
      <c r="AIW23" s="1">
        <v>46.49</v>
      </c>
      <c r="AIX23" s="1">
        <v>19067641</v>
      </c>
      <c r="AIY23" s="3">
        <f t="shared" si="186"/>
        <v>886454630.09000003</v>
      </c>
      <c r="AJD23" s="3" t="str">
        <f t="shared" si="187"/>
        <v/>
      </c>
      <c r="AJI23" s="3" t="str">
        <f t="shared" si="188"/>
        <v/>
      </c>
      <c r="AJN23" s="3" t="str">
        <f t="shared" si="189"/>
        <v/>
      </c>
      <c r="AJP23" s="6">
        <v>41639</v>
      </c>
      <c r="AJQ23" s="1">
        <v>5.23</v>
      </c>
      <c r="AJR23" s="1">
        <v>52582407</v>
      </c>
      <c r="AJS23" s="3">
        <f t="shared" si="190"/>
        <v>275005988.61000001</v>
      </c>
      <c r="AJU23" s="6">
        <v>41639</v>
      </c>
      <c r="AJV23" s="1">
        <v>25.62</v>
      </c>
      <c r="AJW23" s="1">
        <v>7950317</v>
      </c>
      <c r="AJX23" s="3">
        <f t="shared" si="191"/>
        <v>203687121.54000002</v>
      </c>
      <c r="AJZ23" s="6">
        <v>41639</v>
      </c>
      <c r="AKA23" s="1">
        <v>10.5</v>
      </c>
      <c r="AKB23" s="1">
        <v>1347282</v>
      </c>
      <c r="AKC23" s="3">
        <f t="shared" si="192"/>
        <v>14146461</v>
      </c>
      <c r="AKH23" s="3" t="str">
        <f t="shared" si="193"/>
        <v/>
      </c>
      <c r="AKM23" s="3" t="str">
        <f t="shared" si="194"/>
        <v/>
      </c>
      <c r="AKR23" s="3" t="str">
        <f t="shared" si="195"/>
        <v/>
      </c>
      <c r="AKT23" s="6">
        <v>41639</v>
      </c>
      <c r="AKU23" s="1">
        <v>8.24</v>
      </c>
      <c r="AKV23" s="1">
        <v>1579476</v>
      </c>
      <c r="AKW23" s="3">
        <f t="shared" si="196"/>
        <v>13014882.24</v>
      </c>
      <c r="AKY23" s="6">
        <v>41639</v>
      </c>
      <c r="AKZ23" s="1">
        <v>2.85</v>
      </c>
      <c r="ALA23" s="1">
        <v>53378949</v>
      </c>
      <c r="ALB23" s="3">
        <f t="shared" si="197"/>
        <v>152130004.65000001</v>
      </c>
      <c r="ALG23" s="3" t="str">
        <f t="shared" si="198"/>
        <v/>
      </c>
      <c r="ALI23" s="6">
        <v>41639</v>
      </c>
      <c r="ALJ23" s="1">
        <v>5.04</v>
      </c>
      <c r="ALK23" s="1">
        <v>13754361</v>
      </c>
      <c r="ALL23" s="3">
        <f t="shared" si="199"/>
        <v>69321979.439999998</v>
      </c>
      <c r="ALN23" s="6">
        <v>41639</v>
      </c>
      <c r="ALO23" s="1">
        <v>3.8810000000000002</v>
      </c>
      <c r="ALP23" s="1">
        <v>208342361</v>
      </c>
      <c r="ALQ23" s="3">
        <f t="shared" si="200"/>
        <v>808576703.04100001</v>
      </c>
      <c r="ALS23" s="6">
        <v>41639</v>
      </c>
      <c r="ALT23" s="1">
        <v>23.57</v>
      </c>
      <c r="ALU23" s="1">
        <v>6522237</v>
      </c>
      <c r="ALV23" s="3">
        <f t="shared" si="201"/>
        <v>153729126.09</v>
      </c>
      <c r="AMA23" s="3" t="str">
        <f t="shared" si="202"/>
        <v/>
      </c>
      <c r="AMF23" s="3" t="str">
        <f t="shared" si="203"/>
        <v/>
      </c>
      <c r="AMH23" s="6">
        <v>41639</v>
      </c>
      <c r="AMI23" s="1">
        <v>16.899999999999999</v>
      </c>
      <c r="AMJ23" s="1">
        <v>24910319</v>
      </c>
      <c r="AMK23" s="3">
        <f t="shared" si="204"/>
        <v>420984391.09999996</v>
      </c>
      <c r="AMP23" s="3" t="str">
        <f t="shared" si="205"/>
        <v/>
      </c>
      <c r="AMU23" s="3" t="str">
        <f t="shared" si="206"/>
        <v/>
      </c>
      <c r="AMZ23" s="3" t="str">
        <f t="shared" si="207"/>
        <v/>
      </c>
      <c r="ANB23" s="6">
        <v>41639</v>
      </c>
      <c r="ANC23" s="1">
        <v>19.05</v>
      </c>
      <c r="AND23" s="1">
        <v>6512645</v>
      </c>
      <c r="ANE23" s="3">
        <f t="shared" si="208"/>
        <v>124065887.25</v>
      </c>
      <c r="ANJ23" s="3" t="str">
        <f t="shared" si="209"/>
        <v/>
      </c>
      <c r="ANO23" s="3" t="str">
        <f t="shared" si="210"/>
        <v/>
      </c>
      <c r="ANQ23" s="6">
        <v>41639</v>
      </c>
      <c r="ANR23" s="1">
        <v>6.5</v>
      </c>
      <c r="ANS23" s="1">
        <v>27430287</v>
      </c>
      <c r="ANT23" s="3">
        <f t="shared" si="211"/>
        <v>178296865.5</v>
      </c>
      <c r="ANV23" s="6">
        <v>41639</v>
      </c>
      <c r="ANW23" s="1">
        <v>12.96</v>
      </c>
      <c r="ANX23" s="1">
        <v>4737740</v>
      </c>
      <c r="ANY23" s="3">
        <f t="shared" si="212"/>
        <v>61401110.400000006</v>
      </c>
      <c r="AOD23" s="3" t="str">
        <f t="shared" si="213"/>
        <v/>
      </c>
      <c r="AOI23" s="3" t="str">
        <f t="shared" si="214"/>
        <v/>
      </c>
      <c r="AOK23" s="6">
        <v>41639</v>
      </c>
      <c r="AOL23" s="1">
        <v>8.9</v>
      </c>
      <c r="AOM23" s="1">
        <v>2569668</v>
      </c>
      <c r="AON23" s="3">
        <f t="shared" si="215"/>
        <v>22870045.199999999</v>
      </c>
      <c r="AOS23" s="3" t="str">
        <f t="shared" si="216"/>
        <v/>
      </c>
      <c r="AOU23" s="6">
        <v>41639</v>
      </c>
      <c r="AOV23" s="1">
        <v>15.61</v>
      </c>
      <c r="AOW23" s="1">
        <v>10332611</v>
      </c>
      <c r="AOX23" s="3">
        <f t="shared" si="217"/>
        <v>161292057.71000001</v>
      </c>
      <c r="AOZ23" s="6">
        <v>41639</v>
      </c>
      <c r="APA23" s="1">
        <v>12.73</v>
      </c>
      <c r="APB23" s="1">
        <v>8875146</v>
      </c>
      <c r="APC23" s="3">
        <f t="shared" si="218"/>
        <v>112980608.58</v>
      </c>
      <c r="APE23" s="6">
        <v>41639</v>
      </c>
      <c r="APF23" s="1">
        <v>21</v>
      </c>
      <c r="APG23" s="1">
        <v>28146776</v>
      </c>
      <c r="APH23" s="3">
        <f t="shared" si="219"/>
        <v>591082296</v>
      </c>
      <c r="APM23" s="3" t="str">
        <f t="shared" si="220"/>
        <v/>
      </c>
      <c r="APO23" s="6">
        <v>41639</v>
      </c>
      <c r="APP23" s="1">
        <v>29.81</v>
      </c>
      <c r="APQ23" s="1">
        <v>211659069</v>
      </c>
      <c r="APR23" s="3">
        <f t="shared" si="221"/>
        <v>6309556846.8899994</v>
      </c>
      <c r="APW23" s="3" t="str">
        <f t="shared" si="222"/>
        <v/>
      </c>
      <c r="APY23" s="6">
        <v>41639</v>
      </c>
      <c r="APZ23" s="1">
        <v>15.22</v>
      </c>
      <c r="AQA23" s="1">
        <v>12177547</v>
      </c>
      <c r="AQB23" s="3">
        <f t="shared" si="223"/>
        <v>185342265.34</v>
      </c>
      <c r="AQD23" s="6">
        <v>41639</v>
      </c>
      <c r="AQE23" s="1">
        <v>16.399999999999999</v>
      </c>
      <c r="AQF23" s="1">
        <v>29052230</v>
      </c>
      <c r="AQG23" s="3">
        <f t="shared" si="224"/>
        <v>476456571.99999994</v>
      </c>
      <c r="AQI23" s="6">
        <v>41639</v>
      </c>
      <c r="AQJ23" s="1">
        <v>40.22</v>
      </c>
      <c r="AQK23" s="1">
        <v>12492448</v>
      </c>
      <c r="AQL23" s="3">
        <f t="shared" si="225"/>
        <v>502446258.56</v>
      </c>
      <c r="AQN23" s="6">
        <v>41639</v>
      </c>
      <c r="AQO23" s="1">
        <v>17.16</v>
      </c>
      <c r="AQP23" s="1">
        <v>11138114</v>
      </c>
      <c r="AQQ23" s="3">
        <f t="shared" si="226"/>
        <v>191130036.24000001</v>
      </c>
      <c r="AQS23" s="6">
        <v>41639</v>
      </c>
      <c r="AQT23" s="1">
        <v>40.012</v>
      </c>
      <c r="AQU23" s="1">
        <v>11239682</v>
      </c>
      <c r="AQV23" s="3">
        <f t="shared" si="227"/>
        <v>449722156.18400002</v>
      </c>
      <c r="ARA23" s="3" t="str">
        <f t="shared" si="228"/>
        <v/>
      </c>
      <c r="ARC23" s="6">
        <v>41639</v>
      </c>
      <c r="ARD23" s="1">
        <v>19.71</v>
      </c>
      <c r="ARE23" s="1">
        <v>27236715</v>
      </c>
      <c r="ARF23" s="3">
        <f t="shared" si="229"/>
        <v>536835652.65000004</v>
      </c>
      <c r="ARH23" s="6">
        <v>41639</v>
      </c>
      <c r="ARI23" s="1">
        <v>10.15</v>
      </c>
      <c r="ARJ23" s="1">
        <v>63992887</v>
      </c>
      <c r="ARK23" s="3">
        <f t="shared" si="230"/>
        <v>649527803.05000007</v>
      </c>
      <c r="ARM23" s="6">
        <v>41639</v>
      </c>
      <c r="ARN23" s="1">
        <v>29.27</v>
      </c>
      <c r="ARO23" s="1">
        <v>11271449</v>
      </c>
      <c r="ARP23" s="3">
        <f t="shared" si="231"/>
        <v>329915312.23000002</v>
      </c>
      <c r="ARU23" s="3" t="str">
        <f t="shared" si="232"/>
        <v/>
      </c>
      <c r="ARZ23" s="3" t="str">
        <f t="shared" si="233"/>
        <v/>
      </c>
      <c r="ASB23" s="6">
        <v>41639</v>
      </c>
      <c r="ASC23" s="1">
        <v>39.68</v>
      </c>
      <c r="ASD23" s="1">
        <v>15874589</v>
      </c>
      <c r="ASE23" s="3">
        <f t="shared" si="234"/>
        <v>629903691.51999998</v>
      </c>
      <c r="ASJ23" s="3" t="str">
        <f t="shared" si="235"/>
        <v/>
      </c>
      <c r="ASO23" s="3" t="str">
        <f t="shared" si="236"/>
        <v/>
      </c>
      <c r="ASQ23" s="6">
        <v>41639</v>
      </c>
      <c r="ASR23" s="1">
        <v>51.81</v>
      </c>
      <c r="ASS23" s="1">
        <v>76150734</v>
      </c>
      <c r="AST23" s="3">
        <f t="shared" si="237"/>
        <v>3945369528.54</v>
      </c>
      <c r="ASV23" s="6">
        <v>41639</v>
      </c>
      <c r="ASW23" s="1">
        <v>27.52</v>
      </c>
      <c r="ASX23" s="1">
        <v>17911957</v>
      </c>
      <c r="ASY23" s="3">
        <f t="shared" si="238"/>
        <v>492937056.63999999</v>
      </c>
      <c r="ATA23" s="6">
        <v>41639</v>
      </c>
      <c r="ATB23" s="1">
        <v>9.7799999999999994</v>
      </c>
      <c r="ATC23" s="1">
        <v>89613562</v>
      </c>
      <c r="ATD23" s="3">
        <f t="shared" si="239"/>
        <v>876420636.3599999</v>
      </c>
      <c r="ATF23" s="6">
        <v>41639</v>
      </c>
      <c r="ATG23" s="1">
        <v>6.98</v>
      </c>
      <c r="ATH23" s="1">
        <v>99083903</v>
      </c>
      <c r="ATI23" s="3">
        <f t="shared" si="240"/>
        <v>691605642.94000006</v>
      </c>
      <c r="ATN23" s="3" t="str">
        <f t="shared" si="241"/>
        <v/>
      </c>
      <c r="ATS23" s="3" t="str">
        <f t="shared" si="242"/>
        <v/>
      </c>
      <c r="ATU23" s="6">
        <v>41639</v>
      </c>
      <c r="ATV23" s="1">
        <v>16.79</v>
      </c>
      <c r="ATW23" s="1">
        <v>4821763</v>
      </c>
      <c r="ATX23" s="3">
        <f t="shared" si="243"/>
        <v>80957400.769999996</v>
      </c>
      <c r="ATZ23" s="6">
        <v>41639</v>
      </c>
      <c r="AUA23" s="1">
        <v>29.79</v>
      </c>
      <c r="AUB23" s="1">
        <v>2186122</v>
      </c>
      <c r="AUC23" s="3">
        <f t="shared" si="244"/>
        <v>65124574.379999995</v>
      </c>
      <c r="AUE23" s="6">
        <v>41639</v>
      </c>
      <c r="AUF23" s="1">
        <v>28.08</v>
      </c>
      <c r="AUG23" s="1">
        <v>27098739</v>
      </c>
      <c r="AUH23" s="3">
        <f t="shared" si="245"/>
        <v>760932591.12</v>
      </c>
      <c r="AUM23" s="3" t="str">
        <f t="shared" si="246"/>
        <v/>
      </c>
      <c r="AUR23" s="3" t="str">
        <f t="shared" si="247"/>
        <v/>
      </c>
      <c r="AUT23" s="6">
        <v>41639</v>
      </c>
      <c r="AUU23" s="1">
        <v>2.4900000000000002</v>
      </c>
      <c r="AUV23" s="1">
        <v>71864606</v>
      </c>
      <c r="AUW23" s="3">
        <f t="shared" si="248"/>
        <v>178942868.94000003</v>
      </c>
      <c r="AVB23" s="3" t="str">
        <f t="shared" si="249"/>
        <v/>
      </c>
      <c r="AVD23" s="6">
        <v>41639</v>
      </c>
      <c r="AVE23" s="1">
        <v>9.4700000000000006</v>
      </c>
      <c r="AVF23" s="1">
        <v>65927058</v>
      </c>
      <c r="AVG23" s="3">
        <f t="shared" si="250"/>
        <v>624329239.25999999</v>
      </c>
      <c r="AVI23" s="6">
        <v>41639</v>
      </c>
      <c r="AVJ23" s="1">
        <v>46.45</v>
      </c>
      <c r="AVK23" s="1">
        <v>13058301</v>
      </c>
      <c r="AVL23" s="3">
        <f t="shared" si="251"/>
        <v>606558081.45000005</v>
      </c>
      <c r="AVQ23" s="3" t="str">
        <f t="shared" si="252"/>
        <v/>
      </c>
      <c r="AVS23" s="6">
        <v>41639</v>
      </c>
      <c r="AVT23" s="1">
        <v>18.982500000000002</v>
      </c>
      <c r="AVU23" s="1">
        <v>15442768</v>
      </c>
      <c r="AVV23" s="3">
        <f t="shared" si="253"/>
        <v>293142343.56</v>
      </c>
      <c r="AVX23" s="6">
        <v>41639</v>
      </c>
      <c r="AVY23" s="1">
        <v>32.94</v>
      </c>
      <c r="AVZ23" s="1">
        <v>24428638</v>
      </c>
      <c r="AWA23" s="3">
        <f t="shared" si="254"/>
        <v>804679335.71999991</v>
      </c>
      <c r="AWC23" s="6">
        <v>41639</v>
      </c>
      <c r="AWD23" s="1">
        <v>12.9</v>
      </c>
      <c r="AWE23" s="1">
        <v>8700983</v>
      </c>
      <c r="AWF23" s="3">
        <f t="shared" si="255"/>
        <v>112242680.7</v>
      </c>
      <c r="AWH23" s="6">
        <v>41639</v>
      </c>
      <c r="AWI23" s="1">
        <v>50.93</v>
      </c>
      <c r="AWJ23" s="1">
        <v>44671326</v>
      </c>
      <c r="AWK23" s="3">
        <f t="shared" si="256"/>
        <v>2275110633.1799998</v>
      </c>
      <c r="AWM23" s="6">
        <v>41639</v>
      </c>
      <c r="AWN23" s="1">
        <v>17.62</v>
      </c>
      <c r="AWO23" s="1">
        <v>7574048</v>
      </c>
      <c r="AWP23" s="3">
        <f t="shared" si="257"/>
        <v>133454725.76000001</v>
      </c>
      <c r="AWR23" s="6">
        <v>41639</v>
      </c>
      <c r="AWS23" s="1">
        <v>8.51</v>
      </c>
      <c r="AWT23" s="1">
        <v>43734369</v>
      </c>
      <c r="AWU23" s="3">
        <f t="shared" si="258"/>
        <v>372179480.19</v>
      </c>
      <c r="AWW23" s="6">
        <v>41639</v>
      </c>
      <c r="AWX23" s="1">
        <v>33.89</v>
      </c>
      <c r="AWY23" s="1">
        <v>69438379</v>
      </c>
      <c r="AWZ23" s="3">
        <f t="shared" si="259"/>
        <v>2353266664.3099999</v>
      </c>
      <c r="AXB23" s="6">
        <v>41639</v>
      </c>
      <c r="AXC23" s="1">
        <v>26.6</v>
      </c>
      <c r="AXD23" s="1">
        <v>581486780</v>
      </c>
      <c r="AXE23" s="3">
        <f t="shared" si="260"/>
        <v>15467548348</v>
      </c>
      <c r="AXG23" s="6">
        <v>41639</v>
      </c>
      <c r="AXH23" s="1">
        <v>38.637</v>
      </c>
      <c r="AXI23" s="1">
        <v>5305176</v>
      </c>
      <c r="AXJ23" s="3">
        <f t="shared" si="261"/>
        <v>204976085.11199999</v>
      </c>
      <c r="AXL23" s="6">
        <v>41639</v>
      </c>
      <c r="AXM23" s="1">
        <v>23.11</v>
      </c>
      <c r="AXN23" s="1">
        <v>10756604</v>
      </c>
      <c r="AXO23" s="3">
        <f t="shared" si="262"/>
        <v>248585118.44</v>
      </c>
      <c r="AXT23" s="3" t="str">
        <f t="shared" si="263"/>
        <v/>
      </c>
      <c r="AXV23" s="6">
        <v>41639</v>
      </c>
      <c r="AXW23" s="1">
        <v>17.7</v>
      </c>
      <c r="AXX23" s="1">
        <v>3175548</v>
      </c>
      <c r="AXY23" s="3">
        <f t="shared" si="264"/>
        <v>56207199.599999994</v>
      </c>
      <c r="AYA23" s="6">
        <v>41639</v>
      </c>
      <c r="AYB23" s="1">
        <v>25.53</v>
      </c>
      <c r="AYC23" s="1">
        <v>17049714</v>
      </c>
      <c r="AYD23" s="3">
        <f t="shared" si="265"/>
        <v>435279198.42000002</v>
      </c>
      <c r="AYF23" s="6">
        <v>41639</v>
      </c>
      <c r="AYG23" s="1">
        <v>38.729999999999997</v>
      </c>
      <c r="AYH23" s="1">
        <v>21367559</v>
      </c>
      <c r="AYI23" s="3">
        <f t="shared" si="266"/>
        <v>827565560.06999993</v>
      </c>
      <c r="AYK23" s="6">
        <v>41639</v>
      </c>
      <c r="AYL23" s="1">
        <v>3.21</v>
      </c>
      <c r="AYM23" s="1">
        <v>16357219</v>
      </c>
      <c r="AYN23" s="3">
        <f t="shared" si="267"/>
        <v>52506672.990000002</v>
      </c>
      <c r="AYP23" s="6">
        <v>41639</v>
      </c>
      <c r="AYQ23" s="1">
        <v>23.07</v>
      </c>
      <c r="AYR23" s="1">
        <v>12389207</v>
      </c>
      <c r="AYS23" s="3">
        <f t="shared" si="268"/>
        <v>285819005.49000001</v>
      </c>
      <c r="AYX23" s="3" t="str">
        <f t="shared" si="269"/>
        <v/>
      </c>
      <c r="AYZ23" s="6">
        <v>41639</v>
      </c>
      <c r="AZA23" s="1">
        <v>7.3825000000000003</v>
      </c>
      <c r="AZB23" s="1">
        <v>320557669</v>
      </c>
      <c r="AZC23" s="3">
        <f t="shared" si="270"/>
        <v>2366516991.3924999</v>
      </c>
      <c r="AZH23" s="3" t="str">
        <f t="shared" si="271"/>
        <v/>
      </c>
      <c r="AZJ23" s="6">
        <v>41639</v>
      </c>
      <c r="AZK23" s="1">
        <v>55.82</v>
      </c>
      <c r="AZL23" s="1">
        <v>11755809</v>
      </c>
      <c r="AZM23" s="3">
        <f t="shared" si="272"/>
        <v>656209258.38</v>
      </c>
      <c r="AZO23" s="6">
        <v>41639</v>
      </c>
      <c r="AZP23" s="1">
        <v>26.82</v>
      </c>
      <c r="AZQ23" s="1">
        <v>105159406</v>
      </c>
      <c r="AZR23" s="3">
        <f t="shared" si="273"/>
        <v>2820375268.9200001</v>
      </c>
      <c r="AZT23" s="6">
        <v>41639</v>
      </c>
      <c r="AZU23" s="1">
        <v>19.690000000000001</v>
      </c>
      <c r="AZV23" s="1">
        <v>64949356</v>
      </c>
      <c r="AZW23" s="3">
        <f t="shared" si="274"/>
        <v>1278852819.6400001</v>
      </c>
      <c r="AZY23" s="6">
        <v>41639</v>
      </c>
      <c r="AZZ23" s="1">
        <v>30.31</v>
      </c>
      <c r="BAA23" s="1">
        <v>23368322</v>
      </c>
      <c r="BAB23" s="3">
        <f t="shared" si="275"/>
        <v>708293839.81999993</v>
      </c>
      <c r="BAD23" s="6">
        <v>41639</v>
      </c>
      <c r="BAE23" s="1">
        <v>69.48</v>
      </c>
      <c r="BAF23" s="1">
        <v>22821053</v>
      </c>
      <c r="BAG23" s="3">
        <f t="shared" si="276"/>
        <v>1585606762.4400001</v>
      </c>
      <c r="BAL23" s="3" t="str">
        <f t="shared" si="277"/>
        <v/>
      </c>
      <c r="BAN23" s="6">
        <v>41639</v>
      </c>
      <c r="BAO23" s="1">
        <v>59.44</v>
      </c>
      <c r="BAP23" s="1">
        <v>21820873</v>
      </c>
      <c r="BAQ23" s="3">
        <f t="shared" si="278"/>
        <v>1297032691.1199999</v>
      </c>
      <c r="BAS23" s="6">
        <v>41639</v>
      </c>
      <c r="BAT23" s="1">
        <v>23.92</v>
      </c>
      <c r="BAU23" s="1">
        <v>160592554</v>
      </c>
      <c r="BAV23" s="3">
        <f t="shared" si="279"/>
        <v>3841373891.6800003</v>
      </c>
      <c r="BBA23" s="3" t="str">
        <f t="shared" si="280"/>
        <v/>
      </c>
      <c r="BBF23" s="3" t="str">
        <f t="shared" si="281"/>
        <v/>
      </c>
      <c r="BBK23" s="3" t="str">
        <f t="shared" si="282"/>
        <v/>
      </c>
      <c r="BBP23" s="3" t="str">
        <f t="shared" si="283"/>
        <v/>
      </c>
      <c r="BBU23" s="3" t="str">
        <f t="shared" si="284"/>
        <v/>
      </c>
      <c r="BBW23" s="6">
        <v>41639</v>
      </c>
      <c r="BBX23" s="1">
        <v>16.7</v>
      </c>
      <c r="BBY23" s="1">
        <v>72332682</v>
      </c>
      <c r="BBZ23" s="3">
        <f t="shared" si="285"/>
        <v>1207955789.3999999</v>
      </c>
      <c r="BCE23" s="3" t="str">
        <f t="shared" si="286"/>
        <v/>
      </c>
      <c r="BCJ23" s="3" t="str">
        <f t="shared" si="287"/>
        <v/>
      </c>
      <c r="BCL23" s="6">
        <v>41639</v>
      </c>
      <c r="BCM23" s="1">
        <v>43.61</v>
      </c>
      <c r="BCN23" s="1">
        <v>31207593</v>
      </c>
      <c r="BCO23" s="3">
        <f t="shared" si="288"/>
        <v>1360963130.73</v>
      </c>
      <c r="BCQ23" s="6">
        <v>41639</v>
      </c>
      <c r="BCR23" s="1">
        <v>18.37</v>
      </c>
      <c r="BCS23" s="1">
        <v>10019906</v>
      </c>
      <c r="BCT23" s="3">
        <f t="shared" si="289"/>
        <v>184065673.22</v>
      </c>
      <c r="BCV23" s="6">
        <v>41639</v>
      </c>
      <c r="BCW23" s="1">
        <v>25.75</v>
      </c>
      <c r="BCX23" s="1">
        <v>21339460</v>
      </c>
      <c r="BCY23" s="3">
        <f t="shared" si="290"/>
        <v>549491095</v>
      </c>
      <c r="BDA23" s="6">
        <v>41639</v>
      </c>
      <c r="BDB23" s="1">
        <v>3.8</v>
      </c>
      <c r="BDC23" s="1">
        <v>1439630782</v>
      </c>
      <c r="BDD23" s="3">
        <f t="shared" si="291"/>
        <v>5470596971.5999994</v>
      </c>
      <c r="BDI23" s="3" t="str">
        <f t="shared" si="292"/>
        <v/>
      </c>
      <c r="BDN23" s="3" t="str">
        <f t="shared" si="293"/>
        <v/>
      </c>
      <c r="BDP23" s="6">
        <v>41639</v>
      </c>
      <c r="BDQ23" s="1">
        <v>68.95</v>
      </c>
      <c r="BDR23" s="1">
        <v>211564923</v>
      </c>
      <c r="BDS23" s="3">
        <f t="shared" si="294"/>
        <v>14587401440.85</v>
      </c>
      <c r="BDU23" s="6">
        <v>41639</v>
      </c>
      <c r="BDV23" s="1">
        <v>11.35</v>
      </c>
      <c r="BDW23" s="1">
        <v>61166830</v>
      </c>
      <c r="BDX23" s="3">
        <f t="shared" si="295"/>
        <v>694243520.5</v>
      </c>
      <c r="BDZ23" s="6">
        <v>41639</v>
      </c>
      <c r="BEA23" s="1">
        <v>10.18</v>
      </c>
      <c r="BEB23" s="1">
        <v>107014074</v>
      </c>
      <c r="BEC23" s="3">
        <f t="shared" si="296"/>
        <v>1089403273.3199999</v>
      </c>
      <c r="BEH23" s="3" t="str">
        <f t="shared" si="297"/>
        <v/>
      </c>
      <c r="BEJ23" s="6">
        <v>41639</v>
      </c>
      <c r="BEK23" s="1">
        <v>33.17</v>
      </c>
      <c r="BEL23" s="1">
        <v>20699050</v>
      </c>
      <c r="BEM23" s="3">
        <f t="shared" si="298"/>
        <v>686587488.5</v>
      </c>
      <c r="BER23" s="3" t="str">
        <f t="shared" si="299"/>
        <v/>
      </c>
      <c r="BET23" s="6">
        <v>41639</v>
      </c>
      <c r="BEU23" s="1">
        <v>58.28</v>
      </c>
      <c r="BEV23" s="1">
        <v>74491001</v>
      </c>
      <c r="BEW23" s="3">
        <f t="shared" si="300"/>
        <v>4341335538.2799997</v>
      </c>
      <c r="BEY23" s="6">
        <v>41639</v>
      </c>
      <c r="BEZ23" s="1">
        <v>62.84</v>
      </c>
      <c r="BFA23" s="1">
        <v>10165446</v>
      </c>
      <c r="BFB23" s="3">
        <f t="shared" si="301"/>
        <v>638796626.63999999</v>
      </c>
      <c r="BFD23" s="6">
        <v>41639</v>
      </c>
      <c r="BFE23" s="1">
        <v>34.659999999999997</v>
      </c>
      <c r="BFF23" s="1">
        <v>24155316</v>
      </c>
      <c r="BFG23" s="3">
        <f t="shared" si="302"/>
        <v>837223252.55999994</v>
      </c>
      <c r="BFI23" s="6">
        <v>41639</v>
      </c>
      <c r="BFJ23" s="1">
        <v>34.51</v>
      </c>
      <c r="BFK23" s="1">
        <v>46909196</v>
      </c>
      <c r="BFL23" s="3">
        <f t="shared" si="303"/>
        <v>1618836353.9599998</v>
      </c>
      <c r="BFN23" s="6">
        <v>41639</v>
      </c>
      <c r="BFO23" s="1">
        <v>8.8650000000000002</v>
      </c>
      <c r="BFP23" s="1">
        <v>361657939</v>
      </c>
      <c r="BFQ23" s="3">
        <f t="shared" si="304"/>
        <v>3206097629.2350001</v>
      </c>
      <c r="BFS23" s="6">
        <v>41639</v>
      </c>
      <c r="BFT23" s="1">
        <v>10.5</v>
      </c>
      <c r="BFU23" s="1">
        <v>158568096</v>
      </c>
      <c r="BFV23" s="3">
        <f t="shared" si="305"/>
        <v>1664965008</v>
      </c>
      <c r="BFX23" s="6">
        <v>41639</v>
      </c>
      <c r="BFY23" s="1">
        <v>67.400000000000006</v>
      </c>
      <c r="BFZ23" s="1">
        <v>7802336</v>
      </c>
      <c r="BGA23" s="3">
        <f t="shared" si="306"/>
        <v>525877446.40000004</v>
      </c>
      <c r="BGC23" s="6">
        <v>41639</v>
      </c>
      <c r="BGD23" s="1">
        <v>49.07</v>
      </c>
      <c r="BGE23" s="1">
        <v>39013568</v>
      </c>
      <c r="BGF23" s="3">
        <f t="shared" si="307"/>
        <v>1914395781.76</v>
      </c>
      <c r="BGH23" s="6">
        <v>41639</v>
      </c>
      <c r="BGI23" s="1">
        <v>38.56</v>
      </c>
      <c r="BGJ23" s="1">
        <v>21346063</v>
      </c>
      <c r="BGK23" s="3">
        <f t="shared" si="308"/>
        <v>823104189.28000009</v>
      </c>
      <c r="BGM23" s="6">
        <v>41639</v>
      </c>
      <c r="BGN23" s="1">
        <v>74.39</v>
      </c>
      <c r="BGO23" s="1">
        <v>6132720</v>
      </c>
      <c r="BGP23" s="3">
        <f t="shared" si="309"/>
        <v>456213040.80000001</v>
      </c>
      <c r="BGR23" s="6">
        <v>41639</v>
      </c>
      <c r="BGS23" s="1">
        <v>41.99</v>
      </c>
      <c r="BGT23" s="1">
        <v>55361743</v>
      </c>
      <c r="BGU23" s="3">
        <f t="shared" si="310"/>
        <v>2324639588.5700002</v>
      </c>
      <c r="BGW23" s="6">
        <v>41639</v>
      </c>
      <c r="BGX23" s="1">
        <v>19.13</v>
      </c>
      <c r="BGY23" s="1">
        <v>149953146</v>
      </c>
      <c r="BGZ23" s="3">
        <f t="shared" si="311"/>
        <v>2868603682.98</v>
      </c>
      <c r="BHB23" s="6">
        <v>41639</v>
      </c>
      <c r="BHC23" s="1">
        <v>6.13</v>
      </c>
      <c r="BHD23" s="1">
        <v>99493100</v>
      </c>
      <c r="BHE23" s="3">
        <f t="shared" si="312"/>
        <v>609892703</v>
      </c>
      <c r="BHG23" s="6">
        <v>41639</v>
      </c>
      <c r="BHH23" s="1">
        <v>68.67</v>
      </c>
      <c r="BHI23" s="1">
        <v>80296321</v>
      </c>
      <c r="BHJ23" s="3">
        <f t="shared" si="313"/>
        <v>5513948363.0699997</v>
      </c>
      <c r="BHL23" s="6">
        <v>41639</v>
      </c>
      <c r="BHM23" s="1">
        <v>7.77</v>
      </c>
      <c r="BHN23" s="1">
        <v>302162121</v>
      </c>
      <c r="BHO23" s="3">
        <f t="shared" si="314"/>
        <v>2347799680.1700001</v>
      </c>
      <c r="BHQ23" s="6">
        <v>41639</v>
      </c>
      <c r="BHR23" s="1">
        <v>68.797600000000003</v>
      </c>
      <c r="BHS23" s="1">
        <v>48325257</v>
      </c>
      <c r="BHT23" s="3">
        <f t="shared" si="315"/>
        <v>3324661700.9832001</v>
      </c>
      <c r="BHV23" s="6">
        <v>41639</v>
      </c>
      <c r="BHW23" s="1">
        <v>104.86</v>
      </c>
      <c r="BHX23" s="1">
        <v>15788779</v>
      </c>
      <c r="BHY23" s="3">
        <f t="shared" si="316"/>
        <v>1655611365.9400001</v>
      </c>
      <c r="BIA23" s="6">
        <v>41639</v>
      </c>
      <c r="BIB23" s="1">
        <v>22.57</v>
      </c>
      <c r="BIC23" s="1">
        <v>470570297</v>
      </c>
      <c r="BID23" s="3">
        <f t="shared" si="317"/>
        <v>10620771603.290001</v>
      </c>
      <c r="BIF23" s="6">
        <v>41639</v>
      </c>
      <c r="BIG23" s="1">
        <v>56.16</v>
      </c>
      <c r="BIH23" s="1">
        <v>224870628</v>
      </c>
      <c r="BII23" s="3">
        <f t="shared" si="318"/>
        <v>12628734468.48</v>
      </c>
      <c r="BIK23" s="6">
        <v>41639</v>
      </c>
      <c r="BIL23" s="1">
        <v>34.700000000000003</v>
      </c>
      <c r="BIM23" s="1">
        <v>95661409</v>
      </c>
      <c r="BIN23" s="3">
        <f t="shared" si="319"/>
        <v>3319450892.3000002</v>
      </c>
      <c r="BIP23" s="6">
        <v>41639</v>
      </c>
      <c r="BIQ23" s="1">
        <v>39.08</v>
      </c>
      <c r="BIR23" s="1">
        <v>308852568</v>
      </c>
      <c r="BIS23" s="3">
        <f t="shared" si="320"/>
        <v>12069958357.439999</v>
      </c>
      <c r="BIU23" s="6">
        <v>41639</v>
      </c>
      <c r="BIV23" s="1">
        <v>14.02</v>
      </c>
      <c r="BIW23" s="1">
        <v>248138511</v>
      </c>
      <c r="BIX23" s="3">
        <f t="shared" si="321"/>
        <v>3478901924.2199998</v>
      </c>
      <c r="BIZ23" s="6">
        <v>41639</v>
      </c>
      <c r="BJA23" s="1">
        <v>41.14</v>
      </c>
      <c r="BJB23" s="1">
        <v>277463820</v>
      </c>
      <c r="BJC23" s="3">
        <f t="shared" si="322"/>
        <v>11414861554.799999</v>
      </c>
      <c r="BJH23" s="3" t="str">
        <f t="shared" si="323"/>
        <v/>
      </c>
      <c r="BJJ23" s="6">
        <v>41639</v>
      </c>
      <c r="BJK23" s="1">
        <v>40.57</v>
      </c>
      <c r="BJL23" s="1">
        <v>39699137</v>
      </c>
      <c r="BJM23" s="3">
        <f t="shared" si="324"/>
        <v>1610593988.0899999</v>
      </c>
      <c r="BJO23" s="6">
        <v>41639</v>
      </c>
      <c r="BJP23" s="1">
        <v>63.65</v>
      </c>
      <c r="BJQ23" s="1">
        <v>845683613</v>
      </c>
      <c r="BJR23" s="3">
        <f t="shared" si="325"/>
        <v>53827761967.449997</v>
      </c>
      <c r="BJT23" s="6">
        <v>41639</v>
      </c>
      <c r="BJU23" s="1">
        <v>3.87</v>
      </c>
      <c r="BJV23" s="1">
        <v>1534818582</v>
      </c>
      <c r="BJW23" s="3">
        <f t="shared" si="326"/>
        <v>5939747912.3400002</v>
      </c>
      <c r="BJY23" s="6">
        <v>41639</v>
      </c>
      <c r="BJZ23" s="1">
        <v>57.47</v>
      </c>
      <c r="BKA23" s="1">
        <v>67686949</v>
      </c>
      <c r="BKB23" s="3">
        <f t="shared" si="327"/>
        <v>3889968959.0299997</v>
      </c>
      <c r="BKG23" s="3" t="str">
        <f t="shared" si="328"/>
        <v/>
      </c>
      <c r="BKI23" s="6">
        <v>41639</v>
      </c>
      <c r="BKJ23" s="1">
        <v>27.9</v>
      </c>
      <c r="BKK23" s="1">
        <v>188372175</v>
      </c>
      <c r="BKL23" s="3">
        <f t="shared" si="329"/>
        <v>5255583682.5</v>
      </c>
      <c r="BKN23" s="6">
        <v>41639</v>
      </c>
      <c r="BKO23" s="1">
        <v>52.35</v>
      </c>
      <c r="BKP23" s="1">
        <v>48872356</v>
      </c>
      <c r="BKQ23" s="3">
        <f t="shared" si="330"/>
        <v>2558467836.5999999</v>
      </c>
      <c r="BKS23" s="6">
        <v>41639</v>
      </c>
      <c r="BKT23" s="1">
        <v>57.14</v>
      </c>
      <c r="BKU23" s="1">
        <v>69964701</v>
      </c>
      <c r="BKV23" s="3">
        <f t="shared" si="331"/>
        <v>3997783015.1399999</v>
      </c>
      <c r="BKX23" s="6">
        <v>41639</v>
      </c>
      <c r="BKY23" s="1">
        <v>92.76</v>
      </c>
      <c r="BKZ23" s="1">
        <v>76001612</v>
      </c>
      <c r="BLA23" s="3">
        <f t="shared" si="332"/>
        <v>7049909529.1200008</v>
      </c>
      <c r="BLC23" s="6">
        <v>41639</v>
      </c>
      <c r="BLD23" s="1">
        <v>64.459999999999994</v>
      </c>
      <c r="BLE23" s="1">
        <v>78008100</v>
      </c>
      <c r="BLF23" s="3">
        <f t="shared" si="333"/>
        <v>5028402125.999999</v>
      </c>
      <c r="BLH23" s="6">
        <v>41639</v>
      </c>
      <c r="BLI23" s="1">
        <v>143.51</v>
      </c>
      <c r="BLJ23" s="1">
        <v>20282604</v>
      </c>
      <c r="BLK23" s="3">
        <f t="shared" si="334"/>
        <v>2910756500.04</v>
      </c>
      <c r="BLM23" s="6">
        <v>41639</v>
      </c>
      <c r="BLN23" s="1">
        <v>45.92</v>
      </c>
      <c r="BLO23" s="1">
        <v>179336275</v>
      </c>
      <c r="BLP23" s="3">
        <f t="shared" si="335"/>
        <v>8235121748</v>
      </c>
      <c r="BLR23" s="6">
        <v>41639</v>
      </c>
      <c r="BLS23" s="1">
        <v>23.58</v>
      </c>
      <c r="BLT23" s="1">
        <v>498728983</v>
      </c>
      <c r="BLU23" s="3">
        <f t="shared" si="336"/>
        <v>11760029419.139999</v>
      </c>
      <c r="BLW23" s="6">
        <v>41639</v>
      </c>
      <c r="BLX23" s="1">
        <v>56.01</v>
      </c>
      <c r="BLY23" s="1">
        <v>96689105</v>
      </c>
      <c r="BLZ23" s="3">
        <f t="shared" si="337"/>
        <v>5415556771.0500002</v>
      </c>
      <c r="BMB23" s="6">
        <v>41639</v>
      </c>
      <c r="BMC23" s="1">
        <v>40.895800000000001</v>
      </c>
      <c r="BMD23" s="1">
        <v>146255752</v>
      </c>
      <c r="BME23" s="3">
        <f t="shared" si="338"/>
        <v>5981245982.6416006</v>
      </c>
      <c r="BMJ23" s="3" t="str">
        <f t="shared" si="339"/>
        <v/>
      </c>
      <c r="BML23" s="6">
        <v>41639</v>
      </c>
      <c r="BMM23" s="1">
        <v>57.73</v>
      </c>
      <c r="BMN23" s="1">
        <v>139070726</v>
      </c>
      <c r="BMO23" s="3">
        <f t="shared" si="340"/>
        <v>8028553011.9799995</v>
      </c>
      <c r="BMQ23" s="6">
        <v>41639</v>
      </c>
      <c r="BMR23" s="1">
        <v>83.9</v>
      </c>
      <c r="BMS23" s="1">
        <v>133112668</v>
      </c>
      <c r="BMT23" s="3">
        <f t="shared" si="341"/>
        <v>11168152845.200001</v>
      </c>
      <c r="BMV23" s="6">
        <v>41639</v>
      </c>
      <c r="BMW23" s="1">
        <v>49.12</v>
      </c>
      <c r="BMX23" s="1">
        <v>116156863</v>
      </c>
      <c r="BMY23" s="3">
        <f t="shared" si="342"/>
        <v>5705625110.5599995</v>
      </c>
      <c r="BND23" s="3" t="str">
        <f t="shared" si="343"/>
        <v/>
      </c>
      <c r="BNF23" s="6">
        <v>41639</v>
      </c>
      <c r="BNG23" s="1">
        <v>40.28</v>
      </c>
      <c r="BNH23" s="1">
        <v>171293643</v>
      </c>
      <c r="BNI23" s="3">
        <f t="shared" si="344"/>
        <v>6899707940.04</v>
      </c>
      <c r="BNK23" s="6">
        <v>41639</v>
      </c>
      <c r="BNL23" s="1">
        <v>161.4</v>
      </c>
      <c r="BNM23" s="1">
        <v>106371351</v>
      </c>
      <c r="BNN23" s="3">
        <f t="shared" si="345"/>
        <v>17168336051.400002</v>
      </c>
      <c r="BNP23" s="6">
        <v>41639</v>
      </c>
      <c r="BNQ23" s="1">
        <v>54.45</v>
      </c>
      <c r="BNR23" s="1">
        <v>114782581</v>
      </c>
      <c r="BNS23" s="3">
        <f t="shared" si="346"/>
        <v>6249911535.4500008</v>
      </c>
      <c r="BNU23" s="6">
        <v>41639</v>
      </c>
      <c r="BNV23" s="1">
        <v>36.950000000000003</v>
      </c>
      <c r="BNW23" s="1">
        <v>145178153</v>
      </c>
      <c r="BNX23" s="3">
        <f t="shared" si="347"/>
        <v>5364332753.3500004</v>
      </c>
      <c r="BNZ23" s="6">
        <v>41639</v>
      </c>
      <c r="BOA23" s="1">
        <v>22.94</v>
      </c>
      <c r="BOB23" s="1">
        <v>344140327</v>
      </c>
      <c r="BOC23" s="3">
        <f t="shared" si="348"/>
        <v>7894579101.3800001</v>
      </c>
      <c r="BOE23" s="6">
        <v>41639</v>
      </c>
      <c r="BOF23" s="1">
        <v>177.45</v>
      </c>
      <c r="BOG23" s="1">
        <v>67555751</v>
      </c>
      <c r="BOH23" s="3">
        <f t="shared" si="349"/>
        <v>11987768014.949999</v>
      </c>
      <c r="BOJ23" s="6">
        <v>41639</v>
      </c>
      <c r="BOK23" s="1">
        <v>12.703099999999999</v>
      </c>
      <c r="BOL23" s="1">
        <v>1013140523</v>
      </c>
      <c r="BOM23" s="3">
        <f t="shared" si="350"/>
        <v>12870025377.721298</v>
      </c>
      <c r="BOO23" s="6">
        <v>41639</v>
      </c>
      <c r="BOP23" s="1">
        <v>76.319999999999993</v>
      </c>
      <c r="BOQ23" s="1">
        <v>118661944</v>
      </c>
      <c r="BOR23" s="3">
        <f t="shared" si="351"/>
        <v>9056279566.0799999</v>
      </c>
      <c r="BOT23" s="6">
        <v>41639</v>
      </c>
      <c r="BOU23" s="1">
        <v>23.0915</v>
      </c>
      <c r="BOV23" s="1">
        <v>788467016</v>
      </c>
      <c r="BOW23" s="3">
        <f t="shared" si="352"/>
        <v>18206886099.964001</v>
      </c>
      <c r="BOY23" s="6">
        <v>41639</v>
      </c>
      <c r="BOZ23" s="1">
        <v>128.02699999999999</v>
      </c>
      <c r="BPA23" s="1">
        <v>90371334</v>
      </c>
      <c r="BPB23" s="3">
        <f t="shared" si="353"/>
        <v>11569970778.018</v>
      </c>
      <c r="BPD23" s="6">
        <v>41639</v>
      </c>
      <c r="BPE23" s="1">
        <v>89.71</v>
      </c>
      <c r="BPF23" s="1">
        <v>136720178</v>
      </c>
      <c r="BPG23" s="3">
        <f t="shared" si="354"/>
        <v>12265167168.379999</v>
      </c>
      <c r="BPI23" s="6">
        <v>41639</v>
      </c>
      <c r="BPJ23" s="1">
        <v>26</v>
      </c>
      <c r="BPK23" s="1">
        <v>482894770</v>
      </c>
      <c r="BPL23" s="3">
        <f t="shared" si="355"/>
        <v>12555264020</v>
      </c>
      <c r="BPN23" s="6">
        <v>41639</v>
      </c>
      <c r="BPO23" s="1">
        <v>150.429</v>
      </c>
      <c r="BPP23" s="1">
        <v>764560797</v>
      </c>
      <c r="BPQ23" s="3">
        <f t="shared" si="356"/>
        <v>115012116131.91299</v>
      </c>
      <c r="BPS23" s="6">
        <v>41639</v>
      </c>
      <c r="BPT23" s="1">
        <v>17.68</v>
      </c>
      <c r="BPU23" s="1">
        <v>690302940</v>
      </c>
      <c r="BPV23" s="3">
        <f t="shared" si="357"/>
        <v>12204555979.199999</v>
      </c>
      <c r="BPX23" s="6">
        <v>41639</v>
      </c>
      <c r="BPY23" s="1">
        <v>55.19</v>
      </c>
      <c r="BPZ23" s="1">
        <v>303220973</v>
      </c>
      <c r="BQA23" s="3">
        <f t="shared" si="358"/>
        <v>16734765499.869999</v>
      </c>
      <c r="BQF23" s="3" t="str">
        <f t="shared" si="359"/>
        <v/>
      </c>
      <c r="BQH23" s="6">
        <v>41639</v>
      </c>
      <c r="BQI23" s="1">
        <v>52.595999999999997</v>
      </c>
      <c r="BQJ23" s="1">
        <v>1498478849</v>
      </c>
      <c r="BQK23" s="3">
        <f t="shared" si="360"/>
        <v>78813993542.003998</v>
      </c>
      <c r="BQM23" s="6">
        <v>41639</v>
      </c>
      <c r="BQN23" s="1">
        <v>59.878999999999998</v>
      </c>
      <c r="BQO23" s="1">
        <v>252554044</v>
      </c>
      <c r="BQP23" s="3">
        <f t="shared" si="361"/>
        <v>15122683600.675999</v>
      </c>
      <c r="BQR23" s="6">
        <v>41639</v>
      </c>
      <c r="BQS23" s="1">
        <v>52.878999999999998</v>
      </c>
      <c r="BQT23" s="1">
        <v>156832826</v>
      </c>
      <c r="BQU23" s="3">
        <f t="shared" si="362"/>
        <v>8293163006.0539999</v>
      </c>
      <c r="BQW23" s="6">
        <v>41639</v>
      </c>
      <c r="BQX23" s="1">
        <v>75.099999999999994</v>
      </c>
      <c r="BQY23" s="1">
        <v>660775130</v>
      </c>
      <c r="BQZ23" s="3">
        <f t="shared" si="363"/>
        <v>49624212263</v>
      </c>
      <c r="BRB23" s="6">
        <v>41639</v>
      </c>
      <c r="BRC23" s="1">
        <v>16.02</v>
      </c>
      <c r="BRD23" s="1">
        <v>464274186</v>
      </c>
      <c r="BRE23" s="3">
        <f t="shared" si="364"/>
        <v>7437672459.7200003</v>
      </c>
      <c r="BRG23" s="6">
        <v>41639</v>
      </c>
      <c r="BRH23" s="1">
        <v>22.43</v>
      </c>
      <c r="BRI23" s="1">
        <v>2903444865</v>
      </c>
      <c r="BRJ23" s="3">
        <f t="shared" si="365"/>
        <v>65124268321.949997</v>
      </c>
      <c r="BRL23" s="6">
        <v>41639</v>
      </c>
      <c r="BRM23" s="1">
        <v>25.954999999999998</v>
      </c>
      <c r="BRN23" s="1">
        <v>2004158166</v>
      </c>
      <c r="BRO23" s="3">
        <f t="shared" si="366"/>
        <v>52017925198.529999</v>
      </c>
      <c r="BRQ23" s="6">
        <v>41639</v>
      </c>
      <c r="BRR23" s="1">
        <v>38.26</v>
      </c>
      <c r="BRS23" s="1">
        <v>1213921965</v>
      </c>
      <c r="BRT23" s="3">
        <f t="shared" si="367"/>
        <v>46444654380.899994</v>
      </c>
      <c r="BRV23" s="6">
        <v>41639</v>
      </c>
      <c r="BRW23" s="1">
        <v>124.91</v>
      </c>
      <c r="BRX23" s="1">
        <v>378276825</v>
      </c>
      <c r="BRY23" s="3">
        <f t="shared" si="368"/>
        <v>47250558210.75</v>
      </c>
      <c r="BSA23" s="6">
        <v>41639</v>
      </c>
      <c r="BSB23" s="1">
        <v>55.67</v>
      </c>
      <c r="BSC23" s="1">
        <v>758200888</v>
      </c>
      <c r="BSD23" s="3">
        <f t="shared" si="369"/>
        <v>42209043434.959999</v>
      </c>
      <c r="BSF23" s="6">
        <v>41639</v>
      </c>
      <c r="BSG23" s="1">
        <v>45.4</v>
      </c>
      <c r="BSH23" s="1">
        <v>1066939066</v>
      </c>
      <c r="BSI23" s="3">
        <f t="shared" si="370"/>
        <v>48439033596.400002</v>
      </c>
      <c r="BSK23" s="6">
        <v>41639</v>
      </c>
      <c r="BSL23" s="1">
        <v>54.649000000000001</v>
      </c>
      <c r="BSM23" s="1">
        <v>4907528071</v>
      </c>
      <c r="BSN23" s="3">
        <f t="shared" si="371"/>
        <v>268191501552.07901</v>
      </c>
      <c r="BSP23" s="6">
        <v>41639</v>
      </c>
      <c r="BSQ23" s="1">
        <v>560.89800000000002</v>
      </c>
      <c r="BSR23" s="1">
        <v>115442558</v>
      </c>
      <c r="BSS23" s="3">
        <f t="shared" si="372"/>
        <v>64751499897.084</v>
      </c>
      <c r="BSU23" s="6">
        <v>41639</v>
      </c>
      <c r="BSV23" s="1">
        <v>80.145700000000005</v>
      </c>
      <c r="BSW23" s="1">
        <v>5030393193</v>
      </c>
      <c r="BSX23" s="3">
        <f t="shared" si="373"/>
        <v>403164383728.22015</v>
      </c>
    </row>
    <row r="24" spans="2:1870" x14ac:dyDescent="0.2">
      <c r="B24" s="6">
        <v>41547</v>
      </c>
      <c r="C24" s="1">
        <v>4.0000000000000001E-3</v>
      </c>
      <c r="D24" s="1">
        <v>82846</v>
      </c>
      <c r="E24" s="3">
        <f t="shared" si="0"/>
        <v>331.38400000000001</v>
      </c>
      <c r="G24" s="6">
        <v>41547</v>
      </c>
      <c r="H24" s="1">
        <v>1E-4</v>
      </c>
      <c r="I24" s="1">
        <v>100</v>
      </c>
      <c r="J24" s="3">
        <f t="shared" si="1"/>
        <v>0.01</v>
      </c>
      <c r="L24" s="6">
        <v>41453</v>
      </c>
      <c r="M24" s="1">
        <v>1E-4</v>
      </c>
      <c r="N24" s="1">
        <v>6003548</v>
      </c>
      <c r="O24" s="3">
        <f t="shared" si="2"/>
        <v>600.35480000000007</v>
      </c>
      <c r="Q24" s="6">
        <v>41547</v>
      </c>
      <c r="R24" s="1">
        <v>3.8</v>
      </c>
      <c r="S24" s="1">
        <v>797669</v>
      </c>
      <c r="T24" s="3">
        <f t="shared" si="3"/>
        <v>3031142.1999999997</v>
      </c>
      <c r="V24" s="6">
        <v>41547</v>
      </c>
      <c r="W24" s="1">
        <v>5.0000000000000001E-4</v>
      </c>
      <c r="X24" s="1">
        <v>1443221</v>
      </c>
      <c r="Y24" s="3">
        <f t="shared" si="4"/>
        <v>721.6105</v>
      </c>
      <c r="AA24" s="6">
        <v>41547</v>
      </c>
      <c r="AB24" s="1">
        <v>1.25E-4</v>
      </c>
      <c r="AC24" s="1">
        <v>4016</v>
      </c>
      <c r="AD24" s="3">
        <f t="shared" si="5"/>
        <v>0.502</v>
      </c>
      <c r="AF24" s="6">
        <v>41453</v>
      </c>
      <c r="AG24" s="1">
        <v>1.25E-4</v>
      </c>
      <c r="AH24" s="1">
        <v>13240</v>
      </c>
      <c r="AI24" s="3">
        <f t="shared" si="6"/>
        <v>1.655</v>
      </c>
      <c r="AK24" s="6">
        <v>41547</v>
      </c>
      <c r="AL24" s="1">
        <v>3</v>
      </c>
      <c r="AM24" s="1">
        <v>2142</v>
      </c>
      <c r="AN24" s="3">
        <f t="shared" si="7"/>
        <v>6426</v>
      </c>
      <c r="AP24" s="6">
        <v>41547</v>
      </c>
      <c r="AQ24" s="1">
        <v>8.25</v>
      </c>
      <c r="AR24" s="1">
        <v>686314</v>
      </c>
      <c r="AS24" s="3">
        <f t="shared" si="8"/>
        <v>5662090.5</v>
      </c>
      <c r="AU24" s="6">
        <v>41453</v>
      </c>
      <c r="AV24" s="1">
        <v>1.4999999999999999E-2</v>
      </c>
      <c r="AW24" s="1">
        <v>29483</v>
      </c>
      <c r="AX24" s="3">
        <f t="shared" si="9"/>
        <v>442.245</v>
      </c>
      <c r="AZ24" s="6">
        <v>41547</v>
      </c>
      <c r="BA24" s="1">
        <v>0.13</v>
      </c>
      <c r="BB24" s="1">
        <v>18432</v>
      </c>
      <c r="BC24" s="3">
        <f t="shared" si="10"/>
        <v>2396.16</v>
      </c>
      <c r="BE24" s="6">
        <v>41453</v>
      </c>
      <c r="BF24" s="1">
        <v>1E-3</v>
      </c>
      <c r="BG24" s="1">
        <v>250</v>
      </c>
      <c r="BH24" s="3">
        <f t="shared" si="11"/>
        <v>0.25</v>
      </c>
      <c r="BJ24" s="6">
        <v>41547</v>
      </c>
      <c r="BK24" s="1">
        <v>4.4999999999999998E-2</v>
      </c>
      <c r="BL24" s="1">
        <v>491453</v>
      </c>
      <c r="BM24" s="3">
        <f t="shared" si="12"/>
        <v>22115.384999999998</v>
      </c>
      <c r="BO24" s="6">
        <v>41547</v>
      </c>
      <c r="BP24" s="1">
        <v>1E-4</v>
      </c>
      <c r="BQ24" s="1">
        <v>432460</v>
      </c>
      <c r="BR24" s="3">
        <f t="shared" si="13"/>
        <v>43.246000000000002</v>
      </c>
      <c r="BT24" s="6">
        <v>41274</v>
      </c>
      <c r="BU24" s="1">
        <v>1E-4</v>
      </c>
      <c r="BV24" s="1">
        <v>1750</v>
      </c>
      <c r="BW24" s="3">
        <f t="shared" si="14"/>
        <v>0.17500000000000002</v>
      </c>
      <c r="BY24" s="6">
        <v>41547</v>
      </c>
      <c r="BZ24" s="1">
        <v>1.5E-3</v>
      </c>
      <c r="CA24" s="1">
        <v>645396</v>
      </c>
      <c r="CB24" s="3">
        <f t="shared" si="15"/>
        <v>968.09400000000005</v>
      </c>
      <c r="CD24" s="6">
        <v>41547</v>
      </c>
      <c r="CE24" s="1">
        <v>6.7999999999999996E-3</v>
      </c>
      <c r="CF24" s="1">
        <v>1937068</v>
      </c>
      <c r="CG24" s="3">
        <f t="shared" si="16"/>
        <v>13172.062399999999</v>
      </c>
      <c r="CI24" s="6">
        <v>41547</v>
      </c>
      <c r="CJ24" s="1">
        <v>1.25E-4</v>
      </c>
      <c r="CK24" s="1">
        <v>500</v>
      </c>
      <c r="CL24" s="3">
        <f t="shared" si="17"/>
        <v>6.25E-2</v>
      </c>
      <c r="CQ24" s="3" t="str">
        <f t="shared" si="18"/>
        <v/>
      </c>
      <c r="CS24" s="6">
        <v>41547</v>
      </c>
      <c r="CT24" s="1">
        <v>0.47</v>
      </c>
      <c r="CU24" s="1">
        <v>5386192</v>
      </c>
      <c r="CV24" s="3">
        <f t="shared" si="19"/>
        <v>2531510.2399999998</v>
      </c>
      <c r="CX24" s="6">
        <v>41547</v>
      </c>
      <c r="CY24" s="1">
        <v>27.3</v>
      </c>
      <c r="CZ24" s="1">
        <v>1533078</v>
      </c>
      <c r="DA24" s="3">
        <f t="shared" si="20"/>
        <v>41853029.399999999</v>
      </c>
      <c r="DC24" s="6">
        <v>41547</v>
      </c>
      <c r="DD24" s="1">
        <v>1.1000000000000001E-3</v>
      </c>
      <c r="DE24" s="1">
        <v>1110</v>
      </c>
      <c r="DF24" s="3">
        <f t="shared" si="21"/>
        <v>1.2210000000000001</v>
      </c>
      <c r="DH24" s="6">
        <v>41547</v>
      </c>
      <c r="DI24" s="1">
        <v>3.0000000000000001E-3</v>
      </c>
      <c r="DJ24" s="1">
        <v>266005</v>
      </c>
      <c r="DK24" s="3">
        <f t="shared" si="22"/>
        <v>798.01499999999999</v>
      </c>
      <c r="DM24" s="6">
        <v>41453</v>
      </c>
      <c r="DN24" s="1">
        <v>30</v>
      </c>
      <c r="DO24" s="1">
        <v>661</v>
      </c>
      <c r="DP24" s="3">
        <f t="shared" si="23"/>
        <v>19830</v>
      </c>
      <c r="DR24" s="6">
        <v>41547</v>
      </c>
      <c r="DS24" s="1">
        <v>4.5999999999999999E-3</v>
      </c>
      <c r="DT24" s="1">
        <v>202465</v>
      </c>
      <c r="DU24" s="3">
        <f t="shared" si="24"/>
        <v>931.33899999999994</v>
      </c>
      <c r="DW24" s="6">
        <v>41547</v>
      </c>
      <c r="DX24" s="1">
        <v>216</v>
      </c>
      <c r="DY24" s="1">
        <v>187</v>
      </c>
      <c r="DZ24" s="3">
        <f t="shared" si="25"/>
        <v>40392</v>
      </c>
      <c r="EB24" s="6">
        <v>41547</v>
      </c>
      <c r="EC24" s="1">
        <v>0.35</v>
      </c>
      <c r="ED24" s="1">
        <v>2810</v>
      </c>
      <c r="EE24" s="3">
        <f t="shared" si="26"/>
        <v>983.49999999999989</v>
      </c>
      <c r="EG24" s="6">
        <v>41547</v>
      </c>
      <c r="EH24" s="1">
        <v>0.2</v>
      </c>
      <c r="EI24" s="1">
        <v>116308</v>
      </c>
      <c r="EJ24" s="3">
        <f t="shared" si="27"/>
        <v>23261.600000000002</v>
      </c>
      <c r="EL24" s="6">
        <v>41547</v>
      </c>
      <c r="EM24" s="1">
        <v>7.1999999999999998E-3</v>
      </c>
      <c r="EN24" s="1">
        <v>1200088</v>
      </c>
      <c r="EO24" s="3">
        <f t="shared" si="28"/>
        <v>8640.6335999999992</v>
      </c>
      <c r="EQ24" s="6">
        <v>39903</v>
      </c>
      <c r="ER24" s="1">
        <v>0.17</v>
      </c>
      <c r="ES24" s="1">
        <v>502</v>
      </c>
      <c r="ET24" s="3">
        <f t="shared" si="29"/>
        <v>85.34</v>
      </c>
      <c r="EV24" s="6">
        <v>41547</v>
      </c>
      <c r="EW24" s="1">
        <v>2.9999999999999997E-4</v>
      </c>
      <c r="EX24" s="1">
        <v>8371302</v>
      </c>
      <c r="EY24" s="3">
        <f t="shared" si="30"/>
        <v>2511.3905999999997</v>
      </c>
      <c r="FA24" s="6">
        <v>41453</v>
      </c>
      <c r="FB24" s="1">
        <v>4.2000000000000003E-2</v>
      </c>
      <c r="FC24" s="1">
        <v>20512</v>
      </c>
      <c r="FD24" s="3">
        <f t="shared" si="31"/>
        <v>861.50400000000002</v>
      </c>
      <c r="FF24" s="6">
        <v>40907</v>
      </c>
      <c r="FG24" s="1">
        <v>3.2000000000000002E-3</v>
      </c>
      <c r="FH24" s="1">
        <v>3000</v>
      </c>
      <c r="FI24" s="3">
        <f t="shared" si="32"/>
        <v>9.6</v>
      </c>
      <c r="FK24" s="6">
        <v>41547</v>
      </c>
      <c r="FL24" s="1">
        <v>4.2900000000000001E-2</v>
      </c>
      <c r="FM24" s="1">
        <v>84611565</v>
      </c>
      <c r="FN24" s="3">
        <f t="shared" si="33"/>
        <v>3629836.1384999999</v>
      </c>
      <c r="FP24" s="6">
        <v>41547</v>
      </c>
      <c r="FQ24" s="1">
        <v>2.0000000000000001E-4</v>
      </c>
      <c r="FR24" s="1">
        <v>2033569</v>
      </c>
      <c r="FS24" s="3">
        <f t="shared" si="34"/>
        <v>406.71379999999999</v>
      </c>
      <c r="FU24" s="6">
        <v>41547</v>
      </c>
      <c r="FV24" s="1">
        <v>1.5E-3</v>
      </c>
      <c r="FW24" s="1">
        <v>724794113</v>
      </c>
      <c r="FX24" s="3">
        <f t="shared" si="35"/>
        <v>1087191.1695000001</v>
      </c>
      <c r="FZ24" s="6">
        <v>41547</v>
      </c>
      <c r="GA24" s="1">
        <v>0.47</v>
      </c>
      <c r="GB24" s="1">
        <v>5283</v>
      </c>
      <c r="GC24" s="3">
        <f t="shared" si="36"/>
        <v>2483.0099999999998</v>
      </c>
      <c r="GE24" s="6">
        <v>41453</v>
      </c>
      <c r="GF24" s="1">
        <v>2.5999999999999999E-3</v>
      </c>
      <c r="GG24" s="1">
        <v>5675571</v>
      </c>
      <c r="GH24" s="3">
        <f t="shared" si="37"/>
        <v>14756.4846</v>
      </c>
      <c r="GJ24" s="6">
        <v>41547</v>
      </c>
      <c r="GK24" s="1">
        <v>5.3E-3</v>
      </c>
      <c r="GL24" s="1">
        <v>953165</v>
      </c>
      <c r="GM24" s="3">
        <f t="shared" si="38"/>
        <v>5051.7745000000004</v>
      </c>
      <c r="GO24" s="6">
        <v>41547</v>
      </c>
      <c r="GP24" s="1">
        <v>1.42</v>
      </c>
      <c r="GQ24" s="1">
        <v>133037</v>
      </c>
      <c r="GR24" s="3">
        <f t="shared" si="39"/>
        <v>188912.53999999998</v>
      </c>
      <c r="GT24" s="6">
        <v>41547</v>
      </c>
      <c r="GU24" s="1">
        <v>60</v>
      </c>
      <c r="GV24" s="1">
        <v>4733</v>
      </c>
      <c r="GW24" s="3">
        <f t="shared" si="40"/>
        <v>283980</v>
      </c>
      <c r="GY24" s="6">
        <v>41547</v>
      </c>
      <c r="GZ24" s="1">
        <v>0.41</v>
      </c>
      <c r="HA24" s="1">
        <v>186988</v>
      </c>
      <c r="HB24" s="3">
        <f t="shared" si="41"/>
        <v>76665.08</v>
      </c>
      <c r="HD24" s="6">
        <v>41547</v>
      </c>
      <c r="HE24" s="1">
        <v>10.4625</v>
      </c>
      <c r="HF24" s="1">
        <v>52996</v>
      </c>
      <c r="HG24" s="3">
        <f t="shared" si="42"/>
        <v>554470.65</v>
      </c>
      <c r="HL24" s="3" t="str">
        <f t="shared" si="43"/>
        <v/>
      </c>
      <c r="HN24" s="6">
        <v>41547</v>
      </c>
      <c r="HO24" s="1">
        <v>4.0300000000000002E-2</v>
      </c>
      <c r="HP24" s="1">
        <v>61382</v>
      </c>
      <c r="HQ24" s="3">
        <f t="shared" si="44"/>
        <v>2473.6946000000003</v>
      </c>
      <c r="HS24" s="6">
        <v>41547</v>
      </c>
      <c r="HT24" s="1">
        <v>0.10539999999999999</v>
      </c>
      <c r="HU24" s="1">
        <v>73114</v>
      </c>
      <c r="HV24" s="3">
        <f t="shared" si="45"/>
        <v>7706.2155999999995</v>
      </c>
      <c r="HX24" s="6">
        <v>41547</v>
      </c>
      <c r="HY24" s="1">
        <v>10.785</v>
      </c>
      <c r="HZ24" s="1">
        <v>40262631</v>
      </c>
      <c r="IA24" s="3">
        <f t="shared" si="46"/>
        <v>434232475.33499998</v>
      </c>
      <c r="IC24" s="6">
        <v>41547</v>
      </c>
      <c r="ID24" s="1">
        <v>4.1000000000000003E-3</v>
      </c>
      <c r="IE24" s="1">
        <v>3682594</v>
      </c>
      <c r="IF24" s="3">
        <f t="shared" si="47"/>
        <v>15098.635400000001</v>
      </c>
      <c r="IH24" s="6">
        <v>41547</v>
      </c>
      <c r="II24" s="1">
        <v>8.1</v>
      </c>
      <c r="IJ24" s="1">
        <v>570945</v>
      </c>
      <c r="IK24" s="3">
        <f t="shared" si="48"/>
        <v>4624654.5</v>
      </c>
      <c r="IM24" s="6">
        <v>41547</v>
      </c>
      <c r="IN24" s="1">
        <v>3.8000000000000002E-4</v>
      </c>
      <c r="IO24" s="1">
        <v>16561837</v>
      </c>
      <c r="IP24" s="3">
        <f t="shared" si="49"/>
        <v>6293.4980599999999</v>
      </c>
      <c r="IR24" s="6">
        <v>41547</v>
      </c>
      <c r="IS24" s="1">
        <v>3</v>
      </c>
      <c r="IT24" s="1">
        <v>16225</v>
      </c>
      <c r="IU24" s="3">
        <f t="shared" si="50"/>
        <v>48675</v>
      </c>
      <c r="IW24" s="6">
        <v>41547</v>
      </c>
      <c r="IX24" s="1">
        <v>0.03</v>
      </c>
      <c r="IY24" s="1">
        <v>3215548</v>
      </c>
      <c r="IZ24" s="3">
        <f t="shared" si="51"/>
        <v>96466.44</v>
      </c>
      <c r="JB24" s="6">
        <v>41547</v>
      </c>
      <c r="JC24" s="1">
        <v>1.5E-3</v>
      </c>
      <c r="JD24" s="1">
        <v>260899156</v>
      </c>
      <c r="JE24" s="3">
        <f t="shared" si="52"/>
        <v>391348.734</v>
      </c>
      <c r="JG24" s="6">
        <v>41547</v>
      </c>
      <c r="JH24" s="1">
        <v>1.0999999999999999E-2</v>
      </c>
      <c r="JI24" s="1">
        <v>309430</v>
      </c>
      <c r="JJ24" s="3">
        <f t="shared" si="53"/>
        <v>3403.73</v>
      </c>
      <c r="JO24" s="3" t="str">
        <f t="shared" si="54"/>
        <v/>
      </c>
      <c r="JQ24" s="6">
        <v>41547</v>
      </c>
      <c r="JR24" s="1">
        <v>15</v>
      </c>
      <c r="JS24" s="1">
        <v>4149</v>
      </c>
      <c r="JT24" s="3">
        <f t="shared" si="55"/>
        <v>62235</v>
      </c>
      <c r="JY24" s="3" t="str">
        <f t="shared" si="56"/>
        <v/>
      </c>
      <c r="KA24" s="6">
        <v>40907</v>
      </c>
      <c r="KB24" s="1">
        <v>6</v>
      </c>
      <c r="KC24" s="1">
        <v>2377</v>
      </c>
      <c r="KD24" s="3">
        <f t="shared" si="57"/>
        <v>14262</v>
      </c>
      <c r="KI24" s="3" t="str">
        <f t="shared" si="58"/>
        <v/>
      </c>
      <c r="KK24" s="6">
        <v>41547</v>
      </c>
      <c r="KL24" s="1">
        <v>1.3599999999999999</v>
      </c>
      <c r="KM24" s="1">
        <v>61045864</v>
      </c>
      <c r="KN24" s="3">
        <f t="shared" si="59"/>
        <v>83022375.039999992</v>
      </c>
      <c r="KP24" s="6">
        <v>41547</v>
      </c>
      <c r="KQ24" s="1">
        <v>0.114</v>
      </c>
      <c r="KR24" s="1">
        <v>6586309</v>
      </c>
      <c r="KS24" s="3">
        <f t="shared" si="60"/>
        <v>750839.22600000002</v>
      </c>
      <c r="KU24" s="6">
        <v>41547</v>
      </c>
      <c r="KV24" s="1">
        <v>0.2</v>
      </c>
      <c r="KW24" s="1">
        <v>356980</v>
      </c>
      <c r="KX24" s="3">
        <f t="shared" si="61"/>
        <v>71396</v>
      </c>
      <c r="KZ24" s="6">
        <v>41547</v>
      </c>
      <c r="LA24" s="1">
        <v>16.7</v>
      </c>
      <c r="LB24" s="1">
        <v>565</v>
      </c>
      <c r="LC24" s="3">
        <f t="shared" si="62"/>
        <v>9435.5</v>
      </c>
      <c r="LE24" s="6">
        <v>41547</v>
      </c>
      <c r="LF24" s="1">
        <v>6.5000000000000002E-2</v>
      </c>
      <c r="LG24" s="1">
        <v>75600</v>
      </c>
      <c r="LH24" s="3">
        <f t="shared" si="63"/>
        <v>4914</v>
      </c>
      <c r="LJ24" s="6">
        <v>41547</v>
      </c>
      <c r="LK24" s="1">
        <v>20.863800000000001</v>
      </c>
      <c r="LL24" s="1">
        <v>54543</v>
      </c>
      <c r="LM24" s="3">
        <f t="shared" si="64"/>
        <v>1137974.2434</v>
      </c>
      <c r="LO24" s="6">
        <v>41547</v>
      </c>
      <c r="LP24" s="1">
        <v>0.55000000000000004</v>
      </c>
      <c r="LQ24" s="1">
        <v>8700</v>
      </c>
      <c r="LR24" s="3">
        <f t="shared" si="65"/>
        <v>4785</v>
      </c>
      <c r="LW24" s="3" t="str">
        <f t="shared" si="66"/>
        <v/>
      </c>
      <c r="LY24" s="6">
        <v>41547</v>
      </c>
      <c r="LZ24" s="1">
        <v>6.0000000000000001E-3</v>
      </c>
      <c r="MA24" s="1">
        <v>20168924</v>
      </c>
      <c r="MB24" s="3">
        <f t="shared" si="67"/>
        <v>121013.54400000001</v>
      </c>
      <c r="MD24" s="6">
        <v>41547</v>
      </c>
      <c r="ME24" s="1">
        <v>0.22</v>
      </c>
      <c r="MF24" s="1">
        <v>1813022</v>
      </c>
      <c r="MG24" s="3">
        <f t="shared" si="68"/>
        <v>398864.84</v>
      </c>
      <c r="MI24" s="6">
        <v>41547</v>
      </c>
      <c r="MJ24" s="1">
        <v>9.4499999999999993</v>
      </c>
      <c r="MK24" s="1">
        <v>2471937</v>
      </c>
      <c r="ML24" s="3">
        <f t="shared" si="69"/>
        <v>23359804.649999999</v>
      </c>
      <c r="MN24" s="6">
        <v>41547</v>
      </c>
      <c r="MO24" s="1">
        <v>7.0099999999999996E-2</v>
      </c>
      <c r="MP24" s="1">
        <v>7610662</v>
      </c>
      <c r="MQ24" s="3">
        <f t="shared" si="70"/>
        <v>533507.40619999997</v>
      </c>
      <c r="MS24" s="6">
        <v>41547</v>
      </c>
      <c r="MT24" s="1">
        <v>0.18</v>
      </c>
      <c r="MU24" s="1">
        <v>36500</v>
      </c>
      <c r="MV24" s="3">
        <f t="shared" si="71"/>
        <v>6570</v>
      </c>
      <c r="NA24" s="3" t="str">
        <f t="shared" si="72"/>
        <v/>
      </c>
      <c r="NC24" s="6">
        <v>41547</v>
      </c>
      <c r="ND24" s="1">
        <v>0.16</v>
      </c>
      <c r="NE24" s="1">
        <v>2495931</v>
      </c>
      <c r="NF24" s="3">
        <f t="shared" si="73"/>
        <v>399348.96</v>
      </c>
      <c r="NH24" s="6">
        <v>41547</v>
      </c>
      <c r="NI24" s="1">
        <v>3</v>
      </c>
      <c r="NJ24" s="1">
        <v>6360</v>
      </c>
      <c r="NK24" s="3">
        <f t="shared" si="74"/>
        <v>19080</v>
      </c>
      <c r="NM24" s="6">
        <v>41547</v>
      </c>
      <c r="NN24" s="1">
        <v>0.55000000000000004</v>
      </c>
      <c r="NO24" s="1">
        <v>7824870</v>
      </c>
      <c r="NP24" s="3">
        <f t="shared" si="75"/>
        <v>4303678.5</v>
      </c>
      <c r="NR24" s="6">
        <v>41547</v>
      </c>
      <c r="NS24" s="1">
        <v>37.200000000000003</v>
      </c>
      <c r="NT24" s="1">
        <v>736908</v>
      </c>
      <c r="NU24" s="3">
        <f t="shared" si="76"/>
        <v>27412977.600000001</v>
      </c>
      <c r="NW24" s="6">
        <v>41547</v>
      </c>
      <c r="NX24" s="1">
        <v>1.24</v>
      </c>
      <c r="NY24" s="1">
        <v>72700</v>
      </c>
      <c r="NZ24" s="3">
        <f t="shared" si="77"/>
        <v>90148</v>
      </c>
      <c r="OB24" s="6">
        <v>41547</v>
      </c>
      <c r="OC24" s="1">
        <v>1.22</v>
      </c>
      <c r="OD24" s="1">
        <v>267114</v>
      </c>
      <c r="OE24" s="3">
        <f t="shared" si="78"/>
        <v>325879.08</v>
      </c>
      <c r="OG24" s="6">
        <v>41547</v>
      </c>
      <c r="OH24" s="1">
        <v>0.72</v>
      </c>
      <c r="OI24" s="1">
        <v>32887</v>
      </c>
      <c r="OJ24" s="3">
        <f t="shared" si="79"/>
        <v>23678.639999999999</v>
      </c>
      <c r="OO24" s="3" t="str">
        <f t="shared" si="80"/>
        <v/>
      </c>
      <c r="OQ24" s="6">
        <v>41547</v>
      </c>
      <c r="OR24" s="1">
        <v>2.44</v>
      </c>
      <c r="OS24" s="1">
        <v>5715186</v>
      </c>
      <c r="OT24" s="3">
        <f t="shared" si="81"/>
        <v>13945053.84</v>
      </c>
      <c r="OV24" s="6">
        <v>41547</v>
      </c>
      <c r="OW24" s="1">
        <v>0.71</v>
      </c>
      <c r="OX24" s="1">
        <v>258382</v>
      </c>
      <c r="OY24" s="3">
        <f t="shared" si="82"/>
        <v>183451.22</v>
      </c>
      <c r="PA24" s="6">
        <v>41547</v>
      </c>
      <c r="PB24" s="1">
        <v>0.47</v>
      </c>
      <c r="PC24" s="1">
        <v>329893</v>
      </c>
      <c r="PD24" s="3">
        <f t="shared" si="83"/>
        <v>155049.71</v>
      </c>
      <c r="PF24" s="6">
        <v>41547</v>
      </c>
      <c r="PG24" s="1">
        <v>12.202500000000001</v>
      </c>
      <c r="PH24" s="1">
        <v>4585</v>
      </c>
      <c r="PI24" s="3">
        <f t="shared" si="84"/>
        <v>55948.462500000001</v>
      </c>
      <c r="PK24" s="6">
        <v>41547</v>
      </c>
      <c r="PL24" s="1">
        <v>1.4</v>
      </c>
      <c r="PM24" s="1">
        <v>35733</v>
      </c>
      <c r="PN24" s="3">
        <f t="shared" si="85"/>
        <v>50026.2</v>
      </c>
      <c r="PP24" s="6">
        <v>41547</v>
      </c>
      <c r="PQ24" s="1">
        <v>3.2</v>
      </c>
      <c r="PR24" s="1">
        <v>289951</v>
      </c>
      <c r="PS24" s="3">
        <f t="shared" si="86"/>
        <v>927843.20000000007</v>
      </c>
      <c r="PU24" s="6">
        <v>41547</v>
      </c>
      <c r="PV24" s="1">
        <v>45.6</v>
      </c>
      <c r="PW24" s="1">
        <v>7415138</v>
      </c>
      <c r="PX24" s="3">
        <f t="shared" si="87"/>
        <v>338130292.80000001</v>
      </c>
      <c r="QC24" s="3" t="str">
        <f t="shared" si="88"/>
        <v/>
      </c>
      <c r="QE24" s="6">
        <v>41547</v>
      </c>
      <c r="QF24" s="1">
        <v>2.56</v>
      </c>
      <c r="QG24" s="1">
        <v>1141711</v>
      </c>
      <c r="QH24" s="3">
        <f t="shared" si="89"/>
        <v>2922780.16</v>
      </c>
      <c r="QJ24" s="6">
        <v>41547</v>
      </c>
      <c r="QK24" s="1">
        <v>0.35</v>
      </c>
      <c r="QL24" s="1">
        <v>194933</v>
      </c>
      <c r="QM24" s="3">
        <f t="shared" si="90"/>
        <v>68226.55</v>
      </c>
      <c r="QO24" s="6">
        <v>41547</v>
      </c>
      <c r="QP24" s="1">
        <v>20.52</v>
      </c>
      <c r="QQ24" s="1">
        <v>309313</v>
      </c>
      <c r="QR24" s="3">
        <f t="shared" si="91"/>
        <v>6347102.7599999998</v>
      </c>
      <c r="QT24" s="6">
        <v>41547</v>
      </c>
      <c r="QU24" s="1">
        <v>9.5</v>
      </c>
      <c r="QV24" s="1">
        <v>2454201</v>
      </c>
      <c r="QW24" s="3">
        <f t="shared" si="92"/>
        <v>23314909.5</v>
      </c>
      <c r="RB24" s="3" t="str">
        <f t="shared" si="93"/>
        <v/>
      </c>
      <c r="RD24" s="6">
        <v>41547</v>
      </c>
      <c r="RE24" s="1">
        <v>22</v>
      </c>
      <c r="RF24" s="1">
        <v>2300</v>
      </c>
      <c r="RG24" s="3">
        <f t="shared" si="94"/>
        <v>50600</v>
      </c>
      <c r="RI24" s="6">
        <v>41547</v>
      </c>
      <c r="RJ24" s="1">
        <v>557.65509999999995</v>
      </c>
      <c r="RK24" s="1">
        <v>143339</v>
      </c>
      <c r="RL24" s="3">
        <f t="shared" si="95"/>
        <v>79933724.378899992</v>
      </c>
      <c r="RN24" s="6">
        <v>41547</v>
      </c>
      <c r="RO24" s="1">
        <v>23.9</v>
      </c>
      <c r="RP24" s="1">
        <v>656791</v>
      </c>
      <c r="RQ24" s="3">
        <f t="shared" si="96"/>
        <v>15697304.899999999</v>
      </c>
      <c r="RS24" s="6">
        <v>41547</v>
      </c>
      <c r="RT24" s="1">
        <v>0.4</v>
      </c>
      <c r="RU24" s="1">
        <v>48109</v>
      </c>
      <c r="RV24" s="3">
        <f t="shared" si="97"/>
        <v>19243.600000000002</v>
      </c>
      <c r="RX24" s="6">
        <v>41547</v>
      </c>
      <c r="RY24" s="1">
        <v>4.2</v>
      </c>
      <c r="RZ24" s="1">
        <v>185432</v>
      </c>
      <c r="SA24" s="3">
        <f t="shared" si="98"/>
        <v>778814.4</v>
      </c>
      <c r="SF24" s="3" t="str">
        <f t="shared" si="99"/>
        <v/>
      </c>
      <c r="SH24" s="6">
        <v>41547</v>
      </c>
      <c r="SI24" s="1">
        <v>1.29</v>
      </c>
      <c r="SJ24" s="1">
        <v>437005</v>
      </c>
      <c r="SK24" s="3">
        <f t="shared" si="100"/>
        <v>563736.45000000007</v>
      </c>
      <c r="SM24" s="6">
        <v>41547</v>
      </c>
      <c r="SN24" s="1">
        <v>6.62</v>
      </c>
      <c r="SO24" s="1">
        <v>8384</v>
      </c>
      <c r="SP24" s="3">
        <f t="shared" si="101"/>
        <v>55502.080000000002</v>
      </c>
      <c r="SR24" s="6">
        <v>41547</v>
      </c>
      <c r="SS24" s="1">
        <v>8.4700000000000006</v>
      </c>
      <c r="ST24" s="1">
        <v>2322861</v>
      </c>
      <c r="SU24" s="3">
        <f t="shared" si="102"/>
        <v>19674632.670000002</v>
      </c>
      <c r="SZ24" s="3" t="str">
        <f t="shared" si="103"/>
        <v/>
      </c>
      <c r="TB24" s="6">
        <v>41547</v>
      </c>
      <c r="TC24" s="1">
        <v>4.4000000000000004</v>
      </c>
      <c r="TD24" s="1">
        <v>69506</v>
      </c>
      <c r="TE24" s="3">
        <f t="shared" si="104"/>
        <v>305826.40000000002</v>
      </c>
      <c r="TG24" s="6">
        <v>41547</v>
      </c>
      <c r="TH24" s="1">
        <v>5.5601000000000003</v>
      </c>
      <c r="TI24" s="1">
        <v>392006</v>
      </c>
      <c r="TJ24" s="3">
        <f t="shared" si="105"/>
        <v>2179592.5606</v>
      </c>
      <c r="TL24" s="6">
        <v>41547</v>
      </c>
      <c r="TM24" s="1">
        <v>0.78400000000000003</v>
      </c>
      <c r="TN24" s="1">
        <v>284861</v>
      </c>
      <c r="TO24" s="3">
        <f t="shared" si="106"/>
        <v>223331.024</v>
      </c>
      <c r="TQ24" s="6">
        <v>41547</v>
      </c>
      <c r="TR24" s="1">
        <v>3.6905000000000001</v>
      </c>
      <c r="TS24" s="1">
        <v>3428077</v>
      </c>
      <c r="TT24" s="3">
        <f t="shared" si="107"/>
        <v>12651318.168500001</v>
      </c>
      <c r="TY24" s="3" t="str">
        <f t="shared" si="108"/>
        <v/>
      </c>
      <c r="UA24" s="6">
        <v>41547</v>
      </c>
      <c r="UB24" s="1">
        <v>16.350000000000001</v>
      </c>
      <c r="UC24" s="1">
        <v>8002807</v>
      </c>
      <c r="UD24" s="3">
        <f t="shared" si="109"/>
        <v>130845894.45000002</v>
      </c>
      <c r="UF24" s="6">
        <v>41547</v>
      </c>
      <c r="UG24" s="1">
        <v>10.34</v>
      </c>
      <c r="UH24" s="1">
        <v>74001</v>
      </c>
      <c r="UI24" s="3">
        <f t="shared" si="110"/>
        <v>765170.34</v>
      </c>
      <c r="UK24" s="6">
        <v>41547</v>
      </c>
      <c r="UL24" s="1">
        <v>29.76</v>
      </c>
      <c r="UM24" s="1">
        <v>3642485</v>
      </c>
      <c r="UN24" s="3">
        <f t="shared" si="111"/>
        <v>108400353.60000001</v>
      </c>
      <c r="UP24" s="6">
        <v>41547</v>
      </c>
      <c r="UQ24" s="1">
        <v>10.6</v>
      </c>
      <c r="UR24" s="1">
        <v>8826</v>
      </c>
      <c r="US24" s="3">
        <f t="shared" si="112"/>
        <v>93555.599999999991</v>
      </c>
      <c r="UU24" s="6">
        <v>41547</v>
      </c>
      <c r="UV24" s="1">
        <v>5.51</v>
      </c>
      <c r="UW24" s="1">
        <v>6573618</v>
      </c>
      <c r="UX24" s="3">
        <f t="shared" si="113"/>
        <v>36220635.18</v>
      </c>
      <c r="VC24" s="3" t="str">
        <f t="shared" si="114"/>
        <v/>
      </c>
      <c r="VH24" s="3" t="str">
        <f t="shared" si="115"/>
        <v/>
      </c>
      <c r="VJ24" s="6">
        <v>41547</v>
      </c>
      <c r="VK24" s="1">
        <v>42.996899999999997</v>
      </c>
      <c r="VL24" s="1">
        <v>587381</v>
      </c>
      <c r="VM24" s="3">
        <f t="shared" si="116"/>
        <v>25255562.118899997</v>
      </c>
      <c r="VO24" s="6">
        <v>41547</v>
      </c>
      <c r="VP24" s="1">
        <v>6.42</v>
      </c>
      <c r="VQ24" s="1">
        <v>46520910</v>
      </c>
      <c r="VR24" s="3">
        <f t="shared" si="117"/>
        <v>298664242.19999999</v>
      </c>
      <c r="VT24" s="6">
        <v>41547</v>
      </c>
      <c r="VU24" s="1">
        <v>0.12</v>
      </c>
      <c r="VV24" s="1">
        <v>9514</v>
      </c>
      <c r="VW24" s="3">
        <f t="shared" si="118"/>
        <v>1141.68</v>
      </c>
      <c r="VY24" s="6">
        <v>41547</v>
      </c>
      <c r="VZ24" s="1">
        <v>2.38</v>
      </c>
      <c r="WA24" s="1">
        <v>1492060</v>
      </c>
      <c r="WB24" s="3">
        <f t="shared" si="119"/>
        <v>3551102.8</v>
      </c>
      <c r="WD24" s="6">
        <v>41547</v>
      </c>
      <c r="WE24" s="1">
        <v>87.85</v>
      </c>
      <c r="WF24" s="1">
        <v>968115</v>
      </c>
      <c r="WG24" s="3">
        <f t="shared" si="120"/>
        <v>85048902.75</v>
      </c>
      <c r="WI24" s="6">
        <v>41547</v>
      </c>
      <c r="WJ24" s="1">
        <v>10.78</v>
      </c>
      <c r="WK24" s="1">
        <v>38551657</v>
      </c>
      <c r="WL24" s="3">
        <f t="shared" si="121"/>
        <v>415586862.45999998</v>
      </c>
      <c r="WN24" s="6">
        <v>41547</v>
      </c>
      <c r="WO24" s="1">
        <v>16.372699999999998</v>
      </c>
      <c r="WP24" s="1">
        <v>25600</v>
      </c>
      <c r="WQ24" s="3">
        <f t="shared" si="122"/>
        <v>419141.11999999994</v>
      </c>
      <c r="WS24" s="6">
        <v>41547</v>
      </c>
      <c r="WT24" s="1">
        <v>30.84</v>
      </c>
      <c r="WU24" s="1">
        <v>1772898</v>
      </c>
      <c r="WV24" s="3">
        <f t="shared" si="123"/>
        <v>54676174.32</v>
      </c>
      <c r="WX24" s="6">
        <v>41547</v>
      </c>
      <c r="WY24" s="1">
        <v>9.3000000000000007</v>
      </c>
      <c r="WZ24" s="1">
        <v>156694700</v>
      </c>
      <c r="XA24" s="3">
        <f t="shared" si="124"/>
        <v>1457260710</v>
      </c>
      <c r="XC24" s="6">
        <v>41547</v>
      </c>
      <c r="XD24" s="1">
        <v>15.09</v>
      </c>
      <c r="XE24" s="1">
        <v>11834666</v>
      </c>
      <c r="XF24" s="3">
        <f t="shared" si="125"/>
        <v>178585109.94</v>
      </c>
      <c r="XK24" s="3" t="str">
        <f t="shared" si="126"/>
        <v/>
      </c>
      <c r="XM24" s="6">
        <v>41547</v>
      </c>
      <c r="XN24" s="1">
        <v>10.6</v>
      </c>
      <c r="XO24" s="1">
        <v>78233</v>
      </c>
      <c r="XP24" s="3">
        <f t="shared" si="127"/>
        <v>829269.79999999993</v>
      </c>
      <c r="XU24" s="3" t="str">
        <f t="shared" si="128"/>
        <v/>
      </c>
      <c r="XW24" s="6">
        <v>41547</v>
      </c>
      <c r="XX24" s="1">
        <v>47.2</v>
      </c>
      <c r="XY24" s="1">
        <v>71077</v>
      </c>
      <c r="XZ24" s="3">
        <f t="shared" si="129"/>
        <v>3354834.4000000004</v>
      </c>
      <c r="YE24" s="3" t="str">
        <f t="shared" si="130"/>
        <v/>
      </c>
      <c r="YG24" s="6">
        <v>41547</v>
      </c>
      <c r="YH24" s="1">
        <v>15.75</v>
      </c>
      <c r="YI24" s="1">
        <v>13585363</v>
      </c>
      <c r="YJ24" s="3">
        <f t="shared" si="131"/>
        <v>213969467.25</v>
      </c>
      <c r="YL24" s="6">
        <v>41547</v>
      </c>
      <c r="YM24" s="1">
        <v>5.93</v>
      </c>
      <c r="YN24" s="1">
        <v>748918</v>
      </c>
      <c r="YO24" s="3">
        <f t="shared" si="132"/>
        <v>4441083.74</v>
      </c>
      <c r="YQ24" s="6">
        <v>41547</v>
      </c>
      <c r="YR24" s="1">
        <v>34.65</v>
      </c>
      <c r="YS24" s="1">
        <v>703581</v>
      </c>
      <c r="YT24" s="3">
        <f t="shared" si="133"/>
        <v>24379081.649999999</v>
      </c>
      <c r="YV24" s="6">
        <v>41547</v>
      </c>
      <c r="YW24" s="1">
        <v>6.19</v>
      </c>
      <c r="YX24" s="1">
        <v>2690793</v>
      </c>
      <c r="YY24" s="3">
        <f t="shared" si="134"/>
        <v>16656008.670000002</v>
      </c>
      <c r="ZA24" s="6">
        <v>41547</v>
      </c>
      <c r="ZB24" s="1">
        <v>8.7703000000000007</v>
      </c>
      <c r="ZC24" s="1">
        <v>98774</v>
      </c>
      <c r="ZD24" s="3">
        <f t="shared" si="135"/>
        <v>866277.61220000009</v>
      </c>
      <c r="ZF24" s="6">
        <v>41547</v>
      </c>
      <c r="ZG24" s="1">
        <v>13.38</v>
      </c>
      <c r="ZH24" s="1">
        <v>13067595</v>
      </c>
      <c r="ZI24" s="3">
        <f t="shared" si="136"/>
        <v>174844421.10000002</v>
      </c>
      <c r="ZK24" s="6">
        <v>41547</v>
      </c>
      <c r="ZL24" s="1">
        <v>2.63</v>
      </c>
      <c r="ZM24" s="1">
        <v>10210542</v>
      </c>
      <c r="ZN24" s="3">
        <f t="shared" si="137"/>
        <v>26853725.459999997</v>
      </c>
      <c r="ZP24" s="6">
        <v>41547</v>
      </c>
      <c r="ZQ24" s="1">
        <v>5.4</v>
      </c>
      <c r="ZR24" s="1">
        <v>63194</v>
      </c>
      <c r="ZS24" s="3">
        <f t="shared" si="138"/>
        <v>341247.60000000003</v>
      </c>
      <c r="ZX24" s="3" t="str">
        <f t="shared" si="139"/>
        <v/>
      </c>
      <c r="ZZ24" s="6">
        <v>41547</v>
      </c>
      <c r="AAA24" s="1">
        <v>15.31</v>
      </c>
      <c r="AAB24" s="1">
        <v>12990959</v>
      </c>
      <c r="AAC24" s="3">
        <f t="shared" si="140"/>
        <v>198891582.28999999</v>
      </c>
      <c r="AAE24" s="6">
        <v>41547</v>
      </c>
      <c r="AAF24" s="1">
        <v>10.6</v>
      </c>
      <c r="AAG24" s="1">
        <v>12614589</v>
      </c>
      <c r="AAH24" s="3">
        <f t="shared" si="141"/>
        <v>133714643.39999999</v>
      </c>
      <c r="AAM24" s="3" t="str">
        <f t="shared" si="142"/>
        <v/>
      </c>
      <c r="AAO24" s="6">
        <v>41547</v>
      </c>
      <c r="AAP24" s="1">
        <v>7.03</v>
      </c>
      <c r="AAQ24" s="1">
        <v>3953456</v>
      </c>
      <c r="AAR24" s="3">
        <f t="shared" si="143"/>
        <v>27792795.68</v>
      </c>
      <c r="AAW24" s="3" t="str">
        <f t="shared" si="144"/>
        <v/>
      </c>
      <c r="ABB24" s="3" t="str">
        <f t="shared" si="145"/>
        <v/>
      </c>
      <c r="ABG24" s="3" t="str">
        <f t="shared" si="146"/>
        <v/>
      </c>
      <c r="ABI24" s="6">
        <v>41547</v>
      </c>
      <c r="ABJ24" s="1">
        <v>21.94</v>
      </c>
      <c r="ABK24" s="1">
        <v>10476176</v>
      </c>
      <c r="ABL24" s="3">
        <f t="shared" si="147"/>
        <v>229847301.44000003</v>
      </c>
      <c r="ABN24" s="6">
        <v>41547</v>
      </c>
      <c r="ABO24" s="1">
        <v>5.86</v>
      </c>
      <c r="ABP24" s="1">
        <v>4558774</v>
      </c>
      <c r="ABQ24" s="3">
        <f t="shared" si="148"/>
        <v>26714415.640000001</v>
      </c>
      <c r="ABV24" s="3" t="str">
        <f t="shared" si="149"/>
        <v/>
      </c>
      <c r="ABX24" s="6">
        <v>41547</v>
      </c>
      <c r="ABY24" s="1">
        <v>0.1</v>
      </c>
      <c r="ABZ24" s="1">
        <v>6478643</v>
      </c>
      <c r="ACA24" s="3">
        <f t="shared" si="150"/>
        <v>647864.30000000005</v>
      </c>
      <c r="ACC24" s="6">
        <v>41547</v>
      </c>
      <c r="ACD24" s="1">
        <v>11.04</v>
      </c>
      <c r="ACE24" s="1">
        <v>9049625</v>
      </c>
      <c r="ACF24" s="3">
        <f t="shared" si="151"/>
        <v>99907859.999999985</v>
      </c>
      <c r="ACK24" s="3" t="str">
        <f t="shared" si="152"/>
        <v/>
      </c>
      <c r="ACP24" s="3" t="str">
        <f t="shared" si="153"/>
        <v/>
      </c>
      <c r="ACU24" s="3" t="str">
        <f t="shared" si="154"/>
        <v/>
      </c>
      <c r="ACW24" s="6">
        <v>41547</v>
      </c>
      <c r="ACX24" s="1">
        <v>7.39</v>
      </c>
      <c r="ACY24" s="1">
        <v>8037183</v>
      </c>
      <c r="ACZ24" s="3">
        <f t="shared" si="155"/>
        <v>59394782.369999997</v>
      </c>
      <c r="ADB24" s="6">
        <v>41547</v>
      </c>
      <c r="ADC24" s="1">
        <v>5.58</v>
      </c>
      <c r="ADD24" s="1">
        <v>12565974</v>
      </c>
      <c r="ADE24" s="3">
        <f t="shared" si="156"/>
        <v>70118134.920000002</v>
      </c>
      <c r="ADG24" s="6">
        <v>41547</v>
      </c>
      <c r="ADH24" s="1">
        <v>7.68</v>
      </c>
      <c r="ADI24" s="1">
        <v>47945256</v>
      </c>
      <c r="ADJ24" s="3">
        <f t="shared" si="157"/>
        <v>368219566.07999998</v>
      </c>
      <c r="ADL24" s="6">
        <v>41547</v>
      </c>
      <c r="ADM24" s="1">
        <v>13.2</v>
      </c>
      <c r="ADN24" s="1">
        <v>17611006</v>
      </c>
      <c r="ADO24" s="3">
        <f t="shared" si="158"/>
        <v>232465279.19999999</v>
      </c>
      <c r="ADT24" s="3" t="str">
        <f t="shared" si="159"/>
        <v/>
      </c>
      <c r="ADY24" s="3" t="str">
        <f t="shared" si="160"/>
        <v/>
      </c>
      <c r="AEA24" s="6">
        <v>41547</v>
      </c>
      <c r="AEB24" s="1">
        <v>16.903199999999998</v>
      </c>
      <c r="AEC24" s="1">
        <v>6010734</v>
      </c>
      <c r="AED24" s="3">
        <f t="shared" si="161"/>
        <v>101600638.94879998</v>
      </c>
      <c r="AEF24" s="6">
        <v>41547</v>
      </c>
      <c r="AEG24" s="1">
        <v>12.614800000000001</v>
      </c>
      <c r="AEH24" s="1">
        <v>108998</v>
      </c>
      <c r="AEI24" s="3">
        <f t="shared" si="162"/>
        <v>1374987.9704</v>
      </c>
      <c r="AEN24" s="3" t="str">
        <f t="shared" si="163"/>
        <v/>
      </c>
      <c r="AEP24" s="6">
        <v>41547</v>
      </c>
      <c r="AEQ24" s="1">
        <v>5.84</v>
      </c>
      <c r="AER24" s="1">
        <v>7927244</v>
      </c>
      <c r="AES24" s="3">
        <f t="shared" si="164"/>
        <v>46295104.960000001</v>
      </c>
      <c r="AEU24" s="6">
        <v>41547</v>
      </c>
      <c r="AEV24" s="1">
        <v>1.34</v>
      </c>
      <c r="AEW24" s="1">
        <v>43071774</v>
      </c>
      <c r="AEX24" s="3">
        <f t="shared" si="165"/>
        <v>57716177.160000004</v>
      </c>
      <c r="AEZ24" s="6">
        <v>41547</v>
      </c>
      <c r="AFA24" s="1">
        <v>7.05</v>
      </c>
      <c r="AFB24" s="1">
        <v>3074398</v>
      </c>
      <c r="AFC24" s="3">
        <f t="shared" si="166"/>
        <v>21674505.899999999</v>
      </c>
      <c r="AFH24" s="3" t="str">
        <f t="shared" si="167"/>
        <v/>
      </c>
      <c r="AFJ24" s="6">
        <v>41547</v>
      </c>
      <c r="AFK24" s="1">
        <v>9.44</v>
      </c>
      <c r="AFL24" s="1">
        <v>6165884</v>
      </c>
      <c r="AFM24" s="3">
        <f t="shared" si="168"/>
        <v>58205944.959999993</v>
      </c>
      <c r="AFO24" s="6">
        <v>41547</v>
      </c>
      <c r="AFP24" s="1">
        <v>12.08</v>
      </c>
      <c r="AFQ24" s="1">
        <v>70391910</v>
      </c>
      <c r="AFR24" s="3">
        <f t="shared" si="169"/>
        <v>850334272.79999995</v>
      </c>
      <c r="AFW24" s="3" t="str">
        <f t="shared" si="170"/>
        <v/>
      </c>
      <c r="AGB24" s="3" t="str">
        <f t="shared" si="171"/>
        <v/>
      </c>
      <c r="AGD24" s="6">
        <v>41547</v>
      </c>
      <c r="AGE24" s="1">
        <v>3.1653000000000002</v>
      </c>
      <c r="AGF24" s="1">
        <v>73976713</v>
      </c>
      <c r="AGG24" s="3">
        <f t="shared" si="172"/>
        <v>234158489.65890002</v>
      </c>
      <c r="AGL24" s="3" t="str">
        <f t="shared" si="173"/>
        <v/>
      </c>
      <c r="AGQ24" s="3" t="str">
        <f t="shared" si="174"/>
        <v/>
      </c>
      <c r="AGS24" s="6">
        <v>41547</v>
      </c>
      <c r="AGT24" s="1">
        <v>7.47</v>
      </c>
      <c r="AGU24" s="1">
        <v>20357658</v>
      </c>
      <c r="AGV24" s="3">
        <f t="shared" si="175"/>
        <v>152071705.25999999</v>
      </c>
      <c r="AGX24" s="6">
        <v>41547</v>
      </c>
      <c r="AGY24" s="1">
        <v>2.34</v>
      </c>
      <c r="AGZ24" s="1">
        <v>6159240</v>
      </c>
      <c r="AHA24" s="3">
        <f t="shared" si="176"/>
        <v>14412621.6</v>
      </c>
      <c r="AHC24" s="6">
        <v>41547</v>
      </c>
      <c r="AHD24" s="1">
        <v>12.2</v>
      </c>
      <c r="AHE24" s="1">
        <v>9597006</v>
      </c>
      <c r="AHF24" s="3">
        <f t="shared" si="177"/>
        <v>117083473.19999999</v>
      </c>
      <c r="AHH24" s="6">
        <v>41547</v>
      </c>
      <c r="AHI24" s="1">
        <v>5.5600000000000005</v>
      </c>
      <c r="AHJ24" s="1">
        <v>22410230</v>
      </c>
      <c r="AHK24" s="3">
        <f t="shared" si="178"/>
        <v>124600878.80000001</v>
      </c>
      <c r="AHM24" s="6">
        <v>41547</v>
      </c>
      <c r="AHN24" s="1">
        <v>1.76</v>
      </c>
      <c r="AHO24" s="1">
        <v>6908347</v>
      </c>
      <c r="AHP24" s="3">
        <f t="shared" si="179"/>
        <v>12158690.720000001</v>
      </c>
      <c r="AHU24" s="3" t="str">
        <f t="shared" si="180"/>
        <v/>
      </c>
      <c r="AHZ24" s="3" t="str">
        <f t="shared" si="181"/>
        <v/>
      </c>
      <c r="AIB24" s="6">
        <v>41547</v>
      </c>
      <c r="AIC24" s="1">
        <v>7.38</v>
      </c>
      <c r="AID24" s="1">
        <v>69156496</v>
      </c>
      <c r="AIE24" s="3">
        <f t="shared" si="182"/>
        <v>510374940.48000002</v>
      </c>
      <c r="AIJ24" s="3" t="str">
        <f t="shared" si="183"/>
        <v/>
      </c>
      <c r="AIL24" s="6">
        <v>41547</v>
      </c>
      <c r="AIM24" s="1">
        <v>9.9</v>
      </c>
      <c r="AIN24" s="1">
        <v>13078528</v>
      </c>
      <c r="AIO24" s="3">
        <f t="shared" si="184"/>
        <v>129477427.2</v>
      </c>
      <c r="AIQ24" s="6">
        <v>41547</v>
      </c>
      <c r="AIR24" s="1">
        <v>8.41</v>
      </c>
      <c r="AIS24" s="1">
        <v>3537402</v>
      </c>
      <c r="AIT24" s="3">
        <f t="shared" si="185"/>
        <v>29749550.82</v>
      </c>
      <c r="AIV24" s="6">
        <v>41547</v>
      </c>
      <c r="AIW24" s="1">
        <v>32.26</v>
      </c>
      <c r="AIX24" s="1">
        <v>7528770</v>
      </c>
      <c r="AIY24" s="3">
        <f t="shared" si="186"/>
        <v>242878120.19999999</v>
      </c>
      <c r="AJD24" s="3" t="str">
        <f t="shared" si="187"/>
        <v/>
      </c>
      <c r="AJI24" s="3" t="str">
        <f t="shared" si="188"/>
        <v/>
      </c>
      <c r="AJN24" s="3" t="str">
        <f t="shared" si="189"/>
        <v/>
      </c>
      <c r="AJP24" s="6">
        <v>41547</v>
      </c>
      <c r="AJQ24" s="1">
        <v>5.52</v>
      </c>
      <c r="AJR24" s="1">
        <v>42333267</v>
      </c>
      <c r="AJS24" s="3">
        <f t="shared" si="190"/>
        <v>233679633.83999997</v>
      </c>
      <c r="AJU24" s="6">
        <v>41547</v>
      </c>
      <c r="AJV24" s="1">
        <v>21.23</v>
      </c>
      <c r="AJW24" s="1">
        <v>8335685</v>
      </c>
      <c r="AJX24" s="3">
        <f t="shared" si="191"/>
        <v>176966592.55000001</v>
      </c>
      <c r="AJZ24" s="6">
        <v>41547</v>
      </c>
      <c r="AKA24" s="1">
        <v>6.55</v>
      </c>
      <c r="AKB24" s="1">
        <v>74289</v>
      </c>
      <c r="AKC24" s="3">
        <f t="shared" si="192"/>
        <v>486592.95</v>
      </c>
      <c r="AKH24" s="3" t="str">
        <f t="shared" si="193"/>
        <v/>
      </c>
      <c r="AKM24" s="3" t="str">
        <f t="shared" si="194"/>
        <v/>
      </c>
      <c r="AKR24" s="3" t="str">
        <f t="shared" si="195"/>
        <v/>
      </c>
      <c r="AKT24" s="6">
        <v>41547</v>
      </c>
      <c r="AKU24" s="1">
        <v>7.65</v>
      </c>
      <c r="AKV24" s="1">
        <v>1948559</v>
      </c>
      <c r="AKW24" s="3">
        <f t="shared" si="196"/>
        <v>14906476.350000001</v>
      </c>
      <c r="AKY24" s="6">
        <v>41547</v>
      </c>
      <c r="AKZ24" s="1">
        <v>3.58</v>
      </c>
      <c r="ALA24" s="1">
        <v>54034710</v>
      </c>
      <c r="ALB24" s="3">
        <f t="shared" si="197"/>
        <v>193444261.80000001</v>
      </c>
      <c r="ALG24" s="3" t="str">
        <f t="shared" si="198"/>
        <v/>
      </c>
      <c r="ALI24" s="6">
        <v>41547</v>
      </c>
      <c r="ALJ24" s="1">
        <v>5.07</v>
      </c>
      <c r="ALK24" s="1">
        <v>24332952</v>
      </c>
      <c r="ALL24" s="3">
        <f t="shared" si="199"/>
        <v>123368066.64</v>
      </c>
      <c r="ALN24" s="6">
        <v>41547</v>
      </c>
      <c r="ALO24" s="1">
        <v>2.7810000000000001</v>
      </c>
      <c r="ALP24" s="1">
        <v>114660641</v>
      </c>
      <c r="ALQ24" s="3">
        <f t="shared" si="200"/>
        <v>318871242.62099999</v>
      </c>
      <c r="ALS24" s="6">
        <v>41547</v>
      </c>
      <c r="ALT24" s="1">
        <v>23.27</v>
      </c>
      <c r="ALU24" s="1">
        <v>11061803</v>
      </c>
      <c r="ALV24" s="3">
        <f t="shared" si="201"/>
        <v>257408155.81</v>
      </c>
      <c r="AMA24" s="3" t="str">
        <f t="shared" si="202"/>
        <v/>
      </c>
      <c r="AMF24" s="3" t="str">
        <f t="shared" si="203"/>
        <v/>
      </c>
      <c r="AMH24" s="6">
        <v>41547</v>
      </c>
      <c r="AMI24" s="1">
        <v>17.54</v>
      </c>
      <c r="AMJ24" s="1">
        <v>25938477</v>
      </c>
      <c r="AMK24" s="3">
        <f t="shared" si="204"/>
        <v>454960886.57999998</v>
      </c>
      <c r="AMP24" s="3" t="str">
        <f t="shared" si="205"/>
        <v/>
      </c>
      <c r="AMU24" s="3" t="str">
        <f t="shared" si="206"/>
        <v/>
      </c>
      <c r="AMZ24" s="3" t="str">
        <f t="shared" si="207"/>
        <v/>
      </c>
      <c r="ANB24" s="6">
        <v>41547</v>
      </c>
      <c r="ANC24" s="1">
        <v>16.12</v>
      </c>
      <c r="AND24" s="1">
        <v>5551133</v>
      </c>
      <c r="ANE24" s="3">
        <f t="shared" si="208"/>
        <v>89484263.960000008</v>
      </c>
      <c r="ANJ24" s="3" t="str">
        <f t="shared" si="209"/>
        <v/>
      </c>
      <c r="ANO24" s="3" t="str">
        <f t="shared" si="210"/>
        <v/>
      </c>
      <c r="ANQ24" s="6">
        <v>41547</v>
      </c>
      <c r="ANR24" s="1">
        <v>7.57</v>
      </c>
      <c r="ANS24" s="1">
        <v>44344417</v>
      </c>
      <c r="ANT24" s="3">
        <f t="shared" si="211"/>
        <v>335687236.69</v>
      </c>
      <c r="ANV24" s="6">
        <v>41547</v>
      </c>
      <c r="ANW24" s="1">
        <v>9.65</v>
      </c>
      <c r="ANX24" s="1">
        <v>4906638</v>
      </c>
      <c r="ANY24" s="3">
        <f t="shared" si="212"/>
        <v>47349056.700000003</v>
      </c>
      <c r="AOD24" s="3" t="str">
        <f t="shared" si="213"/>
        <v/>
      </c>
      <c r="AOI24" s="3" t="str">
        <f t="shared" si="214"/>
        <v/>
      </c>
      <c r="AOK24" s="6">
        <v>41547</v>
      </c>
      <c r="AOL24" s="1">
        <v>6.7</v>
      </c>
      <c r="AOM24" s="1">
        <v>1991586</v>
      </c>
      <c r="AON24" s="3">
        <f t="shared" si="215"/>
        <v>13343626.200000001</v>
      </c>
      <c r="AOS24" s="3" t="str">
        <f t="shared" si="216"/>
        <v/>
      </c>
      <c r="AOU24" s="6">
        <v>41547</v>
      </c>
      <c r="AOV24" s="1">
        <v>18.600000000000001</v>
      </c>
      <c r="AOW24" s="1">
        <v>14070283</v>
      </c>
      <c r="AOX24" s="3">
        <f t="shared" si="217"/>
        <v>261707263.80000001</v>
      </c>
      <c r="APC24" s="3" t="str">
        <f t="shared" si="218"/>
        <v/>
      </c>
      <c r="APE24" s="6">
        <v>41547</v>
      </c>
      <c r="APF24" s="1">
        <v>17.329999999999998</v>
      </c>
      <c r="APG24" s="1">
        <v>19850146</v>
      </c>
      <c r="APH24" s="3">
        <f t="shared" si="219"/>
        <v>344003030.17999995</v>
      </c>
      <c r="APM24" s="3" t="str">
        <f t="shared" si="220"/>
        <v/>
      </c>
      <c r="APO24" s="6">
        <v>41547</v>
      </c>
      <c r="APP24" s="1">
        <v>26.16</v>
      </c>
      <c r="APQ24" s="1">
        <v>229743203</v>
      </c>
      <c r="APR24" s="3">
        <f t="shared" si="221"/>
        <v>6010082190.4800005</v>
      </c>
      <c r="APW24" s="3" t="str">
        <f t="shared" si="222"/>
        <v/>
      </c>
      <c r="APY24" s="6">
        <v>41547</v>
      </c>
      <c r="APZ24" s="1">
        <v>17.25</v>
      </c>
      <c r="AQA24" s="1">
        <v>9472324</v>
      </c>
      <c r="AQB24" s="3">
        <f t="shared" si="223"/>
        <v>163397589</v>
      </c>
      <c r="AQD24" s="6">
        <v>41547</v>
      </c>
      <c r="AQE24" s="1">
        <v>15.25</v>
      </c>
      <c r="AQF24" s="1">
        <v>28459758</v>
      </c>
      <c r="AQG24" s="3">
        <f t="shared" si="224"/>
        <v>434011309.5</v>
      </c>
      <c r="AQI24" s="6">
        <v>41547</v>
      </c>
      <c r="AQJ24" s="1">
        <v>37.869999999999997</v>
      </c>
      <c r="AQK24" s="1">
        <v>13642834</v>
      </c>
      <c r="AQL24" s="3">
        <f t="shared" si="225"/>
        <v>516654123.57999998</v>
      </c>
      <c r="AQN24" s="6">
        <v>41547</v>
      </c>
      <c r="AQO24" s="1">
        <v>13.54</v>
      </c>
      <c r="AQP24" s="1">
        <v>8100132</v>
      </c>
      <c r="AQQ24" s="3">
        <f t="shared" si="226"/>
        <v>109675787.27999999</v>
      </c>
      <c r="AQS24" s="6">
        <v>41547</v>
      </c>
      <c r="AQT24" s="1">
        <v>42.115000000000002</v>
      </c>
      <c r="AQU24" s="1">
        <v>7900474</v>
      </c>
      <c r="AQV24" s="3">
        <f t="shared" si="227"/>
        <v>332728462.50999999</v>
      </c>
      <c r="ARA24" s="3" t="str">
        <f t="shared" si="228"/>
        <v/>
      </c>
      <c r="ARC24" s="6">
        <v>41547</v>
      </c>
      <c r="ARD24" s="1">
        <v>19.34</v>
      </c>
      <c r="ARE24" s="1">
        <v>23772197</v>
      </c>
      <c r="ARF24" s="3">
        <f t="shared" si="229"/>
        <v>459754289.98000002</v>
      </c>
      <c r="ARH24" s="6">
        <v>41547</v>
      </c>
      <c r="ARI24" s="1">
        <v>10.07</v>
      </c>
      <c r="ARJ24" s="1">
        <v>41720992</v>
      </c>
      <c r="ARK24" s="3">
        <f t="shared" si="230"/>
        <v>420130389.44</v>
      </c>
      <c r="ARM24" s="6">
        <v>41547</v>
      </c>
      <c r="ARN24" s="1">
        <v>30.58</v>
      </c>
      <c r="ARO24" s="1">
        <v>6853935</v>
      </c>
      <c r="ARP24" s="3">
        <f t="shared" si="231"/>
        <v>209593332.29999998</v>
      </c>
      <c r="ARU24" s="3" t="str">
        <f t="shared" si="232"/>
        <v/>
      </c>
      <c r="ARZ24" s="3" t="str">
        <f t="shared" si="233"/>
        <v/>
      </c>
      <c r="ASE24" s="3" t="str">
        <f t="shared" si="234"/>
        <v/>
      </c>
      <c r="ASJ24" s="3" t="str">
        <f t="shared" si="235"/>
        <v/>
      </c>
      <c r="ASO24" s="3" t="str">
        <f t="shared" si="236"/>
        <v/>
      </c>
      <c r="ASQ24" s="6">
        <v>41547</v>
      </c>
      <c r="ASR24" s="1">
        <v>44.25</v>
      </c>
      <c r="ASS24" s="1">
        <v>46722230</v>
      </c>
      <c r="AST24" s="3">
        <f t="shared" si="237"/>
        <v>2067458677.5</v>
      </c>
      <c r="ASV24" s="6">
        <v>41547</v>
      </c>
      <c r="ASW24" s="1">
        <v>14.808</v>
      </c>
      <c r="ASX24" s="1">
        <v>3706803</v>
      </c>
      <c r="ASY24" s="3">
        <f t="shared" si="238"/>
        <v>54890338.824000001</v>
      </c>
      <c r="ATA24" s="6">
        <v>41547</v>
      </c>
      <c r="ATB24" s="1">
        <v>11.32</v>
      </c>
      <c r="ATC24" s="1">
        <v>88457104</v>
      </c>
      <c r="ATD24" s="3">
        <f t="shared" si="239"/>
        <v>1001334417.28</v>
      </c>
      <c r="ATF24" s="6">
        <v>41547</v>
      </c>
      <c r="ATG24" s="1">
        <v>5.22</v>
      </c>
      <c r="ATH24" s="1">
        <v>89062065</v>
      </c>
      <c r="ATI24" s="3">
        <f t="shared" si="240"/>
        <v>464903979.29999995</v>
      </c>
      <c r="ATN24" s="3" t="str">
        <f t="shared" si="241"/>
        <v/>
      </c>
      <c r="ATS24" s="3" t="str">
        <f t="shared" si="242"/>
        <v/>
      </c>
      <c r="ATU24" s="6">
        <v>41547</v>
      </c>
      <c r="ATV24" s="1">
        <v>13.1</v>
      </c>
      <c r="ATW24" s="1">
        <v>5488307</v>
      </c>
      <c r="ATX24" s="3">
        <f t="shared" si="243"/>
        <v>71896821.700000003</v>
      </c>
      <c r="ATZ24" s="6">
        <v>41547</v>
      </c>
      <c r="AUA24" s="1">
        <v>28.02</v>
      </c>
      <c r="AUB24" s="1">
        <v>1936434</v>
      </c>
      <c r="AUC24" s="3">
        <f t="shared" si="244"/>
        <v>54258880.68</v>
      </c>
      <c r="AUE24" s="6">
        <v>41547</v>
      </c>
      <c r="AUF24" s="1">
        <v>38.64</v>
      </c>
      <c r="AUG24" s="1">
        <v>15749011</v>
      </c>
      <c r="AUH24" s="3">
        <f t="shared" si="245"/>
        <v>608541785.03999996</v>
      </c>
      <c r="AUM24" s="3" t="str">
        <f t="shared" si="246"/>
        <v/>
      </c>
      <c r="AUR24" s="3" t="str">
        <f t="shared" si="247"/>
        <v/>
      </c>
      <c r="AUT24" s="6">
        <v>41547</v>
      </c>
      <c r="AUU24" s="1">
        <v>1.77</v>
      </c>
      <c r="AUV24" s="1">
        <v>80504355</v>
      </c>
      <c r="AUW24" s="3">
        <f t="shared" si="248"/>
        <v>142492708.34999999</v>
      </c>
      <c r="AVB24" s="3" t="str">
        <f t="shared" si="249"/>
        <v/>
      </c>
      <c r="AVD24" s="6">
        <v>41547</v>
      </c>
      <c r="AVE24" s="1">
        <v>9.4</v>
      </c>
      <c r="AVF24" s="1">
        <v>59514661</v>
      </c>
      <c r="AVG24" s="3">
        <f t="shared" si="250"/>
        <v>559437813.39999998</v>
      </c>
      <c r="AVI24" s="6">
        <v>41547</v>
      </c>
      <c r="AVJ24" s="1">
        <v>46.05</v>
      </c>
      <c r="AVK24" s="1">
        <v>12694923</v>
      </c>
      <c r="AVL24" s="3">
        <f t="shared" si="251"/>
        <v>584601204.14999998</v>
      </c>
      <c r="AVQ24" s="3" t="str">
        <f t="shared" si="252"/>
        <v/>
      </c>
      <c r="AVS24" s="6">
        <v>41547</v>
      </c>
      <c r="AVT24" s="1">
        <v>16.61</v>
      </c>
      <c r="AVU24" s="1">
        <v>8471544</v>
      </c>
      <c r="AVV24" s="3">
        <f t="shared" si="253"/>
        <v>140712345.84</v>
      </c>
      <c r="AVX24" s="6">
        <v>41547</v>
      </c>
      <c r="AVY24" s="1">
        <v>30.86</v>
      </c>
      <c r="AVZ24" s="1">
        <v>19721036</v>
      </c>
      <c r="AWA24" s="3">
        <f t="shared" si="254"/>
        <v>608591170.96000004</v>
      </c>
      <c r="AWC24" s="6">
        <v>41547</v>
      </c>
      <c r="AWD24" s="1">
        <v>13.43</v>
      </c>
      <c r="AWE24" s="1">
        <v>13175554</v>
      </c>
      <c r="AWF24" s="3">
        <f t="shared" si="255"/>
        <v>176947690.22</v>
      </c>
      <c r="AWH24" s="6">
        <v>41547</v>
      </c>
      <c r="AWI24" s="1">
        <v>55.88</v>
      </c>
      <c r="AWJ24" s="1">
        <v>32080089</v>
      </c>
      <c r="AWK24" s="3">
        <f t="shared" si="256"/>
        <v>1792635373.3200002</v>
      </c>
      <c r="AWM24" s="6">
        <v>41547</v>
      </c>
      <c r="AWN24" s="1">
        <v>19.27</v>
      </c>
      <c r="AWO24" s="1">
        <v>13741298</v>
      </c>
      <c r="AWP24" s="3">
        <f t="shared" si="257"/>
        <v>264794812.46000001</v>
      </c>
      <c r="AWU24" s="3" t="str">
        <f t="shared" si="258"/>
        <v/>
      </c>
      <c r="AWW24" s="6">
        <v>41547</v>
      </c>
      <c r="AWX24" s="1">
        <v>19.52</v>
      </c>
      <c r="AWY24" s="1">
        <v>70018106</v>
      </c>
      <c r="AWZ24" s="3">
        <f t="shared" si="259"/>
        <v>1366753429.1199999</v>
      </c>
      <c r="AXB24" s="6">
        <v>41547</v>
      </c>
      <c r="AXC24" s="1">
        <v>25.13</v>
      </c>
      <c r="AXD24" s="1">
        <v>620937068</v>
      </c>
      <c r="AXE24" s="3">
        <f t="shared" si="260"/>
        <v>15604148518.84</v>
      </c>
      <c r="AXG24" s="6">
        <v>41547</v>
      </c>
      <c r="AXH24" s="1">
        <v>35.92</v>
      </c>
      <c r="AXI24" s="1">
        <v>3888700</v>
      </c>
      <c r="AXJ24" s="3">
        <f t="shared" si="261"/>
        <v>139682104</v>
      </c>
      <c r="AXL24" s="6">
        <v>41547</v>
      </c>
      <c r="AXM24" s="1">
        <v>21.39</v>
      </c>
      <c r="AXN24" s="1">
        <v>9295039</v>
      </c>
      <c r="AXO24" s="3">
        <f t="shared" si="262"/>
        <v>198820884.21000001</v>
      </c>
      <c r="AXT24" s="3" t="str">
        <f t="shared" si="263"/>
        <v/>
      </c>
      <c r="AXV24" s="6">
        <v>41547</v>
      </c>
      <c r="AXW24" s="1">
        <v>17.760000000000002</v>
      </c>
      <c r="AXX24" s="1">
        <v>6408913</v>
      </c>
      <c r="AXY24" s="3">
        <f t="shared" si="264"/>
        <v>113822294.88000001</v>
      </c>
      <c r="AYA24" s="6">
        <v>41547</v>
      </c>
      <c r="AYB24" s="1">
        <v>23.68</v>
      </c>
      <c r="AYC24" s="1">
        <v>12151354</v>
      </c>
      <c r="AYD24" s="3">
        <f t="shared" si="265"/>
        <v>287744062.71999997</v>
      </c>
      <c r="AYF24" s="6">
        <v>41547</v>
      </c>
      <c r="AYG24" s="1">
        <v>31.68</v>
      </c>
      <c r="AYH24" s="1">
        <v>14264113</v>
      </c>
      <c r="AYI24" s="3">
        <f t="shared" si="266"/>
        <v>451887099.83999997</v>
      </c>
      <c r="AYK24" s="6">
        <v>41547</v>
      </c>
      <c r="AYL24" s="1">
        <v>1.5899999999999999</v>
      </c>
      <c r="AYM24" s="1">
        <v>10016636</v>
      </c>
      <c r="AYN24" s="3">
        <f t="shared" si="267"/>
        <v>15926451.239999998</v>
      </c>
      <c r="AYP24" s="6">
        <v>41547</v>
      </c>
      <c r="AYQ24" s="1">
        <v>20.32</v>
      </c>
      <c r="AYR24" s="1">
        <v>12372269</v>
      </c>
      <c r="AYS24" s="3">
        <f t="shared" si="268"/>
        <v>251404506.08000001</v>
      </c>
      <c r="AYX24" s="3" t="str">
        <f t="shared" si="269"/>
        <v/>
      </c>
      <c r="AYZ24" s="6">
        <v>41547</v>
      </c>
      <c r="AZA24" s="1">
        <v>8.3632000000000009</v>
      </c>
      <c r="AZB24" s="1">
        <v>300540285</v>
      </c>
      <c r="AZC24" s="3">
        <f t="shared" si="270"/>
        <v>2513478511.5120001</v>
      </c>
      <c r="AZH24" s="3" t="str">
        <f t="shared" si="271"/>
        <v/>
      </c>
      <c r="AZJ24" s="6">
        <v>41547</v>
      </c>
      <c r="AZK24" s="1">
        <v>54.16</v>
      </c>
      <c r="AZL24" s="1">
        <v>11327010</v>
      </c>
      <c r="AZM24" s="3">
        <f t="shared" si="272"/>
        <v>613470861.5999999</v>
      </c>
      <c r="AZO24" s="6">
        <v>41547</v>
      </c>
      <c r="AZP24" s="1">
        <v>22.86</v>
      </c>
      <c r="AZQ24" s="1">
        <v>129889694</v>
      </c>
      <c r="AZR24" s="3">
        <f t="shared" si="273"/>
        <v>2969278404.8400002</v>
      </c>
      <c r="AZT24" s="6">
        <v>41547</v>
      </c>
      <c r="AZU24" s="1">
        <v>19.170000000000002</v>
      </c>
      <c r="AZV24" s="1">
        <v>57039620</v>
      </c>
      <c r="AZW24" s="3">
        <f t="shared" si="274"/>
        <v>1093449515.4000001</v>
      </c>
      <c r="AZY24" s="6">
        <v>41547</v>
      </c>
      <c r="AZZ24" s="1">
        <v>23.4</v>
      </c>
      <c r="BAA24" s="1">
        <v>10915851</v>
      </c>
      <c r="BAB24" s="3">
        <f t="shared" si="275"/>
        <v>255430913.39999998</v>
      </c>
      <c r="BAD24" s="6">
        <v>41547</v>
      </c>
      <c r="BAE24" s="1">
        <v>59.435000000000002</v>
      </c>
      <c r="BAF24" s="1">
        <v>15280721</v>
      </c>
      <c r="BAG24" s="3">
        <f t="shared" si="276"/>
        <v>908209652.63499999</v>
      </c>
      <c r="BAL24" s="3" t="str">
        <f t="shared" si="277"/>
        <v/>
      </c>
      <c r="BAN24" s="6">
        <v>41547</v>
      </c>
      <c r="BAO24" s="1">
        <v>50.45</v>
      </c>
      <c r="BAP24" s="1">
        <v>21870651</v>
      </c>
      <c r="BAQ24" s="3">
        <f t="shared" si="278"/>
        <v>1103374342.95</v>
      </c>
      <c r="BAS24" s="6">
        <v>41547</v>
      </c>
      <c r="BAT24" s="1">
        <v>22.63</v>
      </c>
      <c r="BAU24" s="1">
        <v>125077077</v>
      </c>
      <c r="BAV24" s="3">
        <f t="shared" si="279"/>
        <v>2830494252.5099998</v>
      </c>
      <c r="BBA24" s="3" t="str">
        <f t="shared" si="280"/>
        <v/>
      </c>
      <c r="BBF24" s="3" t="str">
        <f t="shared" si="281"/>
        <v/>
      </c>
      <c r="BBK24" s="3" t="str">
        <f t="shared" si="282"/>
        <v/>
      </c>
      <c r="BBP24" s="3" t="str">
        <f t="shared" si="283"/>
        <v/>
      </c>
      <c r="BBU24" s="3" t="str">
        <f t="shared" si="284"/>
        <v/>
      </c>
      <c r="BBW24" s="6">
        <v>41547</v>
      </c>
      <c r="BBX24" s="1">
        <v>17.489999999999998</v>
      </c>
      <c r="BBY24" s="1">
        <v>39473761</v>
      </c>
      <c r="BBZ24" s="3">
        <f t="shared" si="285"/>
        <v>690396079.88999999</v>
      </c>
      <c r="BCE24" s="3" t="str">
        <f t="shared" si="286"/>
        <v/>
      </c>
      <c r="BCJ24" s="3" t="str">
        <f t="shared" si="287"/>
        <v/>
      </c>
      <c r="BCL24" s="6">
        <v>41547</v>
      </c>
      <c r="BCM24" s="1">
        <v>41.53</v>
      </c>
      <c r="BCN24" s="1">
        <v>24795278</v>
      </c>
      <c r="BCO24" s="3">
        <f t="shared" si="288"/>
        <v>1029747895.34</v>
      </c>
      <c r="BCQ24" s="6">
        <v>41547</v>
      </c>
      <c r="BCR24" s="1">
        <v>18.02</v>
      </c>
      <c r="BCS24" s="1">
        <v>8935734</v>
      </c>
      <c r="BCT24" s="3">
        <f t="shared" si="289"/>
        <v>161021926.68000001</v>
      </c>
      <c r="BCV24" s="6">
        <v>41547</v>
      </c>
      <c r="BCW24" s="1">
        <v>26.75</v>
      </c>
      <c r="BCX24" s="1">
        <v>5459862</v>
      </c>
      <c r="BCY24" s="3">
        <f t="shared" si="290"/>
        <v>146051308.5</v>
      </c>
      <c r="BDA24" s="6">
        <v>41547</v>
      </c>
      <c r="BDB24" s="1">
        <v>3.6710000000000003</v>
      </c>
      <c r="BDC24" s="1">
        <v>1599637128</v>
      </c>
      <c r="BDD24" s="3">
        <f t="shared" si="291"/>
        <v>5872267896.8880005</v>
      </c>
      <c r="BDI24" s="3" t="str">
        <f t="shared" si="292"/>
        <v/>
      </c>
      <c r="BDN24" s="3" t="str">
        <f t="shared" si="293"/>
        <v/>
      </c>
      <c r="BDP24" s="6">
        <v>41547</v>
      </c>
      <c r="BDQ24" s="1">
        <v>66.180000000000007</v>
      </c>
      <c r="BDR24" s="1">
        <v>202020033</v>
      </c>
      <c r="BDS24" s="3">
        <f t="shared" si="294"/>
        <v>13369685783.940001</v>
      </c>
      <c r="BDU24" s="6">
        <v>41547</v>
      </c>
      <c r="BDV24" s="1">
        <v>10.445</v>
      </c>
      <c r="BDW24" s="1">
        <v>80519888</v>
      </c>
      <c r="BDX24" s="3">
        <f t="shared" si="295"/>
        <v>841030230.15999997</v>
      </c>
      <c r="BDZ24" s="6">
        <v>41547</v>
      </c>
      <c r="BEA24" s="1">
        <v>9.42</v>
      </c>
      <c r="BEB24" s="1">
        <v>83796688</v>
      </c>
      <c r="BEC24" s="3">
        <f t="shared" si="296"/>
        <v>789364800.96000004</v>
      </c>
      <c r="BEH24" s="3" t="str">
        <f t="shared" si="297"/>
        <v/>
      </c>
      <c r="BEJ24" s="6">
        <v>41547</v>
      </c>
      <c r="BEK24" s="1">
        <v>32.119999999999997</v>
      </c>
      <c r="BEL24" s="1">
        <v>13919973</v>
      </c>
      <c r="BEM24" s="3">
        <f t="shared" si="298"/>
        <v>447109532.75999999</v>
      </c>
      <c r="BER24" s="3" t="str">
        <f t="shared" si="299"/>
        <v/>
      </c>
      <c r="BET24" s="6">
        <v>41547</v>
      </c>
      <c r="BEU24" s="1">
        <v>56.2</v>
      </c>
      <c r="BEV24" s="1">
        <v>61888036</v>
      </c>
      <c r="BEW24" s="3">
        <f t="shared" si="300"/>
        <v>3478107623.2000003</v>
      </c>
      <c r="BEY24" s="6">
        <v>41547</v>
      </c>
      <c r="BEZ24" s="1">
        <v>55.28</v>
      </c>
      <c r="BFA24" s="1">
        <v>8931547</v>
      </c>
      <c r="BFB24" s="3">
        <f t="shared" si="301"/>
        <v>493735918.16000003</v>
      </c>
      <c r="BFD24" s="6">
        <v>41547</v>
      </c>
      <c r="BFE24" s="1">
        <v>30.28</v>
      </c>
      <c r="BFF24" s="1">
        <v>18785614</v>
      </c>
      <c r="BFG24" s="3">
        <f t="shared" si="302"/>
        <v>568828391.92000008</v>
      </c>
      <c r="BFI24" s="6">
        <v>41547</v>
      </c>
      <c r="BFJ24" s="1">
        <v>41.2</v>
      </c>
      <c r="BFK24" s="1">
        <v>31736534</v>
      </c>
      <c r="BFL24" s="3">
        <f t="shared" si="303"/>
        <v>1307545200.8000002</v>
      </c>
      <c r="BFN24" s="6">
        <v>41547</v>
      </c>
      <c r="BFO24" s="1">
        <v>8.0500000000000007</v>
      </c>
      <c r="BFP24" s="1">
        <v>410102890</v>
      </c>
      <c r="BFQ24" s="3">
        <f t="shared" si="304"/>
        <v>3301328264.5000005</v>
      </c>
      <c r="BFS24" s="6">
        <v>41547</v>
      </c>
      <c r="BFT24" s="1">
        <v>9.3450000000000006</v>
      </c>
      <c r="BFU24" s="1">
        <v>199252935</v>
      </c>
      <c r="BFV24" s="3">
        <f t="shared" si="305"/>
        <v>1862018677.575</v>
      </c>
      <c r="BFX24" s="6">
        <v>41547</v>
      </c>
      <c r="BFY24" s="1">
        <v>61.45</v>
      </c>
      <c r="BFZ24" s="1">
        <v>14170070</v>
      </c>
      <c r="BGA24" s="3">
        <f t="shared" si="306"/>
        <v>870750801.5</v>
      </c>
      <c r="BGC24" s="6">
        <v>41547</v>
      </c>
      <c r="BGD24" s="1">
        <v>47.11</v>
      </c>
      <c r="BGE24" s="1">
        <v>27499115</v>
      </c>
      <c r="BGF24" s="3">
        <f t="shared" si="307"/>
        <v>1295483307.6500001</v>
      </c>
      <c r="BGH24" s="6">
        <v>41547</v>
      </c>
      <c r="BGI24" s="1">
        <v>34.51</v>
      </c>
      <c r="BGJ24" s="1">
        <v>22459093</v>
      </c>
      <c r="BGK24" s="3">
        <f t="shared" si="308"/>
        <v>775063299.42999995</v>
      </c>
      <c r="BGM24" s="6">
        <v>41547</v>
      </c>
      <c r="BGN24" s="1">
        <v>61.36</v>
      </c>
      <c r="BGO24" s="1">
        <v>3624961</v>
      </c>
      <c r="BGP24" s="3">
        <f t="shared" si="309"/>
        <v>222427606.96000001</v>
      </c>
      <c r="BGR24" s="6">
        <v>41547</v>
      </c>
      <c r="BGS24" s="1">
        <v>39.03</v>
      </c>
      <c r="BGT24" s="1">
        <v>63223688</v>
      </c>
      <c r="BGU24" s="3">
        <f t="shared" si="310"/>
        <v>2467620542.6399999</v>
      </c>
      <c r="BGW24" s="6">
        <v>41547</v>
      </c>
      <c r="BGX24" s="1">
        <v>20.260000000000002</v>
      </c>
      <c r="BGY24" s="1">
        <v>119846784</v>
      </c>
      <c r="BGZ24" s="3">
        <f t="shared" si="311"/>
        <v>2428095843.8400002</v>
      </c>
      <c r="BHB24" s="6">
        <v>41547</v>
      </c>
      <c r="BHC24" s="1">
        <v>5.82</v>
      </c>
      <c r="BHD24" s="1">
        <v>123804834</v>
      </c>
      <c r="BHE24" s="3">
        <f t="shared" si="312"/>
        <v>720544133.88</v>
      </c>
      <c r="BHG24" s="6">
        <v>41547</v>
      </c>
      <c r="BHH24" s="1">
        <v>60.04</v>
      </c>
      <c r="BHI24" s="1">
        <v>68461778</v>
      </c>
      <c r="BHJ24" s="3">
        <f t="shared" si="313"/>
        <v>4110445151.1199999</v>
      </c>
      <c r="BHL24" s="6">
        <v>41547</v>
      </c>
      <c r="BHM24" s="1">
        <v>9.09</v>
      </c>
      <c r="BHN24" s="1">
        <v>317363667</v>
      </c>
      <c r="BHO24" s="3">
        <f t="shared" si="314"/>
        <v>2884835733.0299997</v>
      </c>
      <c r="BHQ24" s="6">
        <v>41547</v>
      </c>
      <c r="BHR24" s="1">
        <v>66.176400000000001</v>
      </c>
      <c r="BHS24" s="1">
        <v>46790130</v>
      </c>
      <c r="BHT24" s="3">
        <f t="shared" si="315"/>
        <v>3096402358.9320002</v>
      </c>
      <c r="BHV24" s="6">
        <v>41547</v>
      </c>
      <c r="BHW24" s="1">
        <v>86.37</v>
      </c>
      <c r="BHX24" s="1">
        <v>16934362</v>
      </c>
      <c r="BHY24" s="3">
        <f t="shared" si="316"/>
        <v>1462620845.9400001</v>
      </c>
      <c r="BIA24" s="6">
        <v>41547</v>
      </c>
      <c r="BIB24" s="1">
        <v>19.86</v>
      </c>
      <c r="BIC24" s="1">
        <v>317221177</v>
      </c>
      <c r="BID24" s="3">
        <f t="shared" si="317"/>
        <v>6300012575.2200003</v>
      </c>
      <c r="BIF24" s="6">
        <v>41547</v>
      </c>
      <c r="BIG24" s="1">
        <v>43.76</v>
      </c>
      <c r="BIH24" s="1">
        <v>229699570</v>
      </c>
      <c r="BII24" s="3">
        <f t="shared" si="318"/>
        <v>10051653183.199999</v>
      </c>
      <c r="BIK24" s="6">
        <v>41547</v>
      </c>
      <c r="BIL24" s="1">
        <v>29.71</v>
      </c>
      <c r="BIM24" s="1">
        <v>92665412</v>
      </c>
      <c r="BIN24" s="3">
        <f t="shared" si="319"/>
        <v>2753089390.52</v>
      </c>
      <c r="BIP24" s="6">
        <v>41547</v>
      </c>
      <c r="BIQ24" s="1">
        <v>40.28</v>
      </c>
      <c r="BIR24" s="1">
        <v>206270970</v>
      </c>
      <c r="BIS24" s="3">
        <f t="shared" si="320"/>
        <v>8308594671.6000004</v>
      </c>
      <c r="BIU24" s="6">
        <v>41547</v>
      </c>
      <c r="BIV24" s="1">
        <v>13.51</v>
      </c>
      <c r="BIW24" s="1">
        <v>216290839</v>
      </c>
      <c r="BIX24" s="3">
        <f t="shared" si="321"/>
        <v>2922089234.8899999</v>
      </c>
      <c r="BIZ24" s="6">
        <v>41547</v>
      </c>
      <c r="BJA24" s="1">
        <v>42.62</v>
      </c>
      <c r="BJB24" s="1">
        <v>329579504</v>
      </c>
      <c r="BJC24" s="3">
        <f t="shared" si="322"/>
        <v>14046678460.48</v>
      </c>
      <c r="BJH24" s="3" t="str">
        <f t="shared" si="323"/>
        <v/>
      </c>
      <c r="BJJ24" s="6">
        <v>41547</v>
      </c>
      <c r="BJK24" s="1">
        <v>37.700000000000003</v>
      </c>
      <c r="BJL24" s="1">
        <v>34343424</v>
      </c>
      <c r="BJM24" s="3">
        <f t="shared" si="324"/>
        <v>1294747084.8000002</v>
      </c>
      <c r="BJR24" s="3" t="str">
        <f t="shared" si="325"/>
        <v/>
      </c>
      <c r="BJT24" s="6">
        <v>41547</v>
      </c>
      <c r="BJU24" s="1">
        <v>3.81</v>
      </c>
      <c r="BJV24" s="1">
        <v>1874715374</v>
      </c>
      <c r="BJW24" s="3">
        <f t="shared" si="326"/>
        <v>7142665574.9400005</v>
      </c>
      <c r="BJY24" s="6">
        <v>41547</v>
      </c>
      <c r="BJZ24" s="1">
        <v>45.82</v>
      </c>
      <c r="BKA24" s="1">
        <v>56365233</v>
      </c>
      <c r="BKB24" s="3">
        <f t="shared" si="327"/>
        <v>2582654976.0599999</v>
      </c>
      <c r="BKG24" s="3" t="str">
        <f t="shared" si="328"/>
        <v/>
      </c>
      <c r="BKI24" s="6">
        <v>41547</v>
      </c>
      <c r="BKJ24" s="1">
        <v>29.82</v>
      </c>
      <c r="BKK24" s="1">
        <v>184192143</v>
      </c>
      <c r="BKL24" s="3">
        <f t="shared" si="329"/>
        <v>5492609704.2600002</v>
      </c>
      <c r="BKN24" s="6">
        <v>41547</v>
      </c>
      <c r="BKO24" s="1">
        <v>46.63</v>
      </c>
      <c r="BKP24" s="1">
        <v>71842689</v>
      </c>
      <c r="BKQ24" s="3">
        <f t="shared" si="330"/>
        <v>3350024588.0700002</v>
      </c>
      <c r="BKS24" s="6">
        <v>41547</v>
      </c>
      <c r="BKT24" s="1">
        <v>48.1</v>
      </c>
      <c r="BKU24" s="1">
        <v>39903236</v>
      </c>
      <c r="BKV24" s="3">
        <f t="shared" si="331"/>
        <v>1919345651.6000001</v>
      </c>
      <c r="BKX24" s="6">
        <v>41547</v>
      </c>
      <c r="BKY24" s="1">
        <v>81.72</v>
      </c>
      <c r="BKZ24" s="1">
        <v>59886270</v>
      </c>
      <c r="BLA24" s="3">
        <f t="shared" si="332"/>
        <v>4893905984.3999996</v>
      </c>
      <c r="BLC24" s="6">
        <v>41547</v>
      </c>
      <c r="BLD24" s="1">
        <v>60.85</v>
      </c>
      <c r="BLE24" s="1">
        <v>94608968</v>
      </c>
      <c r="BLF24" s="3">
        <f t="shared" si="333"/>
        <v>5756955702.8000002</v>
      </c>
      <c r="BLH24" s="6">
        <v>41547</v>
      </c>
      <c r="BLI24" s="1">
        <v>147.69999999999999</v>
      </c>
      <c r="BLJ24" s="1">
        <v>12382243</v>
      </c>
      <c r="BLK24" s="3">
        <f t="shared" si="334"/>
        <v>1828857291.0999999</v>
      </c>
      <c r="BLM24" s="6">
        <v>41547</v>
      </c>
      <c r="BLN24" s="1">
        <v>46.850999999999999</v>
      </c>
      <c r="BLO24" s="1">
        <v>200855637</v>
      </c>
      <c r="BLP24" s="3">
        <f t="shared" si="335"/>
        <v>9410287449.0869999</v>
      </c>
      <c r="BLR24" s="6">
        <v>41547</v>
      </c>
      <c r="BLS24" s="1">
        <v>24.75</v>
      </c>
      <c r="BLT24" s="1">
        <v>352926443</v>
      </c>
      <c r="BLU24" s="3">
        <f t="shared" si="336"/>
        <v>8734929464.25</v>
      </c>
      <c r="BLW24" s="6">
        <v>41547</v>
      </c>
      <c r="BLX24" s="1">
        <v>51.95</v>
      </c>
      <c r="BLY24" s="1">
        <v>98061236</v>
      </c>
      <c r="BLZ24" s="3">
        <f t="shared" si="337"/>
        <v>5094281210.1999998</v>
      </c>
      <c r="BMB24" s="6">
        <v>41547</v>
      </c>
      <c r="BMC24" s="1">
        <v>36.648200000000003</v>
      </c>
      <c r="BMD24" s="1">
        <v>168169832</v>
      </c>
      <c r="BME24" s="3">
        <f t="shared" si="338"/>
        <v>6163121637.1024008</v>
      </c>
      <c r="BMJ24" s="3" t="str">
        <f t="shared" si="339"/>
        <v/>
      </c>
      <c r="BML24" s="6">
        <v>41547</v>
      </c>
      <c r="BMM24" s="1">
        <v>50.55</v>
      </c>
      <c r="BMN24" s="1">
        <v>168143300</v>
      </c>
      <c r="BMO24" s="3">
        <f t="shared" si="340"/>
        <v>8499643814.999999</v>
      </c>
      <c r="BMQ24" s="6">
        <v>41547</v>
      </c>
      <c r="BMR24" s="1">
        <v>63.4</v>
      </c>
      <c r="BMS24" s="1">
        <v>139555346</v>
      </c>
      <c r="BMT24" s="3">
        <f t="shared" si="341"/>
        <v>8847808936.3999996</v>
      </c>
      <c r="BMV24" s="6">
        <v>41547</v>
      </c>
      <c r="BMW24" s="1">
        <v>53.1</v>
      </c>
      <c r="BMX24" s="1">
        <v>100647138</v>
      </c>
      <c r="BMY24" s="3">
        <f t="shared" si="342"/>
        <v>5344363027.8000002</v>
      </c>
      <c r="BND24" s="3" t="str">
        <f t="shared" si="343"/>
        <v/>
      </c>
      <c r="BNF24" s="6">
        <v>41547</v>
      </c>
      <c r="BNG24" s="1">
        <v>40.92</v>
      </c>
      <c r="BNH24" s="1">
        <v>183291504</v>
      </c>
      <c r="BNI24" s="3">
        <f t="shared" si="344"/>
        <v>7500288343.6800003</v>
      </c>
      <c r="BNK24" s="6">
        <v>41547</v>
      </c>
      <c r="BNL24" s="1">
        <v>128.30000000000001</v>
      </c>
      <c r="BNM24" s="1">
        <v>61073302</v>
      </c>
      <c r="BNN24" s="3">
        <f t="shared" si="345"/>
        <v>7835704646.6000004</v>
      </c>
      <c r="BNP24" s="6">
        <v>41547</v>
      </c>
      <c r="BNQ24" s="1">
        <v>51.2</v>
      </c>
      <c r="BNR24" s="1">
        <v>110830658</v>
      </c>
      <c r="BNS24" s="3">
        <f t="shared" si="346"/>
        <v>5674529689.6000004</v>
      </c>
      <c r="BNU24" s="6">
        <v>41547</v>
      </c>
      <c r="BNV24" s="1">
        <v>37.619999999999997</v>
      </c>
      <c r="BNW24" s="1">
        <v>147811170</v>
      </c>
      <c r="BNX24" s="3">
        <f t="shared" si="347"/>
        <v>5560656215.3999996</v>
      </c>
      <c r="BNZ24" s="6">
        <v>41547</v>
      </c>
      <c r="BOA24" s="1">
        <v>25.55</v>
      </c>
      <c r="BOB24" s="1">
        <v>233920413</v>
      </c>
      <c r="BOC24" s="3">
        <f t="shared" si="348"/>
        <v>5976666552.1500006</v>
      </c>
      <c r="BOE24" s="6">
        <v>41547</v>
      </c>
      <c r="BOF24" s="1">
        <v>183.65</v>
      </c>
      <c r="BOG24" s="1">
        <v>61046332</v>
      </c>
      <c r="BOH24" s="3">
        <f t="shared" si="349"/>
        <v>11211158871.800001</v>
      </c>
      <c r="BOJ24" s="6">
        <v>41547</v>
      </c>
      <c r="BOK24" s="1">
        <v>9.5296000000000003</v>
      </c>
      <c r="BOL24" s="1">
        <v>958568113</v>
      </c>
      <c r="BOM24" s="3">
        <f t="shared" si="350"/>
        <v>9134770689.6448002</v>
      </c>
      <c r="BOO24" s="6">
        <v>41547</v>
      </c>
      <c r="BOP24" s="1">
        <v>66.31</v>
      </c>
      <c r="BOQ24" s="1">
        <v>134379966</v>
      </c>
      <c r="BOR24" s="3">
        <f t="shared" si="351"/>
        <v>8910735545.460001</v>
      </c>
      <c r="BOT24" s="6">
        <v>41547</v>
      </c>
      <c r="BOU24" s="1">
        <v>23.482900000000001</v>
      </c>
      <c r="BOV24" s="1">
        <v>602427482</v>
      </c>
      <c r="BOW24" s="3">
        <f t="shared" si="352"/>
        <v>14146744317.0578</v>
      </c>
      <c r="BOY24" s="6">
        <v>41547</v>
      </c>
      <c r="BOZ24" s="1">
        <v>125.423</v>
      </c>
      <c r="BPA24" s="1">
        <v>124697643</v>
      </c>
      <c r="BPB24" s="3">
        <f t="shared" si="353"/>
        <v>15639952477.989</v>
      </c>
      <c r="BPD24" s="6">
        <v>41547</v>
      </c>
      <c r="BPE24" s="1">
        <v>80.900000000000006</v>
      </c>
      <c r="BPF24" s="1">
        <v>115692859</v>
      </c>
      <c r="BPG24" s="3">
        <f t="shared" si="354"/>
        <v>9359552293.1000004</v>
      </c>
      <c r="BPI24" s="6">
        <v>41547</v>
      </c>
      <c r="BPJ24" s="1">
        <v>21.14</v>
      </c>
      <c r="BPK24" s="1">
        <v>553446313</v>
      </c>
      <c r="BPL24" s="3">
        <f t="shared" si="355"/>
        <v>11699855056.82</v>
      </c>
      <c r="BPN24" s="6">
        <v>41547</v>
      </c>
      <c r="BPO24" s="1">
        <v>193.37</v>
      </c>
      <c r="BPP24" s="1">
        <v>660205038</v>
      </c>
      <c r="BPQ24" s="3">
        <f t="shared" si="356"/>
        <v>127663848198.06</v>
      </c>
      <c r="BPS24" s="6">
        <v>41547</v>
      </c>
      <c r="BPT24" s="1">
        <v>17.530999999999999</v>
      </c>
      <c r="BPU24" s="1">
        <v>815282500</v>
      </c>
      <c r="BPV24" s="3">
        <f t="shared" si="357"/>
        <v>14292717507.499998</v>
      </c>
      <c r="BPX24" s="6">
        <v>41547</v>
      </c>
      <c r="BPY24" s="1">
        <v>51.91</v>
      </c>
      <c r="BPZ24" s="1">
        <v>325977563</v>
      </c>
      <c r="BQA24" s="3">
        <f t="shared" si="358"/>
        <v>16921495295.329998</v>
      </c>
      <c r="BQF24" s="3" t="str">
        <f t="shared" si="359"/>
        <v/>
      </c>
      <c r="BQH24" s="6">
        <v>41547</v>
      </c>
      <c r="BQI24" s="1">
        <v>44.173000000000002</v>
      </c>
      <c r="BQJ24" s="1">
        <v>1347789562</v>
      </c>
      <c r="BQK24" s="3">
        <f t="shared" si="360"/>
        <v>59535908322.226006</v>
      </c>
      <c r="BQM24" s="6">
        <v>41547</v>
      </c>
      <c r="BQN24" s="1">
        <v>51.94</v>
      </c>
      <c r="BQO24" s="1">
        <v>203122430</v>
      </c>
      <c r="BQP24" s="3">
        <f t="shared" si="361"/>
        <v>10550179014.199999</v>
      </c>
      <c r="BQR24" s="6">
        <v>41547</v>
      </c>
      <c r="BQS24" s="1">
        <v>43.08</v>
      </c>
      <c r="BQT24" s="1">
        <v>139201635</v>
      </c>
      <c r="BQU24" s="3">
        <f t="shared" si="362"/>
        <v>5996806435.8000002</v>
      </c>
      <c r="BQW24" s="6">
        <v>41547</v>
      </c>
      <c r="BQX24" s="1">
        <v>62.87</v>
      </c>
      <c r="BQY24" s="1">
        <v>485346669</v>
      </c>
      <c r="BQZ24" s="3">
        <f t="shared" si="363"/>
        <v>30513745080.029999</v>
      </c>
      <c r="BRB24" s="6">
        <v>41547</v>
      </c>
      <c r="BRC24" s="1">
        <v>15.56</v>
      </c>
      <c r="BRD24" s="1">
        <v>447824272</v>
      </c>
      <c r="BRE24" s="3">
        <f t="shared" si="364"/>
        <v>6968145672.3200006</v>
      </c>
      <c r="BRG24" s="6">
        <v>41547</v>
      </c>
      <c r="BRH24" s="1">
        <v>23.431000000000001</v>
      </c>
      <c r="BRI24" s="1">
        <v>2183017408</v>
      </c>
      <c r="BRJ24" s="3">
        <f t="shared" si="365"/>
        <v>51150280886.848</v>
      </c>
      <c r="BRL24" s="6">
        <v>41547</v>
      </c>
      <c r="BRM24" s="1">
        <v>22.920999999999999</v>
      </c>
      <c r="BRN24" s="1">
        <v>2311237420</v>
      </c>
      <c r="BRO24" s="3">
        <f t="shared" si="366"/>
        <v>52975872903.82</v>
      </c>
      <c r="BRQ24" s="6">
        <v>41547</v>
      </c>
      <c r="BRR24" s="1">
        <v>33.17</v>
      </c>
      <c r="BRS24" s="1">
        <v>1477631665</v>
      </c>
      <c r="BRT24" s="3">
        <f t="shared" si="367"/>
        <v>49013042328.050003</v>
      </c>
      <c r="BRV24" s="6">
        <v>41547</v>
      </c>
      <c r="BRW24" s="1">
        <v>121.5</v>
      </c>
      <c r="BRX24" s="1">
        <v>321509155</v>
      </c>
      <c r="BRY24" s="3">
        <f t="shared" si="368"/>
        <v>39063362332.5</v>
      </c>
      <c r="BSA24" s="6">
        <v>41547</v>
      </c>
      <c r="BSB24" s="1">
        <v>47.774999999999999</v>
      </c>
      <c r="BSC24" s="1">
        <v>994256436</v>
      </c>
      <c r="BSD24" s="3">
        <f t="shared" si="369"/>
        <v>47500601229.900002</v>
      </c>
      <c r="BSF24" s="6">
        <v>41547</v>
      </c>
      <c r="BSG24" s="1">
        <v>41.32</v>
      </c>
      <c r="BSH24" s="1">
        <v>1146143882</v>
      </c>
      <c r="BSI24" s="3">
        <f t="shared" si="370"/>
        <v>47358665204.239998</v>
      </c>
      <c r="BSK24" s="6">
        <v>41547</v>
      </c>
      <c r="BSL24" s="1">
        <v>50.23</v>
      </c>
      <c r="BSM24" s="1">
        <v>4367364778</v>
      </c>
      <c r="BSN24" s="3">
        <f t="shared" si="371"/>
        <v>219372732798.93997</v>
      </c>
      <c r="BSP24" s="6">
        <v>41547</v>
      </c>
      <c r="BSQ24" s="1">
        <v>438.37900000000002</v>
      </c>
      <c r="BSR24" s="1">
        <v>117934534</v>
      </c>
      <c r="BSS24" s="3">
        <f t="shared" si="372"/>
        <v>51700023080.386002</v>
      </c>
      <c r="BSU24" s="6">
        <v>41547</v>
      </c>
      <c r="BSV24" s="1">
        <v>68.107100000000003</v>
      </c>
      <c r="BSW24" s="1">
        <v>5808997530</v>
      </c>
      <c r="BSX24" s="3">
        <f t="shared" si="373"/>
        <v>395633975675.46301</v>
      </c>
    </row>
    <row r="25" spans="2:1870" x14ac:dyDescent="0.2">
      <c r="B25" s="6">
        <v>41453</v>
      </c>
      <c r="C25" s="1">
        <v>1E-3</v>
      </c>
      <c r="D25" s="1">
        <v>51252</v>
      </c>
      <c r="E25" s="3">
        <f t="shared" si="0"/>
        <v>51.252000000000002</v>
      </c>
      <c r="G25" s="6">
        <v>41361</v>
      </c>
      <c r="H25" s="1">
        <v>1E-4</v>
      </c>
      <c r="I25" s="1">
        <v>208894</v>
      </c>
      <c r="J25" s="3">
        <f t="shared" si="1"/>
        <v>20.889400000000002</v>
      </c>
      <c r="L25" s="6">
        <v>41361</v>
      </c>
      <c r="M25" s="1">
        <v>1E-4</v>
      </c>
      <c r="N25" s="1">
        <v>22073782</v>
      </c>
      <c r="O25" s="3">
        <f t="shared" si="2"/>
        <v>2207.3782000000001</v>
      </c>
      <c r="Q25" s="6">
        <v>41453</v>
      </c>
      <c r="R25" s="1">
        <v>3.1</v>
      </c>
      <c r="S25" s="1">
        <v>675203</v>
      </c>
      <c r="T25" s="3">
        <f t="shared" si="3"/>
        <v>2093129.3</v>
      </c>
      <c r="V25" s="6">
        <v>41453</v>
      </c>
      <c r="W25" s="1">
        <v>8.0000000000000004E-4</v>
      </c>
      <c r="X25" s="1">
        <v>1064321</v>
      </c>
      <c r="Y25" s="3">
        <f t="shared" si="4"/>
        <v>851.45680000000004</v>
      </c>
      <c r="AA25" s="6">
        <v>41453</v>
      </c>
      <c r="AB25" s="1">
        <v>1.25E-4</v>
      </c>
      <c r="AC25" s="1">
        <v>34069</v>
      </c>
      <c r="AD25" s="3">
        <f t="shared" si="5"/>
        <v>4.2586250000000003</v>
      </c>
      <c r="AF25" s="6">
        <v>41361</v>
      </c>
      <c r="AG25" s="1">
        <v>1.25E-4</v>
      </c>
      <c r="AH25" s="1">
        <v>2000</v>
      </c>
      <c r="AI25" s="3">
        <f t="shared" si="6"/>
        <v>0.25</v>
      </c>
      <c r="AK25" s="6">
        <v>41453</v>
      </c>
      <c r="AL25" s="1">
        <v>1.875</v>
      </c>
      <c r="AM25" s="1">
        <v>2418</v>
      </c>
      <c r="AN25" s="3">
        <f t="shared" si="7"/>
        <v>4533.75</v>
      </c>
      <c r="AP25" s="6">
        <v>41453</v>
      </c>
      <c r="AQ25" s="1">
        <v>2.5</v>
      </c>
      <c r="AR25" s="1">
        <v>201491</v>
      </c>
      <c r="AS25" s="3">
        <f t="shared" si="8"/>
        <v>503727.5</v>
      </c>
      <c r="AU25" s="6">
        <v>41361</v>
      </c>
      <c r="AV25" s="1">
        <v>9.6000000000000002E-2</v>
      </c>
      <c r="AW25" s="1">
        <v>129589</v>
      </c>
      <c r="AX25" s="3">
        <f t="shared" si="9"/>
        <v>12440.544</v>
      </c>
      <c r="AZ25" s="6">
        <v>41453</v>
      </c>
      <c r="BA25" s="1">
        <v>0.15</v>
      </c>
      <c r="BB25" s="1">
        <v>13981</v>
      </c>
      <c r="BC25" s="3">
        <f t="shared" si="10"/>
        <v>2097.15</v>
      </c>
      <c r="BE25" s="6">
        <v>41361</v>
      </c>
      <c r="BF25" s="1">
        <v>1.25E-4</v>
      </c>
      <c r="BG25" s="1">
        <v>100</v>
      </c>
      <c r="BH25" s="3">
        <f t="shared" si="11"/>
        <v>1.2500000000000001E-2</v>
      </c>
      <c r="BJ25" s="6">
        <v>41453</v>
      </c>
      <c r="BK25" s="1">
        <v>4.4999999999999998E-2</v>
      </c>
      <c r="BL25" s="1">
        <v>310930</v>
      </c>
      <c r="BM25" s="3">
        <f t="shared" si="12"/>
        <v>13991.85</v>
      </c>
      <c r="BO25" s="6">
        <v>41453</v>
      </c>
      <c r="BP25" s="1">
        <v>1E-4</v>
      </c>
      <c r="BQ25" s="1">
        <v>1636409</v>
      </c>
      <c r="BR25" s="3">
        <f t="shared" si="13"/>
        <v>163.64090000000002</v>
      </c>
      <c r="BT25" s="6">
        <v>41180</v>
      </c>
      <c r="BU25" s="1">
        <v>1E-4</v>
      </c>
      <c r="BV25" s="1">
        <v>8102</v>
      </c>
      <c r="BW25" s="3">
        <f t="shared" si="14"/>
        <v>0.81020000000000003</v>
      </c>
      <c r="BY25" s="6">
        <v>41453</v>
      </c>
      <c r="BZ25" s="1">
        <v>1.5E-3</v>
      </c>
      <c r="CA25" s="1">
        <v>592671</v>
      </c>
      <c r="CB25" s="3">
        <f t="shared" si="15"/>
        <v>889.00650000000007</v>
      </c>
      <c r="CD25" s="6">
        <v>41453</v>
      </c>
      <c r="CE25" s="1">
        <v>0.01</v>
      </c>
      <c r="CF25" s="1">
        <v>1391429</v>
      </c>
      <c r="CG25" s="3">
        <f t="shared" si="16"/>
        <v>13914.29</v>
      </c>
      <c r="CI25" s="6">
        <v>41453</v>
      </c>
      <c r="CJ25" s="1">
        <v>1.25E-4</v>
      </c>
      <c r="CK25" s="1">
        <v>19838</v>
      </c>
      <c r="CL25" s="3">
        <f t="shared" si="17"/>
        <v>2.4797500000000001</v>
      </c>
      <c r="CQ25" s="3" t="str">
        <f t="shared" si="18"/>
        <v/>
      </c>
      <c r="CS25" s="6">
        <v>41453</v>
      </c>
      <c r="CT25" s="1">
        <v>0.39</v>
      </c>
      <c r="CU25" s="1">
        <v>7447958</v>
      </c>
      <c r="CV25" s="3">
        <f t="shared" si="19"/>
        <v>2904703.62</v>
      </c>
      <c r="CX25" s="6">
        <v>41453</v>
      </c>
      <c r="CY25" s="1">
        <v>11.7</v>
      </c>
      <c r="CZ25" s="1">
        <v>240497</v>
      </c>
      <c r="DA25" s="3">
        <f t="shared" si="20"/>
        <v>2813814.9</v>
      </c>
      <c r="DC25" s="6">
        <v>41453</v>
      </c>
      <c r="DD25" s="1">
        <v>2.0000000000000001E-4</v>
      </c>
      <c r="DE25" s="1">
        <v>1900</v>
      </c>
      <c r="DF25" s="3">
        <f t="shared" si="21"/>
        <v>0.38</v>
      </c>
      <c r="DH25" s="6">
        <v>41453</v>
      </c>
      <c r="DI25" s="1">
        <v>9.1999999999999998E-3</v>
      </c>
      <c r="DJ25" s="1">
        <v>108194</v>
      </c>
      <c r="DK25" s="3">
        <f t="shared" si="22"/>
        <v>995.38479999999993</v>
      </c>
      <c r="DM25" s="6">
        <v>41274</v>
      </c>
      <c r="DN25" s="1">
        <v>6</v>
      </c>
      <c r="DO25" s="1">
        <v>760</v>
      </c>
      <c r="DP25" s="3">
        <f t="shared" si="23"/>
        <v>4560</v>
      </c>
      <c r="DR25" s="6">
        <v>41453</v>
      </c>
      <c r="DS25" s="1">
        <v>3.5000000000000001E-3</v>
      </c>
      <c r="DT25" s="1">
        <v>338655</v>
      </c>
      <c r="DU25" s="3">
        <f t="shared" si="24"/>
        <v>1185.2925</v>
      </c>
      <c r="DW25" s="6">
        <v>41453</v>
      </c>
      <c r="DX25" s="1">
        <v>287.99990000000003</v>
      </c>
      <c r="DY25" s="1">
        <v>309</v>
      </c>
      <c r="DZ25" s="3">
        <f t="shared" si="25"/>
        <v>88991.969100000002</v>
      </c>
      <c r="EB25" s="6">
        <v>41453</v>
      </c>
      <c r="EC25" s="1">
        <v>0.41</v>
      </c>
      <c r="ED25" s="1">
        <v>4674</v>
      </c>
      <c r="EE25" s="3">
        <f t="shared" si="26"/>
        <v>1916.34</v>
      </c>
      <c r="EG25" s="6">
        <v>41453</v>
      </c>
      <c r="EH25" s="1">
        <v>0.2</v>
      </c>
      <c r="EI25" s="1">
        <v>48859</v>
      </c>
      <c r="EJ25" s="3">
        <f t="shared" si="27"/>
        <v>9771.8000000000011</v>
      </c>
      <c r="EL25" s="6">
        <v>41453</v>
      </c>
      <c r="EM25" s="1">
        <v>4.4999999999999997E-3</v>
      </c>
      <c r="EN25" s="1">
        <v>1681919</v>
      </c>
      <c r="EO25" s="3">
        <f t="shared" si="28"/>
        <v>7568.6354999999994</v>
      </c>
      <c r="EQ25" s="6">
        <v>39813</v>
      </c>
      <c r="ER25" s="1">
        <v>0.15</v>
      </c>
      <c r="ES25" s="1">
        <v>20011</v>
      </c>
      <c r="ET25" s="3">
        <f t="shared" si="29"/>
        <v>3001.65</v>
      </c>
      <c r="EV25" s="6">
        <v>41453</v>
      </c>
      <c r="EW25" s="1">
        <v>5.0000000000000001E-4</v>
      </c>
      <c r="EX25" s="1">
        <v>50718174</v>
      </c>
      <c r="EY25" s="3">
        <f t="shared" si="30"/>
        <v>25359.087</v>
      </c>
      <c r="FA25" s="6">
        <v>41361</v>
      </c>
      <c r="FB25" s="1">
        <v>0.4</v>
      </c>
      <c r="FC25" s="1">
        <v>53696</v>
      </c>
      <c r="FD25" s="3">
        <f t="shared" si="31"/>
        <v>21478.400000000001</v>
      </c>
      <c r="FF25" s="6">
        <v>40816</v>
      </c>
      <c r="FG25" s="1">
        <v>5.0000000000000001E-3</v>
      </c>
      <c r="FH25" s="1">
        <v>215000</v>
      </c>
      <c r="FI25" s="3">
        <f t="shared" si="32"/>
        <v>1075</v>
      </c>
      <c r="FK25" s="6">
        <v>41453</v>
      </c>
      <c r="FL25" s="1">
        <v>2.4E-2</v>
      </c>
      <c r="FM25" s="1">
        <v>116048820</v>
      </c>
      <c r="FN25" s="3">
        <f t="shared" si="33"/>
        <v>2785171.68</v>
      </c>
      <c r="FP25" s="6">
        <v>41453</v>
      </c>
      <c r="FQ25" s="1">
        <v>2.9999999999999997E-4</v>
      </c>
      <c r="FR25" s="1">
        <v>4625217</v>
      </c>
      <c r="FS25" s="3">
        <f t="shared" si="34"/>
        <v>1387.5650999999998</v>
      </c>
      <c r="FU25" s="6">
        <v>41453</v>
      </c>
      <c r="FV25" s="1">
        <v>6.9999999999999999E-4</v>
      </c>
      <c r="FW25" s="1">
        <v>974326458</v>
      </c>
      <c r="FX25" s="3">
        <f t="shared" si="35"/>
        <v>682028.52060000005</v>
      </c>
      <c r="FZ25" s="6">
        <v>41453</v>
      </c>
      <c r="GA25" s="1">
        <v>0.56499999999999995</v>
      </c>
      <c r="GB25" s="1">
        <v>11896</v>
      </c>
      <c r="GC25" s="3">
        <f t="shared" si="36"/>
        <v>6721.24</v>
      </c>
      <c r="GE25" s="6">
        <v>41361</v>
      </c>
      <c r="GF25" s="1">
        <v>6.9999999999999999E-4</v>
      </c>
      <c r="GG25" s="1">
        <v>51999</v>
      </c>
      <c r="GH25" s="3">
        <f t="shared" si="37"/>
        <v>36.399299999999997</v>
      </c>
      <c r="GJ25" s="6">
        <v>41453</v>
      </c>
      <c r="GK25" s="1">
        <v>5.1000000000000004E-3</v>
      </c>
      <c r="GL25" s="1">
        <v>3863913</v>
      </c>
      <c r="GM25" s="3">
        <f t="shared" si="38"/>
        <v>19705.956300000002</v>
      </c>
      <c r="GO25" s="6">
        <v>41453</v>
      </c>
      <c r="GP25" s="1">
        <v>0.77</v>
      </c>
      <c r="GQ25" s="1">
        <v>74277</v>
      </c>
      <c r="GR25" s="3">
        <f t="shared" si="39"/>
        <v>57193.29</v>
      </c>
      <c r="GT25" s="6">
        <v>41453</v>
      </c>
      <c r="GU25" s="1">
        <v>138</v>
      </c>
      <c r="GV25" s="1">
        <v>3928</v>
      </c>
      <c r="GW25" s="3">
        <f t="shared" si="40"/>
        <v>542064</v>
      </c>
      <c r="GY25" s="6">
        <v>41453</v>
      </c>
      <c r="GZ25" s="1">
        <v>0.4</v>
      </c>
      <c r="HA25" s="1">
        <v>334328</v>
      </c>
      <c r="HB25" s="3">
        <f t="shared" si="41"/>
        <v>133731.20000000001</v>
      </c>
      <c r="HD25" s="6">
        <v>41453</v>
      </c>
      <c r="HE25" s="1">
        <v>8.0062999999999995</v>
      </c>
      <c r="HF25" s="1">
        <v>78041</v>
      </c>
      <c r="HG25" s="3">
        <f t="shared" si="42"/>
        <v>624819.65830000001</v>
      </c>
      <c r="HL25" s="3" t="str">
        <f t="shared" si="43"/>
        <v/>
      </c>
      <c r="HN25" s="6">
        <v>41453</v>
      </c>
      <c r="HO25" s="1">
        <v>4.2500000000000003E-2</v>
      </c>
      <c r="HP25" s="1">
        <v>55365</v>
      </c>
      <c r="HQ25" s="3">
        <f t="shared" si="44"/>
        <v>2353.0125000000003</v>
      </c>
      <c r="HS25" s="6">
        <v>41453</v>
      </c>
      <c r="HT25" s="1">
        <v>0.12</v>
      </c>
      <c r="HU25" s="1">
        <v>216734</v>
      </c>
      <c r="HV25" s="3">
        <f t="shared" si="45"/>
        <v>26008.079999999998</v>
      </c>
      <c r="HX25" s="6">
        <v>41453</v>
      </c>
      <c r="HY25" s="1">
        <v>11.72</v>
      </c>
      <c r="HZ25" s="1">
        <v>45218059</v>
      </c>
      <c r="IA25" s="3">
        <f t="shared" si="46"/>
        <v>529955651.48000002</v>
      </c>
      <c r="IC25" s="6">
        <v>41453</v>
      </c>
      <c r="ID25" s="1">
        <v>6.0000000000000001E-3</v>
      </c>
      <c r="IE25" s="1">
        <v>44056839</v>
      </c>
      <c r="IF25" s="3">
        <f t="shared" si="47"/>
        <v>264341.03399999999</v>
      </c>
      <c r="IH25" s="6">
        <v>41453</v>
      </c>
      <c r="II25" s="1">
        <v>5.3971999999999998</v>
      </c>
      <c r="IJ25" s="1">
        <v>1161134</v>
      </c>
      <c r="IK25" s="3">
        <f t="shared" si="48"/>
        <v>6266872.4248000002</v>
      </c>
      <c r="IM25" s="6">
        <v>41453</v>
      </c>
      <c r="IN25" s="1">
        <v>5.0000000000000001E-4</v>
      </c>
      <c r="IO25" s="1">
        <v>10048481</v>
      </c>
      <c r="IP25" s="3">
        <f t="shared" si="49"/>
        <v>5024.2404999999999</v>
      </c>
      <c r="IR25" s="6">
        <v>41453</v>
      </c>
      <c r="IS25" s="1">
        <v>3.9</v>
      </c>
      <c r="IT25" s="1">
        <v>43084</v>
      </c>
      <c r="IU25" s="3">
        <f t="shared" si="50"/>
        <v>168027.6</v>
      </c>
      <c r="IW25" s="6">
        <v>41453</v>
      </c>
      <c r="IX25" s="1">
        <v>6.5129999999999993E-2</v>
      </c>
      <c r="IY25" s="1">
        <v>1671342</v>
      </c>
      <c r="IZ25" s="3">
        <f t="shared" si="51"/>
        <v>108854.50445999998</v>
      </c>
      <c r="JB25" s="6">
        <v>41453</v>
      </c>
      <c r="JC25" s="1">
        <v>1.34E-2</v>
      </c>
      <c r="JD25" s="1">
        <v>6384327</v>
      </c>
      <c r="JE25" s="3">
        <f t="shared" si="52"/>
        <v>85549.981800000009</v>
      </c>
      <c r="JG25" s="6">
        <v>41453</v>
      </c>
      <c r="JH25" s="1">
        <v>1.4999999999999999E-2</v>
      </c>
      <c r="JI25" s="1">
        <v>689188</v>
      </c>
      <c r="JJ25" s="3">
        <f t="shared" si="53"/>
        <v>10337.82</v>
      </c>
      <c r="JO25" s="3" t="str">
        <f t="shared" si="54"/>
        <v/>
      </c>
      <c r="JQ25" s="6">
        <v>41453</v>
      </c>
      <c r="JR25" s="1">
        <v>15</v>
      </c>
      <c r="JS25" s="1">
        <v>1286</v>
      </c>
      <c r="JT25" s="3">
        <f t="shared" si="55"/>
        <v>19290</v>
      </c>
      <c r="JY25" s="3" t="str">
        <f t="shared" si="56"/>
        <v/>
      </c>
      <c r="KA25" s="6">
        <v>40816</v>
      </c>
      <c r="KB25" s="1">
        <v>5.6</v>
      </c>
      <c r="KC25" s="1">
        <v>4750</v>
      </c>
      <c r="KD25" s="3">
        <f t="shared" si="57"/>
        <v>26600</v>
      </c>
      <c r="KI25" s="3" t="str">
        <f t="shared" si="58"/>
        <v/>
      </c>
      <c r="KK25" s="6">
        <v>41453</v>
      </c>
      <c r="KL25" s="1">
        <v>1.03</v>
      </c>
      <c r="KM25" s="1">
        <v>383119937</v>
      </c>
      <c r="KN25" s="3">
        <f t="shared" si="59"/>
        <v>394613535.11000001</v>
      </c>
      <c r="KP25" s="6">
        <v>41453</v>
      </c>
      <c r="KQ25" s="1">
        <v>0.21</v>
      </c>
      <c r="KR25" s="1">
        <v>2581992</v>
      </c>
      <c r="KS25" s="3">
        <f t="shared" si="60"/>
        <v>542218.31999999995</v>
      </c>
      <c r="KU25" s="6">
        <v>41453</v>
      </c>
      <c r="KV25" s="1">
        <v>0.23</v>
      </c>
      <c r="KW25" s="1">
        <v>3294495</v>
      </c>
      <c r="KX25" s="3">
        <f t="shared" si="61"/>
        <v>757733.85</v>
      </c>
      <c r="KZ25" s="6">
        <v>41453</v>
      </c>
      <c r="LA25" s="1">
        <v>49.0625</v>
      </c>
      <c r="LB25" s="1">
        <v>1298</v>
      </c>
      <c r="LC25" s="3">
        <f t="shared" si="62"/>
        <v>63683.125</v>
      </c>
      <c r="LE25" s="6">
        <v>41453</v>
      </c>
      <c r="LF25" s="1">
        <v>0.12</v>
      </c>
      <c r="LG25" s="1">
        <v>354672</v>
      </c>
      <c r="LH25" s="3">
        <f t="shared" si="63"/>
        <v>42560.639999999999</v>
      </c>
      <c r="LJ25" s="6">
        <v>41453</v>
      </c>
      <c r="LK25" s="1">
        <v>17.399999999999999</v>
      </c>
      <c r="LL25" s="1">
        <v>16061</v>
      </c>
      <c r="LM25" s="3">
        <f t="shared" si="64"/>
        <v>279461.39999999997</v>
      </c>
      <c r="LO25" s="6">
        <v>41453</v>
      </c>
      <c r="LP25" s="1">
        <v>0.55000000000000004</v>
      </c>
      <c r="LQ25" s="1">
        <v>11306</v>
      </c>
      <c r="LR25" s="3">
        <f t="shared" si="65"/>
        <v>6218.3</v>
      </c>
      <c r="LW25" s="3" t="str">
        <f t="shared" si="66"/>
        <v/>
      </c>
      <c r="LY25" s="6">
        <v>41453</v>
      </c>
      <c r="LZ25" s="1">
        <v>1.29E-2</v>
      </c>
      <c r="MA25" s="1">
        <v>28261789</v>
      </c>
      <c r="MB25" s="3">
        <f t="shared" si="67"/>
        <v>364577.07809999998</v>
      </c>
      <c r="MD25" s="6">
        <v>41453</v>
      </c>
      <c r="ME25" s="1">
        <v>0.24487999999999999</v>
      </c>
      <c r="MF25" s="1">
        <v>2600464</v>
      </c>
      <c r="MG25" s="3">
        <f t="shared" si="68"/>
        <v>636801.62431999994</v>
      </c>
      <c r="MI25" s="6">
        <v>41453</v>
      </c>
      <c r="MJ25" s="1">
        <v>5.25</v>
      </c>
      <c r="MK25" s="1">
        <v>1485100</v>
      </c>
      <c r="ML25" s="3">
        <f t="shared" si="69"/>
        <v>7796775</v>
      </c>
      <c r="MN25" s="6">
        <v>41453</v>
      </c>
      <c r="MO25" s="1">
        <v>6.8000000000000005E-2</v>
      </c>
      <c r="MP25" s="1">
        <v>16503744</v>
      </c>
      <c r="MQ25" s="3">
        <f t="shared" si="70"/>
        <v>1122254.5920000002</v>
      </c>
      <c r="MS25" s="6">
        <v>41453</v>
      </c>
      <c r="MT25" s="1">
        <v>0.45</v>
      </c>
      <c r="MU25" s="1">
        <v>10100</v>
      </c>
      <c r="MV25" s="3">
        <f t="shared" si="71"/>
        <v>4545</v>
      </c>
      <c r="NA25" s="3" t="str">
        <f t="shared" si="72"/>
        <v/>
      </c>
      <c r="NC25" s="6">
        <v>41453</v>
      </c>
      <c r="ND25" s="1">
        <v>0.24990000000000001</v>
      </c>
      <c r="NE25" s="1">
        <v>173136</v>
      </c>
      <c r="NF25" s="3">
        <f t="shared" si="73"/>
        <v>43266.686399999999</v>
      </c>
      <c r="NH25" s="6">
        <v>41453</v>
      </c>
      <c r="NI25" s="1">
        <v>3.6</v>
      </c>
      <c r="NJ25" s="1">
        <v>34343</v>
      </c>
      <c r="NK25" s="3">
        <f t="shared" si="74"/>
        <v>123634.8</v>
      </c>
      <c r="NM25" s="6">
        <v>41453</v>
      </c>
      <c r="NN25" s="1">
        <v>0.13100000000000001</v>
      </c>
      <c r="NO25" s="1">
        <v>3227919</v>
      </c>
      <c r="NP25" s="3">
        <f t="shared" si="75"/>
        <v>422857.38900000002</v>
      </c>
      <c r="NR25" s="6">
        <v>41453</v>
      </c>
      <c r="NS25" s="1">
        <v>40.200000000000003</v>
      </c>
      <c r="NT25" s="1">
        <v>1525652</v>
      </c>
      <c r="NU25" s="3">
        <f t="shared" si="76"/>
        <v>61331210.400000006</v>
      </c>
      <c r="NW25" s="6">
        <v>41453</v>
      </c>
      <c r="NX25" s="1">
        <v>0.61</v>
      </c>
      <c r="NY25" s="1">
        <v>134104</v>
      </c>
      <c r="NZ25" s="3">
        <f t="shared" si="77"/>
        <v>81803.44</v>
      </c>
      <c r="OB25" s="6">
        <v>41453</v>
      </c>
      <c r="OC25" s="1">
        <v>1.5</v>
      </c>
      <c r="OD25" s="1">
        <v>864746</v>
      </c>
      <c r="OE25" s="3">
        <f t="shared" si="78"/>
        <v>1297119</v>
      </c>
      <c r="OG25" s="6">
        <v>41453</v>
      </c>
      <c r="OH25" s="1">
        <v>0.38</v>
      </c>
      <c r="OI25" s="1">
        <v>13871</v>
      </c>
      <c r="OJ25" s="3">
        <f t="shared" si="79"/>
        <v>5270.9800000000005</v>
      </c>
      <c r="OO25" s="3" t="str">
        <f t="shared" si="80"/>
        <v/>
      </c>
      <c r="OQ25" s="6">
        <v>41453</v>
      </c>
      <c r="OR25" s="1">
        <v>2.65</v>
      </c>
      <c r="OS25" s="1">
        <v>2250698</v>
      </c>
      <c r="OT25" s="3">
        <f t="shared" si="81"/>
        <v>5964349.7000000002</v>
      </c>
      <c r="OV25" s="6">
        <v>41453</v>
      </c>
      <c r="OW25" s="1">
        <v>0.61099999999999999</v>
      </c>
      <c r="OX25" s="1">
        <v>445178</v>
      </c>
      <c r="OY25" s="3">
        <f t="shared" si="82"/>
        <v>272003.75799999997</v>
      </c>
      <c r="PA25" s="6">
        <v>41453</v>
      </c>
      <c r="PB25" s="1">
        <v>0.6</v>
      </c>
      <c r="PC25" s="1">
        <v>688289</v>
      </c>
      <c r="PD25" s="3">
        <f t="shared" si="83"/>
        <v>412973.39999999997</v>
      </c>
      <c r="PF25" s="6">
        <v>41453</v>
      </c>
      <c r="PG25" s="1">
        <v>12</v>
      </c>
      <c r="PH25" s="1">
        <v>6500</v>
      </c>
      <c r="PI25" s="3">
        <f t="shared" si="84"/>
        <v>78000</v>
      </c>
      <c r="PK25" s="6">
        <v>41453</v>
      </c>
      <c r="PL25" s="1">
        <v>1.5</v>
      </c>
      <c r="PM25" s="1">
        <v>35010</v>
      </c>
      <c r="PN25" s="3">
        <f t="shared" si="85"/>
        <v>52515</v>
      </c>
      <c r="PP25" s="6">
        <v>41453</v>
      </c>
      <c r="PQ25" s="1">
        <v>3.7</v>
      </c>
      <c r="PR25" s="1">
        <v>419690</v>
      </c>
      <c r="PS25" s="3">
        <f t="shared" si="86"/>
        <v>1552853</v>
      </c>
      <c r="PU25" s="6">
        <v>41453</v>
      </c>
      <c r="PV25" s="1">
        <v>44.4</v>
      </c>
      <c r="PW25" s="1">
        <v>6962229</v>
      </c>
      <c r="PX25" s="3">
        <f t="shared" si="87"/>
        <v>309122967.59999996</v>
      </c>
      <c r="QC25" s="3" t="str">
        <f t="shared" si="88"/>
        <v/>
      </c>
      <c r="QE25" s="6">
        <v>41453</v>
      </c>
      <c r="QF25" s="1">
        <v>2.19</v>
      </c>
      <c r="QG25" s="1">
        <v>703283</v>
      </c>
      <c r="QH25" s="3">
        <f t="shared" si="89"/>
        <v>1540189.77</v>
      </c>
      <c r="QJ25" s="6">
        <v>41453</v>
      </c>
      <c r="QK25" s="1">
        <v>0.31900000000000001</v>
      </c>
      <c r="QL25" s="1">
        <v>176766</v>
      </c>
      <c r="QM25" s="3">
        <f t="shared" si="90"/>
        <v>56388.353999999999</v>
      </c>
      <c r="QO25" s="6">
        <v>41453</v>
      </c>
      <c r="QP25" s="1">
        <v>19.48</v>
      </c>
      <c r="QQ25" s="1">
        <v>395537</v>
      </c>
      <c r="QR25" s="3">
        <f t="shared" si="91"/>
        <v>7705060.7599999998</v>
      </c>
      <c r="QT25" s="6">
        <v>41453</v>
      </c>
      <c r="QU25" s="1">
        <v>8.65</v>
      </c>
      <c r="QV25" s="1">
        <v>2975962</v>
      </c>
      <c r="QW25" s="3">
        <f t="shared" si="92"/>
        <v>25742071.300000001</v>
      </c>
      <c r="RB25" s="3" t="str">
        <f t="shared" si="93"/>
        <v/>
      </c>
      <c r="RD25" s="6">
        <v>41453</v>
      </c>
      <c r="RE25" s="1">
        <v>21.5</v>
      </c>
      <c r="RF25" s="1">
        <v>2320</v>
      </c>
      <c r="RG25" s="3">
        <f t="shared" si="94"/>
        <v>49880</v>
      </c>
      <c r="RI25" s="6">
        <v>41453</v>
      </c>
      <c r="RJ25" s="1">
        <v>448.3501</v>
      </c>
      <c r="RK25" s="1">
        <v>115465</v>
      </c>
      <c r="RL25" s="3">
        <f t="shared" si="95"/>
        <v>51768744.296499997</v>
      </c>
      <c r="RN25" s="6">
        <v>41453</v>
      </c>
      <c r="RO25" s="1">
        <v>21.1</v>
      </c>
      <c r="RP25" s="1">
        <v>1707671</v>
      </c>
      <c r="RQ25" s="3">
        <f t="shared" si="96"/>
        <v>36031858.100000001</v>
      </c>
      <c r="RS25" s="6">
        <v>41453</v>
      </c>
      <c r="RT25" s="1">
        <v>0.55000000000000004</v>
      </c>
      <c r="RU25" s="1">
        <v>208075</v>
      </c>
      <c r="RV25" s="3">
        <f t="shared" si="97"/>
        <v>114441.25000000001</v>
      </c>
      <c r="RX25" s="6">
        <v>41453</v>
      </c>
      <c r="RY25" s="1">
        <v>4.05</v>
      </c>
      <c r="RZ25" s="1">
        <v>393662</v>
      </c>
      <c r="SA25" s="3">
        <f t="shared" si="98"/>
        <v>1594331.0999999999</v>
      </c>
      <c r="SF25" s="3" t="str">
        <f t="shared" si="99"/>
        <v/>
      </c>
      <c r="SH25" s="6">
        <v>41453</v>
      </c>
      <c r="SI25" s="1">
        <v>1.75</v>
      </c>
      <c r="SJ25" s="1">
        <v>564273</v>
      </c>
      <c r="SK25" s="3">
        <f t="shared" si="100"/>
        <v>987477.75</v>
      </c>
      <c r="SM25" s="6">
        <v>41453</v>
      </c>
      <c r="SN25" s="1">
        <v>5.85</v>
      </c>
      <c r="SO25" s="1">
        <v>5100</v>
      </c>
      <c r="SP25" s="3">
        <f t="shared" si="101"/>
        <v>29835</v>
      </c>
      <c r="SR25" s="6">
        <v>41453</v>
      </c>
      <c r="SS25" s="1">
        <v>5.64</v>
      </c>
      <c r="ST25" s="1">
        <v>2214678</v>
      </c>
      <c r="SU25" s="3">
        <f t="shared" si="102"/>
        <v>12490783.92</v>
      </c>
      <c r="SZ25" s="3" t="str">
        <f t="shared" si="103"/>
        <v/>
      </c>
      <c r="TB25" s="6">
        <v>41453</v>
      </c>
      <c r="TC25" s="1">
        <v>4.95</v>
      </c>
      <c r="TD25" s="1">
        <v>135155</v>
      </c>
      <c r="TE25" s="3">
        <f t="shared" si="104"/>
        <v>669017.25</v>
      </c>
      <c r="TG25" s="6">
        <v>41453</v>
      </c>
      <c r="TH25" s="1">
        <v>9</v>
      </c>
      <c r="TI25" s="1">
        <v>164854</v>
      </c>
      <c r="TJ25" s="3">
        <f t="shared" si="105"/>
        <v>1483686</v>
      </c>
      <c r="TL25" s="6">
        <v>41453</v>
      </c>
      <c r="TM25" s="1">
        <v>0.6</v>
      </c>
      <c r="TN25" s="1">
        <v>449338</v>
      </c>
      <c r="TO25" s="3">
        <f t="shared" si="106"/>
        <v>269602.8</v>
      </c>
      <c r="TQ25" s="6">
        <v>41453</v>
      </c>
      <c r="TR25" s="1">
        <v>2.5300000000000002</v>
      </c>
      <c r="TS25" s="1">
        <v>10612162</v>
      </c>
      <c r="TT25" s="3">
        <f t="shared" si="107"/>
        <v>26848769.860000003</v>
      </c>
      <c r="TY25" s="3" t="str">
        <f t="shared" si="108"/>
        <v/>
      </c>
      <c r="UA25" s="6">
        <v>41453</v>
      </c>
      <c r="UB25" s="1">
        <v>13.71</v>
      </c>
      <c r="UC25" s="1">
        <v>5385929</v>
      </c>
      <c r="UD25" s="3">
        <f t="shared" si="109"/>
        <v>73841086.590000004</v>
      </c>
      <c r="UF25" s="6">
        <v>41453</v>
      </c>
      <c r="UG25" s="1">
        <v>10</v>
      </c>
      <c r="UH25" s="1">
        <v>21328</v>
      </c>
      <c r="UI25" s="3">
        <f t="shared" si="110"/>
        <v>213280</v>
      </c>
      <c r="UK25" s="6">
        <v>41453</v>
      </c>
      <c r="UL25" s="1">
        <v>31.11</v>
      </c>
      <c r="UM25" s="1">
        <v>3571470</v>
      </c>
      <c r="UN25" s="3">
        <f t="shared" si="111"/>
        <v>111108431.7</v>
      </c>
      <c r="UP25" s="6">
        <v>41453</v>
      </c>
      <c r="UQ25" s="1">
        <v>9.5</v>
      </c>
      <c r="UR25" s="1">
        <v>10287</v>
      </c>
      <c r="US25" s="3">
        <f t="shared" si="112"/>
        <v>97726.5</v>
      </c>
      <c r="UU25" s="6">
        <v>41453</v>
      </c>
      <c r="UV25" s="1">
        <v>7.27</v>
      </c>
      <c r="UW25" s="1">
        <v>8073731</v>
      </c>
      <c r="UX25" s="3">
        <f t="shared" si="113"/>
        <v>58696024.369999997</v>
      </c>
      <c r="VC25" s="3" t="str">
        <f t="shared" si="114"/>
        <v/>
      </c>
      <c r="VH25" s="3" t="str">
        <f t="shared" si="115"/>
        <v/>
      </c>
      <c r="VJ25" s="6">
        <v>41453</v>
      </c>
      <c r="VK25" s="1">
        <v>34.5</v>
      </c>
      <c r="VL25" s="1">
        <v>418605</v>
      </c>
      <c r="VM25" s="3">
        <f t="shared" si="116"/>
        <v>14441872.5</v>
      </c>
      <c r="VO25" s="6">
        <v>41453</v>
      </c>
      <c r="VP25" s="1">
        <v>5.95</v>
      </c>
      <c r="VQ25" s="1">
        <v>16466600</v>
      </c>
      <c r="VR25" s="3">
        <f t="shared" si="117"/>
        <v>97976270</v>
      </c>
      <c r="VT25" s="6">
        <v>41453</v>
      </c>
      <c r="VU25" s="1">
        <v>0.13</v>
      </c>
      <c r="VV25" s="1">
        <v>30095</v>
      </c>
      <c r="VW25" s="3">
        <f t="shared" si="118"/>
        <v>3912.35</v>
      </c>
      <c r="VY25" s="6">
        <v>41453</v>
      </c>
      <c r="VZ25" s="1">
        <v>1.37</v>
      </c>
      <c r="WA25" s="1">
        <v>633078</v>
      </c>
      <c r="WB25" s="3">
        <f t="shared" si="119"/>
        <v>867316.8600000001</v>
      </c>
      <c r="WD25" s="6">
        <v>41453</v>
      </c>
      <c r="WE25" s="1">
        <v>71.680000000000007</v>
      </c>
      <c r="WF25" s="1">
        <v>2802376</v>
      </c>
      <c r="WG25" s="3">
        <f t="shared" si="120"/>
        <v>200874311.68000001</v>
      </c>
      <c r="WI25" s="6">
        <v>41453</v>
      </c>
      <c r="WJ25" s="1">
        <v>9.27</v>
      </c>
      <c r="WK25" s="1">
        <v>30189742</v>
      </c>
      <c r="WL25" s="3">
        <f t="shared" si="121"/>
        <v>279858908.33999997</v>
      </c>
      <c r="WN25" s="6">
        <v>41453</v>
      </c>
      <c r="WO25" s="1">
        <v>15.4636</v>
      </c>
      <c r="WP25" s="1">
        <v>53987</v>
      </c>
      <c r="WQ25" s="3">
        <f t="shared" si="122"/>
        <v>834833.37320000003</v>
      </c>
      <c r="WS25" s="6">
        <v>41453</v>
      </c>
      <c r="WT25" s="1">
        <v>31.44</v>
      </c>
      <c r="WU25" s="1">
        <v>1423018</v>
      </c>
      <c r="WV25" s="3">
        <f t="shared" si="123"/>
        <v>44739685.920000002</v>
      </c>
      <c r="WX25" s="6">
        <v>41453</v>
      </c>
      <c r="WY25" s="1">
        <v>12.58</v>
      </c>
      <c r="WZ25" s="1">
        <v>148528514</v>
      </c>
      <c r="XA25" s="3">
        <f t="shared" si="124"/>
        <v>1868488706.1200001</v>
      </c>
      <c r="XC25" s="6">
        <v>41453</v>
      </c>
      <c r="XD25" s="1">
        <v>9.6199999999999992</v>
      </c>
      <c r="XE25" s="1">
        <v>7658610</v>
      </c>
      <c r="XF25" s="3">
        <f t="shared" si="125"/>
        <v>73675828.199999988</v>
      </c>
      <c r="XK25" s="3" t="str">
        <f t="shared" si="126"/>
        <v/>
      </c>
      <c r="XM25" s="6">
        <v>41453</v>
      </c>
      <c r="XN25" s="1">
        <v>10.130000000000001</v>
      </c>
      <c r="XO25" s="1">
        <v>94169</v>
      </c>
      <c r="XP25" s="3">
        <f t="shared" si="127"/>
        <v>953931.97000000009</v>
      </c>
      <c r="XU25" s="3" t="str">
        <f t="shared" si="128"/>
        <v/>
      </c>
      <c r="XW25" s="6">
        <v>41453</v>
      </c>
      <c r="XX25" s="1">
        <v>73.599999999999994</v>
      </c>
      <c r="XY25" s="1">
        <v>27268</v>
      </c>
      <c r="XZ25" s="3">
        <f t="shared" si="129"/>
        <v>2006924.7999999998</v>
      </c>
      <c r="YE25" s="3" t="str">
        <f t="shared" si="130"/>
        <v/>
      </c>
      <c r="YG25" s="6">
        <v>41453</v>
      </c>
      <c r="YH25" s="1">
        <v>4</v>
      </c>
      <c r="YI25" s="1">
        <v>984610</v>
      </c>
      <c r="YJ25" s="3">
        <f t="shared" si="131"/>
        <v>3938440</v>
      </c>
      <c r="YL25" s="6">
        <v>41453</v>
      </c>
      <c r="YM25" s="1">
        <v>5.91</v>
      </c>
      <c r="YN25" s="1">
        <v>1420190</v>
      </c>
      <c r="YO25" s="3">
        <f t="shared" si="132"/>
        <v>8393322.9000000004</v>
      </c>
      <c r="YQ25" s="6">
        <v>41453</v>
      </c>
      <c r="YR25" s="1">
        <v>43.35</v>
      </c>
      <c r="YS25" s="1">
        <v>1092701</v>
      </c>
      <c r="YT25" s="3">
        <f t="shared" si="133"/>
        <v>47368588.350000001</v>
      </c>
      <c r="YV25" s="6">
        <v>41453</v>
      </c>
      <c r="YW25" s="1">
        <v>6.64</v>
      </c>
      <c r="YX25" s="1">
        <v>1993994</v>
      </c>
      <c r="YY25" s="3">
        <f t="shared" si="134"/>
        <v>13240120.16</v>
      </c>
      <c r="ZA25" s="6">
        <v>41453</v>
      </c>
      <c r="ZB25" s="1">
        <v>8.2439</v>
      </c>
      <c r="ZC25" s="1">
        <v>96256</v>
      </c>
      <c r="ZD25" s="3">
        <f t="shared" si="135"/>
        <v>793524.83840000001</v>
      </c>
      <c r="ZF25" s="6">
        <v>41453</v>
      </c>
      <c r="ZG25" s="1">
        <v>14.93</v>
      </c>
      <c r="ZH25" s="1">
        <v>13095479</v>
      </c>
      <c r="ZI25" s="3">
        <f t="shared" si="136"/>
        <v>195515501.47</v>
      </c>
      <c r="ZK25" s="6">
        <v>41453</v>
      </c>
      <c r="ZL25" s="1">
        <v>2.21</v>
      </c>
      <c r="ZM25" s="1">
        <v>17257223</v>
      </c>
      <c r="ZN25" s="3">
        <f t="shared" si="137"/>
        <v>38138462.829999998</v>
      </c>
      <c r="ZP25" s="6">
        <v>41453</v>
      </c>
      <c r="ZQ25" s="1">
        <v>6.41</v>
      </c>
      <c r="ZR25" s="1">
        <v>176128</v>
      </c>
      <c r="ZS25" s="3">
        <f t="shared" si="138"/>
        <v>1128980.48</v>
      </c>
      <c r="ZX25" s="3" t="str">
        <f t="shared" si="139"/>
        <v/>
      </c>
      <c r="AAC25" s="3" t="str">
        <f t="shared" si="140"/>
        <v/>
      </c>
      <c r="AAH25" s="3" t="str">
        <f t="shared" si="141"/>
        <v/>
      </c>
      <c r="AAM25" s="3" t="str">
        <f t="shared" si="142"/>
        <v/>
      </c>
      <c r="AAO25" s="6">
        <v>41453</v>
      </c>
      <c r="AAP25" s="1">
        <v>6.32</v>
      </c>
      <c r="AAQ25" s="1">
        <v>3624268</v>
      </c>
      <c r="AAR25" s="3">
        <f t="shared" si="143"/>
        <v>22905373.760000002</v>
      </c>
      <c r="AAW25" s="3" t="str">
        <f t="shared" si="144"/>
        <v/>
      </c>
      <c r="ABB25" s="3" t="str">
        <f t="shared" si="145"/>
        <v/>
      </c>
      <c r="ABG25" s="3" t="str">
        <f t="shared" si="146"/>
        <v/>
      </c>
      <c r="ABI25" s="6">
        <v>41453</v>
      </c>
      <c r="ABJ25" s="1">
        <v>17.46</v>
      </c>
      <c r="ABK25" s="1">
        <v>6431658</v>
      </c>
      <c r="ABL25" s="3">
        <f t="shared" si="147"/>
        <v>112296748.68000001</v>
      </c>
      <c r="ABN25" s="6">
        <v>41453</v>
      </c>
      <c r="ABO25" s="1">
        <v>5.66</v>
      </c>
      <c r="ABP25" s="1">
        <v>7986323</v>
      </c>
      <c r="ABQ25" s="3">
        <f t="shared" si="148"/>
        <v>45202588.18</v>
      </c>
      <c r="ABV25" s="3" t="str">
        <f t="shared" si="149"/>
        <v/>
      </c>
      <c r="ABX25" s="6">
        <v>41453</v>
      </c>
      <c r="ABY25" s="1">
        <v>0.08</v>
      </c>
      <c r="ABZ25" s="1">
        <v>577400</v>
      </c>
      <c r="ACA25" s="3">
        <f t="shared" si="150"/>
        <v>46192</v>
      </c>
      <c r="ACC25" s="6">
        <v>41453</v>
      </c>
      <c r="ACD25" s="1">
        <v>10.96</v>
      </c>
      <c r="ACE25" s="1">
        <v>15196794</v>
      </c>
      <c r="ACF25" s="3">
        <f t="shared" si="151"/>
        <v>166556862.24000001</v>
      </c>
      <c r="ACK25" s="3" t="str">
        <f t="shared" si="152"/>
        <v/>
      </c>
      <c r="ACP25" s="3" t="str">
        <f t="shared" si="153"/>
        <v/>
      </c>
      <c r="ACU25" s="3" t="str">
        <f t="shared" si="154"/>
        <v/>
      </c>
      <c r="ACW25" s="6">
        <v>41453</v>
      </c>
      <c r="ACX25" s="1">
        <v>8.69</v>
      </c>
      <c r="ACY25" s="1">
        <v>6455311</v>
      </c>
      <c r="ACZ25" s="3">
        <f t="shared" si="155"/>
        <v>56096652.589999996</v>
      </c>
      <c r="ADB25" s="6">
        <v>41453</v>
      </c>
      <c r="ADC25" s="1">
        <v>5.05</v>
      </c>
      <c r="ADD25" s="1">
        <v>12453120</v>
      </c>
      <c r="ADE25" s="3">
        <f t="shared" si="156"/>
        <v>62888256</v>
      </c>
      <c r="ADG25" s="6">
        <v>41453</v>
      </c>
      <c r="ADH25" s="1">
        <v>6.35</v>
      </c>
      <c r="ADI25" s="1">
        <v>52045458</v>
      </c>
      <c r="ADJ25" s="3">
        <f t="shared" si="157"/>
        <v>330488658.29999995</v>
      </c>
      <c r="ADL25" s="6">
        <v>41453</v>
      </c>
      <c r="ADM25" s="1">
        <v>13.25</v>
      </c>
      <c r="ADN25" s="1">
        <v>25174143</v>
      </c>
      <c r="ADO25" s="3">
        <f t="shared" si="158"/>
        <v>333557394.75</v>
      </c>
      <c r="ADT25" s="3" t="str">
        <f t="shared" si="159"/>
        <v/>
      </c>
      <c r="ADY25" s="3" t="str">
        <f t="shared" si="160"/>
        <v/>
      </c>
      <c r="AED25" s="3" t="str">
        <f t="shared" si="161"/>
        <v/>
      </c>
      <c r="AEF25" s="6">
        <v>41453</v>
      </c>
      <c r="AEG25" s="1">
        <v>11.161300000000001</v>
      </c>
      <c r="AEH25" s="1">
        <v>187331</v>
      </c>
      <c r="AEI25" s="3">
        <f t="shared" si="162"/>
        <v>2090857.4903000002</v>
      </c>
      <c r="AEN25" s="3" t="str">
        <f t="shared" si="163"/>
        <v/>
      </c>
      <c r="AEP25" s="6">
        <v>41453</v>
      </c>
      <c r="AEQ25" s="1">
        <v>5.23</v>
      </c>
      <c r="AER25" s="1">
        <v>11423232</v>
      </c>
      <c r="AES25" s="3">
        <f t="shared" si="164"/>
        <v>59743503.360000007</v>
      </c>
      <c r="AEU25" s="6">
        <v>41453</v>
      </c>
      <c r="AEV25" s="1">
        <v>1.05</v>
      </c>
      <c r="AEW25" s="1">
        <v>45189614</v>
      </c>
      <c r="AEX25" s="3">
        <f t="shared" si="165"/>
        <v>47449094.700000003</v>
      </c>
      <c r="AEZ25" s="6">
        <v>41453</v>
      </c>
      <c r="AFA25" s="1">
        <v>8.31</v>
      </c>
      <c r="AFB25" s="1">
        <v>3423845</v>
      </c>
      <c r="AFC25" s="3">
        <f t="shared" si="166"/>
        <v>28452151.950000003</v>
      </c>
      <c r="AFH25" s="3" t="str">
        <f t="shared" si="167"/>
        <v/>
      </c>
      <c r="AFJ25" s="6">
        <v>41453</v>
      </c>
      <c r="AFK25" s="1">
        <v>8.6300000000000008</v>
      </c>
      <c r="AFL25" s="1">
        <v>7545525</v>
      </c>
      <c r="AFM25" s="3">
        <f t="shared" si="168"/>
        <v>65117880.750000007</v>
      </c>
      <c r="AFO25" s="6">
        <v>41453</v>
      </c>
      <c r="AFP25" s="1">
        <v>9.32</v>
      </c>
      <c r="AFQ25" s="1">
        <v>43108234</v>
      </c>
      <c r="AFR25" s="3">
        <f t="shared" si="169"/>
        <v>401768740.88</v>
      </c>
      <c r="AFW25" s="3" t="str">
        <f t="shared" si="170"/>
        <v/>
      </c>
      <c r="AGB25" s="3" t="str">
        <f t="shared" si="171"/>
        <v/>
      </c>
      <c r="AGD25" s="6">
        <v>41453</v>
      </c>
      <c r="AGE25" s="1">
        <v>1.4173</v>
      </c>
      <c r="AGF25" s="1">
        <v>57238834</v>
      </c>
      <c r="AGG25" s="3">
        <f t="shared" si="172"/>
        <v>81124599.428200006</v>
      </c>
      <c r="AGL25" s="3" t="str">
        <f t="shared" si="173"/>
        <v/>
      </c>
      <c r="AGQ25" s="3" t="str">
        <f t="shared" si="174"/>
        <v/>
      </c>
      <c r="AGS25" s="6">
        <v>41453</v>
      </c>
      <c r="AGT25" s="1">
        <v>5.62</v>
      </c>
      <c r="AGU25" s="1">
        <v>30038589</v>
      </c>
      <c r="AGV25" s="3">
        <f t="shared" si="175"/>
        <v>168816870.18000001</v>
      </c>
      <c r="AGX25" s="6">
        <v>41453</v>
      </c>
      <c r="AGY25" s="1">
        <v>2.7</v>
      </c>
      <c r="AGZ25" s="1">
        <v>14146965</v>
      </c>
      <c r="AHA25" s="3">
        <f t="shared" si="176"/>
        <v>38196805.5</v>
      </c>
      <c r="AHC25" s="6">
        <v>41453</v>
      </c>
      <c r="AHD25" s="1">
        <v>13.21</v>
      </c>
      <c r="AHE25" s="1">
        <v>8495989</v>
      </c>
      <c r="AHF25" s="3">
        <f t="shared" si="177"/>
        <v>112232014.69000001</v>
      </c>
      <c r="AHH25" s="6">
        <v>41453</v>
      </c>
      <c r="AHI25" s="1">
        <v>14.14</v>
      </c>
      <c r="AHJ25" s="1">
        <v>11476566</v>
      </c>
      <c r="AHK25" s="3">
        <f t="shared" si="178"/>
        <v>162278643.24000001</v>
      </c>
      <c r="AHM25" s="6">
        <v>41453</v>
      </c>
      <c r="AHN25" s="1">
        <v>2.21</v>
      </c>
      <c r="AHO25" s="1">
        <v>14509412</v>
      </c>
      <c r="AHP25" s="3">
        <f t="shared" si="179"/>
        <v>32065800.52</v>
      </c>
      <c r="AHU25" s="3" t="str">
        <f t="shared" si="180"/>
        <v/>
      </c>
      <c r="AHZ25" s="3" t="str">
        <f t="shared" si="181"/>
        <v/>
      </c>
      <c r="AIB25" s="6">
        <v>41453</v>
      </c>
      <c r="AIC25" s="1">
        <v>5.74</v>
      </c>
      <c r="AID25" s="1">
        <v>60429856</v>
      </c>
      <c r="AIE25" s="3">
        <f t="shared" si="182"/>
        <v>346867373.44</v>
      </c>
      <c r="AIJ25" s="3" t="str">
        <f t="shared" si="183"/>
        <v/>
      </c>
      <c r="AIL25" s="6">
        <v>41453</v>
      </c>
      <c r="AIM25" s="1">
        <v>23.36</v>
      </c>
      <c r="AIN25" s="1">
        <v>7769594</v>
      </c>
      <c r="AIO25" s="3">
        <f t="shared" si="184"/>
        <v>181497715.84</v>
      </c>
      <c r="AIQ25" s="6">
        <v>41453</v>
      </c>
      <c r="AIR25" s="1">
        <v>7.64</v>
      </c>
      <c r="AIS25" s="1">
        <v>8696017</v>
      </c>
      <c r="AIT25" s="3">
        <f t="shared" si="185"/>
        <v>66437569.879999995</v>
      </c>
      <c r="AIV25" s="6">
        <v>41453</v>
      </c>
      <c r="AIW25" s="1">
        <v>22.72</v>
      </c>
      <c r="AIX25" s="1">
        <v>13426226</v>
      </c>
      <c r="AIY25" s="3">
        <f t="shared" si="186"/>
        <v>305043854.71999997</v>
      </c>
      <c r="AJD25" s="3" t="str">
        <f t="shared" si="187"/>
        <v/>
      </c>
      <c r="AJI25" s="3" t="str">
        <f t="shared" si="188"/>
        <v/>
      </c>
      <c r="AJN25" s="3" t="str">
        <f t="shared" si="189"/>
        <v/>
      </c>
      <c r="AJP25" s="6">
        <v>41453</v>
      </c>
      <c r="AJQ25" s="1">
        <v>2.5300000000000002</v>
      </c>
      <c r="AJR25" s="1">
        <v>25805508</v>
      </c>
      <c r="AJS25" s="3">
        <f t="shared" si="190"/>
        <v>65287935.24000001</v>
      </c>
      <c r="AJU25" s="6">
        <v>41453</v>
      </c>
      <c r="AJV25" s="1">
        <v>18.43</v>
      </c>
      <c r="AJW25" s="1">
        <v>5974615</v>
      </c>
      <c r="AJX25" s="3">
        <f t="shared" si="191"/>
        <v>110112154.45</v>
      </c>
      <c r="AJZ25" s="6">
        <v>41453</v>
      </c>
      <c r="AKA25" s="1">
        <v>1.65</v>
      </c>
      <c r="AKB25" s="1">
        <v>12347</v>
      </c>
      <c r="AKC25" s="3">
        <f t="shared" si="192"/>
        <v>20372.55</v>
      </c>
      <c r="AKH25" s="3" t="str">
        <f t="shared" si="193"/>
        <v/>
      </c>
      <c r="AKM25" s="3" t="str">
        <f t="shared" si="194"/>
        <v/>
      </c>
      <c r="AKR25" s="3" t="str">
        <f t="shared" si="195"/>
        <v/>
      </c>
      <c r="AKT25" s="6">
        <v>41453</v>
      </c>
      <c r="AKU25" s="1">
        <v>7</v>
      </c>
      <c r="AKV25" s="1">
        <v>1447542</v>
      </c>
      <c r="AKW25" s="3">
        <f t="shared" si="196"/>
        <v>10132794</v>
      </c>
      <c r="AKY25" s="6">
        <v>41453</v>
      </c>
      <c r="AKZ25" s="1">
        <v>3.34</v>
      </c>
      <c r="ALA25" s="1">
        <v>83924959</v>
      </c>
      <c r="ALB25" s="3">
        <f t="shared" si="197"/>
        <v>280309363.06</v>
      </c>
      <c r="ALG25" s="3" t="str">
        <f t="shared" si="198"/>
        <v/>
      </c>
      <c r="ALI25" s="6">
        <v>41453</v>
      </c>
      <c r="ALJ25" s="1">
        <v>4.96</v>
      </c>
      <c r="ALK25" s="1">
        <v>15957990</v>
      </c>
      <c r="ALL25" s="3">
        <f t="shared" si="199"/>
        <v>79151630.400000006</v>
      </c>
      <c r="ALN25" s="6">
        <v>41453</v>
      </c>
      <c r="ALO25" s="1">
        <v>2.21</v>
      </c>
      <c r="ALP25" s="1">
        <v>148302652</v>
      </c>
      <c r="ALQ25" s="3">
        <f t="shared" si="200"/>
        <v>327748860.92000002</v>
      </c>
      <c r="ALS25" s="6">
        <v>41453</v>
      </c>
      <c r="ALT25" s="1">
        <v>23.57</v>
      </c>
      <c r="ALU25" s="1">
        <v>9406358</v>
      </c>
      <c r="ALV25" s="3">
        <f t="shared" si="201"/>
        <v>221707858.06</v>
      </c>
      <c r="AMA25" s="3" t="str">
        <f t="shared" si="202"/>
        <v/>
      </c>
      <c r="AMF25" s="3" t="str">
        <f t="shared" si="203"/>
        <v/>
      </c>
      <c r="AMH25" s="6">
        <v>41453</v>
      </c>
      <c r="AMI25" s="1">
        <v>16.8</v>
      </c>
      <c r="AMJ25" s="1">
        <v>27232135</v>
      </c>
      <c r="AMK25" s="3">
        <f t="shared" si="204"/>
        <v>457499868</v>
      </c>
      <c r="AMP25" s="3" t="str">
        <f t="shared" si="205"/>
        <v/>
      </c>
      <c r="AMU25" s="3" t="str">
        <f t="shared" si="206"/>
        <v/>
      </c>
      <c r="AMZ25" s="3" t="str">
        <f t="shared" si="207"/>
        <v/>
      </c>
      <c r="ANB25" s="6">
        <v>41453</v>
      </c>
      <c r="ANC25" s="1">
        <v>14.67</v>
      </c>
      <c r="AND25" s="1">
        <v>7276383</v>
      </c>
      <c r="ANE25" s="3">
        <f t="shared" si="208"/>
        <v>106744538.61</v>
      </c>
      <c r="ANJ25" s="3" t="str">
        <f t="shared" si="209"/>
        <v/>
      </c>
      <c r="ANO25" s="3" t="str">
        <f t="shared" si="210"/>
        <v/>
      </c>
      <c r="ANQ25" s="6">
        <v>41453</v>
      </c>
      <c r="ANR25" s="1">
        <v>11.57</v>
      </c>
      <c r="ANS25" s="1">
        <v>31244447</v>
      </c>
      <c r="ANT25" s="3">
        <f t="shared" si="211"/>
        <v>361498251.79000002</v>
      </c>
      <c r="ANV25" s="6">
        <v>41453</v>
      </c>
      <c r="ANW25" s="1">
        <v>11.06</v>
      </c>
      <c r="ANX25" s="1">
        <v>3765780</v>
      </c>
      <c r="ANY25" s="3">
        <f t="shared" si="212"/>
        <v>41649526.800000004</v>
      </c>
      <c r="AOD25" s="3" t="str">
        <f t="shared" si="213"/>
        <v/>
      </c>
      <c r="AOI25" s="3" t="str">
        <f t="shared" si="214"/>
        <v/>
      </c>
      <c r="AOK25" s="6">
        <v>41453</v>
      </c>
      <c r="AOL25" s="1">
        <v>7.18</v>
      </c>
      <c r="AOM25" s="1">
        <v>3024966</v>
      </c>
      <c r="AON25" s="3">
        <f t="shared" si="215"/>
        <v>21719255.879999999</v>
      </c>
      <c r="AOS25" s="3" t="str">
        <f t="shared" si="216"/>
        <v/>
      </c>
      <c r="AOU25" s="6">
        <v>41453</v>
      </c>
      <c r="AOV25" s="1">
        <v>14.7</v>
      </c>
      <c r="AOW25" s="1">
        <v>27494158</v>
      </c>
      <c r="AOX25" s="3">
        <f t="shared" si="217"/>
        <v>404164122.59999996</v>
      </c>
      <c r="APC25" s="3" t="str">
        <f t="shared" si="218"/>
        <v/>
      </c>
      <c r="APE25" s="6">
        <v>41453</v>
      </c>
      <c r="APF25" s="1">
        <v>24.94</v>
      </c>
      <c r="APG25" s="1">
        <v>9321552</v>
      </c>
      <c r="APH25" s="3">
        <f t="shared" si="219"/>
        <v>232479506.88000003</v>
      </c>
      <c r="APM25" s="3" t="str">
        <f t="shared" si="220"/>
        <v/>
      </c>
      <c r="APO25" s="6">
        <v>41453</v>
      </c>
      <c r="APP25" s="1">
        <v>20.7</v>
      </c>
      <c r="APQ25" s="1">
        <v>392544989</v>
      </c>
      <c r="APR25" s="3">
        <f t="shared" si="221"/>
        <v>8125681272.3000002</v>
      </c>
      <c r="APW25" s="3" t="str">
        <f t="shared" si="222"/>
        <v/>
      </c>
      <c r="APY25" s="6">
        <v>41453</v>
      </c>
      <c r="APZ25" s="1">
        <v>19.36</v>
      </c>
      <c r="AQA25" s="1">
        <v>10484708</v>
      </c>
      <c r="AQB25" s="3">
        <f t="shared" si="223"/>
        <v>202983946.88</v>
      </c>
      <c r="AQD25" s="6">
        <v>41453</v>
      </c>
      <c r="AQE25" s="1">
        <v>13.94</v>
      </c>
      <c r="AQF25" s="1">
        <v>40807943</v>
      </c>
      <c r="AQG25" s="3">
        <f t="shared" si="224"/>
        <v>568862725.41999996</v>
      </c>
      <c r="AQI25" s="6">
        <v>41453</v>
      </c>
      <c r="AQJ25" s="1">
        <v>38.44</v>
      </c>
      <c r="AQK25" s="1">
        <v>11636565</v>
      </c>
      <c r="AQL25" s="3">
        <f t="shared" si="225"/>
        <v>447309558.59999996</v>
      </c>
      <c r="AQN25" s="6">
        <v>41453</v>
      </c>
      <c r="AQO25" s="1">
        <v>10.64</v>
      </c>
      <c r="AQP25" s="1">
        <v>10642530</v>
      </c>
      <c r="AQQ25" s="3">
        <f t="shared" si="226"/>
        <v>113236519.2</v>
      </c>
      <c r="AQS25" s="6">
        <v>41453</v>
      </c>
      <c r="AQT25" s="1">
        <v>47.51</v>
      </c>
      <c r="AQU25" s="1">
        <v>8971025</v>
      </c>
      <c r="AQV25" s="3">
        <f t="shared" si="227"/>
        <v>426213397.75</v>
      </c>
      <c r="ARA25" s="3" t="str">
        <f t="shared" si="228"/>
        <v/>
      </c>
      <c r="ARC25" s="6">
        <v>41453</v>
      </c>
      <c r="ARD25" s="1">
        <v>20.8</v>
      </c>
      <c r="ARE25" s="1">
        <v>21867846</v>
      </c>
      <c r="ARF25" s="3">
        <f t="shared" si="229"/>
        <v>454851196.80000001</v>
      </c>
      <c r="ARH25" s="6">
        <v>41453</v>
      </c>
      <c r="ARI25" s="1">
        <v>8.24</v>
      </c>
      <c r="ARJ25" s="1">
        <v>44114039</v>
      </c>
      <c r="ARK25" s="3">
        <f t="shared" si="230"/>
        <v>363499681.36000001</v>
      </c>
      <c r="ARM25" s="6">
        <v>41453</v>
      </c>
      <c r="ARN25" s="1">
        <v>31.71</v>
      </c>
      <c r="ARO25" s="1">
        <v>15990300</v>
      </c>
      <c r="ARP25" s="3">
        <f t="shared" si="231"/>
        <v>507052413</v>
      </c>
      <c r="ARU25" s="3" t="str">
        <f t="shared" si="232"/>
        <v/>
      </c>
      <c r="ARZ25" s="3" t="str">
        <f t="shared" si="233"/>
        <v/>
      </c>
      <c r="ASE25" s="3" t="str">
        <f t="shared" si="234"/>
        <v/>
      </c>
      <c r="ASJ25" s="3" t="str">
        <f t="shared" si="235"/>
        <v/>
      </c>
      <c r="ASO25" s="3" t="str">
        <f t="shared" si="236"/>
        <v/>
      </c>
      <c r="ASQ25" s="6">
        <v>41453</v>
      </c>
      <c r="ASR25" s="1">
        <v>38.56</v>
      </c>
      <c r="ASS25" s="1">
        <v>63186908</v>
      </c>
      <c r="AST25" s="3">
        <f t="shared" si="237"/>
        <v>2436487172.48</v>
      </c>
      <c r="ASV25" s="6">
        <v>41453</v>
      </c>
      <c r="ASW25" s="1">
        <v>13.68</v>
      </c>
      <c r="ASX25" s="1">
        <v>4946992</v>
      </c>
      <c r="ASY25" s="3">
        <f t="shared" si="238"/>
        <v>67674850.560000002</v>
      </c>
      <c r="ATA25" s="6">
        <v>41453</v>
      </c>
      <c r="ATB25" s="1">
        <v>10.67</v>
      </c>
      <c r="ATC25" s="1">
        <v>118900244</v>
      </c>
      <c r="ATD25" s="3">
        <f t="shared" si="239"/>
        <v>1268665603.48</v>
      </c>
      <c r="ATF25" s="6">
        <v>41453</v>
      </c>
      <c r="ATG25" s="1">
        <v>3.44</v>
      </c>
      <c r="ATH25" s="1">
        <v>42461516</v>
      </c>
      <c r="ATI25" s="3">
        <f t="shared" si="240"/>
        <v>146067615.03999999</v>
      </c>
      <c r="ATN25" s="3" t="str">
        <f t="shared" si="241"/>
        <v/>
      </c>
      <c r="ATS25" s="3" t="str">
        <f t="shared" si="242"/>
        <v/>
      </c>
      <c r="ATX25" s="3" t="str">
        <f t="shared" si="243"/>
        <v/>
      </c>
      <c r="ATZ25" s="6">
        <v>41453</v>
      </c>
      <c r="AUA25" s="1">
        <v>26.2</v>
      </c>
      <c r="AUB25" s="1">
        <v>3155962</v>
      </c>
      <c r="AUC25" s="3">
        <f t="shared" si="244"/>
        <v>82686204.399999991</v>
      </c>
      <c r="AUE25" s="6">
        <v>41453</v>
      </c>
      <c r="AUF25" s="1">
        <v>27.56</v>
      </c>
      <c r="AUG25" s="1">
        <v>22055202</v>
      </c>
      <c r="AUH25" s="3">
        <f t="shared" si="245"/>
        <v>607841367.12</v>
      </c>
      <c r="AUM25" s="3" t="str">
        <f t="shared" si="246"/>
        <v/>
      </c>
      <c r="AUR25" s="3" t="str">
        <f t="shared" si="247"/>
        <v/>
      </c>
      <c r="AUT25" s="6">
        <v>41453</v>
      </c>
      <c r="AUU25" s="1">
        <v>1.18</v>
      </c>
      <c r="AUV25" s="1">
        <v>72904383</v>
      </c>
      <c r="AUW25" s="3">
        <f t="shared" si="248"/>
        <v>86027171.939999998</v>
      </c>
      <c r="AVB25" s="3" t="str">
        <f t="shared" si="249"/>
        <v/>
      </c>
      <c r="AVD25" s="6">
        <v>41453</v>
      </c>
      <c r="AVE25" s="1">
        <v>8.59</v>
      </c>
      <c r="AVF25" s="1">
        <v>76428685</v>
      </c>
      <c r="AVG25" s="3">
        <f t="shared" si="250"/>
        <v>656522404.14999998</v>
      </c>
      <c r="AVI25" s="6">
        <v>41453</v>
      </c>
      <c r="AVJ25" s="1">
        <v>43.92</v>
      </c>
      <c r="AVK25" s="1">
        <v>13573125</v>
      </c>
      <c r="AVL25" s="3">
        <f t="shared" si="251"/>
        <v>596131650</v>
      </c>
      <c r="AVQ25" s="3" t="str">
        <f t="shared" si="252"/>
        <v/>
      </c>
      <c r="AVS25" s="6">
        <v>41453</v>
      </c>
      <c r="AVT25" s="1">
        <v>15.875</v>
      </c>
      <c r="AVU25" s="1">
        <v>14028512</v>
      </c>
      <c r="AVV25" s="3">
        <f t="shared" si="253"/>
        <v>222702628</v>
      </c>
      <c r="AVX25" s="6">
        <v>41453</v>
      </c>
      <c r="AVY25" s="1">
        <v>30.54</v>
      </c>
      <c r="AVZ25" s="1">
        <v>24970927</v>
      </c>
      <c r="AWA25" s="3">
        <f t="shared" si="254"/>
        <v>762612110.57999992</v>
      </c>
      <c r="AWC25" s="6">
        <v>41453</v>
      </c>
      <c r="AWD25" s="1">
        <v>11</v>
      </c>
      <c r="AWE25" s="1">
        <v>9105679</v>
      </c>
      <c r="AWF25" s="3">
        <f t="shared" si="255"/>
        <v>100162469</v>
      </c>
      <c r="AWH25" s="6">
        <v>41453</v>
      </c>
      <c r="AWI25" s="1">
        <v>55.91</v>
      </c>
      <c r="AWJ25" s="1">
        <v>45096191</v>
      </c>
      <c r="AWK25" s="3">
        <f t="shared" si="256"/>
        <v>2521328038.8099999</v>
      </c>
      <c r="AWP25" s="3" t="str">
        <f t="shared" si="257"/>
        <v/>
      </c>
      <c r="AWU25" s="3" t="str">
        <f t="shared" si="258"/>
        <v/>
      </c>
      <c r="AWW25" s="6">
        <v>41453</v>
      </c>
      <c r="AWX25" s="1">
        <v>16.829999999999998</v>
      </c>
      <c r="AWY25" s="1">
        <v>65852125</v>
      </c>
      <c r="AWZ25" s="3">
        <f t="shared" si="259"/>
        <v>1108291263.75</v>
      </c>
      <c r="AXB25" s="6">
        <v>41453</v>
      </c>
      <c r="AXC25" s="1">
        <v>18.399999999999999</v>
      </c>
      <c r="AXD25" s="1">
        <v>387719615</v>
      </c>
      <c r="AXE25" s="3">
        <f t="shared" si="260"/>
        <v>7134040915.999999</v>
      </c>
      <c r="AXG25" s="6">
        <v>41453</v>
      </c>
      <c r="AXH25" s="1">
        <v>29.555</v>
      </c>
      <c r="AXI25" s="1">
        <v>5405984</v>
      </c>
      <c r="AXJ25" s="3">
        <f t="shared" si="261"/>
        <v>159773857.12</v>
      </c>
      <c r="AXL25" s="6">
        <v>41453</v>
      </c>
      <c r="AXM25" s="1">
        <v>16.12</v>
      </c>
      <c r="AXN25" s="1">
        <v>8359415</v>
      </c>
      <c r="AXO25" s="3">
        <f t="shared" si="262"/>
        <v>134753769.80000001</v>
      </c>
      <c r="AXT25" s="3" t="str">
        <f t="shared" si="263"/>
        <v/>
      </c>
      <c r="AXV25" s="6">
        <v>41453</v>
      </c>
      <c r="AXW25" s="1">
        <v>18.53</v>
      </c>
      <c r="AXX25" s="1">
        <v>5414023</v>
      </c>
      <c r="AXY25" s="3">
        <f t="shared" si="264"/>
        <v>100321846.19000001</v>
      </c>
      <c r="AYA25" s="6">
        <v>41453</v>
      </c>
      <c r="AYB25" s="1">
        <v>20.55</v>
      </c>
      <c r="AYC25" s="1">
        <v>10518596</v>
      </c>
      <c r="AYD25" s="3">
        <f t="shared" si="265"/>
        <v>216157147.80000001</v>
      </c>
      <c r="AYF25" s="6">
        <v>41453</v>
      </c>
      <c r="AYG25" s="1">
        <v>28.29</v>
      </c>
      <c r="AYH25" s="1">
        <v>16548779</v>
      </c>
      <c r="AYI25" s="3">
        <f t="shared" si="266"/>
        <v>468164957.90999997</v>
      </c>
      <c r="AYK25" s="6">
        <v>41453</v>
      </c>
      <c r="AYL25" s="1">
        <v>1.73</v>
      </c>
      <c r="AYM25" s="1">
        <v>8484532</v>
      </c>
      <c r="AYN25" s="3">
        <f t="shared" si="267"/>
        <v>14678240.359999999</v>
      </c>
      <c r="AYP25" s="6">
        <v>41453</v>
      </c>
      <c r="AYQ25" s="1">
        <v>19.510000000000002</v>
      </c>
      <c r="AYR25" s="1">
        <v>17462857</v>
      </c>
      <c r="AYS25" s="3">
        <f t="shared" si="268"/>
        <v>340700340.07000005</v>
      </c>
      <c r="AYX25" s="3" t="str">
        <f t="shared" si="269"/>
        <v/>
      </c>
      <c r="AYZ25" s="6">
        <v>41453</v>
      </c>
      <c r="AZA25" s="1">
        <v>8.1813000000000002</v>
      </c>
      <c r="AZB25" s="1">
        <v>270235904</v>
      </c>
      <c r="AZC25" s="3">
        <f t="shared" si="270"/>
        <v>2210881001.3952003</v>
      </c>
      <c r="AZH25" s="3" t="str">
        <f t="shared" si="271"/>
        <v/>
      </c>
      <c r="AZJ25" s="6">
        <v>41453</v>
      </c>
      <c r="AZK25" s="1">
        <v>40.56</v>
      </c>
      <c r="AZL25" s="1">
        <v>12353011</v>
      </c>
      <c r="AZM25" s="3">
        <f t="shared" si="272"/>
        <v>501038126.16000003</v>
      </c>
      <c r="AZO25" s="6">
        <v>41453</v>
      </c>
      <c r="AZP25" s="1">
        <v>16.809999999999999</v>
      </c>
      <c r="AZQ25" s="1">
        <v>211753305</v>
      </c>
      <c r="AZR25" s="3">
        <f t="shared" si="273"/>
        <v>3559573057.0499997</v>
      </c>
      <c r="AZT25" s="6">
        <v>41453</v>
      </c>
      <c r="AZU25" s="1">
        <v>22.84</v>
      </c>
      <c r="AZV25" s="1">
        <v>58867332</v>
      </c>
      <c r="AZW25" s="3">
        <f t="shared" si="274"/>
        <v>1344529862.8799999</v>
      </c>
      <c r="BAB25" s="3" t="str">
        <f t="shared" si="275"/>
        <v/>
      </c>
      <c r="BAD25" s="6">
        <v>41453</v>
      </c>
      <c r="BAE25" s="1">
        <v>45.59</v>
      </c>
      <c r="BAF25" s="1">
        <v>21180262</v>
      </c>
      <c r="BAG25" s="3">
        <f t="shared" si="276"/>
        <v>965608144.58000004</v>
      </c>
      <c r="BAL25" s="3" t="str">
        <f t="shared" si="277"/>
        <v/>
      </c>
      <c r="BAN25" s="6">
        <v>41453</v>
      </c>
      <c r="BAO25" s="1">
        <v>34.450000000000003</v>
      </c>
      <c r="BAP25" s="1">
        <v>18004806</v>
      </c>
      <c r="BAQ25" s="3">
        <f t="shared" si="278"/>
        <v>620265566.70000005</v>
      </c>
      <c r="BAS25" s="6">
        <v>41453</v>
      </c>
      <c r="BAT25" s="1">
        <v>16.95</v>
      </c>
      <c r="BAU25" s="1">
        <v>168472891</v>
      </c>
      <c r="BAV25" s="3">
        <f t="shared" si="279"/>
        <v>2855615502.4499998</v>
      </c>
      <c r="BBA25" s="3" t="str">
        <f t="shared" si="280"/>
        <v/>
      </c>
      <c r="BBF25" s="3" t="str">
        <f t="shared" si="281"/>
        <v/>
      </c>
      <c r="BBK25" s="3" t="str">
        <f t="shared" si="282"/>
        <v/>
      </c>
      <c r="BBP25" s="3" t="str">
        <f t="shared" si="283"/>
        <v/>
      </c>
      <c r="BBU25" s="3" t="str">
        <f t="shared" si="284"/>
        <v/>
      </c>
      <c r="BBW25" s="6">
        <v>41453</v>
      </c>
      <c r="BBX25" s="1">
        <v>14.35</v>
      </c>
      <c r="BBY25" s="1">
        <v>36878042</v>
      </c>
      <c r="BBZ25" s="3">
        <f t="shared" si="285"/>
        <v>529199902.69999999</v>
      </c>
      <c r="BCE25" s="3" t="str">
        <f t="shared" si="286"/>
        <v/>
      </c>
      <c r="BCJ25" s="3" t="str">
        <f t="shared" si="287"/>
        <v/>
      </c>
      <c r="BCO25" s="3" t="str">
        <f t="shared" si="288"/>
        <v/>
      </c>
      <c r="BCT25" s="3" t="str">
        <f t="shared" si="289"/>
        <v/>
      </c>
      <c r="BCV25" s="6">
        <v>41453</v>
      </c>
      <c r="BCW25" s="1">
        <v>24.57</v>
      </c>
      <c r="BCX25" s="1">
        <v>8262796</v>
      </c>
      <c r="BCY25" s="3">
        <f t="shared" si="290"/>
        <v>203016897.72</v>
      </c>
      <c r="BDA25" s="6">
        <v>41453</v>
      </c>
      <c r="BDB25" s="1">
        <v>2.7800000000000002</v>
      </c>
      <c r="BDC25" s="1">
        <v>1461865571</v>
      </c>
      <c r="BDD25" s="3">
        <f t="shared" si="291"/>
        <v>4063986287.3800006</v>
      </c>
      <c r="BDI25" s="3" t="str">
        <f t="shared" si="292"/>
        <v/>
      </c>
      <c r="BDN25" s="3" t="str">
        <f t="shared" si="293"/>
        <v/>
      </c>
      <c r="BDP25" s="6">
        <v>41453</v>
      </c>
      <c r="BDQ25" s="1">
        <v>34.770000000000003</v>
      </c>
      <c r="BDR25" s="1">
        <v>95693676</v>
      </c>
      <c r="BDS25" s="3">
        <f t="shared" si="294"/>
        <v>3327269114.5200005</v>
      </c>
      <c r="BDU25" s="6">
        <v>41453</v>
      </c>
      <c r="BDV25" s="1">
        <v>11.55</v>
      </c>
      <c r="BDW25" s="1">
        <v>64111993</v>
      </c>
      <c r="BDX25" s="3">
        <f t="shared" si="295"/>
        <v>740493519.1500001</v>
      </c>
      <c r="BDZ25" s="6">
        <v>41453</v>
      </c>
      <c r="BEA25" s="1">
        <v>7.9399999999999995</v>
      </c>
      <c r="BEB25" s="1">
        <v>87059893</v>
      </c>
      <c r="BEC25" s="3">
        <f t="shared" si="296"/>
        <v>691255550.41999996</v>
      </c>
      <c r="BEH25" s="3" t="str">
        <f t="shared" si="297"/>
        <v/>
      </c>
      <c r="BEJ25" s="6">
        <v>41453</v>
      </c>
      <c r="BEK25" s="1">
        <v>24.25</v>
      </c>
      <c r="BEL25" s="1">
        <v>20286432</v>
      </c>
      <c r="BEM25" s="3">
        <f t="shared" si="298"/>
        <v>491945976</v>
      </c>
      <c r="BER25" s="3" t="str">
        <f t="shared" si="299"/>
        <v/>
      </c>
      <c r="BET25" s="6">
        <v>41453</v>
      </c>
      <c r="BEU25" s="1">
        <v>55.89</v>
      </c>
      <c r="BEV25" s="1">
        <v>69283902</v>
      </c>
      <c r="BEW25" s="3">
        <f t="shared" si="300"/>
        <v>3872277282.7800002</v>
      </c>
      <c r="BEY25" s="6">
        <v>41453</v>
      </c>
      <c r="BEZ25" s="1">
        <v>45.83</v>
      </c>
      <c r="BFA25" s="1">
        <v>12315251</v>
      </c>
      <c r="BFB25" s="3">
        <f t="shared" si="301"/>
        <v>564407953.32999992</v>
      </c>
      <c r="BFD25" s="6">
        <v>41453</v>
      </c>
      <c r="BFE25" s="1">
        <v>24.11</v>
      </c>
      <c r="BFF25" s="1">
        <v>19505682</v>
      </c>
      <c r="BFG25" s="3">
        <f t="shared" si="302"/>
        <v>470281993.01999998</v>
      </c>
      <c r="BFI25" s="6">
        <v>41453</v>
      </c>
      <c r="BFJ25" s="1">
        <v>35.369999999999997</v>
      </c>
      <c r="BFK25" s="1">
        <v>53935686</v>
      </c>
      <c r="BFL25" s="3">
        <f t="shared" si="303"/>
        <v>1907705213.8199999</v>
      </c>
      <c r="BFN25" s="6">
        <v>41453</v>
      </c>
      <c r="BFO25" s="1">
        <v>5.76</v>
      </c>
      <c r="BFP25" s="1">
        <v>485486194</v>
      </c>
      <c r="BFQ25" s="3">
        <f t="shared" si="304"/>
        <v>2796400477.4400001</v>
      </c>
      <c r="BFS25" s="6">
        <v>41453</v>
      </c>
      <c r="BFT25" s="1">
        <v>10.73</v>
      </c>
      <c r="BFU25" s="1">
        <v>189335825</v>
      </c>
      <c r="BFV25" s="3">
        <f t="shared" si="305"/>
        <v>2031573402.25</v>
      </c>
      <c r="BFX25" s="6">
        <v>41453</v>
      </c>
      <c r="BFY25" s="1">
        <v>42.28</v>
      </c>
      <c r="BFZ25" s="1">
        <v>13898726</v>
      </c>
      <c r="BGA25" s="3">
        <f t="shared" si="306"/>
        <v>587638135.27999997</v>
      </c>
      <c r="BGC25" s="6">
        <v>41453</v>
      </c>
      <c r="BGD25" s="1">
        <v>42.05</v>
      </c>
      <c r="BGE25" s="1">
        <v>31611464</v>
      </c>
      <c r="BGF25" s="3">
        <f t="shared" si="307"/>
        <v>1329262061.1999998</v>
      </c>
      <c r="BGH25" s="6">
        <v>41453</v>
      </c>
      <c r="BGI25" s="1">
        <v>33.450000000000003</v>
      </c>
      <c r="BGJ25" s="1">
        <v>32114859</v>
      </c>
      <c r="BGK25" s="3">
        <f t="shared" si="308"/>
        <v>1074242033.5500002</v>
      </c>
      <c r="BGM25" s="6">
        <v>41453</v>
      </c>
      <c r="BGN25" s="1">
        <v>55.07</v>
      </c>
      <c r="BGO25" s="1">
        <v>5058907</v>
      </c>
      <c r="BGP25" s="3">
        <f t="shared" si="309"/>
        <v>278594008.49000001</v>
      </c>
      <c r="BGR25" s="6">
        <v>41453</v>
      </c>
      <c r="BGS25" s="1">
        <v>33.229999999999997</v>
      </c>
      <c r="BGT25" s="1">
        <v>80769239</v>
      </c>
      <c r="BGU25" s="3">
        <f t="shared" si="310"/>
        <v>2683961811.9699998</v>
      </c>
      <c r="BGW25" s="6">
        <v>41453</v>
      </c>
      <c r="BGX25" s="1">
        <v>17.5</v>
      </c>
      <c r="BGY25" s="1">
        <v>177815367</v>
      </c>
      <c r="BGZ25" s="3">
        <f t="shared" si="311"/>
        <v>3111768922.5</v>
      </c>
      <c r="BHB25" s="6">
        <v>41453</v>
      </c>
      <c r="BHC25" s="1">
        <v>4.54</v>
      </c>
      <c r="BHD25" s="1">
        <v>93674538</v>
      </c>
      <c r="BHE25" s="3">
        <f t="shared" si="312"/>
        <v>425282402.51999998</v>
      </c>
      <c r="BHG25" s="6">
        <v>41453</v>
      </c>
      <c r="BHH25" s="1">
        <v>46.36</v>
      </c>
      <c r="BHI25" s="1">
        <v>89665960</v>
      </c>
      <c r="BHJ25" s="3">
        <f t="shared" si="313"/>
        <v>4156913905.5999999</v>
      </c>
      <c r="BHL25" s="6">
        <v>41453</v>
      </c>
      <c r="BHM25" s="1">
        <v>7.74</v>
      </c>
      <c r="BHN25" s="1">
        <v>299732120</v>
      </c>
      <c r="BHO25" s="3">
        <f t="shared" si="314"/>
        <v>2319926608.8000002</v>
      </c>
      <c r="BHQ25" s="6">
        <v>41453</v>
      </c>
      <c r="BHR25" s="1">
        <v>59.729700000000001</v>
      </c>
      <c r="BHS25" s="1">
        <v>52840656</v>
      </c>
      <c r="BHT25" s="3">
        <f t="shared" si="315"/>
        <v>3156156530.6831999</v>
      </c>
      <c r="BHV25" s="6">
        <v>41453</v>
      </c>
      <c r="BHW25" s="1">
        <v>83.32</v>
      </c>
      <c r="BHX25" s="1">
        <v>15196784</v>
      </c>
      <c r="BHY25" s="3">
        <f t="shared" si="316"/>
        <v>1266196042.8799999</v>
      </c>
      <c r="BIA25" s="6">
        <v>41453</v>
      </c>
      <c r="BIB25" s="1">
        <v>19.309999999999999</v>
      </c>
      <c r="BIC25" s="1">
        <v>480930917</v>
      </c>
      <c r="BID25" s="3">
        <f t="shared" si="317"/>
        <v>9286776007.2699986</v>
      </c>
      <c r="BIF25" s="6">
        <v>41453</v>
      </c>
      <c r="BIG25" s="1">
        <v>44.83</v>
      </c>
      <c r="BIH25" s="1">
        <v>325349236</v>
      </c>
      <c r="BII25" s="3">
        <f t="shared" si="318"/>
        <v>14585406249.879999</v>
      </c>
      <c r="BIK25" s="6">
        <v>41453</v>
      </c>
      <c r="BIL25" s="1">
        <v>25.99</v>
      </c>
      <c r="BIM25" s="1">
        <v>104227080</v>
      </c>
      <c r="BIN25" s="3">
        <f t="shared" si="319"/>
        <v>2708861809.1999998</v>
      </c>
      <c r="BIP25" s="6">
        <v>41453</v>
      </c>
      <c r="BIQ25" s="1">
        <v>41.73</v>
      </c>
      <c r="BIR25" s="1">
        <v>234787992</v>
      </c>
      <c r="BIS25" s="3">
        <f t="shared" si="320"/>
        <v>9797702906.1599998</v>
      </c>
      <c r="BIU25" s="6">
        <v>41453</v>
      </c>
      <c r="BIV25" s="1">
        <v>14.48</v>
      </c>
      <c r="BIW25" s="1">
        <v>157663105</v>
      </c>
      <c r="BIX25" s="3">
        <f t="shared" si="321"/>
        <v>2282961760.4000001</v>
      </c>
      <c r="BIZ25" s="6">
        <v>41453</v>
      </c>
      <c r="BJA25" s="1">
        <v>37.78</v>
      </c>
      <c r="BJB25" s="1">
        <v>562610269</v>
      </c>
      <c r="BJC25" s="3">
        <f t="shared" si="322"/>
        <v>21255415962.82</v>
      </c>
      <c r="BJH25" s="3" t="str">
        <f t="shared" si="323"/>
        <v/>
      </c>
      <c r="BJJ25" s="6">
        <v>41453</v>
      </c>
      <c r="BJK25" s="1">
        <v>35.75</v>
      </c>
      <c r="BJL25" s="1">
        <v>40231637</v>
      </c>
      <c r="BJM25" s="3">
        <f t="shared" si="324"/>
        <v>1438281022.75</v>
      </c>
      <c r="BJR25" s="3" t="str">
        <f t="shared" si="325"/>
        <v/>
      </c>
      <c r="BJT25" s="6">
        <v>41453</v>
      </c>
      <c r="BJU25" s="1">
        <v>4.08</v>
      </c>
      <c r="BJV25" s="1">
        <v>1794218870</v>
      </c>
      <c r="BJW25" s="3">
        <f t="shared" si="326"/>
        <v>7320412989.6000004</v>
      </c>
      <c r="BJY25" s="6">
        <v>41453</v>
      </c>
      <c r="BJZ25" s="1">
        <v>42.16</v>
      </c>
      <c r="BKA25" s="1">
        <v>70263369</v>
      </c>
      <c r="BKB25" s="3">
        <f t="shared" si="327"/>
        <v>2962303637.04</v>
      </c>
      <c r="BKG25" s="3" t="str">
        <f t="shared" si="328"/>
        <v/>
      </c>
      <c r="BKI25" s="6">
        <v>41453</v>
      </c>
      <c r="BKJ25" s="1">
        <v>27.78</v>
      </c>
      <c r="BKK25" s="1">
        <v>194438170</v>
      </c>
      <c r="BKL25" s="3">
        <f t="shared" si="329"/>
        <v>5401492362.6000004</v>
      </c>
      <c r="BKN25" s="6">
        <v>41453</v>
      </c>
      <c r="BKO25" s="1">
        <v>38.479999999999997</v>
      </c>
      <c r="BKP25" s="1">
        <v>65792405</v>
      </c>
      <c r="BKQ25" s="3">
        <f t="shared" si="330"/>
        <v>2531691744.3999996</v>
      </c>
      <c r="BKS25" s="6">
        <v>41453</v>
      </c>
      <c r="BKT25" s="1">
        <v>37.04</v>
      </c>
      <c r="BKU25" s="1">
        <v>59544295</v>
      </c>
      <c r="BKV25" s="3">
        <f t="shared" si="331"/>
        <v>2205520686.7999997</v>
      </c>
      <c r="BKX25" s="6">
        <v>41453</v>
      </c>
      <c r="BKY25" s="1">
        <v>83.14</v>
      </c>
      <c r="BKZ25" s="1">
        <v>56664649</v>
      </c>
      <c r="BLA25" s="3">
        <f t="shared" si="332"/>
        <v>4711098917.8599997</v>
      </c>
      <c r="BLC25" s="6">
        <v>41453</v>
      </c>
      <c r="BLD25" s="1">
        <v>55.73</v>
      </c>
      <c r="BLE25" s="1">
        <v>127031877</v>
      </c>
      <c r="BLF25" s="3">
        <f t="shared" si="333"/>
        <v>7079486505.21</v>
      </c>
      <c r="BLH25" s="6">
        <v>41453</v>
      </c>
      <c r="BLI25" s="1">
        <v>158.91999999999999</v>
      </c>
      <c r="BLJ25" s="1">
        <v>18357881</v>
      </c>
      <c r="BLK25" s="3">
        <f t="shared" si="334"/>
        <v>2917434448.52</v>
      </c>
      <c r="BLM25" s="6">
        <v>41453</v>
      </c>
      <c r="BLN25" s="1">
        <v>39.61</v>
      </c>
      <c r="BLO25" s="1">
        <v>210149452</v>
      </c>
      <c r="BLP25" s="3">
        <f t="shared" si="335"/>
        <v>8324019793.7200003</v>
      </c>
      <c r="BLR25" s="6">
        <v>41453</v>
      </c>
      <c r="BLS25" s="1">
        <v>22.48</v>
      </c>
      <c r="BLT25" s="1">
        <v>569276042</v>
      </c>
      <c r="BLU25" s="3">
        <f t="shared" si="336"/>
        <v>12797325424.16</v>
      </c>
      <c r="BLW25" s="6">
        <v>41453</v>
      </c>
      <c r="BLX25" s="1">
        <v>40.39</v>
      </c>
      <c r="BLY25" s="1">
        <v>98909163</v>
      </c>
      <c r="BLZ25" s="3">
        <f t="shared" si="337"/>
        <v>3994941093.5700002</v>
      </c>
      <c r="BMB25" s="6">
        <v>41453</v>
      </c>
      <c r="BMC25" s="1">
        <v>30.577100000000002</v>
      </c>
      <c r="BMD25" s="1">
        <v>244860731</v>
      </c>
      <c r="BME25" s="3">
        <f t="shared" si="338"/>
        <v>7487131057.8601007</v>
      </c>
      <c r="BMJ25" s="3" t="str">
        <f t="shared" si="339"/>
        <v/>
      </c>
      <c r="BML25" s="6">
        <v>41453</v>
      </c>
      <c r="BMM25" s="1">
        <v>45.34</v>
      </c>
      <c r="BMN25" s="1">
        <v>162624810</v>
      </c>
      <c r="BMO25" s="3">
        <f t="shared" si="340"/>
        <v>7373408885.4000006</v>
      </c>
      <c r="BMQ25" s="6">
        <v>41453</v>
      </c>
      <c r="BMR25" s="1">
        <v>62.09</v>
      </c>
      <c r="BMS25" s="1">
        <v>177437169</v>
      </c>
      <c r="BMT25" s="3">
        <f t="shared" si="341"/>
        <v>11017073823.210001</v>
      </c>
      <c r="BMV25" s="6">
        <v>41453</v>
      </c>
      <c r="BMW25" s="1">
        <v>61</v>
      </c>
      <c r="BMX25" s="1">
        <v>107587035</v>
      </c>
      <c r="BMY25" s="3">
        <f t="shared" si="342"/>
        <v>6562809135</v>
      </c>
      <c r="BND25" s="3" t="str">
        <f t="shared" si="343"/>
        <v/>
      </c>
      <c r="BNF25" s="6">
        <v>41453</v>
      </c>
      <c r="BNG25" s="1">
        <v>45.73</v>
      </c>
      <c r="BNH25" s="1">
        <v>181123920</v>
      </c>
      <c r="BNI25" s="3">
        <f t="shared" si="344"/>
        <v>8282796861.5999994</v>
      </c>
      <c r="BNK25" s="6">
        <v>41453</v>
      </c>
      <c r="BNL25" s="1">
        <v>114.5</v>
      </c>
      <c r="BNM25" s="1">
        <v>77602775</v>
      </c>
      <c r="BNN25" s="3">
        <f t="shared" si="345"/>
        <v>8885517737.5</v>
      </c>
      <c r="BNP25" s="6">
        <v>41453</v>
      </c>
      <c r="BNQ25" s="1">
        <v>44.34</v>
      </c>
      <c r="BNR25" s="1">
        <v>135573623</v>
      </c>
      <c r="BNS25" s="3">
        <f t="shared" si="346"/>
        <v>6011334443.8200006</v>
      </c>
      <c r="BNU25" s="6">
        <v>41453</v>
      </c>
      <c r="BNV25" s="1">
        <v>37.72</v>
      </c>
      <c r="BNW25" s="1">
        <v>244313900</v>
      </c>
      <c r="BNX25" s="3">
        <f t="shared" si="347"/>
        <v>9215520308</v>
      </c>
      <c r="BNZ25" s="6">
        <v>41453</v>
      </c>
      <c r="BOA25" s="1">
        <v>22.99</v>
      </c>
      <c r="BOB25" s="1">
        <v>296559590</v>
      </c>
      <c r="BOC25" s="3">
        <f t="shared" si="348"/>
        <v>6817904974.0999994</v>
      </c>
      <c r="BOE25" s="6">
        <v>41453</v>
      </c>
      <c r="BOF25" s="1">
        <v>184.72</v>
      </c>
      <c r="BOG25" s="1">
        <v>71102195</v>
      </c>
      <c r="BOH25" s="3">
        <f t="shared" si="349"/>
        <v>13133997460.4</v>
      </c>
      <c r="BOJ25" s="6">
        <v>41453</v>
      </c>
      <c r="BOK25" s="1">
        <v>11.2593</v>
      </c>
      <c r="BOL25" s="1">
        <v>1254254719</v>
      </c>
      <c r="BOM25" s="3">
        <f t="shared" si="350"/>
        <v>14122030157.6367</v>
      </c>
      <c r="BOO25" s="6">
        <v>41453</v>
      </c>
      <c r="BOP25" s="1">
        <v>61.04</v>
      </c>
      <c r="BOQ25" s="1">
        <v>179565335</v>
      </c>
      <c r="BOR25" s="3">
        <f t="shared" si="351"/>
        <v>10960668048.4</v>
      </c>
      <c r="BOT25" s="6">
        <v>41453</v>
      </c>
      <c r="BOU25" s="1">
        <v>21.767800000000001</v>
      </c>
      <c r="BOV25" s="1">
        <v>662162303</v>
      </c>
      <c r="BOW25" s="3">
        <f t="shared" si="352"/>
        <v>14413816579.243401</v>
      </c>
      <c r="BOY25" s="6">
        <v>41453</v>
      </c>
      <c r="BOZ25" s="1">
        <v>168.71100000000001</v>
      </c>
      <c r="BPA25" s="1">
        <v>65550753</v>
      </c>
      <c r="BPB25" s="3">
        <f t="shared" si="353"/>
        <v>11059133089.383001</v>
      </c>
      <c r="BPD25" s="6">
        <v>41453</v>
      </c>
      <c r="BPE25" s="1">
        <v>66.989999999999995</v>
      </c>
      <c r="BPF25" s="1">
        <v>161225693</v>
      </c>
      <c r="BPG25" s="3">
        <f t="shared" si="354"/>
        <v>10800509174.07</v>
      </c>
      <c r="BPI25" s="6">
        <v>41453</v>
      </c>
      <c r="BPJ25" s="1">
        <v>21.23</v>
      </c>
      <c r="BPK25" s="1">
        <v>668767327</v>
      </c>
      <c r="BPL25" s="3">
        <f t="shared" si="355"/>
        <v>14197930352.210001</v>
      </c>
      <c r="BPN25" s="6">
        <v>41453</v>
      </c>
      <c r="BPO25" s="1">
        <v>107.36</v>
      </c>
      <c r="BPP25" s="1">
        <v>592055782</v>
      </c>
      <c r="BPQ25" s="3">
        <f t="shared" si="356"/>
        <v>63563108755.519997</v>
      </c>
      <c r="BPS25" s="6">
        <v>41453</v>
      </c>
      <c r="BPT25" s="1">
        <v>14.92</v>
      </c>
      <c r="BPU25" s="1">
        <v>899521873</v>
      </c>
      <c r="BPV25" s="3">
        <f t="shared" si="357"/>
        <v>13420866345.16</v>
      </c>
      <c r="BPX25" s="6">
        <v>41453</v>
      </c>
      <c r="BPY25" s="1">
        <v>38.18</v>
      </c>
      <c r="BPZ25" s="1">
        <v>434150126</v>
      </c>
      <c r="BQA25" s="3">
        <f t="shared" si="358"/>
        <v>16575851810.68</v>
      </c>
      <c r="BQF25" s="3" t="str">
        <f t="shared" si="359"/>
        <v/>
      </c>
      <c r="BQH25" s="6">
        <v>41453</v>
      </c>
      <c r="BQI25" s="1">
        <v>30.155999999999999</v>
      </c>
      <c r="BQJ25" s="1">
        <v>1804691392</v>
      </c>
      <c r="BQK25" s="3">
        <f t="shared" si="360"/>
        <v>54422273617.152</v>
      </c>
      <c r="BQM25" s="6">
        <v>41453</v>
      </c>
      <c r="BQN25" s="1">
        <v>45.56</v>
      </c>
      <c r="BQO25" s="1">
        <v>236603484</v>
      </c>
      <c r="BQP25" s="3">
        <f t="shared" si="361"/>
        <v>10779654731.040001</v>
      </c>
      <c r="BQR25" s="6">
        <v>41453</v>
      </c>
      <c r="BQS25" s="1">
        <v>37.380000000000003</v>
      </c>
      <c r="BQT25" s="1">
        <v>176470768</v>
      </c>
      <c r="BQU25" s="3">
        <f t="shared" si="362"/>
        <v>6596477307.8400002</v>
      </c>
      <c r="BQW25" s="6">
        <v>41453</v>
      </c>
      <c r="BQX25" s="1">
        <v>51.27</v>
      </c>
      <c r="BQY25" s="1">
        <v>776079974</v>
      </c>
      <c r="BQZ25" s="3">
        <f t="shared" si="363"/>
        <v>39789620266.980003</v>
      </c>
      <c r="BRB25" s="6">
        <v>41453</v>
      </c>
      <c r="BRC25" s="1">
        <v>14.04</v>
      </c>
      <c r="BRD25" s="1">
        <v>674365938</v>
      </c>
      <c r="BRE25" s="3">
        <f t="shared" si="364"/>
        <v>9468097769.5199986</v>
      </c>
      <c r="BRG25" s="6">
        <v>41453</v>
      </c>
      <c r="BRH25" s="1">
        <v>24.335000000000001</v>
      </c>
      <c r="BRI25" s="1">
        <v>2629752373</v>
      </c>
      <c r="BRJ25" s="3">
        <f t="shared" si="365"/>
        <v>63995023996.955002</v>
      </c>
      <c r="BRL25" s="6">
        <v>41453</v>
      </c>
      <c r="BRM25" s="1">
        <v>24.23</v>
      </c>
      <c r="BRN25" s="1">
        <v>2862698508</v>
      </c>
      <c r="BRO25" s="3">
        <f t="shared" si="366"/>
        <v>69363184848.839996</v>
      </c>
      <c r="BRQ25" s="6">
        <v>41453</v>
      </c>
      <c r="BRR25" s="1">
        <v>30.71</v>
      </c>
      <c r="BRS25" s="1">
        <v>1718963674</v>
      </c>
      <c r="BRT25" s="3">
        <f t="shared" si="367"/>
        <v>52789374428.540001</v>
      </c>
      <c r="BRV25" s="6">
        <v>41453</v>
      </c>
      <c r="BRW25" s="1">
        <v>118.34</v>
      </c>
      <c r="BRX25" s="1">
        <v>411830114</v>
      </c>
      <c r="BRY25" s="3">
        <f t="shared" si="368"/>
        <v>48735975690.760002</v>
      </c>
      <c r="BSA25" s="6">
        <v>41453</v>
      </c>
      <c r="BSB25" s="1">
        <v>45.6875</v>
      </c>
      <c r="BSC25" s="1">
        <v>767539308</v>
      </c>
      <c r="BSD25" s="3">
        <f t="shared" si="369"/>
        <v>35066952134.25</v>
      </c>
      <c r="BSF25" s="6">
        <v>41453</v>
      </c>
      <c r="BSG25" s="1">
        <v>41.27</v>
      </c>
      <c r="BSH25" s="1">
        <v>1363466407</v>
      </c>
      <c r="BSI25" s="3">
        <f t="shared" si="370"/>
        <v>56270258616.890007</v>
      </c>
      <c r="BSK25" s="6">
        <v>41453</v>
      </c>
      <c r="BSL25" s="1">
        <v>24.88</v>
      </c>
      <c r="BSM25" s="1">
        <v>2509059741</v>
      </c>
      <c r="BSN25" s="3">
        <f t="shared" si="371"/>
        <v>62425406356.079994</v>
      </c>
      <c r="BSP25" s="6">
        <v>41453</v>
      </c>
      <c r="BSQ25" s="1">
        <v>440.61200000000002</v>
      </c>
      <c r="BSR25" s="1">
        <v>151628156</v>
      </c>
      <c r="BSS25" s="3">
        <f t="shared" si="372"/>
        <v>66809185071.472</v>
      </c>
      <c r="BSU25" s="6">
        <v>41453</v>
      </c>
      <c r="BSV25" s="1">
        <v>56.647100000000002</v>
      </c>
      <c r="BSW25" s="1">
        <v>6859220697</v>
      </c>
      <c r="BSX25" s="3">
        <f t="shared" si="373"/>
        <v>388554960745.02869</v>
      </c>
    </row>
    <row r="26" spans="2:1870" x14ac:dyDescent="0.2">
      <c r="B26" s="6">
        <v>41361</v>
      </c>
      <c r="C26" s="1">
        <v>3.9E-2</v>
      </c>
      <c r="D26" s="1">
        <v>196059</v>
      </c>
      <c r="E26" s="3">
        <f t="shared" si="0"/>
        <v>7646.3010000000004</v>
      </c>
      <c r="G26" s="6">
        <v>41274</v>
      </c>
      <c r="H26" s="1">
        <v>2.0000000000000001E-4</v>
      </c>
      <c r="I26" s="1">
        <v>67840</v>
      </c>
      <c r="J26" s="3">
        <f t="shared" si="1"/>
        <v>13.568000000000001</v>
      </c>
      <c r="L26" s="6">
        <v>41274</v>
      </c>
      <c r="M26" s="1">
        <v>1E-4</v>
      </c>
      <c r="N26" s="1">
        <v>21929818</v>
      </c>
      <c r="O26" s="3">
        <f t="shared" si="2"/>
        <v>2192.9818</v>
      </c>
      <c r="Q26" s="6">
        <v>41361</v>
      </c>
      <c r="R26" s="1">
        <v>3.75</v>
      </c>
      <c r="S26" s="1">
        <v>931639</v>
      </c>
      <c r="T26" s="3">
        <f t="shared" si="3"/>
        <v>3493646.25</v>
      </c>
      <c r="V26" s="6">
        <v>41361</v>
      </c>
      <c r="W26" s="1">
        <v>5.0000000000000001E-4</v>
      </c>
      <c r="X26" s="1">
        <v>6919711</v>
      </c>
      <c r="Y26" s="3">
        <f t="shared" si="4"/>
        <v>3459.8555000000001</v>
      </c>
      <c r="AA26" s="6">
        <v>41361</v>
      </c>
      <c r="AB26" s="1">
        <v>1.25E-4</v>
      </c>
      <c r="AC26" s="1">
        <v>12808</v>
      </c>
      <c r="AD26" s="3">
        <f t="shared" si="5"/>
        <v>1.601</v>
      </c>
      <c r="AF26" s="6">
        <v>41274</v>
      </c>
      <c r="AG26" s="1">
        <v>1.25E-4</v>
      </c>
      <c r="AH26" s="1">
        <v>30700</v>
      </c>
      <c r="AI26" s="3">
        <f t="shared" si="6"/>
        <v>3.8374999999999999</v>
      </c>
      <c r="AK26" s="6">
        <v>41361</v>
      </c>
      <c r="AL26" s="1">
        <v>0.375</v>
      </c>
      <c r="AM26" s="1">
        <v>86</v>
      </c>
      <c r="AN26" s="3">
        <f t="shared" si="7"/>
        <v>32.25</v>
      </c>
      <c r="AP26" s="6">
        <v>41361</v>
      </c>
      <c r="AQ26" s="1">
        <v>4.25</v>
      </c>
      <c r="AR26" s="1">
        <v>199789</v>
      </c>
      <c r="AS26" s="3">
        <f t="shared" si="8"/>
        <v>849103.25</v>
      </c>
      <c r="AU26" s="6">
        <v>41274</v>
      </c>
      <c r="AV26" s="1">
        <v>1.2E-2</v>
      </c>
      <c r="AW26" s="1">
        <v>504346</v>
      </c>
      <c r="AX26" s="3">
        <f t="shared" si="9"/>
        <v>6052.152</v>
      </c>
      <c r="AZ26" s="6">
        <v>41361</v>
      </c>
      <c r="BA26" s="1">
        <v>0.16</v>
      </c>
      <c r="BB26" s="1">
        <v>31688</v>
      </c>
      <c r="BC26" s="3">
        <f t="shared" si="10"/>
        <v>5070.08</v>
      </c>
      <c r="BE26" s="6">
        <v>41180</v>
      </c>
      <c r="BF26" s="1">
        <v>3.0000000000000001E-3</v>
      </c>
      <c r="BG26" s="1">
        <v>1400</v>
      </c>
      <c r="BH26" s="3">
        <f t="shared" si="11"/>
        <v>4.2</v>
      </c>
      <c r="BJ26" s="6">
        <v>41361</v>
      </c>
      <c r="BK26" s="1">
        <v>4.7E-2</v>
      </c>
      <c r="BL26" s="1">
        <v>555877</v>
      </c>
      <c r="BM26" s="3">
        <f t="shared" si="12"/>
        <v>26126.219000000001</v>
      </c>
      <c r="BO26" s="6">
        <v>41361</v>
      </c>
      <c r="BP26" s="1">
        <v>8.0000000000000004E-4</v>
      </c>
      <c r="BQ26" s="1">
        <v>1505874</v>
      </c>
      <c r="BR26" s="3">
        <f t="shared" si="13"/>
        <v>1204.6992</v>
      </c>
      <c r="BT26" s="6">
        <v>41089</v>
      </c>
      <c r="BU26" s="1">
        <v>1E-4</v>
      </c>
      <c r="BV26" s="1">
        <v>3900</v>
      </c>
      <c r="BW26" s="3">
        <f t="shared" si="14"/>
        <v>0.39</v>
      </c>
      <c r="BY26" s="6">
        <v>41361</v>
      </c>
      <c r="BZ26" s="1">
        <v>1.2999999999999999E-3</v>
      </c>
      <c r="CA26" s="1">
        <v>2503109</v>
      </c>
      <c r="CB26" s="3">
        <f t="shared" si="15"/>
        <v>3254.0416999999998</v>
      </c>
      <c r="CD26" s="6">
        <v>41361</v>
      </c>
      <c r="CE26" s="1">
        <v>0.06</v>
      </c>
      <c r="CF26" s="1">
        <v>100471</v>
      </c>
      <c r="CG26" s="3">
        <f t="shared" si="16"/>
        <v>6028.26</v>
      </c>
      <c r="CI26" s="6">
        <v>41361</v>
      </c>
      <c r="CJ26" s="1">
        <v>1.25E-4</v>
      </c>
      <c r="CK26" s="1">
        <v>248970</v>
      </c>
      <c r="CL26" s="3">
        <f t="shared" si="17"/>
        <v>31.12125</v>
      </c>
      <c r="CQ26" s="3" t="str">
        <f t="shared" si="18"/>
        <v/>
      </c>
      <c r="CS26" s="6">
        <v>41361</v>
      </c>
      <c r="CT26" s="1">
        <v>0.44500000000000001</v>
      </c>
      <c r="CU26" s="1">
        <v>1802985</v>
      </c>
      <c r="CV26" s="3">
        <f t="shared" si="19"/>
        <v>802328.32500000007</v>
      </c>
      <c r="CX26" s="6">
        <v>41361</v>
      </c>
      <c r="CY26" s="1">
        <v>9</v>
      </c>
      <c r="CZ26" s="1">
        <v>338282</v>
      </c>
      <c r="DA26" s="3">
        <f t="shared" si="20"/>
        <v>3044538</v>
      </c>
      <c r="DC26" s="6">
        <v>41361</v>
      </c>
      <c r="DD26" s="1">
        <v>2.9999999999999997E-4</v>
      </c>
      <c r="DE26" s="1">
        <v>21174</v>
      </c>
      <c r="DF26" s="3">
        <f t="shared" si="21"/>
        <v>6.3521999999999998</v>
      </c>
      <c r="DH26" s="6">
        <v>41361</v>
      </c>
      <c r="DI26" s="1">
        <v>1.1299999999999999E-2</v>
      </c>
      <c r="DJ26" s="1">
        <v>945584</v>
      </c>
      <c r="DK26" s="3">
        <f t="shared" si="22"/>
        <v>10685.099199999999</v>
      </c>
      <c r="DM26" s="6">
        <v>41180</v>
      </c>
      <c r="DN26" s="1">
        <v>11</v>
      </c>
      <c r="DO26" s="1">
        <v>270</v>
      </c>
      <c r="DP26" s="3">
        <f t="shared" si="23"/>
        <v>2970</v>
      </c>
      <c r="DR26" s="6">
        <v>41361</v>
      </c>
      <c r="DS26" s="1">
        <v>5.0000000000000001E-3</v>
      </c>
      <c r="DT26" s="1">
        <v>119937</v>
      </c>
      <c r="DU26" s="3">
        <f t="shared" si="24"/>
        <v>599.68500000000006</v>
      </c>
      <c r="DW26" s="6">
        <v>41361</v>
      </c>
      <c r="DX26" s="1">
        <v>240</v>
      </c>
      <c r="DY26" s="1">
        <v>1130</v>
      </c>
      <c r="DZ26" s="3">
        <f t="shared" si="25"/>
        <v>271200</v>
      </c>
      <c r="EB26" s="6">
        <v>41361</v>
      </c>
      <c r="EC26" s="1">
        <v>0.44</v>
      </c>
      <c r="ED26" s="1">
        <v>2285</v>
      </c>
      <c r="EE26" s="3">
        <f t="shared" si="26"/>
        <v>1005.4</v>
      </c>
      <c r="EG26" s="6">
        <v>41361</v>
      </c>
      <c r="EH26" s="1">
        <v>0.21</v>
      </c>
      <c r="EI26" s="1">
        <v>79249</v>
      </c>
      <c r="EJ26" s="3">
        <f t="shared" si="27"/>
        <v>16642.29</v>
      </c>
      <c r="EL26" s="6">
        <v>41361</v>
      </c>
      <c r="EM26" s="1">
        <v>0.01</v>
      </c>
      <c r="EN26" s="1">
        <v>1861327</v>
      </c>
      <c r="EO26" s="3">
        <f t="shared" si="28"/>
        <v>18613.27</v>
      </c>
      <c r="EQ26" s="6">
        <v>39721</v>
      </c>
      <c r="ER26" s="1">
        <v>0.1</v>
      </c>
      <c r="ES26" s="1">
        <v>11602</v>
      </c>
      <c r="ET26" s="3">
        <f t="shared" si="29"/>
        <v>1160.2</v>
      </c>
      <c r="EV26" s="6">
        <v>41361</v>
      </c>
      <c r="EW26" s="1">
        <v>2.9999999999999997E-4</v>
      </c>
      <c r="EX26" s="1">
        <v>22800221</v>
      </c>
      <c r="EY26" s="3">
        <f t="shared" si="30"/>
        <v>6840.0662999999995</v>
      </c>
      <c r="FA26" s="6">
        <v>41274</v>
      </c>
      <c r="FB26" s="1">
        <v>0.56000000000000005</v>
      </c>
      <c r="FC26" s="1">
        <v>15143</v>
      </c>
      <c r="FD26" s="3">
        <f t="shared" si="31"/>
        <v>8480.08</v>
      </c>
      <c r="FF26" s="6">
        <v>40724</v>
      </c>
      <c r="FG26" s="1">
        <v>8.0000000000000004E-4</v>
      </c>
      <c r="FH26" s="1">
        <v>5100</v>
      </c>
      <c r="FI26" s="3">
        <f t="shared" si="32"/>
        <v>4.08</v>
      </c>
      <c r="FK26" s="6">
        <v>41361</v>
      </c>
      <c r="FL26" s="1">
        <v>5.3499999999999999E-2</v>
      </c>
      <c r="FM26" s="1">
        <v>38411165</v>
      </c>
      <c r="FN26" s="3">
        <f t="shared" si="33"/>
        <v>2054997.3274999999</v>
      </c>
      <c r="FP26" s="6">
        <v>41361</v>
      </c>
      <c r="FQ26" s="1">
        <v>4.0000000000000002E-4</v>
      </c>
      <c r="FR26" s="1">
        <v>13426955</v>
      </c>
      <c r="FS26" s="3">
        <f t="shared" si="34"/>
        <v>5370.7820000000002</v>
      </c>
      <c r="FU26" s="6">
        <v>41361</v>
      </c>
      <c r="FV26" s="1">
        <v>4.8999999999999998E-3</v>
      </c>
      <c r="FW26" s="1">
        <v>539725766</v>
      </c>
      <c r="FX26" s="3">
        <f t="shared" si="35"/>
        <v>2644656.2533999998</v>
      </c>
      <c r="FZ26" s="6">
        <v>41361</v>
      </c>
      <c r="GA26" s="1">
        <v>0.69120000000000004</v>
      </c>
      <c r="GB26" s="1">
        <v>3828</v>
      </c>
      <c r="GC26" s="3">
        <f t="shared" si="36"/>
        <v>2645.9136000000003</v>
      </c>
      <c r="GE26" s="6">
        <v>41274</v>
      </c>
      <c r="GF26" s="1">
        <v>6.9999999999999999E-4</v>
      </c>
      <c r="GG26" s="1">
        <v>1130780</v>
      </c>
      <c r="GH26" s="3">
        <f t="shared" si="37"/>
        <v>791.54599999999994</v>
      </c>
      <c r="GJ26" s="6">
        <v>41361</v>
      </c>
      <c r="GK26" s="1">
        <v>1.4E-2</v>
      </c>
      <c r="GL26" s="1">
        <v>3554823</v>
      </c>
      <c r="GM26" s="3">
        <f t="shared" si="38"/>
        <v>49767.522000000004</v>
      </c>
      <c r="GO26" s="6">
        <v>41361</v>
      </c>
      <c r="GP26" s="1">
        <v>1.52</v>
      </c>
      <c r="GQ26" s="1">
        <v>22898</v>
      </c>
      <c r="GR26" s="3">
        <f t="shared" si="39"/>
        <v>34804.959999999999</v>
      </c>
      <c r="GT26" s="6">
        <v>41361</v>
      </c>
      <c r="GU26" s="1">
        <v>288</v>
      </c>
      <c r="GV26" s="1">
        <v>3631</v>
      </c>
      <c r="GW26" s="3">
        <f t="shared" si="40"/>
        <v>1045728</v>
      </c>
      <c r="GY26" s="6">
        <v>41361</v>
      </c>
      <c r="GZ26" s="1">
        <v>0.57499999999999996</v>
      </c>
      <c r="HA26" s="1">
        <v>270670</v>
      </c>
      <c r="HB26" s="3">
        <f t="shared" si="41"/>
        <v>155635.25</v>
      </c>
      <c r="HD26" s="6">
        <v>41361</v>
      </c>
      <c r="HE26" s="1">
        <v>13.5</v>
      </c>
      <c r="HF26" s="1">
        <v>48416</v>
      </c>
      <c r="HG26" s="3">
        <f t="shared" si="42"/>
        <v>653616</v>
      </c>
      <c r="HL26" s="3" t="str">
        <f t="shared" si="43"/>
        <v/>
      </c>
      <c r="HN26" s="6">
        <v>41361</v>
      </c>
      <c r="HO26" s="1">
        <v>0.08</v>
      </c>
      <c r="HP26" s="1">
        <v>101531</v>
      </c>
      <c r="HQ26" s="3">
        <f t="shared" si="44"/>
        <v>8122.4800000000005</v>
      </c>
      <c r="HS26" s="6">
        <v>41361</v>
      </c>
      <c r="HT26" s="1">
        <v>0.12</v>
      </c>
      <c r="HU26" s="1">
        <v>100248</v>
      </c>
      <c r="HV26" s="3">
        <f t="shared" si="45"/>
        <v>12029.76</v>
      </c>
      <c r="HX26" s="6">
        <v>41361</v>
      </c>
      <c r="HY26" s="1">
        <v>7.8</v>
      </c>
      <c r="HZ26" s="1">
        <v>40448852</v>
      </c>
      <c r="IA26" s="3">
        <f t="shared" si="46"/>
        <v>315501045.59999996</v>
      </c>
      <c r="IC26" s="6">
        <v>41361</v>
      </c>
      <c r="ID26" s="1">
        <v>8.8000000000000005E-3</v>
      </c>
      <c r="IE26" s="1">
        <v>12353860</v>
      </c>
      <c r="IF26" s="3">
        <f t="shared" si="47"/>
        <v>108713.96800000001</v>
      </c>
      <c r="IH26" s="6">
        <v>41361</v>
      </c>
      <c r="II26" s="1">
        <v>9.4519000000000002</v>
      </c>
      <c r="IJ26" s="1">
        <v>1117409</v>
      </c>
      <c r="IK26" s="3">
        <f t="shared" si="48"/>
        <v>10561638.1271</v>
      </c>
      <c r="IM26" s="6">
        <v>41361</v>
      </c>
      <c r="IN26" s="1">
        <v>6.3000000000000003E-4</v>
      </c>
      <c r="IO26" s="1">
        <v>53633431</v>
      </c>
      <c r="IP26" s="3">
        <f t="shared" si="49"/>
        <v>33789.061529999999</v>
      </c>
      <c r="IR26" s="6">
        <v>41361</v>
      </c>
      <c r="IS26" s="1">
        <v>7.8</v>
      </c>
      <c r="IT26" s="1">
        <v>131324</v>
      </c>
      <c r="IU26" s="3">
        <f t="shared" si="50"/>
        <v>1024327.2</v>
      </c>
      <c r="IW26" s="6">
        <v>41361</v>
      </c>
      <c r="IX26" s="1">
        <v>0.08</v>
      </c>
      <c r="IY26" s="1">
        <v>2279668</v>
      </c>
      <c r="IZ26" s="3">
        <f t="shared" si="51"/>
        <v>182373.44</v>
      </c>
      <c r="JB26" s="6">
        <v>41361</v>
      </c>
      <c r="JC26" s="1">
        <v>2.9000000000000001E-2</v>
      </c>
      <c r="JD26" s="1">
        <v>5898654</v>
      </c>
      <c r="JE26" s="3">
        <f t="shared" si="52"/>
        <v>171060.96600000001</v>
      </c>
      <c r="JG26" s="6">
        <v>41361</v>
      </c>
      <c r="JH26" s="1">
        <v>1.35E-2</v>
      </c>
      <c r="JI26" s="1">
        <v>1580542</v>
      </c>
      <c r="JJ26" s="3">
        <f t="shared" si="53"/>
        <v>21337.316999999999</v>
      </c>
      <c r="JO26" s="3" t="str">
        <f t="shared" si="54"/>
        <v/>
      </c>
      <c r="JQ26" s="6">
        <v>41361</v>
      </c>
      <c r="JR26" s="1">
        <v>14.9</v>
      </c>
      <c r="JS26" s="1">
        <v>6561</v>
      </c>
      <c r="JT26" s="3">
        <f t="shared" si="55"/>
        <v>97758.900000000009</v>
      </c>
      <c r="JY26" s="3" t="str">
        <f t="shared" si="56"/>
        <v/>
      </c>
      <c r="KA26" s="6">
        <v>40451</v>
      </c>
      <c r="KB26" s="1">
        <v>9</v>
      </c>
      <c r="KC26" s="1">
        <v>9700</v>
      </c>
      <c r="KD26" s="3">
        <f t="shared" si="57"/>
        <v>87300</v>
      </c>
      <c r="KI26" s="3" t="str">
        <f t="shared" si="58"/>
        <v/>
      </c>
      <c r="KK26" s="6">
        <v>41361</v>
      </c>
      <c r="KL26" s="1">
        <v>1.375</v>
      </c>
      <c r="KM26" s="1">
        <v>397964383</v>
      </c>
      <c r="KN26" s="3">
        <f t="shared" si="59"/>
        <v>547201026.625</v>
      </c>
      <c r="KP26" s="6">
        <v>41361</v>
      </c>
      <c r="KQ26" s="1">
        <v>0.19489999999999999</v>
      </c>
      <c r="KR26" s="1">
        <v>2475281</v>
      </c>
      <c r="KS26" s="3">
        <f t="shared" si="60"/>
        <v>482432.26689999999</v>
      </c>
      <c r="KU26" s="6">
        <v>41361</v>
      </c>
      <c r="KV26" s="1">
        <v>0.15</v>
      </c>
      <c r="KW26" s="1">
        <v>29482</v>
      </c>
      <c r="KX26" s="3">
        <f t="shared" si="61"/>
        <v>4422.3</v>
      </c>
      <c r="KZ26" s="6">
        <v>41361</v>
      </c>
      <c r="LA26" s="1">
        <v>50</v>
      </c>
      <c r="LB26" s="1">
        <v>3773</v>
      </c>
      <c r="LC26" s="3">
        <f t="shared" si="62"/>
        <v>188650</v>
      </c>
      <c r="LE26" s="6">
        <v>41361</v>
      </c>
      <c r="LF26" s="1">
        <v>0.09</v>
      </c>
      <c r="LG26" s="1">
        <v>46288</v>
      </c>
      <c r="LH26" s="3">
        <f t="shared" si="63"/>
        <v>4165.92</v>
      </c>
      <c r="LJ26" s="6">
        <v>41361</v>
      </c>
      <c r="LK26" s="1">
        <v>14.9</v>
      </c>
      <c r="LL26" s="1">
        <v>23230</v>
      </c>
      <c r="LM26" s="3">
        <f t="shared" si="64"/>
        <v>346127</v>
      </c>
      <c r="LO26" s="6">
        <v>41361</v>
      </c>
      <c r="LP26" s="1">
        <v>0.48</v>
      </c>
      <c r="LQ26" s="1">
        <v>10210</v>
      </c>
      <c r="LR26" s="3">
        <f t="shared" si="65"/>
        <v>4900.8</v>
      </c>
      <c r="LW26" s="3" t="str">
        <f t="shared" si="66"/>
        <v/>
      </c>
      <c r="LY26" s="6">
        <v>41361</v>
      </c>
      <c r="LZ26" s="1">
        <v>0.04</v>
      </c>
      <c r="MA26" s="1">
        <v>14725210</v>
      </c>
      <c r="MB26" s="3">
        <f t="shared" si="67"/>
        <v>589008.4</v>
      </c>
      <c r="MD26" s="6">
        <v>41361</v>
      </c>
      <c r="ME26" s="1">
        <v>0.43</v>
      </c>
      <c r="MF26" s="1">
        <v>2629993</v>
      </c>
      <c r="MG26" s="3">
        <f t="shared" si="68"/>
        <v>1130896.99</v>
      </c>
      <c r="MI26" s="6">
        <v>41361</v>
      </c>
      <c r="MJ26" s="1">
        <v>7.8</v>
      </c>
      <c r="MK26" s="1">
        <v>3656712</v>
      </c>
      <c r="ML26" s="3">
        <f t="shared" si="69"/>
        <v>28522353.599999998</v>
      </c>
      <c r="MN26" s="6">
        <v>41361</v>
      </c>
      <c r="MO26" s="1">
        <v>0.08</v>
      </c>
      <c r="MP26" s="1">
        <v>4089552</v>
      </c>
      <c r="MQ26" s="3">
        <f t="shared" si="70"/>
        <v>327164.16000000003</v>
      </c>
      <c r="MS26" s="6">
        <v>41361</v>
      </c>
      <c r="MT26" s="1">
        <v>0.4</v>
      </c>
      <c r="MU26" s="1">
        <v>5500</v>
      </c>
      <c r="MV26" s="3">
        <f t="shared" si="71"/>
        <v>2200</v>
      </c>
      <c r="NA26" s="3" t="str">
        <f t="shared" si="72"/>
        <v/>
      </c>
      <c r="NC26" s="6">
        <v>41361</v>
      </c>
      <c r="ND26" s="1">
        <v>0.35</v>
      </c>
      <c r="NE26" s="1">
        <v>456036</v>
      </c>
      <c r="NF26" s="3">
        <f t="shared" si="73"/>
        <v>159612.59999999998</v>
      </c>
      <c r="NH26" s="6">
        <v>41361</v>
      </c>
      <c r="NI26" s="1">
        <v>9.3000000000000007</v>
      </c>
      <c r="NJ26" s="1">
        <v>21697</v>
      </c>
      <c r="NK26" s="3">
        <f t="shared" si="74"/>
        <v>201782.1</v>
      </c>
      <c r="NM26" s="6">
        <v>41361</v>
      </c>
      <c r="NN26" s="1">
        <v>0.19</v>
      </c>
      <c r="NO26" s="1">
        <v>1123379</v>
      </c>
      <c r="NP26" s="3">
        <f t="shared" si="75"/>
        <v>213442.01</v>
      </c>
      <c r="NR26" s="6">
        <v>41361</v>
      </c>
      <c r="NS26" s="1">
        <v>47.1</v>
      </c>
      <c r="NT26" s="1">
        <v>829014</v>
      </c>
      <c r="NU26" s="3">
        <f t="shared" si="76"/>
        <v>39046559.399999999</v>
      </c>
      <c r="NZ26" s="3" t="str">
        <f t="shared" si="77"/>
        <v/>
      </c>
      <c r="OB26" s="6">
        <v>41361</v>
      </c>
      <c r="OC26" s="1">
        <v>1.6600000000000001</v>
      </c>
      <c r="OD26" s="1">
        <v>354232</v>
      </c>
      <c r="OE26" s="3">
        <f t="shared" si="78"/>
        <v>588025.12</v>
      </c>
      <c r="OG26" s="6">
        <v>41361</v>
      </c>
      <c r="OH26" s="1">
        <v>0.75</v>
      </c>
      <c r="OI26" s="1">
        <v>159666</v>
      </c>
      <c r="OJ26" s="3">
        <f t="shared" si="79"/>
        <v>119749.5</v>
      </c>
      <c r="OO26" s="3" t="str">
        <f t="shared" si="80"/>
        <v/>
      </c>
      <c r="OQ26" s="6">
        <v>41361</v>
      </c>
      <c r="OR26" s="1">
        <v>3.92</v>
      </c>
      <c r="OS26" s="1">
        <v>2829706</v>
      </c>
      <c r="OT26" s="3">
        <f t="shared" si="81"/>
        <v>11092447.52</v>
      </c>
      <c r="OV26" s="6">
        <v>41361</v>
      </c>
      <c r="OW26" s="1">
        <v>0.68</v>
      </c>
      <c r="OX26" s="1">
        <v>171113</v>
      </c>
      <c r="OY26" s="3">
        <f t="shared" si="82"/>
        <v>116356.84000000001</v>
      </c>
      <c r="PA26" s="6">
        <v>41361</v>
      </c>
      <c r="PB26" s="1">
        <v>0.84989999999999999</v>
      </c>
      <c r="PC26" s="1">
        <v>128901</v>
      </c>
      <c r="PD26" s="3">
        <f t="shared" si="83"/>
        <v>109552.9599</v>
      </c>
      <c r="PF26" s="6">
        <v>41361</v>
      </c>
      <c r="PG26" s="1">
        <v>16.600000000000001</v>
      </c>
      <c r="PH26" s="1">
        <v>10367</v>
      </c>
      <c r="PI26" s="3">
        <f t="shared" si="84"/>
        <v>172092.2</v>
      </c>
      <c r="PK26" s="6">
        <v>41361</v>
      </c>
      <c r="PL26" s="1">
        <v>1.6</v>
      </c>
      <c r="PM26" s="1">
        <v>22515</v>
      </c>
      <c r="PN26" s="3">
        <f t="shared" si="85"/>
        <v>36024</v>
      </c>
      <c r="PP26" s="6">
        <v>41361</v>
      </c>
      <c r="PQ26" s="1">
        <v>5.0999999999999996</v>
      </c>
      <c r="PR26" s="1">
        <v>288169</v>
      </c>
      <c r="PS26" s="3">
        <f t="shared" si="86"/>
        <v>1469661.9</v>
      </c>
      <c r="PU26" s="6">
        <v>41361</v>
      </c>
      <c r="PV26" s="1">
        <v>42</v>
      </c>
      <c r="PW26" s="1">
        <v>5052998</v>
      </c>
      <c r="PX26" s="3">
        <f t="shared" si="87"/>
        <v>212225916</v>
      </c>
      <c r="QC26" s="3" t="str">
        <f t="shared" si="88"/>
        <v/>
      </c>
      <c r="QE26" s="6">
        <v>41361</v>
      </c>
      <c r="QF26" s="1">
        <v>1.98</v>
      </c>
      <c r="QG26" s="1">
        <v>671134</v>
      </c>
      <c r="QH26" s="3">
        <f t="shared" si="89"/>
        <v>1328845.32</v>
      </c>
      <c r="QJ26" s="6">
        <v>41361</v>
      </c>
      <c r="QK26" s="1">
        <v>0.1226</v>
      </c>
      <c r="QL26" s="1">
        <v>87723</v>
      </c>
      <c r="QM26" s="3">
        <f t="shared" si="90"/>
        <v>10754.8398</v>
      </c>
      <c r="QO26" s="6">
        <v>41361</v>
      </c>
      <c r="QP26" s="1">
        <v>17.4999</v>
      </c>
      <c r="QQ26" s="1">
        <v>256580</v>
      </c>
      <c r="QR26" s="3">
        <f t="shared" si="91"/>
        <v>4490124.3420000002</v>
      </c>
      <c r="QT26" s="6">
        <v>41361</v>
      </c>
      <c r="QU26" s="1">
        <v>8.81</v>
      </c>
      <c r="QV26" s="1">
        <v>5285036</v>
      </c>
      <c r="QW26" s="3">
        <f t="shared" si="92"/>
        <v>46561167.160000004</v>
      </c>
      <c r="RB26" s="3" t="str">
        <f t="shared" si="93"/>
        <v/>
      </c>
      <c r="RD26" s="6">
        <v>41361</v>
      </c>
      <c r="RE26" s="1">
        <v>21</v>
      </c>
      <c r="RF26" s="1">
        <v>700</v>
      </c>
      <c r="RG26" s="3">
        <f t="shared" si="94"/>
        <v>14700</v>
      </c>
      <c r="RI26" s="6">
        <v>41361</v>
      </c>
      <c r="RJ26" s="1">
        <v>449.40010000000001</v>
      </c>
      <c r="RK26" s="1">
        <v>90703</v>
      </c>
      <c r="RL26" s="3">
        <f t="shared" si="95"/>
        <v>40761937.270300001</v>
      </c>
      <c r="RN26" s="6">
        <v>41361</v>
      </c>
      <c r="RO26" s="1">
        <v>24.4</v>
      </c>
      <c r="RP26" s="1">
        <v>857432</v>
      </c>
      <c r="RQ26" s="3">
        <f t="shared" si="96"/>
        <v>20921340.799999997</v>
      </c>
      <c r="RS26" s="6">
        <v>41361</v>
      </c>
      <c r="RT26" s="1">
        <v>0.45</v>
      </c>
      <c r="RU26" s="1">
        <v>40002</v>
      </c>
      <c r="RV26" s="3">
        <f t="shared" si="97"/>
        <v>18000.900000000001</v>
      </c>
      <c r="RX26" s="6">
        <v>41361</v>
      </c>
      <c r="RY26" s="1">
        <v>3.75</v>
      </c>
      <c r="RZ26" s="1">
        <v>153019</v>
      </c>
      <c r="SA26" s="3">
        <f t="shared" si="98"/>
        <v>573821.25</v>
      </c>
      <c r="SF26" s="3" t="str">
        <f t="shared" si="99"/>
        <v/>
      </c>
      <c r="SH26" s="6">
        <v>41361</v>
      </c>
      <c r="SI26" s="1">
        <v>1.04</v>
      </c>
      <c r="SJ26" s="1">
        <v>251795</v>
      </c>
      <c r="SK26" s="3">
        <f t="shared" si="100"/>
        <v>261866.80000000002</v>
      </c>
      <c r="SM26" s="6">
        <v>41274</v>
      </c>
      <c r="SN26" s="1">
        <v>6</v>
      </c>
      <c r="SO26" s="1">
        <v>400</v>
      </c>
      <c r="SP26" s="3">
        <f t="shared" si="101"/>
        <v>2400</v>
      </c>
      <c r="SR26" s="6">
        <v>41361</v>
      </c>
      <c r="SS26" s="1">
        <v>6.0141999999999998</v>
      </c>
      <c r="ST26" s="1">
        <v>3257838</v>
      </c>
      <c r="SU26" s="3">
        <f t="shared" si="102"/>
        <v>19593289.299599998</v>
      </c>
      <c r="SZ26" s="3" t="str">
        <f t="shared" si="103"/>
        <v/>
      </c>
      <c r="TB26" s="6">
        <v>41361</v>
      </c>
      <c r="TC26" s="1">
        <v>3.9</v>
      </c>
      <c r="TD26" s="1">
        <v>110122</v>
      </c>
      <c r="TE26" s="3">
        <f t="shared" si="104"/>
        <v>429475.8</v>
      </c>
      <c r="TG26" s="6">
        <v>41361</v>
      </c>
      <c r="TH26" s="1">
        <v>9.0500000000000007</v>
      </c>
      <c r="TI26" s="1">
        <v>472734</v>
      </c>
      <c r="TJ26" s="3">
        <f t="shared" si="105"/>
        <v>4278242.7</v>
      </c>
      <c r="TL26" s="6">
        <v>41361</v>
      </c>
      <c r="TM26" s="1">
        <v>0.52600000000000002</v>
      </c>
      <c r="TN26" s="1">
        <v>507804</v>
      </c>
      <c r="TO26" s="3">
        <f t="shared" si="106"/>
        <v>267104.90400000004</v>
      </c>
      <c r="TQ26" s="6">
        <v>41361</v>
      </c>
      <c r="TR26" s="1">
        <v>9.1850000000000005</v>
      </c>
      <c r="TS26" s="1">
        <v>11362558</v>
      </c>
      <c r="TT26" s="3">
        <f t="shared" si="107"/>
        <v>104365095.23</v>
      </c>
      <c r="TY26" s="3" t="str">
        <f t="shared" si="108"/>
        <v/>
      </c>
      <c r="UA26" s="6">
        <v>41361</v>
      </c>
      <c r="UB26" s="1">
        <v>12.54</v>
      </c>
      <c r="UC26" s="1">
        <v>4583355</v>
      </c>
      <c r="UD26" s="3">
        <f t="shared" si="109"/>
        <v>57475271.699999996</v>
      </c>
      <c r="UF26" s="6">
        <v>41361</v>
      </c>
      <c r="UG26" s="1">
        <v>10.15</v>
      </c>
      <c r="UH26" s="1">
        <v>17802</v>
      </c>
      <c r="UI26" s="3">
        <f t="shared" si="110"/>
        <v>180690.30000000002</v>
      </c>
      <c r="UK26" s="6">
        <v>41361</v>
      </c>
      <c r="UL26" s="1">
        <v>32.82</v>
      </c>
      <c r="UM26" s="1">
        <v>5554491</v>
      </c>
      <c r="UN26" s="3">
        <f t="shared" si="111"/>
        <v>182298394.62</v>
      </c>
      <c r="UP26" s="6">
        <v>41361</v>
      </c>
      <c r="UQ26" s="1">
        <v>8.99</v>
      </c>
      <c r="UR26" s="1">
        <v>41934</v>
      </c>
      <c r="US26" s="3">
        <f t="shared" si="112"/>
        <v>376986.66000000003</v>
      </c>
      <c r="UU26" s="6">
        <v>41361</v>
      </c>
      <c r="UV26" s="1">
        <v>10.199999999999999</v>
      </c>
      <c r="UW26" s="1">
        <v>4002919</v>
      </c>
      <c r="UX26" s="3">
        <f t="shared" si="113"/>
        <v>40829773.799999997</v>
      </c>
      <c r="VC26" s="3" t="str">
        <f t="shared" si="114"/>
        <v/>
      </c>
      <c r="VH26" s="3" t="str">
        <f t="shared" si="115"/>
        <v/>
      </c>
      <c r="VJ26" s="6">
        <v>41361</v>
      </c>
      <c r="VK26" s="1">
        <v>35</v>
      </c>
      <c r="VL26" s="1">
        <v>680677</v>
      </c>
      <c r="VM26" s="3">
        <f t="shared" si="116"/>
        <v>23823695</v>
      </c>
      <c r="VO26" s="6">
        <v>41361</v>
      </c>
      <c r="VP26" s="1">
        <v>5.77</v>
      </c>
      <c r="VQ26" s="1">
        <v>19560165</v>
      </c>
      <c r="VR26" s="3">
        <f t="shared" si="117"/>
        <v>112862152.05</v>
      </c>
      <c r="VT26" s="6">
        <v>41361</v>
      </c>
      <c r="VU26" s="1">
        <v>0.25</v>
      </c>
      <c r="VV26" s="1">
        <v>77442</v>
      </c>
      <c r="VW26" s="3">
        <f t="shared" si="118"/>
        <v>19360.5</v>
      </c>
      <c r="VY26" s="6">
        <v>41361</v>
      </c>
      <c r="VZ26" s="1">
        <v>1.1200000000000001</v>
      </c>
      <c r="WA26" s="1">
        <v>576353</v>
      </c>
      <c r="WB26" s="3">
        <f t="shared" si="119"/>
        <v>645515.3600000001</v>
      </c>
      <c r="WG26" s="3" t="str">
        <f t="shared" si="120"/>
        <v/>
      </c>
      <c r="WI26" s="6">
        <v>41361</v>
      </c>
      <c r="WJ26" s="1">
        <v>5.16</v>
      </c>
      <c r="WK26" s="1">
        <v>16609412</v>
      </c>
      <c r="WL26" s="3">
        <f t="shared" si="121"/>
        <v>85704565.920000002</v>
      </c>
      <c r="WN26" s="6">
        <v>41361</v>
      </c>
      <c r="WO26" s="1">
        <v>13.809100000000001</v>
      </c>
      <c r="WP26" s="1">
        <v>42120</v>
      </c>
      <c r="WQ26" s="3">
        <f t="shared" si="122"/>
        <v>581639.29200000002</v>
      </c>
      <c r="WS26" s="6">
        <v>41361</v>
      </c>
      <c r="WT26" s="1">
        <v>40.44</v>
      </c>
      <c r="WU26" s="1">
        <v>1569536</v>
      </c>
      <c r="WV26" s="3">
        <f t="shared" si="123"/>
        <v>63472035.839999996</v>
      </c>
      <c r="WX26" s="6">
        <v>41361</v>
      </c>
      <c r="WY26" s="1">
        <v>11</v>
      </c>
      <c r="WZ26" s="1">
        <v>208378716</v>
      </c>
      <c r="XA26" s="3">
        <f t="shared" si="124"/>
        <v>2292165876</v>
      </c>
      <c r="XC26" s="6">
        <v>41361</v>
      </c>
      <c r="XD26" s="1">
        <v>8.66</v>
      </c>
      <c r="XE26" s="1">
        <v>3618427</v>
      </c>
      <c r="XF26" s="3">
        <f t="shared" si="125"/>
        <v>31335577.82</v>
      </c>
      <c r="XK26" s="3" t="str">
        <f t="shared" si="126"/>
        <v/>
      </c>
      <c r="XM26" s="6">
        <v>41361</v>
      </c>
      <c r="XN26" s="1">
        <v>10</v>
      </c>
      <c r="XO26" s="1">
        <v>90907</v>
      </c>
      <c r="XP26" s="3">
        <f t="shared" si="127"/>
        <v>909070</v>
      </c>
      <c r="XU26" s="3" t="str">
        <f t="shared" si="128"/>
        <v/>
      </c>
      <c r="XW26" s="6">
        <v>41361</v>
      </c>
      <c r="XX26" s="1">
        <v>128</v>
      </c>
      <c r="XY26" s="1">
        <v>2214</v>
      </c>
      <c r="XZ26" s="3">
        <f t="shared" si="129"/>
        <v>283392</v>
      </c>
      <c r="YE26" s="3" t="str">
        <f t="shared" si="130"/>
        <v/>
      </c>
      <c r="YG26" s="6">
        <v>41361</v>
      </c>
      <c r="YH26" s="1">
        <v>4.45</v>
      </c>
      <c r="YI26" s="1">
        <v>1341594</v>
      </c>
      <c r="YJ26" s="3">
        <f t="shared" si="131"/>
        <v>5970093.2999999998</v>
      </c>
      <c r="YL26" s="6">
        <v>41361</v>
      </c>
      <c r="YM26" s="1">
        <v>4.45</v>
      </c>
      <c r="YN26" s="1">
        <v>756853</v>
      </c>
      <c r="YO26" s="3">
        <f t="shared" si="132"/>
        <v>3367995.85</v>
      </c>
      <c r="YQ26" s="6">
        <v>41361</v>
      </c>
      <c r="YR26" s="1">
        <v>46.2</v>
      </c>
      <c r="YS26" s="1">
        <v>1491609</v>
      </c>
      <c r="YT26" s="3">
        <f t="shared" si="133"/>
        <v>68912335.799999997</v>
      </c>
      <c r="YV26" s="6">
        <v>41361</v>
      </c>
      <c r="YW26" s="1">
        <v>6.91</v>
      </c>
      <c r="YX26" s="1">
        <v>1530652</v>
      </c>
      <c r="YY26" s="3">
        <f t="shared" si="134"/>
        <v>10576805.32</v>
      </c>
      <c r="ZA26" s="6">
        <v>41361</v>
      </c>
      <c r="ZB26" s="1">
        <v>8.0153999999999996</v>
      </c>
      <c r="ZC26" s="1">
        <v>133755</v>
      </c>
      <c r="ZD26" s="3">
        <f t="shared" si="135"/>
        <v>1072099.827</v>
      </c>
      <c r="ZF26" s="6">
        <v>41361</v>
      </c>
      <c r="ZG26" s="1">
        <v>14.25</v>
      </c>
      <c r="ZH26" s="1">
        <v>12187559</v>
      </c>
      <c r="ZI26" s="3">
        <f t="shared" si="136"/>
        <v>173672715.75</v>
      </c>
      <c r="ZK26" s="6">
        <v>41361</v>
      </c>
      <c r="ZL26" s="1">
        <v>2.46</v>
      </c>
      <c r="ZM26" s="1">
        <v>11538423</v>
      </c>
      <c r="ZN26" s="3">
        <f t="shared" si="137"/>
        <v>28384520.579999998</v>
      </c>
      <c r="ZP26" s="6">
        <v>41361</v>
      </c>
      <c r="ZQ26" s="1">
        <v>4.95</v>
      </c>
      <c r="ZR26" s="1">
        <v>149698</v>
      </c>
      <c r="ZS26" s="3">
        <f t="shared" si="138"/>
        <v>741005.1</v>
      </c>
      <c r="ZX26" s="3" t="str">
        <f t="shared" si="139"/>
        <v/>
      </c>
      <c r="AAC26" s="3" t="str">
        <f t="shared" si="140"/>
        <v/>
      </c>
      <c r="AAH26" s="3" t="str">
        <f t="shared" si="141"/>
        <v/>
      </c>
      <c r="AAM26" s="3" t="str">
        <f t="shared" si="142"/>
        <v/>
      </c>
      <c r="AAO26" s="6">
        <v>41361</v>
      </c>
      <c r="AAP26" s="1">
        <v>6.59</v>
      </c>
      <c r="AAQ26" s="1">
        <v>3346871</v>
      </c>
      <c r="AAR26" s="3">
        <f t="shared" si="143"/>
        <v>22055879.890000001</v>
      </c>
      <c r="AAW26" s="3" t="str">
        <f t="shared" si="144"/>
        <v/>
      </c>
      <c r="ABB26" s="3" t="str">
        <f t="shared" si="145"/>
        <v/>
      </c>
      <c r="ABG26" s="3" t="str">
        <f t="shared" si="146"/>
        <v/>
      </c>
      <c r="ABI26" s="6">
        <v>41361</v>
      </c>
      <c r="ABJ26" s="1">
        <v>18.510000000000002</v>
      </c>
      <c r="ABK26" s="1">
        <v>7965161</v>
      </c>
      <c r="ABL26" s="3">
        <f t="shared" si="147"/>
        <v>147435130.11000001</v>
      </c>
      <c r="ABN26" s="6">
        <v>41361</v>
      </c>
      <c r="ABO26" s="1">
        <v>4.72</v>
      </c>
      <c r="ABP26" s="1">
        <v>4961526</v>
      </c>
      <c r="ABQ26" s="3">
        <f t="shared" si="148"/>
        <v>23418402.719999999</v>
      </c>
      <c r="ABV26" s="3" t="str">
        <f t="shared" si="149"/>
        <v/>
      </c>
      <c r="ABX26" s="6">
        <v>41361</v>
      </c>
      <c r="ABY26" s="1">
        <v>9.2999999999999999E-2</v>
      </c>
      <c r="ABZ26" s="1">
        <v>2687386</v>
      </c>
      <c r="ACA26" s="3">
        <f t="shared" si="150"/>
        <v>249926.89799999999</v>
      </c>
      <c r="ACC26" s="6">
        <v>41361</v>
      </c>
      <c r="ACD26" s="1">
        <v>10.24</v>
      </c>
      <c r="ACE26" s="1">
        <v>11819895</v>
      </c>
      <c r="ACF26" s="3">
        <f t="shared" si="151"/>
        <v>121035724.8</v>
      </c>
      <c r="ACK26" s="3" t="str">
        <f t="shared" si="152"/>
        <v/>
      </c>
      <c r="ACP26" s="3" t="str">
        <f t="shared" si="153"/>
        <v/>
      </c>
      <c r="ACU26" s="3" t="str">
        <f t="shared" si="154"/>
        <v/>
      </c>
      <c r="ACW26" s="6">
        <v>41361</v>
      </c>
      <c r="ACX26" s="1">
        <v>5.1100000000000003</v>
      </c>
      <c r="ACY26" s="1">
        <v>2368409</v>
      </c>
      <c r="ACZ26" s="3">
        <f t="shared" si="155"/>
        <v>12102569.99</v>
      </c>
      <c r="ADB26" s="6">
        <v>41361</v>
      </c>
      <c r="ADC26" s="1">
        <v>4.87</v>
      </c>
      <c r="ADD26" s="1">
        <v>11828155</v>
      </c>
      <c r="ADE26" s="3">
        <f t="shared" si="156"/>
        <v>57603114.850000001</v>
      </c>
      <c r="ADG26" s="6">
        <v>41361</v>
      </c>
      <c r="ADH26" s="1">
        <v>5.79</v>
      </c>
      <c r="ADI26" s="1">
        <v>31419180</v>
      </c>
      <c r="ADJ26" s="3">
        <f t="shared" si="157"/>
        <v>181917052.19999999</v>
      </c>
      <c r="ADL26" s="6">
        <v>41361</v>
      </c>
      <c r="ADM26" s="1">
        <v>11.74</v>
      </c>
      <c r="ADN26" s="1">
        <v>13697069</v>
      </c>
      <c r="ADO26" s="3">
        <f t="shared" si="158"/>
        <v>160803590.06</v>
      </c>
      <c r="ADT26" s="3" t="str">
        <f t="shared" si="159"/>
        <v/>
      </c>
      <c r="ADY26" s="3" t="str">
        <f t="shared" si="160"/>
        <v/>
      </c>
      <c r="AED26" s="3" t="str">
        <f t="shared" si="161"/>
        <v/>
      </c>
      <c r="AEF26" s="6">
        <v>41361</v>
      </c>
      <c r="AEG26" s="1">
        <v>10.9694</v>
      </c>
      <c r="AEH26" s="1">
        <v>204878</v>
      </c>
      <c r="AEI26" s="3">
        <f t="shared" si="162"/>
        <v>2247388.7332000001</v>
      </c>
      <c r="AEN26" s="3" t="str">
        <f t="shared" si="163"/>
        <v/>
      </c>
      <c r="AEP26" s="6">
        <v>41361</v>
      </c>
      <c r="AEQ26" s="1">
        <v>6.45</v>
      </c>
      <c r="AER26" s="1">
        <v>10293407</v>
      </c>
      <c r="AES26" s="3">
        <f t="shared" si="164"/>
        <v>66392475.149999999</v>
      </c>
      <c r="AEU26" s="6">
        <v>41361</v>
      </c>
      <c r="AEV26" s="1">
        <v>1.33</v>
      </c>
      <c r="AEW26" s="1">
        <v>22245610</v>
      </c>
      <c r="AEX26" s="3">
        <f t="shared" si="165"/>
        <v>29586661.300000001</v>
      </c>
      <c r="AEZ26" s="6">
        <v>41361</v>
      </c>
      <c r="AFA26" s="1">
        <v>8.07</v>
      </c>
      <c r="AFB26" s="1">
        <v>3196576</v>
      </c>
      <c r="AFC26" s="3">
        <f t="shared" si="166"/>
        <v>25796368.32</v>
      </c>
      <c r="AFH26" s="3" t="str">
        <f t="shared" si="167"/>
        <v/>
      </c>
      <c r="AFJ26" s="6">
        <v>41361</v>
      </c>
      <c r="AFK26" s="1">
        <v>5.97</v>
      </c>
      <c r="AFL26" s="1">
        <v>7523015</v>
      </c>
      <c r="AFM26" s="3">
        <f t="shared" si="168"/>
        <v>44912399.549999997</v>
      </c>
      <c r="AFO26" s="6">
        <v>41361</v>
      </c>
      <c r="AFP26" s="1">
        <v>7.07</v>
      </c>
      <c r="AFQ26" s="1">
        <v>47997121</v>
      </c>
      <c r="AFR26" s="3">
        <f t="shared" si="169"/>
        <v>339339645.47000003</v>
      </c>
      <c r="AFW26" s="3" t="str">
        <f t="shared" si="170"/>
        <v/>
      </c>
      <c r="AGB26" s="3" t="str">
        <f t="shared" si="171"/>
        <v/>
      </c>
      <c r="AGD26" s="6">
        <v>41361</v>
      </c>
      <c r="AGE26" s="1">
        <v>1.0109999999999999</v>
      </c>
      <c r="AGF26" s="1">
        <v>52434845</v>
      </c>
      <c r="AGG26" s="3">
        <f t="shared" si="172"/>
        <v>53011628.294999994</v>
      </c>
      <c r="AGL26" s="3" t="str">
        <f t="shared" si="173"/>
        <v/>
      </c>
      <c r="AGQ26" s="3" t="str">
        <f t="shared" si="174"/>
        <v/>
      </c>
      <c r="AGS26" s="6">
        <v>41361</v>
      </c>
      <c r="AGT26" s="1">
        <v>5.87</v>
      </c>
      <c r="AGU26" s="1">
        <v>28226111</v>
      </c>
      <c r="AGV26" s="3">
        <f t="shared" si="175"/>
        <v>165687271.56999999</v>
      </c>
      <c r="AGX26" s="6">
        <v>41361</v>
      </c>
      <c r="AGY26" s="1">
        <v>2.94</v>
      </c>
      <c r="AGZ26" s="1">
        <v>9100212</v>
      </c>
      <c r="AHA26" s="3">
        <f t="shared" si="176"/>
        <v>26754623.280000001</v>
      </c>
      <c r="AHC26" s="6">
        <v>41361</v>
      </c>
      <c r="AHD26" s="1">
        <v>14.47</v>
      </c>
      <c r="AHE26" s="1">
        <v>13117123</v>
      </c>
      <c r="AHF26" s="3">
        <f t="shared" si="177"/>
        <v>189804769.81</v>
      </c>
      <c r="AHH26" s="6">
        <v>41361</v>
      </c>
      <c r="AHI26" s="1">
        <v>13.82</v>
      </c>
      <c r="AHJ26" s="1">
        <v>2779414</v>
      </c>
      <c r="AHK26" s="3">
        <f t="shared" si="178"/>
        <v>38411501.480000004</v>
      </c>
      <c r="AHM26" s="6">
        <v>41361</v>
      </c>
      <c r="AHN26" s="1">
        <v>2.39</v>
      </c>
      <c r="AHO26" s="1">
        <v>5072430</v>
      </c>
      <c r="AHP26" s="3">
        <f t="shared" si="179"/>
        <v>12123107.700000001</v>
      </c>
      <c r="AHU26" s="3" t="str">
        <f t="shared" si="180"/>
        <v/>
      </c>
      <c r="AHZ26" s="3" t="str">
        <f t="shared" si="181"/>
        <v/>
      </c>
      <c r="AIB26" s="6">
        <v>41361</v>
      </c>
      <c r="AIC26" s="1">
        <v>4.6399999999999997</v>
      </c>
      <c r="AID26" s="1">
        <v>91357764</v>
      </c>
      <c r="AIE26" s="3">
        <f t="shared" si="182"/>
        <v>423900024.95999998</v>
      </c>
      <c r="AIJ26" s="3" t="str">
        <f t="shared" si="183"/>
        <v/>
      </c>
      <c r="AIO26" s="3" t="str">
        <f t="shared" si="184"/>
        <v/>
      </c>
      <c r="AIQ26" s="6">
        <v>41361</v>
      </c>
      <c r="AIR26" s="1">
        <v>8.8800000000000008</v>
      </c>
      <c r="AIS26" s="1">
        <v>3185286</v>
      </c>
      <c r="AIT26" s="3">
        <f t="shared" si="185"/>
        <v>28285339.680000003</v>
      </c>
      <c r="AIV26" s="6">
        <v>41361</v>
      </c>
      <c r="AIW26" s="1">
        <v>17.88</v>
      </c>
      <c r="AIX26" s="1">
        <v>17562941</v>
      </c>
      <c r="AIY26" s="3">
        <f t="shared" si="186"/>
        <v>314025385.07999998</v>
      </c>
      <c r="AJD26" s="3" t="str">
        <f t="shared" si="187"/>
        <v/>
      </c>
      <c r="AJI26" s="3" t="str">
        <f t="shared" si="188"/>
        <v/>
      </c>
      <c r="AJN26" s="3" t="str">
        <f t="shared" si="189"/>
        <v/>
      </c>
      <c r="AJP26" s="6">
        <v>41361</v>
      </c>
      <c r="AJQ26" s="1">
        <v>2.4900000000000002</v>
      </c>
      <c r="AJR26" s="1">
        <v>32229351</v>
      </c>
      <c r="AJS26" s="3">
        <f t="shared" si="190"/>
        <v>80251083.99000001</v>
      </c>
      <c r="AJU26" s="6">
        <v>41361</v>
      </c>
      <c r="AJV26" s="1">
        <v>16.02</v>
      </c>
      <c r="AJW26" s="1">
        <v>7007129</v>
      </c>
      <c r="AJX26" s="3">
        <f t="shared" si="191"/>
        <v>112254206.58</v>
      </c>
      <c r="AJZ26" s="6">
        <v>41361</v>
      </c>
      <c r="AKA26" s="1">
        <v>6</v>
      </c>
      <c r="AKB26" s="1">
        <v>10051</v>
      </c>
      <c r="AKC26" s="3">
        <f t="shared" si="192"/>
        <v>60306</v>
      </c>
      <c r="AKH26" s="3" t="str">
        <f t="shared" si="193"/>
        <v/>
      </c>
      <c r="AKM26" s="3" t="str">
        <f t="shared" si="194"/>
        <v/>
      </c>
      <c r="AKR26" s="3" t="str">
        <f t="shared" si="195"/>
        <v/>
      </c>
      <c r="AKT26" s="6">
        <v>41361</v>
      </c>
      <c r="AKU26" s="1">
        <v>6.73</v>
      </c>
      <c r="AKV26" s="1">
        <v>2194008</v>
      </c>
      <c r="AKW26" s="3">
        <f t="shared" si="196"/>
        <v>14765673.840000002</v>
      </c>
      <c r="AKY26" s="6">
        <v>41361</v>
      </c>
      <c r="AKZ26" s="1">
        <v>6.8</v>
      </c>
      <c r="ALA26" s="1">
        <v>25474104</v>
      </c>
      <c r="ALB26" s="3">
        <f t="shared" si="197"/>
        <v>173223907.19999999</v>
      </c>
      <c r="ALG26" s="3" t="str">
        <f t="shared" si="198"/>
        <v/>
      </c>
      <c r="ALI26" s="6">
        <v>41361</v>
      </c>
      <c r="ALJ26" s="1">
        <v>4.5999999999999996</v>
      </c>
      <c r="ALK26" s="1">
        <v>18963209</v>
      </c>
      <c r="ALL26" s="3">
        <f t="shared" si="199"/>
        <v>87230761.399999991</v>
      </c>
      <c r="ALN26" s="6">
        <v>41361</v>
      </c>
      <c r="ALO26" s="1">
        <v>3</v>
      </c>
      <c r="ALP26" s="1">
        <v>213543904</v>
      </c>
      <c r="ALQ26" s="3">
        <f t="shared" si="200"/>
        <v>640631712</v>
      </c>
      <c r="ALS26" s="6">
        <v>41361</v>
      </c>
      <c r="ALT26" s="1">
        <v>28.82</v>
      </c>
      <c r="ALU26" s="1">
        <v>8705860</v>
      </c>
      <c r="ALV26" s="3">
        <f t="shared" si="201"/>
        <v>250902885.19999999</v>
      </c>
      <c r="AMA26" s="3" t="str">
        <f t="shared" si="202"/>
        <v/>
      </c>
      <c r="AMF26" s="3" t="str">
        <f t="shared" si="203"/>
        <v/>
      </c>
      <c r="AMH26" s="6">
        <v>41361</v>
      </c>
      <c r="AMI26" s="1">
        <v>14.11</v>
      </c>
      <c r="AMJ26" s="1">
        <v>16231058</v>
      </c>
      <c r="AMK26" s="3">
        <f t="shared" si="204"/>
        <v>229020228.38</v>
      </c>
      <c r="AMP26" s="3" t="str">
        <f t="shared" si="205"/>
        <v/>
      </c>
      <c r="AMU26" s="3" t="str">
        <f t="shared" si="206"/>
        <v/>
      </c>
      <c r="AMZ26" s="3" t="str">
        <f t="shared" si="207"/>
        <v/>
      </c>
      <c r="ANB26" s="6">
        <v>41361</v>
      </c>
      <c r="ANC26" s="1">
        <v>14.43</v>
      </c>
      <c r="AND26" s="1">
        <v>7649042</v>
      </c>
      <c r="ANE26" s="3">
        <f t="shared" si="208"/>
        <v>110375676.06</v>
      </c>
      <c r="ANJ26" s="3" t="str">
        <f t="shared" si="209"/>
        <v/>
      </c>
      <c r="ANO26" s="3" t="str">
        <f t="shared" si="210"/>
        <v/>
      </c>
      <c r="ANQ26" s="6">
        <v>41361</v>
      </c>
      <c r="ANR26" s="1">
        <v>6.84</v>
      </c>
      <c r="ANS26" s="1">
        <v>7424907</v>
      </c>
      <c r="ANT26" s="3">
        <f t="shared" si="211"/>
        <v>50786363.879999995</v>
      </c>
      <c r="ANV26" s="6">
        <v>41361</v>
      </c>
      <c r="ANW26" s="1">
        <v>9.59</v>
      </c>
      <c r="ANX26" s="1">
        <v>3385237</v>
      </c>
      <c r="ANY26" s="3">
        <f t="shared" si="212"/>
        <v>32464422.829999998</v>
      </c>
      <c r="AOD26" s="3" t="str">
        <f t="shared" si="213"/>
        <v/>
      </c>
      <c r="AOI26" s="3" t="str">
        <f t="shared" si="214"/>
        <v/>
      </c>
      <c r="AOK26" s="6">
        <v>41361</v>
      </c>
      <c r="AOL26" s="1">
        <v>7.4</v>
      </c>
      <c r="AOM26" s="1">
        <v>7521863</v>
      </c>
      <c r="AON26" s="3">
        <f t="shared" si="215"/>
        <v>55661786.200000003</v>
      </c>
      <c r="AOS26" s="3" t="str">
        <f t="shared" si="216"/>
        <v/>
      </c>
      <c r="AOU26" s="6">
        <v>41361</v>
      </c>
      <c r="AOV26" s="1">
        <v>23</v>
      </c>
      <c r="AOW26" s="1">
        <v>15949566</v>
      </c>
      <c r="AOX26" s="3">
        <f t="shared" si="217"/>
        <v>366840018</v>
      </c>
      <c r="APC26" s="3" t="str">
        <f t="shared" si="218"/>
        <v/>
      </c>
      <c r="APH26" s="3" t="str">
        <f t="shared" si="219"/>
        <v/>
      </c>
      <c r="APM26" s="3" t="str">
        <f t="shared" si="220"/>
        <v/>
      </c>
      <c r="APO26" s="6">
        <v>41361</v>
      </c>
      <c r="APP26" s="1">
        <v>11.54</v>
      </c>
      <c r="APQ26" s="1">
        <v>255622522</v>
      </c>
      <c r="APR26" s="3">
        <f t="shared" si="221"/>
        <v>2949883903.8799996</v>
      </c>
      <c r="APW26" s="3" t="str">
        <f t="shared" si="222"/>
        <v/>
      </c>
      <c r="APY26" s="6">
        <v>41361</v>
      </c>
      <c r="APZ26" s="1">
        <v>15.6</v>
      </c>
      <c r="AQA26" s="1">
        <v>8988482</v>
      </c>
      <c r="AQB26" s="3">
        <f t="shared" si="223"/>
        <v>140220319.19999999</v>
      </c>
      <c r="AQD26" s="6">
        <v>41361</v>
      </c>
      <c r="AQE26" s="1">
        <v>12.25</v>
      </c>
      <c r="AQF26" s="1">
        <v>29735385</v>
      </c>
      <c r="AQG26" s="3">
        <f t="shared" si="224"/>
        <v>364258466.25</v>
      </c>
      <c r="AQI26" s="6">
        <v>41361</v>
      </c>
      <c r="AQJ26" s="1">
        <v>39.549999999999997</v>
      </c>
      <c r="AQK26" s="1">
        <v>18799208</v>
      </c>
      <c r="AQL26" s="3">
        <f t="shared" si="225"/>
        <v>743508676.39999998</v>
      </c>
      <c r="AQN26" s="6">
        <v>41361</v>
      </c>
      <c r="AQO26" s="1">
        <v>11.29</v>
      </c>
      <c r="AQP26" s="1">
        <v>12359301</v>
      </c>
      <c r="AQQ26" s="3">
        <f t="shared" si="226"/>
        <v>139536508.28999999</v>
      </c>
      <c r="AQS26" s="6">
        <v>41361</v>
      </c>
      <c r="AQT26" s="1">
        <v>47.32</v>
      </c>
      <c r="AQU26" s="1">
        <v>9030971</v>
      </c>
      <c r="AQV26" s="3">
        <f t="shared" si="227"/>
        <v>427345547.72000003</v>
      </c>
      <c r="ARA26" s="3" t="str">
        <f t="shared" si="228"/>
        <v/>
      </c>
      <c r="ARC26" s="6">
        <v>41361</v>
      </c>
      <c r="ARD26" s="1">
        <v>18.75</v>
      </c>
      <c r="ARE26" s="1">
        <v>17477048</v>
      </c>
      <c r="ARF26" s="3">
        <f t="shared" si="229"/>
        <v>327694650</v>
      </c>
      <c r="ARH26" s="6">
        <v>41361</v>
      </c>
      <c r="ARI26" s="1">
        <v>6.85</v>
      </c>
      <c r="ARJ26" s="1">
        <v>51260746</v>
      </c>
      <c r="ARK26" s="3">
        <f t="shared" si="230"/>
        <v>351136110.09999996</v>
      </c>
      <c r="ARM26" s="6">
        <v>41361</v>
      </c>
      <c r="ARN26" s="1">
        <v>28.28</v>
      </c>
      <c r="ARO26" s="1">
        <v>12536789</v>
      </c>
      <c r="ARP26" s="3">
        <f t="shared" si="231"/>
        <v>354540392.92000002</v>
      </c>
      <c r="ARU26" s="3" t="str">
        <f t="shared" si="232"/>
        <v/>
      </c>
      <c r="ARZ26" s="3" t="str">
        <f t="shared" si="233"/>
        <v/>
      </c>
      <c r="ASE26" s="3" t="str">
        <f t="shared" si="234"/>
        <v/>
      </c>
      <c r="ASJ26" s="3" t="str">
        <f t="shared" si="235"/>
        <v/>
      </c>
      <c r="ASO26" s="3" t="str">
        <f t="shared" si="236"/>
        <v/>
      </c>
      <c r="ASQ26" s="6">
        <v>41361</v>
      </c>
      <c r="ASR26" s="1">
        <v>40.69</v>
      </c>
      <c r="ASS26" s="1">
        <v>40702365</v>
      </c>
      <c r="AST26" s="3">
        <f t="shared" si="237"/>
        <v>1656179231.8499999</v>
      </c>
      <c r="ASV26" s="6">
        <v>41361</v>
      </c>
      <c r="ASW26" s="1">
        <v>14.4</v>
      </c>
      <c r="ASX26" s="1">
        <v>10138869</v>
      </c>
      <c r="ASY26" s="3">
        <f t="shared" si="238"/>
        <v>145999713.59999999</v>
      </c>
      <c r="ATA26" s="6">
        <v>41361</v>
      </c>
      <c r="ATB26" s="1">
        <v>7</v>
      </c>
      <c r="ATC26" s="1">
        <v>61624976</v>
      </c>
      <c r="ATD26" s="3">
        <f t="shared" si="239"/>
        <v>431374832</v>
      </c>
      <c r="ATF26" s="6">
        <v>41361</v>
      </c>
      <c r="ATG26" s="1">
        <v>3.37</v>
      </c>
      <c r="ATH26" s="1">
        <v>25793754</v>
      </c>
      <c r="ATI26" s="3">
        <f t="shared" si="240"/>
        <v>86924950.980000004</v>
      </c>
      <c r="ATN26" s="3" t="str">
        <f t="shared" si="241"/>
        <v/>
      </c>
      <c r="ATS26" s="3" t="str">
        <f t="shared" si="242"/>
        <v/>
      </c>
      <c r="ATX26" s="3" t="str">
        <f t="shared" si="243"/>
        <v/>
      </c>
      <c r="ATZ26" s="6">
        <v>41361</v>
      </c>
      <c r="AUA26" s="1">
        <v>26.5</v>
      </c>
      <c r="AUB26" s="1">
        <v>1928593</v>
      </c>
      <c r="AUC26" s="3">
        <f t="shared" si="244"/>
        <v>51107714.5</v>
      </c>
      <c r="AUH26" s="3" t="str">
        <f t="shared" si="245"/>
        <v/>
      </c>
      <c r="AUM26" s="3" t="str">
        <f t="shared" si="246"/>
        <v/>
      </c>
      <c r="AUR26" s="3" t="str">
        <f t="shared" si="247"/>
        <v/>
      </c>
      <c r="AUT26" s="6">
        <v>41361</v>
      </c>
      <c r="AUU26" s="1">
        <v>1.26</v>
      </c>
      <c r="AUV26" s="1">
        <v>56059711</v>
      </c>
      <c r="AUW26" s="3">
        <f t="shared" si="248"/>
        <v>70635235.859999999</v>
      </c>
      <c r="AVB26" s="3" t="str">
        <f t="shared" si="249"/>
        <v/>
      </c>
      <c r="AVD26" s="6">
        <v>41361</v>
      </c>
      <c r="AVE26" s="1">
        <v>5.61</v>
      </c>
      <c r="AVF26" s="1">
        <v>38955671</v>
      </c>
      <c r="AVG26" s="3">
        <f t="shared" si="250"/>
        <v>218541314.31</v>
      </c>
      <c r="AVI26" s="6">
        <v>41361</v>
      </c>
      <c r="AVJ26" s="1">
        <v>44.19</v>
      </c>
      <c r="AVK26" s="1">
        <v>13053664</v>
      </c>
      <c r="AVL26" s="3">
        <f t="shared" si="251"/>
        <v>576841412.15999997</v>
      </c>
      <c r="AVQ26" s="3" t="str">
        <f t="shared" si="252"/>
        <v/>
      </c>
      <c r="AVS26" s="6">
        <v>41361</v>
      </c>
      <c r="AVT26" s="1">
        <v>12.827500000000001</v>
      </c>
      <c r="AVU26" s="1">
        <v>10334464</v>
      </c>
      <c r="AVV26" s="3">
        <f t="shared" si="253"/>
        <v>132565336.96000001</v>
      </c>
      <c r="AVX26" s="6">
        <v>41361</v>
      </c>
      <c r="AVY26" s="1">
        <v>33.51</v>
      </c>
      <c r="AVZ26" s="1">
        <v>22206933</v>
      </c>
      <c r="AWA26" s="3">
        <f t="shared" si="254"/>
        <v>744154324.82999992</v>
      </c>
      <c r="AWC26" s="6">
        <v>41361</v>
      </c>
      <c r="AWD26" s="1">
        <v>10.45</v>
      </c>
      <c r="AWE26" s="1">
        <v>13989336</v>
      </c>
      <c r="AWF26" s="3">
        <f t="shared" si="255"/>
        <v>146188561.19999999</v>
      </c>
      <c r="AWH26" s="6">
        <v>41361</v>
      </c>
      <c r="AWI26" s="1">
        <v>44.17</v>
      </c>
      <c r="AWJ26" s="1">
        <v>55059974</v>
      </c>
      <c r="AWK26" s="3">
        <f t="shared" si="256"/>
        <v>2431999051.5799999</v>
      </c>
      <c r="AWP26" s="3" t="str">
        <f t="shared" si="257"/>
        <v/>
      </c>
      <c r="AWU26" s="3" t="str">
        <f t="shared" si="258"/>
        <v/>
      </c>
      <c r="AWW26" s="6">
        <v>41361</v>
      </c>
      <c r="AWX26" s="1">
        <v>15.66</v>
      </c>
      <c r="AWY26" s="1">
        <v>15330888</v>
      </c>
      <c r="AWZ26" s="3">
        <f t="shared" si="259"/>
        <v>240081706.08000001</v>
      </c>
      <c r="AXB26" s="6">
        <v>41361</v>
      </c>
      <c r="AXC26" s="1">
        <v>14.16</v>
      </c>
      <c r="AXD26" s="1">
        <v>333168998</v>
      </c>
      <c r="AXE26" s="3">
        <f t="shared" si="260"/>
        <v>4717673011.6800003</v>
      </c>
      <c r="AXG26" s="6">
        <v>41361</v>
      </c>
      <c r="AXH26" s="1">
        <v>26.97</v>
      </c>
      <c r="AXI26" s="1">
        <v>5962954</v>
      </c>
      <c r="AXJ26" s="3">
        <f t="shared" si="261"/>
        <v>160820869.38</v>
      </c>
      <c r="AXL26" s="6">
        <v>41361</v>
      </c>
      <c r="AXM26" s="1">
        <v>12.34</v>
      </c>
      <c r="AXN26" s="1">
        <v>4917549</v>
      </c>
      <c r="AXO26" s="3">
        <f t="shared" si="262"/>
        <v>60682554.659999996</v>
      </c>
      <c r="AXT26" s="3" t="str">
        <f t="shared" si="263"/>
        <v/>
      </c>
      <c r="AXV26" s="6">
        <v>41361</v>
      </c>
      <c r="AXW26" s="1">
        <v>17.98</v>
      </c>
      <c r="AXX26" s="1">
        <v>7171604</v>
      </c>
      <c r="AXY26" s="3">
        <f t="shared" si="264"/>
        <v>128945439.92</v>
      </c>
      <c r="AYA26" s="6">
        <v>41361</v>
      </c>
      <c r="AYB26" s="1">
        <v>18.88</v>
      </c>
      <c r="AYC26" s="1">
        <v>10992079</v>
      </c>
      <c r="AYD26" s="3">
        <f t="shared" si="265"/>
        <v>207530451.51999998</v>
      </c>
      <c r="AYF26" s="6">
        <v>41361</v>
      </c>
      <c r="AYG26" s="1">
        <v>25.36</v>
      </c>
      <c r="AYH26" s="1">
        <v>20379490</v>
      </c>
      <c r="AYI26" s="3">
        <f t="shared" si="266"/>
        <v>516823866.39999998</v>
      </c>
      <c r="AYK26" s="6">
        <v>41361</v>
      </c>
      <c r="AYL26" s="1">
        <v>2</v>
      </c>
      <c r="AYM26" s="1">
        <v>25508246</v>
      </c>
      <c r="AYN26" s="3">
        <f t="shared" si="267"/>
        <v>51016492</v>
      </c>
      <c r="AYP26" s="6">
        <v>41361</v>
      </c>
      <c r="AYQ26" s="1">
        <v>19.899999999999999</v>
      </c>
      <c r="AYR26" s="1">
        <v>18409461</v>
      </c>
      <c r="AYS26" s="3">
        <f t="shared" si="268"/>
        <v>366348273.89999998</v>
      </c>
      <c r="AYX26" s="3" t="str">
        <f t="shared" si="269"/>
        <v/>
      </c>
      <c r="AYZ26" s="6">
        <v>41361</v>
      </c>
      <c r="AZA26" s="1">
        <v>7.5984999999999996</v>
      </c>
      <c r="AZB26" s="1">
        <v>298893379</v>
      </c>
      <c r="AZC26" s="3">
        <f t="shared" si="270"/>
        <v>2271141340.3315001</v>
      </c>
      <c r="AZH26" s="3" t="str">
        <f t="shared" si="271"/>
        <v/>
      </c>
      <c r="AZJ26" s="6">
        <v>41361</v>
      </c>
      <c r="AZK26" s="1">
        <v>43.41</v>
      </c>
      <c r="AZL26" s="1">
        <v>11780923</v>
      </c>
      <c r="AZM26" s="3">
        <f t="shared" si="272"/>
        <v>511409867.42999995</v>
      </c>
      <c r="AZO26" s="6">
        <v>41361</v>
      </c>
      <c r="AZP26" s="1">
        <v>20.68</v>
      </c>
      <c r="AZQ26" s="1">
        <v>251424457</v>
      </c>
      <c r="AZR26" s="3">
        <f t="shared" si="273"/>
        <v>5199457770.7600002</v>
      </c>
      <c r="AZT26" s="6">
        <v>41361</v>
      </c>
      <c r="AZU26" s="1">
        <v>21.41</v>
      </c>
      <c r="AZV26" s="1">
        <v>71784437</v>
      </c>
      <c r="AZW26" s="3">
        <f t="shared" si="274"/>
        <v>1536904796.1700001</v>
      </c>
      <c r="BAB26" s="3" t="str">
        <f t="shared" si="275"/>
        <v/>
      </c>
      <c r="BAD26" s="6">
        <v>41361</v>
      </c>
      <c r="BAE26" s="1">
        <v>36.22</v>
      </c>
      <c r="BAF26" s="1">
        <v>21770748</v>
      </c>
      <c r="BAG26" s="3">
        <f t="shared" si="276"/>
        <v>788536492.55999994</v>
      </c>
      <c r="BAL26" s="3" t="str">
        <f t="shared" si="277"/>
        <v/>
      </c>
      <c r="BAN26" s="6">
        <v>41361</v>
      </c>
      <c r="BAO26" s="1">
        <v>25.03</v>
      </c>
      <c r="BAP26" s="1">
        <v>15241971</v>
      </c>
      <c r="BAQ26" s="3">
        <f t="shared" si="278"/>
        <v>381506534.13</v>
      </c>
      <c r="BAS26" s="6">
        <v>41361</v>
      </c>
      <c r="BAT26" s="1">
        <v>13.19</v>
      </c>
      <c r="BAU26" s="1">
        <v>163384906</v>
      </c>
      <c r="BAV26" s="3">
        <f t="shared" si="279"/>
        <v>2155046910.1399999</v>
      </c>
      <c r="BBA26" s="3" t="str">
        <f t="shared" si="280"/>
        <v/>
      </c>
      <c r="BBF26" s="3" t="str">
        <f t="shared" si="281"/>
        <v/>
      </c>
      <c r="BBK26" s="3" t="str">
        <f t="shared" si="282"/>
        <v/>
      </c>
      <c r="BBP26" s="3" t="str">
        <f t="shared" si="283"/>
        <v/>
      </c>
      <c r="BBU26" s="3" t="str">
        <f t="shared" si="284"/>
        <v/>
      </c>
      <c r="BBW26" s="6">
        <v>41361</v>
      </c>
      <c r="BBX26" s="1">
        <v>11.37</v>
      </c>
      <c r="BBY26" s="1">
        <v>41138921</v>
      </c>
      <c r="BBZ26" s="3">
        <f t="shared" si="285"/>
        <v>467749531.76999998</v>
      </c>
      <c r="BCE26" s="3" t="str">
        <f t="shared" si="286"/>
        <v/>
      </c>
      <c r="BCJ26" s="3" t="str">
        <f t="shared" si="287"/>
        <v/>
      </c>
      <c r="BCO26" s="3" t="str">
        <f t="shared" si="288"/>
        <v/>
      </c>
      <c r="BCT26" s="3" t="str">
        <f t="shared" si="289"/>
        <v/>
      </c>
      <c r="BCY26" s="3" t="str">
        <f t="shared" si="290"/>
        <v/>
      </c>
      <c r="BDA26" s="6">
        <v>41361</v>
      </c>
      <c r="BDB26" s="1">
        <v>3.36</v>
      </c>
      <c r="BDC26" s="1">
        <v>2085440585</v>
      </c>
      <c r="BDD26" s="3">
        <f t="shared" si="291"/>
        <v>7007080365.5999994</v>
      </c>
      <c r="BDI26" s="3" t="str">
        <f t="shared" si="292"/>
        <v/>
      </c>
      <c r="BDN26" s="3" t="str">
        <f t="shared" si="293"/>
        <v/>
      </c>
      <c r="BDP26" s="6">
        <v>41361</v>
      </c>
      <c r="BDQ26" s="1">
        <v>23.71</v>
      </c>
      <c r="BDR26" s="1">
        <v>68830394</v>
      </c>
      <c r="BDS26" s="3">
        <f t="shared" si="294"/>
        <v>1631968641.74</v>
      </c>
      <c r="BDU26" s="6">
        <v>41361</v>
      </c>
      <c r="BDV26" s="1">
        <v>11</v>
      </c>
      <c r="BDW26" s="1">
        <v>52651143</v>
      </c>
      <c r="BDX26" s="3">
        <f t="shared" si="295"/>
        <v>579162573</v>
      </c>
      <c r="BDZ26" s="6">
        <v>41361</v>
      </c>
      <c r="BEA26" s="1">
        <v>7.47</v>
      </c>
      <c r="BEB26" s="1">
        <v>94837311</v>
      </c>
      <c r="BEC26" s="3">
        <f t="shared" si="296"/>
        <v>708434713.16999996</v>
      </c>
      <c r="BEH26" s="3" t="str">
        <f t="shared" si="297"/>
        <v/>
      </c>
      <c r="BEJ26" s="6">
        <v>41361</v>
      </c>
      <c r="BEK26" s="1">
        <v>16.86</v>
      </c>
      <c r="BEL26" s="1">
        <v>12449896</v>
      </c>
      <c r="BEM26" s="3">
        <f t="shared" si="298"/>
        <v>209905246.56</v>
      </c>
      <c r="BER26" s="3" t="str">
        <f t="shared" si="299"/>
        <v/>
      </c>
      <c r="BET26" s="6">
        <v>41361</v>
      </c>
      <c r="BEU26" s="1">
        <v>51.52</v>
      </c>
      <c r="BEV26" s="1">
        <v>81466947</v>
      </c>
      <c r="BEW26" s="3">
        <f t="shared" si="300"/>
        <v>4197177109.4400001</v>
      </c>
      <c r="BEY26" s="6">
        <v>41361</v>
      </c>
      <c r="BEZ26" s="1">
        <v>45.69</v>
      </c>
      <c r="BFA26" s="1">
        <v>11481685</v>
      </c>
      <c r="BFB26" s="3">
        <f t="shared" si="301"/>
        <v>524598187.64999998</v>
      </c>
      <c r="BFD26" s="6">
        <v>41361</v>
      </c>
      <c r="BFE26" s="1">
        <v>24.37</v>
      </c>
      <c r="BFF26" s="1">
        <v>18613291</v>
      </c>
      <c r="BFG26" s="3">
        <f t="shared" si="302"/>
        <v>453605901.67000002</v>
      </c>
      <c r="BFI26" s="6">
        <v>41361</v>
      </c>
      <c r="BFJ26" s="1">
        <v>38.81</v>
      </c>
      <c r="BFK26" s="1">
        <v>57321441</v>
      </c>
      <c r="BFL26" s="3">
        <f t="shared" si="303"/>
        <v>2224645125.21</v>
      </c>
      <c r="BFN26" s="6">
        <v>41361</v>
      </c>
      <c r="BFO26" s="1">
        <v>5.77</v>
      </c>
      <c r="BFP26" s="1">
        <v>333018345</v>
      </c>
      <c r="BFQ26" s="3">
        <f t="shared" si="304"/>
        <v>1921515850.6499999</v>
      </c>
      <c r="BFS26" s="6">
        <v>41361</v>
      </c>
      <c r="BFT26" s="1">
        <v>11.03</v>
      </c>
      <c r="BFU26" s="1">
        <v>200593034</v>
      </c>
      <c r="BFV26" s="3">
        <f t="shared" si="305"/>
        <v>2212541165.02</v>
      </c>
      <c r="BFX26" s="6">
        <v>41361</v>
      </c>
      <c r="BFY26" s="1">
        <v>37</v>
      </c>
      <c r="BFZ26" s="1">
        <v>10878665</v>
      </c>
      <c r="BGA26" s="3">
        <f t="shared" si="306"/>
        <v>402510605</v>
      </c>
      <c r="BGC26" s="6">
        <v>41361</v>
      </c>
      <c r="BGD26" s="1">
        <v>38.44</v>
      </c>
      <c r="BGE26" s="1">
        <v>29802298</v>
      </c>
      <c r="BGF26" s="3">
        <f t="shared" si="307"/>
        <v>1145600335.1199999</v>
      </c>
      <c r="BGH26" s="6">
        <v>41361</v>
      </c>
      <c r="BGI26" s="1">
        <v>33.56</v>
      </c>
      <c r="BGJ26" s="1">
        <v>27782188</v>
      </c>
      <c r="BGK26" s="3">
        <f t="shared" si="308"/>
        <v>932370229.28000009</v>
      </c>
      <c r="BGM26" s="6">
        <v>41361</v>
      </c>
      <c r="BGN26" s="1">
        <v>56.74</v>
      </c>
      <c r="BGO26" s="1">
        <v>6682529</v>
      </c>
      <c r="BGP26" s="3">
        <f t="shared" si="309"/>
        <v>379166695.46000004</v>
      </c>
      <c r="BGR26" s="6">
        <v>41361</v>
      </c>
      <c r="BGS26" s="1">
        <v>37.53</v>
      </c>
      <c r="BGT26" s="1">
        <v>89858096</v>
      </c>
      <c r="BGU26" s="3">
        <f t="shared" si="310"/>
        <v>3372374342.8800001</v>
      </c>
      <c r="BGW26" s="6">
        <v>41361</v>
      </c>
      <c r="BGX26" s="1">
        <v>23.68</v>
      </c>
      <c r="BGY26" s="1">
        <v>162431663</v>
      </c>
      <c r="BGZ26" s="3">
        <f t="shared" si="311"/>
        <v>3846381779.8400002</v>
      </c>
      <c r="BHB26" s="6">
        <v>41361</v>
      </c>
      <c r="BHC26" s="1">
        <v>4.62</v>
      </c>
      <c r="BHD26" s="1">
        <v>80641965</v>
      </c>
      <c r="BHE26" s="3">
        <f t="shared" si="312"/>
        <v>372565878.30000001</v>
      </c>
      <c r="BHG26" s="6">
        <v>41361</v>
      </c>
      <c r="BHH26" s="1">
        <v>40.03</v>
      </c>
      <c r="BHI26" s="1">
        <v>99196937</v>
      </c>
      <c r="BHJ26" s="3">
        <f t="shared" si="313"/>
        <v>3970853388.1100001</v>
      </c>
      <c r="BHL26" s="6">
        <v>41361</v>
      </c>
      <c r="BHM26" s="1">
        <v>6.76</v>
      </c>
      <c r="BHN26" s="1">
        <v>275072801</v>
      </c>
      <c r="BHO26" s="3">
        <f t="shared" si="314"/>
        <v>1859492134.76</v>
      </c>
      <c r="BHQ26" s="6">
        <v>41361</v>
      </c>
      <c r="BHR26" s="1">
        <v>63.758899999999997</v>
      </c>
      <c r="BHS26" s="1">
        <v>47743476</v>
      </c>
      <c r="BHT26" s="3">
        <f t="shared" si="315"/>
        <v>3044071511.9363999</v>
      </c>
      <c r="BHV26" s="6">
        <v>41361</v>
      </c>
      <c r="BHW26" s="1">
        <v>70.94</v>
      </c>
      <c r="BHX26" s="1">
        <v>17440455</v>
      </c>
      <c r="BHY26" s="3">
        <f t="shared" si="316"/>
        <v>1237225877.7</v>
      </c>
      <c r="BIA26" s="6">
        <v>41361</v>
      </c>
      <c r="BIB26" s="1">
        <v>18.54</v>
      </c>
      <c r="BIC26" s="1">
        <v>403975179</v>
      </c>
      <c r="BID26" s="3">
        <f t="shared" si="317"/>
        <v>7489699818.6599998</v>
      </c>
      <c r="BIF26" s="6">
        <v>41361</v>
      </c>
      <c r="BIG26" s="1">
        <v>36.555</v>
      </c>
      <c r="BIH26" s="1">
        <v>405299310</v>
      </c>
      <c r="BII26" s="3">
        <f t="shared" si="318"/>
        <v>14815716277.049999</v>
      </c>
      <c r="BIK26" s="6">
        <v>41361</v>
      </c>
      <c r="BIL26" s="1">
        <v>29.98</v>
      </c>
      <c r="BIM26" s="1">
        <v>87139779</v>
      </c>
      <c r="BIN26" s="3">
        <f t="shared" si="319"/>
        <v>2612450574.4200001</v>
      </c>
      <c r="BIP26" s="6">
        <v>41361</v>
      </c>
      <c r="BIQ26" s="1">
        <v>35.4</v>
      </c>
      <c r="BIR26" s="1">
        <v>287995514</v>
      </c>
      <c r="BIS26" s="3">
        <f t="shared" si="320"/>
        <v>10195041195.6</v>
      </c>
      <c r="BIU26" s="6">
        <v>41361</v>
      </c>
      <c r="BIV26" s="1">
        <v>13.93</v>
      </c>
      <c r="BIW26" s="1">
        <v>196627010</v>
      </c>
      <c r="BIX26" s="3">
        <f t="shared" si="321"/>
        <v>2739014249.2999997</v>
      </c>
      <c r="BIZ26" s="6">
        <v>41361</v>
      </c>
      <c r="BJA26" s="1">
        <v>34.159999999999997</v>
      </c>
      <c r="BJB26" s="1">
        <v>335970331</v>
      </c>
      <c r="BJC26" s="3">
        <f t="shared" si="322"/>
        <v>11476746506.959999</v>
      </c>
      <c r="BJH26" s="3" t="str">
        <f t="shared" si="323"/>
        <v/>
      </c>
      <c r="BJJ26" s="6">
        <v>41361</v>
      </c>
      <c r="BJK26" s="1">
        <v>35.880000000000003</v>
      </c>
      <c r="BJL26" s="1">
        <v>58012299</v>
      </c>
      <c r="BJM26" s="3">
        <f t="shared" si="324"/>
        <v>2081481288.1200001</v>
      </c>
      <c r="BJR26" s="3" t="str">
        <f t="shared" si="325"/>
        <v/>
      </c>
      <c r="BJT26" s="6">
        <v>41361</v>
      </c>
      <c r="BJU26" s="1">
        <v>2.5499999999999998</v>
      </c>
      <c r="BJV26" s="1">
        <v>1124319692</v>
      </c>
      <c r="BJW26" s="3">
        <f t="shared" si="326"/>
        <v>2867015214.5999999</v>
      </c>
      <c r="BJY26" s="6">
        <v>41361</v>
      </c>
      <c r="BJZ26" s="1">
        <v>56.6</v>
      </c>
      <c r="BKA26" s="1">
        <v>64439127</v>
      </c>
      <c r="BKB26" s="3">
        <f t="shared" si="327"/>
        <v>3647254588.2000003</v>
      </c>
      <c r="BKG26" s="3" t="str">
        <f t="shared" si="328"/>
        <v/>
      </c>
      <c r="BKI26" s="6">
        <v>41361</v>
      </c>
      <c r="BKJ26" s="1">
        <v>32.64</v>
      </c>
      <c r="BKK26" s="1">
        <v>166219762</v>
      </c>
      <c r="BKL26" s="3">
        <f t="shared" si="329"/>
        <v>5425413031.6800003</v>
      </c>
      <c r="BKN26" s="6">
        <v>41361</v>
      </c>
      <c r="BKO26" s="1">
        <v>38.619999999999997</v>
      </c>
      <c r="BKP26" s="1">
        <v>49616397</v>
      </c>
      <c r="BKQ26" s="3">
        <f t="shared" si="330"/>
        <v>1916185252.1399999</v>
      </c>
      <c r="BKS26" s="6">
        <v>41361</v>
      </c>
      <c r="BKT26" s="1">
        <v>33.51</v>
      </c>
      <c r="BKU26" s="1">
        <v>57937088</v>
      </c>
      <c r="BKV26" s="3">
        <f t="shared" si="331"/>
        <v>1941471818.8799999</v>
      </c>
      <c r="BKX26" s="6">
        <v>41361</v>
      </c>
      <c r="BKY26" s="1">
        <v>88.53</v>
      </c>
      <c r="BKZ26" s="1">
        <v>53226217</v>
      </c>
      <c r="BLA26" s="3">
        <f t="shared" si="332"/>
        <v>4712116991.0100002</v>
      </c>
      <c r="BLC26" s="6">
        <v>41361</v>
      </c>
      <c r="BLD26" s="1">
        <v>52.74</v>
      </c>
      <c r="BLE26" s="1">
        <v>127882113</v>
      </c>
      <c r="BLF26" s="3">
        <f t="shared" si="333"/>
        <v>6744502639.6199999</v>
      </c>
      <c r="BLH26" s="6">
        <v>41361</v>
      </c>
      <c r="BLI26" s="1">
        <v>150.58000000000001</v>
      </c>
      <c r="BLJ26" s="1">
        <v>15463905</v>
      </c>
      <c r="BLK26" s="3">
        <f t="shared" si="334"/>
        <v>2328554814.9000001</v>
      </c>
      <c r="BLM26" s="6">
        <v>41361</v>
      </c>
      <c r="BLN26" s="1">
        <v>38.17</v>
      </c>
      <c r="BLO26" s="1">
        <v>189207427</v>
      </c>
      <c r="BLP26" s="3">
        <f t="shared" si="335"/>
        <v>7222047488.5900002</v>
      </c>
      <c r="BLR26" s="6">
        <v>41361</v>
      </c>
      <c r="BLS26" s="1">
        <v>24.68</v>
      </c>
      <c r="BLT26" s="1">
        <v>524028624</v>
      </c>
      <c r="BLU26" s="3">
        <f t="shared" si="336"/>
        <v>12933026440.32</v>
      </c>
      <c r="BLW26" s="6">
        <v>41361</v>
      </c>
      <c r="BLX26" s="1">
        <v>36.200000000000003</v>
      </c>
      <c r="BLY26" s="1">
        <v>98162661</v>
      </c>
      <c r="BLZ26" s="3">
        <f t="shared" si="337"/>
        <v>3553488328.2000003</v>
      </c>
      <c r="BMB26" s="6">
        <v>41361</v>
      </c>
      <c r="BMC26" s="1">
        <v>30.0122</v>
      </c>
      <c r="BMD26" s="1">
        <v>208660781</v>
      </c>
      <c r="BME26" s="3">
        <f t="shared" si="338"/>
        <v>6262369091.5282001</v>
      </c>
      <c r="BMJ26" s="3" t="str">
        <f t="shared" si="339"/>
        <v/>
      </c>
      <c r="BML26" s="6">
        <v>41361</v>
      </c>
      <c r="BMM26" s="1">
        <v>50.27</v>
      </c>
      <c r="BMN26" s="1">
        <v>130399839</v>
      </c>
      <c r="BMO26" s="3">
        <f t="shared" si="340"/>
        <v>6555199906.5300007</v>
      </c>
      <c r="BMQ26" s="6">
        <v>41361</v>
      </c>
      <c r="BMR26" s="1">
        <v>50.29</v>
      </c>
      <c r="BMS26" s="1">
        <v>198991174</v>
      </c>
      <c r="BMT26" s="3">
        <f t="shared" si="341"/>
        <v>10007266140.459999</v>
      </c>
      <c r="BMV26" s="6">
        <v>41361</v>
      </c>
      <c r="BMW26" s="1">
        <v>66.91</v>
      </c>
      <c r="BMX26" s="1">
        <v>85269827</v>
      </c>
      <c r="BMY26" s="3">
        <f t="shared" si="342"/>
        <v>5705404124.5699997</v>
      </c>
      <c r="BND26" s="3" t="str">
        <f t="shared" si="343"/>
        <v/>
      </c>
      <c r="BNF26" s="6">
        <v>41361</v>
      </c>
      <c r="BNG26" s="1">
        <v>44.53</v>
      </c>
      <c r="BNH26" s="1">
        <v>173938786</v>
      </c>
      <c r="BNI26" s="3">
        <f t="shared" si="344"/>
        <v>7745494140.5799999</v>
      </c>
      <c r="BNK26" s="6">
        <v>41361</v>
      </c>
      <c r="BNL26" s="1">
        <v>107.96</v>
      </c>
      <c r="BNM26" s="1">
        <v>89379065</v>
      </c>
      <c r="BNN26" s="3">
        <f t="shared" si="345"/>
        <v>9649363857.3999996</v>
      </c>
      <c r="BNP26" s="6">
        <v>41361</v>
      </c>
      <c r="BNQ26" s="1">
        <v>41.46</v>
      </c>
      <c r="BNR26" s="1">
        <v>139767326</v>
      </c>
      <c r="BNS26" s="3">
        <f t="shared" si="346"/>
        <v>5794753335.96</v>
      </c>
      <c r="BNU26" s="6">
        <v>41361</v>
      </c>
      <c r="BNV26" s="1">
        <v>39.979999999999997</v>
      </c>
      <c r="BNW26" s="1">
        <v>169319551</v>
      </c>
      <c r="BNX26" s="3">
        <f t="shared" si="347"/>
        <v>6769395648.9799995</v>
      </c>
      <c r="BNZ26" s="6">
        <v>41361</v>
      </c>
      <c r="BOA26" s="1">
        <v>17.7</v>
      </c>
      <c r="BOB26" s="1">
        <v>327103488</v>
      </c>
      <c r="BOC26" s="3">
        <f t="shared" si="348"/>
        <v>5789731737.5999994</v>
      </c>
      <c r="BOE26" s="6">
        <v>41361</v>
      </c>
      <c r="BOF26" s="1">
        <v>216.31</v>
      </c>
      <c r="BOG26" s="1">
        <v>44554932</v>
      </c>
      <c r="BOH26" s="3">
        <f t="shared" si="349"/>
        <v>9637677340.9200001</v>
      </c>
      <c r="BOJ26" s="6">
        <v>41361</v>
      </c>
      <c r="BOK26" s="1">
        <v>10.823499999999999</v>
      </c>
      <c r="BOL26" s="1">
        <v>1677447749</v>
      </c>
      <c r="BOM26" s="3">
        <f t="shared" si="350"/>
        <v>18155855711.301498</v>
      </c>
      <c r="BOO26" s="6">
        <v>41361</v>
      </c>
      <c r="BOP26" s="1">
        <v>65.66</v>
      </c>
      <c r="BOQ26" s="1">
        <v>118584516</v>
      </c>
      <c r="BOR26" s="3">
        <f t="shared" si="351"/>
        <v>7786259320.5599995</v>
      </c>
      <c r="BOT26" s="6">
        <v>41361</v>
      </c>
      <c r="BOU26" s="1">
        <v>22.82</v>
      </c>
      <c r="BOV26" s="1">
        <v>659960109</v>
      </c>
      <c r="BOW26" s="3">
        <f t="shared" si="352"/>
        <v>15060289687.380001</v>
      </c>
      <c r="BOY26" s="6">
        <v>41361</v>
      </c>
      <c r="BOZ26" s="1">
        <v>163.72999999999999</v>
      </c>
      <c r="BPA26" s="1">
        <v>95059092</v>
      </c>
      <c r="BPB26" s="3">
        <f t="shared" si="353"/>
        <v>15564025133.16</v>
      </c>
      <c r="BPD26" s="6">
        <v>41361</v>
      </c>
      <c r="BPE26" s="1">
        <v>78.88</v>
      </c>
      <c r="BPF26" s="1">
        <v>195553466</v>
      </c>
      <c r="BPG26" s="3">
        <f t="shared" si="354"/>
        <v>15425257398.08</v>
      </c>
      <c r="BPI26" s="6">
        <v>41361</v>
      </c>
      <c r="BPJ26" s="1">
        <v>17.690000000000001</v>
      </c>
      <c r="BPK26" s="1">
        <v>616577323</v>
      </c>
      <c r="BPL26" s="3">
        <f t="shared" si="355"/>
        <v>10907252843.870001</v>
      </c>
      <c r="BPN26" s="6">
        <v>41361</v>
      </c>
      <c r="BPO26" s="1">
        <v>37.89</v>
      </c>
      <c r="BPP26" s="1">
        <v>102389301</v>
      </c>
      <c r="BPQ26" s="3">
        <f t="shared" si="356"/>
        <v>3879530614.8899999</v>
      </c>
      <c r="BPS26" s="6">
        <v>41361</v>
      </c>
      <c r="BPT26" s="1">
        <v>13.48</v>
      </c>
      <c r="BPU26" s="1">
        <v>802716215</v>
      </c>
      <c r="BPV26" s="3">
        <f t="shared" si="357"/>
        <v>10820614578.200001</v>
      </c>
      <c r="BPX26" s="6">
        <v>41361</v>
      </c>
      <c r="BPY26" s="1">
        <v>44.707500000000003</v>
      </c>
      <c r="BPZ26" s="1">
        <v>388732080</v>
      </c>
      <c r="BQA26" s="3">
        <f t="shared" si="358"/>
        <v>17379239466.600002</v>
      </c>
      <c r="BQF26" s="3" t="str">
        <f t="shared" si="359"/>
        <v/>
      </c>
      <c r="BQH26" s="6">
        <v>41361</v>
      </c>
      <c r="BQI26" s="1">
        <v>27.04</v>
      </c>
      <c r="BQJ26" s="1">
        <v>2268872907</v>
      </c>
      <c r="BQK26" s="3">
        <f t="shared" si="360"/>
        <v>61350323405.279999</v>
      </c>
      <c r="BQM26" s="6">
        <v>41361</v>
      </c>
      <c r="BQN26" s="1">
        <v>43.515000000000001</v>
      </c>
      <c r="BQO26" s="1">
        <v>214239416</v>
      </c>
      <c r="BQP26" s="3">
        <f t="shared" si="361"/>
        <v>9322628187.2399998</v>
      </c>
      <c r="BQR26" s="6">
        <v>41361</v>
      </c>
      <c r="BQS26" s="1">
        <v>35.9</v>
      </c>
      <c r="BQT26" s="1">
        <v>178465437</v>
      </c>
      <c r="BQU26" s="3">
        <f t="shared" si="362"/>
        <v>6406909188.3000002</v>
      </c>
      <c r="BQW26" s="6">
        <v>41361</v>
      </c>
      <c r="BQX26" s="1">
        <v>48.94</v>
      </c>
      <c r="BQY26" s="1">
        <v>577218517</v>
      </c>
      <c r="BQZ26" s="3">
        <f t="shared" si="363"/>
        <v>28249074221.98</v>
      </c>
      <c r="BRB26" s="6">
        <v>41361</v>
      </c>
      <c r="BRC26" s="1">
        <v>12.83</v>
      </c>
      <c r="BRD26" s="1">
        <v>642475416</v>
      </c>
      <c r="BRE26" s="3">
        <f t="shared" si="364"/>
        <v>8242959587.2799997</v>
      </c>
      <c r="BRG26" s="6">
        <v>41361</v>
      </c>
      <c r="BRH26" s="1">
        <v>20.895</v>
      </c>
      <c r="BRI26" s="1">
        <v>2141560155</v>
      </c>
      <c r="BRJ26" s="3">
        <f t="shared" si="365"/>
        <v>44747899438.724998</v>
      </c>
      <c r="BRL26" s="6">
        <v>41361</v>
      </c>
      <c r="BRM26" s="1">
        <v>21.835000000000001</v>
      </c>
      <c r="BRN26" s="1">
        <v>2678816439</v>
      </c>
      <c r="BRO26" s="3">
        <f t="shared" si="366"/>
        <v>58491956945.565002</v>
      </c>
      <c r="BRQ26" s="6">
        <v>41361</v>
      </c>
      <c r="BRR26" s="1">
        <v>32.33</v>
      </c>
      <c r="BRS26" s="1">
        <v>1389227563</v>
      </c>
      <c r="BRT26" s="3">
        <f t="shared" si="367"/>
        <v>44913727111.790001</v>
      </c>
      <c r="BRV26" s="6">
        <v>41361</v>
      </c>
      <c r="BRW26" s="1">
        <v>118.82</v>
      </c>
      <c r="BRX26" s="1">
        <v>334837520</v>
      </c>
      <c r="BRY26" s="3">
        <f t="shared" si="368"/>
        <v>39785394126.400002</v>
      </c>
      <c r="BSA26" s="6">
        <v>41361</v>
      </c>
      <c r="BSB26" s="1">
        <v>42.46</v>
      </c>
      <c r="BSC26" s="1">
        <v>741809724</v>
      </c>
      <c r="BSD26" s="3">
        <f t="shared" si="369"/>
        <v>31497240881.040001</v>
      </c>
      <c r="BSF26" s="6">
        <v>41361</v>
      </c>
      <c r="BSG26" s="1">
        <v>36.99</v>
      </c>
      <c r="BSH26" s="1">
        <v>1429662299</v>
      </c>
      <c r="BSI26" s="3">
        <f t="shared" si="370"/>
        <v>52883208440.010002</v>
      </c>
      <c r="BSK26" s="6">
        <v>41361</v>
      </c>
      <c r="BSL26" s="1">
        <v>25.58</v>
      </c>
      <c r="BSM26" s="1">
        <v>3360678888</v>
      </c>
      <c r="BSN26" s="3">
        <f t="shared" si="371"/>
        <v>85966165955.039993</v>
      </c>
      <c r="BSP26" s="6">
        <v>41361</v>
      </c>
      <c r="BSQ26" s="1">
        <v>397.47899999999998</v>
      </c>
      <c r="BSR26" s="1">
        <v>141338795</v>
      </c>
      <c r="BSS26" s="3">
        <f t="shared" si="372"/>
        <v>56179202897.805</v>
      </c>
      <c r="BSU26" s="6">
        <v>41361</v>
      </c>
      <c r="BSV26" s="1">
        <v>63.237099999999998</v>
      </c>
      <c r="BSW26" s="1">
        <v>7911378167</v>
      </c>
      <c r="BSX26" s="3">
        <f t="shared" si="373"/>
        <v>500292612284.39569</v>
      </c>
    </row>
    <row r="27" spans="2:1870" x14ac:dyDescent="0.2">
      <c r="B27" s="6">
        <v>41274</v>
      </c>
      <c r="C27" s="1">
        <v>0.15</v>
      </c>
      <c r="D27" s="1">
        <v>19358</v>
      </c>
      <c r="E27" s="3">
        <f t="shared" si="0"/>
        <v>2903.7</v>
      </c>
      <c r="G27" s="6">
        <v>41180</v>
      </c>
      <c r="H27" s="1">
        <v>2.0000000000000001E-4</v>
      </c>
      <c r="I27" s="1">
        <v>50100</v>
      </c>
      <c r="J27" s="3">
        <f t="shared" si="1"/>
        <v>10.020000000000001</v>
      </c>
      <c r="L27" s="6">
        <v>41180</v>
      </c>
      <c r="M27" s="1">
        <v>1E-4</v>
      </c>
      <c r="N27" s="1">
        <v>49560533</v>
      </c>
      <c r="O27" s="3">
        <f t="shared" si="2"/>
        <v>4956.0533000000005</v>
      </c>
      <c r="Q27" s="6">
        <v>41274</v>
      </c>
      <c r="R27" s="1">
        <v>4.8388</v>
      </c>
      <c r="S27" s="1">
        <v>591467</v>
      </c>
      <c r="T27" s="3">
        <f t="shared" si="3"/>
        <v>2861990.5195999998</v>
      </c>
      <c r="V27" s="6">
        <v>41274</v>
      </c>
      <c r="W27" s="1">
        <v>5.0000000000000001E-4</v>
      </c>
      <c r="X27" s="1">
        <v>1186501</v>
      </c>
      <c r="Y27" s="3">
        <f t="shared" si="4"/>
        <v>593.25049999999999</v>
      </c>
      <c r="AA27" s="6">
        <v>41274</v>
      </c>
      <c r="AB27" s="1">
        <v>1.25E-4</v>
      </c>
      <c r="AC27" s="1">
        <v>16465</v>
      </c>
      <c r="AD27" s="3">
        <f t="shared" si="5"/>
        <v>2.058125</v>
      </c>
      <c r="AF27" s="6">
        <v>41180</v>
      </c>
      <c r="AG27" s="1">
        <v>1.25E-4</v>
      </c>
      <c r="AH27" s="1">
        <v>257311</v>
      </c>
      <c r="AI27" s="3">
        <f t="shared" si="6"/>
        <v>32.163874999999997</v>
      </c>
      <c r="AK27" s="6">
        <v>41274</v>
      </c>
      <c r="AL27" s="1">
        <v>0.46879999999999999</v>
      </c>
      <c r="AM27" s="1">
        <v>824</v>
      </c>
      <c r="AN27" s="3">
        <f t="shared" si="7"/>
        <v>386.2912</v>
      </c>
      <c r="AP27" s="6">
        <v>41274</v>
      </c>
      <c r="AQ27" s="1">
        <v>1.125</v>
      </c>
      <c r="AR27" s="1">
        <v>71871</v>
      </c>
      <c r="AS27" s="3">
        <f t="shared" si="8"/>
        <v>80854.875</v>
      </c>
      <c r="AU27" s="6">
        <v>41180</v>
      </c>
      <c r="AV27" s="1">
        <v>0.22500000000000001</v>
      </c>
      <c r="AW27" s="1">
        <v>486527</v>
      </c>
      <c r="AX27" s="3">
        <f t="shared" si="9"/>
        <v>109468.575</v>
      </c>
      <c r="AZ27" s="6">
        <v>41274</v>
      </c>
      <c r="BA27" s="1">
        <v>0.21</v>
      </c>
      <c r="BB27" s="1">
        <v>20883</v>
      </c>
      <c r="BC27" s="3">
        <f t="shared" si="10"/>
        <v>4385.43</v>
      </c>
      <c r="BE27" s="6">
        <v>41089</v>
      </c>
      <c r="BF27" s="1">
        <v>3.1300000000000002E-4</v>
      </c>
      <c r="BG27" s="1">
        <v>109503</v>
      </c>
      <c r="BH27" s="3">
        <f t="shared" si="11"/>
        <v>34.274439000000001</v>
      </c>
      <c r="BJ27" s="6">
        <v>41274</v>
      </c>
      <c r="BK27" s="1">
        <v>0.05</v>
      </c>
      <c r="BL27" s="1">
        <v>351459</v>
      </c>
      <c r="BM27" s="3">
        <f t="shared" si="12"/>
        <v>17572.95</v>
      </c>
      <c r="BO27" s="6">
        <v>41274</v>
      </c>
      <c r="BP27" s="1">
        <v>2.9999999999999997E-4</v>
      </c>
      <c r="BQ27" s="1">
        <v>2749995</v>
      </c>
      <c r="BR27" s="3">
        <f t="shared" si="13"/>
        <v>824.99849999999992</v>
      </c>
      <c r="BT27" s="6">
        <v>40998</v>
      </c>
      <c r="BU27" s="1">
        <v>1E-4</v>
      </c>
      <c r="BV27" s="1">
        <v>1500</v>
      </c>
      <c r="BW27" s="3">
        <f t="shared" si="14"/>
        <v>0.15</v>
      </c>
      <c r="BY27" s="6">
        <v>41274</v>
      </c>
      <c r="BZ27" s="1">
        <v>3.0000000000000001E-3</v>
      </c>
      <c r="CA27" s="1">
        <v>7171266</v>
      </c>
      <c r="CB27" s="3">
        <f t="shared" si="15"/>
        <v>21513.797999999999</v>
      </c>
      <c r="CD27" s="6">
        <v>41274</v>
      </c>
      <c r="CE27" s="1">
        <v>0.11</v>
      </c>
      <c r="CF27" s="1">
        <v>318473</v>
      </c>
      <c r="CG27" s="3">
        <f t="shared" si="16"/>
        <v>35032.03</v>
      </c>
      <c r="CI27" s="6">
        <v>41274</v>
      </c>
      <c r="CJ27" s="1">
        <v>1.25E-4</v>
      </c>
      <c r="CK27" s="1">
        <v>654949</v>
      </c>
      <c r="CL27" s="3">
        <f t="shared" si="17"/>
        <v>81.868625000000009</v>
      </c>
      <c r="CQ27" s="3" t="str">
        <f t="shared" si="18"/>
        <v/>
      </c>
      <c r="CS27" s="6">
        <v>41274</v>
      </c>
      <c r="CT27" s="1">
        <v>0.73</v>
      </c>
      <c r="CU27" s="1">
        <v>4850896</v>
      </c>
      <c r="CV27" s="3">
        <f t="shared" si="19"/>
        <v>3541154.08</v>
      </c>
      <c r="CX27" s="6">
        <v>41274</v>
      </c>
      <c r="CY27" s="1">
        <v>5.25</v>
      </c>
      <c r="CZ27" s="1">
        <v>394071</v>
      </c>
      <c r="DA27" s="3">
        <f t="shared" si="20"/>
        <v>2068872.75</v>
      </c>
      <c r="DC27" s="6">
        <v>41274</v>
      </c>
      <c r="DD27" s="1">
        <v>5.9999999999999995E-4</v>
      </c>
      <c r="DE27" s="1">
        <v>17910</v>
      </c>
      <c r="DF27" s="3">
        <f t="shared" si="21"/>
        <v>10.745999999999999</v>
      </c>
      <c r="DH27" s="6">
        <v>41274</v>
      </c>
      <c r="DI27" s="1">
        <v>0.23899999999999999</v>
      </c>
      <c r="DJ27" s="1">
        <v>1772787</v>
      </c>
      <c r="DK27" s="3">
        <f t="shared" si="22"/>
        <v>423696.09299999999</v>
      </c>
      <c r="DM27" s="6">
        <v>40998</v>
      </c>
      <c r="DN27" s="1">
        <v>26.1</v>
      </c>
      <c r="DO27" s="1">
        <v>100</v>
      </c>
      <c r="DP27" s="3">
        <f t="shared" si="23"/>
        <v>2610</v>
      </c>
      <c r="DR27" s="6">
        <v>41274</v>
      </c>
      <c r="DS27" s="1">
        <v>1.6E-2</v>
      </c>
      <c r="DT27" s="1">
        <v>949374</v>
      </c>
      <c r="DU27" s="3">
        <f t="shared" si="24"/>
        <v>15189.984</v>
      </c>
      <c r="DW27" s="6">
        <v>41274</v>
      </c>
      <c r="DX27" s="1">
        <v>4.8</v>
      </c>
      <c r="DY27" s="1">
        <v>44</v>
      </c>
      <c r="DZ27" s="3">
        <f t="shared" si="25"/>
        <v>211.2</v>
      </c>
      <c r="EB27" s="6">
        <v>41274</v>
      </c>
      <c r="EC27" s="1">
        <v>0.44</v>
      </c>
      <c r="ED27" s="1">
        <v>16434</v>
      </c>
      <c r="EE27" s="3">
        <f t="shared" si="26"/>
        <v>7230.96</v>
      </c>
      <c r="EG27" s="6">
        <v>41274</v>
      </c>
      <c r="EH27" s="1">
        <v>0.36</v>
      </c>
      <c r="EI27" s="1">
        <v>104642</v>
      </c>
      <c r="EJ27" s="3">
        <f t="shared" si="27"/>
        <v>37671.119999999995</v>
      </c>
      <c r="EL27" s="6">
        <v>41274</v>
      </c>
      <c r="EM27" s="1">
        <v>5.8999999999999999E-3</v>
      </c>
      <c r="EN27" s="1">
        <v>881614</v>
      </c>
      <c r="EO27" s="3">
        <f t="shared" si="28"/>
        <v>5201.5226000000002</v>
      </c>
      <c r="EQ27" s="6">
        <v>39538</v>
      </c>
      <c r="ER27" s="1">
        <v>0.1</v>
      </c>
      <c r="ES27" s="1">
        <v>8977</v>
      </c>
      <c r="ET27" s="3">
        <f t="shared" si="29"/>
        <v>897.7</v>
      </c>
      <c r="EV27" s="6">
        <v>41274</v>
      </c>
      <c r="EW27" s="1">
        <v>2.0000000000000001E-4</v>
      </c>
      <c r="EX27" s="1">
        <v>5936575</v>
      </c>
      <c r="EY27" s="3">
        <f t="shared" si="30"/>
        <v>1187.3150000000001</v>
      </c>
      <c r="FA27" s="6">
        <v>41180</v>
      </c>
      <c r="FB27" s="1">
        <v>2.6680000000000001</v>
      </c>
      <c r="FC27" s="1">
        <v>30083</v>
      </c>
      <c r="FD27" s="3">
        <f t="shared" si="31"/>
        <v>80261.444000000003</v>
      </c>
      <c r="FF27" s="6">
        <v>40633</v>
      </c>
      <c r="FG27" s="1">
        <v>2.9999999999999997E-4</v>
      </c>
      <c r="FH27" s="1">
        <v>26900</v>
      </c>
      <c r="FI27" s="3">
        <f t="shared" si="32"/>
        <v>8.0699999999999985</v>
      </c>
      <c r="FK27" s="6">
        <v>41274</v>
      </c>
      <c r="FL27" s="1">
        <v>4.4999999999999998E-2</v>
      </c>
      <c r="FM27" s="1">
        <v>8907260</v>
      </c>
      <c r="FN27" s="3">
        <f t="shared" si="33"/>
        <v>400826.7</v>
      </c>
      <c r="FP27" s="6">
        <v>41274</v>
      </c>
      <c r="FQ27" s="1">
        <v>2.0000000000000001E-4</v>
      </c>
      <c r="FR27" s="1">
        <v>3381028</v>
      </c>
      <c r="FS27" s="3">
        <f t="shared" si="34"/>
        <v>676.2056</v>
      </c>
      <c r="FU27" s="6">
        <v>41274</v>
      </c>
      <c r="FV27" s="1">
        <v>8.0000000000000004E-4</v>
      </c>
      <c r="FW27" s="1">
        <v>40823503</v>
      </c>
      <c r="FX27" s="3">
        <f t="shared" si="35"/>
        <v>32658.8024</v>
      </c>
      <c r="FZ27" s="6">
        <v>41274</v>
      </c>
      <c r="GA27" s="1">
        <v>0.55000000000000004</v>
      </c>
      <c r="GB27" s="1">
        <v>7645</v>
      </c>
      <c r="GC27" s="3">
        <f t="shared" si="36"/>
        <v>4204.75</v>
      </c>
      <c r="GE27" s="6">
        <v>41180</v>
      </c>
      <c r="GF27" s="1">
        <v>8.0000000000000004E-4</v>
      </c>
      <c r="GG27" s="1">
        <v>159765</v>
      </c>
      <c r="GH27" s="3">
        <f t="shared" si="37"/>
        <v>127.81200000000001</v>
      </c>
      <c r="GJ27" s="6">
        <v>41274</v>
      </c>
      <c r="GK27" s="1">
        <v>0.01</v>
      </c>
      <c r="GL27" s="1">
        <v>4222593</v>
      </c>
      <c r="GM27" s="3">
        <f t="shared" si="38"/>
        <v>42225.93</v>
      </c>
      <c r="GO27" s="6">
        <v>41274</v>
      </c>
      <c r="GP27" s="1">
        <v>1.3</v>
      </c>
      <c r="GQ27" s="1">
        <v>25547</v>
      </c>
      <c r="GR27" s="3">
        <f t="shared" si="39"/>
        <v>33211.1</v>
      </c>
      <c r="GT27" s="6">
        <v>41274</v>
      </c>
      <c r="GU27" s="1">
        <v>415</v>
      </c>
      <c r="GV27" s="1">
        <v>33822</v>
      </c>
      <c r="GW27" s="3">
        <f t="shared" si="40"/>
        <v>14036130</v>
      </c>
      <c r="GY27" s="6">
        <v>41274</v>
      </c>
      <c r="GZ27" s="1">
        <v>0.50749999999999995</v>
      </c>
      <c r="HA27" s="1">
        <v>251070</v>
      </c>
      <c r="HB27" s="3">
        <f t="shared" si="41"/>
        <v>127418.02499999999</v>
      </c>
      <c r="HD27" s="6">
        <v>41274</v>
      </c>
      <c r="HE27" s="1">
        <v>19.3125</v>
      </c>
      <c r="HF27" s="1">
        <v>38764</v>
      </c>
      <c r="HG27" s="3">
        <f t="shared" si="42"/>
        <v>748629.75</v>
      </c>
      <c r="HL27" s="3" t="str">
        <f t="shared" si="43"/>
        <v/>
      </c>
      <c r="HN27" s="6">
        <v>41274</v>
      </c>
      <c r="HO27" s="1">
        <v>0.03</v>
      </c>
      <c r="HP27" s="1">
        <v>55065</v>
      </c>
      <c r="HQ27" s="3">
        <f t="shared" si="44"/>
        <v>1651.95</v>
      </c>
      <c r="HS27" s="6">
        <v>41274</v>
      </c>
      <c r="HT27" s="1">
        <v>0.19</v>
      </c>
      <c r="HU27" s="1">
        <v>294297</v>
      </c>
      <c r="HV27" s="3">
        <f t="shared" si="45"/>
        <v>55916.43</v>
      </c>
      <c r="HX27" s="6">
        <v>41274</v>
      </c>
      <c r="HY27" s="1">
        <v>7.86</v>
      </c>
      <c r="HZ27" s="1">
        <v>34494560</v>
      </c>
      <c r="IA27" s="3">
        <f t="shared" si="46"/>
        <v>271127241.60000002</v>
      </c>
      <c r="IC27" s="6">
        <v>41274</v>
      </c>
      <c r="ID27" s="1">
        <v>1.2500000000000001E-2</v>
      </c>
      <c r="IE27" s="1">
        <v>2514533</v>
      </c>
      <c r="IF27" s="3">
        <f t="shared" si="47"/>
        <v>31431.662500000002</v>
      </c>
      <c r="IH27" s="6">
        <v>41274</v>
      </c>
      <c r="II27" s="1">
        <v>5.55</v>
      </c>
      <c r="IJ27" s="1">
        <v>486022</v>
      </c>
      <c r="IK27" s="3">
        <f t="shared" si="48"/>
        <v>2697422.1</v>
      </c>
      <c r="IM27" s="6">
        <v>41274</v>
      </c>
      <c r="IN27" s="1">
        <v>3.8000000000000002E-4</v>
      </c>
      <c r="IO27" s="1">
        <v>84041594</v>
      </c>
      <c r="IP27" s="3">
        <f t="shared" si="49"/>
        <v>31935.80572</v>
      </c>
      <c r="IR27" s="6">
        <v>41274</v>
      </c>
      <c r="IS27" s="1">
        <v>1.8</v>
      </c>
      <c r="IT27" s="1">
        <v>30871</v>
      </c>
      <c r="IU27" s="3">
        <f t="shared" si="50"/>
        <v>55567.8</v>
      </c>
      <c r="IW27" s="6">
        <v>41274</v>
      </c>
      <c r="IX27" s="1">
        <v>7.0000000000000007E-2</v>
      </c>
      <c r="IY27" s="1">
        <v>4074479</v>
      </c>
      <c r="IZ27" s="3">
        <f t="shared" si="51"/>
        <v>285213.53000000003</v>
      </c>
      <c r="JB27" s="6">
        <v>41274</v>
      </c>
      <c r="JC27" s="1">
        <v>0.09</v>
      </c>
      <c r="JD27" s="1">
        <v>5900964</v>
      </c>
      <c r="JE27" s="3">
        <f t="shared" si="52"/>
        <v>531086.76</v>
      </c>
      <c r="JG27" s="6">
        <v>41274</v>
      </c>
      <c r="JH27" s="1">
        <v>1.7000000000000001E-2</v>
      </c>
      <c r="JI27" s="1">
        <v>974832</v>
      </c>
      <c r="JJ27" s="3">
        <f t="shared" si="53"/>
        <v>16572.144</v>
      </c>
      <c r="JO27" s="3" t="str">
        <f t="shared" si="54"/>
        <v/>
      </c>
      <c r="JQ27" s="6">
        <v>41274</v>
      </c>
      <c r="JR27" s="1">
        <v>12.5</v>
      </c>
      <c r="JS27" s="1">
        <v>2678</v>
      </c>
      <c r="JT27" s="3">
        <f t="shared" si="55"/>
        <v>33475</v>
      </c>
      <c r="JY27" s="3" t="str">
        <f t="shared" si="56"/>
        <v/>
      </c>
      <c r="KA27" s="6">
        <v>40359</v>
      </c>
      <c r="KB27" s="1">
        <v>9</v>
      </c>
      <c r="KC27" s="1">
        <v>3500</v>
      </c>
      <c r="KD27" s="3">
        <f t="shared" si="57"/>
        <v>31500</v>
      </c>
      <c r="KI27" s="3" t="str">
        <f t="shared" si="58"/>
        <v/>
      </c>
      <c r="KK27" s="6">
        <v>41274</v>
      </c>
      <c r="KL27" s="1">
        <v>18.989999999999998</v>
      </c>
      <c r="KM27" s="1">
        <v>53224614</v>
      </c>
      <c r="KN27" s="3">
        <f t="shared" si="59"/>
        <v>1010735419.8599999</v>
      </c>
      <c r="KP27" s="6">
        <v>41274</v>
      </c>
      <c r="KQ27" s="1">
        <v>0.23</v>
      </c>
      <c r="KR27" s="1">
        <v>3231366</v>
      </c>
      <c r="KS27" s="3">
        <f t="shared" si="60"/>
        <v>743214.18</v>
      </c>
      <c r="KU27" s="6">
        <v>41274</v>
      </c>
      <c r="KV27" s="1">
        <v>0.19</v>
      </c>
      <c r="KW27" s="1">
        <v>327641</v>
      </c>
      <c r="KX27" s="3">
        <f t="shared" si="61"/>
        <v>62251.79</v>
      </c>
      <c r="KZ27" s="6">
        <v>41274</v>
      </c>
      <c r="LA27" s="1">
        <v>55</v>
      </c>
      <c r="LB27" s="1">
        <v>189</v>
      </c>
      <c r="LC27" s="3">
        <f t="shared" si="62"/>
        <v>10395</v>
      </c>
      <c r="LE27" s="6">
        <v>41274</v>
      </c>
      <c r="LF27" s="1">
        <v>0.1</v>
      </c>
      <c r="LG27" s="1">
        <v>338785</v>
      </c>
      <c r="LH27" s="3">
        <f t="shared" si="63"/>
        <v>33878.5</v>
      </c>
      <c r="LJ27" s="6">
        <v>41274</v>
      </c>
      <c r="LK27" s="1">
        <v>14</v>
      </c>
      <c r="LL27" s="1">
        <v>20464</v>
      </c>
      <c r="LM27" s="3">
        <f t="shared" si="64"/>
        <v>286496</v>
      </c>
      <c r="LO27" s="6">
        <v>41274</v>
      </c>
      <c r="LP27" s="1">
        <v>0.2</v>
      </c>
      <c r="LQ27" s="1">
        <v>707</v>
      </c>
      <c r="LR27" s="3">
        <f t="shared" si="65"/>
        <v>141.4</v>
      </c>
      <c r="LW27" s="3" t="str">
        <f t="shared" si="66"/>
        <v/>
      </c>
      <c r="LY27" s="6">
        <v>41274</v>
      </c>
      <c r="LZ27" s="1">
        <v>1.2E-2</v>
      </c>
      <c r="MA27" s="1">
        <v>8204234</v>
      </c>
      <c r="MB27" s="3">
        <f t="shared" si="67"/>
        <v>98450.808000000005</v>
      </c>
      <c r="MD27" s="6">
        <v>41274</v>
      </c>
      <c r="ME27" s="1">
        <v>0.255</v>
      </c>
      <c r="MF27" s="1">
        <v>760242</v>
      </c>
      <c r="MG27" s="3">
        <f t="shared" si="68"/>
        <v>193861.71</v>
      </c>
      <c r="MI27" s="6">
        <v>41274</v>
      </c>
      <c r="MJ27" s="1">
        <v>19.8</v>
      </c>
      <c r="MK27" s="1">
        <v>7956827</v>
      </c>
      <c r="ML27" s="3">
        <f t="shared" si="69"/>
        <v>157545174.59999999</v>
      </c>
      <c r="MN27" s="6">
        <v>41274</v>
      </c>
      <c r="MO27" s="1">
        <v>0.1</v>
      </c>
      <c r="MP27" s="1">
        <v>8173390</v>
      </c>
      <c r="MQ27" s="3">
        <f t="shared" si="70"/>
        <v>817339</v>
      </c>
      <c r="MS27" s="6">
        <v>41274</v>
      </c>
      <c r="MT27" s="1">
        <v>0.33</v>
      </c>
      <c r="MU27" s="1">
        <v>32250</v>
      </c>
      <c r="MV27" s="3">
        <f t="shared" si="71"/>
        <v>10642.5</v>
      </c>
      <c r="NA27" s="3" t="str">
        <f t="shared" si="72"/>
        <v/>
      </c>
      <c r="NC27" s="6">
        <v>41274</v>
      </c>
      <c r="ND27" s="1">
        <v>0.24</v>
      </c>
      <c r="NE27" s="1">
        <v>1826567</v>
      </c>
      <c r="NF27" s="3">
        <f t="shared" si="73"/>
        <v>438376.07999999996</v>
      </c>
      <c r="NH27" s="6">
        <v>41274</v>
      </c>
      <c r="NI27" s="1">
        <v>45</v>
      </c>
      <c r="NJ27" s="1">
        <v>18617</v>
      </c>
      <c r="NK27" s="3">
        <f t="shared" si="74"/>
        <v>837765</v>
      </c>
      <c r="NM27" s="6">
        <v>41274</v>
      </c>
      <c r="NN27" s="1">
        <v>0.15</v>
      </c>
      <c r="NO27" s="1">
        <v>1048444</v>
      </c>
      <c r="NP27" s="3">
        <f t="shared" si="75"/>
        <v>157266.6</v>
      </c>
      <c r="NR27" s="6">
        <v>41274</v>
      </c>
      <c r="NS27" s="1">
        <v>34.799999999999997</v>
      </c>
      <c r="NT27" s="1">
        <v>495854</v>
      </c>
      <c r="NU27" s="3">
        <f t="shared" si="76"/>
        <v>17255719.199999999</v>
      </c>
      <c r="NZ27" s="3" t="str">
        <f t="shared" si="77"/>
        <v/>
      </c>
      <c r="OB27" s="6">
        <v>41274</v>
      </c>
      <c r="OC27" s="1">
        <v>1.32</v>
      </c>
      <c r="OD27" s="1">
        <v>260093</v>
      </c>
      <c r="OE27" s="3">
        <f t="shared" si="78"/>
        <v>343322.76</v>
      </c>
      <c r="OG27" s="6">
        <v>41274</v>
      </c>
      <c r="OH27" s="1">
        <v>0.7</v>
      </c>
      <c r="OI27" s="1">
        <v>119503</v>
      </c>
      <c r="OJ27" s="3">
        <f t="shared" si="79"/>
        <v>83652.099999999991</v>
      </c>
      <c r="OO27" s="3" t="str">
        <f t="shared" si="80"/>
        <v/>
      </c>
      <c r="OQ27" s="6">
        <v>41274</v>
      </c>
      <c r="OR27" s="1">
        <v>5.35</v>
      </c>
      <c r="OS27" s="1">
        <v>1212780</v>
      </c>
      <c r="OT27" s="3">
        <f t="shared" si="81"/>
        <v>6488373</v>
      </c>
      <c r="OV27" s="6">
        <v>41274</v>
      </c>
      <c r="OW27" s="1">
        <v>0.69620000000000004</v>
      </c>
      <c r="OX27" s="1">
        <v>417719</v>
      </c>
      <c r="OY27" s="3">
        <f t="shared" si="82"/>
        <v>290815.96780000004</v>
      </c>
      <c r="PA27" s="6">
        <v>41274</v>
      </c>
      <c r="PB27" s="1">
        <v>0.63</v>
      </c>
      <c r="PC27" s="1">
        <v>2364338</v>
      </c>
      <c r="PD27" s="3">
        <f t="shared" si="83"/>
        <v>1489532.94</v>
      </c>
      <c r="PF27" s="6">
        <v>41274</v>
      </c>
      <c r="PG27" s="1">
        <v>14.6</v>
      </c>
      <c r="PH27" s="1">
        <v>5443</v>
      </c>
      <c r="PI27" s="3">
        <f t="shared" si="84"/>
        <v>79467.8</v>
      </c>
      <c r="PK27" s="6">
        <v>41274</v>
      </c>
      <c r="PL27" s="1">
        <v>1.65</v>
      </c>
      <c r="PM27" s="1">
        <v>57044</v>
      </c>
      <c r="PN27" s="3">
        <f t="shared" si="85"/>
        <v>94122.599999999991</v>
      </c>
      <c r="PP27" s="6">
        <v>41274</v>
      </c>
      <c r="PQ27" s="1">
        <v>7</v>
      </c>
      <c r="PR27" s="1">
        <v>163664</v>
      </c>
      <c r="PS27" s="3">
        <f t="shared" si="86"/>
        <v>1145648</v>
      </c>
      <c r="PU27" s="6">
        <v>41274</v>
      </c>
      <c r="PV27" s="1">
        <v>30.6</v>
      </c>
      <c r="PW27" s="1">
        <v>6733904</v>
      </c>
      <c r="PX27" s="3">
        <f t="shared" si="87"/>
        <v>206057462.40000001</v>
      </c>
      <c r="QC27" s="3" t="str">
        <f t="shared" si="88"/>
        <v/>
      </c>
      <c r="QE27" s="6">
        <v>41274</v>
      </c>
      <c r="QF27" s="1">
        <v>2.73</v>
      </c>
      <c r="QG27" s="1">
        <v>185877</v>
      </c>
      <c r="QH27" s="3">
        <f t="shared" si="89"/>
        <v>507444.21</v>
      </c>
      <c r="QJ27" s="6">
        <v>41274</v>
      </c>
      <c r="QK27" s="1">
        <v>0.19</v>
      </c>
      <c r="QL27" s="1">
        <v>80796</v>
      </c>
      <c r="QM27" s="3">
        <f t="shared" si="90"/>
        <v>15351.24</v>
      </c>
      <c r="QO27" s="6">
        <v>41274</v>
      </c>
      <c r="QP27" s="1">
        <v>14.0899</v>
      </c>
      <c r="QQ27" s="1">
        <v>158793</v>
      </c>
      <c r="QR27" s="3">
        <f t="shared" si="91"/>
        <v>2237377.4907</v>
      </c>
      <c r="QT27" s="6">
        <v>41274</v>
      </c>
      <c r="QU27" s="1">
        <v>8.94</v>
      </c>
      <c r="QV27" s="1">
        <v>4598246</v>
      </c>
      <c r="QW27" s="3">
        <f t="shared" si="92"/>
        <v>41108319.239999995</v>
      </c>
      <c r="RB27" s="3" t="str">
        <f t="shared" si="93"/>
        <v/>
      </c>
      <c r="RD27" s="6">
        <v>41274</v>
      </c>
      <c r="RE27" s="1">
        <v>18.670000000000002</v>
      </c>
      <c r="RF27" s="1">
        <v>685</v>
      </c>
      <c r="RG27" s="3">
        <f t="shared" si="94"/>
        <v>12788.95</v>
      </c>
      <c r="RI27" s="6">
        <v>41274</v>
      </c>
      <c r="RJ27" s="1">
        <v>459.90010000000001</v>
      </c>
      <c r="RK27" s="1">
        <v>117693</v>
      </c>
      <c r="RL27" s="3">
        <f t="shared" si="95"/>
        <v>54127022.469300002</v>
      </c>
      <c r="RN27" s="6">
        <v>41274</v>
      </c>
      <c r="RO27" s="1">
        <v>24.5</v>
      </c>
      <c r="RP27" s="1">
        <v>652706</v>
      </c>
      <c r="RQ27" s="3">
        <f t="shared" si="96"/>
        <v>15991297</v>
      </c>
      <c r="RS27" s="6">
        <v>41274</v>
      </c>
      <c r="RT27" s="1">
        <v>0.40670000000000001</v>
      </c>
      <c r="RU27" s="1">
        <v>119852</v>
      </c>
      <c r="RV27" s="3">
        <f t="shared" si="97"/>
        <v>48743.808400000002</v>
      </c>
      <c r="RX27" s="6">
        <v>41274</v>
      </c>
      <c r="RY27" s="1">
        <v>2.9</v>
      </c>
      <c r="RZ27" s="1">
        <v>175661</v>
      </c>
      <c r="SA27" s="3">
        <f t="shared" si="98"/>
        <v>509416.89999999997</v>
      </c>
      <c r="SF27" s="3" t="str">
        <f t="shared" si="99"/>
        <v/>
      </c>
      <c r="SH27" s="6">
        <v>41274</v>
      </c>
      <c r="SI27" s="1">
        <v>1.1000000000000001</v>
      </c>
      <c r="SJ27" s="1">
        <v>254617</v>
      </c>
      <c r="SK27" s="3">
        <f t="shared" si="100"/>
        <v>280078.7</v>
      </c>
      <c r="SM27" s="6">
        <v>41089</v>
      </c>
      <c r="SN27" s="1">
        <v>1.01</v>
      </c>
      <c r="SO27" s="1">
        <v>1425</v>
      </c>
      <c r="SP27" s="3">
        <f t="shared" si="101"/>
        <v>1439.25</v>
      </c>
      <c r="SR27" s="6">
        <v>41274</v>
      </c>
      <c r="SS27" s="1">
        <v>6.4821999999999997</v>
      </c>
      <c r="ST27" s="1">
        <v>1514023</v>
      </c>
      <c r="SU27" s="3">
        <f t="shared" si="102"/>
        <v>9814199.8905999996</v>
      </c>
      <c r="SZ27" s="3" t="str">
        <f t="shared" si="103"/>
        <v/>
      </c>
      <c r="TB27" s="6">
        <v>41274</v>
      </c>
      <c r="TC27" s="1">
        <v>4</v>
      </c>
      <c r="TD27" s="1">
        <v>242430</v>
      </c>
      <c r="TE27" s="3">
        <f t="shared" si="104"/>
        <v>969720</v>
      </c>
      <c r="TG27" s="6">
        <v>41274</v>
      </c>
      <c r="TH27" s="1">
        <v>6.5</v>
      </c>
      <c r="TI27" s="1">
        <v>350808</v>
      </c>
      <c r="TJ27" s="3">
        <f t="shared" si="105"/>
        <v>2280252</v>
      </c>
      <c r="TL27" s="6">
        <v>41274</v>
      </c>
      <c r="TM27" s="1">
        <v>0.43</v>
      </c>
      <c r="TN27" s="1">
        <v>1750736</v>
      </c>
      <c r="TO27" s="3">
        <f t="shared" si="106"/>
        <v>752816.48</v>
      </c>
      <c r="TQ27" s="6">
        <v>41274</v>
      </c>
      <c r="TR27" s="1">
        <v>6.05</v>
      </c>
      <c r="TS27" s="1">
        <v>2382480</v>
      </c>
      <c r="TT27" s="3">
        <f t="shared" si="107"/>
        <v>14414004</v>
      </c>
      <c r="TY27" s="3" t="str">
        <f t="shared" si="108"/>
        <v/>
      </c>
      <c r="UA27" s="6">
        <v>41274</v>
      </c>
      <c r="UB27" s="1">
        <v>12.51</v>
      </c>
      <c r="UC27" s="1">
        <v>3713646</v>
      </c>
      <c r="UD27" s="3">
        <f t="shared" si="109"/>
        <v>46457711.460000001</v>
      </c>
      <c r="UF27" s="6">
        <v>41274</v>
      </c>
      <c r="UG27" s="1">
        <v>10.4762</v>
      </c>
      <c r="UH27" s="1">
        <v>33567</v>
      </c>
      <c r="UI27" s="3">
        <f t="shared" si="110"/>
        <v>351654.6054</v>
      </c>
      <c r="UK27" s="6">
        <v>41274</v>
      </c>
      <c r="UL27" s="1">
        <v>25.2</v>
      </c>
      <c r="UM27" s="1">
        <v>6201432</v>
      </c>
      <c r="UN27" s="3">
        <f t="shared" si="111"/>
        <v>156276086.40000001</v>
      </c>
      <c r="UP27" s="6">
        <v>41274</v>
      </c>
      <c r="UQ27" s="1">
        <v>7.5</v>
      </c>
      <c r="UR27" s="1">
        <v>24600</v>
      </c>
      <c r="US27" s="3">
        <f t="shared" si="112"/>
        <v>184500</v>
      </c>
      <c r="UU27" s="6">
        <v>41274</v>
      </c>
      <c r="UV27" s="1">
        <v>8.9</v>
      </c>
      <c r="UW27" s="1">
        <v>3005332</v>
      </c>
      <c r="UX27" s="3">
        <f t="shared" si="113"/>
        <v>26747454.800000001</v>
      </c>
      <c r="VC27" s="3" t="str">
        <f t="shared" si="114"/>
        <v/>
      </c>
      <c r="VH27" s="3" t="str">
        <f t="shared" si="115"/>
        <v/>
      </c>
      <c r="VJ27" s="6">
        <v>41274</v>
      </c>
      <c r="VK27" s="1">
        <v>28.25</v>
      </c>
      <c r="VL27" s="1">
        <v>552442</v>
      </c>
      <c r="VM27" s="3">
        <f t="shared" si="116"/>
        <v>15606486.5</v>
      </c>
      <c r="VO27" s="6">
        <v>41274</v>
      </c>
      <c r="VP27" s="1">
        <v>4.8600000000000003</v>
      </c>
      <c r="VQ27" s="1">
        <v>13153179</v>
      </c>
      <c r="VR27" s="3">
        <f t="shared" si="117"/>
        <v>63924449.940000005</v>
      </c>
      <c r="VT27" s="6">
        <v>41274</v>
      </c>
      <c r="VU27" s="1">
        <v>0.09</v>
      </c>
      <c r="VV27" s="1">
        <v>123614</v>
      </c>
      <c r="VW27" s="3">
        <f t="shared" si="118"/>
        <v>11125.26</v>
      </c>
      <c r="VY27" s="6">
        <v>41274</v>
      </c>
      <c r="VZ27" s="1">
        <v>0.85</v>
      </c>
      <c r="WA27" s="1">
        <v>683727</v>
      </c>
      <c r="WB27" s="3">
        <f t="shared" si="119"/>
        <v>581167.94999999995</v>
      </c>
      <c r="WG27" s="3" t="str">
        <f t="shared" si="120"/>
        <v/>
      </c>
      <c r="WI27" s="6">
        <v>41274</v>
      </c>
      <c r="WJ27" s="1">
        <v>4.26</v>
      </c>
      <c r="WK27" s="1">
        <v>15705214</v>
      </c>
      <c r="WL27" s="3">
        <f t="shared" si="121"/>
        <v>66904211.639999993</v>
      </c>
      <c r="WN27" s="6">
        <v>41274</v>
      </c>
      <c r="WO27" s="1">
        <v>12.6364</v>
      </c>
      <c r="WP27" s="1">
        <v>46385</v>
      </c>
      <c r="WQ27" s="3">
        <f t="shared" si="122"/>
        <v>586139.41399999999</v>
      </c>
      <c r="WS27" s="6">
        <v>41274</v>
      </c>
      <c r="WT27" s="1">
        <v>39.479999999999997</v>
      </c>
      <c r="WU27" s="1">
        <v>1391398</v>
      </c>
      <c r="WV27" s="3">
        <f t="shared" si="123"/>
        <v>54932393.039999999</v>
      </c>
      <c r="WX27" s="6">
        <v>41274</v>
      </c>
      <c r="WY27" s="1">
        <v>13.42</v>
      </c>
      <c r="WZ27" s="1">
        <v>289072128</v>
      </c>
      <c r="XA27" s="3">
        <f t="shared" si="124"/>
        <v>3879347957.7599998</v>
      </c>
      <c r="XC27" s="6">
        <v>41274</v>
      </c>
      <c r="XD27" s="1">
        <v>4.5</v>
      </c>
      <c r="XE27" s="1">
        <v>863469</v>
      </c>
      <c r="XF27" s="3">
        <f t="shared" si="125"/>
        <v>3885610.5</v>
      </c>
      <c r="XK27" s="3" t="str">
        <f t="shared" si="126"/>
        <v/>
      </c>
      <c r="XM27" s="6">
        <v>41274</v>
      </c>
      <c r="XN27" s="1">
        <v>9.25</v>
      </c>
      <c r="XO27" s="1">
        <v>21914</v>
      </c>
      <c r="XP27" s="3">
        <f t="shared" si="127"/>
        <v>202704.5</v>
      </c>
      <c r="XU27" s="3" t="str">
        <f t="shared" si="128"/>
        <v/>
      </c>
      <c r="XW27" s="6">
        <v>41274</v>
      </c>
      <c r="XX27" s="1">
        <v>104</v>
      </c>
      <c r="XY27" s="1">
        <v>712</v>
      </c>
      <c r="XZ27" s="3">
        <f t="shared" si="129"/>
        <v>74048</v>
      </c>
      <c r="YE27" s="3" t="str">
        <f t="shared" si="130"/>
        <v/>
      </c>
      <c r="YG27" s="6">
        <v>41274</v>
      </c>
      <c r="YH27" s="1">
        <v>2.3650000000000002</v>
      </c>
      <c r="YI27" s="1">
        <v>603155</v>
      </c>
      <c r="YJ27" s="3">
        <f t="shared" si="131"/>
        <v>1426461.5750000002</v>
      </c>
      <c r="YL27" s="6">
        <v>41274</v>
      </c>
      <c r="YM27" s="1">
        <v>3.9</v>
      </c>
      <c r="YN27" s="1">
        <v>735088</v>
      </c>
      <c r="YO27" s="3">
        <f t="shared" si="132"/>
        <v>2866843.1999999997</v>
      </c>
      <c r="YQ27" s="6">
        <v>41274</v>
      </c>
      <c r="YR27" s="1">
        <v>46.8</v>
      </c>
      <c r="YS27" s="1">
        <v>1270902</v>
      </c>
      <c r="YT27" s="3">
        <f t="shared" si="133"/>
        <v>59478213.599999994</v>
      </c>
      <c r="YV27" s="6">
        <v>41274</v>
      </c>
      <c r="YW27" s="1">
        <v>6.07</v>
      </c>
      <c r="YX27" s="1">
        <v>1797969</v>
      </c>
      <c r="YY27" s="3">
        <f t="shared" si="134"/>
        <v>10913671.83</v>
      </c>
      <c r="ZA27" s="6">
        <v>41274</v>
      </c>
      <c r="ZB27" s="1">
        <v>7.4493</v>
      </c>
      <c r="ZC27" s="1">
        <v>97872</v>
      </c>
      <c r="ZD27" s="3">
        <f t="shared" si="135"/>
        <v>729077.88959999999</v>
      </c>
      <c r="ZF27" s="6">
        <v>41274</v>
      </c>
      <c r="ZG27" s="1">
        <v>11.2</v>
      </c>
      <c r="ZH27" s="1">
        <v>7279863</v>
      </c>
      <c r="ZI27" s="3">
        <f t="shared" si="136"/>
        <v>81534465.599999994</v>
      </c>
      <c r="ZK27" s="6">
        <v>41274</v>
      </c>
      <c r="ZL27" s="1">
        <v>2.17</v>
      </c>
      <c r="ZM27" s="1">
        <v>11465417</v>
      </c>
      <c r="ZN27" s="3">
        <f t="shared" si="137"/>
        <v>24879954.890000001</v>
      </c>
      <c r="ZP27" s="6">
        <v>41274</v>
      </c>
      <c r="ZQ27" s="1">
        <v>3.9</v>
      </c>
      <c r="ZR27" s="1">
        <v>65255</v>
      </c>
      <c r="ZS27" s="3">
        <f t="shared" si="138"/>
        <v>254494.5</v>
      </c>
      <c r="ZX27" s="3" t="str">
        <f t="shared" si="139"/>
        <v/>
      </c>
      <c r="AAC27" s="3" t="str">
        <f t="shared" si="140"/>
        <v/>
      </c>
      <c r="AAH27" s="3" t="str">
        <f t="shared" si="141"/>
        <v/>
      </c>
      <c r="AAM27" s="3" t="str">
        <f t="shared" si="142"/>
        <v/>
      </c>
      <c r="AAO27" s="6">
        <v>41274</v>
      </c>
      <c r="AAP27" s="1">
        <v>6.27</v>
      </c>
      <c r="AAQ27" s="1">
        <v>3155180</v>
      </c>
      <c r="AAR27" s="3">
        <f t="shared" si="143"/>
        <v>19782978.599999998</v>
      </c>
      <c r="AAW27" s="3" t="str">
        <f t="shared" si="144"/>
        <v/>
      </c>
      <c r="ABB27" s="3" t="str">
        <f t="shared" si="145"/>
        <v/>
      </c>
      <c r="ABG27" s="3" t="str">
        <f t="shared" si="146"/>
        <v/>
      </c>
      <c r="ABI27" s="6">
        <v>41274</v>
      </c>
      <c r="ABJ27" s="1">
        <v>14.31</v>
      </c>
      <c r="ABK27" s="1">
        <v>11032367</v>
      </c>
      <c r="ABL27" s="3">
        <f t="shared" si="147"/>
        <v>157873171.77000001</v>
      </c>
      <c r="ABN27" s="6">
        <v>41274</v>
      </c>
      <c r="ABO27" s="1">
        <v>4.57</v>
      </c>
      <c r="ABP27" s="1">
        <v>3276296</v>
      </c>
      <c r="ABQ27" s="3">
        <f t="shared" si="148"/>
        <v>14972672.720000001</v>
      </c>
      <c r="ABV27" s="3" t="str">
        <f t="shared" si="149"/>
        <v/>
      </c>
      <c r="ABX27" s="6">
        <v>41274</v>
      </c>
      <c r="ABY27" s="1">
        <v>5.8000000000000003E-2</v>
      </c>
      <c r="ABZ27" s="1">
        <v>1052154</v>
      </c>
      <c r="ACA27" s="3">
        <f t="shared" si="150"/>
        <v>61024.932000000001</v>
      </c>
      <c r="ACC27" s="6">
        <v>41274</v>
      </c>
      <c r="ACD27" s="1">
        <v>9.92</v>
      </c>
      <c r="ACE27" s="1">
        <v>19995706</v>
      </c>
      <c r="ACF27" s="3">
        <f t="shared" si="151"/>
        <v>198357403.52000001</v>
      </c>
      <c r="ACK27" s="3" t="str">
        <f t="shared" si="152"/>
        <v/>
      </c>
      <c r="ACP27" s="3" t="str">
        <f t="shared" si="153"/>
        <v/>
      </c>
      <c r="ACU27" s="3" t="str">
        <f t="shared" si="154"/>
        <v/>
      </c>
      <c r="ACW27" s="6">
        <v>41274</v>
      </c>
      <c r="ACX27" s="1">
        <v>5.74</v>
      </c>
      <c r="ACY27" s="1">
        <v>2714251</v>
      </c>
      <c r="ACZ27" s="3">
        <f t="shared" si="155"/>
        <v>15579800.74</v>
      </c>
      <c r="ADB27" s="6">
        <v>41274</v>
      </c>
      <c r="ADC27" s="1">
        <v>5.1508000000000003</v>
      </c>
      <c r="ADD27" s="1">
        <v>6546446</v>
      </c>
      <c r="ADE27" s="3">
        <f t="shared" si="156"/>
        <v>33719434.0568</v>
      </c>
      <c r="ADG27" s="6">
        <v>41274</v>
      </c>
      <c r="ADH27" s="1">
        <v>5.07</v>
      </c>
      <c r="ADI27" s="1">
        <v>25597591</v>
      </c>
      <c r="ADJ27" s="3">
        <f t="shared" si="157"/>
        <v>129779786.37</v>
      </c>
      <c r="ADL27" s="6">
        <v>41274</v>
      </c>
      <c r="ADM27" s="1">
        <v>6.87</v>
      </c>
      <c r="ADN27" s="1">
        <v>7577347</v>
      </c>
      <c r="ADO27" s="3">
        <f t="shared" si="158"/>
        <v>52056373.890000001</v>
      </c>
      <c r="ADT27" s="3" t="str">
        <f t="shared" si="159"/>
        <v/>
      </c>
      <c r="ADY27" s="3" t="str">
        <f t="shared" si="160"/>
        <v/>
      </c>
      <c r="AED27" s="3" t="str">
        <f t="shared" si="161"/>
        <v/>
      </c>
      <c r="AEF27" s="6">
        <v>41274</v>
      </c>
      <c r="AEG27" s="1">
        <v>10.174099999999999</v>
      </c>
      <c r="AEH27" s="1">
        <v>200474</v>
      </c>
      <c r="AEI27" s="3">
        <f t="shared" si="162"/>
        <v>2039642.5233999998</v>
      </c>
      <c r="AEN27" s="3" t="str">
        <f t="shared" si="163"/>
        <v/>
      </c>
      <c r="AEP27" s="6">
        <v>41274</v>
      </c>
      <c r="AEQ27" s="1">
        <v>7.9884000000000004</v>
      </c>
      <c r="AER27" s="1">
        <v>7558800</v>
      </c>
      <c r="AES27" s="3">
        <f t="shared" si="164"/>
        <v>60382717.920000002</v>
      </c>
      <c r="AEU27" s="6">
        <v>41274</v>
      </c>
      <c r="AEV27" s="1">
        <v>0.92</v>
      </c>
      <c r="AEW27" s="1">
        <v>29414393</v>
      </c>
      <c r="AEX27" s="3">
        <f t="shared" si="165"/>
        <v>27061241.560000002</v>
      </c>
      <c r="AEZ27" s="6">
        <v>41274</v>
      </c>
      <c r="AFA27" s="1">
        <v>5.76</v>
      </c>
      <c r="AFB27" s="1">
        <v>2139005</v>
      </c>
      <c r="AFC27" s="3">
        <f t="shared" si="166"/>
        <v>12320668.799999999</v>
      </c>
      <c r="AFH27" s="3" t="str">
        <f t="shared" si="167"/>
        <v/>
      </c>
      <c r="AFJ27" s="6">
        <v>41274</v>
      </c>
      <c r="AFK27" s="1">
        <v>6.72</v>
      </c>
      <c r="AFL27" s="1">
        <v>8239423</v>
      </c>
      <c r="AFM27" s="3">
        <f t="shared" si="168"/>
        <v>55368922.559999995</v>
      </c>
      <c r="AFO27" s="6">
        <v>41274</v>
      </c>
      <c r="AFP27" s="1">
        <v>5.85</v>
      </c>
      <c r="AFQ27" s="1">
        <v>63485547</v>
      </c>
      <c r="AFR27" s="3">
        <f t="shared" si="169"/>
        <v>371390449.94999999</v>
      </c>
      <c r="AFW27" s="3" t="str">
        <f t="shared" si="170"/>
        <v/>
      </c>
      <c r="AGB27" s="3" t="str">
        <f t="shared" si="171"/>
        <v/>
      </c>
      <c r="AGD27" s="6">
        <v>41274</v>
      </c>
      <c r="AGE27" s="1">
        <v>1.3323</v>
      </c>
      <c r="AGF27" s="1">
        <v>66568874</v>
      </c>
      <c r="AGG27" s="3">
        <f t="shared" si="172"/>
        <v>88689710.830200002</v>
      </c>
      <c r="AGL27" s="3" t="str">
        <f t="shared" si="173"/>
        <v/>
      </c>
      <c r="AGQ27" s="3" t="str">
        <f t="shared" si="174"/>
        <v/>
      </c>
      <c r="AGS27" s="6">
        <v>41274</v>
      </c>
      <c r="AGT27" s="1">
        <v>6.19</v>
      </c>
      <c r="AGU27" s="1">
        <v>13025833</v>
      </c>
      <c r="AGV27" s="3">
        <f t="shared" si="175"/>
        <v>80629906.270000011</v>
      </c>
      <c r="AGX27" s="6">
        <v>41274</v>
      </c>
      <c r="AGY27" s="1">
        <v>2.81</v>
      </c>
      <c r="AGZ27" s="1">
        <v>10046969</v>
      </c>
      <c r="AHA27" s="3">
        <f t="shared" si="176"/>
        <v>28231982.890000001</v>
      </c>
      <c r="AHC27" s="6">
        <v>41274</v>
      </c>
      <c r="AHD27" s="1">
        <v>9.51</v>
      </c>
      <c r="AHE27" s="1">
        <v>7078303</v>
      </c>
      <c r="AHF27" s="3">
        <f t="shared" si="177"/>
        <v>67314661.530000001</v>
      </c>
      <c r="AHH27" s="6">
        <v>41274</v>
      </c>
      <c r="AHI27" s="1">
        <v>10.94</v>
      </c>
      <c r="AHJ27" s="1">
        <v>2594840</v>
      </c>
      <c r="AHK27" s="3">
        <f t="shared" si="178"/>
        <v>28387549.599999998</v>
      </c>
      <c r="AHM27" s="6">
        <v>41274</v>
      </c>
      <c r="AHN27" s="1">
        <v>2.21</v>
      </c>
      <c r="AHO27" s="1">
        <v>6455367</v>
      </c>
      <c r="AHP27" s="3">
        <f t="shared" si="179"/>
        <v>14266361.07</v>
      </c>
      <c r="AHU27" s="3" t="str">
        <f t="shared" si="180"/>
        <v/>
      </c>
      <c r="AHZ27" s="3" t="str">
        <f t="shared" si="181"/>
        <v/>
      </c>
      <c r="AIB27" s="6">
        <v>41274</v>
      </c>
      <c r="AIC27" s="1">
        <v>6.43</v>
      </c>
      <c r="AID27" s="1">
        <v>29097443</v>
      </c>
      <c r="AIE27" s="3">
        <f t="shared" si="182"/>
        <v>187096558.48999998</v>
      </c>
      <c r="AIJ27" s="3" t="str">
        <f t="shared" si="183"/>
        <v/>
      </c>
      <c r="AIO27" s="3" t="str">
        <f t="shared" si="184"/>
        <v/>
      </c>
      <c r="AIQ27" s="6">
        <v>41274</v>
      </c>
      <c r="AIR27" s="1">
        <v>8.4</v>
      </c>
      <c r="AIS27" s="1">
        <v>2535408</v>
      </c>
      <c r="AIT27" s="3">
        <f t="shared" si="185"/>
        <v>21297427.199999999</v>
      </c>
      <c r="AIV27" s="6">
        <v>41274</v>
      </c>
      <c r="AIW27" s="1">
        <v>27.48</v>
      </c>
      <c r="AIX27" s="1">
        <v>8783189</v>
      </c>
      <c r="AIY27" s="3">
        <f t="shared" si="186"/>
        <v>241362033.72</v>
      </c>
      <c r="AJD27" s="3" t="str">
        <f t="shared" si="187"/>
        <v/>
      </c>
      <c r="AJI27" s="3" t="str">
        <f t="shared" si="188"/>
        <v/>
      </c>
      <c r="AJN27" s="3" t="str">
        <f t="shared" si="189"/>
        <v/>
      </c>
      <c r="AJP27" s="6">
        <v>41274</v>
      </c>
      <c r="AJQ27" s="1">
        <v>1.7</v>
      </c>
      <c r="AJR27" s="1">
        <v>20738108</v>
      </c>
      <c r="AJS27" s="3">
        <f t="shared" si="190"/>
        <v>35254783.600000001</v>
      </c>
      <c r="AJU27" s="6">
        <v>41274</v>
      </c>
      <c r="AJV27" s="1">
        <v>13.78</v>
      </c>
      <c r="AJW27" s="1">
        <v>7138894</v>
      </c>
      <c r="AJX27" s="3">
        <f t="shared" si="191"/>
        <v>98373959.319999993</v>
      </c>
      <c r="AJZ27" s="6">
        <v>41274</v>
      </c>
      <c r="AKA27" s="1">
        <v>21.887499999999999</v>
      </c>
      <c r="AKB27" s="1">
        <v>6472</v>
      </c>
      <c r="AKC27" s="3">
        <f t="shared" si="192"/>
        <v>141655.9</v>
      </c>
      <c r="AKH27" s="3" t="str">
        <f t="shared" si="193"/>
        <v/>
      </c>
      <c r="AKM27" s="3" t="str">
        <f t="shared" si="194"/>
        <v/>
      </c>
      <c r="AKR27" s="3" t="str">
        <f t="shared" si="195"/>
        <v/>
      </c>
      <c r="AKT27" s="6">
        <v>41274</v>
      </c>
      <c r="AKU27" s="1">
        <v>6.98</v>
      </c>
      <c r="AKV27" s="1">
        <v>1330361</v>
      </c>
      <c r="AKW27" s="3">
        <f t="shared" si="196"/>
        <v>9285919.7800000012</v>
      </c>
      <c r="AKY27" s="6">
        <v>41274</v>
      </c>
      <c r="AKZ27" s="1">
        <v>6.5</v>
      </c>
      <c r="ALA27" s="1">
        <v>45455753</v>
      </c>
      <c r="ALB27" s="3">
        <f t="shared" si="197"/>
        <v>295462394.5</v>
      </c>
      <c r="ALG27" s="3" t="str">
        <f t="shared" si="198"/>
        <v/>
      </c>
      <c r="ALI27" s="6">
        <v>41274</v>
      </c>
      <c r="ALJ27" s="1">
        <v>4.3098999999999998</v>
      </c>
      <c r="ALK27" s="1">
        <v>35604782</v>
      </c>
      <c r="ALL27" s="3">
        <f t="shared" si="199"/>
        <v>153453049.9418</v>
      </c>
      <c r="ALN27" s="6">
        <v>41274</v>
      </c>
      <c r="ALO27" s="1">
        <v>2.2800000000000002</v>
      </c>
      <c r="ALP27" s="1">
        <v>176106279</v>
      </c>
      <c r="ALQ27" s="3">
        <f t="shared" si="200"/>
        <v>401522316.12000006</v>
      </c>
      <c r="ALS27" s="6">
        <v>41274</v>
      </c>
      <c r="ALT27" s="1">
        <v>21.95</v>
      </c>
      <c r="ALU27" s="1">
        <v>10767477</v>
      </c>
      <c r="ALV27" s="3">
        <f t="shared" si="201"/>
        <v>236346120.15000001</v>
      </c>
      <c r="AMA27" s="3" t="str">
        <f t="shared" si="202"/>
        <v/>
      </c>
      <c r="AMF27" s="3" t="str">
        <f t="shared" si="203"/>
        <v/>
      </c>
      <c r="AMH27" s="6">
        <v>41274</v>
      </c>
      <c r="AMI27" s="1">
        <v>9.0399999999999991</v>
      </c>
      <c r="AMJ27" s="1">
        <v>14009613</v>
      </c>
      <c r="AMK27" s="3">
        <f t="shared" si="204"/>
        <v>126646901.51999998</v>
      </c>
      <c r="AMP27" s="3" t="str">
        <f t="shared" si="205"/>
        <v/>
      </c>
      <c r="AMU27" s="3" t="str">
        <f t="shared" si="206"/>
        <v/>
      </c>
      <c r="AMZ27" s="3" t="str">
        <f t="shared" si="207"/>
        <v/>
      </c>
      <c r="ANB27" s="6">
        <v>41274</v>
      </c>
      <c r="ANC27" s="1">
        <v>14.42</v>
      </c>
      <c r="AND27" s="1">
        <v>6647861</v>
      </c>
      <c r="ANE27" s="3">
        <f t="shared" si="208"/>
        <v>95862155.620000005</v>
      </c>
      <c r="ANJ27" s="3" t="str">
        <f t="shared" si="209"/>
        <v/>
      </c>
      <c r="ANO27" s="3" t="str">
        <f t="shared" si="210"/>
        <v/>
      </c>
      <c r="ANQ27" s="6">
        <v>41274</v>
      </c>
      <c r="ANR27" s="1">
        <v>3.96</v>
      </c>
      <c r="ANS27" s="1">
        <v>3917890</v>
      </c>
      <c r="ANT27" s="3">
        <f t="shared" si="211"/>
        <v>15514844.4</v>
      </c>
      <c r="ANV27" s="6">
        <v>41274</v>
      </c>
      <c r="ANW27" s="1">
        <v>9.14</v>
      </c>
      <c r="ANX27" s="1">
        <v>6032411</v>
      </c>
      <c r="ANY27" s="3">
        <f t="shared" si="212"/>
        <v>55136236.540000007</v>
      </c>
      <c r="AOD27" s="3" t="str">
        <f t="shared" si="213"/>
        <v/>
      </c>
      <c r="AOI27" s="3" t="str">
        <f t="shared" si="214"/>
        <v/>
      </c>
      <c r="AOK27" s="6">
        <v>41274</v>
      </c>
      <c r="AOL27" s="1">
        <v>10.9</v>
      </c>
      <c r="AOM27" s="1">
        <v>1644723</v>
      </c>
      <c r="AON27" s="3">
        <f t="shared" si="215"/>
        <v>17927480.699999999</v>
      </c>
      <c r="AOS27" s="3" t="str">
        <f t="shared" si="216"/>
        <v/>
      </c>
      <c r="AOU27" s="6">
        <v>41274</v>
      </c>
      <c r="AOV27" s="1">
        <v>25.1</v>
      </c>
      <c r="AOW27" s="1">
        <v>14368455</v>
      </c>
      <c r="AOX27" s="3">
        <f t="shared" si="217"/>
        <v>360648220.5</v>
      </c>
      <c r="APC27" s="3" t="str">
        <f t="shared" si="218"/>
        <v/>
      </c>
      <c r="APH27" s="3" t="str">
        <f t="shared" si="219"/>
        <v/>
      </c>
      <c r="APM27" s="3" t="str">
        <f t="shared" si="220"/>
        <v/>
      </c>
      <c r="APO27" s="6">
        <v>41274</v>
      </c>
      <c r="APP27" s="1">
        <v>5.62</v>
      </c>
      <c r="APQ27" s="1">
        <v>50761745</v>
      </c>
      <c r="APR27" s="3">
        <f t="shared" si="221"/>
        <v>285281006.89999998</v>
      </c>
      <c r="APW27" s="3" t="str">
        <f t="shared" si="222"/>
        <v/>
      </c>
      <c r="APY27" s="6">
        <v>41274</v>
      </c>
      <c r="APZ27" s="1">
        <v>15.75</v>
      </c>
      <c r="AQA27" s="1">
        <v>13726197</v>
      </c>
      <c r="AQB27" s="3">
        <f t="shared" si="223"/>
        <v>216187602.75</v>
      </c>
      <c r="AQD27" s="6">
        <v>41274</v>
      </c>
      <c r="AQE27" s="1">
        <v>11.13</v>
      </c>
      <c r="AQF27" s="1">
        <v>15555667</v>
      </c>
      <c r="AQG27" s="3">
        <f t="shared" si="224"/>
        <v>173134573.71000001</v>
      </c>
      <c r="AQI27" s="6">
        <v>41274</v>
      </c>
      <c r="AQJ27" s="1">
        <v>31.46</v>
      </c>
      <c r="AQK27" s="1">
        <v>13133139</v>
      </c>
      <c r="AQL27" s="3">
        <f t="shared" si="225"/>
        <v>413168552.94</v>
      </c>
      <c r="AQN27" s="6">
        <v>41274</v>
      </c>
      <c r="AQO27" s="1">
        <v>10.199999999999999</v>
      </c>
      <c r="AQP27" s="1">
        <v>14952209</v>
      </c>
      <c r="AQQ27" s="3">
        <f t="shared" si="226"/>
        <v>152512531.79999998</v>
      </c>
      <c r="AQS27" s="6">
        <v>41274</v>
      </c>
      <c r="AQT27" s="1">
        <v>37.1</v>
      </c>
      <c r="AQU27" s="1">
        <v>6507786</v>
      </c>
      <c r="AQV27" s="3">
        <f t="shared" si="227"/>
        <v>241438860.60000002</v>
      </c>
      <c r="ARA27" s="3" t="str">
        <f t="shared" si="228"/>
        <v/>
      </c>
      <c r="ARC27" s="6">
        <v>41274</v>
      </c>
      <c r="ARD27" s="1">
        <v>16.45</v>
      </c>
      <c r="ARE27" s="1">
        <v>15400057</v>
      </c>
      <c r="ARF27" s="3">
        <f t="shared" si="229"/>
        <v>253330937.64999998</v>
      </c>
      <c r="ARH27" s="6">
        <v>41274</v>
      </c>
      <c r="ARI27" s="1">
        <v>7.38</v>
      </c>
      <c r="ARJ27" s="1">
        <v>44812219</v>
      </c>
      <c r="ARK27" s="3">
        <f t="shared" si="230"/>
        <v>330714176.21999997</v>
      </c>
      <c r="ARM27" s="6">
        <v>41274</v>
      </c>
      <c r="ARN27" s="1">
        <v>27.24</v>
      </c>
      <c r="ARO27" s="1">
        <v>15373510</v>
      </c>
      <c r="ARP27" s="3">
        <f t="shared" si="231"/>
        <v>418774412.39999998</v>
      </c>
      <c r="ARU27" s="3" t="str">
        <f t="shared" si="232"/>
        <v/>
      </c>
      <c r="ARZ27" s="3" t="str">
        <f t="shared" si="233"/>
        <v/>
      </c>
      <c r="ASE27" s="3" t="str">
        <f t="shared" si="234"/>
        <v/>
      </c>
      <c r="ASJ27" s="3" t="str">
        <f t="shared" si="235"/>
        <v/>
      </c>
      <c r="ASO27" s="3" t="str">
        <f t="shared" si="236"/>
        <v/>
      </c>
      <c r="ASQ27" s="6">
        <v>41274</v>
      </c>
      <c r="ASR27" s="1">
        <v>29.97</v>
      </c>
      <c r="ASS27" s="1">
        <v>27397511</v>
      </c>
      <c r="AST27" s="3">
        <f t="shared" si="237"/>
        <v>821103404.66999996</v>
      </c>
      <c r="ASV27" s="6">
        <v>41274</v>
      </c>
      <c r="ASW27" s="1">
        <v>10.64</v>
      </c>
      <c r="ASX27" s="1">
        <v>10725820</v>
      </c>
      <c r="ASY27" s="3">
        <f t="shared" si="238"/>
        <v>114122724.80000001</v>
      </c>
      <c r="ATA27" s="6">
        <v>41274</v>
      </c>
      <c r="ATB27" s="1">
        <v>5.8098999999999998</v>
      </c>
      <c r="ATC27" s="1">
        <v>48723097</v>
      </c>
      <c r="ATD27" s="3">
        <f t="shared" si="239"/>
        <v>283076321.26029998</v>
      </c>
      <c r="ATF27" s="6">
        <v>41274</v>
      </c>
      <c r="ATG27" s="1">
        <v>3.64</v>
      </c>
      <c r="ATH27" s="1">
        <v>25182298</v>
      </c>
      <c r="ATI27" s="3">
        <f t="shared" si="240"/>
        <v>91663564.719999999</v>
      </c>
      <c r="ATN27" s="3" t="str">
        <f t="shared" si="241"/>
        <v/>
      </c>
      <c r="ATS27" s="3" t="str">
        <f t="shared" si="242"/>
        <v/>
      </c>
      <c r="ATX27" s="3" t="str">
        <f t="shared" si="243"/>
        <v/>
      </c>
      <c r="ATZ27" s="6">
        <v>41274</v>
      </c>
      <c r="AUA27" s="1">
        <v>26.6</v>
      </c>
      <c r="AUB27" s="1">
        <v>1400512</v>
      </c>
      <c r="AUC27" s="3">
        <f t="shared" si="244"/>
        <v>37253619.200000003</v>
      </c>
      <c r="AUH27" s="3" t="str">
        <f t="shared" si="245"/>
        <v/>
      </c>
      <c r="AUM27" s="3" t="str">
        <f t="shared" si="246"/>
        <v/>
      </c>
      <c r="AUR27" s="3" t="str">
        <f t="shared" si="247"/>
        <v/>
      </c>
      <c r="AUT27" s="6">
        <v>41274</v>
      </c>
      <c r="AUU27" s="1">
        <v>1.5699999999999998</v>
      </c>
      <c r="AUV27" s="1">
        <v>57140233</v>
      </c>
      <c r="AUW27" s="3">
        <f t="shared" si="248"/>
        <v>89710165.809999987</v>
      </c>
      <c r="AVB27" s="3" t="str">
        <f t="shared" si="249"/>
        <v/>
      </c>
      <c r="AVD27" s="6">
        <v>41274</v>
      </c>
      <c r="AVE27" s="1">
        <v>4.87</v>
      </c>
      <c r="AVF27" s="1">
        <v>39414437</v>
      </c>
      <c r="AVG27" s="3">
        <f t="shared" si="250"/>
        <v>191948308.19</v>
      </c>
      <c r="AVI27" s="6">
        <v>41274</v>
      </c>
      <c r="AVJ27" s="1">
        <v>36.869999999999997</v>
      </c>
      <c r="AVK27" s="1">
        <v>10366896</v>
      </c>
      <c r="AVL27" s="3">
        <f t="shared" si="251"/>
        <v>382227455.51999998</v>
      </c>
      <c r="AVQ27" s="3" t="str">
        <f t="shared" si="252"/>
        <v/>
      </c>
      <c r="AVS27" s="6">
        <v>41274</v>
      </c>
      <c r="AVT27" s="1">
        <v>11.8375</v>
      </c>
      <c r="AVU27" s="1">
        <v>12770108</v>
      </c>
      <c r="AVV27" s="3">
        <f t="shared" si="253"/>
        <v>151166153.45000002</v>
      </c>
      <c r="AVX27" s="6">
        <v>41274</v>
      </c>
      <c r="AVY27" s="1">
        <v>39.43</v>
      </c>
      <c r="AVZ27" s="1">
        <v>18708298</v>
      </c>
      <c r="AWA27" s="3">
        <f t="shared" si="254"/>
        <v>737668190.13999999</v>
      </c>
      <c r="AWC27" s="6">
        <v>41274</v>
      </c>
      <c r="AWD27" s="1">
        <v>9.58</v>
      </c>
      <c r="AWE27" s="1">
        <v>14702011</v>
      </c>
      <c r="AWF27" s="3">
        <f t="shared" si="255"/>
        <v>140845265.38</v>
      </c>
      <c r="AWH27" s="6">
        <v>41274</v>
      </c>
      <c r="AWI27" s="1">
        <v>29.87</v>
      </c>
      <c r="AWJ27" s="1">
        <v>44475808</v>
      </c>
      <c r="AWK27" s="3">
        <f t="shared" si="256"/>
        <v>1328492384.96</v>
      </c>
      <c r="AWP27" s="3" t="str">
        <f t="shared" si="257"/>
        <v/>
      </c>
      <c r="AWU27" s="3" t="str">
        <f t="shared" si="258"/>
        <v/>
      </c>
      <c r="AWW27" s="6">
        <v>41274</v>
      </c>
      <c r="AWX27" s="1">
        <v>11.15</v>
      </c>
      <c r="AWY27" s="1">
        <v>13378115</v>
      </c>
      <c r="AWZ27" s="3">
        <f t="shared" si="259"/>
        <v>149165982.25</v>
      </c>
      <c r="AXB27" s="6">
        <v>41274</v>
      </c>
      <c r="AXC27" s="1">
        <v>9.18</v>
      </c>
      <c r="AXD27" s="1">
        <v>296961940</v>
      </c>
      <c r="AXE27" s="3">
        <f t="shared" si="260"/>
        <v>2726110609.1999998</v>
      </c>
      <c r="AXG27" s="6">
        <v>41274</v>
      </c>
      <c r="AXH27" s="1">
        <v>27.914999999999999</v>
      </c>
      <c r="AXI27" s="1">
        <v>4261122</v>
      </c>
      <c r="AXJ27" s="3">
        <f t="shared" si="261"/>
        <v>118949220.63</v>
      </c>
      <c r="AXL27" s="6">
        <v>41274</v>
      </c>
      <c r="AXM27" s="1">
        <v>14.79</v>
      </c>
      <c r="AXN27" s="1">
        <v>7454231</v>
      </c>
      <c r="AXO27" s="3">
        <f t="shared" si="262"/>
        <v>110248076.48999999</v>
      </c>
      <c r="AXT27" s="3" t="str">
        <f t="shared" si="263"/>
        <v/>
      </c>
      <c r="AXV27" s="6">
        <v>41274</v>
      </c>
      <c r="AXW27" s="1">
        <v>15.44</v>
      </c>
      <c r="AXX27" s="1">
        <v>1992807</v>
      </c>
      <c r="AXY27" s="3">
        <f t="shared" si="264"/>
        <v>30768940.079999998</v>
      </c>
      <c r="AYA27" s="6">
        <v>41274</v>
      </c>
      <c r="AYB27" s="1">
        <v>14.87</v>
      </c>
      <c r="AYC27" s="1">
        <v>13218801</v>
      </c>
      <c r="AYD27" s="3">
        <f t="shared" si="265"/>
        <v>196563570.86999997</v>
      </c>
      <c r="AYF27" s="6">
        <v>41274</v>
      </c>
      <c r="AYG27" s="1">
        <v>18.989999999999998</v>
      </c>
      <c r="AYH27" s="1">
        <v>22411348</v>
      </c>
      <c r="AYI27" s="3">
        <f t="shared" si="266"/>
        <v>425591498.51999998</v>
      </c>
      <c r="AYK27" s="6">
        <v>41274</v>
      </c>
      <c r="AYL27" s="1">
        <v>1.43</v>
      </c>
      <c r="AYM27" s="1">
        <v>28522591</v>
      </c>
      <c r="AYN27" s="3">
        <f t="shared" si="267"/>
        <v>40787305.129999995</v>
      </c>
      <c r="AYP27" s="6">
        <v>41274</v>
      </c>
      <c r="AYQ27" s="1">
        <v>18.350000000000001</v>
      </c>
      <c r="AYR27" s="1">
        <v>10362774</v>
      </c>
      <c r="AYS27" s="3">
        <f t="shared" si="268"/>
        <v>190156902.90000001</v>
      </c>
      <c r="AYX27" s="3" t="str">
        <f t="shared" si="269"/>
        <v/>
      </c>
      <c r="AYZ27" s="6">
        <v>41274</v>
      </c>
      <c r="AZA27" s="1">
        <v>7.6753</v>
      </c>
      <c r="AZB27" s="1">
        <v>276351254</v>
      </c>
      <c r="AZC27" s="3">
        <f t="shared" si="270"/>
        <v>2121078779.8262</v>
      </c>
      <c r="AZH27" s="3" t="str">
        <f t="shared" si="271"/>
        <v/>
      </c>
      <c r="AZJ27" s="6">
        <v>41274</v>
      </c>
      <c r="AZK27" s="1">
        <v>33.61</v>
      </c>
      <c r="AZL27" s="1">
        <v>12783161</v>
      </c>
      <c r="AZM27" s="3">
        <f t="shared" si="272"/>
        <v>429642041.20999998</v>
      </c>
      <c r="AZO27" s="6">
        <v>41274</v>
      </c>
      <c r="AZP27" s="1">
        <v>29.68</v>
      </c>
      <c r="AZQ27" s="1">
        <v>169041458</v>
      </c>
      <c r="AZR27" s="3">
        <f t="shared" si="273"/>
        <v>5017150473.4399996</v>
      </c>
      <c r="AZT27" s="6">
        <v>41274</v>
      </c>
      <c r="AZU27" s="1">
        <v>15.43</v>
      </c>
      <c r="AZV27" s="1">
        <v>60822316</v>
      </c>
      <c r="AZW27" s="3">
        <f t="shared" si="274"/>
        <v>938488335.88</v>
      </c>
      <c r="BAB27" s="3" t="str">
        <f t="shared" si="275"/>
        <v/>
      </c>
      <c r="BAD27" s="6">
        <v>41274</v>
      </c>
      <c r="BAE27" s="1">
        <v>27.74</v>
      </c>
      <c r="BAF27" s="1">
        <v>15480962</v>
      </c>
      <c r="BAG27" s="3">
        <f t="shared" si="276"/>
        <v>429441885.88</v>
      </c>
      <c r="BAL27" s="3" t="str">
        <f t="shared" si="277"/>
        <v/>
      </c>
      <c r="BAN27" s="6">
        <v>41274</v>
      </c>
      <c r="BAO27" s="1">
        <v>17.8</v>
      </c>
      <c r="BAP27" s="1">
        <v>12024065</v>
      </c>
      <c r="BAQ27" s="3">
        <f t="shared" si="278"/>
        <v>214028357</v>
      </c>
      <c r="BAS27" s="6">
        <v>41274</v>
      </c>
      <c r="BAT27" s="1">
        <v>16.29</v>
      </c>
      <c r="BAU27" s="1">
        <v>149718266</v>
      </c>
      <c r="BAV27" s="3">
        <f t="shared" si="279"/>
        <v>2438910553.1399999</v>
      </c>
      <c r="BBA27" s="3" t="str">
        <f t="shared" si="280"/>
        <v/>
      </c>
      <c r="BBF27" s="3" t="str">
        <f t="shared" si="281"/>
        <v/>
      </c>
      <c r="BBK27" s="3" t="str">
        <f t="shared" si="282"/>
        <v/>
      </c>
      <c r="BBP27" s="3" t="str">
        <f t="shared" si="283"/>
        <v/>
      </c>
      <c r="BBU27" s="3" t="str">
        <f t="shared" si="284"/>
        <v/>
      </c>
      <c r="BBW27" s="6">
        <v>41274</v>
      </c>
      <c r="BBX27" s="1">
        <v>11.07</v>
      </c>
      <c r="BBY27" s="1">
        <v>32341298</v>
      </c>
      <c r="BBZ27" s="3">
        <f t="shared" si="285"/>
        <v>358018168.86000001</v>
      </c>
      <c r="BCE27" s="3" t="str">
        <f t="shared" si="286"/>
        <v/>
      </c>
      <c r="BCJ27" s="3" t="str">
        <f t="shared" si="287"/>
        <v/>
      </c>
      <c r="BCO27" s="3" t="str">
        <f t="shared" si="288"/>
        <v/>
      </c>
      <c r="BCT27" s="3" t="str">
        <f t="shared" si="289"/>
        <v/>
      </c>
      <c r="BCY27" s="3" t="str">
        <f t="shared" si="290"/>
        <v/>
      </c>
      <c r="BDA27" s="6">
        <v>41274</v>
      </c>
      <c r="BDB27" s="1">
        <v>2.36</v>
      </c>
      <c r="BDC27" s="1">
        <v>1226103602</v>
      </c>
      <c r="BDD27" s="3">
        <f t="shared" si="291"/>
        <v>2893604500.7199998</v>
      </c>
      <c r="BDI27" s="3" t="str">
        <f t="shared" si="292"/>
        <v/>
      </c>
      <c r="BDN27" s="3" t="str">
        <f t="shared" si="293"/>
        <v/>
      </c>
      <c r="BDP27" s="6">
        <v>41274</v>
      </c>
      <c r="BDQ27" s="1">
        <v>18.850000000000001</v>
      </c>
      <c r="BDR27" s="1">
        <v>59549945</v>
      </c>
      <c r="BDS27" s="3">
        <f t="shared" si="294"/>
        <v>1122516463.25</v>
      </c>
      <c r="BDU27" s="6">
        <v>41274</v>
      </c>
      <c r="BDV27" s="1">
        <v>7.41</v>
      </c>
      <c r="BDW27" s="1">
        <v>74866832</v>
      </c>
      <c r="BDX27" s="3">
        <f t="shared" si="295"/>
        <v>554763225.12</v>
      </c>
      <c r="BDZ27" s="6">
        <v>41274</v>
      </c>
      <c r="BEA27" s="1">
        <v>7.3</v>
      </c>
      <c r="BEB27" s="1">
        <v>107984743</v>
      </c>
      <c r="BEC27" s="3">
        <f t="shared" si="296"/>
        <v>788288623.89999998</v>
      </c>
      <c r="BEH27" s="3" t="str">
        <f t="shared" si="297"/>
        <v/>
      </c>
      <c r="BEJ27" s="6">
        <v>41274</v>
      </c>
      <c r="BEK27" s="1">
        <v>12.31</v>
      </c>
      <c r="BEL27" s="1">
        <v>10378677</v>
      </c>
      <c r="BEM27" s="3">
        <f t="shared" si="298"/>
        <v>127761513.87</v>
      </c>
      <c r="BER27" s="3" t="str">
        <f t="shared" si="299"/>
        <v/>
      </c>
      <c r="BET27" s="6">
        <v>41274</v>
      </c>
      <c r="BEU27" s="1">
        <v>43.77</v>
      </c>
      <c r="BEV27" s="1">
        <v>74173851</v>
      </c>
      <c r="BEW27" s="3">
        <f t="shared" si="300"/>
        <v>3246589458.2700005</v>
      </c>
      <c r="BEY27" s="6">
        <v>41274</v>
      </c>
      <c r="BEZ27" s="1">
        <v>42.03</v>
      </c>
      <c r="BFA27" s="1">
        <v>11760551</v>
      </c>
      <c r="BFB27" s="3">
        <f t="shared" si="301"/>
        <v>494295958.53000003</v>
      </c>
      <c r="BFD27" s="6">
        <v>41274</v>
      </c>
      <c r="BFE27" s="1">
        <v>22.28</v>
      </c>
      <c r="BFF27" s="1">
        <v>16545484</v>
      </c>
      <c r="BFG27" s="3">
        <f t="shared" si="302"/>
        <v>368633383.52000004</v>
      </c>
      <c r="BFI27" s="6">
        <v>41274</v>
      </c>
      <c r="BFJ27" s="1">
        <v>31.21</v>
      </c>
      <c r="BFK27" s="1">
        <v>56479790</v>
      </c>
      <c r="BFL27" s="3">
        <f t="shared" si="303"/>
        <v>1762734245.9000001</v>
      </c>
      <c r="BFN27" s="6">
        <v>41274</v>
      </c>
      <c r="BFO27" s="1">
        <v>5.33</v>
      </c>
      <c r="BFP27" s="1">
        <v>329897148</v>
      </c>
      <c r="BFQ27" s="3">
        <f t="shared" si="304"/>
        <v>1758351798.8399999</v>
      </c>
      <c r="BFS27" s="6">
        <v>41274</v>
      </c>
      <c r="BFT27" s="1">
        <v>10.84</v>
      </c>
      <c r="BFU27" s="1">
        <v>165626076</v>
      </c>
      <c r="BFV27" s="3">
        <f t="shared" si="305"/>
        <v>1795386663.8399999</v>
      </c>
      <c r="BFX27" s="6">
        <v>41274</v>
      </c>
      <c r="BFY27" s="1">
        <v>34.380000000000003</v>
      </c>
      <c r="BFZ27" s="1">
        <v>8767549</v>
      </c>
      <c r="BGA27" s="3">
        <f t="shared" si="306"/>
        <v>301428334.62</v>
      </c>
      <c r="BGC27" s="6">
        <v>41274</v>
      </c>
      <c r="BGD27" s="1">
        <v>29.72</v>
      </c>
      <c r="BGE27" s="1">
        <v>40443607</v>
      </c>
      <c r="BGF27" s="3">
        <f t="shared" si="307"/>
        <v>1201984000.04</v>
      </c>
      <c r="BGH27" s="6">
        <v>41274</v>
      </c>
      <c r="BGI27" s="1">
        <v>29.33</v>
      </c>
      <c r="BGJ27" s="1">
        <v>53964961</v>
      </c>
      <c r="BGK27" s="3">
        <f t="shared" si="308"/>
        <v>1582792306.1299999</v>
      </c>
      <c r="BGM27" s="6">
        <v>41274</v>
      </c>
      <c r="BGN27" s="1">
        <v>50.632300000000001</v>
      </c>
      <c r="BGO27" s="1">
        <v>10862711</v>
      </c>
      <c r="BGP27" s="3">
        <f t="shared" si="309"/>
        <v>550004042.16530001</v>
      </c>
      <c r="BGR27" s="6">
        <v>41274</v>
      </c>
      <c r="BGS27" s="1">
        <v>31.82</v>
      </c>
      <c r="BGT27" s="1">
        <v>99966147</v>
      </c>
      <c r="BGU27" s="3">
        <f t="shared" si="310"/>
        <v>3180922797.54</v>
      </c>
      <c r="BGW27" s="6">
        <v>41274</v>
      </c>
      <c r="BGX27" s="1">
        <v>21.02</v>
      </c>
      <c r="BGY27" s="1">
        <v>182190758</v>
      </c>
      <c r="BGZ27" s="3">
        <f t="shared" si="311"/>
        <v>3829649733.1599998</v>
      </c>
      <c r="BHB27" s="6">
        <v>41274</v>
      </c>
      <c r="BHC27" s="1">
        <v>4.57</v>
      </c>
      <c r="BHD27" s="1">
        <v>152801398</v>
      </c>
      <c r="BHE27" s="3">
        <f t="shared" si="312"/>
        <v>698302388.86000001</v>
      </c>
      <c r="BHG27" s="6">
        <v>41274</v>
      </c>
      <c r="BHH27" s="1">
        <v>29.02</v>
      </c>
      <c r="BHI27" s="1">
        <v>85568182</v>
      </c>
      <c r="BHJ27" s="3">
        <f t="shared" si="313"/>
        <v>2483188641.6399999</v>
      </c>
      <c r="BHL27" s="6">
        <v>41274</v>
      </c>
      <c r="BHM27" s="1">
        <v>6.21</v>
      </c>
      <c r="BHN27" s="1">
        <v>289093380</v>
      </c>
      <c r="BHO27" s="3">
        <f t="shared" si="314"/>
        <v>1795269889.8</v>
      </c>
      <c r="BHQ27" s="6">
        <v>41274</v>
      </c>
      <c r="BHR27" s="1">
        <v>62.200400000000002</v>
      </c>
      <c r="BHS27" s="1">
        <v>57823894</v>
      </c>
      <c r="BHT27" s="3">
        <f t="shared" si="315"/>
        <v>3596669336.3576002</v>
      </c>
      <c r="BHV27" s="6">
        <v>41274</v>
      </c>
      <c r="BHW27" s="1">
        <v>55.97</v>
      </c>
      <c r="BHX27" s="1">
        <v>14709108</v>
      </c>
      <c r="BHY27" s="3">
        <f t="shared" si="316"/>
        <v>823268774.75999999</v>
      </c>
      <c r="BIA27" s="6">
        <v>41274</v>
      </c>
      <c r="BIB27" s="1">
        <v>19.670000000000002</v>
      </c>
      <c r="BIC27" s="1">
        <v>486790381</v>
      </c>
      <c r="BID27" s="3">
        <f t="shared" si="317"/>
        <v>9575166794.2700005</v>
      </c>
      <c r="BIF27" s="6">
        <v>41274</v>
      </c>
      <c r="BIG27" s="1">
        <v>30.42</v>
      </c>
      <c r="BIH27" s="1">
        <v>547108185</v>
      </c>
      <c r="BII27" s="3">
        <f t="shared" si="318"/>
        <v>16643030987.700001</v>
      </c>
      <c r="BIK27" s="6">
        <v>41274</v>
      </c>
      <c r="BIL27" s="1">
        <v>29.89</v>
      </c>
      <c r="BIM27" s="1">
        <v>80188598</v>
      </c>
      <c r="BIN27" s="3">
        <f t="shared" si="319"/>
        <v>2396837194.2200003</v>
      </c>
      <c r="BIP27" s="6">
        <v>41274</v>
      </c>
      <c r="BIQ27" s="1">
        <v>31.04</v>
      </c>
      <c r="BIR27" s="1">
        <v>359597385</v>
      </c>
      <c r="BIS27" s="3">
        <f t="shared" si="320"/>
        <v>11161902830.4</v>
      </c>
      <c r="BIU27" s="6">
        <v>41274</v>
      </c>
      <c r="BIV27" s="1">
        <v>13.51</v>
      </c>
      <c r="BIW27" s="1">
        <v>138821868</v>
      </c>
      <c r="BIX27" s="3">
        <f t="shared" si="321"/>
        <v>1875483436.6800001</v>
      </c>
      <c r="BIZ27" s="6">
        <v>41274</v>
      </c>
      <c r="BJA27" s="1">
        <v>33.549999999999997</v>
      </c>
      <c r="BJB27" s="1">
        <v>397971909</v>
      </c>
      <c r="BJC27" s="3">
        <f t="shared" si="322"/>
        <v>13351957546.949999</v>
      </c>
      <c r="BJH27" s="3" t="str">
        <f t="shared" si="323"/>
        <v/>
      </c>
      <c r="BJJ27" s="6">
        <v>41274</v>
      </c>
      <c r="BJK27" s="1">
        <v>31.8354</v>
      </c>
      <c r="BJL27" s="1">
        <v>39335010</v>
      </c>
      <c r="BJM27" s="3">
        <f t="shared" si="324"/>
        <v>1252245777.3540001</v>
      </c>
      <c r="BJR27" s="3" t="str">
        <f t="shared" si="325"/>
        <v/>
      </c>
      <c r="BJT27" s="6">
        <v>41274</v>
      </c>
      <c r="BJU27" s="1">
        <v>2.4</v>
      </c>
      <c r="BJV27" s="1">
        <v>1769602115</v>
      </c>
      <c r="BJW27" s="3">
        <f t="shared" si="326"/>
        <v>4247045076</v>
      </c>
      <c r="BJY27" s="6">
        <v>41274</v>
      </c>
      <c r="BJZ27" s="1">
        <v>53.52</v>
      </c>
      <c r="BKA27" s="1">
        <v>37687773</v>
      </c>
      <c r="BKB27" s="3">
        <f t="shared" si="327"/>
        <v>2017049610.96</v>
      </c>
      <c r="BKG27" s="3" t="str">
        <f t="shared" si="328"/>
        <v/>
      </c>
      <c r="BKI27" s="6">
        <v>41274</v>
      </c>
      <c r="BKJ27" s="1">
        <v>29.4</v>
      </c>
      <c r="BKK27" s="1">
        <v>142827200</v>
      </c>
      <c r="BKL27" s="3">
        <f t="shared" si="329"/>
        <v>4199119680</v>
      </c>
      <c r="BKN27" s="6">
        <v>41274</v>
      </c>
      <c r="BKO27" s="1">
        <v>32.78</v>
      </c>
      <c r="BKP27" s="1">
        <v>48845379</v>
      </c>
      <c r="BKQ27" s="3">
        <f t="shared" si="330"/>
        <v>1601151523.6200001</v>
      </c>
      <c r="BKS27" s="6">
        <v>41274</v>
      </c>
      <c r="BKT27" s="1">
        <v>27.75</v>
      </c>
      <c r="BKU27" s="1">
        <v>100292216</v>
      </c>
      <c r="BKV27" s="3">
        <f t="shared" si="331"/>
        <v>2783108994</v>
      </c>
      <c r="BKX27" s="6">
        <v>41274</v>
      </c>
      <c r="BKY27" s="1">
        <v>73.22</v>
      </c>
      <c r="BKZ27" s="1">
        <v>54175288</v>
      </c>
      <c r="BLA27" s="3">
        <f t="shared" si="332"/>
        <v>3966714587.3600001</v>
      </c>
      <c r="BLC27" s="6">
        <v>41274</v>
      </c>
      <c r="BLD27" s="1">
        <v>47.76</v>
      </c>
      <c r="BLE27" s="1">
        <v>134460007</v>
      </c>
      <c r="BLF27" s="3">
        <f t="shared" si="333"/>
        <v>6421809934.3199997</v>
      </c>
      <c r="BLH27" s="6">
        <v>41274</v>
      </c>
      <c r="BLI27" s="1">
        <v>146.65</v>
      </c>
      <c r="BLJ27" s="1">
        <v>19249093</v>
      </c>
      <c r="BLK27" s="3">
        <f t="shared" si="334"/>
        <v>2822879488.4500003</v>
      </c>
      <c r="BLM27" s="6">
        <v>41274</v>
      </c>
      <c r="BLN27" s="1">
        <v>35.860999999999997</v>
      </c>
      <c r="BLO27" s="1">
        <v>149341979</v>
      </c>
      <c r="BLP27" s="3">
        <f t="shared" si="335"/>
        <v>5355552708.9189997</v>
      </c>
      <c r="BLR27" s="6">
        <v>41274</v>
      </c>
      <c r="BLS27" s="1">
        <v>18.82</v>
      </c>
      <c r="BLT27" s="1">
        <v>445474080</v>
      </c>
      <c r="BLU27" s="3">
        <f t="shared" si="336"/>
        <v>8383822185.6000004</v>
      </c>
      <c r="BLW27" s="6">
        <v>41274</v>
      </c>
      <c r="BLX27" s="1">
        <v>30.03</v>
      </c>
      <c r="BLY27" s="1">
        <v>52589439</v>
      </c>
      <c r="BLZ27" s="3">
        <f t="shared" si="337"/>
        <v>1579260853.1700001</v>
      </c>
      <c r="BMB27" s="6">
        <v>41274</v>
      </c>
      <c r="BMC27" s="1">
        <v>29.275700000000001</v>
      </c>
      <c r="BMD27" s="1">
        <v>222829610</v>
      </c>
      <c r="BME27" s="3">
        <f t="shared" si="338"/>
        <v>6523492813.4770002</v>
      </c>
      <c r="BMJ27" s="3" t="str">
        <f t="shared" si="339"/>
        <v/>
      </c>
      <c r="BML27" s="6">
        <v>41274</v>
      </c>
      <c r="BMM27" s="1">
        <v>41.9</v>
      </c>
      <c r="BMN27" s="1">
        <v>118327194</v>
      </c>
      <c r="BMO27" s="3">
        <f t="shared" si="340"/>
        <v>4957909428.5999994</v>
      </c>
      <c r="BMQ27" s="6">
        <v>41274</v>
      </c>
      <c r="BMR27" s="1">
        <v>42.49</v>
      </c>
      <c r="BMS27" s="1">
        <v>231391680</v>
      </c>
      <c r="BMT27" s="3">
        <f t="shared" si="341"/>
        <v>9831832483.2000008</v>
      </c>
      <c r="BMV27" s="6">
        <v>41274</v>
      </c>
      <c r="BMW27" s="1">
        <v>67.89</v>
      </c>
      <c r="BMX27" s="1">
        <v>86148963</v>
      </c>
      <c r="BMY27" s="3">
        <f t="shared" si="342"/>
        <v>5848653098.0699997</v>
      </c>
      <c r="BND27" s="3" t="str">
        <f t="shared" si="343"/>
        <v/>
      </c>
      <c r="BNF27" s="6">
        <v>41274</v>
      </c>
      <c r="BNG27" s="1">
        <v>40.18</v>
      </c>
      <c r="BNH27" s="1">
        <v>159619065</v>
      </c>
      <c r="BNI27" s="3">
        <f t="shared" si="344"/>
        <v>6413494031.6999998</v>
      </c>
      <c r="BNK27" s="6">
        <v>41274</v>
      </c>
      <c r="BNL27" s="1">
        <v>96.96</v>
      </c>
      <c r="BNM27" s="1">
        <v>81487515</v>
      </c>
      <c r="BNN27" s="3">
        <f t="shared" si="345"/>
        <v>7901029454.3999996</v>
      </c>
      <c r="BNP27" s="6">
        <v>41274</v>
      </c>
      <c r="BNQ27" s="1">
        <v>36.130000000000003</v>
      </c>
      <c r="BNR27" s="1">
        <v>196609960</v>
      </c>
      <c r="BNS27" s="3">
        <f t="shared" si="346"/>
        <v>7103517854.8000002</v>
      </c>
      <c r="BNU27" s="6">
        <v>41274</v>
      </c>
      <c r="BNV27" s="1">
        <v>36.49</v>
      </c>
      <c r="BNW27" s="1">
        <v>157200781</v>
      </c>
      <c r="BNX27" s="3">
        <f t="shared" si="347"/>
        <v>5736256498.6900005</v>
      </c>
      <c r="BNZ27" s="6">
        <v>41274</v>
      </c>
      <c r="BOA27" s="1">
        <v>14.52</v>
      </c>
      <c r="BOB27" s="1">
        <v>326747096</v>
      </c>
      <c r="BOC27" s="3">
        <f t="shared" si="348"/>
        <v>4744367833.9200001</v>
      </c>
      <c r="BOE27" s="6">
        <v>41274</v>
      </c>
      <c r="BOF27" s="1">
        <v>206.2</v>
      </c>
      <c r="BOG27" s="1">
        <v>55432073</v>
      </c>
      <c r="BOH27" s="3">
        <f t="shared" si="349"/>
        <v>11430093452.599998</v>
      </c>
      <c r="BOJ27" s="6">
        <v>41274</v>
      </c>
      <c r="BOK27" s="1">
        <v>6.4695999999999998</v>
      </c>
      <c r="BOL27" s="1">
        <v>2000276367</v>
      </c>
      <c r="BOM27" s="3">
        <f t="shared" si="350"/>
        <v>12940987983.943199</v>
      </c>
      <c r="BOO27" s="6">
        <v>41274</v>
      </c>
      <c r="BOP27" s="1">
        <v>59.475000000000001</v>
      </c>
      <c r="BOQ27" s="1">
        <v>102323923</v>
      </c>
      <c r="BOR27" s="3">
        <f t="shared" si="351"/>
        <v>6085715320.4250002</v>
      </c>
      <c r="BOT27" s="6">
        <v>41274</v>
      </c>
      <c r="BOU27" s="1">
        <v>21.463799999999999</v>
      </c>
      <c r="BOV27" s="1">
        <v>623744739</v>
      </c>
      <c r="BOW27" s="3">
        <f t="shared" si="352"/>
        <v>13387932328.9482</v>
      </c>
      <c r="BOY27" s="6">
        <v>41274</v>
      </c>
      <c r="BOZ27" s="1">
        <v>163.45699999999999</v>
      </c>
      <c r="BPA27" s="1">
        <v>79757973</v>
      </c>
      <c r="BPB27" s="3">
        <f t="shared" si="353"/>
        <v>13036998992.660999</v>
      </c>
      <c r="BPD27" s="6">
        <v>41274</v>
      </c>
      <c r="BPE27" s="1">
        <v>94.14</v>
      </c>
      <c r="BPF27" s="1">
        <v>117306198</v>
      </c>
      <c r="BPG27" s="3">
        <f t="shared" si="354"/>
        <v>11043205479.719999</v>
      </c>
      <c r="BPI27" s="6">
        <v>41274</v>
      </c>
      <c r="BPJ27" s="1">
        <v>14.36</v>
      </c>
      <c r="BPK27" s="1">
        <v>626827031</v>
      </c>
      <c r="BPL27" s="3">
        <f t="shared" si="355"/>
        <v>9001236165.1599998</v>
      </c>
      <c r="BPN27" s="6">
        <v>41274</v>
      </c>
      <c r="BPO27" s="1">
        <v>33.869999999999997</v>
      </c>
      <c r="BPP27" s="1">
        <v>63105471</v>
      </c>
      <c r="BPQ27" s="3">
        <f t="shared" si="356"/>
        <v>2137382302.7699997</v>
      </c>
      <c r="BPS27" s="6">
        <v>41274</v>
      </c>
      <c r="BPT27" s="1">
        <v>11.44</v>
      </c>
      <c r="BPU27" s="1">
        <v>765311245</v>
      </c>
      <c r="BPV27" s="3">
        <f t="shared" si="357"/>
        <v>8755160642.7999992</v>
      </c>
      <c r="BPX27" s="6">
        <v>41274</v>
      </c>
      <c r="BPY27" s="1">
        <v>42.024999999999999</v>
      </c>
      <c r="BPZ27" s="1">
        <v>431812204</v>
      </c>
      <c r="BQA27" s="3">
        <f t="shared" si="358"/>
        <v>18146907873.099998</v>
      </c>
      <c r="BQF27" s="3" t="str">
        <f t="shared" si="359"/>
        <v/>
      </c>
      <c r="BQH27" s="6">
        <v>41274</v>
      </c>
      <c r="BQI27" s="1">
        <v>13.227</v>
      </c>
      <c r="BQJ27" s="1">
        <v>2211528487</v>
      </c>
      <c r="BQK27" s="3">
        <f t="shared" si="360"/>
        <v>29251887297.549</v>
      </c>
      <c r="BQM27" s="6">
        <v>41274</v>
      </c>
      <c r="BQN27" s="1">
        <v>37.68</v>
      </c>
      <c r="BQO27" s="1">
        <v>255838451</v>
      </c>
      <c r="BQP27" s="3">
        <f t="shared" si="361"/>
        <v>9639992833.6800003</v>
      </c>
      <c r="BQR27" s="6">
        <v>41274</v>
      </c>
      <c r="BQS27" s="1">
        <v>31.651</v>
      </c>
      <c r="BQT27" s="1">
        <v>142334810</v>
      </c>
      <c r="BQU27" s="3">
        <f t="shared" si="362"/>
        <v>4505039071.3100004</v>
      </c>
      <c r="BQW27" s="6">
        <v>41274</v>
      </c>
      <c r="BQX27" s="1">
        <v>36.725000000000001</v>
      </c>
      <c r="BQY27" s="1">
        <v>856264092</v>
      </c>
      <c r="BQZ27" s="3">
        <f t="shared" si="363"/>
        <v>31446298778.700001</v>
      </c>
      <c r="BRB27" s="6">
        <v>41274</v>
      </c>
      <c r="BRC27" s="1">
        <v>12.26</v>
      </c>
      <c r="BRD27" s="1">
        <v>654017623</v>
      </c>
      <c r="BRE27" s="3">
        <f t="shared" si="364"/>
        <v>8018256057.9799995</v>
      </c>
      <c r="BRG27" s="6">
        <v>41274</v>
      </c>
      <c r="BRH27" s="1">
        <v>19.6494</v>
      </c>
      <c r="BRI27" s="1">
        <v>2441041110</v>
      </c>
      <c r="BRJ27" s="3">
        <f t="shared" si="365"/>
        <v>47964993186.834</v>
      </c>
      <c r="BRL27" s="6">
        <v>41274</v>
      </c>
      <c r="BRM27" s="1">
        <v>20.62</v>
      </c>
      <c r="BRN27" s="1">
        <v>3079961291</v>
      </c>
      <c r="BRO27" s="3">
        <f t="shared" si="366"/>
        <v>63508801820.420006</v>
      </c>
      <c r="BRQ27" s="6">
        <v>41274</v>
      </c>
      <c r="BRR27" s="1">
        <v>33.32</v>
      </c>
      <c r="BRS27" s="1">
        <v>1395728606</v>
      </c>
      <c r="BRT27" s="3">
        <f t="shared" si="367"/>
        <v>46505677151.919998</v>
      </c>
      <c r="BRV27" s="6">
        <v>41274</v>
      </c>
      <c r="BRW27" s="1">
        <v>108.14</v>
      </c>
      <c r="BRX27" s="1">
        <v>383326538</v>
      </c>
      <c r="BRY27" s="3">
        <f t="shared" si="368"/>
        <v>41452931819.32</v>
      </c>
      <c r="BSA27" s="6">
        <v>41274</v>
      </c>
      <c r="BSB27" s="1">
        <v>37.895000000000003</v>
      </c>
      <c r="BSC27" s="1">
        <v>693900000</v>
      </c>
      <c r="BSD27" s="3">
        <f t="shared" si="369"/>
        <v>26295340500.000004</v>
      </c>
      <c r="BSF27" s="6">
        <v>41274</v>
      </c>
      <c r="BSG27" s="1">
        <v>34.18</v>
      </c>
      <c r="BSH27" s="1">
        <v>1516446309</v>
      </c>
      <c r="BSI27" s="3">
        <f t="shared" si="370"/>
        <v>51832134841.620003</v>
      </c>
      <c r="BSK27" s="6">
        <v>41274</v>
      </c>
      <c r="BSL27" s="1">
        <v>26.62</v>
      </c>
      <c r="BSM27" s="1">
        <v>3820379429</v>
      </c>
      <c r="BSN27" s="3">
        <f t="shared" si="371"/>
        <v>101698500399.98001</v>
      </c>
      <c r="BSP27" s="6">
        <v>41274</v>
      </c>
      <c r="BSQ27" s="1">
        <v>354.03300000000002</v>
      </c>
      <c r="BSR27" s="1">
        <v>160214142</v>
      </c>
      <c r="BSS27" s="3">
        <f t="shared" si="372"/>
        <v>56721093334.686005</v>
      </c>
      <c r="BSU27" s="6">
        <v>41274</v>
      </c>
      <c r="BSV27" s="1">
        <v>76.024699999999996</v>
      </c>
      <c r="BSW27" s="1">
        <v>9302392372</v>
      </c>
      <c r="BSX27" s="3">
        <f t="shared" si="373"/>
        <v>707211589363.58838</v>
      </c>
    </row>
    <row r="28" spans="2:1870" x14ac:dyDescent="0.2">
      <c r="B28" s="6">
        <v>41180</v>
      </c>
      <c r="C28" s="1">
        <v>0.15</v>
      </c>
      <c r="D28" s="1">
        <v>81921</v>
      </c>
      <c r="E28" s="3">
        <f t="shared" si="0"/>
        <v>12288.15</v>
      </c>
      <c r="G28" s="6">
        <v>41089</v>
      </c>
      <c r="H28" s="1">
        <v>2.0000000000000001E-4</v>
      </c>
      <c r="I28" s="1">
        <v>594016</v>
      </c>
      <c r="J28" s="3">
        <f t="shared" si="1"/>
        <v>118.8032</v>
      </c>
      <c r="L28" s="6">
        <v>41089</v>
      </c>
      <c r="M28" s="1">
        <v>1E-4</v>
      </c>
      <c r="N28" s="1">
        <v>29328185</v>
      </c>
      <c r="O28" s="3">
        <f t="shared" si="2"/>
        <v>2932.8185000000003</v>
      </c>
      <c r="Q28" s="6">
        <v>41180</v>
      </c>
      <c r="R28" s="1">
        <v>3.7949999999999999</v>
      </c>
      <c r="S28" s="1">
        <v>209385</v>
      </c>
      <c r="T28" s="3">
        <f t="shared" si="3"/>
        <v>794616.07499999995</v>
      </c>
      <c r="V28" s="6">
        <v>41180</v>
      </c>
      <c r="W28" s="1">
        <v>3.0000000000000001E-3</v>
      </c>
      <c r="X28" s="1">
        <v>2269302</v>
      </c>
      <c r="Y28" s="3">
        <f t="shared" si="4"/>
        <v>6807.9059999999999</v>
      </c>
      <c r="AA28" s="6">
        <v>41180</v>
      </c>
      <c r="AB28" s="1">
        <v>1.25E-4</v>
      </c>
      <c r="AC28" s="1">
        <v>552022</v>
      </c>
      <c r="AD28" s="3">
        <f t="shared" si="5"/>
        <v>69.002750000000006</v>
      </c>
      <c r="AF28" s="6">
        <v>41089</v>
      </c>
      <c r="AG28" s="1">
        <v>1.25E-4</v>
      </c>
      <c r="AH28" s="1">
        <v>52000</v>
      </c>
      <c r="AI28" s="3">
        <f t="shared" si="6"/>
        <v>6.5</v>
      </c>
      <c r="AK28" s="6">
        <v>41180</v>
      </c>
      <c r="AL28" s="1">
        <v>0.75</v>
      </c>
      <c r="AM28" s="1">
        <v>404</v>
      </c>
      <c r="AN28" s="3">
        <f t="shared" si="7"/>
        <v>303</v>
      </c>
      <c r="AP28" s="6">
        <v>41180</v>
      </c>
      <c r="AQ28" s="1">
        <v>3.25</v>
      </c>
      <c r="AR28" s="1">
        <v>144813</v>
      </c>
      <c r="AS28" s="3">
        <f t="shared" si="8"/>
        <v>470642.25</v>
      </c>
      <c r="AU28" s="6">
        <v>41089</v>
      </c>
      <c r="AV28" s="1">
        <v>0.375</v>
      </c>
      <c r="AW28" s="1">
        <v>1423535</v>
      </c>
      <c r="AX28" s="3">
        <f t="shared" si="9"/>
        <v>533825.625</v>
      </c>
      <c r="AZ28" s="6">
        <v>41180</v>
      </c>
      <c r="BA28" s="1">
        <v>0.25</v>
      </c>
      <c r="BB28" s="1">
        <v>18743</v>
      </c>
      <c r="BC28" s="3">
        <f t="shared" si="10"/>
        <v>4685.75</v>
      </c>
      <c r="BE28" s="6">
        <v>40998</v>
      </c>
      <c r="BF28" s="1">
        <v>3.7500000000000001E-4</v>
      </c>
      <c r="BG28" s="1">
        <v>254418</v>
      </c>
      <c r="BH28" s="3">
        <f t="shared" si="11"/>
        <v>95.406750000000002</v>
      </c>
      <c r="BJ28" s="6">
        <v>41180</v>
      </c>
      <c r="BK28" s="1">
        <v>3.9899999999999998E-2</v>
      </c>
      <c r="BL28" s="1">
        <v>1646404</v>
      </c>
      <c r="BM28" s="3">
        <f t="shared" si="12"/>
        <v>65691.5196</v>
      </c>
      <c r="BO28" s="6">
        <v>41180</v>
      </c>
      <c r="BP28" s="1">
        <v>2E-3</v>
      </c>
      <c r="BQ28" s="1">
        <v>2392135</v>
      </c>
      <c r="BR28" s="3">
        <f t="shared" si="13"/>
        <v>4784.2700000000004</v>
      </c>
      <c r="BT28" s="6">
        <v>40907</v>
      </c>
      <c r="BU28" s="1">
        <v>1E-4</v>
      </c>
      <c r="BV28" s="1">
        <v>200</v>
      </c>
      <c r="BW28" s="3">
        <f t="shared" si="14"/>
        <v>0.02</v>
      </c>
      <c r="BY28" s="6">
        <v>41180</v>
      </c>
      <c r="BZ28" s="1">
        <v>1.52E-2</v>
      </c>
      <c r="CA28" s="1">
        <v>355858</v>
      </c>
      <c r="CB28" s="3">
        <f t="shared" si="15"/>
        <v>5409.0415999999996</v>
      </c>
      <c r="CD28" s="6">
        <v>41180</v>
      </c>
      <c r="CE28" s="1">
        <v>0.12</v>
      </c>
      <c r="CF28" s="1">
        <v>429189</v>
      </c>
      <c r="CG28" s="3">
        <f t="shared" si="16"/>
        <v>51502.68</v>
      </c>
      <c r="CI28" s="6">
        <v>41180</v>
      </c>
      <c r="CJ28" s="1">
        <v>8.1300000000000003E-4</v>
      </c>
      <c r="CK28" s="1">
        <v>3666703</v>
      </c>
      <c r="CL28" s="3">
        <f t="shared" si="17"/>
        <v>2981.0295390000001</v>
      </c>
      <c r="CQ28" s="3" t="str">
        <f t="shared" si="18"/>
        <v/>
      </c>
      <c r="CS28" s="6">
        <v>41180</v>
      </c>
      <c r="CT28" s="1">
        <v>1.19</v>
      </c>
      <c r="CU28" s="1">
        <v>4714215</v>
      </c>
      <c r="CV28" s="3">
        <f t="shared" si="19"/>
        <v>5609915.8499999996</v>
      </c>
      <c r="CX28" s="6">
        <v>41180</v>
      </c>
      <c r="CY28" s="1">
        <v>5.0999999999999996</v>
      </c>
      <c r="CZ28" s="1">
        <v>64973</v>
      </c>
      <c r="DA28" s="3">
        <f t="shared" si="20"/>
        <v>331362.3</v>
      </c>
      <c r="DC28" s="6">
        <v>41180</v>
      </c>
      <c r="DD28" s="1">
        <v>5.9999999999999995E-4</v>
      </c>
      <c r="DE28" s="1">
        <v>3250</v>
      </c>
      <c r="DF28" s="3">
        <f t="shared" si="21"/>
        <v>1.9499999999999997</v>
      </c>
      <c r="DH28" s="6">
        <v>41180</v>
      </c>
      <c r="DI28" s="1">
        <v>0.15</v>
      </c>
      <c r="DJ28" s="1">
        <v>305248</v>
      </c>
      <c r="DK28" s="3">
        <f t="shared" si="22"/>
        <v>45787.199999999997</v>
      </c>
      <c r="DM28" s="6">
        <v>40907</v>
      </c>
      <c r="DN28" s="1">
        <v>24.05</v>
      </c>
      <c r="DO28" s="1">
        <v>557</v>
      </c>
      <c r="DP28" s="3">
        <f t="shared" si="23"/>
        <v>13395.85</v>
      </c>
      <c r="DR28" s="6">
        <v>41180</v>
      </c>
      <c r="DS28" s="1">
        <v>1.4999999999999999E-2</v>
      </c>
      <c r="DT28" s="1">
        <v>298454</v>
      </c>
      <c r="DU28" s="3">
        <f t="shared" si="24"/>
        <v>4476.8099999999995</v>
      </c>
      <c r="DW28" s="6">
        <v>41180</v>
      </c>
      <c r="DX28" s="1">
        <v>49.95</v>
      </c>
      <c r="DY28" s="1">
        <v>90</v>
      </c>
      <c r="DZ28" s="3">
        <f t="shared" si="25"/>
        <v>4495.5</v>
      </c>
      <c r="EB28" s="6">
        <v>41180</v>
      </c>
      <c r="EC28" s="1">
        <v>0.96</v>
      </c>
      <c r="ED28" s="1">
        <v>866</v>
      </c>
      <c r="EE28" s="3">
        <f t="shared" si="26"/>
        <v>831.36</v>
      </c>
      <c r="EG28" s="6">
        <v>41180</v>
      </c>
      <c r="EH28" s="1">
        <v>0.41</v>
      </c>
      <c r="EI28" s="1">
        <v>78355</v>
      </c>
      <c r="EJ28" s="3">
        <f t="shared" si="27"/>
        <v>32125.55</v>
      </c>
      <c r="EL28" s="6">
        <v>41180</v>
      </c>
      <c r="EM28" s="1">
        <v>6.4999999999999997E-3</v>
      </c>
      <c r="EN28" s="1">
        <v>2107282</v>
      </c>
      <c r="EO28" s="3">
        <f t="shared" si="28"/>
        <v>13697.332999999999</v>
      </c>
      <c r="EQ28" s="6">
        <v>39447</v>
      </c>
      <c r="ER28" s="1">
        <v>0.9</v>
      </c>
      <c r="ES28" s="1">
        <v>500</v>
      </c>
      <c r="ET28" s="3">
        <f t="shared" si="29"/>
        <v>450</v>
      </c>
      <c r="EV28" s="6">
        <v>41180</v>
      </c>
      <c r="EW28" s="1">
        <v>2.9999999999999997E-4</v>
      </c>
      <c r="EX28" s="1">
        <v>9333893</v>
      </c>
      <c r="EY28" s="3">
        <f t="shared" si="30"/>
        <v>2800.1678999999999</v>
      </c>
      <c r="FA28" s="6">
        <v>41089</v>
      </c>
      <c r="FB28" s="1">
        <v>4.8</v>
      </c>
      <c r="FC28" s="1">
        <v>22746</v>
      </c>
      <c r="FD28" s="3">
        <f t="shared" si="31"/>
        <v>109180.8</v>
      </c>
      <c r="FF28" s="6">
        <v>40543</v>
      </c>
      <c r="FG28" s="1">
        <v>2E-3</v>
      </c>
      <c r="FH28" s="1">
        <v>308400</v>
      </c>
      <c r="FI28" s="3">
        <f t="shared" si="32"/>
        <v>616.80000000000007</v>
      </c>
      <c r="FK28" s="6">
        <v>41180</v>
      </c>
      <c r="FL28" s="1">
        <v>0.1825</v>
      </c>
      <c r="FM28" s="1">
        <v>10146687</v>
      </c>
      <c r="FN28" s="3">
        <f t="shared" si="33"/>
        <v>1851770.3774999999</v>
      </c>
      <c r="FP28" s="6">
        <v>41180</v>
      </c>
      <c r="FQ28" s="1">
        <v>4.0000000000000002E-4</v>
      </c>
      <c r="FR28" s="1">
        <v>7733363</v>
      </c>
      <c r="FS28" s="3">
        <f t="shared" si="34"/>
        <v>3093.3452000000002</v>
      </c>
      <c r="FU28" s="6">
        <v>41180</v>
      </c>
      <c r="FV28" s="1">
        <v>5.1999999999999998E-3</v>
      </c>
      <c r="FW28" s="1">
        <v>38213075</v>
      </c>
      <c r="FX28" s="3">
        <f t="shared" si="35"/>
        <v>198707.99</v>
      </c>
      <c r="FZ28" s="6">
        <v>41180</v>
      </c>
      <c r="GA28" s="1">
        <v>1.1000000000000001</v>
      </c>
      <c r="GB28" s="1">
        <v>10782</v>
      </c>
      <c r="GC28" s="3">
        <f t="shared" si="36"/>
        <v>11860.2</v>
      </c>
      <c r="GE28" s="6">
        <v>41089</v>
      </c>
      <c r="GF28" s="1">
        <v>1.1000000000000001E-3</v>
      </c>
      <c r="GG28" s="1">
        <v>61268</v>
      </c>
      <c r="GH28" s="3">
        <f t="shared" si="37"/>
        <v>67.394800000000004</v>
      </c>
      <c r="GJ28" s="6">
        <v>41180</v>
      </c>
      <c r="GK28" s="1">
        <v>3.0000000000000001E-3</v>
      </c>
      <c r="GL28" s="1">
        <v>2226763</v>
      </c>
      <c r="GM28" s="3">
        <f t="shared" si="38"/>
        <v>6680.2889999999998</v>
      </c>
      <c r="GO28" s="6">
        <v>41180</v>
      </c>
      <c r="GP28" s="1">
        <v>1.2</v>
      </c>
      <c r="GQ28" s="1">
        <v>46002</v>
      </c>
      <c r="GR28" s="3">
        <f t="shared" si="39"/>
        <v>55202.400000000001</v>
      </c>
      <c r="GT28" s="6">
        <v>41180</v>
      </c>
      <c r="GU28" s="1">
        <v>620</v>
      </c>
      <c r="GV28" s="1">
        <v>2383</v>
      </c>
      <c r="GW28" s="3">
        <f t="shared" si="40"/>
        <v>1477460</v>
      </c>
      <c r="GY28" s="6">
        <v>41180</v>
      </c>
      <c r="GZ28" s="1">
        <v>0.79</v>
      </c>
      <c r="HA28" s="1">
        <v>252560</v>
      </c>
      <c r="HB28" s="3">
        <f t="shared" si="41"/>
        <v>199522.40000000002</v>
      </c>
      <c r="HD28" s="6">
        <v>41180</v>
      </c>
      <c r="HE28" s="1">
        <v>55.5</v>
      </c>
      <c r="HF28" s="1">
        <v>41225</v>
      </c>
      <c r="HG28" s="3">
        <f t="shared" si="42"/>
        <v>2287987.5</v>
      </c>
      <c r="HL28" s="3" t="str">
        <f t="shared" si="43"/>
        <v/>
      </c>
      <c r="HN28" s="6">
        <v>41180</v>
      </c>
      <c r="HO28" s="1">
        <v>0.04</v>
      </c>
      <c r="HP28" s="1">
        <v>76275</v>
      </c>
      <c r="HQ28" s="3">
        <f t="shared" si="44"/>
        <v>3051</v>
      </c>
      <c r="HS28" s="6">
        <v>41180</v>
      </c>
      <c r="HT28" s="1">
        <v>0.20100000000000001</v>
      </c>
      <c r="HU28" s="1">
        <v>577923</v>
      </c>
      <c r="HV28" s="3">
        <f t="shared" si="45"/>
        <v>116162.523</v>
      </c>
      <c r="HX28" s="6">
        <v>41180</v>
      </c>
      <c r="HY28" s="1">
        <v>11.49</v>
      </c>
      <c r="HZ28" s="1">
        <v>19403418</v>
      </c>
      <c r="IA28" s="3">
        <f t="shared" si="46"/>
        <v>222945272.81999999</v>
      </c>
      <c r="IC28" s="6">
        <v>41180</v>
      </c>
      <c r="ID28" s="1">
        <v>3.0000000000000001E-3</v>
      </c>
      <c r="IE28" s="1">
        <v>1703080</v>
      </c>
      <c r="IF28" s="3">
        <f t="shared" si="47"/>
        <v>5109.24</v>
      </c>
      <c r="IH28" s="6">
        <v>41180</v>
      </c>
      <c r="II28" s="1">
        <v>4.4850000000000003</v>
      </c>
      <c r="IJ28" s="1">
        <v>1034383</v>
      </c>
      <c r="IK28" s="3">
        <f t="shared" si="48"/>
        <v>4639207.7549999999</v>
      </c>
      <c r="IM28" s="6">
        <v>41180</v>
      </c>
      <c r="IN28" s="1">
        <v>1.9000000000000001E-4</v>
      </c>
      <c r="IO28" s="1">
        <v>4466118</v>
      </c>
      <c r="IP28" s="3">
        <f t="shared" si="49"/>
        <v>848.56242000000009</v>
      </c>
      <c r="IR28" s="6">
        <v>41180</v>
      </c>
      <c r="IS28" s="1">
        <v>10.5</v>
      </c>
      <c r="IT28" s="1">
        <v>1540</v>
      </c>
      <c r="IU28" s="3">
        <f t="shared" si="50"/>
        <v>16170</v>
      </c>
      <c r="IW28" s="6">
        <v>41180</v>
      </c>
      <c r="IX28" s="1">
        <v>0.10199999999999999</v>
      </c>
      <c r="IY28" s="1">
        <v>4036337</v>
      </c>
      <c r="IZ28" s="3">
        <f t="shared" si="51"/>
        <v>411706.37399999995</v>
      </c>
      <c r="JB28" s="6">
        <v>41180</v>
      </c>
      <c r="JC28" s="1">
        <v>0.125</v>
      </c>
      <c r="JD28" s="1">
        <v>2837366</v>
      </c>
      <c r="JE28" s="3">
        <f t="shared" si="52"/>
        <v>354670.75</v>
      </c>
      <c r="JG28" s="6">
        <v>41180</v>
      </c>
      <c r="JH28" s="1">
        <v>1.6E-2</v>
      </c>
      <c r="JI28" s="1">
        <v>257945</v>
      </c>
      <c r="JJ28" s="3">
        <f t="shared" si="53"/>
        <v>4127.12</v>
      </c>
      <c r="JO28" s="3" t="str">
        <f t="shared" si="54"/>
        <v/>
      </c>
      <c r="JQ28" s="6">
        <v>41180</v>
      </c>
      <c r="JR28" s="1">
        <v>15</v>
      </c>
      <c r="JS28" s="1">
        <v>1527</v>
      </c>
      <c r="JT28" s="3">
        <f t="shared" si="55"/>
        <v>22905</v>
      </c>
      <c r="JY28" s="3" t="str">
        <f t="shared" si="56"/>
        <v/>
      </c>
      <c r="KA28" s="6">
        <v>40086</v>
      </c>
      <c r="KB28" s="1">
        <v>5.5</v>
      </c>
      <c r="KC28" s="1">
        <v>4946</v>
      </c>
      <c r="KD28" s="3">
        <f t="shared" si="57"/>
        <v>27203</v>
      </c>
      <c r="KI28" s="3" t="str">
        <f t="shared" si="58"/>
        <v/>
      </c>
      <c r="KK28" s="6">
        <v>41180</v>
      </c>
      <c r="KL28" s="1">
        <v>21.06</v>
      </c>
      <c r="KM28" s="1">
        <v>58693573</v>
      </c>
      <c r="KN28" s="3">
        <f t="shared" si="59"/>
        <v>1236086647.3799999</v>
      </c>
      <c r="KP28" s="6">
        <v>41180</v>
      </c>
      <c r="KQ28" s="1">
        <v>0.38500000000000001</v>
      </c>
      <c r="KR28" s="1">
        <v>6150420</v>
      </c>
      <c r="KS28" s="3">
        <f t="shared" si="60"/>
        <v>2367911.7000000002</v>
      </c>
      <c r="KU28" s="6">
        <v>41180</v>
      </c>
      <c r="KV28" s="1">
        <v>0.15</v>
      </c>
      <c r="KW28" s="1">
        <v>278913</v>
      </c>
      <c r="KX28" s="3">
        <f t="shared" si="61"/>
        <v>41836.949999999997</v>
      </c>
      <c r="KZ28" s="6">
        <v>41180</v>
      </c>
      <c r="LA28" s="1">
        <v>100</v>
      </c>
      <c r="LB28" s="1">
        <v>273</v>
      </c>
      <c r="LC28" s="3">
        <f t="shared" si="62"/>
        <v>27300</v>
      </c>
      <c r="LE28" s="6">
        <v>41180</v>
      </c>
      <c r="LF28" s="1">
        <v>0.09</v>
      </c>
      <c r="LG28" s="1">
        <v>314983</v>
      </c>
      <c r="LH28" s="3">
        <f t="shared" si="63"/>
        <v>28348.469999999998</v>
      </c>
      <c r="LJ28" s="6">
        <v>41180</v>
      </c>
      <c r="LK28" s="1">
        <v>16.399999999999999</v>
      </c>
      <c r="LL28" s="1">
        <v>15109</v>
      </c>
      <c r="LM28" s="3">
        <f t="shared" si="64"/>
        <v>247787.59999999998</v>
      </c>
      <c r="LO28" s="6">
        <v>41180</v>
      </c>
      <c r="LP28" s="1">
        <v>0.15</v>
      </c>
      <c r="LQ28" s="1">
        <v>109</v>
      </c>
      <c r="LR28" s="3">
        <f t="shared" si="65"/>
        <v>16.349999999999998</v>
      </c>
      <c r="LW28" s="3" t="str">
        <f t="shared" si="66"/>
        <v/>
      </c>
      <c r="LY28" s="6">
        <v>41180</v>
      </c>
      <c r="LZ28" s="1">
        <v>2E-3</v>
      </c>
      <c r="MA28" s="1">
        <v>4697450</v>
      </c>
      <c r="MB28" s="3">
        <f t="shared" si="67"/>
        <v>9394.9</v>
      </c>
      <c r="MD28" s="6">
        <v>41180</v>
      </c>
      <c r="ME28" s="1">
        <v>0.28988000000000003</v>
      </c>
      <c r="MF28" s="1">
        <v>919309</v>
      </c>
      <c r="MG28" s="3">
        <f t="shared" si="68"/>
        <v>266489.29292000004</v>
      </c>
      <c r="MI28" s="6">
        <v>41180</v>
      </c>
      <c r="MJ28" s="1">
        <v>1.05</v>
      </c>
      <c r="MK28" s="1">
        <v>482070</v>
      </c>
      <c r="ML28" s="3">
        <f t="shared" si="69"/>
        <v>506173.5</v>
      </c>
      <c r="MN28" s="6">
        <v>41180</v>
      </c>
      <c r="MO28" s="1">
        <v>0.17</v>
      </c>
      <c r="MP28" s="1">
        <v>7692942</v>
      </c>
      <c r="MQ28" s="3">
        <f t="shared" si="70"/>
        <v>1307800.1400000001</v>
      </c>
      <c r="MS28" s="6">
        <v>41180</v>
      </c>
      <c r="MT28" s="1">
        <v>0.38</v>
      </c>
      <c r="MU28" s="1">
        <v>36782</v>
      </c>
      <c r="MV28" s="3">
        <f t="shared" si="71"/>
        <v>13977.16</v>
      </c>
      <c r="NA28" s="3" t="str">
        <f t="shared" si="72"/>
        <v/>
      </c>
      <c r="NC28" s="6">
        <v>41180</v>
      </c>
      <c r="ND28" s="1">
        <v>0.23499999999999999</v>
      </c>
      <c r="NE28" s="1">
        <v>1022174</v>
      </c>
      <c r="NF28" s="3">
        <f t="shared" si="73"/>
        <v>240210.88999999998</v>
      </c>
      <c r="NH28" s="6">
        <v>41180</v>
      </c>
      <c r="NI28" s="1">
        <v>60</v>
      </c>
      <c r="NJ28" s="1">
        <v>10393</v>
      </c>
      <c r="NK28" s="3">
        <f t="shared" si="74"/>
        <v>623580</v>
      </c>
      <c r="NM28" s="6">
        <v>41180</v>
      </c>
      <c r="NN28" s="1">
        <v>0.19</v>
      </c>
      <c r="NO28" s="1">
        <v>1718791</v>
      </c>
      <c r="NP28" s="3">
        <f t="shared" si="75"/>
        <v>326570.28999999998</v>
      </c>
      <c r="NR28" s="6">
        <v>41180</v>
      </c>
      <c r="NS28" s="1">
        <v>40.4</v>
      </c>
      <c r="NT28" s="1">
        <v>587110</v>
      </c>
      <c r="NU28" s="3">
        <f t="shared" si="76"/>
        <v>23719244</v>
      </c>
      <c r="NZ28" s="3" t="str">
        <f t="shared" si="77"/>
        <v/>
      </c>
      <c r="OB28" s="6">
        <v>41180</v>
      </c>
      <c r="OC28" s="1">
        <v>1.69</v>
      </c>
      <c r="OD28" s="1">
        <v>552303</v>
      </c>
      <c r="OE28" s="3">
        <f t="shared" si="78"/>
        <v>933392.07</v>
      </c>
      <c r="OG28" s="6">
        <v>41180</v>
      </c>
      <c r="OH28" s="1">
        <v>0.7</v>
      </c>
      <c r="OI28" s="1">
        <v>275249</v>
      </c>
      <c r="OJ28" s="3">
        <f t="shared" si="79"/>
        <v>192674.3</v>
      </c>
      <c r="OO28" s="3" t="str">
        <f t="shared" si="80"/>
        <v/>
      </c>
      <c r="OQ28" s="6">
        <v>41180</v>
      </c>
      <c r="OR28" s="1">
        <v>6.84</v>
      </c>
      <c r="OS28" s="1">
        <v>1125014</v>
      </c>
      <c r="OT28" s="3">
        <f t="shared" si="81"/>
        <v>7695095.7599999998</v>
      </c>
      <c r="OV28" s="6">
        <v>41180</v>
      </c>
      <c r="OW28" s="1">
        <v>1.35</v>
      </c>
      <c r="OX28" s="1">
        <v>167565</v>
      </c>
      <c r="OY28" s="3">
        <f t="shared" si="82"/>
        <v>226212.75000000003</v>
      </c>
      <c r="PA28" s="6">
        <v>41180</v>
      </c>
      <c r="PB28" s="1">
        <v>1.03</v>
      </c>
      <c r="PC28" s="1">
        <v>1124512</v>
      </c>
      <c r="PD28" s="3">
        <f t="shared" si="83"/>
        <v>1158247.3600000001</v>
      </c>
      <c r="PF28" s="6">
        <v>41180</v>
      </c>
      <c r="PG28" s="1">
        <v>16</v>
      </c>
      <c r="PH28" s="1">
        <v>4815</v>
      </c>
      <c r="PI28" s="3">
        <f t="shared" si="84"/>
        <v>77040</v>
      </c>
      <c r="PK28" s="6">
        <v>41180</v>
      </c>
      <c r="PL28" s="1">
        <v>1.7</v>
      </c>
      <c r="PM28" s="1">
        <v>54480</v>
      </c>
      <c r="PN28" s="3">
        <f t="shared" si="85"/>
        <v>92616</v>
      </c>
      <c r="PP28" s="6">
        <v>41180</v>
      </c>
      <c r="PQ28" s="1">
        <v>7.45</v>
      </c>
      <c r="PR28" s="1">
        <v>232499</v>
      </c>
      <c r="PS28" s="3">
        <f t="shared" si="86"/>
        <v>1732117.55</v>
      </c>
      <c r="PU28" s="6">
        <v>41180</v>
      </c>
      <c r="PV28" s="1">
        <v>35.6</v>
      </c>
      <c r="PW28" s="1">
        <v>5925184</v>
      </c>
      <c r="PX28" s="3">
        <f t="shared" si="87"/>
        <v>210936550.40000001</v>
      </c>
      <c r="QC28" s="3" t="str">
        <f t="shared" si="88"/>
        <v/>
      </c>
      <c r="QE28" s="6">
        <v>41180</v>
      </c>
      <c r="QF28" s="1">
        <v>2.99</v>
      </c>
      <c r="QG28" s="1">
        <v>131927</v>
      </c>
      <c r="QH28" s="3">
        <f t="shared" si="89"/>
        <v>394461.73000000004</v>
      </c>
      <c r="QJ28" s="6">
        <v>41180</v>
      </c>
      <c r="QK28" s="1">
        <v>0.247</v>
      </c>
      <c r="QL28" s="1">
        <v>212405</v>
      </c>
      <c r="QM28" s="3">
        <f t="shared" si="90"/>
        <v>52464.034999999996</v>
      </c>
      <c r="QO28" s="6">
        <v>41180</v>
      </c>
      <c r="QP28" s="1">
        <v>12.5001</v>
      </c>
      <c r="QQ28" s="1">
        <v>155840</v>
      </c>
      <c r="QR28" s="3">
        <f t="shared" si="91"/>
        <v>1948015.584</v>
      </c>
      <c r="QT28" s="6">
        <v>41180</v>
      </c>
      <c r="QU28" s="1">
        <v>9.3699999999999992</v>
      </c>
      <c r="QV28" s="1">
        <v>9204995</v>
      </c>
      <c r="QW28" s="3">
        <f t="shared" si="92"/>
        <v>86250803.149999991</v>
      </c>
      <c r="RB28" s="3" t="str">
        <f t="shared" si="93"/>
        <v/>
      </c>
      <c r="RD28" s="6">
        <v>41180</v>
      </c>
      <c r="RE28" s="1">
        <v>17.850000000000001</v>
      </c>
      <c r="RF28" s="1">
        <v>2100</v>
      </c>
      <c r="RG28" s="3">
        <f t="shared" si="94"/>
        <v>37485</v>
      </c>
      <c r="RI28" s="6">
        <v>41180</v>
      </c>
      <c r="RJ28" s="1">
        <v>513.45010000000002</v>
      </c>
      <c r="RK28" s="1">
        <v>135178</v>
      </c>
      <c r="RL28" s="3">
        <f t="shared" si="95"/>
        <v>69407157.617799997</v>
      </c>
      <c r="RN28" s="6">
        <v>41180</v>
      </c>
      <c r="RO28" s="1">
        <v>38.4</v>
      </c>
      <c r="RP28" s="1">
        <v>724620</v>
      </c>
      <c r="RQ28" s="3">
        <f t="shared" si="96"/>
        <v>27825408</v>
      </c>
      <c r="RS28" s="6">
        <v>41180</v>
      </c>
      <c r="RT28" s="1">
        <v>0.31</v>
      </c>
      <c r="RU28" s="1">
        <v>177874</v>
      </c>
      <c r="RV28" s="3">
        <f t="shared" si="97"/>
        <v>55140.94</v>
      </c>
      <c r="RX28" s="6">
        <v>41180</v>
      </c>
      <c r="RY28" s="1">
        <v>2.35</v>
      </c>
      <c r="RZ28" s="1">
        <v>111502</v>
      </c>
      <c r="SA28" s="3">
        <f t="shared" si="98"/>
        <v>262029.7</v>
      </c>
      <c r="SF28" s="3" t="str">
        <f t="shared" si="99"/>
        <v/>
      </c>
      <c r="SH28" s="6">
        <v>41180</v>
      </c>
      <c r="SI28" s="1">
        <v>1.25</v>
      </c>
      <c r="SJ28" s="1">
        <v>417238</v>
      </c>
      <c r="SK28" s="3">
        <f t="shared" si="100"/>
        <v>521547.5</v>
      </c>
      <c r="SM28" s="6">
        <v>40998</v>
      </c>
      <c r="SN28" s="1">
        <v>40</v>
      </c>
      <c r="SO28" s="1">
        <v>41</v>
      </c>
      <c r="SP28" s="3">
        <f t="shared" si="101"/>
        <v>1640</v>
      </c>
      <c r="SR28" s="6">
        <v>41180</v>
      </c>
      <c r="SS28" s="1">
        <v>53.52</v>
      </c>
      <c r="ST28" s="1">
        <v>153102</v>
      </c>
      <c r="SU28" s="3">
        <f t="shared" si="102"/>
        <v>8194019.04</v>
      </c>
      <c r="SZ28" s="3" t="str">
        <f t="shared" si="103"/>
        <v/>
      </c>
      <c r="TB28" s="6">
        <v>41180</v>
      </c>
      <c r="TC28" s="1">
        <v>3.05</v>
      </c>
      <c r="TD28" s="1">
        <v>434650</v>
      </c>
      <c r="TE28" s="3">
        <f t="shared" si="104"/>
        <v>1325682.5</v>
      </c>
      <c r="TG28" s="6">
        <v>41180</v>
      </c>
      <c r="TH28" s="1">
        <v>5.48</v>
      </c>
      <c r="TI28" s="1">
        <v>217790</v>
      </c>
      <c r="TJ28" s="3">
        <f t="shared" si="105"/>
        <v>1193489.2000000002</v>
      </c>
      <c r="TL28" s="6">
        <v>41180</v>
      </c>
      <c r="TM28" s="1">
        <v>0.57599999999999996</v>
      </c>
      <c r="TN28" s="1">
        <v>1305713</v>
      </c>
      <c r="TO28" s="3">
        <f t="shared" si="106"/>
        <v>752090.68799999997</v>
      </c>
      <c r="TQ28" s="6">
        <v>41180</v>
      </c>
      <c r="TR28" s="1">
        <v>5.665</v>
      </c>
      <c r="TS28" s="1">
        <v>2590653</v>
      </c>
      <c r="TT28" s="3">
        <f t="shared" si="107"/>
        <v>14676049.244999999</v>
      </c>
      <c r="TY28" s="3" t="str">
        <f t="shared" si="108"/>
        <v/>
      </c>
      <c r="UA28" s="6">
        <v>41180</v>
      </c>
      <c r="UB28" s="1">
        <v>12.69</v>
      </c>
      <c r="UC28" s="1">
        <v>3065902</v>
      </c>
      <c r="UD28" s="3">
        <f t="shared" si="109"/>
        <v>38906296.379999995</v>
      </c>
      <c r="UF28" s="6">
        <v>41180</v>
      </c>
      <c r="UG28" s="1">
        <v>9.5237999999999996</v>
      </c>
      <c r="UH28" s="1">
        <v>17304</v>
      </c>
      <c r="UI28" s="3">
        <f t="shared" si="110"/>
        <v>164799.8352</v>
      </c>
      <c r="UK28" s="6">
        <v>41180</v>
      </c>
      <c r="UL28" s="1">
        <v>33.78</v>
      </c>
      <c r="UM28" s="1">
        <v>8303985</v>
      </c>
      <c r="UN28" s="3">
        <f t="shared" si="111"/>
        <v>280508613.30000001</v>
      </c>
      <c r="UP28" s="6">
        <v>41180</v>
      </c>
      <c r="UQ28" s="1">
        <v>7.1</v>
      </c>
      <c r="UR28" s="1">
        <v>29514</v>
      </c>
      <c r="US28" s="3">
        <f t="shared" si="112"/>
        <v>209549.4</v>
      </c>
      <c r="UU28" s="6">
        <v>41180</v>
      </c>
      <c r="UV28" s="1">
        <v>7.1</v>
      </c>
      <c r="UW28" s="1">
        <v>4546973</v>
      </c>
      <c r="UX28" s="3">
        <f t="shared" si="113"/>
        <v>32283508.299999997</v>
      </c>
      <c r="VC28" s="3" t="str">
        <f t="shared" si="114"/>
        <v/>
      </c>
      <c r="VH28" s="3" t="str">
        <f t="shared" si="115"/>
        <v/>
      </c>
      <c r="VJ28" s="6">
        <v>41180</v>
      </c>
      <c r="VK28" s="1">
        <v>30.25</v>
      </c>
      <c r="VL28" s="1">
        <v>324055</v>
      </c>
      <c r="VM28" s="3">
        <f t="shared" si="116"/>
        <v>9802663.75</v>
      </c>
      <c r="VO28" s="6">
        <v>41180</v>
      </c>
      <c r="VP28" s="1">
        <v>3.77</v>
      </c>
      <c r="VQ28" s="1">
        <v>22680169</v>
      </c>
      <c r="VR28" s="3">
        <f t="shared" si="117"/>
        <v>85504237.129999995</v>
      </c>
      <c r="VT28" s="6">
        <v>41180</v>
      </c>
      <c r="VU28" s="1">
        <v>0.12</v>
      </c>
      <c r="VV28" s="1">
        <v>21244</v>
      </c>
      <c r="VW28" s="3">
        <f t="shared" si="118"/>
        <v>2549.2799999999997</v>
      </c>
      <c r="VY28" s="6">
        <v>41180</v>
      </c>
      <c r="VZ28" s="1">
        <v>1.0900000000000001</v>
      </c>
      <c r="WA28" s="1">
        <v>240507</v>
      </c>
      <c r="WB28" s="3">
        <f t="shared" si="119"/>
        <v>262152.63</v>
      </c>
      <c r="WG28" s="3" t="str">
        <f t="shared" si="120"/>
        <v/>
      </c>
      <c r="WI28" s="6">
        <v>41180</v>
      </c>
      <c r="WJ28" s="1">
        <v>3.19</v>
      </c>
      <c r="WK28" s="1">
        <v>2337226</v>
      </c>
      <c r="WL28" s="3">
        <f t="shared" si="121"/>
        <v>7455750.9399999995</v>
      </c>
      <c r="WN28" s="6">
        <v>41180</v>
      </c>
      <c r="WO28" s="1">
        <v>13.181800000000001</v>
      </c>
      <c r="WP28" s="1">
        <v>56612</v>
      </c>
      <c r="WQ28" s="3">
        <f t="shared" si="122"/>
        <v>746248.06160000002</v>
      </c>
      <c r="WS28" s="6">
        <v>41180</v>
      </c>
      <c r="WT28" s="1">
        <v>28.56</v>
      </c>
      <c r="WU28" s="1">
        <v>1054638</v>
      </c>
      <c r="WV28" s="3">
        <f t="shared" si="123"/>
        <v>30120461.279999997</v>
      </c>
      <c r="WX28" s="6">
        <v>41180</v>
      </c>
      <c r="WY28" s="1">
        <v>17.809999999999999</v>
      </c>
      <c r="WZ28" s="1">
        <v>312116844</v>
      </c>
      <c r="XA28" s="3">
        <f t="shared" si="124"/>
        <v>5558800991.6399994</v>
      </c>
      <c r="XC28" s="6">
        <v>41180</v>
      </c>
      <c r="XD28" s="1">
        <v>4.5199999999999996</v>
      </c>
      <c r="XE28" s="1">
        <v>626606</v>
      </c>
      <c r="XF28" s="3">
        <f t="shared" si="125"/>
        <v>2832259.1199999996</v>
      </c>
      <c r="XK28" s="3" t="str">
        <f t="shared" si="126"/>
        <v/>
      </c>
      <c r="XM28" s="6">
        <v>41180</v>
      </c>
      <c r="XN28" s="1">
        <v>9.99</v>
      </c>
      <c r="XO28" s="1">
        <v>33277</v>
      </c>
      <c r="XP28" s="3">
        <f t="shared" si="127"/>
        <v>332437.23</v>
      </c>
      <c r="XU28" s="3" t="str">
        <f t="shared" si="128"/>
        <v/>
      </c>
      <c r="XW28" s="6">
        <v>41180</v>
      </c>
      <c r="XX28" s="1">
        <v>179.85</v>
      </c>
      <c r="XY28" s="1">
        <v>1013</v>
      </c>
      <c r="XZ28" s="3">
        <f t="shared" si="129"/>
        <v>182188.05</v>
      </c>
      <c r="YE28" s="3" t="str">
        <f t="shared" si="130"/>
        <v/>
      </c>
      <c r="YG28" s="6">
        <v>41180</v>
      </c>
      <c r="YH28" s="1">
        <v>3.15</v>
      </c>
      <c r="YI28" s="1">
        <v>430309</v>
      </c>
      <c r="YJ28" s="3">
        <f t="shared" si="131"/>
        <v>1355473.3499999999</v>
      </c>
      <c r="YL28" s="6">
        <v>41180</v>
      </c>
      <c r="YM28" s="1">
        <v>3.7</v>
      </c>
      <c r="YN28" s="1">
        <v>787163</v>
      </c>
      <c r="YO28" s="3">
        <f t="shared" si="132"/>
        <v>2912503.1</v>
      </c>
      <c r="YQ28" s="6">
        <v>41180</v>
      </c>
      <c r="YR28" s="1">
        <v>51.6</v>
      </c>
      <c r="YS28" s="1">
        <v>2135953</v>
      </c>
      <c r="YT28" s="3">
        <f t="shared" si="133"/>
        <v>110215174.8</v>
      </c>
      <c r="YV28" s="6">
        <v>41180</v>
      </c>
      <c r="YW28" s="1">
        <v>5.49</v>
      </c>
      <c r="YX28" s="1">
        <v>2061824</v>
      </c>
      <c r="YY28" s="3">
        <f t="shared" si="134"/>
        <v>11319413.76</v>
      </c>
      <c r="ZA28" s="6">
        <v>41180</v>
      </c>
      <c r="ZB28" s="1">
        <v>7.0519999999999996</v>
      </c>
      <c r="ZC28" s="1">
        <v>36432</v>
      </c>
      <c r="ZD28" s="3">
        <f t="shared" si="135"/>
        <v>256918.46399999998</v>
      </c>
      <c r="ZF28" s="6">
        <v>41180</v>
      </c>
      <c r="ZG28" s="1">
        <v>11.1494</v>
      </c>
      <c r="ZH28" s="1">
        <v>12980705</v>
      </c>
      <c r="ZI28" s="3">
        <f t="shared" si="136"/>
        <v>144727072.32699999</v>
      </c>
      <c r="ZK28" s="6">
        <v>41180</v>
      </c>
      <c r="ZL28" s="1">
        <v>2.8</v>
      </c>
      <c r="ZM28" s="1">
        <v>13927267</v>
      </c>
      <c r="ZN28" s="3">
        <f t="shared" si="137"/>
        <v>38996347.599999994</v>
      </c>
      <c r="ZP28" s="6">
        <v>41180</v>
      </c>
      <c r="ZQ28" s="1">
        <v>4.4000000000000004</v>
      </c>
      <c r="ZR28" s="1">
        <v>50389</v>
      </c>
      <c r="ZS28" s="3">
        <f t="shared" si="138"/>
        <v>221711.6</v>
      </c>
      <c r="ZX28" s="3" t="str">
        <f t="shared" si="139"/>
        <v/>
      </c>
      <c r="AAC28" s="3" t="str">
        <f t="shared" si="140"/>
        <v/>
      </c>
      <c r="AAH28" s="3" t="str">
        <f t="shared" si="141"/>
        <v/>
      </c>
      <c r="AAM28" s="3" t="str">
        <f t="shared" si="142"/>
        <v/>
      </c>
      <c r="AAO28" s="6">
        <v>41180</v>
      </c>
      <c r="AAP28" s="1">
        <v>4.95</v>
      </c>
      <c r="AAQ28" s="1">
        <v>2530096</v>
      </c>
      <c r="AAR28" s="3">
        <f t="shared" si="143"/>
        <v>12523975.200000001</v>
      </c>
      <c r="AAW28" s="3" t="str">
        <f t="shared" si="144"/>
        <v/>
      </c>
      <c r="ABB28" s="3" t="str">
        <f t="shared" si="145"/>
        <v/>
      </c>
      <c r="ABG28" s="3" t="str">
        <f t="shared" si="146"/>
        <v/>
      </c>
      <c r="ABI28" s="6">
        <v>41180</v>
      </c>
      <c r="ABJ28" s="1">
        <v>17</v>
      </c>
      <c r="ABK28" s="1">
        <v>10449438</v>
      </c>
      <c r="ABL28" s="3">
        <f t="shared" si="147"/>
        <v>177640446</v>
      </c>
      <c r="ABN28" s="6">
        <v>41180</v>
      </c>
      <c r="ABO28" s="1">
        <v>6.11</v>
      </c>
      <c r="ABP28" s="1">
        <v>4138763</v>
      </c>
      <c r="ABQ28" s="3">
        <f t="shared" si="148"/>
        <v>25287841.93</v>
      </c>
      <c r="ABV28" s="3" t="str">
        <f t="shared" si="149"/>
        <v/>
      </c>
      <c r="ABX28" s="6">
        <v>41180</v>
      </c>
      <c r="ABY28" s="1">
        <v>7.0000000000000007E-2</v>
      </c>
      <c r="ABZ28" s="1">
        <v>133474</v>
      </c>
      <c r="ACA28" s="3">
        <f t="shared" si="150"/>
        <v>9343.18</v>
      </c>
      <c r="ACC28" s="6">
        <v>41180</v>
      </c>
      <c r="ACD28" s="1">
        <v>12.88</v>
      </c>
      <c r="ACE28" s="1">
        <v>13707672</v>
      </c>
      <c r="ACF28" s="3">
        <f t="shared" si="151"/>
        <v>176554815.36000001</v>
      </c>
      <c r="ACK28" s="3" t="str">
        <f t="shared" si="152"/>
        <v/>
      </c>
      <c r="ACP28" s="3" t="str">
        <f t="shared" si="153"/>
        <v/>
      </c>
      <c r="ACU28" s="3" t="str">
        <f t="shared" si="154"/>
        <v/>
      </c>
      <c r="ACW28" s="6">
        <v>41180</v>
      </c>
      <c r="ACX28" s="1">
        <v>5.84</v>
      </c>
      <c r="ACY28" s="1">
        <v>4067315</v>
      </c>
      <c r="ACZ28" s="3">
        <f t="shared" si="155"/>
        <v>23753119.599999998</v>
      </c>
      <c r="ADB28" s="6">
        <v>41180</v>
      </c>
      <c r="ADC28" s="1">
        <v>6.61</v>
      </c>
      <c r="ADD28" s="1">
        <v>11374473</v>
      </c>
      <c r="ADE28" s="3">
        <f t="shared" si="156"/>
        <v>75185266.530000001</v>
      </c>
      <c r="ADG28" s="6">
        <v>41180</v>
      </c>
      <c r="ADH28" s="1">
        <v>4.54</v>
      </c>
      <c r="ADI28" s="1">
        <v>28018267</v>
      </c>
      <c r="ADJ28" s="3">
        <f t="shared" si="157"/>
        <v>127202932.18000001</v>
      </c>
      <c r="ADL28" s="6">
        <v>41180</v>
      </c>
      <c r="ADM28" s="1">
        <v>5.47</v>
      </c>
      <c r="ADN28" s="1">
        <v>6616650</v>
      </c>
      <c r="ADO28" s="3">
        <f t="shared" si="158"/>
        <v>36193075.5</v>
      </c>
      <c r="ADT28" s="3" t="str">
        <f t="shared" si="159"/>
        <v/>
      </c>
      <c r="ADY28" s="3" t="str">
        <f t="shared" si="160"/>
        <v/>
      </c>
      <c r="AED28" s="3" t="str">
        <f t="shared" si="161"/>
        <v/>
      </c>
      <c r="AEF28" s="6">
        <v>41180</v>
      </c>
      <c r="AEG28" s="1">
        <v>8.9844000000000008</v>
      </c>
      <c r="AEH28" s="1">
        <v>92028</v>
      </c>
      <c r="AEI28" s="3">
        <f t="shared" si="162"/>
        <v>826816.36320000002</v>
      </c>
      <c r="AEN28" s="3" t="str">
        <f t="shared" si="163"/>
        <v/>
      </c>
      <c r="AEP28" s="6">
        <v>41180</v>
      </c>
      <c r="AEQ28" s="1">
        <v>5.97</v>
      </c>
      <c r="AER28" s="1">
        <v>5475013</v>
      </c>
      <c r="AES28" s="3">
        <f t="shared" si="164"/>
        <v>32685827.609999999</v>
      </c>
      <c r="AEU28" s="6">
        <v>41180</v>
      </c>
      <c r="AEV28" s="1">
        <v>1.44</v>
      </c>
      <c r="AEW28" s="1">
        <v>16305725</v>
      </c>
      <c r="AEX28" s="3">
        <f t="shared" si="165"/>
        <v>23480244</v>
      </c>
      <c r="AEZ28" s="6">
        <v>41180</v>
      </c>
      <c r="AFA28" s="1">
        <v>5.9399999999999995</v>
      </c>
      <c r="AFB28" s="1">
        <v>3246650</v>
      </c>
      <c r="AFC28" s="3">
        <f t="shared" si="166"/>
        <v>19285101</v>
      </c>
      <c r="AFH28" s="3" t="str">
        <f t="shared" si="167"/>
        <v/>
      </c>
      <c r="AFJ28" s="6">
        <v>41180</v>
      </c>
      <c r="AFK28" s="1">
        <v>8.39</v>
      </c>
      <c r="AFL28" s="1">
        <v>10457740</v>
      </c>
      <c r="AFM28" s="3">
        <f t="shared" si="168"/>
        <v>87740438.600000009</v>
      </c>
      <c r="AFO28" s="6">
        <v>41180</v>
      </c>
      <c r="AFP28" s="1">
        <v>10.275</v>
      </c>
      <c r="AFQ28" s="1">
        <v>66700876</v>
      </c>
      <c r="AFR28" s="3">
        <f t="shared" si="169"/>
        <v>685351500.89999998</v>
      </c>
      <c r="AFW28" s="3" t="str">
        <f t="shared" si="170"/>
        <v/>
      </c>
      <c r="AGB28" s="3" t="str">
        <f t="shared" si="171"/>
        <v/>
      </c>
      <c r="AGD28" s="6">
        <v>41180</v>
      </c>
      <c r="AGE28" s="1">
        <v>1.6156999999999999</v>
      </c>
      <c r="AGF28" s="1">
        <v>101166732</v>
      </c>
      <c r="AGG28" s="3">
        <f t="shared" si="172"/>
        <v>163455088.8924</v>
      </c>
      <c r="AGL28" s="3" t="str">
        <f t="shared" si="173"/>
        <v/>
      </c>
      <c r="AGQ28" s="3" t="str">
        <f t="shared" si="174"/>
        <v/>
      </c>
      <c r="AGS28" s="6">
        <v>41180</v>
      </c>
      <c r="AGT28" s="1">
        <v>5.91</v>
      </c>
      <c r="AGU28" s="1">
        <v>15502441</v>
      </c>
      <c r="AGV28" s="3">
        <f t="shared" si="175"/>
        <v>91619426.310000002</v>
      </c>
      <c r="AGX28" s="6">
        <v>41180</v>
      </c>
      <c r="AGY28" s="1">
        <v>3.38</v>
      </c>
      <c r="AGZ28" s="1">
        <v>15746935</v>
      </c>
      <c r="AHA28" s="3">
        <f t="shared" si="176"/>
        <v>53224640.299999997</v>
      </c>
      <c r="AHC28" s="6">
        <v>41180</v>
      </c>
      <c r="AHD28" s="1">
        <v>11.45</v>
      </c>
      <c r="AHE28" s="1">
        <v>9172133</v>
      </c>
      <c r="AHF28" s="3">
        <f t="shared" si="177"/>
        <v>105020922.84999999</v>
      </c>
      <c r="AHH28" s="6">
        <v>41180</v>
      </c>
      <c r="AHI28" s="1">
        <v>11.63</v>
      </c>
      <c r="AHJ28" s="1">
        <v>2058254</v>
      </c>
      <c r="AHK28" s="3">
        <f t="shared" si="178"/>
        <v>23937494.020000003</v>
      </c>
      <c r="AHM28" s="6">
        <v>41180</v>
      </c>
      <c r="AHN28" s="1">
        <v>3.03</v>
      </c>
      <c r="AHO28" s="1">
        <v>9604649</v>
      </c>
      <c r="AHP28" s="3">
        <f t="shared" si="179"/>
        <v>29102086.469999999</v>
      </c>
      <c r="AHU28" s="3" t="str">
        <f t="shared" si="180"/>
        <v/>
      </c>
      <c r="AHZ28" s="3" t="str">
        <f t="shared" si="181"/>
        <v/>
      </c>
      <c r="AIB28" s="6">
        <v>41180</v>
      </c>
      <c r="AIC28" s="1">
        <v>7.08</v>
      </c>
      <c r="AID28" s="1">
        <v>34740715</v>
      </c>
      <c r="AIE28" s="3">
        <f t="shared" si="182"/>
        <v>245964262.19999999</v>
      </c>
      <c r="AIJ28" s="3" t="str">
        <f t="shared" si="183"/>
        <v/>
      </c>
      <c r="AIO28" s="3" t="str">
        <f t="shared" si="184"/>
        <v/>
      </c>
      <c r="AIQ28" s="6">
        <v>41180</v>
      </c>
      <c r="AIR28" s="1">
        <v>8.61</v>
      </c>
      <c r="AIS28" s="1">
        <v>5573432</v>
      </c>
      <c r="AIT28" s="3">
        <f t="shared" si="185"/>
        <v>47987249.519999996</v>
      </c>
      <c r="AIV28" s="6">
        <v>41180</v>
      </c>
      <c r="AIW28" s="1">
        <v>18.77</v>
      </c>
      <c r="AIX28" s="1">
        <v>6347565</v>
      </c>
      <c r="AIY28" s="3">
        <f t="shared" si="186"/>
        <v>119143795.05</v>
      </c>
      <c r="AJD28" s="3" t="str">
        <f t="shared" si="187"/>
        <v/>
      </c>
      <c r="AJI28" s="3" t="str">
        <f t="shared" si="188"/>
        <v/>
      </c>
      <c r="AJN28" s="3" t="str">
        <f t="shared" si="189"/>
        <v/>
      </c>
      <c r="AJP28" s="6">
        <v>41180</v>
      </c>
      <c r="AJQ28" s="1">
        <v>1.83</v>
      </c>
      <c r="AJR28" s="1">
        <v>14997891</v>
      </c>
      <c r="AJS28" s="3">
        <f t="shared" si="190"/>
        <v>27446140.530000001</v>
      </c>
      <c r="AJU28" s="6">
        <v>41180</v>
      </c>
      <c r="AJV28" s="1">
        <v>13.66</v>
      </c>
      <c r="AJW28" s="1">
        <v>7853665</v>
      </c>
      <c r="AJX28" s="3">
        <f t="shared" si="191"/>
        <v>107281063.90000001</v>
      </c>
      <c r="AJZ28" s="6">
        <v>41180</v>
      </c>
      <c r="AKA28" s="1">
        <v>40</v>
      </c>
      <c r="AKB28" s="1">
        <v>2666</v>
      </c>
      <c r="AKC28" s="3">
        <f t="shared" si="192"/>
        <v>106640</v>
      </c>
      <c r="AKH28" s="3" t="str">
        <f t="shared" si="193"/>
        <v/>
      </c>
      <c r="AKM28" s="3" t="str">
        <f t="shared" si="194"/>
        <v/>
      </c>
      <c r="AKR28" s="3" t="str">
        <f t="shared" si="195"/>
        <v/>
      </c>
      <c r="AKT28" s="6">
        <v>41180</v>
      </c>
      <c r="AKU28" s="1">
        <v>6.9399999999999995</v>
      </c>
      <c r="AKV28" s="1">
        <v>1768949</v>
      </c>
      <c r="AKW28" s="3">
        <f t="shared" si="196"/>
        <v>12276506.059999999</v>
      </c>
      <c r="AKY28" s="6">
        <v>41180</v>
      </c>
      <c r="AKZ28" s="1">
        <v>10.24</v>
      </c>
      <c r="ALA28" s="1">
        <v>18595028</v>
      </c>
      <c r="ALB28" s="3">
        <f t="shared" si="197"/>
        <v>190413086.72</v>
      </c>
      <c r="ALG28" s="3" t="str">
        <f t="shared" si="198"/>
        <v/>
      </c>
      <c r="ALI28" s="6">
        <v>41180</v>
      </c>
      <c r="ALJ28" s="1">
        <v>5.55</v>
      </c>
      <c r="ALK28" s="1">
        <v>41892892</v>
      </c>
      <c r="ALL28" s="3">
        <f t="shared" si="199"/>
        <v>232505550.59999999</v>
      </c>
      <c r="ALN28" s="6">
        <v>41180</v>
      </c>
      <c r="ALO28" s="1">
        <v>4.6399999999999997</v>
      </c>
      <c r="ALP28" s="1">
        <v>128445298</v>
      </c>
      <c r="ALQ28" s="3">
        <f t="shared" si="200"/>
        <v>595986182.71999991</v>
      </c>
      <c r="ALS28" s="6">
        <v>41180</v>
      </c>
      <c r="ALT28" s="1">
        <v>20.52</v>
      </c>
      <c r="ALU28" s="1">
        <v>2386303</v>
      </c>
      <c r="ALV28" s="3">
        <f t="shared" si="201"/>
        <v>48966937.560000002</v>
      </c>
      <c r="AMA28" s="3" t="str">
        <f t="shared" si="202"/>
        <v/>
      </c>
      <c r="AMF28" s="3" t="str">
        <f t="shared" si="203"/>
        <v/>
      </c>
      <c r="AMH28" s="6">
        <v>41180</v>
      </c>
      <c r="AMI28" s="1">
        <v>11.1945</v>
      </c>
      <c r="AMJ28" s="1">
        <v>16085904</v>
      </c>
      <c r="AMK28" s="3">
        <f t="shared" si="204"/>
        <v>180073652.32800001</v>
      </c>
      <c r="AMP28" s="3" t="str">
        <f t="shared" si="205"/>
        <v/>
      </c>
      <c r="AMU28" s="3" t="str">
        <f t="shared" si="206"/>
        <v/>
      </c>
      <c r="AMZ28" s="3" t="str">
        <f t="shared" si="207"/>
        <v/>
      </c>
      <c r="ANB28" s="6">
        <v>41180</v>
      </c>
      <c r="ANC28" s="1">
        <v>13.81</v>
      </c>
      <c r="AND28" s="1">
        <v>8221226</v>
      </c>
      <c r="ANE28" s="3">
        <f t="shared" si="208"/>
        <v>113535131.06</v>
      </c>
      <c r="ANJ28" s="3" t="str">
        <f t="shared" si="209"/>
        <v/>
      </c>
      <c r="ANO28" s="3" t="str">
        <f t="shared" si="210"/>
        <v/>
      </c>
      <c r="ANQ28" s="6">
        <v>41180</v>
      </c>
      <c r="ANR28" s="1">
        <v>4.9980000000000002</v>
      </c>
      <c r="ANS28" s="1">
        <v>6254421</v>
      </c>
      <c r="ANT28" s="3">
        <f t="shared" si="211"/>
        <v>31259596.158</v>
      </c>
      <c r="ANV28" s="6">
        <v>41180</v>
      </c>
      <c r="ANW28" s="1">
        <v>9.92</v>
      </c>
      <c r="ANX28" s="1">
        <v>5346654</v>
      </c>
      <c r="ANY28" s="3">
        <f t="shared" si="212"/>
        <v>53038807.68</v>
      </c>
      <c r="AOD28" s="3" t="str">
        <f t="shared" si="213"/>
        <v/>
      </c>
      <c r="AOI28" s="3" t="str">
        <f t="shared" si="214"/>
        <v/>
      </c>
      <c r="AOK28" s="6">
        <v>41180</v>
      </c>
      <c r="AOL28" s="1">
        <v>12.4438</v>
      </c>
      <c r="AOM28" s="1">
        <v>408993</v>
      </c>
      <c r="AON28" s="3">
        <f t="shared" si="215"/>
        <v>5089427.0933999997</v>
      </c>
      <c r="AOS28" s="3" t="str">
        <f t="shared" si="216"/>
        <v/>
      </c>
      <c r="AOU28" s="6">
        <v>41180</v>
      </c>
      <c r="AOV28" s="1">
        <v>30.91</v>
      </c>
      <c r="AOW28" s="1">
        <v>6393027</v>
      </c>
      <c r="AOX28" s="3">
        <f t="shared" si="217"/>
        <v>197608464.56999999</v>
      </c>
      <c r="APC28" s="3" t="str">
        <f t="shared" si="218"/>
        <v/>
      </c>
      <c r="APH28" s="3" t="str">
        <f t="shared" si="219"/>
        <v/>
      </c>
      <c r="APM28" s="3" t="str">
        <f t="shared" si="220"/>
        <v/>
      </c>
      <c r="APO28" s="6">
        <v>41180</v>
      </c>
      <c r="APP28" s="1">
        <v>4.51</v>
      </c>
      <c r="APQ28" s="1">
        <v>60773843</v>
      </c>
      <c r="APR28" s="3">
        <f t="shared" si="221"/>
        <v>274090031.93000001</v>
      </c>
      <c r="APW28" s="3" t="str">
        <f t="shared" si="222"/>
        <v/>
      </c>
      <c r="APY28" s="6">
        <v>41180</v>
      </c>
      <c r="APZ28" s="1">
        <v>14.38</v>
      </c>
      <c r="AQA28" s="1">
        <v>10479604</v>
      </c>
      <c r="AQB28" s="3">
        <f t="shared" si="223"/>
        <v>150696705.52000001</v>
      </c>
      <c r="AQD28" s="6">
        <v>41180</v>
      </c>
      <c r="AQE28" s="1">
        <v>11.01</v>
      </c>
      <c r="AQF28" s="1">
        <v>16457964</v>
      </c>
      <c r="AQG28" s="3">
        <f t="shared" si="224"/>
        <v>181202183.63999999</v>
      </c>
      <c r="AQI28" s="6">
        <v>41180</v>
      </c>
      <c r="AQJ28" s="1">
        <v>30.55</v>
      </c>
      <c r="AQK28" s="1">
        <v>15933391</v>
      </c>
      <c r="AQL28" s="3">
        <f t="shared" si="225"/>
        <v>486765095.05000001</v>
      </c>
      <c r="AQN28" s="6">
        <v>41180</v>
      </c>
      <c r="AQO28" s="1">
        <v>12.03</v>
      </c>
      <c r="AQP28" s="1">
        <v>14802454</v>
      </c>
      <c r="AQQ28" s="3">
        <f t="shared" si="226"/>
        <v>178073521.62</v>
      </c>
      <c r="AQS28" s="6">
        <v>41180</v>
      </c>
      <c r="AQT28" s="1">
        <v>35.92</v>
      </c>
      <c r="AQU28" s="1">
        <v>7297834</v>
      </c>
      <c r="AQV28" s="3">
        <f t="shared" si="227"/>
        <v>262138197.28</v>
      </c>
      <c r="ARA28" s="3" t="str">
        <f t="shared" si="228"/>
        <v/>
      </c>
      <c r="ARC28" s="6">
        <v>41180</v>
      </c>
      <c r="ARD28" s="1">
        <v>13.68</v>
      </c>
      <c r="ARE28" s="1">
        <v>18662676</v>
      </c>
      <c r="ARF28" s="3">
        <f t="shared" si="229"/>
        <v>255305407.68000001</v>
      </c>
      <c r="ARH28" s="6">
        <v>41180</v>
      </c>
      <c r="ARI28" s="1">
        <v>6.5600000000000005</v>
      </c>
      <c r="ARJ28" s="1">
        <v>58050795</v>
      </c>
      <c r="ARK28" s="3">
        <f t="shared" si="230"/>
        <v>380813215.20000005</v>
      </c>
      <c r="ARM28" s="6">
        <v>41180</v>
      </c>
      <c r="ARN28" s="1">
        <v>34.69</v>
      </c>
      <c r="ARO28" s="1">
        <v>10571856</v>
      </c>
      <c r="ARP28" s="3">
        <f t="shared" si="231"/>
        <v>366737684.63999999</v>
      </c>
      <c r="ARU28" s="3" t="str">
        <f t="shared" si="232"/>
        <v/>
      </c>
      <c r="ARZ28" s="3" t="str">
        <f t="shared" si="233"/>
        <v/>
      </c>
      <c r="ASE28" s="3" t="str">
        <f t="shared" si="234"/>
        <v/>
      </c>
      <c r="ASJ28" s="3" t="str">
        <f t="shared" si="235"/>
        <v/>
      </c>
      <c r="ASO28" s="3" t="str">
        <f t="shared" si="236"/>
        <v/>
      </c>
      <c r="ASQ28" s="6">
        <v>41180</v>
      </c>
      <c r="ASR28" s="1">
        <v>24.02</v>
      </c>
      <c r="ASS28" s="1">
        <v>31565905</v>
      </c>
      <c r="AST28" s="3">
        <f t="shared" si="237"/>
        <v>758213038.10000002</v>
      </c>
      <c r="ASV28" s="6">
        <v>41180</v>
      </c>
      <c r="ASW28" s="1">
        <v>21.12</v>
      </c>
      <c r="ASX28" s="1">
        <v>3689435</v>
      </c>
      <c r="ASY28" s="3">
        <f t="shared" si="238"/>
        <v>77920867.200000003</v>
      </c>
      <c r="ATA28" s="6">
        <v>41180</v>
      </c>
      <c r="ATB28" s="1">
        <v>5.48</v>
      </c>
      <c r="ATC28" s="1">
        <v>44435323</v>
      </c>
      <c r="ATD28" s="3">
        <f t="shared" si="239"/>
        <v>243505570.04000002</v>
      </c>
      <c r="ATF28" s="6">
        <v>41180</v>
      </c>
      <c r="ATG28" s="1">
        <v>3.35</v>
      </c>
      <c r="ATH28" s="1">
        <v>31562574</v>
      </c>
      <c r="ATI28" s="3">
        <f t="shared" si="240"/>
        <v>105734622.90000001</v>
      </c>
      <c r="ATN28" s="3" t="str">
        <f t="shared" si="241"/>
        <v/>
      </c>
      <c r="ATS28" s="3" t="str">
        <f t="shared" si="242"/>
        <v/>
      </c>
      <c r="ATX28" s="3" t="str">
        <f t="shared" si="243"/>
        <v/>
      </c>
      <c r="ATZ28" s="6">
        <v>41180</v>
      </c>
      <c r="AUA28" s="1">
        <v>25.36</v>
      </c>
      <c r="AUB28" s="1">
        <v>1213549</v>
      </c>
      <c r="AUC28" s="3">
        <f t="shared" si="244"/>
        <v>30775602.640000001</v>
      </c>
      <c r="AUH28" s="3" t="str">
        <f t="shared" si="245"/>
        <v/>
      </c>
      <c r="AUM28" s="3" t="str">
        <f t="shared" si="246"/>
        <v/>
      </c>
      <c r="AUR28" s="3" t="str">
        <f t="shared" si="247"/>
        <v/>
      </c>
      <c r="AUT28" s="6">
        <v>41180</v>
      </c>
      <c r="AUU28" s="1">
        <v>2.69</v>
      </c>
      <c r="AUV28" s="1">
        <v>38339394</v>
      </c>
      <c r="AUW28" s="3">
        <f t="shared" si="248"/>
        <v>103132969.86</v>
      </c>
      <c r="AVB28" s="3" t="str">
        <f t="shared" si="249"/>
        <v/>
      </c>
      <c r="AVD28" s="6">
        <v>41180</v>
      </c>
      <c r="AVE28" s="1">
        <v>5.54</v>
      </c>
      <c r="AVF28" s="1">
        <v>63608264</v>
      </c>
      <c r="AVG28" s="3">
        <f t="shared" si="250"/>
        <v>352389782.56</v>
      </c>
      <c r="AVI28" s="6">
        <v>41180</v>
      </c>
      <c r="AVJ28" s="1">
        <v>35.33</v>
      </c>
      <c r="AVK28" s="1">
        <v>16134880</v>
      </c>
      <c r="AVL28" s="3">
        <f t="shared" si="251"/>
        <v>570045310.39999998</v>
      </c>
      <c r="AVQ28" s="3" t="str">
        <f t="shared" si="252"/>
        <v/>
      </c>
      <c r="AVS28" s="6">
        <v>41180</v>
      </c>
      <c r="AVT28" s="1">
        <v>12.0275</v>
      </c>
      <c r="AVU28" s="1">
        <v>10059264</v>
      </c>
      <c r="AVV28" s="3">
        <f t="shared" si="253"/>
        <v>120987797.76000001</v>
      </c>
      <c r="AVX28" s="6">
        <v>41180</v>
      </c>
      <c r="AVY28" s="1">
        <v>38.14</v>
      </c>
      <c r="AVZ28" s="1">
        <v>31331158</v>
      </c>
      <c r="AWA28" s="3">
        <f t="shared" si="254"/>
        <v>1194970366.1200001</v>
      </c>
      <c r="AWC28" s="6">
        <v>41180</v>
      </c>
      <c r="AWD28" s="1">
        <v>10.66</v>
      </c>
      <c r="AWE28" s="1">
        <v>14494334</v>
      </c>
      <c r="AWF28" s="3">
        <f t="shared" si="255"/>
        <v>154509600.44</v>
      </c>
      <c r="AWH28" s="6">
        <v>41180</v>
      </c>
      <c r="AWI28" s="1">
        <v>31.12</v>
      </c>
      <c r="AWJ28" s="1">
        <v>48459789</v>
      </c>
      <c r="AWK28" s="3">
        <f t="shared" si="256"/>
        <v>1508068633.6800001</v>
      </c>
      <c r="AWP28" s="3" t="str">
        <f t="shared" si="257"/>
        <v/>
      </c>
      <c r="AWU28" s="3" t="str">
        <f t="shared" si="258"/>
        <v/>
      </c>
      <c r="AWZ28" s="3" t="str">
        <f t="shared" si="259"/>
        <v/>
      </c>
      <c r="AXB28" s="6">
        <v>41180</v>
      </c>
      <c r="AXC28" s="1">
        <v>10.95</v>
      </c>
      <c r="AXD28" s="1">
        <v>297816750</v>
      </c>
      <c r="AXE28" s="3">
        <f t="shared" si="260"/>
        <v>3261093412.5</v>
      </c>
      <c r="AXG28" s="6">
        <v>41180</v>
      </c>
      <c r="AXH28" s="1">
        <v>28.545000000000002</v>
      </c>
      <c r="AXI28" s="1">
        <v>3847918</v>
      </c>
      <c r="AXJ28" s="3">
        <f t="shared" si="261"/>
        <v>109838819.31</v>
      </c>
      <c r="AXL28" s="6">
        <v>41180</v>
      </c>
      <c r="AXM28" s="1">
        <v>14.16</v>
      </c>
      <c r="AXN28" s="1">
        <v>9749470</v>
      </c>
      <c r="AXO28" s="3">
        <f t="shared" si="262"/>
        <v>138052495.19999999</v>
      </c>
      <c r="AXT28" s="3" t="str">
        <f t="shared" si="263"/>
        <v/>
      </c>
      <c r="AXV28" s="6">
        <v>41180</v>
      </c>
      <c r="AXW28" s="1">
        <v>15.8</v>
      </c>
      <c r="AXX28" s="1">
        <v>2082403</v>
      </c>
      <c r="AXY28" s="3">
        <f t="shared" si="264"/>
        <v>32901967.400000002</v>
      </c>
      <c r="AYA28" s="6">
        <v>41180</v>
      </c>
      <c r="AYB28" s="1">
        <v>13.9</v>
      </c>
      <c r="AYC28" s="1">
        <v>11190958</v>
      </c>
      <c r="AYD28" s="3">
        <f t="shared" si="265"/>
        <v>155554316.20000002</v>
      </c>
      <c r="AYF28" s="6">
        <v>41180</v>
      </c>
      <c r="AYG28" s="1">
        <v>16.62</v>
      </c>
      <c r="AYH28" s="1">
        <v>13800707</v>
      </c>
      <c r="AYI28" s="3">
        <f t="shared" si="266"/>
        <v>229367750.34</v>
      </c>
      <c r="AYK28" s="6">
        <v>41180</v>
      </c>
      <c r="AYL28" s="1">
        <v>2.79</v>
      </c>
      <c r="AYM28" s="1">
        <v>19905648</v>
      </c>
      <c r="AYN28" s="3">
        <f t="shared" si="267"/>
        <v>55536757.920000002</v>
      </c>
      <c r="AYP28" s="6">
        <v>41180</v>
      </c>
      <c r="AYQ28" s="1">
        <v>18.649999999999999</v>
      </c>
      <c r="AYR28" s="1">
        <v>11340522</v>
      </c>
      <c r="AYS28" s="3">
        <f t="shared" si="268"/>
        <v>211500735.29999998</v>
      </c>
      <c r="AYX28" s="3" t="str">
        <f t="shared" si="269"/>
        <v/>
      </c>
      <c r="AYZ28" s="6">
        <v>41180</v>
      </c>
      <c r="AZA28" s="1">
        <v>7.0385</v>
      </c>
      <c r="AZB28" s="1">
        <v>356204762</v>
      </c>
      <c r="AZC28" s="3">
        <f t="shared" si="270"/>
        <v>2507147217.3369999</v>
      </c>
      <c r="AZH28" s="3" t="str">
        <f t="shared" si="271"/>
        <v/>
      </c>
      <c r="AZJ28" s="6">
        <v>41180</v>
      </c>
      <c r="AZK28" s="1">
        <v>30.4495</v>
      </c>
      <c r="AZL28" s="1">
        <v>17009133</v>
      </c>
      <c r="AZM28" s="3">
        <f t="shared" si="272"/>
        <v>517919595.28350002</v>
      </c>
      <c r="AZO28" s="6">
        <v>41180</v>
      </c>
      <c r="AZP28" s="1">
        <v>27.85</v>
      </c>
      <c r="AZQ28" s="1">
        <v>189260957</v>
      </c>
      <c r="AZR28" s="3">
        <f t="shared" si="273"/>
        <v>5270917652.4499998</v>
      </c>
      <c r="AZT28" s="6">
        <v>41180</v>
      </c>
      <c r="AZU28" s="1">
        <v>14.51</v>
      </c>
      <c r="AZV28" s="1">
        <v>135882364</v>
      </c>
      <c r="AZW28" s="3">
        <f t="shared" si="274"/>
        <v>1971653101.6399999</v>
      </c>
      <c r="BAB28" s="3" t="str">
        <f t="shared" si="275"/>
        <v/>
      </c>
      <c r="BAD28" s="6">
        <v>41180</v>
      </c>
      <c r="BAE28" s="1">
        <v>23.8154</v>
      </c>
      <c r="BAF28" s="1">
        <v>13619553</v>
      </c>
      <c r="BAG28" s="3">
        <f t="shared" si="276"/>
        <v>324355102.51620001</v>
      </c>
      <c r="BAL28" s="3" t="str">
        <f t="shared" si="277"/>
        <v/>
      </c>
      <c r="BAN28" s="6">
        <v>41180</v>
      </c>
      <c r="BAO28" s="1">
        <v>17.45</v>
      </c>
      <c r="BAP28" s="1">
        <v>2193822</v>
      </c>
      <c r="BAQ28" s="3">
        <f t="shared" si="278"/>
        <v>38282193.899999999</v>
      </c>
      <c r="BAS28" s="6">
        <v>41180</v>
      </c>
      <c r="BAT28" s="1">
        <v>14.32</v>
      </c>
      <c r="BAU28" s="1">
        <v>160802625</v>
      </c>
      <c r="BAV28" s="3">
        <f t="shared" si="279"/>
        <v>2302693590</v>
      </c>
      <c r="BBA28" s="3" t="str">
        <f t="shared" si="280"/>
        <v/>
      </c>
      <c r="BBF28" s="3" t="str">
        <f t="shared" si="281"/>
        <v/>
      </c>
      <c r="BBK28" s="3" t="str">
        <f t="shared" si="282"/>
        <v/>
      </c>
      <c r="BBP28" s="3" t="str">
        <f t="shared" si="283"/>
        <v/>
      </c>
      <c r="BBU28" s="3" t="str">
        <f t="shared" si="284"/>
        <v/>
      </c>
      <c r="BBW28" s="6">
        <v>41180</v>
      </c>
      <c r="BBX28" s="1">
        <v>8.51</v>
      </c>
      <c r="BBY28" s="1">
        <v>36208983</v>
      </c>
      <c r="BBZ28" s="3">
        <f t="shared" si="285"/>
        <v>308138445.32999998</v>
      </c>
      <c r="BCE28" s="3" t="str">
        <f t="shared" si="286"/>
        <v/>
      </c>
      <c r="BCJ28" s="3" t="str">
        <f t="shared" si="287"/>
        <v/>
      </c>
      <c r="BCO28" s="3" t="str">
        <f t="shared" si="288"/>
        <v/>
      </c>
      <c r="BCT28" s="3" t="str">
        <f t="shared" si="289"/>
        <v/>
      </c>
      <c r="BCY28" s="3" t="str">
        <f t="shared" si="290"/>
        <v/>
      </c>
      <c r="BDA28" s="6">
        <v>41180</v>
      </c>
      <c r="BDB28" s="1">
        <v>2.835</v>
      </c>
      <c r="BDC28" s="1">
        <v>1118727037</v>
      </c>
      <c r="BDD28" s="3">
        <f t="shared" si="291"/>
        <v>3171591149.895</v>
      </c>
      <c r="BDI28" s="3" t="str">
        <f t="shared" si="292"/>
        <v/>
      </c>
      <c r="BDN28" s="3" t="str">
        <f t="shared" si="293"/>
        <v/>
      </c>
      <c r="BDP28" s="6">
        <v>41180</v>
      </c>
      <c r="BDQ28" s="1">
        <v>27.05</v>
      </c>
      <c r="BDR28" s="1">
        <v>71365056</v>
      </c>
      <c r="BDS28" s="3">
        <f t="shared" si="294"/>
        <v>1930424764.8</v>
      </c>
      <c r="BDU28" s="6">
        <v>41180</v>
      </c>
      <c r="BDV28" s="1">
        <v>10.675000000000001</v>
      </c>
      <c r="BDW28" s="1">
        <v>64426330</v>
      </c>
      <c r="BDX28" s="3">
        <f t="shared" si="295"/>
        <v>687751072.75</v>
      </c>
      <c r="BDZ28" s="6">
        <v>41180</v>
      </c>
      <c r="BEA28" s="1">
        <v>5.87</v>
      </c>
      <c r="BEB28" s="1">
        <v>116281360</v>
      </c>
      <c r="BEC28" s="3">
        <f t="shared" si="296"/>
        <v>682571583.20000005</v>
      </c>
      <c r="BEH28" s="3" t="str">
        <f t="shared" si="297"/>
        <v/>
      </c>
      <c r="BEJ28" s="6">
        <v>41180</v>
      </c>
      <c r="BEK28" s="1">
        <v>14.85</v>
      </c>
      <c r="BEL28" s="1">
        <v>2679929</v>
      </c>
      <c r="BEM28" s="3">
        <f t="shared" si="298"/>
        <v>39796945.649999999</v>
      </c>
      <c r="BER28" s="3" t="str">
        <f t="shared" si="299"/>
        <v/>
      </c>
      <c r="BET28" s="6">
        <v>41180</v>
      </c>
      <c r="BEU28" s="1">
        <v>43.97</v>
      </c>
      <c r="BEV28" s="1">
        <v>95127449</v>
      </c>
      <c r="BEW28" s="3">
        <f t="shared" si="300"/>
        <v>4182753932.5299997</v>
      </c>
      <c r="BEY28" s="6">
        <v>41180</v>
      </c>
      <c r="BEZ28" s="1">
        <v>44.26</v>
      </c>
      <c r="BFA28" s="1">
        <v>12757150</v>
      </c>
      <c r="BFB28" s="3">
        <f t="shared" si="301"/>
        <v>564631459</v>
      </c>
      <c r="BFD28" s="6">
        <v>41180</v>
      </c>
      <c r="BFE28" s="1">
        <v>19.75</v>
      </c>
      <c r="BFF28" s="1">
        <v>25745705</v>
      </c>
      <c r="BFG28" s="3">
        <f t="shared" si="302"/>
        <v>508477673.75</v>
      </c>
      <c r="BFI28" s="6">
        <v>41180</v>
      </c>
      <c r="BFJ28" s="1">
        <v>33.31</v>
      </c>
      <c r="BFK28" s="1">
        <v>65821460</v>
      </c>
      <c r="BFL28" s="3">
        <f t="shared" si="303"/>
        <v>2192512832.6000004</v>
      </c>
      <c r="BFN28" s="6">
        <v>41180</v>
      </c>
      <c r="BFO28" s="1">
        <v>5.915</v>
      </c>
      <c r="BFP28" s="1">
        <v>339578909</v>
      </c>
      <c r="BFQ28" s="3">
        <f t="shared" si="304"/>
        <v>2008609246.7349999</v>
      </c>
      <c r="BFS28" s="6">
        <v>41180</v>
      </c>
      <c r="BFT28" s="1">
        <v>10.705</v>
      </c>
      <c r="BFU28" s="1">
        <v>180728557</v>
      </c>
      <c r="BFV28" s="3">
        <f t="shared" si="305"/>
        <v>1934699202.6849999</v>
      </c>
      <c r="BFX28" s="6">
        <v>41180</v>
      </c>
      <c r="BFY28" s="1">
        <v>32.58</v>
      </c>
      <c r="BFZ28" s="1">
        <v>12005174</v>
      </c>
      <c r="BGA28" s="3">
        <f t="shared" si="306"/>
        <v>391128568.91999996</v>
      </c>
      <c r="BGC28" s="6">
        <v>41180</v>
      </c>
      <c r="BGD28" s="1">
        <v>31.05</v>
      </c>
      <c r="BGE28" s="1">
        <v>29676382</v>
      </c>
      <c r="BGF28" s="3">
        <f t="shared" si="307"/>
        <v>921451661.10000002</v>
      </c>
      <c r="BGH28" s="6">
        <v>41180</v>
      </c>
      <c r="BGI28" s="1">
        <v>32.75</v>
      </c>
      <c r="BGJ28" s="1">
        <v>52227858</v>
      </c>
      <c r="BGK28" s="3">
        <f t="shared" si="308"/>
        <v>1710462349.5</v>
      </c>
      <c r="BGM28" s="6">
        <v>41180</v>
      </c>
      <c r="BGN28" s="1">
        <v>45.86</v>
      </c>
      <c r="BGO28" s="1">
        <v>4512009</v>
      </c>
      <c r="BGP28" s="3">
        <f t="shared" si="309"/>
        <v>206920732.74000001</v>
      </c>
      <c r="BGR28" s="6">
        <v>41180</v>
      </c>
      <c r="BGS28" s="1">
        <v>26.63</v>
      </c>
      <c r="BGT28" s="1">
        <v>80778767</v>
      </c>
      <c r="BGU28" s="3">
        <f t="shared" si="310"/>
        <v>2151138565.21</v>
      </c>
      <c r="BGW28" s="6">
        <v>41180</v>
      </c>
      <c r="BGX28" s="1">
        <v>24.12</v>
      </c>
      <c r="BGY28" s="1">
        <v>130594489</v>
      </c>
      <c r="BGZ28" s="3">
        <f t="shared" si="311"/>
        <v>3149939074.6800003</v>
      </c>
      <c r="BHB28" s="6">
        <v>41180</v>
      </c>
      <c r="BHC28" s="1">
        <v>4.8250000000000002</v>
      </c>
      <c r="BHD28" s="1">
        <v>253466392</v>
      </c>
      <c r="BHE28" s="3">
        <f t="shared" si="312"/>
        <v>1222975341.4000001</v>
      </c>
      <c r="BHG28" s="6">
        <v>41180</v>
      </c>
      <c r="BHH28" s="1">
        <v>36.72</v>
      </c>
      <c r="BHI28" s="1">
        <v>43654540</v>
      </c>
      <c r="BHJ28" s="3">
        <f t="shared" si="313"/>
        <v>1602994708.8</v>
      </c>
      <c r="BHL28" s="6">
        <v>41180</v>
      </c>
      <c r="BHM28" s="1">
        <v>6</v>
      </c>
      <c r="BHN28" s="1">
        <v>256434993</v>
      </c>
      <c r="BHO28" s="3">
        <f t="shared" si="314"/>
        <v>1538609958</v>
      </c>
      <c r="BHQ28" s="6">
        <v>41180</v>
      </c>
      <c r="BHR28" s="1">
        <v>53.415799999999997</v>
      </c>
      <c r="BHS28" s="1">
        <v>65951223</v>
      </c>
      <c r="BHT28" s="3">
        <f t="shared" si="315"/>
        <v>3522837337.5233998</v>
      </c>
      <c r="BHV28" s="6">
        <v>41180</v>
      </c>
      <c r="BHW28" s="1">
        <v>60.46</v>
      </c>
      <c r="BHX28" s="1">
        <v>16097739</v>
      </c>
      <c r="BHY28" s="3">
        <f t="shared" si="316"/>
        <v>973269299.94000006</v>
      </c>
      <c r="BIA28" s="6">
        <v>41180</v>
      </c>
      <c r="BIB28" s="1">
        <v>17.11</v>
      </c>
      <c r="BIC28" s="1">
        <v>531679988</v>
      </c>
      <c r="BID28" s="3">
        <f t="shared" si="317"/>
        <v>9097044594.6800003</v>
      </c>
      <c r="BIF28" s="6">
        <v>41180</v>
      </c>
      <c r="BIG28" s="1">
        <v>30.96</v>
      </c>
      <c r="BIH28" s="1">
        <v>660396722</v>
      </c>
      <c r="BII28" s="3">
        <f t="shared" si="318"/>
        <v>20445882513.119999</v>
      </c>
      <c r="BIK28" s="6">
        <v>41180</v>
      </c>
      <c r="BIL28" s="1">
        <v>23.83</v>
      </c>
      <c r="BIM28" s="1">
        <v>99602684</v>
      </c>
      <c r="BIN28" s="3">
        <f t="shared" si="319"/>
        <v>2373531959.7199998</v>
      </c>
      <c r="BIP28" s="6">
        <v>41180</v>
      </c>
      <c r="BIQ28" s="1">
        <v>35.78</v>
      </c>
      <c r="BIR28" s="1">
        <v>397234552</v>
      </c>
      <c r="BIS28" s="3">
        <f t="shared" si="320"/>
        <v>14213052270.560001</v>
      </c>
      <c r="BIU28" s="6">
        <v>41180</v>
      </c>
      <c r="BIV28" s="1">
        <v>12.865</v>
      </c>
      <c r="BIW28" s="1">
        <v>208135030</v>
      </c>
      <c r="BIX28" s="3">
        <f t="shared" si="321"/>
        <v>2677657160.9499998</v>
      </c>
      <c r="BIZ28" s="6">
        <v>41180</v>
      </c>
      <c r="BJA28" s="1">
        <v>32.880000000000003</v>
      </c>
      <c r="BJB28" s="1">
        <v>392361780</v>
      </c>
      <c r="BJC28" s="3">
        <f t="shared" si="322"/>
        <v>12900855326.400002</v>
      </c>
      <c r="BJH28" s="3" t="str">
        <f t="shared" si="323"/>
        <v/>
      </c>
      <c r="BJJ28" s="6">
        <v>41180</v>
      </c>
      <c r="BJK28" s="1">
        <v>32.994999999999997</v>
      </c>
      <c r="BJL28" s="1">
        <v>47316340</v>
      </c>
      <c r="BJM28" s="3">
        <f t="shared" si="324"/>
        <v>1561202638.3</v>
      </c>
      <c r="BJR28" s="3" t="str">
        <f t="shared" si="325"/>
        <v/>
      </c>
      <c r="BJT28" s="6">
        <v>41180</v>
      </c>
      <c r="BJU28" s="1">
        <v>3.37</v>
      </c>
      <c r="BJV28" s="1">
        <v>1398217550</v>
      </c>
      <c r="BJW28" s="3">
        <f t="shared" si="326"/>
        <v>4711993143.5</v>
      </c>
      <c r="BJY28" s="6">
        <v>41180</v>
      </c>
      <c r="BJZ28" s="1">
        <v>61.57</v>
      </c>
      <c r="BKA28" s="1">
        <v>28587703</v>
      </c>
      <c r="BKB28" s="3">
        <f t="shared" si="327"/>
        <v>1760144873.71</v>
      </c>
      <c r="BKG28" s="3" t="str">
        <f t="shared" si="328"/>
        <v/>
      </c>
      <c r="BKI28" s="6">
        <v>41180</v>
      </c>
      <c r="BKJ28" s="1">
        <v>26.622199999999999</v>
      </c>
      <c r="BKK28" s="1">
        <v>154138815</v>
      </c>
      <c r="BKL28" s="3">
        <f t="shared" si="329"/>
        <v>4103514360.6929998</v>
      </c>
      <c r="BKN28" s="6">
        <v>41180</v>
      </c>
      <c r="BKO28" s="1">
        <v>34.46</v>
      </c>
      <c r="BKP28" s="1">
        <v>32128491</v>
      </c>
      <c r="BKQ28" s="3">
        <f t="shared" si="330"/>
        <v>1107147799.8600001</v>
      </c>
      <c r="BKS28" s="6">
        <v>41180</v>
      </c>
      <c r="BKT28" s="1">
        <v>36.97</v>
      </c>
      <c r="BKU28" s="1">
        <v>71503479</v>
      </c>
      <c r="BKV28" s="3">
        <f t="shared" si="331"/>
        <v>2643483618.6300001</v>
      </c>
      <c r="BKX28" s="6">
        <v>41180</v>
      </c>
      <c r="BKY28" s="1">
        <v>72.05</v>
      </c>
      <c r="BKZ28" s="1">
        <v>47873049</v>
      </c>
      <c r="BLA28" s="3">
        <f t="shared" si="332"/>
        <v>3449253180.4499998</v>
      </c>
      <c r="BLC28" s="6">
        <v>41180</v>
      </c>
      <c r="BLD28" s="1">
        <v>47.704999999999998</v>
      </c>
      <c r="BLE28" s="1">
        <v>141068991</v>
      </c>
      <c r="BLF28" s="3">
        <f t="shared" si="333"/>
        <v>6729696215.6549997</v>
      </c>
      <c r="BLH28" s="6">
        <v>41180</v>
      </c>
      <c r="BLI28" s="1">
        <v>148.24</v>
      </c>
      <c r="BLJ28" s="1">
        <v>14083548</v>
      </c>
      <c r="BLK28" s="3">
        <f t="shared" si="334"/>
        <v>2087745155.5200002</v>
      </c>
      <c r="BLM28" s="6">
        <v>41180</v>
      </c>
      <c r="BLN28" s="1">
        <v>33.409999999999997</v>
      </c>
      <c r="BLO28" s="1">
        <v>182666760</v>
      </c>
      <c r="BLP28" s="3">
        <f t="shared" si="335"/>
        <v>6102896451.5999994</v>
      </c>
      <c r="BLR28" s="6">
        <v>41180</v>
      </c>
      <c r="BLS28" s="1">
        <v>17.975000000000001</v>
      </c>
      <c r="BLT28" s="1">
        <v>640029099</v>
      </c>
      <c r="BLU28" s="3">
        <f t="shared" si="336"/>
        <v>11504523054.525002</v>
      </c>
      <c r="BLW28" s="6">
        <v>41180</v>
      </c>
      <c r="BLX28" s="1">
        <v>38.68</v>
      </c>
      <c r="BLY28" s="1">
        <v>23349235</v>
      </c>
      <c r="BLZ28" s="3">
        <f t="shared" si="337"/>
        <v>903148409.79999995</v>
      </c>
      <c r="BMB28" s="6">
        <v>41180</v>
      </c>
      <c r="BMC28" s="1">
        <v>27.495100000000001</v>
      </c>
      <c r="BMD28" s="1">
        <v>205229345</v>
      </c>
      <c r="BME28" s="3">
        <f t="shared" si="338"/>
        <v>5642801363.7095003</v>
      </c>
      <c r="BMJ28" s="3" t="str">
        <f t="shared" si="339"/>
        <v/>
      </c>
      <c r="BML28" s="6">
        <v>41180</v>
      </c>
      <c r="BMM28" s="1">
        <v>41.69</v>
      </c>
      <c r="BMN28" s="1">
        <v>132000309</v>
      </c>
      <c r="BMO28" s="3">
        <f t="shared" si="340"/>
        <v>5503092882.21</v>
      </c>
      <c r="BMQ28" s="6">
        <v>41180</v>
      </c>
      <c r="BMR28" s="1">
        <v>38.729999999999997</v>
      </c>
      <c r="BMS28" s="1">
        <v>285930709</v>
      </c>
      <c r="BMT28" s="3">
        <f t="shared" si="341"/>
        <v>11074096359.57</v>
      </c>
      <c r="BMV28" s="6">
        <v>41180</v>
      </c>
      <c r="BMW28" s="1">
        <v>69.849999999999994</v>
      </c>
      <c r="BMX28" s="1">
        <v>76681082</v>
      </c>
      <c r="BMY28" s="3">
        <f t="shared" si="342"/>
        <v>5356173577.6999998</v>
      </c>
      <c r="BND28" s="3" t="str">
        <f t="shared" si="343"/>
        <v/>
      </c>
      <c r="BNF28" s="6">
        <v>41180</v>
      </c>
      <c r="BNG28" s="1">
        <v>42.67</v>
      </c>
      <c r="BNH28" s="1">
        <v>128198546</v>
      </c>
      <c r="BNI28" s="3">
        <f t="shared" si="344"/>
        <v>5470231957.8200006</v>
      </c>
      <c r="BNK28" s="6">
        <v>41180</v>
      </c>
      <c r="BNL28" s="1">
        <v>86.03</v>
      </c>
      <c r="BNM28" s="1">
        <v>95773483</v>
      </c>
      <c r="BNN28" s="3">
        <f t="shared" si="345"/>
        <v>8239392742.4899998</v>
      </c>
      <c r="BNP28" s="6">
        <v>41180</v>
      </c>
      <c r="BNQ28" s="1">
        <v>31.78</v>
      </c>
      <c r="BNR28" s="1">
        <v>207236644</v>
      </c>
      <c r="BNS28" s="3">
        <f t="shared" si="346"/>
        <v>6585980546.3200006</v>
      </c>
      <c r="BNU28" s="6">
        <v>41180</v>
      </c>
      <c r="BNV28" s="1">
        <v>35.03</v>
      </c>
      <c r="BNW28" s="1">
        <v>157280502</v>
      </c>
      <c r="BNX28" s="3">
        <f t="shared" si="347"/>
        <v>5509535985.0600004</v>
      </c>
      <c r="BNZ28" s="6">
        <v>41180</v>
      </c>
      <c r="BOA28" s="1">
        <v>12.69</v>
      </c>
      <c r="BOB28" s="1">
        <v>362331422</v>
      </c>
      <c r="BOC28" s="3">
        <f t="shared" si="348"/>
        <v>4597985745.1799994</v>
      </c>
      <c r="BOE28" s="6">
        <v>41180</v>
      </c>
      <c r="BOF28" s="1">
        <v>206.05</v>
      </c>
      <c r="BOG28" s="1">
        <v>59469254</v>
      </c>
      <c r="BOH28" s="3">
        <f t="shared" si="349"/>
        <v>12253639786.700001</v>
      </c>
      <c r="BOJ28" s="6">
        <v>41180</v>
      </c>
      <c r="BOK28" s="1">
        <v>7.7453000000000003</v>
      </c>
      <c r="BOL28" s="1">
        <v>1350699504</v>
      </c>
      <c r="BOM28" s="3">
        <f t="shared" si="350"/>
        <v>10461572868.3312</v>
      </c>
      <c r="BOO28" s="6">
        <v>41180</v>
      </c>
      <c r="BOP28" s="1">
        <v>58.88</v>
      </c>
      <c r="BOQ28" s="1">
        <v>121641365</v>
      </c>
      <c r="BOR28" s="3">
        <f t="shared" si="351"/>
        <v>7162243571.2000008</v>
      </c>
      <c r="BOT28" s="6">
        <v>41180</v>
      </c>
      <c r="BOU28" s="1">
        <v>20.357900000000001</v>
      </c>
      <c r="BOV28" s="1">
        <v>690374948</v>
      </c>
      <c r="BOW28" s="3">
        <f t="shared" si="352"/>
        <v>14054584153.8892</v>
      </c>
      <c r="BOY28" s="6">
        <v>41180</v>
      </c>
      <c r="BOZ28" s="1">
        <v>165.21</v>
      </c>
      <c r="BPA28" s="1">
        <v>59069517</v>
      </c>
      <c r="BPB28" s="3">
        <f t="shared" si="353"/>
        <v>9758874903.5699997</v>
      </c>
      <c r="BPD28" s="6">
        <v>41180</v>
      </c>
      <c r="BPE28" s="1">
        <v>96.74</v>
      </c>
      <c r="BPF28" s="1">
        <v>129590558</v>
      </c>
      <c r="BPG28" s="3">
        <f t="shared" si="354"/>
        <v>12536590580.92</v>
      </c>
      <c r="BPI28" s="6">
        <v>41180</v>
      </c>
      <c r="BPJ28" s="1">
        <v>12.785</v>
      </c>
      <c r="BPK28" s="1">
        <v>550141564</v>
      </c>
      <c r="BPL28" s="3">
        <f t="shared" si="355"/>
        <v>7033559895.7399998</v>
      </c>
      <c r="BPN28" s="6">
        <v>41180</v>
      </c>
      <c r="BPO28" s="1">
        <v>29.28</v>
      </c>
      <c r="BPP28" s="1">
        <v>90331623</v>
      </c>
      <c r="BPQ28" s="3">
        <f t="shared" si="356"/>
        <v>2644909921.4400001</v>
      </c>
      <c r="BPS28" s="6">
        <v>41180</v>
      </c>
      <c r="BPT28" s="1">
        <v>11.164999999999999</v>
      </c>
      <c r="BPU28" s="1">
        <v>778143600</v>
      </c>
      <c r="BPV28" s="3">
        <f t="shared" si="357"/>
        <v>8687973294</v>
      </c>
      <c r="BPX28" s="6">
        <v>41180</v>
      </c>
      <c r="BPY28" s="1">
        <v>38.172499999999999</v>
      </c>
      <c r="BPZ28" s="1">
        <v>596199264</v>
      </c>
      <c r="BQA28" s="3">
        <f t="shared" si="358"/>
        <v>22758416405.040001</v>
      </c>
      <c r="BQF28" s="3" t="str">
        <f t="shared" si="359"/>
        <v/>
      </c>
      <c r="BQH28" s="6">
        <v>41180</v>
      </c>
      <c r="BQI28" s="1">
        <v>7.7770000000000001</v>
      </c>
      <c r="BQJ28" s="1">
        <v>2228846676</v>
      </c>
      <c r="BQK28" s="3">
        <f t="shared" si="360"/>
        <v>17333740599.251999</v>
      </c>
      <c r="BQM28" s="6">
        <v>41180</v>
      </c>
      <c r="BQN28" s="1">
        <v>32.435000000000002</v>
      </c>
      <c r="BQO28" s="1">
        <v>255249370</v>
      </c>
      <c r="BQP28" s="3">
        <f t="shared" si="361"/>
        <v>8279013315.9500008</v>
      </c>
      <c r="BQR28" s="6">
        <v>41180</v>
      </c>
      <c r="BQS28" s="1">
        <v>34.865000000000002</v>
      </c>
      <c r="BQT28" s="1">
        <v>125952711</v>
      </c>
      <c r="BQU28" s="3">
        <f t="shared" si="362"/>
        <v>4391341269.0150003</v>
      </c>
      <c r="BQW28" s="6">
        <v>41180</v>
      </c>
      <c r="BQX28" s="1">
        <v>33.164999999999999</v>
      </c>
      <c r="BQY28" s="1">
        <v>822981458</v>
      </c>
      <c r="BQZ28" s="3">
        <f t="shared" si="363"/>
        <v>27294180054.57</v>
      </c>
      <c r="BRB28" s="6">
        <v>41180</v>
      </c>
      <c r="BRC28" s="1">
        <v>13.34</v>
      </c>
      <c r="BRD28" s="1">
        <v>679240411</v>
      </c>
      <c r="BRE28" s="3">
        <f t="shared" si="364"/>
        <v>9061067082.7399998</v>
      </c>
      <c r="BRG28" s="6">
        <v>41180</v>
      </c>
      <c r="BRH28" s="1">
        <v>19.094999999999999</v>
      </c>
      <c r="BRI28" s="1">
        <v>2567838870</v>
      </c>
      <c r="BRJ28" s="3">
        <f t="shared" si="365"/>
        <v>49032883222.649994</v>
      </c>
      <c r="BRL28" s="6">
        <v>41180</v>
      </c>
      <c r="BRM28" s="1">
        <v>22.655000000000001</v>
      </c>
      <c r="BRN28" s="1">
        <v>2454892275</v>
      </c>
      <c r="BRO28" s="3">
        <f t="shared" si="366"/>
        <v>55615584490.125</v>
      </c>
      <c r="BRQ28" s="6">
        <v>41180</v>
      </c>
      <c r="BRR28" s="1">
        <v>31.46</v>
      </c>
      <c r="BRS28" s="1">
        <v>1372000534</v>
      </c>
      <c r="BRT28" s="3">
        <f t="shared" si="367"/>
        <v>43163136799.639999</v>
      </c>
      <c r="BRV28" s="6">
        <v>41180</v>
      </c>
      <c r="BRW28" s="1">
        <v>116.56</v>
      </c>
      <c r="BRX28" s="1">
        <v>365209844</v>
      </c>
      <c r="BRY28" s="3">
        <f t="shared" si="368"/>
        <v>42568859416.639999</v>
      </c>
      <c r="BSA28" s="6">
        <v>41180</v>
      </c>
      <c r="BSB28" s="1">
        <v>33.57</v>
      </c>
      <c r="BSC28" s="1">
        <v>765984124</v>
      </c>
      <c r="BSD28" s="3">
        <f t="shared" si="369"/>
        <v>25714087042.68</v>
      </c>
      <c r="BSF28" s="6">
        <v>41180</v>
      </c>
      <c r="BSG28" s="1">
        <v>34.53</v>
      </c>
      <c r="BSH28" s="1">
        <v>1437279630</v>
      </c>
      <c r="BSI28" s="3">
        <f t="shared" si="370"/>
        <v>49629265623.900002</v>
      </c>
      <c r="BSK28" s="6">
        <v>41180</v>
      </c>
      <c r="BSL28" s="1">
        <v>21.66</v>
      </c>
      <c r="BSM28" s="1">
        <v>2730816093</v>
      </c>
      <c r="BSN28" s="3">
        <f t="shared" si="371"/>
        <v>59149476574.379997</v>
      </c>
      <c r="BSP28" s="6">
        <v>41180</v>
      </c>
      <c r="BSQ28" s="1">
        <v>377.61599999999999</v>
      </c>
      <c r="BSR28" s="1">
        <v>158566186</v>
      </c>
      <c r="BSS28" s="3">
        <f t="shared" si="372"/>
        <v>59877128892.575996</v>
      </c>
      <c r="BSU28" s="6">
        <v>41180</v>
      </c>
      <c r="BSV28" s="1">
        <v>95.300700000000006</v>
      </c>
      <c r="BSW28" s="1">
        <v>6596663815</v>
      </c>
      <c r="BSX28" s="3">
        <f t="shared" si="373"/>
        <v>628666679234.17053</v>
      </c>
    </row>
    <row r="29" spans="2:1870" x14ac:dyDescent="0.2">
      <c r="B29" s="6">
        <v>41089</v>
      </c>
      <c r="C29" s="1">
        <v>0.15</v>
      </c>
      <c r="D29" s="1">
        <v>1368363</v>
      </c>
      <c r="E29" s="3">
        <f t="shared" si="0"/>
        <v>205254.44999999998</v>
      </c>
      <c r="G29" s="6">
        <v>40998</v>
      </c>
      <c r="H29" s="1">
        <v>2.0000000000000001E-4</v>
      </c>
      <c r="I29" s="1">
        <v>12415</v>
      </c>
      <c r="J29" s="3">
        <f t="shared" si="1"/>
        <v>2.4830000000000001</v>
      </c>
      <c r="L29" s="6">
        <v>40998</v>
      </c>
      <c r="M29" s="1">
        <v>1E-4</v>
      </c>
      <c r="N29" s="1">
        <v>8313595</v>
      </c>
      <c r="O29" s="3">
        <f t="shared" si="2"/>
        <v>831.35950000000003</v>
      </c>
      <c r="Q29" s="6">
        <v>41089</v>
      </c>
      <c r="R29" s="1">
        <v>4.2888000000000002</v>
      </c>
      <c r="S29" s="1">
        <v>459421</v>
      </c>
      <c r="T29" s="3">
        <f t="shared" si="3"/>
        <v>1970364.7848</v>
      </c>
      <c r="V29" s="6">
        <v>41089</v>
      </c>
      <c r="W29" s="1">
        <v>1.6000000000000001E-3</v>
      </c>
      <c r="X29" s="1">
        <v>20287634</v>
      </c>
      <c r="Y29" s="3">
        <f t="shared" si="4"/>
        <v>32460.214400000001</v>
      </c>
      <c r="AA29" s="6">
        <v>41089</v>
      </c>
      <c r="AB29" s="1">
        <v>1.25E-4</v>
      </c>
      <c r="AC29" s="1">
        <v>2866</v>
      </c>
      <c r="AD29" s="3">
        <f t="shared" si="5"/>
        <v>0.35825000000000001</v>
      </c>
      <c r="AF29" s="6">
        <v>40998</v>
      </c>
      <c r="AG29" s="1">
        <v>1.8799999999999999E-4</v>
      </c>
      <c r="AH29" s="1">
        <v>4370</v>
      </c>
      <c r="AI29" s="3">
        <f t="shared" si="6"/>
        <v>0.82155999999999996</v>
      </c>
      <c r="AK29" s="6">
        <v>41089</v>
      </c>
      <c r="AL29" s="1">
        <v>0.28129999999999999</v>
      </c>
      <c r="AM29" s="1">
        <v>1071</v>
      </c>
      <c r="AN29" s="3">
        <f t="shared" si="7"/>
        <v>301.27229999999997</v>
      </c>
      <c r="AP29" s="6">
        <v>41089</v>
      </c>
      <c r="AQ29" s="1">
        <v>6.125</v>
      </c>
      <c r="AR29" s="1">
        <v>117087</v>
      </c>
      <c r="AS29" s="3">
        <f t="shared" si="8"/>
        <v>717157.875</v>
      </c>
      <c r="AU29" s="6">
        <v>40998</v>
      </c>
      <c r="AV29" s="1">
        <v>0.15</v>
      </c>
      <c r="AW29" s="1">
        <v>5147</v>
      </c>
      <c r="AX29" s="3">
        <f t="shared" si="9"/>
        <v>772.05</v>
      </c>
      <c r="AZ29" s="6">
        <v>41089</v>
      </c>
      <c r="BA29" s="1">
        <v>0.4</v>
      </c>
      <c r="BB29" s="1">
        <v>35740</v>
      </c>
      <c r="BC29" s="3">
        <f t="shared" si="10"/>
        <v>14296</v>
      </c>
      <c r="BE29" s="6">
        <v>40907</v>
      </c>
      <c r="BF29" s="1">
        <v>3.1300000000000002E-4</v>
      </c>
      <c r="BG29" s="1">
        <v>122086</v>
      </c>
      <c r="BH29" s="3">
        <f t="shared" si="11"/>
        <v>38.212918000000002</v>
      </c>
      <c r="BJ29" s="6">
        <v>41089</v>
      </c>
      <c r="BK29" s="1">
        <v>2.4E-2</v>
      </c>
      <c r="BL29" s="1">
        <v>587690</v>
      </c>
      <c r="BM29" s="3">
        <f t="shared" si="12"/>
        <v>14104.56</v>
      </c>
      <c r="BO29" s="6">
        <v>41089</v>
      </c>
      <c r="BP29" s="1">
        <v>4.0000000000000001E-3</v>
      </c>
      <c r="BQ29" s="1">
        <v>1014621</v>
      </c>
      <c r="BR29" s="3">
        <f t="shared" si="13"/>
        <v>4058.4839999999999</v>
      </c>
      <c r="BT29" s="6">
        <v>40543</v>
      </c>
      <c r="BU29" s="1">
        <v>1E-4</v>
      </c>
      <c r="BV29" s="1">
        <v>700</v>
      </c>
      <c r="BW29" s="3">
        <f t="shared" si="14"/>
        <v>7.0000000000000007E-2</v>
      </c>
      <c r="BY29" s="6">
        <v>41089</v>
      </c>
      <c r="BZ29" s="1">
        <v>1.7000000000000001E-2</v>
      </c>
      <c r="CA29" s="1">
        <v>692141</v>
      </c>
      <c r="CB29" s="3">
        <f t="shared" si="15"/>
        <v>11766.397000000001</v>
      </c>
      <c r="CD29" s="6">
        <v>41089</v>
      </c>
      <c r="CE29" s="1">
        <v>0.3</v>
      </c>
      <c r="CF29" s="1">
        <v>326308</v>
      </c>
      <c r="CG29" s="3">
        <f t="shared" si="16"/>
        <v>97892.4</v>
      </c>
      <c r="CI29" s="6">
        <v>41089</v>
      </c>
      <c r="CJ29" s="1">
        <v>3.1300000000000002E-4</v>
      </c>
      <c r="CK29" s="1">
        <v>369165</v>
      </c>
      <c r="CL29" s="3">
        <f t="shared" si="17"/>
        <v>115.54864500000001</v>
      </c>
      <c r="CQ29" s="3" t="str">
        <f t="shared" si="18"/>
        <v/>
      </c>
      <c r="CS29" s="6">
        <v>41089</v>
      </c>
      <c r="CT29" s="1">
        <v>0.84</v>
      </c>
      <c r="CU29" s="1">
        <v>1236167</v>
      </c>
      <c r="CV29" s="3">
        <f t="shared" si="19"/>
        <v>1038380.2799999999</v>
      </c>
      <c r="CX29" s="6">
        <v>41089</v>
      </c>
      <c r="CY29" s="1">
        <v>6.9</v>
      </c>
      <c r="CZ29" s="1">
        <v>217636</v>
      </c>
      <c r="DA29" s="3">
        <f t="shared" si="20"/>
        <v>1501688.4000000001</v>
      </c>
      <c r="DC29" s="6">
        <v>41089</v>
      </c>
      <c r="DD29" s="1">
        <v>1.1000000000000001E-3</v>
      </c>
      <c r="DE29" s="1">
        <v>5326</v>
      </c>
      <c r="DF29" s="3">
        <f t="shared" si="21"/>
        <v>5.8586</v>
      </c>
      <c r="DH29" s="6">
        <v>41089</v>
      </c>
      <c r="DI29" s="1">
        <v>0.17499999999999999</v>
      </c>
      <c r="DJ29" s="1">
        <v>195700</v>
      </c>
      <c r="DK29" s="3">
        <f t="shared" si="22"/>
        <v>34247.5</v>
      </c>
      <c r="DM29" s="6">
        <v>40816</v>
      </c>
      <c r="DN29" s="1">
        <v>25</v>
      </c>
      <c r="DO29" s="1">
        <v>2017</v>
      </c>
      <c r="DP29" s="3">
        <f t="shared" si="23"/>
        <v>50425</v>
      </c>
      <c r="DR29" s="6">
        <v>41089</v>
      </c>
      <c r="DS29" s="1">
        <v>2.5000000000000001E-2</v>
      </c>
      <c r="DT29" s="1">
        <v>587595</v>
      </c>
      <c r="DU29" s="3">
        <f t="shared" si="24"/>
        <v>14689.875</v>
      </c>
      <c r="DW29" s="6">
        <v>41089</v>
      </c>
      <c r="DX29" s="1">
        <v>49.2</v>
      </c>
      <c r="DY29" s="1">
        <v>13</v>
      </c>
      <c r="DZ29" s="3">
        <f t="shared" si="25"/>
        <v>639.6</v>
      </c>
      <c r="EB29" s="6">
        <v>41089</v>
      </c>
      <c r="EC29" s="1">
        <v>1.1000000000000001</v>
      </c>
      <c r="ED29" s="1">
        <v>12994</v>
      </c>
      <c r="EE29" s="3">
        <f t="shared" si="26"/>
        <v>14293.400000000001</v>
      </c>
      <c r="EG29" s="6">
        <v>41089</v>
      </c>
      <c r="EH29" s="1">
        <v>0.35199999999999998</v>
      </c>
      <c r="EI29" s="1">
        <v>194168</v>
      </c>
      <c r="EJ29" s="3">
        <f t="shared" si="27"/>
        <v>68347.135999999999</v>
      </c>
      <c r="EL29" s="6">
        <v>41089</v>
      </c>
      <c r="EM29" s="1">
        <v>5.3E-3</v>
      </c>
      <c r="EN29" s="1">
        <v>1196396</v>
      </c>
      <c r="EO29" s="3">
        <f t="shared" si="28"/>
        <v>6340.8987999999999</v>
      </c>
      <c r="EQ29" s="6">
        <v>39353</v>
      </c>
      <c r="ER29" s="1">
        <v>1</v>
      </c>
      <c r="ES29" s="1">
        <v>7700</v>
      </c>
      <c r="ET29" s="3">
        <f t="shared" si="29"/>
        <v>7700</v>
      </c>
      <c r="EV29" s="6">
        <v>41089</v>
      </c>
      <c r="EW29" s="1">
        <v>4.0000000000000002E-4</v>
      </c>
      <c r="EX29" s="1">
        <v>21450953</v>
      </c>
      <c r="EY29" s="3">
        <f t="shared" si="30"/>
        <v>8580.3811999999998</v>
      </c>
      <c r="FA29" s="6">
        <v>40998</v>
      </c>
      <c r="FB29" s="1">
        <v>8.8000000000000007</v>
      </c>
      <c r="FC29" s="1">
        <v>33734</v>
      </c>
      <c r="FD29" s="3">
        <f t="shared" si="31"/>
        <v>296859.2</v>
      </c>
      <c r="FF29" s="6">
        <v>40451</v>
      </c>
      <c r="FG29" s="1">
        <v>2.0000000000000001E-4</v>
      </c>
      <c r="FH29" s="1">
        <v>1100000</v>
      </c>
      <c r="FI29" s="3">
        <f t="shared" si="32"/>
        <v>220</v>
      </c>
      <c r="FK29" s="6">
        <v>41089</v>
      </c>
      <c r="FL29" s="1">
        <v>0.37</v>
      </c>
      <c r="FM29" s="1">
        <v>15173097</v>
      </c>
      <c r="FN29" s="3">
        <f t="shared" si="33"/>
        <v>5614045.8899999997</v>
      </c>
      <c r="FP29" s="6">
        <v>41089</v>
      </c>
      <c r="FQ29" s="1">
        <v>5.0000000000000001E-4</v>
      </c>
      <c r="FR29" s="1">
        <v>5939706</v>
      </c>
      <c r="FS29" s="3">
        <f t="shared" si="34"/>
        <v>2969.8530000000001</v>
      </c>
      <c r="FU29" s="6">
        <v>41089</v>
      </c>
      <c r="FV29" s="1">
        <v>1.2500000000000001E-2</v>
      </c>
      <c r="FW29" s="1">
        <v>32259242</v>
      </c>
      <c r="FX29" s="3">
        <f t="shared" si="35"/>
        <v>403240.52500000002</v>
      </c>
      <c r="FZ29" s="6">
        <v>41089</v>
      </c>
      <c r="GA29" s="1">
        <v>1.3599999999999999</v>
      </c>
      <c r="GB29" s="1">
        <v>4270</v>
      </c>
      <c r="GC29" s="3">
        <f t="shared" si="36"/>
        <v>5807.2</v>
      </c>
      <c r="GE29" s="6">
        <v>40998</v>
      </c>
      <c r="GF29" s="1">
        <v>2.3999999999999998E-3</v>
      </c>
      <c r="GG29" s="1">
        <v>166997</v>
      </c>
      <c r="GH29" s="3">
        <f t="shared" si="37"/>
        <v>400.79279999999994</v>
      </c>
      <c r="GJ29" s="6">
        <v>41089</v>
      </c>
      <c r="GK29" s="1">
        <v>2E-3</v>
      </c>
      <c r="GL29" s="1">
        <v>4875399</v>
      </c>
      <c r="GM29" s="3">
        <f t="shared" si="38"/>
        <v>9750.7980000000007</v>
      </c>
      <c r="GO29" s="6">
        <v>41089</v>
      </c>
      <c r="GP29" s="1">
        <v>1.2</v>
      </c>
      <c r="GQ29" s="1">
        <v>13894</v>
      </c>
      <c r="GR29" s="3">
        <f t="shared" si="39"/>
        <v>16672.8</v>
      </c>
      <c r="GT29" s="6">
        <v>41089</v>
      </c>
      <c r="GU29" s="1">
        <v>940</v>
      </c>
      <c r="GV29" s="1">
        <v>10159</v>
      </c>
      <c r="GW29" s="3">
        <f t="shared" si="40"/>
        <v>9549460</v>
      </c>
      <c r="GY29" s="6">
        <v>41089</v>
      </c>
      <c r="GZ29" s="1">
        <v>0.88</v>
      </c>
      <c r="HA29" s="1">
        <v>311659</v>
      </c>
      <c r="HB29" s="3">
        <f t="shared" si="41"/>
        <v>274259.92</v>
      </c>
      <c r="HD29" s="6">
        <v>41089</v>
      </c>
      <c r="HE29" s="1">
        <v>381</v>
      </c>
      <c r="HF29" s="1">
        <v>6560</v>
      </c>
      <c r="HG29" s="3">
        <f t="shared" si="42"/>
        <v>2499360</v>
      </c>
      <c r="HL29" s="3" t="str">
        <f t="shared" si="43"/>
        <v/>
      </c>
      <c r="HN29" s="6">
        <v>41089</v>
      </c>
      <c r="HO29" s="1">
        <v>2.9000000000000001E-2</v>
      </c>
      <c r="HP29" s="1">
        <v>142818</v>
      </c>
      <c r="HQ29" s="3">
        <f t="shared" si="44"/>
        <v>4141.7220000000007</v>
      </c>
      <c r="HS29" s="6">
        <v>41089</v>
      </c>
      <c r="HT29" s="1">
        <v>0.249</v>
      </c>
      <c r="HU29" s="1">
        <v>3354664</v>
      </c>
      <c r="HV29" s="3">
        <f t="shared" si="45"/>
        <v>835311.33600000001</v>
      </c>
      <c r="HX29" s="6">
        <v>41089</v>
      </c>
      <c r="HY29" s="1">
        <v>13.9</v>
      </c>
      <c r="HZ29" s="1">
        <v>41952268</v>
      </c>
      <c r="IA29" s="3">
        <f t="shared" si="46"/>
        <v>583136525.20000005</v>
      </c>
      <c r="IC29" s="6">
        <v>41089</v>
      </c>
      <c r="ID29" s="1">
        <v>3.0999999999999999E-3</v>
      </c>
      <c r="IE29" s="1">
        <v>14043561</v>
      </c>
      <c r="IF29" s="3">
        <f t="shared" si="47"/>
        <v>43535.039100000002</v>
      </c>
      <c r="IH29" s="6">
        <v>41089</v>
      </c>
      <c r="II29" s="1">
        <v>2.2349999999999999</v>
      </c>
      <c r="IJ29" s="1">
        <v>191500</v>
      </c>
      <c r="IK29" s="3">
        <f t="shared" si="48"/>
        <v>428002.5</v>
      </c>
      <c r="IM29" s="6">
        <v>41089</v>
      </c>
      <c r="IN29" s="1">
        <v>3.1E-4</v>
      </c>
      <c r="IO29" s="1">
        <v>5864570</v>
      </c>
      <c r="IP29" s="3">
        <f t="shared" si="49"/>
        <v>1818.0166999999999</v>
      </c>
      <c r="IR29" s="6">
        <v>41089</v>
      </c>
      <c r="IS29" s="1">
        <v>16.5</v>
      </c>
      <c r="IT29" s="1">
        <v>6824</v>
      </c>
      <c r="IU29" s="3">
        <f t="shared" si="50"/>
        <v>112596</v>
      </c>
      <c r="IW29" s="6">
        <v>41089</v>
      </c>
      <c r="IX29" s="1">
        <v>0.12862999999999999</v>
      </c>
      <c r="IY29" s="1">
        <v>1950817</v>
      </c>
      <c r="IZ29" s="3">
        <f t="shared" si="51"/>
        <v>250933.59070999999</v>
      </c>
      <c r="JB29" s="6">
        <v>41089</v>
      </c>
      <c r="JC29" s="1">
        <v>0.23760000000000001</v>
      </c>
      <c r="JD29" s="1">
        <v>4936085</v>
      </c>
      <c r="JE29" s="3">
        <f t="shared" si="52"/>
        <v>1172813.7960000001</v>
      </c>
      <c r="JG29" s="6">
        <v>41089</v>
      </c>
      <c r="JH29" s="1">
        <v>0.01</v>
      </c>
      <c r="JI29" s="1">
        <v>251463</v>
      </c>
      <c r="JJ29" s="3">
        <f t="shared" si="53"/>
        <v>2514.63</v>
      </c>
      <c r="JO29" s="3" t="str">
        <f t="shared" si="54"/>
        <v/>
      </c>
      <c r="JQ29" s="6">
        <v>41089</v>
      </c>
      <c r="JR29" s="1">
        <v>15</v>
      </c>
      <c r="JS29" s="1">
        <v>435</v>
      </c>
      <c r="JT29" s="3">
        <f t="shared" si="55"/>
        <v>6525</v>
      </c>
      <c r="JY29" s="3" t="str">
        <f t="shared" si="56"/>
        <v/>
      </c>
      <c r="KA29" s="6">
        <v>39903</v>
      </c>
      <c r="KB29" s="1">
        <v>6.6</v>
      </c>
      <c r="KC29" s="1">
        <v>1500</v>
      </c>
      <c r="KD29" s="3">
        <f t="shared" si="57"/>
        <v>9900</v>
      </c>
      <c r="KI29" s="3" t="str">
        <f t="shared" si="58"/>
        <v/>
      </c>
      <c r="KK29" s="6">
        <v>41089</v>
      </c>
      <c r="KL29" s="1">
        <v>12.88</v>
      </c>
      <c r="KM29" s="1">
        <v>65759107</v>
      </c>
      <c r="KN29" s="3">
        <f t="shared" si="59"/>
        <v>846977298.16000009</v>
      </c>
      <c r="KP29" s="6">
        <v>41089</v>
      </c>
      <c r="KQ29" s="1">
        <v>0.23</v>
      </c>
      <c r="KR29" s="1">
        <v>18257457</v>
      </c>
      <c r="KS29" s="3">
        <f t="shared" si="60"/>
        <v>4199215.1100000003</v>
      </c>
      <c r="KU29" s="6">
        <v>41089</v>
      </c>
      <c r="KV29" s="1">
        <v>0.19500000000000001</v>
      </c>
      <c r="KW29" s="1">
        <v>11606534</v>
      </c>
      <c r="KX29" s="3">
        <f t="shared" si="61"/>
        <v>2263274.13</v>
      </c>
      <c r="KZ29" s="6">
        <v>41089</v>
      </c>
      <c r="LA29" s="1">
        <v>150</v>
      </c>
      <c r="LB29" s="1">
        <v>2943</v>
      </c>
      <c r="LC29" s="3">
        <f t="shared" si="62"/>
        <v>441450</v>
      </c>
      <c r="LE29" s="6">
        <v>41089</v>
      </c>
      <c r="LF29" s="1">
        <v>0.12</v>
      </c>
      <c r="LG29" s="1">
        <v>233510</v>
      </c>
      <c r="LH29" s="3">
        <f t="shared" si="63"/>
        <v>28021.200000000001</v>
      </c>
      <c r="LJ29" s="6">
        <v>41089</v>
      </c>
      <c r="LK29" s="1">
        <v>19.8</v>
      </c>
      <c r="LL29" s="1">
        <v>35098</v>
      </c>
      <c r="LM29" s="3">
        <f t="shared" si="64"/>
        <v>694940.4</v>
      </c>
      <c r="LO29" s="6">
        <v>41089</v>
      </c>
      <c r="LP29" s="1">
        <v>0.2</v>
      </c>
      <c r="LQ29" s="1">
        <v>1300</v>
      </c>
      <c r="LR29" s="3">
        <f t="shared" si="65"/>
        <v>260</v>
      </c>
      <c r="LW29" s="3" t="str">
        <f t="shared" si="66"/>
        <v/>
      </c>
      <c r="LY29" s="6">
        <v>41089</v>
      </c>
      <c r="LZ29" s="1">
        <v>4.5999999999999999E-3</v>
      </c>
      <c r="MA29" s="1">
        <v>4655609</v>
      </c>
      <c r="MB29" s="3">
        <f t="shared" si="67"/>
        <v>21415.8014</v>
      </c>
      <c r="MD29" s="6">
        <v>41089</v>
      </c>
      <c r="ME29" s="1">
        <v>0.27988000000000002</v>
      </c>
      <c r="MF29" s="1">
        <v>4247927</v>
      </c>
      <c r="MG29" s="3">
        <f t="shared" si="68"/>
        <v>1188909.8087600002</v>
      </c>
      <c r="MI29" s="6">
        <v>41089</v>
      </c>
      <c r="MJ29" s="1">
        <v>3</v>
      </c>
      <c r="MK29" s="1">
        <v>51649</v>
      </c>
      <c r="ML29" s="3">
        <f t="shared" si="69"/>
        <v>154947</v>
      </c>
      <c r="MN29" s="6">
        <v>41089</v>
      </c>
      <c r="MO29" s="1">
        <v>0.13</v>
      </c>
      <c r="MP29" s="1">
        <v>28494434</v>
      </c>
      <c r="MQ29" s="3">
        <f t="shared" si="70"/>
        <v>3704276.42</v>
      </c>
      <c r="MS29" s="6">
        <v>41089</v>
      </c>
      <c r="MT29" s="1">
        <v>0.4</v>
      </c>
      <c r="MU29" s="1">
        <v>25340</v>
      </c>
      <c r="MV29" s="3">
        <f t="shared" si="71"/>
        <v>10136</v>
      </c>
      <c r="NA29" s="3" t="str">
        <f t="shared" si="72"/>
        <v/>
      </c>
      <c r="NC29" s="6">
        <v>41089</v>
      </c>
      <c r="ND29" s="1">
        <v>0.26</v>
      </c>
      <c r="NE29" s="1">
        <v>545242</v>
      </c>
      <c r="NF29" s="3">
        <f t="shared" si="73"/>
        <v>141762.92000000001</v>
      </c>
      <c r="NH29" s="6">
        <v>41089</v>
      </c>
      <c r="NI29" s="1">
        <v>75</v>
      </c>
      <c r="NJ29" s="1">
        <v>22681</v>
      </c>
      <c r="NK29" s="3">
        <f t="shared" si="74"/>
        <v>1701075</v>
      </c>
      <c r="NM29" s="6">
        <v>41089</v>
      </c>
      <c r="NN29" s="1">
        <v>0.22</v>
      </c>
      <c r="NO29" s="1">
        <v>1768012</v>
      </c>
      <c r="NP29" s="3">
        <f t="shared" si="75"/>
        <v>388962.64</v>
      </c>
      <c r="NR29" s="6">
        <v>41089</v>
      </c>
      <c r="NS29" s="1">
        <v>32.4</v>
      </c>
      <c r="NT29" s="1">
        <v>850670</v>
      </c>
      <c r="NU29" s="3">
        <f t="shared" si="76"/>
        <v>27561708</v>
      </c>
      <c r="NZ29" s="3" t="str">
        <f t="shared" si="77"/>
        <v/>
      </c>
      <c r="OB29" s="6">
        <v>41089</v>
      </c>
      <c r="OC29" s="1">
        <v>1.196</v>
      </c>
      <c r="OD29" s="1">
        <v>505003</v>
      </c>
      <c r="OE29" s="3">
        <f t="shared" si="78"/>
        <v>603983.58799999999</v>
      </c>
      <c r="OG29" s="6">
        <v>41089</v>
      </c>
      <c r="OH29" s="1">
        <v>1.25</v>
      </c>
      <c r="OI29" s="1">
        <v>30269</v>
      </c>
      <c r="OJ29" s="3">
        <f t="shared" si="79"/>
        <v>37836.25</v>
      </c>
      <c r="OO29" s="3" t="str">
        <f t="shared" si="80"/>
        <v/>
      </c>
      <c r="OQ29" s="6">
        <v>41089</v>
      </c>
      <c r="OR29" s="1">
        <v>6.6120000000000001</v>
      </c>
      <c r="OS29" s="1">
        <v>882549</v>
      </c>
      <c r="OT29" s="3">
        <f t="shared" si="81"/>
        <v>5835413.9879999999</v>
      </c>
      <c r="OV29" s="6">
        <v>41089</v>
      </c>
      <c r="OW29" s="1">
        <v>1.2</v>
      </c>
      <c r="OX29" s="1">
        <v>412702</v>
      </c>
      <c r="OY29" s="3">
        <f t="shared" si="82"/>
        <v>495242.39999999997</v>
      </c>
      <c r="PA29" s="6">
        <v>41089</v>
      </c>
      <c r="PB29" s="1">
        <v>1.63</v>
      </c>
      <c r="PC29" s="1">
        <v>1160589</v>
      </c>
      <c r="PD29" s="3">
        <f t="shared" si="83"/>
        <v>1891760.0699999998</v>
      </c>
      <c r="PF29" s="6">
        <v>41089</v>
      </c>
      <c r="PG29" s="1">
        <v>13.6</v>
      </c>
      <c r="PH29" s="1">
        <v>11712</v>
      </c>
      <c r="PI29" s="3">
        <f t="shared" si="84"/>
        <v>159283.19999999998</v>
      </c>
      <c r="PK29" s="6">
        <v>41089</v>
      </c>
      <c r="PL29" s="1">
        <v>1.65</v>
      </c>
      <c r="PM29" s="1">
        <v>70570</v>
      </c>
      <c r="PN29" s="3">
        <f t="shared" si="85"/>
        <v>116440.5</v>
      </c>
      <c r="PP29" s="6">
        <v>41089</v>
      </c>
      <c r="PQ29" s="1">
        <v>7.5</v>
      </c>
      <c r="PR29" s="1">
        <v>184598</v>
      </c>
      <c r="PS29" s="3">
        <f t="shared" si="86"/>
        <v>1384485</v>
      </c>
      <c r="PU29" s="6">
        <v>41089</v>
      </c>
      <c r="PV29" s="1">
        <v>33</v>
      </c>
      <c r="PW29" s="1">
        <v>7239874</v>
      </c>
      <c r="PX29" s="3">
        <f t="shared" si="87"/>
        <v>238915842</v>
      </c>
      <c r="QC29" s="3" t="str">
        <f t="shared" si="88"/>
        <v/>
      </c>
      <c r="QE29" s="6">
        <v>41089</v>
      </c>
      <c r="QF29" s="1">
        <v>3.1901000000000002</v>
      </c>
      <c r="QG29" s="1">
        <v>515110</v>
      </c>
      <c r="QH29" s="3">
        <f t="shared" si="89"/>
        <v>1643252.4110000001</v>
      </c>
      <c r="QJ29" s="6">
        <v>41089</v>
      </c>
      <c r="QK29" s="1">
        <v>0.49</v>
      </c>
      <c r="QL29" s="1">
        <v>110917</v>
      </c>
      <c r="QM29" s="3">
        <f t="shared" si="90"/>
        <v>54349.33</v>
      </c>
      <c r="QO29" s="6">
        <v>41089</v>
      </c>
      <c r="QP29" s="1">
        <v>11.879899999999999</v>
      </c>
      <c r="QQ29" s="1">
        <v>174999</v>
      </c>
      <c r="QR29" s="3">
        <f t="shared" si="91"/>
        <v>2078970.6200999999</v>
      </c>
      <c r="QT29" s="6">
        <v>41089</v>
      </c>
      <c r="QU29" s="1">
        <v>11.61</v>
      </c>
      <c r="QV29" s="1">
        <v>17613052</v>
      </c>
      <c r="QW29" s="3">
        <f t="shared" si="92"/>
        <v>204487533.72</v>
      </c>
      <c r="RB29" s="3" t="str">
        <f t="shared" si="93"/>
        <v/>
      </c>
      <c r="RD29" s="6">
        <v>41089</v>
      </c>
      <c r="RE29" s="1">
        <v>20</v>
      </c>
      <c r="RF29" s="1">
        <v>100</v>
      </c>
      <c r="RG29" s="3">
        <f t="shared" si="94"/>
        <v>2000</v>
      </c>
      <c r="RI29" s="6">
        <v>41089</v>
      </c>
      <c r="RJ29" s="1">
        <v>451.50009999999997</v>
      </c>
      <c r="RK29" s="1">
        <v>240721</v>
      </c>
      <c r="RL29" s="3">
        <f t="shared" si="95"/>
        <v>108685555.5721</v>
      </c>
      <c r="RN29" s="6">
        <v>41089</v>
      </c>
      <c r="RO29" s="1">
        <v>34.799999999999997</v>
      </c>
      <c r="RP29" s="1">
        <v>1349378</v>
      </c>
      <c r="RQ29" s="3">
        <f t="shared" si="96"/>
        <v>46958354.399999999</v>
      </c>
      <c r="RS29" s="6">
        <v>41089</v>
      </c>
      <c r="RT29" s="1">
        <v>0.37</v>
      </c>
      <c r="RU29" s="1">
        <v>128300</v>
      </c>
      <c r="RV29" s="3">
        <f t="shared" si="97"/>
        <v>47471</v>
      </c>
      <c r="RX29" s="6">
        <v>41089</v>
      </c>
      <c r="RY29" s="1">
        <v>2.2000000000000002</v>
      </c>
      <c r="RZ29" s="1">
        <v>77707</v>
      </c>
      <c r="SA29" s="3">
        <f t="shared" si="98"/>
        <v>170955.40000000002</v>
      </c>
      <c r="SF29" s="3" t="str">
        <f t="shared" si="99"/>
        <v/>
      </c>
      <c r="SH29" s="6">
        <v>41089</v>
      </c>
      <c r="SI29" s="1">
        <v>2.0499999999999998</v>
      </c>
      <c r="SJ29" s="1">
        <v>362141</v>
      </c>
      <c r="SK29" s="3">
        <f t="shared" si="100"/>
        <v>742389.04999999993</v>
      </c>
      <c r="SM29" s="6">
        <v>40907</v>
      </c>
      <c r="SN29" s="1">
        <v>4.75</v>
      </c>
      <c r="SO29" s="1">
        <v>76</v>
      </c>
      <c r="SP29" s="3">
        <f t="shared" si="101"/>
        <v>361</v>
      </c>
      <c r="SR29" s="6">
        <v>41089</v>
      </c>
      <c r="SS29" s="1">
        <v>45.12</v>
      </c>
      <c r="ST29" s="1">
        <v>89274</v>
      </c>
      <c r="SU29" s="3">
        <f t="shared" si="102"/>
        <v>4028042.88</v>
      </c>
      <c r="SZ29" s="3" t="str">
        <f t="shared" si="103"/>
        <v/>
      </c>
      <c r="TB29" s="6">
        <v>41089</v>
      </c>
      <c r="TC29" s="1">
        <v>3.5</v>
      </c>
      <c r="TD29" s="1">
        <v>123510</v>
      </c>
      <c r="TE29" s="3">
        <f t="shared" si="104"/>
        <v>432285</v>
      </c>
      <c r="TG29" s="6">
        <v>41089</v>
      </c>
      <c r="TH29" s="1">
        <v>4.08</v>
      </c>
      <c r="TI29" s="1">
        <v>119913</v>
      </c>
      <c r="TJ29" s="3">
        <f t="shared" si="105"/>
        <v>489245.04000000004</v>
      </c>
      <c r="TL29" s="6">
        <v>41089</v>
      </c>
      <c r="TM29" s="1">
        <v>0.57999999999999996</v>
      </c>
      <c r="TN29" s="1">
        <v>664459</v>
      </c>
      <c r="TO29" s="3">
        <f t="shared" si="106"/>
        <v>385386.22</v>
      </c>
      <c r="TQ29" s="6">
        <v>41089</v>
      </c>
      <c r="TR29" s="1">
        <v>3.85</v>
      </c>
      <c r="TS29" s="1">
        <v>2336087</v>
      </c>
      <c r="TT29" s="3">
        <f t="shared" si="107"/>
        <v>8993934.9500000011</v>
      </c>
      <c r="TY29" s="3" t="str">
        <f t="shared" si="108"/>
        <v/>
      </c>
      <c r="UA29" s="6">
        <v>41089</v>
      </c>
      <c r="UB29" s="1">
        <v>9.57</v>
      </c>
      <c r="UC29" s="1">
        <v>3369670</v>
      </c>
      <c r="UD29" s="3">
        <f t="shared" si="109"/>
        <v>32247741.900000002</v>
      </c>
      <c r="UF29" s="6">
        <v>41089</v>
      </c>
      <c r="UG29" s="1">
        <v>8.8570999999999991</v>
      </c>
      <c r="UH29" s="1">
        <v>12968</v>
      </c>
      <c r="UI29" s="3">
        <f t="shared" si="110"/>
        <v>114858.87279999998</v>
      </c>
      <c r="UK29" s="6">
        <v>41089</v>
      </c>
      <c r="UL29" s="1">
        <v>17.22</v>
      </c>
      <c r="UM29" s="1">
        <v>3464833</v>
      </c>
      <c r="UN29" s="3">
        <f t="shared" si="111"/>
        <v>59664424.259999998</v>
      </c>
      <c r="UP29" s="6">
        <v>41089</v>
      </c>
      <c r="UQ29" s="1">
        <v>6.6</v>
      </c>
      <c r="UR29" s="1">
        <v>26926</v>
      </c>
      <c r="US29" s="3">
        <f t="shared" si="112"/>
        <v>177711.59999999998</v>
      </c>
      <c r="UU29" s="6">
        <v>41089</v>
      </c>
      <c r="UV29" s="1">
        <v>7.75</v>
      </c>
      <c r="UW29" s="1">
        <v>10099008</v>
      </c>
      <c r="UX29" s="3">
        <f t="shared" si="113"/>
        <v>78267312</v>
      </c>
      <c r="VC29" s="3" t="str">
        <f t="shared" si="114"/>
        <v/>
      </c>
      <c r="VH29" s="3" t="str">
        <f t="shared" si="115"/>
        <v/>
      </c>
      <c r="VJ29" s="6">
        <v>41089</v>
      </c>
      <c r="VK29" s="1">
        <v>31.5</v>
      </c>
      <c r="VL29" s="1">
        <v>178119</v>
      </c>
      <c r="VM29" s="3">
        <f t="shared" si="116"/>
        <v>5610748.5</v>
      </c>
      <c r="VO29" s="6">
        <v>41089</v>
      </c>
      <c r="VP29" s="1">
        <v>6.15</v>
      </c>
      <c r="VQ29" s="1">
        <v>28784075</v>
      </c>
      <c r="VR29" s="3">
        <f t="shared" si="117"/>
        <v>177022061.25</v>
      </c>
      <c r="VT29" s="6">
        <v>41089</v>
      </c>
      <c r="VU29" s="1">
        <v>0.14000000000000001</v>
      </c>
      <c r="VV29" s="1">
        <v>14646</v>
      </c>
      <c r="VW29" s="3">
        <f t="shared" si="118"/>
        <v>2050.44</v>
      </c>
      <c r="VY29" s="6">
        <v>41089</v>
      </c>
      <c r="VZ29" s="1">
        <v>1.22</v>
      </c>
      <c r="WA29" s="1">
        <v>934364</v>
      </c>
      <c r="WB29" s="3">
        <f t="shared" si="119"/>
        <v>1139924.08</v>
      </c>
      <c r="WG29" s="3" t="str">
        <f t="shared" si="120"/>
        <v/>
      </c>
      <c r="WI29" s="6">
        <v>41089</v>
      </c>
      <c r="WJ29" s="1">
        <v>3.25</v>
      </c>
      <c r="WK29" s="1">
        <v>277755</v>
      </c>
      <c r="WL29" s="3">
        <f t="shared" si="121"/>
        <v>902703.75</v>
      </c>
      <c r="WN29" s="6">
        <v>41089</v>
      </c>
      <c r="WO29" s="1">
        <v>13.8636</v>
      </c>
      <c r="WP29" s="1">
        <v>24486</v>
      </c>
      <c r="WQ29" s="3">
        <f t="shared" si="122"/>
        <v>339464.10960000003</v>
      </c>
      <c r="WS29" s="6">
        <v>41089</v>
      </c>
      <c r="WT29" s="1">
        <v>33.6</v>
      </c>
      <c r="WU29" s="1">
        <v>926203</v>
      </c>
      <c r="WV29" s="3">
        <f t="shared" si="123"/>
        <v>31120420.800000001</v>
      </c>
      <c r="WX29" s="6">
        <v>41089</v>
      </c>
      <c r="WY29" s="1">
        <v>28.54</v>
      </c>
      <c r="WZ29" s="1">
        <v>242324204</v>
      </c>
      <c r="XA29" s="3">
        <f t="shared" si="124"/>
        <v>6915932782.1599998</v>
      </c>
      <c r="XC29" s="6">
        <v>41089</v>
      </c>
      <c r="XD29" s="1">
        <v>5.45</v>
      </c>
      <c r="XE29" s="1">
        <v>1410963</v>
      </c>
      <c r="XF29" s="3">
        <f t="shared" si="125"/>
        <v>7689748.3500000006</v>
      </c>
      <c r="XK29" s="3" t="str">
        <f t="shared" si="126"/>
        <v/>
      </c>
      <c r="XM29" s="6">
        <v>41089</v>
      </c>
      <c r="XN29" s="1">
        <v>9.8000000000000007</v>
      </c>
      <c r="XO29" s="1">
        <v>41293</v>
      </c>
      <c r="XP29" s="3">
        <f t="shared" si="127"/>
        <v>404671.4</v>
      </c>
      <c r="XU29" s="3" t="str">
        <f t="shared" si="128"/>
        <v/>
      </c>
      <c r="XW29" s="6">
        <v>41089</v>
      </c>
      <c r="XX29" s="1">
        <v>148</v>
      </c>
      <c r="XY29" s="1">
        <v>608</v>
      </c>
      <c r="XZ29" s="3">
        <f t="shared" si="129"/>
        <v>89984</v>
      </c>
      <c r="YE29" s="3" t="str">
        <f t="shared" si="130"/>
        <v/>
      </c>
      <c r="YG29" s="6">
        <v>41089</v>
      </c>
      <c r="YH29" s="1">
        <v>3.2749999999999999</v>
      </c>
      <c r="YI29" s="1">
        <v>574832</v>
      </c>
      <c r="YJ29" s="3">
        <f t="shared" si="131"/>
        <v>1882574.8</v>
      </c>
      <c r="YL29" s="6">
        <v>41089</v>
      </c>
      <c r="YM29" s="1">
        <v>4.17</v>
      </c>
      <c r="YN29" s="1">
        <v>528017</v>
      </c>
      <c r="YO29" s="3">
        <f t="shared" si="132"/>
        <v>2201830.89</v>
      </c>
      <c r="YQ29" s="6">
        <v>41089</v>
      </c>
      <c r="YR29" s="1">
        <v>66.45</v>
      </c>
      <c r="YS29" s="1">
        <v>3455578</v>
      </c>
      <c r="YT29" s="3">
        <f t="shared" si="133"/>
        <v>229623158.10000002</v>
      </c>
      <c r="YV29" s="6">
        <v>41089</v>
      </c>
      <c r="YW29" s="1">
        <v>6.18</v>
      </c>
      <c r="YX29" s="1">
        <v>2311582</v>
      </c>
      <c r="YY29" s="3">
        <f t="shared" si="134"/>
        <v>14285576.76</v>
      </c>
      <c r="ZA29" s="6">
        <v>41089</v>
      </c>
      <c r="ZB29" s="1">
        <v>7.6975999999999996</v>
      </c>
      <c r="ZC29" s="1">
        <v>14246</v>
      </c>
      <c r="ZD29" s="3">
        <f t="shared" si="135"/>
        <v>109660.00959999999</v>
      </c>
      <c r="ZF29" s="6">
        <v>41089</v>
      </c>
      <c r="ZG29" s="1">
        <v>9.75</v>
      </c>
      <c r="ZH29" s="1">
        <v>6001926</v>
      </c>
      <c r="ZI29" s="3">
        <f t="shared" si="136"/>
        <v>58518778.5</v>
      </c>
      <c r="ZK29" s="6">
        <v>41089</v>
      </c>
      <c r="ZL29" s="1">
        <v>2.5099999999999998</v>
      </c>
      <c r="ZM29" s="1">
        <v>26527330</v>
      </c>
      <c r="ZN29" s="3">
        <f t="shared" si="137"/>
        <v>66583598.299999997</v>
      </c>
      <c r="ZP29" s="6">
        <v>41089</v>
      </c>
      <c r="ZQ29" s="1">
        <v>10.987500000000001</v>
      </c>
      <c r="ZR29" s="1">
        <v>97631</v>
      </c>
      <c r="ZS29" s="3">
        <f t="shared" si="138"/>
        <v>1072720.6125</v>
      </c>
      <c r="ZX29" s="3" t="str">
        <f t="shared" si="139"/>
        <v/>
      </c>
      <c r="AAC29" s="3" t="str">
        <f t="shared" si="140"/>
        <v/>
      </c>
      <c r="AAH29" s="3" t="str">
        <f t="shared" si="141"/>
        <v/>
      </c>
      <c r="AAM29" s="3" t="str">
        <f t="shared" si="142"/>
        <v/>
      </c>
      <c r="AAO29" s="6">
        <v>41089</v>
      </c>
      <c r="AAP29" s="1">
        <v>4.74</v>
      </c>
      <c r="AAQ29" s="1">
        <v>6173313</v>
      </c>
      <c r="AAR29" s="3">
        <f t="shared" si="143"/>
        <v>29261503.620000001</v>
      </c>
      <c r="AAW29" s="3" t="str">
        <f t="shared" si="144"/>
        <v/>
      </c>
      <c r="ABB29" s="3" t="str">
        <f t="shared" si="145"/>
        <v/>
      </c>
      <c r="ABG29" s="3" t="str">
        <f t="shared" si="146"/>
        <v/>
      </c>
      <c r="ABI29" s="6">
        <v>41089</v>
      </c>
      <c r="ABJ29" s="1">
        <v>15.04</v>
      </c>
      <c r="ABK29" s="1">
        <v>7461518</v>
      </c>
      <c r="ABL29" s="3">
        <f t="shared" si="147"/>
        <v>112221230.72</v>
      </c>
      <c r="ABN29" s="6">
        <v>41089</v>
      </c>
      <c r="ABO29" s="1">
        <v>7.52</v>
      </c>
      <c r="ABP29" s="1">
        <v>4155094</v>
      </c>
      <c r="ABQ29" s="3">
        <f t="shared" si="148"/>
        <v>31246306.879999999</v>
      </c>
      <c r="ABV29" s="3" t="str">
        <f t="shared" si="149"/>
        <v/>
      </c>
      <c r="ABX29" s="6">
        <v>41089</v>
      </c>
      <c r="ABY29" s="1">
        <v>6.8000000000000005E-2</v>
      </c>
      <c r="ABZ29" s="1">
        <v>218739</v>
      </c>
      <c r="ACA29" s="3">
        <f t="shared" si="150"/>
        <v>14874.252</v>
      </c>
      <c r="ACC29" s="6">
        <v>41089</v>
      </c>
      <c r="ACD29" s="1">
        <v>16.239999999999998</v>
      </c>
      <c r="ACE29" s="1">
        <v>9202601</v>
      </c>
      <c r="ACF29" s="3">
        <f t="shared" si="151"/>
        <v>149450240.23999998</v>
      </c>
      <c r="ACK29" s="3" t="str">
        <f t="shared" si="152"/>
        <v/>
      </c>
      <c r="ACP29" s="3" t="str">
        <f t="shared" si="153"/>
        <v/>
      </c>
      <c r="ACU29" s="3" t="str">
        <f t="shared" si="154"/>
        <v/>
      </c>
      <c r="ACW29" s="6">
        <v>41089</v>
      </c>
      <c r="ACX29" s="1">
        <v>4.9399999999999995</v>
      </c>
      <c r="ACY29" s="1">
        <v>5604855</v>
      </c>
      <c r="ACZ29" s="3">
        <f t="shared" si="155"/>
        <v>27687983.699999996</v>
      </c>
      <c r="ADB29" s="6">
        <v>41089</v>
      </c>
      <c r="ADC29" s="1">
        <v>6.38</v>
      </c>
      <c r="ADD29" s="1">
        <v>14938055</v>
      </c>
      <c r="ADE29" s="3">
        <f t="shared" si="156"/>
        <v>95304790.899999991</v>
      </c>
      <c r="ADG29" s="6">
        <v>41089</v>
      </c>
      <c r="ADH29" s="1">
        <v>4.26</v>
      </c>
      <c r="ADI29" s="1">
        <v>48674677</v>
      </c>
      <c r="ADJ29" s="3">
        <f t="shared" si="157"/>
        <v>207354124.01999998</v>
      </c>
      <c r="ADL29" s="6">
        <v>41089</v>
      </c>
      <c r="ADM29" s="1">
        <v>5.63</v>
      </c>
      <c r="ADN29" s="1">
        <v>8770201</v>
      </c>
      <c r="ADO29" s="3">
        <f t="shared" si="158"/>
        <v>49376231.630000003</v>
      </c>
      <c r="ADT29" s="3" t="str">
        <f t="shared" si="159"/>
        <v/>
      </c>
      <c r="ADY29" s="3" t="str">
        <f t="shared" si="160"/>
        <v/>
      </c>
      <c r="AED29" s="3" t="str">
        <f t="shared" si="161"/>
        <v/>
      </c>
      <c r="AEF29" s="6">
        <v>41089</v>
      </c>
      <c r="AEG29" s="1">
        <v>8.4359999999999999</v>
      </c>
      <c r="AEH29" s="1">
        <v>154316</v>
      </c>
      <c r="AEI29" s="3">
        <f t="shared" si="162"/>
        <v>1301809.7760000001</v>
      </c>
      <c r="AEN29" s="3" t="str">
        <f t="shared" si="163"/>
        <v/>
      </c>
      <c r="AEP29" s="6">
        <v>41089</v>
      </c>
      <c r="AEQ29" s="1">
        <v>6.13</v>
      </c>
      <c r="AER29" s="1">
        <v>6594382</v>
      </c>
      <c r="AES29" s="3">
        <f t="shared" si="164"/>
        <v>40423561.659999996</v>
      </c>
      <c r="AEU29" s="6">
        <v>41089</v>
      </c>
      <c r="AEV29" s="1">
        <v>0.90969999999999995</v>
      </c>
      <c r="AEW29" s="1">
        <v>31718425</v>
      </c>
      <c r="AEX29" s="3">
        <f t="shared" si="165"/>
        <v>28854251.2225</v>
      </c>
      <c r="AEZ29" s="6">
        <v>41089</v>
      </c>
      <c r="AFA29" s="1">
        <v>6.34</v>
      </c>
      <c r="AFB29" s="1">
        <v>5292596</v>
      </c>
      <c r="AFC29" s="3">
        <f t="shared" si="166"/>
        <v>33555058.640000001</v>
      </c>
      <c r="AFH29" s="3" t="str">
        <f t="shared" si="167"/>
        <v/>
      </c>
      <c r="AFJ29" s="6">
        <v>41089</v>
      </c>
      <c r="AFK29" s="1">
        <v>9.26</v>
      </c>
      <c r="AFL29" s="1">
        <v>23177628</v>
      </c>
      <c r="AFM29" s="3">
        <f t="shared" si="168"/>
        <v>214624835.28</v>
      </c>
      <c r="AFO29" s="6">
        <v>41089</v>
      </c>
      <c r="AFP29" s="1">
        <v>13.85</v>
      </c>
      <c r="AFQ29" s="1">
        <v>57874791</v>
      </c>
      <c r="AFR29" s="3">
        <f t="shared" si="169"/>
        <v>801565855.35000002</v>
      </c>
      <c r="AFW29" s="3" t="str">
        <f t="shared" si="170"/>
        <v/>
      </c>
      <c r="AGB29" s="3" t="str">
        <f t="shared" si="171"/>
        <v/>
      </c>
      <c r="AGD29" s="6">
        <v>41089</v>
      </c>
      <c r="AGE29" s="1">
        <v>1.6156999999999999</v>
      </c>
      <c r="AGF29" s="1">
        <v>45810169</v>
      </c>
      <c r="AGG29" s="3">
        <f t="shared" si="172"/>
        <v>74015490.053299993</v>
      </c>
      <c r="AGL29" s="3" t="str">
        <f t="shared" si="173"/>
        <v/>
      </c>
      <c r="AGQ29" s="3" t="str">
        <f t="shared" si="174"/>
        <v/>
      </c>
      <c r="AGS29" s="6">
        <v>41089</v>
      </c>
      <c r="AGT29" s="1">
        <v>5.6899999999999995</v>
      </c>
      <c r="AGU29" s="1">
        <v>24645433</v>
      </c>
      <c r="AGV29" s="3">
        <f t="shared" si="175"/>
        <v>140232513.76999998</v>
      </c>
      <c r="AGX29" s="6">
        <v>41089</v>
      </c>
      <c r="AGY29" s="1">
        <v>3.95</v>
      </c>
      <c r="AGZ29" s="1">
        <v>16683716</v>
      </c>
      <c r="AHA29" s="3">
        <f t="shared" si="176"/>
        <v>65900678.200000003</v>
      </c>
      <c r="AHC29" s="6">
        <v>41089</v>
      </c>
      <c r="AHD29" s="1">
        <v>8.56</v>
      </c>
      <c r="AHE29" s="1">
        <v>5186718</v>
      </c>
      <c r="AHF29" s="3">
        <f t="shared" si="177"/>
        <v>44398306.080000006</v>
      </c>
      <c r="AHH29" s="6">
        <v>41089</v>
      </c>
      <c r="AHI29" s="1">
        <v>15</v>
      </c>
      <c r="AHJ29" s="1">
        <v>1389958</v>
      </c>
      <c r="AHK29" s="3">
        <f t="shared" si="178"/>
        <v>20849370</v>
      </c>
      <c r="AHM29" s="6">
        <v>41089</v>
      </c>
      <c r="AHN29" s="1">
        <v>3.71</v>
      </c>
      <c r="AHO29" s="1">
        <v>12941883</v>
      </c>
      <c r="AHP29" s="3">
        <f t="shared" si="179"/>
        <v>48014385.93</v>
      </c>
      <c r="AHU29" s="3" t="str">
        <f t="shared" si="180"/>
        <v/>
      </c>
      <c r="AHZ29" s="3" t="str">
        <f t="shared" si="181"/>
        <v/>
      </c>
      <c r="AIB29" s="6">
        <v>41089</v>
      </c>
      <c r="AIC29" s="1">
        <v>6.8149999999999995</v>
      </c>
      <c r="AID29" s="1">
        <v>39268858</v>
      </c>
      <c r="AIE29" s="3">
        <f t="shared" si="182"/>
        <v>267617267.26999998</v>
      </c>
      <c r="AIJ29" s="3" t="str">
        <f t="shared" si="183"/>
        <v/>
      </c>
      <c r="AIO29" s="3" t="str">
        <f t="shared" si="184"/>
        <v/>
      </c>
      <c r="AIQ29" s="6">
        <v>41089</v>
      </c>
      <c r="AIR29" s="1">
        <v>9.15</v>
      </c>
      <c r="AIS29" s="1">
        <v>3798145</v>
      </c>
      <c r="AIT29" s="3">
        <f t="shared" si="185"/>
        <v>34753026.75</v>
      </c>
      <c r="AIV29" s="6">
        <v>41089</v>
      </c>
      <c r="AIW29" s="1">
        <v>16.11</v>
      </c>
      <c r="AIX29" s="1">
        <v>7233210</v>
      </c>
      <c r="AIY29" s="3">
        <f t="shared" si="186"/>
        <v>116527013.09999999</v>
      </c>
      <c r="AJD29" s="3" t="str">
        <f t="shared" si="187"/>
        <v/>
      </c>
      <c r="AJI29" s="3" t="str">
        <f t="shared" si="188"/>
        <v/>
      </c>
      <c r="AJN29" s="3" t="str">
        <f t="shared" si="189"/>
        <v/>
      </c>
      <c r="AJP29" s="6">
        <v>41089</v>
      </c>
      <c r="AJQ29" s="1">
        <v>2.17</v>
      </c>
      <c r="AJR29" s="1">
        <v>26019101</v>
      </c>
      <c r="AJS29" s="3">
        <f t="shared" si="190"/>
        <v>56461449.170000002</v>
      </c>
      <c r="AJU29" s="6">
        <v>41089</v>
      </c>
      <c r="AJV29" s="1">
        <v>9.8699999999999992</v>
      </c>
      <c r="AJW29" s="1">
        <v>6310600</v>
      </c>
      <c r="AJX29" s="3">
        <f t="shared" si="191"/>
        <v>62285621.999999993</v>
      </c>
      <c r="AJZ29" s="6">
        <v>41089</v>
      </c>
      <c r="AKA29" s="1">
        <v>45</v>
      </c>
      <c r="AKB29" s="1">
        <v>6344</v>
      </c>
      <c r="AKC29" s="3">
        <f t="shared" si="192"/>
        <v>285480</v>
      </c>
      <c r="AKH29" s="3" t="str">
        <f t="shared" si="193"/>
        <v/>
      </c>
      <c r="AKM29" s="3" t="str">
        <f t="shared" si="194"/>
        <v/>
      </c>
      <c r="AKR29" s="3" t="str">
        <f t="shared" si="195"/>
        <v/>
      </c>
      <c r="AKT29" s="6">
        <v>41089</v>
      </c>
      <c r="AKU29" s="1">
        <v>6.5</v>
      </c>
      <c r="AKV29" s="1">
        <v>3845319</v>
      </c>
      <c r="AKW29" s="3">
        <f t="shared" si="196"/>
        <v>24994573.5</v>
      </c>
      <c r="AKY29" s="6">
        <v>41089</v>
      </c>
      <c r="AKZ29" s="1">
        <v>9.3000000000000007</v>
      </c>
      <c r="ALA29" s="1">
        <v>21224661</v>
      </c>
      <c r="ALB29" s="3">
        <f t="shared" si="197"/>
        <v>197389347.30000001</v>
      </c>
      <c r="ALG29" s="3" t="str">
        <f t="shared" si="198"/>
        <v/>
      </c>
      <c r="ALI29" s="6">
        <v>41089</v>
      </c>
      <c r="ALJ29" s="1">
        <v>7.01</v>
      </c>
      <c r="ALK29" s="1">
        <v>33992076</v>
      </c>
      <c r="ALL29" s="3">
        <f t="shared" si="199"/>
        <v>238284452.75999999</v>
      </c>
      <c r="ALN29" s="6">
        <v>41089</v>
      </c>
      <c r="ALO29" s="1">
        <v>5.55</v>
      </c>
      <c r="ALP29" s="1">
        <v>161494140</v>
      </c>
      <c r="ALQ29" s="3">
        <f t="shared" si="200"/>
        <v>896292477</v>
      </c>
      <c r="ALS29" s="6">
        <v>41089</v>
      </c>
      <c r="ALT29" s="1">
        <v>19.88</v>
      </c>
      <c r="ALU29" s="1">
        <v>4034123</v>
      </c>
      <c r="ALV29" s="3">
        <f t="shared" si="201"/>
        <v>80198365.239999995</v>
      </c>
      <c r="AMA29" s="3" t="str">
        <f t="shared" si="202"/>
        <v/>
      </c>
      <c r="AMF29" s="3" t="str">
        <f t="shared" si="203"/>
        <v/>
      </c>
      <c r="AMH29" s="6">
        <v>41089</v>
      </c>
      <c r="AMI29" s="1">
        <v>14.35</v>
      </c>
      <c r="AMJ29" s="1">
        <v>14435339</v>
      </c>
      <c r="AMK29" s="3">
        <f t="shared" si="204"/>
        <v>207147114.65000001</v>
      </c>
      <c r="AMP29" s="3" t="str">
        <f t="shared" si="205"/>
        <v/>
      </c>
      <c r="AMU29" s="3" t="str">
        <f t="shared" si="206"/>
        <v/>
      </c>
      <c r="AMZ29" s="3" t="str">
        <f t="shared" si="207"/>
        <v/>
      </c>
      <c r="ANB29" s="6">
        <v>41089</v>
      </c>
      <c r="ANC29" s="1">
        <v>15.36</v>
      </c>
      <c r="AND29" s="1">
        <v>12855980</v>
      </c>
      <c r="ANE29" s="3">
        <f t="shared" si="208"/>
        <v>197467852.79999998</v>
      </c>
      <c r="ANJ29" s="3" t="str">
        <f t="shared" si="209"/>
        <v/>
      </c>
      <c r="ANO29" s="3" t="str">
        <f t="shared" si="210"/>
        <v/>
      </c>
      <c r="ANQ29" s="6">
        <v>41089</v>
      </c>
      <c r="ANR29" s="1">
        <v>3.84</v>
      </c>
      <c r="ANS29" s="1">
        <v>2871502</v>
      </c>
      <c r="ANT29" s="3">
        <f t="shared" si="211"/>
        <v>11026567.68</v>
      </c>
      <c r="ANV29" s="6">
        <v>41089</v>
      </c>
      <c r="ANW29" s="1">
        <v>11.14</v>
      </c>
      <c r="ANX29" s="1">
        <v>5047997</v>
      </c>
      <c r="ANY29" s="3">
        <f t="shared" si="212"/>
        <v>56234686.580000006</v>
      </c>
      <c r="AOD29" s="3" t="str">
        <f t="shared" si="213"/>
        <v/>
      </c>
      <c r="AOI29" s="3" t="str">
        <f t="shared" si="214"/>
        <v/>
      </c>
      <c r="AOK29" s="6">
        <v>41089</v>
      </c>
      <c r="AOL29" s="1">
        <v>13.7</v>
      </c>
      <c r="AOM29" s="1">
        <v>249401</v>
      </c>
      <c r="AON29" s="3">
        <f t="shared" si="215"/>
        <v>3416793.6999999997</v>
      </c>
      <c r="AOS29" s="3" t="str">
        <f t="shared" si="216"/>
        <v/>
      </c>
      <c r="AOU29" s="6">
        <v>41089</v>
      </c>
      <c r="AOV29" s="1">
        <v>26.79</v>
      </c>
      <c r="AOW29" s="1">
        <v>6075213</v>
      </c>
      <c r="AOX29" s="3">
        <f t="shared" si="217"/>
        <v>162754956.26999998</v>
      </c>
      <c r="APC29" s="3" t="str">
        <f t="shared" si="218"/>
        <v/>
      </c>
      <c r="APH29" s="3" t="str">
        <f t="shared" si="219"/>
        <v/>
      </c>
      <c r="APM29" s="3" t="str">
        <f t="shared" si="220"/>
        <v/>
      </c>
      <c r="APO29" s="6">
        <v>41089</v>
      </c>
      <c r="APP29" s="1">
        <v>4.7949999999999999</v>
      </c>
      <c r="APQ29" s="1">
        <v>83617981</v>
      </c>
      <c r="APR29" s="3">
        <f t="shared" si="221"/>
        <v>400948218.89499998</v>
      </c>
      <c r="APW29" s="3" t="str">
        <f t="shared" si="222"/>
        <v/>
      </c>
      <c r="APY29" s="6">
        <v>41089</v>
      </c>
      <c r="APZ29" s="1">
        <v>17.61</v>
      </c>
      <c r="AQA29" s="1">
        <v>21415107</v>
      </c>
      <c r="AQB29" s="3">
        <f t="shared" si="223"/>
        <v>377120034.26999998</v>
      </c>
      <c r="AQD29" s="6">
        <v>41089</v>
      </c>
      <c r="AQE29" s="1">
        <v>11.34</v>
      </c>
      <c r="AQF29" s="1">
        <v>20456836</v>
      </c>
      <c r="AQG29" s="3">
        <f t="shared" si="224"/>
        <v>231980520.24000001</v>
      </c>
      <c r="AQI29" s="6">
        <v>41089</v>
      </c>
      <c r="AQJ29" s="1">
        <v>36.9</v>
      </c>
      <c r="AQK29" s="1">
        <v>9163068</v>
      </c>
      <c r="AQL29" s="3">
        <f t="shared" si="225"/>
        <v>338117209.19999999</v>
      </c>
      <c r="AQN29" s="6">
        <v>41089</v>
      </c>
      <c r="AQO29" s="1">
        <v>15.86</v>
      </c>
      <c r="AQP29" s="1">
        <v>10401265</v>
      </c>
      <c r="AQQ29" s="3">
        <f t="shared" si="226"/>
        <v>164964062.90000001</v>
      </c>
      <c r="AQS29" s="6">
        <v>41089</v>
      </c>
      <c r="AQT29" s="1">
        <v>37</v>
      </c>
      <c r="AQU29" s="1">
        <v>7226853</v>
      </c>
      <c r="AQV29" s="3">
        <f t="shared" si="227"/>
        <v>267393561</v>
      </c>
      <c r="ARA29" s="3" t="str">
        <f t="shared" si="228"/>
        <v/>
      </c>
      <c r="ARC29" s="6">
        <v>41089</v>
      </c>
      <c r="ARD29" s="1">
        <v>15.37</v>
      </c>
      <c r="ARE29" s="1">
        <v>26974860</v>
      </c>
      <c r="ARF29" s="3">
        <f t="shared" si="229"/>
        <v>414603598.19999999</v>
      </c>
      <c r="ARH29" s="6">
        <v>41089</v>
      </c>
      <c r="ARI29" s="1">
        <v>4.2</v>
      </c>
      <c r="ARJ29" s="1">
        <v>27692396</v>
      </c>
      <c r="ARK29" s="3">
        <f t="shared" si="230"/>
        <v>116308063.2</v>
      </c>
      <c r="ARM29" s="6">
        <v>41089</v>
      </c>
      <c r="ARN29" s="1">
        <v>33.4</v>
      </c>
      <c r="ARO29" s="1">
        <v>10824904</v>
      </c>
      <c r="ARP29" s="3">
        <f t="shared" si="231"/>
        <v>361551793.59999996</v>
      </c>
      <c r="ARU29" s="3" t="str">
        <f t="shared" si="232"/>
        <v/>
      </c>
      <c r="ARZ29" s="3" t="str">
        <f t="shared" si="233"/>
        <v/>
      </c>
      <c r="ASE29" s="3" t="str">
        <f t="shared" si="234"/>
        <v/>
      </c>
      <c r="ASJ29" s="3" t="str">
        <f t="shared" si="235"/>
        <v/>
      </c>
      <c r="ASO29" s="3" t="str">
        <f t="shared" si="236"/>
        <v/>
      </c>
      <c r="ASQ29" s="6">
        <v>41089</v>
      </c>
      <c r="ASR29" s="1">
        <v>28.63</v>
      </c>
      <c r="ASS29" s="1">
        <v>35315953</v>
      </c>
      <c r="AST29" s="3">
        <f t="shared" si="237"/>
        <v>1011095734.39</v>
      </c>
      <c r="ASV29" s="6">
        <v>41089</v>
      </c>
      <c r="ASW29" s="1">
        <v>19.84</v>
      </c>
      <c r="ASX29" s="1">
        <v>1832347</v>
      </c>
      <c r="ASY29" s="3">
        <f t="shared" si="238"/>
        <v>36353764.479999997</v>
      </c>
      <c r="ATA29" s="6">
        <v>41089</v>
      </c>
      <c r="ATB29" s="1">
        <v>6.84</v>
      </c>
      <c r="ATC29" s="1">
        <v>56741664</v>
      </c>
      <c r="ATD29" s="3">
        <f t="shared" si="239"/>
        <v>388112981.75999999</v>
      </c>
      <c r="ATF29" s="6">
        <v>41089</v>
      </c>
      <c r="ATG29" s="1">
        <v>3.44</v>
      </c>
      <c r="ATH29" s="1">
        <v>54199352</v>
      </c>
      <c r="ATI29" s="3">
        <f t="shared" si="240"/>
        <v>186445770.88</v>
      </c>
      <c r="ATN29" s="3" t="str">
        <f t="shared" si="241"/>
        <v/>
      </c>
      <c r="ATS29" s="3" t="str">
        <f t="shared" si="242"/>
        <v/>
      </c>
      <c r="ATX29" s="3" t="str">
        <f t="shared" si="243"/>
        <v/>
      </c>
      <c r="ATZ29" s="6">
        <v>41089</v>
      </c>
      <c r="AUA29" s="1">
        <v>24.01</v>
      </c>
      <c r="AUB29" s="1">
        <v>2006599</v>
      </c>
      <c r="AUC29" s="3">
        <f t="shared" si="244"/>
        <v>48178441.990000002</v>
      </c>
      <c r="AUH29" s="3" t="str">
        <f t="shared" si="245"/>
        <v/>
      </c>
      <c r="AUM29" s="3" t="str">
        <f t="shared" si="246"/>
        <v/>
      </c>
      <c r="AUR29" s="3" t="str">
        <f t="shared" si="247"/>
        <v/>
      </c>
      <c r="AUT29" s="6">
        <v>41089</v>
      </c>
      <c r="AUU29" s="1">
        <v>3.04</v>
      </c>
      <c r="AUV29" s="1">
        <v>52063461</v>
      </c>
      <c r="AUW29" s="3">
        <f t="shared" si="248"/>
        <v>158272921.44</v>
      </c>
      <c r="AVB29" s="3" t="str">
        <f t="shared" si="249"/>
        <v/>
      </c>
      <c r="AVD29" s="6">
        <v>41089</v>
      </c>
      <c r="AVE29" s="1">
        <v>5.74</v>
      </c>
      <c r="AVF29" s="1">
        <v>76882249</v>
      </c>
      <c r="AVG29" s="3">
        <f t="shared" si="250"/>
        <v>441304109.25999999</v>
      </c>
      <c r="AVI29" s="6">
        <v>41089</v>
      </c>
      <c r="AVJ29" s="1">
        <v>33.4</v>
      </c>
      <c r="AVK29" s="1">
        <v>23793333</v>
      </c>
      <c r="AVL29" s="3">
        <f t="shared" si="251"/>
        <v>794697322.19999993</v>
      </c>
      <c r="AVQ29" s="3" t="str">
        <f t="shared" si="252"/>
        <v/>
      </c>
      <c r="AVS29" s="6">
        <v>41089</v>
      </c>
      <c r="AVT29" s="1">
        <v>12.035</v>
      </c>
      <c r="AVU29" s="1">
        <v>14461492</v>
      </c>
      <c r="AVV29" s="3">
        <f t="shared" si="253"/>
        <v>174044056.22</v>
      </c>
      <c r="AVX29" s="6">
        <v>41089</v>
      </c>
      <c r="AVY29" s="1">
        <v>34.51</v>
      </c>
      <c r="AVZ29" s="1">
        <v>31722829</v>
      </c>
      <c r="AWA29" s="3">
        <f t="shared" si="254"/>
        <v>1094754828.79</v>
      </c>
      <c r="AWC29" s="6">
        <v>41089</v>
      </c>
      <c r="AWD29" s="1">
        <v>9.48</v>
      </c>
      <c r="AWE29" s="1">
        <v>21863434</v>
      </c>
      <c r="AWF29" s="3">
        <f t="shared" si="255"/>
        <v>207265354.32000002</v>
      </c>
      <c r="AWH29" s="6">
        <v>41089</v>
      </c>
      <c r="AWI29" s="1">
        <v>30.69</v>
      </c>
      <c r="AWJ29" s="1">
        <v>79721155</v>
      </c>
      <c r="AWK29" s="3">
        <f t="shared" si="256"/>
        <v>2446642246.9500003</v>
      </c>
      <c r="AWP29" s="3" t="str">
        <f t="shared" si="257"/>
        <v/>
      </c>
      <c r="AWU29" s="3" t="str">
        <f t="shared" si="258"/>
        <v/>
      </c>
      <c r="AWZ29" s="3" t="str">
        <f t="shared" si="259"/>
        <v/>
      </c>
      <c r="AXB29" s="6">
        <v>41089</v>
      </c>
      <c r="AXC29" s="1">
        <v>10.87</v>
      </c>
      <c r="AXD29" s="1">
        <v>203421289</v>
      </c>
      <c r="AXE29" s="3">
        <f t="shared" si="260"/>
        <v>2211189411.4299998</v>
      </c>
      <c r="AXG29" s="6">
        <v>41089</v>
      </c>
      <c r="AXH29" s="1">
        <v>26.414999999999999</v>
      </c>
      <c r="AXI29" s="1">
        <v>5147136</v>
      </c>
      <c r="AXJ29" s="3">
        <f t="shared" si="261"/>
        <v>135961597.44</v>
      </c>
      <c r="AXO29" s="3" t="str">
        <f t="shared" si="262"/>
        <v/>
      </c>
      <c r="AXT29" s="3" t="str">
        <f t="shared" si="263"/>
        <v/>
      </c>
      <c r="AXV29" s="6">
        <v>41089</v>
      </c>
      <c r="AXW29" s="1">
        <v>15.11</v>
      </c>
      <c r="AXX29" s="1">
        <v>2920898</v>
      </c>
      <c r="AXY29" s="3">
        <f t="shared" si="264"/>
        <v>44134768.780000001</v>
      </c>
      <c r="AYA29" s="6">
        <v>41089</v>
      </c>
      <c r="AYB29" s="1">
        <v>14.64</v>
      </c>
      <c r="AYC29" s="1">
        <v>12122486</v>
      </c>
      <c r="AYD29" s="3">
        <f t="shared" si="265"/>
        <v>177473195.04000002</v>
      </c>
      <c r="AYF29" s="6">
        <v>41089</v>
      </c>
      <c r="AYG29" s="1">
        <v>16.25</v>
      </c>
      <c r="AYH29" s="1">
        <v>11377673</v>
      </c>
      <c r="AYI29" s="3">
        <f t="shared" si="266"/>
        <v>184887186.25</v>
      </c>
      <c r="AYK29" s="6">
        <v>41089</v>
      </c>
      <c r="AYL29" s="1">
        <v>4.49</v>
      </c>
      <c r="AYM29" s="1">
        <v>18185796</v>
      </c>
      <c r="AYN29" s="3">
        <f t="shared" si="267"/>
        <v>81654224.040000007</v>
      </c>
      <c r="AYP29" s="6">
        <v>41089</v>
      </c>
      <c r="AYQ29" s="1">
        <v>18.47</v>
      </c>
      <c r="AYR29" s="1">
        <v>15238833</v>
      </c>
      <c r="AYS29" s="3">
        <f t="shared" si="268"/>
        <v>281461245.50999999</v>
      </c>
      <c r="AYX29" s="3" t="str">
        <f t="shared" si="269"/>
        <v/>
      </c>
      <c r="AYZ29" s="6">
        <v>41089</v>
      </c>
      <c r="AZA29" s="1">
        <v>6.2538999999999998</v>
      </c>
      <c r="AZB29" s="1">
        <v>333265041</v>
      </c>
      <c r="AZC29" s="3">
        <f t="shared" si="270"/>
        <v>2084206239.9099</v>
      </c>
      <c r="AZH29" s="3" t="str">
        <f t="shared" si="271"/>
        <v/>
      </c>
      <c r="AZJ29" s="6">
        <v>41089</v>
      </c>
      <c r="AZK29" s="1">
        <v>37.299999999999997</v>
      </c>
      <c r="AZL29" s="1">
        <v>16679702</v>
      </c>
      <c r="AZM29" s="3">
        <f t="shared" si="272"/>
        <v>622152884.5999999</v>
      </c>
      <c r="AZO29" s="6">
        <v>41089</v>
      </c>
      <c r="AZP29" s="1">
        <v>33.090000000000003</v>
      </c>
      <c r="AZQ29" s="1">
        <v>224630209</v>
      </c>
      <c r="AZR29" s="3">
        <f t="shared" si="273"/>
        <v>7433013615.8100004</v>
      </c>
      <c r="AZT29" s="6">
        <v>41089</v>
      </c>
      <c r="AZU29" s="1">
        <v>19.62</v>
      </c>
      <c r="AZV29" s="1">
        <v>77588463</v>
      </c>
      <c r="AZW29" s="3">
        <f t="shared" si="274"/>
        <v>1522285644.0600002</v>
      </c>
      <c r="BAB29" s="3" t="str">
        <f t="shared" si="275"/>
        <v/>
      </c>
      <c r="BAD29" s="6">
        <v>41089</v>
      </c>
      <c r="BAE29" s="1">
        <v>21.45</v>
      </c>
      <c r="BAF29" s="1">
        <v>16073955</v>
      </c>
      <c r="BAG29" s="3">
        <f t="shared" si="276"/>
        <v>344786334.75</v>
      </c>
      <c r="BAL29" s="3" t="str">
        <f t="shared" si="277"/>
        <v/>
      </c>
      <c r="BAN29" s="6">
        <v>41089</v>
      </c>
      <c r="BAO29" s="1">
        <v>15.06</v>
      </c>
      <c r="BAP29" s="1">
        <v>6914997</v>
      </c>
      <c r="BAQ29" s="3">
        <f t="shared" si="278"/>
        <v>104139854.82000001</v>
      </c>
      <c r="BAS29" s="6">
        <v>41089</v>
      </c>
      <c r="BAT29" s="1">
        <v>14.96</v>
      </c>
      <c r="BAU29" s="1">
        <v>168184803</v>
      </c>
      <c r="BAV29" s="3">
        <f t="shared" si="279"/>
        <v>2516044652.8800001</v>
      </c>
      <c r="BBA29" s="3" t="str">
        <f t="shared" si="280"/>
        <v/>
      </c>
      <c r="BBF29" s="3" t="str">
        <f t="shared" si="281"/>
        <v/>
      </c>
      <c r="BBK29" s="3" t="str">
        <f t="shared" si="282"/>
        <v/>
      </c>
      <c r="BBP29" s="3" t="str">
        <f t="shared" si="283"/>
        <v/>
      </c>
      <c r="BBU29" s="3" t="str">
        <f t="shared" si="284"/>
        <v/>
      </c>
      <c r="BBW29" s="6">
        <v>41089</v>
      </c>
      <c r="BBX29" s="1">
        <v>8.19</v>
      </c>
      <c r="BBY29" s="1">
        <v>40350954</v>
      </c>
      <c r="BBZ29" s="3">
        <f t="shared" si="285"/>
        <v>330474313.25999999</v>
      </c>
      <c r="BCE29" s="3" t="str">
        <f t="shared" si="286"/>
        <v/>
      </c>
      <c r="BCJ29" s="3" t="str">
        <f t="shared" si="287"/>
        <v/>
      </c>
      <c r="BCO29" s="3" t="str">
        <f t="shared" si="288"/>
        <v/>
      </c>
      <c r="BCT29" s="3" t="str">
        <f t="shared" si="289"/>
        <v/>
      </c>
      <c r="BCY29" s="3" t="str">
        <f t="shared" si="290"/>
        <v/>
      </c>
      <c r="BDA29" s="6">
        <v>41089</v>
      </c>
      <c r="BDB29" s="1">
        <v>5.44</v>
      </c>
      <c r="BDC29" s="1">
        <v>1447421867</v>
      </c>
      <c r="BDD29" s="3">
        <f t="shared" si="291"/>
        <v>7873974956.4800005</v>
      </c>
      <c r="BDI29" s="3" t="str">
        <f t="shared" si="292"/>
        <v/>
      </c>
      <c r="BDN29" s="3" t="str">
        <f t="shared" si="293"/>
        <v/>
      </c>
      <c r="BDP29" s="6">
        <v>41089</v>
      </c>
      <c r="BDQ29" s="1">
        <v>22.73</v>
      </c>
      <c r="BDR29" s="1">
        <v>43568103</v>
      </c>
      <c r="BDS29" s="3">
        <f t="shared" si="294"/>
        <v>990302981.19000006</v>
      </c>
      <c r="BDU29" s="6">
        <v>41089</v>
      </c>
      <c r="BDV29" s="1">
        <v>8.07</v>
      </c>
      <c r="BDW29" s="1">
        <v>61457272</v>
      </c>
      <c r="BDX29" s="3">
        <f t="shared" si="295"/>
        <v>495960185.04000002</v>
      </c>
      <c r="BDZ29" s="6">
        <v>41089</v>
      </c>
      <c r="BEA29" s="1">
        <v>5.62</v>
      </c>
      <c r="BEB29" s="1">
        <v>141264855</v>
      </c>
      <c r="BEC29" s="3">
        <f t="shared" si="296"/>
        <v>793908485.10000002</v>
      </c>
      <c r="BEH29" s="3" t="str">
        <f t="shared" si="297"/>
        <v/>
      </c>
      <c r="BEJ29" s="6">
        <v>41089</v>
      </c>
      <c r="BEK29" s="1">
        <v>16.95</v>
      </c>
      <c r="BEL29" s="1">
        <v>13539577</v>
      </c>
      <c r="BEM29" s="3">
        <f t="shared" si="298"/>
        <v>229495830.14999998</v>
      </c>
      <c r="BER29" s="3" t="str">
        <f t="shared" si="299"/>
        <v/>
      </c>
      <c r="BET29" s="6">
        <v>41089</v>
      </c>
      <c r="BEU29" s="1">
        <v>34.97</v>
      </c>
      <c r="BEV29" s="1">
        <v>125278298</v>
      </c>
      <c r="BEW29" s="3">
        <f t="shared" si="300"/>
        <v>4380982081.0599995</v>
      </c>
      <c r="BEY29" s="6">
        <v>41089</v>
      </c>
      <c r="BEZ29" s="1">
        <v>42.28</v>
      </c>
      <c r="BFA29" s="1">
        <v>17323165</v>
      </c>
      <c r="BFB29" s="3">
        <f t="shared" si="301"/>
        <v>732423416.20000005</v>
      </c>
      <c r="BFD29" s="6">
        <v>41089</v>
      </c>
      <c r="BFE29" s="1">
        <v>19.850000000000001</v>
      </c>
      <c r="BFF29" s="1">
        <v>21252068</v>
      </c>
      <c r="BFG29" s="3">
        <f t="shared" si="302"/>
        <v>421853549.80000001</v>
      </c>
      <c r="BFI29" s="6">
        <v>41089</v>
      </c>
      <c r="BFJ29" s="1">
        <v>28</v>
      </c>
      <c r="BFK29" s="1">
        <v>90937483</v>
      </c>
      <c r="BFL29" s="3">
        <f t="shared" si="303"/>
        <v>2546249524</v>
      </c>
      <c r="BFN29" s="6">
        <v>41089</v>
      </c>
      <c r="BFO29" s="1">
        <v>4.93</v>
      </c>
      <c r="BFP29" s="1">
        <v>352785840</v>
      </c>
      <c r="BFQ29" s="3">
        <f t="shared" si="304"/>
        <v>1739234191.1999998</v>
      </c>
      <c r="BFS29" s="6">
        <v>41089</v>
      </c>
      <c r="BFT29" s="1">
        <v>13.22</v>
      </c>
      <c r="BFU29" s="1">
        <v>174034356</v>
      </c>
      <c r="BFV29" s="3">
        <f t="shared" si="305"/>
        <v>2300734186.3200002</v>
      </c>
      <c r="BFX29" s="6">
        <v>41089</v>
      </c>
      <c r="BFY29" s="1">
        <v>34.49</v>
      </c>
      <c r="BFZ29" s="1">
        <v>14076009</v>
      </c>
      <c r="BGA29" s="3">
        <f t="shared" si="306"/>
        <v>485481550.41000003</v>
      </c>
      <c r="BGC29" s="6">
        <v>41089</v>
      </c>
      <c r="BGD29" s="1">
        <v>28.12</v>
      </c>
      <c r="BGE29" s="1">
        <v>23811909</v>
      </c>
      <c r="BGF29" s="3">
        <f t="shared" si="307"/>
        <v>669590881.08000004</v>
      </c>
      <c r="BGH29" s="6">
        <v>41089</v>
      </c>
      <c r="BGI29" s="1">
        <v>41.3</v>
      </c>
      <c r="BGJ29" s="1">
        <v>47385594</v>
      </c>
      <c r="BGK29" s="3">
        <f t="shared" si="308"/>
        <v>1957025032.1999998</v>
      </c>
      <c r="BGM29" s="6">
        <v>41089</v>
      </c>
      <c r="BGN29" s="1">
        <v>43.12</v>
      </c>
      <c r="BGO29" s="1">
        <v>7748427</v>
      </c>
      <c r="BGP29" s="3">
        <f t="shared" si="309"/>
        <v>334112172.24000001</v>
      </c>
      <c r="BGR29" s="6">
        <v>41089</v>
      </c>
      <c r="BGS29" s="1">
        <v>28.57</v>
      </c>
      <c r="BGT29" s="1">
        <v>86755829</v>
      </c>
      <c r="BGU29" s="3">
        <f t="shared" si="310"/>
        <v>2478614034.5300002</v>
      </c>
      <c r="BGW29" s="6">
        <v>41089</v>
      </c>
      <c r="BGX29" s="1">
        <v>23.22</v>
      </c>
      <c r="BGY29" s="1">
        <v>133797495</v>
      </c>
      <c r="BGZ29" s="3">
        <f t="shared" si="311"/>
        <v>3106777833.8999996</v>
      </c>
      <c r="BHB29" s="6">
        <v>41089</v>
      </c>
      <c r="BHC29" s="1">
        <v>5.53</v>
      </c>
      <c r="BHD29" s="1">
        <v>104827199</v>
      </c>
      <c r="BHE29" s="3">
        <f t="shared" si="312"/>
        <v>579694410.47000003</v>
      </c>
      <c r="BHG29" s="6">
        <v>41089</v>
      </c>
      <c r="BHH29" s="1">
        <v>28.1</v>
      </c>
      <c r="BHI29" s="1">
        <v>44176448</v>
      </c>
      <c r="BHJ29" s="3">
        <f t="shared" si="313"/>
        <v>1241358188.8</v>
      </c>
      <c r="BHL29" s="6">
        <v>41089</v>
      </c>
      <c r="BHM29" s="1">
        <v>6.2</v>
      </c>
      <c r="BHN29" s="1">
        <v>274811102</v>
      </c>
      <c r="BHO29" s="3">
        <f t="shared" si="314"/>
        <v>1703828832.4000001</v>
      </c>
      <c r="BHQ29" s="6">
        <v>41089</v>
      </c>
      <c r="BHR29" s="1">
        <v>53.814300000000003</v>
      </c>
      <c r="BHS29" s="1">
        <v>75182295</v>
      </c>
      <c r="BHT29" s="3">
        <f t="shared" si="315"/>
        <v>4045882577.8185</v>
      </c>
      <c r="BHV29" s="6">
        <v>41089</v>
      </c>
      <c r="BHW29" s="1">
        <v>58.72</v>
      </c>
      <c r="BHX29" s="1">
        <v>25781175</v>
      </c>
      <c r="BHY29" s="3">
        <f t="shared" si="316"/>
        <v>1513870596</v>
      </c>
      <c r="BIA29" s="6">
        <v>41089</v>
      </c>
      <c r="BIB29" s="1">
        <v>16.309999999999999</v>
      </c>
      <c r="BIC29" s="1">
        <v>616135044</v>
      </c>
      <c r="BID29" s="3">
        <f t="shared" si="317"/>
        <v>10049162567.639999</v>
      </c>
      <c r="BIF29" s="6">
        <v>41089</v>
      </c>
      <c r="BIG29" s="1">
        <v>24.73</v>
      </c>
      <c r="BIH29" s="1">
        <v>913530864</v>
      </c>
      <c r="BII29" s="3">
        <f t="shared" si="318"/>
        <v>22591618266.720001</v>
      </c>
      <c r="BIK29" s="6">
        <v>41089</v>
      </c>
      <c r="BIL29" s="1">
        <v>23.004999999999999</v>
      </c>
      <c r="BIM29" s="1">
        <v>132744150</v>
      </c>
      <c r="BIN29" s="3">
        <f t="shared" si="319"/>
        <v>3053779170.75</v>
      </c>
      <c r="BIP29" s="6">
        <v>41089</v>
      </c>
      <c r="BIQ29" s="1">
        <v>27.36</v>
      </c>
      <c r="BIR29" s="1">
        <v>475261322</v>
      </c>
      <c r="BIS29" s="3">
        <f t="shared" si="320"/>
        <v>13003149769.92</v>
      </c>
      <c r="BIU29" s="6">
        <v>41089</v>
      </c>
      <c r="BIV29" s="1">
        <v>10.99</v>
      </c>
      <c r="BIW29" s="1">
        <v>173419560</v>
      </c>
      <c r="BIX29" s="3">
        <f t="shared" si="321"/>
        <v>1905880964.4000001</v>
      </c>
      <c r="BIZ29" s="6">
        <v>41089</v>
      </c>
      <c r="BJA29" s="1">
        <v>31.82</v>
      </c>
      <c r="BJB29" s="1">
        <v>543639806</v>
      </c>
      <c r="BJC29" s="3">
        <f t="shared" si="322"/>
        <v>17298618626.920002</v>
      </c>
      <c r="BJH29" s="3" t="str">
        <f t="shared" si="323"/>
        <v/>
      </c>
      <c r="BJJ29" s="6">
        <v>41089</v>
      </c>
      <c r="BJK29" s="1">
        <v>29.43</v>
      </c>
      <c r="BJL29" s="1">
        <v>42986402</v>
      </c>
      <c r="BJM29" s="3">
        <f t="shared" si="324"/>
        <v>1265089810.8599999</v>
      </c>
      <c r="BJR29" s="3" t="str">
        <f t="shared" si="325"/>
        <v/>
      </c>
      <c r="BJT29" s="6">
        <v>41089</v>
      </c>
      <c r="BJU29" s="1">
        <v>5.73</v>
      </c>
      <c r="BJV29" s="1">
        <v>1006553847</v>
      </c>
      <c r="BJW29" s="3">
        <f t="shared" si="326"/>
        <v>5767553543.3100004</v>
      </c>
      <c r="BKB29" s="3" t="str">
        <f t="shared" si="327"/>
        <v/>
      </c>
      <c r="BKG29" s="3" t="str">
        <f t="shared" si="328"/>
        <v/>
      </c>
      <c r="BKI29" s="6">
        <v>41089</v>
      </c>
      <c r="BKJ29" s="1">
        <v>25.64</v>
      </c>
      <c r="BKK29" s="1">
        <v>183718511</v>
      </c>
      <c r="BKL29" s="3">
        <f t="shared" si="329"/>
        <v>4710542622.04</v>
      </c>
      <c r="BKN29" s="6">
        <v>41089</v>
      </c>
      <c r="BKO29" s="1">
        <v>33.6</v>
      </c>
      <c r="BKP29" s="1">
        <v>54918676</v>
      </c>
      <c r="BKQ29" s="3">
        <f t="shared" si="330"/>
        <v>1845267513.6000001</v>
      </c>
      <c r="BKS29" s="6">
        <v>41089</v>
      </c>
      <c r="BKT29" s="1">
        <v>33.46</v>
      </c>
      <c r="BKU29" s="1">
        <v>65263977</v>
      </c>
      <c r="BKV29" s="3">
        <f t="shared" si="331"/>
        <v>2183732670.4200001</v>
      </c>
      <c r="BKX29" s="6">
        <v>41089</v>
      </c>
      <c r="BKY29" s="1">
        <v>72.459999999999994</v>
      </c>
      <c r="BKZ29" s="1">
        <v>75632105</v>
      </c>
      <c r="BLA29" s="3">
        <f t="shared" si="332"/>
        <v>5480302328.2999992</v>
      </c>
      <c r="BLC29" s="6">
        <v>41089</v>
      </c>
      <c r="BLD29" s="1">
        <v>49.25</v>
      </c>
      <c r="BLE29" s="1">
        <v>144333127</v>
      </c>
      <c r="BLF29" s="3">
        <f t="shared" si="333"/>
        <v>7108406504.75</v>
      </c>
      <c r="BLH29" s="6">
        <v>41089</v>
      </c>
      <c r="BLI29" s="1">
        <v>153.91999999999999</v>
      </c>
      <c r="BLJ29" s="1">
        <v>17440643</v>
      </c>
      <c r="BLK29" s="3">
        <f t="shared" si="334"/>
        <v>2684463770.5599999</v>
      </c>
      <c r="BLM29" s="6">
        <v>41089</v>
      </c>
      <c r="BLN29" s="1">
        <v>33.57</v>
      </c>
      <c r="BLO29" s="1">
        <v>221125648</v>
      </c>
      <c r="BLP29" s="3">
        <f t="shared" si="335"/>
        <v>7423188003.3599997</v>
      </c>
      <c r="BLR29" s="6">
        <v>41089</v>
      </c>
      <c r="BLS29" s="1">
        <v>14.61</v>
      </c>
      <c r="BLT29" s="1">
        <v>525628584</v>
      </c>
      <c r="BLU29" s="3">
        <f t="shared" si="336"/>
        <v>7679433612.2399998</v>
      </c>
      <c r="BLW29" s="6">
        <v>41089</v>
      </c>
      <c r="BLX29" s="1">
        <v>24.6</v>
      </c>
      <c r="BLY29" s="1">
        <v>10922574</v>
      </c>
      <c r="BLZ29" s="3">
        <f t="shared" si="337"/>
        <v>268695320.40000004</v>
      </c>
      <c r="BMB29" s="6">
        <v>41089</v>
      </c>
      <c r="BMC29" s="1">
        <v>28.06</v>
      </c>
      <c r="BMD29" s="1">
        <v>199624168</v>
      </c>
      <c r="BME29" s="3">
        <f t="shared" si="338"/>
        <v>5601454154.0799999</v>
      </c>
      <c r="BMJ29" s="3" t="str">
        <f t="shared" si="339"/>
        <v/>
      </c>
      <c r="BML29" s="6">
        <v>41089</v>
      </c>
      <c r="BMM29" s="1">
        <v>36.996699999999997</v>
      </c>
      <c r="BMN29" s="1">
        <v>188817897</v>
      </c>
      <c r="BMO29" s="3">
        <f t="shared" si="340"/>
        <v>6985639089.9398994</v>
      </c>
      <c r="BMQ29" s="6">
        <v>41089</v>
      </c>
      <c r="BMR29" s="1">
        <v>30.48</v>
      </c>
      <c r="BMS29" s="1">
        <v>321318560</v>
      </c>
      <c r="BMT29" s="3">
        <f t="shared" si="341"/>
        <v>9793789708.7999992</v>
      </c>
      <c r="BMV29" s="6">
        <v>41089</v>
      </c>
      <c r="BMW29" s="1">
        <v>75.069999999999993</v>
      </c>
      <c r="BMX29" s="1">
        <v>67390229</v>
      </c>
      <c r="BMY29" s="3">
        <f t="shared" si="342"/>
        <v>5058984491.0299997</v>
      </c>
      <c r="BND29" s="3" t="str">
        <f t="shared" si="343"/>
        <v/>
      </c>
      <c r="BNF29" s="6">
        <v>41089</v>
      </c>
      <c r="BNG29" s="1">
        <v>45.27</v>
      </c>
      <c r="BNH29" s="1">
        <v>151304936</v>
      </c>
      <c r="BNI29" s="3">
        <f t="shared" si="344"/>
        <v>6849574452.7200003</v>
      </c>
      <c r="BNK29" s="6">
        <v>41089</v>
      </c>
      <c r="BNL29" s="1">
        <v>93.75</v>
      </c>
      <c r="BNM29" s="1">
        <v>117733099</v>
      </c>
      <c r="BNN29" s="3">
        <f t="shared" si="345"/>
        <v>11037478031.25</v>
      </c>
      <c r="BNP29" s="6">
        <v>41089</v>
      </c>
      <c r="BNQ29" s="1">
        <v>37.74</v>
      </c>
      <c r="BNR29" s="1">
        <v>234562904</v>
      </c>
      <c r="BNS29" s="3">
        <f t="shared" si="346"/>
        <v>8852403996.960001</v>
      </c>
      <c r="BNU29" s="6">
        <v>41089</v>
      </c>
      <c r="BNV29" s="1">
        <v>33.229999999999997</v>
      </c>
      <c r="BNW29" s="1">
        <v>203567233</v>
      </c>
      <c r="BNX29" s="3">
        <f t="shared" si="347"/>
        <v>6764539152.5899992</v>
      </c>
      <c r="BNZ29" s="6">
        <v>41089</v>
      </c>
      <c r="BOA29" s="1">
        <v>12.35</v>
      </c>
      <c r="BOB29" s="1">
        <v>399506146</v>
      </c>
      <c r="BOC29" s="3">
        <f t="shared" si="348"/>
        <v>4933900903.0999994</v>
      </c>
      <c r="BOE29" s="6">
        <v>41089</v>
      </c>
      <c r="BOF29" s="1">
        <v>175.65</v>
      </c>
      <c r="BOG29" s="1">
        <v>75989982</v>
      </c>
      <c r="BOH29" s="3">
        <f t="shared" si="349"/>
        <v>13347640338.300001</v>
      </c>
      <c r="BOJ29" s="6">
        <v>41089</v>
      </c>
      <c r="BOK29" s="1">
        <v>9.1301000000000005</v>
      </c>
      <c r="BOL29" s="1">
        <v>1176637718</v>
      </c>
      <c r="BOM29" s="3">
        <f t="shared" si="350"/>
        <v>10742820029.111801</v>
      </c>
      <c r="BOO29" s="6">
        <v>41089</v>
      </c>
      <c r="BOP29" s="1">
        <v>59.35</v>
      </c>
      <c r="BOQ29" s="1">
        <v>139707407</v>
      </c>
      <c r="BOR29" s="3">
        <f t="shared" si="351"/>
        <v>8291634605.4499998</v>
      </c>
      <c r="BOT29" s="6">
        <v>41089</v>
      </c>
      <c r="BOU29" s="1">
        <v>17.681100000000001</v>
      </c>
      <c r="BOV29" s="1">
        <v>857233657</v>
      </c>
      <c r="BOW29" s="3">
        <f t="shared" si="352"/>
        <v>15156834012.782701</v>
      </c>
      <c r="BOY29" s="6">
        <v>41089</v>
      </c>
      <c r="BOZ29" s="1">
        <v>184.59700000000001</v>
      </c>
      <c r="BPA29" s="1">
        <v>57231954</v>
      </c>
      <c r="BPB29" s="3">
        <f t="shared" si="353"/>
        <v>10564847012.538</v>
      </c>
      <c r="BPD29" s="6">
        <v>41089</v>
      </c>
      <c r="BPE29" s="1">
        <v>91.04</v>
      </c>
      <c r="BPF29" s="1">
        <v>119284642</v>
      </c>
      <c r="BPG29" s="3">
        <f t="shared" si="354"/>
        <v>10859673807.68</v>
      </c>
      <c r="BPI29" s="6">
        <v>41089</v>
      </c>
      <c r="BPJ29" s="1">
        <v>12.93</v>
      </c>
      <c r="BPK29" s="1">
        <v>744694481</v>
      </c>
      <c r="BPL29" s="3">
        <f t="shared" si="355"/>
        <v>9628899639.3299999</v>
      </c>
      <c r="BPN29" s="6">
        <v>41089</v>
      </c>
      <c r="BPO29" s="1">
        <v>31.29</v>
      </c>
      <c r="BPP29" s="1">
        <v>83080083</v>
      </c>
      <c r="BPQ29" s="3">
        <f t="shared" si="356"/>
        <v>2599575797.0699997</v>
      </c>
      <c r="BPS29" s="6">
        <v>41089</v>
      </c>
      <c r="BPT29" s="1">
        <v>11.445</v>
      </c>
      <c r="BPU29" s="1">
        <v>858475977</v>
      </c>
      <c r="BPV29" s="3">
        <f t="shared" si="357"/>
        <v>9825257556.7649994</v>
      </c>
      <c r="BPX29" s="6">
        <v>41089</v>
      </c>
      <c r="BPY29" s="1">
        <v>34.564999999999998</v>
      </c>
      <c r="BPZ29" s="1">
        <v>660871904</v>
      </c>
      <c r="BQA29" s="3">
        <f t="shared" si="358"/>
        <v>22843037361.759998</v>
      </c>
      <c r="BQF29" s="3" t="str">
        <f t="shared" si="359"/>
        <v/>
      </c>
      <c r="BQH29" s="6">
        <v>41089</v>
      </c>
      <c r="BQI29" s="1">
        <v>9.7840000000000007</v>
      </c>
      <c r="BQJ29" s="1">
        <v>2131505124</v>
      </c>
      <c r="BQK29" s="3">
        <f t="shared" si="360"/>
        <v>20854646133.216</v>
      </c>
      <c r="BQM29" s="6">
        <v>41089</v>
      </c>
      <c r="BQN29" s="1">
        <v>32.369999999999997</v>
      </c>
      <c r="BQO29" s="1">
        <v>251925079</v>
      </c>
      <c r="BQP29" s="3">
        <f t="shared" si="361"/>
        <v>8154814807.2299995</v>
      </c>
      <c r="BQR29" s="6">
        <v>41089</v>
      </c>
      <c r="BQS29" s="1">
        <v>35.9</v>
      </c>
      <c r="BQT29" s="1">
        <v>147233455</v>
      </c>
      <c r="BQU29" s="3">
        <f t="shared" si="362"/>
        <v>5285681034.5</v>
      </c>
      <c r="BQW29" s="6">
        <v>41089</v>
      </c>
      <c r="BQX29" s="1">
        <v>25.64</v>
      </c>
      <c r="BQY29" s="1">
        <v>835829114</v>
      </c>
      <c r="BQZ29" s="3">
        <f t="shared" si="363"/>
        <v>21430658482.959999</v>
      </c>
      <c r="BRB29" s="6">
        <v>41089</v>
      </c>
      <c r="BRC29" s="1">
        <v>13.82</v>
      </c>
      <c r="BRD29" s="1">
        <v>811368873</v>
      </c>
      <c r="BRE29" s="3">
        <f t="shared" si="364"/>
        <v>11213117824.860001</v>
      </c>
      <c r="BRG29" s="6">
        <v>41089</v>
      </c>
      <c r="BRH29" s="1">
        <v>17.170000000000002</v>
      </c>
      <c r="BRI29" s="1">
        <v>2794923356</v>
      </c>
      <c r="BRJ29" s="3">
        <f t="shared" si="365"/>
        <v>47988834022.520004</v>
      </c>
      <c r="BRL29" s="6">
        <v>41089</v>
      </c>
      <c r="BRM29" s="1">
        <v>26.65</v>
      </c>
      <c r="BRN29" s="1">
        <v>2410107098</v>
      </c>
      <c r="BRO29" s="3">
        <f t="shared" si="366"/>
        <v>64229354161.699997</v>
      </c>
      <c r="BRQ29" s="6">
        <v>41089</v>
      </c>
      <c r="BRR29" s="1">
        <v>29.7</v>
      </c>
      <c r="BRS29" s="1">
        <v>1836727890</v>
      </c>
      <c r="BRT29" s="3">
        <f t="shared" si="367"/>
        <v>54550818333</v>
      </c>
      <c r="BRV29" s="6">
        <v>41089</v>
      </c>
      <c r="BRW29" s="1">
        <v>105.5</v>
      </c>
      <c r="BRX29" s="1">
        <v>438783277</v>
      </c>
      <c r="BRY29" s="3">
        <f t="shared" si="368"/>
        <v>46291635723.5</v>
      </c>
      <c r="BSA29" s="6">
        <v>41089</v>
      </c>
      <c r="BSB29" s="1">
        <v>30.907499999999999</v>
      </c>
      <c r="BSC29" s="1">
        <v>946277624</v>
      </c>
      <c r="BSD29" s="3">
        <f t="shared" si="369"/>
        <v>29247075663.779999</v>
      </c>
      <c r="BSF29" s="6">
        <v>41089</v>
      </c>
      <c r="BSG29" s="1">
        <v>33.44</v>
      </c>
      <c r="BSH29" s="1">
        <v>1785393728</v>
      </c>
      <c r="BSI29" s="3">
        <f t="shared" si="370"/>
        <v>59703566264.32</v>
      </c>
      <c r="BSK29" s="6">
        <v>41089</v>
      </c>
      <c r="BSL29" s="1">
        <v>31.094999999999999</v>
      </c>
      <c r="BSM29" s="1">
        <v>1928954313</v>
      </c>
      <c r="BSN29" s="3">
        <f t="shared" si="371"/>
        <v>59980834362.735001</v>
      </c>
      <c r="BSP29" s="6">
        <v>41089</v>
      </c>
      <c r="BSQ29" s="1">
        <v>290.31599999999997</v>
      </c>
      <c r="BSR29" s="1">
        <v>164104140</v>
      </c>
      <c r="BSS29" s="3">
        <f t="shared" si="372"/>
        <v>47642057508.239998</v>
      </c>
      <c r="BSU29" s="6">
        <v>41089</v>
      </c>
      <c r="BSV29" s="1">
        <v>83.428600000000003</v>
      </c>
      <c r="BSW29" s="1">
        <v>8640891329</v>
      </c>
      <c r="BSX29" s="3">
        <f t="shared" si="373"/>
        <v>720897466330.60938</v>
      </c>
    </row>
    <row r="30" spans="2:1870" x14ac:dyDescent="0.2">
      <c r="B30" s="6">
        <v>40998</v>
      </c>
      <c r="C30" s="1">
        <v>0.22500000000000001</v>
      </c>
      <c r="D30" s="1">
        <v>1016511</v>
      </c>
      <c r="E30" s="3">
        <f t="shared" si="0"/>
        <v>228714.97500000001</v>
      </c>
      <c r="G30" s="6">
        <v>40907</v>
      </c>
      <c r="H30" s="1">
        <v>2.0000000000000001E-4</v>
      </c>
      <c r="I30" s="1">
        <v>507058</v>
      </c>
      <c r="J30" s="3">
        <f t="shared" si="1"/>
        <v>101.41160000000001</v>
      </c>
      <c r="L30" s="6">
        <v>40907</v>
      </c>
      <c r="M30" s="1">
        <v>1E-4</v>
      </c>
      <c r="N30" s="1">
        <v>59402652</v>
      </c>
      <c r="O30" s="3">
        <f t="shared" si="2"/>
        <v>5940.2652000000007</v>
      </c>
      <c r="Q30" s="6">
        <v>40998</v>
      </c>
      <c r="R30" s="1">
        <v>5</v>
      </c>
      <c r="S30" s="1">
        <v>629763</v>
      </c>
      <c r="T30" s="3">
        <f t="shared" si="3"/>
        <v>3148815</v>
      </c>
      <c r="V30" s="6">
        <v>40998</v>
      </c>
      <c r="W30" s="1">
        <v>5.0000000000000001E-4</v>
      </c>
      <c r="X30" s="1">
        <v>658847</v>
      </c>
      <c r="Y30" s="3">
        <f t="shared" si="4"/>
        <v>329.42349999999999</v>
      </c>
      <c r="AA30" s="6">
        <v>40998</v>
      </c>
      <c r="AB30" s="1">
        <v>1.25E-4</v>
      </c>
      <c r="AC30" s="1">
        <v>875308</v>
      </c>
      <c r="AD30" s="3">
        <f t="shared" si="5"/>
        <v>109.4135</v>
      </c>
      <c r="AF30" s="6">
        <v>40907</v>
      </c>
      <c r="AG30" s="1">
        <v>1.8799999999999999E-4</v>
      </c>
      <c r="AH30" s="1">
        <v>133900</v>
      </c>
      <c r="AI30" s="3">
        <f t="shared" si="6"/>
        <v>25.173199999999998</v>
      </c>
      <c r="AK30" s="6">
        <v>40998</v>
      </c>
      <c r="AL30" s="1">
        <v>0.51559999999999995</v>
      </c>
      <c r="AM30" s="1">
        <v>380</v>
      </c>
      <c r="AN30" s="3">
        <f t="shared" si="7"/>
        <v>195.92799999999997</v>
      </c>
      <c r="AP30" s="6">
        <v>40998</v>
      </c>
      <c r="AQ30" s="1">
        <v>312.5</v>
      </c>
      <c r="AR30" s="1">
        <v>3854</v>
      </c>
      <c r="AS30" s="3">
        <f t="shared" si="8"/>
        <v>1204375</v>
      </c>
      <c r="AU30" s="6">
        <v>40907</v>
      </c>
      <c r="AV30" s="1">
        <v>0.15</v>
      </c>
      <c r="AW30" s="1">
        <v>26901</v>
      </c>
      <c r="AX30" s="3">
        <f t="shared" si="9"/>
        <v>4035.1499999999996</v>
      </c>
      <c r="AZ30" s="6">
        <v>40998</v>
      </c>
      <c r="BA30" s="1">
        <v>0.75</v>
      </c>
      <c r="BB30" s="1">
        <v>68406</v>
      </c>
      <c r="BC30" s="3">
        <f t="shared" si="10"/>
        <v>51304.5</v>
      </c>
      <c r="BE30" s="6">
        <v>40816</v>
      </c>
      <c r="BF30" s="1">
        <v>5.0000000000000001E-4</v>
      </c>
      <c r="BG30" s="1">
        <v>450214</v>
      </c>
      <c r="BH30" s="3">
        <f t="shared" si="11"/>
        <v>225.107</v>
      </c>
      <c r="BJ30" s="6">
        <v>40998</v>
      </c>
      <c r="BK30" s="1">
        <v>0.04</v>
      </c>
      <c r="BL30" s="1">
        <v>258515</v>
      </c>
      <c r="BM30" s="3">
        <f t="shared" si="12"/>
        <v>10340.6</v>
      </c>
      <c r="BO30" s="6">
        <v>40998</v>
      </c>
      <c r="BP30" s="1">
        <v>5.0000000000000001E-3</v>
      </c>
      <c r="BQ30" s="1">
        <v>2334673</v>
      </c>
      <c r="BR30" s="3">
        <f t="shared" si="13"/>
        <v>11673.365</v>
      </c>
      <c r="BT30" s="6">
        <v>40451</v>
      </c>
      <c r="BU30" s="1">
        <v>1E-4</v>
      </c>
      <c r="BV30" s="1">
        <v>1000</v>
      </c>
      <c r="BW30" s="3">
        <f t="shared" si="14"/>
        <v>0.1</v>
      </c>
      <c r="BY30" s="6">
        <v>40998</v>
      </c>
      <c r="BZ30" s="1">
        <v>3.2500000000000001E-2</v>
      </c>
      <c r="CA30" s="1">
        <v>2123694</v>
      </c>
      <c r="CB30" s="3">
        <f t="shared" si="15"/>
        <v>69020.055000000008</v>
      </c>
      <c r="CD30" s="6">
        <v>40998</v>
      </c>
      <c r="CE30" s="1">
        <v>0.45</v>
      </c>
      <c r="CF30" s="1">
        <v>225600</v>
      </c>
      <c r="CG30" s="3">
        <f t="shared" si="16"/>
        <v>101520</v>
      </c>
      <c r="CI30" s="6">
        <v>40998</v>
      </c>
      <c r="CJ30" s="1">
        <v>3.1300000000000002E-4</v>
      </c>
      <c r="CK30" s="1">
        <v>1008749</v>
      </c>
      <c r="CL30" s="3">
        <f t="shared" si="17"/>
        <v>315.73843700000003</v>
      </c>
      <c r="CQ30" s="3" t="str">
        <f t="shared" si="18"/>
        <v/>
      </c>
      <c r="CS30" s="6">
        <v>40998</v>
      </c>
      <c r="CT30" s="1">
        <v>0.83</v>
      </c>
      <c r="CU30" s="1">
        <v>487712</v>
      </c>
      <c r="CV30" s="3">
        <f t="shared" si="19"/>
        <v>404800.95999999996</v>
      </c>
      <c r="CX30" s="6">
        <v>40998</v>
      </c>
      <c r="CY30" s="1">
        <v>4.2</v>
      </c>
      <c r="CZ30" s="1">
        <v>239498</v>
      </c>
      <c r="DA30" s="3">
        <f t="shared" si="20"/>
        <v>1005891.6000000001</v>
      </c>
      <c r="DC30" s="6">
        <v>40998</v>
      </c>
      <c r="DD30" s="1">
        <v>1.5E-3</v>
      </c>
      <c r="DE30" s="1">
        <v>20834</v>
      </c>
      <c r="DF30" s="3">
        <f t="shared" si="21"/>
        <v>31.251000000000001</v>
      </c>
      <c r="DH30" s="6">
        <v>40998</v>
      </c>
      <c r="DI30" s="1">
        <v>0.19</v>
      </c>
      <c r="DJ30" s="1">
        <v>1419896</v>
      </c>
      <c r="DK30" s="3">
        <f t="shared" si="22"/>
        <v>269780.24</v>
      </c>
      <c r="DM30" s="6">
        <v>40724</v>
      </c>
      <c r="DN30" s="1">
        <v>84</v>
      </c>
      <c r="DO30" s="1">
        <v>1354</v>
      </c>
      <c r="DP30" s="3">
        <f t="shared" si="23"/>
        <v>113736</v>
      </c>
      <c r="DR30" s="6">
        <v>40998</v>
      </c>
      <c r="DS30" s="1">
        <v>5.0000000000000001E-3</v>
      </c>
      <c r="DT30" s="1">
        <v>401278</v>
      </c>
      <c r="DU30" s="3">
        <f t="shared" si="24"/>
        <v>2006.39</v>
      </c>
      <c r="DW30" s="6">
        <v>40998</v>
      </c>
      <c r="DX30" s="1">
        <v>108</v>
      </c>
      <c r="DY30" s="1">
        <v>166</v>
      </c>
      <c r="DZ30" s="3">
        <f t="shared" si="25"/>
        <v>17928</v>
      </c>
      <c r="EB30" s="6">
        <v>40998</v>
      </c>
      <c r="EC30" s="1">
        <v>1.1000000000000001</v>
      </c>
      <c r="ED30" s="1">
        <v>22397</v>
      </c>
      <c r="EE30" s="3">
        <f t="shared" si="26"/>
        <v>24636.7</v>
      </c>
      <c r="EG30" s="6">
        <v>40998</v>
      </c>
      <c r="EH30" s="1">
        <v>0.99</v>
      </c>
      <c r="EI30" s="1">
        <v>596033</v>
      </c>
      <c r="EJ30" s="3">
        <f t="shared" si="27"/>
        <v>590072.67000000004</v>
      </c>
      <c r="EL30" s="6">
        <v>40998</v>
      </c>
      <c r="EM30" s="1">
        <v>1.15E-2</v>
      </c>
      <c r="EN30" s="1">
        <v>1651507</v>
      </c>
      <c r="EO30" s="3">
        <f t="shared" si="28"/>
        <v>18992.3305</v>
      </c>
      <c r="EQ30" s="6">
        <v>39262</v>
      </c>
      <c r="ER30" s="1">
        <v>0.8</v>
      </c>
      <c r="ES30" s="1">
        <v>17504</v>
      </c>
      <c r="ET30" s="3">
        <f t="shared" si="29"/>
        <v>14003.2</v>
      </c>
      <c r="EV30" s="6">
        <v>40998</v>
      </c>
      <c r="EW30" s="1">
        <v>2.9999999999999997E-4</v>
      </c>
      <c r="EX30" s="1">
        <v>9814818</v>
      </c>
      <c r="EY30" s="3">
        <f t="shared" si="30"/>
        <v>2944.4453999999996</v>
      </c>
      <c r="FA30" s="6">
        <v>40907</v>
      </c>
      <c r="FB30" s="1">
        <v>11.2</v>
      </c>
      <c r="FC30" s="1">
        <v>38681</v>
      </c>
      <c r="FD30" s="3">
        <f t="shared" si="31"/>
        <v>433227.19999999995</v>
      </c>
      <c r="FF30" s="6">
        <v>40359</v>
      </c>
      <c r="FG30" s="1">
        <v>2.9999999999999997E-4</v>
      </c>
      <c r="FH30" s="1">
        <v>154400</v>
      </c>
      <c r="FI30" s="3">
        <f t="shared" si="32"/>
        <v>46.319999999999993</v>
      </c>
      <c r="FK30" s="6">
        <v>40998</v>
      </c>
      <c r="FL30" s="1">
        <v>0.55000000000000004</v>
      </c>
      <c r="FM30" s="1">
        <v>13492783</v>
      </c>
      <c r="FN30" s="3">
        <f t="shared" si="33"/>
        <v>7421030.6500000004</v>
      </c>
      <c r="FP30" s="6">
        <v>40998</v>
      </c>
      <c r="FQ30" s="1">
        <v>6.9999999999999999E-4</v>
      </c>
      <c r="FR30" s="1">
        <v>12481720</v>
      </c>
      <c r="FS30" s="3">
        <f t="shared" si="34"/>
        <v>8737.2039999999997</v>
      </c>
      <c r="FU30" s="6">
        <v>40998</v>
      </c>
      <c r="FV30" s="1">
        <v>2.9499999999999998E-2</v>
      </c>
      <c r="FW30" s="1">
        <v>14763770</v>
      </c>
      <c r="FX30" s="3">
        <f t="shared" si="35"/>
        <v>435531.21499999997</v>
      </c>
      <c r="FZ30" s="6">
        <v>40998</v>
      </c>
      <c r="GA30" s="1">
        <v>2.48</v>
      </c>
      <c r="GB30" s="1">
        <v>12520</v>
      </c>
      <c r="GC30" s="3">
        <f t="shared" si="36"/>
        <v>31049.599999999999</v>
      </c>
      <c r="GE30" s="6">
        <v>40907</v>
      </c>
      <c r="GF30" s="1">
        <v>5.9999999999999995E-4</v>
      </c>
      <c r="GG30" s="1">
        <v>228183</v>
      </c>
      <c r="GH30" s="3">
        <f t="shared" si="37"/>
        <v>136.90979999999999</v>
      </c>
      <c r="GJ30" s="6">
        <v>40998</v>
      </c>
      <c r="GK30" s="1">
        <v>7.3000000000000001E-3</v>
      </c>
      <c r="GL30" s="1">
        <v>10168758</v>
      </c>
      <c r="GM30" s="3">
        <f t="shared" si="38"/>
        <v>74231.933399999994</v>
      </c>
      <c r="GO30" s="6">
        <v>40998</v>
      </c>
      <c r="GP30" s="1">
        <v>1</v>
      </c>
      <c r="GQ30" s="1">
        <v>21366</v>
      </c>
      <c r="GR30" s="3">
        <f t="shared" si="39"/>
        <v>21366</v>
      </c>
      <c r="GT30" s="6">
        <v>40998</v>
      </c>
      <c r="GU30" s="1">
        <v>2080</v>
      </c>
      <c r="GV30" s="1">
        <v>37600</v>
      </c>
      <c r="GW30" s="3">
        <f t="shared" si="40"/>
        <v>78208000</v>
      </c>
      <c r="HB30" s="3" t="str">
        <f t="shared" si="41"/>
        <v/>
      </c>
      <c r="HD30" s="6">
        <v>40998</v>
      </c>
      <c r="HE30" s="1">
        <v>825.00009999999997</v>
      </c>
      <c r="HF30" s="1">
        <v>373</v>
      </c>
      <c r="HG30" s="3">
        <f t="shared" si="42"/>
        <v>307725.03729999997</v>
      </c>
      <c r="HL30" s="3" t="str">
        <f t="shared" si="43"/>
        <v/>
      </c>
      <c r="HN30" s="6">
        <v>40998</v>
      </c>
      <c r="HO30" s="1">
        <v>0.03</v>
      </c>
      <c r="HP30" s="1">
        <v>70173</v>
      </c>
      <c r="HQ30" s="3">
        <f t="shared" si="44"/>
        <v>2105.19</v>
      </c>
      <c r="HS30" s="6">
        <v>40998</v>
      </c>
      <c r="HT30" s="1">
        <v>0.105</v>
      </c>
      <c r="HU30" s="1">
        <v>249312</v>
      </c>
      <c r="HV30" s="3">
        <f t="shared" si="45"/>
        <v>26177.759999999998</v>
      </c>
      <c r="HX30" s="6">
        <v>40998</v>
      </c>
      <c r="HY30" s="1">
        <v>14.63</v>
      </c>
      <c r="HZ30" s="1">
        <v>26771472</v>
      </c>
      <c r="IA30" s="3">
        <f t="shared" si="46"/>
        <v>391666635.36000001</v>
      </c>
      <c r="IC30" s="6">
        <v>40998</v>
      </c>
      <c r="ID30" s="1">
        <v>2.5000000000000001E-3</v>
      </c>
      <c r="IE30" s="1">
        <v>9176205</v>
      </c>
      <c r="IF30" s="3">
        <f t="shared" si="47"/>
        <v>22940.512500000001</v>
      </c>
      <c r="IH30" s="6">
        <v>40998</v>
      </c>
      <c r="II30" s="1">
        <v>2.7</v>
      </c>
      <c r="IJ30" s="1">
        <v>224573</v>
      </c>
      <c r="IK30" s="3">
        <f t="shared" si="48"/>
        <v>606347.10000000009</v>
      </c>
      <c r="IM30" s="6">
        <v>40998</v>
      </c>
      <c r="IN30" s="1">
        <v>1.9000000000000001E-4</v>
      </c>
      <c r="IO30" s="1">
        <v>7355286</v>
      </c>
      <c r="IP30" s="3">
        <f t="shared" si="49"/>
        <v>1397.5043400000002</v>
      </c>
      <c r="IR30" s="6">
        <v>40998</v>
      </c>
      <c r="IS30" s="1">
        <v>19.5</v>
      </c>
      <c r="IT30" s="1">
        <v>21983</v>
      </c>
      <c r="IU30" s="3">
        <f t="shared" si="50"/>
        <v>428668.5</v>
      </c>
      <c r="IW30" s="6">
        <v>40998</v>
      </c>
      <c r="IX30" s="1">
        <v>0.20499999999999999</v>
      </c>
      <c r="IY30" s="1">
        <v>2051328</v>
      </c>
      <c r="IZ30" s="3">
        <f t="shared" si="51"/>
        <v>420522.23999999999</v>
      </c>
      <c r="JB30" s="6">
        <v>40998</v>
      </c>
      <c r="JC30" s="1">
        <v>0.34</v>
      </c>
      <c r="JD30" s="1">
        <v>2320551</v>
      </c>
      <c r="JE30" s="3">
        <f t="shared" si="52"/>
        <v>788987.34000000008</v>
      </c>
      <c r="JG30" s="6">
        <v>40998</v>
      </c>
      <c r="JH30" s="1">
        <v>1.4200000000000001E-2</v>
      </c>
      <c r="JI30" s="1">
        <v>535644</v>
      </c>
      <c r="JJ30" s="3">
        <f t="shared" si="53"/>
        <v>7606.1448</v>
      </c>
      <c r="JO30" s="3" t="str">
        <f t="shared" si="54"/>
        <v/>
      </c>
      <c r="JQ30" s="6">
        <v>40998</v>
      </c>
      <c r="JR30" s="1">
        <v>17.5</v>
      </c>
      <c r="JS30" s="1">
        <v>76</v>
      </c>
      <c r="JT30" s="3">
        <f t="shared" si="55"/>
        <v>1330</v>
      </c>
      <c r="JY30" s="3" t="str">
        <f t="shared" si="56"/>
        <v/>
      </c>
      <c r="KA30" s="6">
        <v>39813</v>
      </c>
      <c r="KB30" s="1">
        <v>6.6</v>
      </c>
      <c r="KC30" s="1">
        <v>7198</v>
      </c>
      <c r="KD30" s="3">
        <f t="shared" si="57"/>
        <v>47506.799999999996</v>
      </c>
      <c r="KI30" s="3" t="str">
        <f t="shared" si="58"/>
        <v/>
      </c>
      <c r="KK30" s="6">
        <v>40998</v>
      </c>
      <c r="KL30" s="1">
        <v>11.74</v>
      </c>
      <c r="KM30" s="1">
        <v>94797314</v>
      </c>
      <c r="KN30" s="3">
        <f t="shared" si="59"/>
        <v>1112920466.3600001</v>
      </c>
      <c r="KP30" s="6">
        <v>40998</v>
      </c>
      <c r="KQ30" s="1">
        <v>7.0000000000000007E-2</v>
      </c>
      <c r="KR30" s="1">
        <v>2164359</v>
      </c>
      <c r="KS30" s="3">
        <f t="shared" si="60"/>
        <v>151505.13</v>
      </c>
      <c r="KU30" s="6">
        <v>40998</v>
      </c>
      <c r="KV30" s="1">
        <v>0.17499999999999999</v>
      </c>
      <c r="KW30" s="1">
        <v>1284065</v>
      </c>
      <c r="KX30" s="3">
        <f t="shared" si="61"/>
        <v>224711.375</v>
      </c>
      <c r="KZ30" s="6">
        <v>40998</v>
      </c>
      <c r="LA30" s="1">
        <v>525</v>
      </c>
      <c r="LB30" s="1">
        <v>2123</v>
      </c>
      <c r="LC30" s="3">
        <f t="shared" si="62"/>
        <v>1114575</v>
      </c>
      <c r="LE30" s="6">
        <v>40998</v>
      </c>
      <c r="LF30" s="1">
        <v>0.09</v>
      </c>
      <c r="LG30" s="1">
        <v>55550</v>
      </c>
      <c r="LH30" s="3">
        <f t="shared" si="63"/>
        <v>4999.5</v>
      </c>
      <c r="LJ30" s="6">
        <v>40998</v>
      </c>
      <c r="LK30" s="1">
        <v>25</v>
      </c>
      <c r="LL30" s="1">
        <v>58907</v>
      </c>
      <c r="LM30" s="3">
        <f t="shared" si="64"/>
        <v>1472675</v>
      </c>
      <c r="LO30" s="6">
        <v>40998</v>
      </c>
      <c r="LP30" s="1">
        <v>0.3</v>
      </c>
      <c r="LQ30" s="1">
        <v>5000</v>
      </c>
      <c r="LR30" s="3">
        <f t="shared" si="65"/>
        <v>1500</v>
      </c>
      <c r="LW30" s="3" t="str">
        <f t="shared" si="66"/>
        <v/>
      </c>
      <c r="LY30" s="6">
        <v>40998</v>
      </c>
      <c r="LZ30" s="1">
        <v>4.4999999999999997E-3</v>
      </c>
      <c r="MA30" s="1">
        <v>23008928</v>
      </c>
      <c r="MB30" s="3">
        <f t="shared" si="67"/>
        <v>103540.17599999999</v>
      </c>
      <c r="MD30" s="6">
        <v>40998</v>
      </c>
      <c r="ME30" s="1">
        <v>0.08</v>
      </c>
      <c r="MF30" s="1">
        <v>518070</v>
      </c>
      <c r="MG30" s="3">
        <f t="shared" si="68"/>
        <v>41445.599999999999</v>
      </c>
      <c r="MI30" s="6">
        <v>40998</v>
      </c>
      <c r="MJ30" s="1">
        <v>8.25</v>
      </c>
      <c r="MK30" s="1">
        <v>15325</v>
      </c>
      <c r="ML30" s="3">
        <f t="shared" si="69"/>
        <v>126431.25</v>
      </c>
      <c r="MN30" s="6">
        <v>40998</v>
      </c>
      <c r="MO30" s="1">
        <v>0.6</v>
      </c>
      <c r="MP30" s="1">
        <v>41351881</v>
      </c>
      <c r="MQ30" s="3">
        <f t="shared" si="70"/>
        <v>24811128.599999998</v>
      </c>
      <c r="MS30" s="6">
        <v>40998</v>
      </c>
      <c r="MT30" s="1">
        <v>0.8</v>
      </c>
      <c r="MU30" s="1">
        <v>3700</v>
      </c>
      <c r="MV30" s="3">
        <f t="shared" si="71"/>
        <v>2960</v>
      </c>
      <c r="NA30" s="3" t="str">
        <f t="shared" si="72"/>
        <v/>
      </c>
      <c r="NC30" s="6">
        <v>40998</v>
      </c>
      <c r="ND30" s="1">
        <v>0.55000000000000004</v>
      </c>
      <c r="NE30" s="1">
        <v>614927</v>
      </c>
      <c r="NF30" s="3">
        <f t="shared" si="73"/>
        <v>338209.85000000003</v>
      </c>
      <c r="NH30" s="6">
        <v>40998</v>
      </c>
      <c r="NI30" s="1">
        <v>213</v>
      </c>
      <c r="NJ30" s="1">
        <v>1662</v>
      </c>
      <c r="NK30" s="3">
        <f t="shared" si="74"/>
        <v>354006</v>
      </c>
      <c r="NM30" s="6">
        <v>40998</v>
      </c>
      <c r="NN30" s="1">
        <v>0.31</v>
      </c>
      <c r="NO30" s="1">
        <v>2056628</v>
      </c>
      <c r="NP30" s="3">
        <f t="shared" si="75"/>
        <v>637554.68000000005</v>
      </c>
      <c r="NR30" s="6">
        <v>40998</v>
      </c>
      <c r="NS30" s="1">
        <v>39.700000000000003</v>
      </c>
      <c r="NT30" s="1">
        <v>1081042</v>
      </c>
      <c r="NU30" s="3">
        <f t="shared" si="76"/>
        <v>42917367.400000006</v>
      </c>
      <c r="NZ30" s="3" t="str">
        <f t="shared" si="77"/>
        <v/>
      </c>
      <c r="OB30" s="6">
        <v>40998</v>
      </c>
      <c r="OC30" s="1">
        <v>1.2</v>
      </c>
      <c r="OD30" s="1">
        <v>513776</v>
      </c>
      <c r="OE30" s="3">
        <f t="shared" si="78"/>
        <v>616531.19999999995</v>
      </c>
      <c r="OG30" s="6">
        <v>40998</v>
      </c>
      <c r="OH30" s="1">
        <v>3.25</v>
      </c>
      <c r="OI30" s="1">
        <v>16551</v>
      </c>
      <c r="OJ30" s="3">
        <f t="shared" si="79"/>
        <v>53790.75</v>
      </c>
      <c r="OO30" s="3" t="str">
        <f t="shared" si="80"/>
        <v/>
      </c>
      <c r="OQ30" s="6">
        <v>40998</v>
      </c>
      <c r="OR30" s="1">
        <v>12.6</v>
      </c>
      <c r="OS30" s="1">
        <v>2130865</v>
      </c>
      <c r="OT30" s="3">
        <f t="shared" si="81"/>
        <v>26848899</v>
      </c>
      <c r="OV30" s="6">
        <v>40998</v>
      </c>
      <c r="OW30" s="1">
        <v>1.53</v>
      </c>
      <c r="OX30" s="1">
        <v>465545</v>
      </c>
      <c r="OY30" s="3">
        <f t="shared" si="82"/>
        <v>712283.85</v>
      </c>
      <c r="PA30" s="6">
        <v>40998</v>
      </c>
      <c r="PB30" s="1">
        <v>1.78</v>
      </c>
      <c r="PC30" s="1">
        <v>1011494</v>
      </c>
      <c r="PD30" s="3">
        <f t="shared" si="83"/>
        <v>1800459.32</v>
      </c>
      <c r="PF30" s="6">
        <v>40998</v>
      </c>
      <c r="PG30" s="1">
        <v>54.8</v>
      </c>
      <c r="PH30" s="1">
        <v>5179</v>
      </c>
      <c r="PI30" s="3">
        <f t="shared" si="84"/>
        <v>283809.2</v>
      </c>
      <c r="PK30" s="6">
        <v>40998</v>
      </c>
      <c r="PL30" s="1">
        <v>1.6</v>
      </c>
      <c r="PM30" s="1">
        <v>79383</v>
      </c>
      <c r="PN30" s="3">
        <f t="shared" si="85"/>
        <v>127012.8</v>
      </c>
      <c r="PP30" s="6">
        <v>40998</v>
      </c>
      <c r="PQ30" s="1">
        <v>8.4</v>
      </c>
      <c r="PR30" s="1">
        <v>239425</v>
      </c>
      <c r="PS30" s="3">
        <f t="shared" si="86"/>
        <v>2011170</v>
      </c>
      <c r="PU30" s="6">
        <v>40998</v>
      </c>
      <c r="PV30" s="1">
        <v>44.4</v>
      </c>
      <c r="PW30" s="1">
        <v>8397888</v>
      </c>
      <c r="PX30" s="3">
        <f t="shared" si="87"/>
        <v>372866227.19999999</v>
      </c>
      <c r="QC30" s="3" t="str">
        <f t="shared" si="88"/>
        <v/>
      </c>
      <c r="QE30" s="6">
        <v>40998</v>
      </c>
      <c r="QF30" s="1">
        <v>3.45</v>
      </c>
      <c r="QG30" s="1">
        <v>304865</v>
      </c>
      <c r="QH30" s="3">
        <f t="shared" si="89"/>
        <v>1051784.25</v>
      </c>
      <c r="QJ30" s="6">
        <v>40998</v>
      </c>
      <c r="QK30" s="1">
        <v>0.14000000000000001</v>
      </c>
      <c r="QL30" s="1">
        <v>175270</v>
      </c>
      <c r="QM30" s="3">
        <f t="shared" si="90"/>
        <v>24537.800000000003</v>
      </c>
      <c r="QO30" s="6">
        <v>40998</v>
      </c>
      <c r="QP30" s="1">
        <v>11.15</v>
      </c>
      <c r="QQ30" s="1">
        <v>391145</v>
      </c>
      <c r="QR30" s="3">
        <f t="shared" si="91"/>
        <v>4361266.75</v>
      </c>
      <c r="QT30" s="6">
        <v>40998</v>
      </c>
      <c r="QU30" s="1">
        <v>28.46</v>
      </c>
      <c r="QV30" s="1">
        <v>43624418</v>
      </c>
      <c r="QW30" s="3">
        <f t="shared" si="92"/>
        <v>1241550936.28</v>
      </c>
      <c r="RB30" s="3" t="str">
        <f t="shared" si="93"/>
        <v/>
      </c>
      <c r="RD30" s="6">
        <v>40998</v>
      </c>
      <c r="RE30" s="1">
        <v>17.649999999999999</v>
      </c>
      <c r="RF30" s="1">
        <v>200</v>
      </c>
      <c r="RG30" s="3">
        <f t="shared" si="94"/>
        <v>3529.9999999999995</v>
      </c>
      <c r="RI30" s="6">
        <v>40998</v>
      </c>
      <c r="RJ30" s="1">
        <v>537.6001</v>
      </c>
      <c r="RK30" s="1">
        <v>419588</v>
      </c>
      <c r="RL30" s="3">
        <f t="shared" si="95"/>
        <v>225570550.7588</v>
      </c>
      <c r="RN30" s="6">
        <v>40998</v>
      </c>
      <c r="RO30" s="1">
        <v>44.3</v>
      </c>
      <c r="RP30" s="1">
        <v>1064766</v>
      </c>
      <c r="RQ30" s="3">
        <f t="shared" si="96"/>
        <v>47169133.799999997</v>
      </c>
      <c r="RS30" s="6">
        <v>40998</v>
      </c>
      <c r="RT30" s="1">
        <v>0.45</v>
      </c>
      <c r="RU30" s="1">
        <v>75886</v>
      </c>
      <c r="RV30" s="3">
        <f t="shared" si="97"/>
        <v>34148.700000000004</v>
      </c>
      <c r="RX30" s="6">
        <v>40998</v>
      </c>
      <c r="RY30" s="1">
        <v>2.25</v>
      </c>
      <c r="RZ30" s="1">
        <v>218265</v>
      </c>
      <c r="SA30" s="3">
        <f t="shared" si="98"/>
        <v>491096.25</v>
      </c>
      <c r="SF30" s="3" t="str">
        <f t="shared" si="99"/>
        <v/>
      </c>
      <c r="SH30" s="6">
        <v>40998</v>
      </c>
      <c r="SI30" s="1">
        <v>2.5998999999999999</v>
      </c>
      <c r="SJ30" s="1">
        <v>869102</v>
      </c>
      <c r="SK30" s="3">
        <f t="shared" si="100"/>
        <v>2259578.2897999999</v>
      </c>
      <c r="SM30" s="6">
        <v>40816</v>
      </c>
      <c r="SN30" s="1">
        <v>15.625</v>
      </c>
      <c r="SO30" s="1">
        <v>33</v>
      </c>
      <c r="SP30" s="3">
        <f t="shared" si="101"/>
        <v>515.625</v>
      </c>
      <c r="SR30" s="6">
        <v>40998</v>
      </c>
      <c r="SS30" s="1">
        <v>30.84</v>
      </c>
      <c r="ST30" s="1">
        <v>1052055</v>
      </c>
      <c r="SU30" s="3">
        <f t="shared" si="102"/>
        <v>32445376.199999999</v>
      </c>
      <c r="SZ30" s="3" t="str">
        <f t="shared" si="103"/>
        <v/>
      </c>
      <c r="TB30" s="6">
        <v>40998</v>
      </c>
      <c r="TC30" s="1">
        <v>3.3</v>
      </c>
      <c r="TD30" s="1">
        <v>6500</v>
      </c>
      <c r="TE30" s="3">
        <f t="shared" si="104"/>
        <v>21450</v>
      </c>
      <c r="TG30" s="6">
        <v>40998</v>
      </c>
      <c r="TH30" s="1">
        <v>3.82</v>
      </c>
      <c r="TI30" s="1">
        <v>294769</v>
      </c>
      <c r="TJ30" s="3">
        <f t="shared" si="105"/>
        <v>1126017.5799999998</v>
      </c>
      <c r="TL30" s="6">
        <v>40998</v>
      </c>
      <c r="TM30" s="1">
        <v>0.68</v>
      </c>
      <c r="TN30" s="1">
        <v>1506249</v>
      </c>
      <c r="TO30" s="3">
        <f t="shared" si="106"/>
        <v>1024249.3200000001</v>
      </c>
      <c r="TQ30" s="6">
        <v>40998</v>
      </c>
      <c r="TR30" s="1">
        <v>6.27</v>
      </c>
      <c r="TS30" s="1">
        <v>793995</v>
      </c>
      <c r="TT30" s="3">
        <f t="shared" si="107"/>
        <v>4978348.6499999994</v>
      </c>
      <c r="TY30" s="3" t="str">
        <f t="shared" si="108"/>
        <v/>
      </c>
      <c r="UA30" s="6">
        <v>40998</v>
      </c>
      <c r="UB30" s="1">
        <v>9.4499999999999993</v>
      </c>
      <c r="UC30" s="1">
        <v>4044734</v>
      </c>
      <c r="UD30" s="3">
        <f t="shared" si="109"/>
        <v>38222736.299999997</v>
      </c>
      <c r="UF30" s="6">
        <v>40998</v>
      </c>
      <c r="UG30" s="1">
        <v>9.5333000000000006</v>
      </c>
      <c r="UH30" s="1">
        <v>18876</v>
      </c>
      <c r="UI30" s="3">
        <f t="shared" si="110"/>
        <v>179950.57080000002</v>
      </c>
      <c r="UK30" s="6">
        <v>40998</v>
      </c>
      <c r="UL30" s="1">
        <v>17.22</v>
      </c>
      <c r="UM30" s="1">
        <v>3587597</v>
      </c>
      <c r="UN30" s="3">
        <f t="shared" si="111"/>
        <v>61778420.339999996</v>
      </c>
      <c r="UP30" s="6">
        <v>40998</v>
      </c>
      <c r="UQ30" s="1">
        <v>6.2</v>
      </c>
      <c r="UR30" s="1">
        <v>20109</v>
      </c>
      <c r="US30" s="3">
        <f t="shared" si="112"/>
        <v>124675.8</v>
      </c>
      <c r="UU30" s="6">
        <v>40998</v>
      </c>
      <c r="UV30" s="1">
        <v>6.21</v>
      </c>
      <c r="UW30" s="1">
        <v>9193115</v>
      </c>
      <c r="UX30" s="3">
        <f t="shared" si="113"/>
        <v>57089244.149999999</v>
      </c>
      <c r="VC30" s="3" t="str">
        <f t="shared" si="114"/>
        <v/>
      </c>
      <c r="VH30" s="3" t="str">
        <f t="shared" si="115"/>
        <v/>
      </c>
      <c r="VJ30" s="6">
        <v>40998</v>
      </c>
      <c r="VK30" s="1">
        <v>34.25</v>
      </c>
      <c r="VL30" s="1">
        <v>274142</v>
      </c>
      <c r="VM30" s="3">
        <f t="shared" si="116"/>
        <v>9389363.5</v>
      </c>
      <c r="VO30" s="6">
        <v>40998</v>
      </c>
      <c r="VP30" s="1">
        <v>3.63</v>
      </c>
      <c r="VQ30" s="1">
        <v>6113497</v>
      </c>
      <c r="VR30" s="3">
        <f t="shared" si="117"/>
        <v>22191994.109999999</v>
      </c>
      <c r="VT30" s="6">
        <v>40998</v>
      </c>
      <c r="VU30" s="1">
        <v>0.5</v>
      </c>
      <c r="VV30" s="1">
        <v>12954</v>
      </c>
      <c r="VW30" s="3">
        <f t="shared" si="118"/>
        <v>6477</v>
      </c>
      <c r="VY30" s="6">
        <v>40998</v>
      </c>
      <c r="VZ30" s="1">
        <v>0.97</v>
      </c>
      <c r="WA30" s="1">
        <v>1013356</v>
      </c>
      <c r="WB30" s="3">
        <f t="shared" si="119"/>
        <v>982955.32</v>
      </c>
      <c r="WG30" s="3" t="str">
        <f t="shared" si="120"/>
        <v/>
      </c>
      <c r="WI30" s="6">
        <v>40998</v>
      </c>
      <c r="WJ30" s="1">
        <v>3.49</v>
      </c>
      <c r="WK30" s="1">
        <v>485606</v>
      </c>
      <c r="WL30" s="3">
        <f t="shared" si="121"/>
        <v>1694764.9400000002</v>
      </c>
      <c r="WN30" s="6">
        <v>40998</v>
      </c>
      <c r="WO30" s="1">
        <v>11.818200000000001</v>
      </c>
      <c r="WP30" s="1">
        <v>15505</v>
      </c>
      <c r="WQ30" s="3">
        <f t="shared" si="122"/>
        <v>183241.19100000002</v>
      </c>
      <c r="WS30" s="6">
        <v>40998</v>
      </c>
      <c r="WT30" s="1">
        <v>33.840000000000003</v>
      </c>
      <c r="WU30" s="1">
        <v>1456433</v>
      </c>
      <c r="WV30" s="3">
        <f t="shared" si="123"/>
        <v>49285692.720000006</v>
      </c>
      <c r="WX30" s="6">
        <v>40998</v>
      </c>
      <c r="WY30" s="1">
        <v>22.36</v>
      </c>
      <c r="WZ30" s="1">
        <v>426891851</v>
      </c>
      <c r="XA30" s="3">
        <f t="shared" si="124"/>
        <v>9545301788.3600006</v>
      </c>
      <c r="XC30" s="6">
        <v>40998</v>
      </c>
      <c r="XD30" s="1">
        <v>6</v>
      </c>
      <c r="XE30" s="1">
        <v>1968733</v>
      </c>
      <c r="XF30" s="3">
        <f t="shared" si="125"/>
        <v>11812398</v>
      </c>
      <c r="XK30" s="3" t="str">
        <f t="shared" si="126"/>
        <v/>
      </c>
      <c r="XM30" s="6">
        <v>40998</v>
      </c>
      <c r="XN30" s="1">
        <v>8.5</v>
      </c>
      <c r="XO30" s="1">
        <v>25605</v>
      </c>
      <c r="XP30" s="3">
        <f t="shared" si="127"/>
        <v>217642.5</v>
      </c>
      <c r="XU30" s="3" t="str">
        <f t="shared" si="128"/>
        <v/>
      </c>
      <c r="XW30" s="6">
        <v>40998</v>
      </c>
      <c r="XX30" s="1">
        <v>264.7</v>
      </c>
      <c r="XY30" s="1">
        <v>1657</v>
      </c>
      <c r="XZ30" s="3">
        <f t="shared" si="129"/>
        <v>438607.89999999997</v>
      </c>
      <c r="YE30" s="3" t="str">
        <f t="shared" si="130"/>
        <v/>
      </c>
      <c r="YG30" s="6">
        <v>40998</v>
      </c>
      <c r="YH30" s="1">
        <v>5.8006000000000002</v>
      </c>
      <c r="YI30" s="1">
        <v>864765</v>
      </c>
      <c r="YJ30" s="3">
        <f t="shared" si="131"/>
        <v>5016155.8590000002</v>
      </c>
      <c r="YL30" s="6">
        <v>40998</v>
      </c>
      <c r="YM30" s="1">
        <v>4.41</v>
      </c>
      <c r="YN30" s="1">
        <v>758527</v>
      </c>
      <c r="YO30" s="3">
        <f t="shared" si="132"/>
        <v>3345104.0700000003</v>
      </c>
      <c r="YQ30" s="6">
        <v>40998</v>
      </c>
      <c r="YR30" s="1">
        <v>77.7</v>
      </c>
      <c r="YS30" s="1">
        <v>1755464</v>
      </c>
      <c r="YT30" s="3">
        <f t="shared" si="133"/>
        <v>136399552.80000001</v>
      </c>
      <c r="YV30" s="6">
        <v>40998</v>
      </c>
      <c r="YW30" s="1">
        <v>7.38</v>
      </c>
      <c r="YX30" s="1">
        <v>2157330</v>
      </c>
      <c r="YY30" s="3">
        <f t="shared" si="134"/>
        <v>15921095.4</v>
      </c>
      <c r="ZA30" s="6">
        <v>40998</v>
      </c>
      <c r="ZB30" s="1">
        <v>7.4493</v>
      </c>
      <c r="ZC30" s="1">
        <v>42588</v>
      </c>
      <c r="ZD30" s="3">
        <f t="shared" si="135"/>
        <v>317250.78840000002</v>
      </c>
      <c r="ZF30" s="6">
        <v>40998</v>
      </c>
      <c r="ZG30" s="1">
        <v>10.35</v>
      </c>
      <c r="ZH30" s="1">
        <v>6401504</v>
      </c>
      <c r="ZI30" s="3">
        <f t="shared" si="136"/>
        <v>66255566.399999999</v>
      </c>
      <c r="ZK30" s="6">
        <v>40998</v>
      </c>
      <c r="ZL30" s="1">
        <v>2.73</v>
      </c>
      <c r="ZM30" s="1">
        <v>7649083</v>
      </c>
      <c r="ZN30" s="3">
        <f t="shared" si="137"/>
        <v>20881996.59</v>
      </c>
      <c r="ZP30" s="6">
        <v>40998</v>
      </c>
      <c r="ZQ30" s="1">
        <v>5.2</v>
      </c>
      <c r="ZR30" s="1">
        <v>74000</v>
      </c>
      <c r="ZS30" s="3">
        <f t="shared" si="138"/>
        <v>384800</v>
      </c>
      <c r="ZX30" s="3" t="str">
        <f t="shared" si="139"/>
        <v/>
      </c>
      <c r="AAC30" s="3" t="str">
        <f t="shared" si="140"/>
        <v/>
      </c>
      <c r="AAH30" s="3" t="str">
        <f t="shared" si="141"/>
        <v/>
      </c>
      <c r="AAM30" s="3" t="str">
        <f t="shared" si="142"/>
        <v/>
      </c>
      <c r="AAO30" s="6">
        <v>40998</v>
      </c>
      <c r="AAP30" s="1">
        <v>4.24</v>
      </c>
      <c r="AAQ30" s="1">
        <v>4520045</v>
      </c>
      <c r="AAR30" s="3">
        <f t="shared" si="143"/>
        <v>19164990.800000001</v>
      </c>
      <c r="AAW30" s="3" t="str">
        <f t="shared" si="144"/>
        <v/>
      </c>
      <c r="ABB30" s="3" t="str">
        <f t="shared" si="145"/>
        <v/>
      </c>
      <c r="ABG30" s="3" t="str">
        <f t="shared" si="146"/>
        <v/>
      </c>
      <c r="ABI30" s="6">
        <v>40998</v>
      </c>
      <c r="ABJ30" s="1">
        <v>15.73</v>
      </c>
      <c r="ABK30" s="1">
        <v>5536949</v>
      </c>
      <c r="ABL30" s="3">
        <f t="shared" si="147"/>
        <v>87096207.769999996</v>
      </c>
      <c r="ABN30" s="6">
        <v>40998</v>
      </c>
      <c r="ABO30" s="1">
        <v>8.5</v>
      </c>
      <c r="ABP30" s="1">
        <v>5398325</v>
      </c>
      <c r="ABQ30" s="3">
        <f t="shared" si="148"/>
        <v>45885762.5</v>
      </c>
      <c r="ABV30" s="3" t="str">
        <f t="shared" si="149"/>
        <v/>
      </c>
      <c r="ABX30" s="6">
        <v>40998</v>
      </c>
      <c r="ABY30" s="1">
        <v>0.08</v>
      </c>
      <c r="ABZ30" s="1">
        <v>293960</v>
      </c>
      <c r="ACA30" s="3">
        <f t="shared" si="150"/>
        <v>23516.799999999999</v>
      </c>
      <c r="ACC30" s="6">
        <v>40998</v>
      </c>
      <c r="ACD30" s="1">
        <v>20.96</v>
      </c>
      <c r="ACE30" s="1">
        <v>11106807</v>
      </c>
      <c r="ACF30" s="3">
        <f t="shared" si="151"/>
        <v>232798674.72</v>
      </c>
      <c r="ACK30" s="3" t="str">
        <f t="shared" si="152"/>
        <v/>
      </c>
      <c r="ACP30" s="3" t="str">
        <f t="shared" si="153"/>
        <v/>
      </c>
      <c r="ACU30" s="3" t="str">
        <f t="shared" si="154"/>
        <v/>
      </c>
      <c r="ACW30" s="6">
        <v>40998</v>
      </c>
      <c r="ACX30" s="1">
        <v>4.7300000000000004</v>
      </c>
      <c r="ACY30" s="1">
        <v>3272488</v>
      </c>
      <c r="ACZ30" s="3">
        <f t="shared" si="155"/>
        <v>15478868.240000002</v>
      </c>
      <c r="ADB30" s="6">
        <v>40998</v>
      </c>
      <c r="ADC30" s="1">
        <v>5.18</v>
      </c>
      <c r="ADD30" s="1">
        <v>15578914</v>
      </c>
      <c r="ADE30" s="3">
        <f t="shared" si="156"/>
        <v>80698774.519999996</v>
      </c>
      <c r="ADG30" s="6">
        <v>40998</v>
      </c>
      <c r="ADH30" s="1">
        <v>5.47</v>
      </c>
      <c r="ADI30" s="1">
        <v>47573009</v>
      </c>
      <c r="ADJ30" s="3">
        <f t="shared" si="157"/>
        <v>260224359.22999999</v>
      </c>
      <c r="ADL30" s="6">
        <v>40998</v>
      </c>
      <c r="ADM30" s="1">
        <v>5.46</v>
      </c>
      <c r="ADN30" s="1">
        <v>9101913</v>
      </c>
      <c r="ADO30" s="3">
        <f t="shared" si="158"/>
        <v>49696444.979999997</v>
      </c>
      <c r="ADT30" s="3" t="str">
        <f t="shared" si="159"/>
        <v/>
      </c>
      <c r="ADY30" s="3" t="str">
        <f t="shared" si="160"/>
        <v/>
      </c>
      <c r="AED30" s="3" t="str">
        <f t="shared" si="161"/>
        <v/>
      </c>
      <c r="AEF30" s="6">
        <v>40998</v>
      </c>
      <c r="AEG30" s="1">
        <v>7.548</v>
      </c>
      <c r="AEH30" s="1">
        <v>257015</v>
      </c>
      <c r="AEI30" s="3">
        <f t="shared" si="162"/>
        <v>1939949.22</v>
      </c>
      <c r="AEN30" s="3" t="str">
        <f t="shared" si="163"/>
        <v/>
      </c>
      <c r="AEP30" s="6">
        <v>40998</v>
      </c>
      <c r="AEQ30" s="1">
        <v>7.02</v>
      </c>
      <c r="AER30" s="1">
        <v>6068178</v>
      </c>
      <c r="AES30" s="3">
        <f t="shared" si="164"/>
        <v>42598609.559999995</v>
      </c>
      <c r="AEU30" s="6">
        <v>40998</v>
      </c>
      <c r="AEV30" s="1">
        <v>0.8</v>
      </c>
      <c r="AEW30" s="1">
        <v>28146634</v>
      </c>
      <c r="AEX30" s="3">
        <f t="shared" si="165"/>
        <v>22517307.200000003</v>
      </c>
      <c r="AEZ30" s="6">
        <v>40998</v>
      </c>
      <c r="AFA30" s="1">
        <v>6.66</v>
      </c>
      <c r="AFB30" s="1">
        <v>7770520</v>
      </c>
      <c r="AFC30" s="3">
        <f t="shared" si="166"/>
        <v>51751663.200000003</v>
      </c>
      <c r="AFH30" s="3" t="str">
        <f t="shared" si="167"/>
        <v/>
      </c>
      <c r="AFJ30" s="6">
        <v>40998</v>
      </c>
      <c r="AFK30" s="1">
        <v>10.49</v>
      </c>
      <c r="AFL30" s="1">
        <v>17630690</v>
      </c>
      <c r="AFM30" s="3">
        <f t="shared" si="168"/>
        <v>184945938.09999999</v>
      </c>
      <c r="AFO30" s="6">
        <v>40998</v>
      </c>
      <c r="AFP30" s="1">
        <v>15.48</v>
      </c>
      <c r="AFQ30" s="1">
        <v>41576365</v>
      </c>
      <c r="AFR30" s="3">
        <f t="shared" si="169"/>
        <v>643602130.20000005</v>
      </c>
      <c r="AFW30" s="3" t="str">
        <f t="shared" si="170"/>
        <v/>
      </c>
      <c r="AGB30" s="3" t="str">
        <f t="shared" si="171"/>
        <v/>
      </c>
      <c r="AGD30" s="6">
        <v>40998</v>
      </c>
      <c r="AGE30" s="1">
        <v>1.6015000000000001</v>
      </c>
      <c r="AGF30" s="1">
        <v>62775295</v>
      </c>
      <c r="AGG30" s="3">
        <f t="shared" si="172"/>
        <v>100534634.94250001</v>
      </c>
      <c r="AGL30" s="3" t="str">
        <f t="shared" si="173"/>
        <v/>
      </c>
      <c r="AGQ30" s="3" t="str">
        <f t="shared" si="174"/>
        <v/>
      </c>
      <c r="AGS30" s="6">
        <v>40998</v>
      </c>
      <c r="AGT30" s="1">
        <v>6.26</v>
      </c>
      <c r="AGU30" s="1">
        <v>27893235</v>
      </c>
      <c r="AGV30" s="3">
        <f t="shared" si="175"/>
        <v>174611651.09999999</v>
      </c>
      <c r="AGX30" s="6">
        <v>40998</v>
      </c>
      <c r="AGY30" s="1">
        <v>6.35</v>
      </c>
      <c r="AGZ30" s="1">
        <v>15601495</v>
      </c>
      <c r="AHA30" s="3">
        <f t="shared" si="176"/>
        <v>99069493.25</v>
      </c>
      <c r="AHC30" s="6">
        <v>40998</v>
      </c>
      <c r="AHD30" s="1">
        <v>6.53</v>
      </c>
      <c r="AHE30" s="1">
        <v>4791608</v>
      </c>
      <c r="AHF30" s="3">
        <f t="shared" si="177"/>
        <v>31289200.240000002</v>
      </c>
      <c r="AHH30" s="6">
        <v>40998</v>
      </c>
      <c r="AHI30" s="1">
        <v>10.66</v>
      </c>
      <c r="AHJ30" s="1">
        <v>2430644</v>
      </c>
      <c r="AHK30" s="3">
        <f t="shared" si="178"/>
        <v>25910665.039999999</v>
      </c>
      <c r="AHM30" s="6">
        <v>40998</v>
      </c>
      <c r="AHN30" s="1">
        <v>3.65</v>
      </c>
      <c r="AHO30" s="1">
        <v>14992117</v>
      </c>
      <c r="AHP30" s="3">
        <f t="shared" si="179"/>
        <v>54721227.049999997</v>
      </c>
      <c r="AHU30" s="3" t="str">
        <f t="shared" si="180"/>
        <v/>
      </c>
      <c r="AHZ30" s="3" t="str">
        <f t="shared" si="181"/>
        <v/>
      </c>
      <c r="AIB30" s="6">
        <v>40998</v>
      </c>
      <c r="AIC30" s="1">
        <v>7.06</v>
      </c>
      <c r="AID30" s="1">
        <v>36560725</v>
      </c>
      <c r="AIE30" s="3">
        <f t="shared" si="182"/>
        <v>258118718.5</v>
      </c>
      <c r="AIJ30" s="3" t="str">
        <f t="shared" si="183"/>
        <v/>
      </c>
      <c r="AIO30" s="3" t="str">
        <f t="shared" si="184"/>
        <v/>
      </c>
      <c r="AIQ30" s="6">
        <v>40998</v>
      </c>
      <c r="AIR30" s="1">
        <v>9.6199999999999992</v>
      </c>
      <c r="AIS30" s="1">
        <v>3781450</v>
      </c>
      <c r="AIT30" s="3">
        <f t="shared" si="185"/>
        <v>36377549</v>
      </c>
      <c r="AIV30" s="6">
        <v>40998</v>
      </c>
      <c r="AIW30" s="1">
        <v>16.309999999999999</v>
      </c>
      <c r="AIX30" s="1">
        <v>6854785</v>
      </c>
      <c r="AIY30" s="3">
        <f t="shared" si="186"/>
        <v>111801543.34999999</v>
      </c>
      <c r="AJD30" s="3" t="str">
        <f t="shared" si="187"/>
        <v/>
      </c>
      <c r="AJI30" s="3" t="str">
        <f t="shared" si="188"/>
        <v/>
      </c>
      <c r="AJN30" s="3" t="str">
        <f t="shared" si="189"/>
        <v/>
      </c>
      <c r="AJP30" s="6">
        <v>40998</v>
      </c>
      <c r="AJQ30" s="1">
        <v>3.42</v>
      </c>
      <c r="AJR30" s="1">
        <v>26026465</v>
      </c>
      <c r="AJS30" s="3">
        <f t="shared" si="190"/>
        <v>89010510.299999997</v>
      </c>
      <c r="AJU30" s="6">
        <v>40998</v>
      </c>
      <c r="AJV30" s="1">
        <v>8.43</v>
      </c>
      <c r="AJW30" s="1">
        <v>4873517</v>
      </c>
      <c r="AJX30" s="3">
        <f t="shared" si="191"/>
        <v>41083748.309999995</v>
      </c>
      <c r="AJZ30" s="6">
        <v>40998</v>
      </c>
      <c r="AKA30" s="1">
        <v>115</v>
      </c>
      <c r="AKB30" s="1">
        <v>7694</v>
      </c>
      <c r="AKC30" s="3">
        <f t="shared" si="192"/>
        <v>884810</v>
      </c>
      <c r="AKH30" s="3" t="str">
        <f t="shared" si="193"/>
        <v/>
      </c>
      <c r="AKM30" s="3" t="str">
        <f t="shared" si="194"/>
        <v/>
      </c>
      <c r="AKR30" s="3" t="str">
        <f t="shared" si="195"/>
        <v/>
      </c>
      <c r="AKT30" s="6">
        <v>40998</v>
      </c>
      <c r="AKU30" s="1">
        <v>6.43</v>
      </c>
      <c r="AKV30" s="1">
        <v>8685146</v>
      </c>
      <c r="AKW30" s="3">
        <f t="shared" si="196"/>
        <v>55845488.780000001</v>
      </c>
      <c r="AKY30" s="6">
        <v>40998</v>
      </c>
      <c r="AKZ30" s="1">
        <v>8.0500000000000007</v>
      </c>
      <c r="ALA30" s="1">
        <v>18213867</v>
      </c>
      <c r="ALB30" s="3">
        <f t="shared" si="197"/>
        <v>146621629.35000002</v>
      </c>
      <c r="ALG30" s="3" t="str">
        <f t="shared" si="198"/>
        <v/>
      </c>
      <c r="ALI30" s="6">
        <v>40998</v>
      </c>
      <c r="ALJ30" s="1">
        <v>6.31</v>
      </c>
      <c r="ALK30" s="1">
        <v>17230727</v>
      </c>
      <c r="ALL30" s="3">
        <f t="shared" si="199"/>
        <v>108725887.36999999</v>
      </c>
      <c r="ALN30" s="6">
        <v>40998</v>
      </c>
      <c r="ALO30" s="1">
        <v>4.8499999999999996</v>
      </c>
      <c r="ALP30" s="1">
        <v>135262844</v>
      </c>
      <c r="ALQ30" s="3">
        <f t="shared" si="200"/>
        <v>656024793.39999998</v>
      </c>
      <c r="ALS30" s="6">
        <v>40998</v>
      </c>
      <c r="ALT30" s="1">
        <v>18.18</v>
      </c>
      <c r="ALU30" s="1">
        <v>4151294</v>
      </c>
      <c r="ALV30" s="3">
        <f t="shared" si="201"/>
        <v>75470524.920000002</v>
      </c>
      <c r="AMA30" s="3" t="str">
        <f t="shared" si="202"/>
        <v/>
      </c>
      <c r="AMF30" s="3" t="str">
        <f t="shared" si="203"/>
        <v/>
      </c>
      <c r="AMH30" s="6">
        <v>40998</v>
      </c>
      <c r="AMI30" s="1">
        <v>16.96</v>
      </c>
      <c r="AMJ30" s="1">
        <v>15306810</v>
      </c>
      <c r="AMK30" s="3">
        <f t="shared" si="204"/>
        <v>259603497.60000002</v>
      </c>
      <c r="AMP30" s="3" t="str">
        <f t="shared" si="205"/>
        <v/>
      </c>
      <c r="AMU30" s="3" t="str">
        <f t="shared" si="206"/>
        <v/>
      </c>
      <c r="AMZ30" s="3" t="str">
        <f t="shared" si="207"/>
        <v/>
      </c>
      <c r="ANB30" s="6">
        <v>40998</v>
      </c>
      <c r="ANC30" s="1">
        <v>18.510000000000002</v>
      </c>
      <c r="AND30" s="1">
        <v>14587082</v>
      </c>
      <c r="ANE30" s="3">
        <f t="shared" si="208"/>
        <v>270006887.82000005</v>
      </c>
      <c r="ANJ30" s="3" t="str">
        <f t="shared" si="209"/>
        <v/>
      </c>
      <c r="ANO30" s="3" t="str">
        <f t="shared" si="210"/>
        <v/>
      </c>
      <c r="ANQ30" s="6">
        <v>40998</v>
      </c>
      <c r="ANR30" s="1">
        <v>6.9</v>
      </c>
      <c r="ANS30" s="1">
        <v>2166457</v>
      </c>
      <c r="ANT30" s="3">
        <f t="shared" si="211"/>
        <v>14948553.300000001</v>
      </c>
      <c r="ANV30" s="6">
        <v>40998</v>
      </c>
      <c r="ANW30" s="1">
        <v>13.2</v>
      </c>
      <c r="ANX30" s="1">
        <v>6497781</v>
      </c>
      <c r="ANY30" s="3">
        <f t="shared" si="212"/>
        <v>85770709.199999988</v>
      </c>
      <c r="AOD30" s="3" t="str">
        <f t="shared" si="213"/>
        <v/>
      </c>
      <c r="AOI30" s="3" t="str">
        <f t="shared" si="214"/>
        <v/>
      </c>
      <c r="AOK30" s="6">
        <v>40998</v>
      </c>
      <c r="AOL30" s="1">
        <v>7.4</v>
      </c>
      <c r="AOM30" s="1">
        <v>130231</v>
      </c>
      <c r="AON30" s="3">
        <f t="shared" si="215"/>
        <v>963709.4</v>
      </c>
      <c r="AOS30" s="3" t="str">
        <f t="shared" si="216"/>
        <v/>
      </c>
      <c r="AOU30" s="6">
        <v>40998</v>
      </c>
      <c r="AOV30" s="1">
        <v>23.4</v>
      </c>
      <c r="AOW30" s="1">
        <v>7708043</v>
      </c>
      <c r="AOX30" s="3">
        <f t="shared" si="217"/>
        <v>180368206.19999999</v>
      </c>
      <c r="APC30" s="3" t="str">
        <f t="shared" si="218"/>
        <v/>
      </c>
      <c r="APH30" s="3" t="str">
        <f t="shared" si="219"/>
        <v/>
      </c>
      <c r="APM30" s="3" t="str">
        <f t="shared" si="220"/>
        <v/>
      </c>
      <c r="APO30" s="6">
        <v>40998</v>
      </c>
      <c r="APP30" s="1">
        <v>6.38</v>
      </c>
      <c r="APQ30" s="1">
        <v>66658789</v>
      </c>
      <c r="APR30" s="3">
        <f t="shared" si="221"/>
        <v>425283073.81999999</v>
      </c>
      <c r="APW30" s="3" t="str">
        <f t="shared" si="222"/>
        <v/>
      </c>
      <c r="APY30" s="6">
        <v>40998</v>
      </c>
      <c r="APZ30" s="1">
        <v>22.71</v>
      </c>
      <c r="AQA30" s="1">
        <v>21931987</v>
      </c>
      <c r="AQB30" s="3">
        <f t="shared" si="223"/>
        <v>498075424.77000004</v>
      </c>
      <c r="AQD30" s="6">
        <v>40998</v>
      </c>
      <c r="AQE30" s="1">
        <v>11.08</v>
      </c>
      <c r="AQF30" s="1">
        <v>28650627</v>
      </c>
      <c r="AQG30" s="3">
        <f t="shared" si="224"/>
        <v>317448947.16000003</v>
      </c>
      <c r="AQI30" s="6">
        <v>40998</v>
      </c>
      <c r="AQJ30" s="1">
        <v>33.9</v>
      </c>
      <c r="AQK30" s="1">
        <v>8705829</v>
      </c>
      <c r="AQL30" s="3">
        <f t="shared" si="225"/>
        <v>295127603.09999996</v>
      </c>
      <c r="AQN30" s="6">
        <v>40998</v>
      </c>
      <c r="AQO30" s="1">
        <v>17.46</v>
      </c>
      <c r="AQP30" s="1">
        <v>9125720</v>
      </c>
      <c r="AQQ30" s="3">
        <f t="shared" si="226"/>
        <v>159335071.20000002</v>
      </c>
      <c r="AQS30" s="6">
        <v>40998</v>
      </c>
      <c r="AQT30" s="1">
        <v>29.13</v>
      </c>
      <c r="AQU30" s="1">
        <v>5887346</v>
      </c>
      <c r="AQV30" s="3">
        <f t="shared" si="227"/>
        <v>171498388.97999999</v>
      </c>
      <c r="ARA30" s="3" t="str">
        <f t="shared" si="228"/>
        <v/>
      </c>
      <c r="ARC30" s="6">
        <v>40998</v>
      </c>
      <c r="ARD30" s="1">
        <v>17.25</v>
      </c>
      <c r="ARE30" s="1">
        <v>29110368</v>
      </c>
      <c r="ARF30" s="3">
        <f t="shared" si="229"/>
        <v>502153848</v>
      </c>
      <c r="ARH30" s="6">
        <v>40998</v>
      </c>
      <c r="ARI30" s="1">
        <v>4.2</v>
      </c>
      <c r="ARJ30" s="1">
        <v>44532318</v>
      </c>
      <c r="ARK30" s="3">
        <f t="shared" si="230"/>
        <v>187035735.59999999</v>
      </c>
      <c r="ARM30" s="6">
        <v>40998</v>
      </c>
      <c r="ARN30" s="1">
        <v>30.61</v>
      </c>
      <c r="ARO30" s="1">
        <v>10534091</v>
      </c>
      <c r="ARP30" s="3">
        <f t="shared" si="231"/>
        <v>322448525.50999999</v>
      </c>
      <c r="ARU30" s="3" t="str">
        <f t="shared" si="232"/>
        <v/>
      </c>
      <c r="ARZ30" s="3" t="str">
        <f t="shared" si="233"/>
        <v/>
      </c>
      <c r="ASE30" s="3" t="str">
        <f t="shared" si="234"/>
        <v/>
      </c>
      <c r="ASJ30" s="3" t="str">
        <f t="shared" si="235"/>
        <v/>
      </c>
      <c r="ASO30" s="3" t="str">
        <f t="shared" si="236"/>
        <v/>
      </c>
      <c r="ASQ30" s="6">
        <v>40998</v>
      </c>
      <c r="ASR30" s="1">
        <v>36.51</v>
      </c>
      <c r="ASS30" s="1">
        <v>27658484</v>
      </c>
      <c r="AST30" s="3">
        <f t="shared" si="237"/>
        <v>1009811250.8399999</v>
      </c>
      <c r="ASV30" s="6">
        <v>40998</v>
      </c>
      <c r="ASW30" s="1">
        <v>16</v>
      </c>
      <c r="ASX30" s="1">
        <v>4539606</v>
      </c>
      <c r="ASY30" s="3">
        <f t="shared" si="238"/>
        <v>72633696</v>
      </c>
      <c r="ATA30" s="6">
        <v>40998</v>
      </c>
      <c r="ATB30" s="1">
        <v>8.1199999999999992</v>
      </c>
      <c r="ATC30" s="1">
        <v>58007975</v>
      </c>
      <c r="ATD30" s="3">
        <f t="shared" si="239"/>
        <v>471024756.99999994</v>
      </c>
      <c r="ATF30" s="6">
        <v>40998</v>
      </c>
      <c r="ATG30" s="1">
        <v>3.83</v>
      </c>
      <c r="ATH30" s="1">
        <v>52735449</v>
      </c>
      <c r="ATI30" s="3">
        <f t="shared" si="240"/>
        <v>201976769.67000002</v>
      </c>
      <c r="ATN30" s="3" t="str">
        <f t="shared" si="241"/>
        <v/>
      </c>
      <c r="ATS30" s="3" t="str">
        <f t="shared" si="242"/>
        <v/>
      </c>
      <c r="ATX30" s="3" t="str">
        <f t="shared" si="243"/>
        <v/>
      </c>
      <c r="ATZ30" s="6">
        <v>40998</v>
      </c>
      <c r="AUA30" s="1">
        <v>24.12</v>
      </c>
      <c r="AUB30" s="1">
        <v>1621740</v>
      </c>
      <c r="AUC30" s="3">
        <f t="shared" si="244"/>
        <v>39116368.800000004</v>
      </c>
      <c r="AUH30" s="3" t="str">
        <f t="shared" si="245"/>
        <v/>
      </c>
      <c r="AUM30" s="3" t="str">
        <f t="shared" si="246"/>
        <v/>
      </c>
      <c r="AUR30" s="3" t="str">
        <f t="shared" si="247"/>
        <v/>
      </c>
      <c r="AUT30" s="6">
        <v>40998</v>
      </c>
      <c r="AUU30" s="1">
        <v>3.94</v>
      </c>
      <c r="AUV30" s="1">
        <v>55506381</v>
      </c>
      <c r="AUW30" s="3">
        <f t="shared" si="248"/>
        <v>218695141.13999999</v>
      </c>
      <c r="AVB30" s="3" t="str">
        <f t="shared" si="249"/>
        <v/>
      </c>
      <c r="AVD30" s="6">
        <v>40998</v>
      </c>
      <c r="AVE30" s="1">
        <v>6.45</v>
      </c>
      <c r="AVF30" s="1">
        <v>79189740</v>
      </c>
      <c r="AVG30" s="3">
        <f t="shared" si="250"/>
        <v>510773823</v>
      </c>
      <c r="AVI30" s="6">
        <v>40998</v>
      </c>
      <c r="AVJ30" s="1">
        <v>40.26</v>
      </c>
      <c r="AVK30" s="1">
        <v>19268256</v>
      </c>
      <c r="AVL30" s="3">
        <f t="shared" si="251"/>
        <v>775739986.55999994</v>
      </c>
      <c r="AVQ30" s="3" t="str">
        <f t="shared" si="252"/>
        <v/>
      </c>
      <c r="AVS30" s="6">
        <v>40998</v>
      </c>
      <c r="AVT30" s="1">
        <v>10.234999999999999</v>
      </c>
      <c r="AVU30" s="1">
        <v>10233984</v>
      </c>
      <c r="AVV30" s="3">
        <f t="shared" si="253"/>
        <v>104744826.23999999</v>
      </c>
      <c r="AVX30" s="6">
        <v>40998</v>
      </c>
      <c r="AVY30" s="1">
        <v>38.200000000000003</v>
      </c>
      <c r="AVZ30" s="1">
        <v>25458182</v>
      </c>
      <c r="AWA30" s="3">
        <f t="shared" si="254"/>
        <v>972502552.4000001</v>
      </c>
      <c r="AWC30" s="6">
        <v>40998</v>
      </c>
      <c r="AWD30" s="1">
        <v>14.18</v>
      </c>
      <c r="AWE30" s="1">
        <v>15893033</v>
      </c>
      <c r="AWF30" s="3">
        <f t="shared" si="255"/>
        <v>225363207.94</v>
      </c>
      <c r="AWH30" s="6">
        <v>40998</v>
      </c>
      <c r="AWI30" s="1">
        <v>31.33</v>
      </c>
      <c r="AWJ30" s="1">
        <v>82793030</v>
      </c>
      <c r="AWK30" s="3">
        <f t="shared" si="256"/>
        <v>2593905629.9000001</v>
      </c>
      <c r="AWP30" s="3" t="str">
        <f t="shared" si="257"/>
        <v/>
      </c>
      <c r="AWU30" s="3" t="str">
        <f t="shared" si="258"/>
        <v/>
      </c>
      <c r="AWZ30" s="3" t="str">
        <f t="shared" si="259"/>
        <v/>
      </c>
      <c r="AXB30" s="6">
        <v>40998</v>
      </c>
      <c r="AXC30" s="1">
        <v>10.210000000000001</v>
      </c>
      <c r="AXD30" s="1">
        <v>178420269</v>
      </c>
      <c r="AXE30" s="3">
        <f t="shared" si="260"/>
        <v>1821670946.4900002</v>
      </c>
      <c r="AXG30" s="6">
        <v>40998</v>
      </c>
      <c r="AXH30" s="1">
        <v>24.26</v>
      </c>
      <c r="AXI30" s="1">
        <v>4300574</v>
      </c>
      <c r="AXJ30" s="3">
        <f t="shared" si="261"/>
        <v>104331925.24000001</v>
      </c>
      <c r="AXO30" s="3" t="str">
        <f t="shared" si="262"/>
        <v/>
      </c>
      <c r="AXT30" s="3" t="str">
        <f t="shared" si="263"/>
        <v/>
      </c>
      <c r="AXV30" s="6">
        <v>40998</v>
      </c>
      <c r="AXW30" s="1">
        <v>14.31</v>
      </c>
      <c r="AXX30" s="1">
        <v>4775018</v>
      </c>
      <c r="AXY30" s="3">
        <f t="shared" si="264"/>
        <v>68330507.579999998</v>
      </c>
      <c r="AYA30" s="6">
        <v>40998</v>
      </c>
      <c r="AYB30" s="1">
        <v>15.21</v>
      </c>
      <c r="AYC30" s="1">
        <v>15543738</v>
      </c>
      <c r="AYD30" s="3">
        <f t="shared" si="265"/>
        <v>236420254.98000002</v>
      </c>
      <c r="AYF30" s="6">
        <v>40998</v>
      </c>
      <c r="AYG30" s="1">
        <v>16.62</v>
      </c>
      <c r="AYH30" s="1">
        <v>11652571</v>
      </c>
      <c r="AYI30" s="3">
        <f t="shared" si="266"/>
        <v>193665730.02000001</v>
      </c>
      <c r="AYK30" s="6">
        <v>40998</v>
      </c>
      <c r="AYL30" s="1">
        <v>3.93</v>
      </c>
      <c r="AYM30" s="1">
        <v>44234201</v>
      </c>
      <c r="AYN30" s="3">
        <f t="shared" si="267"/>
        <v>173840409.93000001</v>
      </c>
      <c r="AYP30" s="6">
        <v>40998</v>
      </c>
      <c r="AYQ30" s="1">
        <v>18.21</v>
      </c>
      <c r="AYR30" s="1">
        <v>19148607</v>
      </c>
      <c r="AYS30" s="3">
        <f t="shared" si="268"/>
        <v>348696133.47000003</v>
      </c>
      <c r="AYX30" s="3" t="str">
        <f t="shared" si="269"/>
        <v/>
      </c>
      <c r="AYZ30" s="6">
        <v>40998</v>
      </c>
      <c r="AZA30" s="1">
        <v>8.2380999999999993</v>
      </c>
      <c r="AZB30" s="1">
        <v>414891766</v>
      </c>
      <c r="AZC30" s="3">
        <f t="shared" si="270"/>
        <v>3417919857.4845996</v>
      </c>
      <c r="AZH30" s="3" t="str">
        <f t="shared" si="271"/>
        <v/>
      </c>
      <c r="AZJ30" s="6">
        <v>40998</v>
      </c>
      <c r="AZK30" s="1">
        <v>37.119999999999997</v>
      </c>
      <c r="AZL30" s="1">
        <v>14207809</v>
      </c>
      <c r="AZM30" s="3">
        <f t="shared" si="272"/>
        <v>527393870.07999998</v>
      </c>
      <c r="AZO30" s="6">
        <v>40998</v>
      </c>
      <c r="AZP30" s="1">
        <v>51.87</v>
      </c>
      <c r="AZQ30" s="1">
        <v>131871330</v>
      </c>
      <c r="AZR30" s="3">
        <f t="shared" si="273"/>
        <v>6840165887.0999994</v>
      </c>
      <c r="AZT30" s="6">
        <v>40998</v>
      </c>
      <c r="AZU30" s="1">
        <v>32.549999999999997</v>
      </c>
      <c r="AZV30" s="1">
        <v>91727285</v>
      </c>
      <c r="AZW30" s="3">
        <f t="shared" si="274"/>
        <v>2985723126.7499995</v>
      </c>
      <c r="BAB30" s="3" t="str">
        <f t="shared" si="275"/>
        <v/>
      </c>
      <c r="BAD30" s="6">
        <v>40998</v>
      </c>
      <c r="BAE30" s="1">
        <v>22.36</v>
      </c>
      <c r="BAF30" s="1">
        <v>17390060</v>
      </c>
      <c r="BAG30" s="3">
        <f t="shared" si="276"/>
        <v>388841741.59999996</v>
      </c>
      <c r="BAL30" s="3" t="str">
        <f t="shared" si="277"/>
        <v/>
      </c>
      <c r="BAQ30" s="3" t="str">
        <f t="shared" si="278"/>
        <v/>
      </c>
      <c r="BAS30" s="6">
        <v>40998</v>
      </c>
      <c r="BAT30" s="1">
        <v>20.149999999999999</v>
      </c>
      <c r="BAU30" s="1">
        <v>169470968</v>
      </c>
      <c r="BAV30" s="3">
        <f t="shared" si="279"/>
        <v>3414840005.1999998</v>
      </c>
      <c r="BBA30" s="3" t="str">
        <f t="shared" si="280"/>
        <v/>
      </c>
      <c r="BBF30" s="3" t="str">
        <f t="shared" si="281"/>
        <v/>
      </c>
      <c r="BBK30" s="3" t="str">
        <f t="shared" si="282"/>
        <v/>
      </c>
      <c r="BBP30" s="3" t="str">
        <f t="shared" si="283"/>
        <v/>
      </c>
      <c r="BBU30" s="3" t="str">
        <f t="shared" si="284"/>
        <v/>
      </c>
      <c r="BBW30" s="6">
        <v>40998</v>
      </c>
      <c r="BBX30" s="1">
        <v>11.45</v>
      </c>
      <c r="BBY30" s="1">
        <v>41544314</v>
      </c>
      <c r="BBZ30" s="3">
        <f t="shared" si="285"/>
        <v>475682395.29999995</v>
      </c>
      <c r="BCE30" s="3" t="str">
        <f t="shared" si="286"/>
        <v/>
      </c>
      <c r="BCJ30" s="3" t="str">
        <f t="shared" si="287"/>
        <v/>
      </c>
      <c r="BCO30" s="3" t="str">
        <f t="shared" si="288"/>
        <v/>
      </c>
      <c r="BCT30" s="3" t="str">
        <f t="shared" si="289"/>
        <v/>
      </c>
      <c r="BCY30" s="3" t="str">
        <f t="shared" si="290"/>
        <v/>
      </c>
      <c r="BDA30" s="6">
        <v>40998</v>
      </c>
      <c r="BDB30" s="1">
        <v>13.15</v>
      </c>
      <c r="BDC30" s="1">
        <v>734368672</v>
      </c>
      <c r="BDD30" s="3">
        <f t="shared" si="291"/>
        <v>9656948036.8000011</v>
      </c>
      <c r="BDI30" s="3" t="str">
        <f t="shared" si="292"/>
        <v/>
      </c>
      <c r="BDN30" s="3" t="str">
        <f t="shared" si="293"/>
        <v/>
      </c>
      <c r="BDP30" s="6">
        <v>40998</v>
      </c>
      <c r="BDQ30" s="1">
        <v>26.89</v>
      </c>
      <c r="BDR30" s="1">
        <v>44994944</v>
      </c>
      <c r="BDS30" s="3">
        <f t="shared" si="294"/>
        <v>1209914044.1600001</v>
      </c>
      <c r="BDU30" s="6">
        <v>40998</v>
      </c>
      <c r="BDV30" s="1">
        <v>7.92</v>
      </c>
      <c r="BDW30" s="1">
        <v>86904081</v>
      </c>
      <c r="BDX30" s="3">
        <f t="shared" si="295"/>
        <v>688280321.51999998</v>
      </c>
      <c r="BDZ30" s="6">
        <v>40998</v>
      </c>
      <c r="BEA30" s="1">
        <v>7.15</v>
      </c>
      <c r="BEB30" s="1">
        <v>101470596</v>
      </c>
      <c r="BEC30" s="3">
        <f t="shared" si="296"/>
        <v>725514761.4000001</v>
      </c>
      <c r="BEH30" s="3" t="str">
        <f t="shared" si="297"/>
        <v/>
      </c>
      <c r="BEM30" s="3" t="str">
        <f t="shared" si="298"/>
        <v/>
      </c>
      <c r="BER30" s="3" t="str">
        <f t="shared" si="299"/>
        <v/>
      </c>
      <c r="BET30" s="6">
        <v>40998</v>
      </c>
      <c r="BEU30" s="1">
        <v>37.479999999999997</v>
      </c>
      <c r="BEV30" s="1">
        <v>193015095</v>
      </c>
      <c r="BEW30" s="3">
        <f t="shared" si="300"/>
        <v>7234205760.5999994</v>
      </c>
      <c r="BEY30" s="6">
        <v>40998</v>
      </c>
      <c r="BEZ30" s="1">
        <v>43.9</v>
      </c>
      <c r="BFA30" s="1">
        <v>17527632</v>
      </c>
      <c r="BFB30" s="3">
        <f t="shared" si="301"/>
        <v>769463044.79999995</v>
      </c>
      <c r="BFD30" s="6">
        <v>40998</v>
      </c>
      <c r="BFE30" s="1">
        <v>19.670000000000002</v>
      </c>
      <c r="BFF30" s="1">
        <v>17801653</v>
      </c>
      <c r="BFG30" s="3">
        <f t="shared" si="302"/>
        <v>350158514.51000005</v>
      </c>
      <c r="BFI30" s="6">
        <v>40998</v>
      </c>
      <c r="BFJ30" s="1">
        <v>30.94</v>
      </c>
      <c r="BFK30" s="1">
        <v>74081071</v>
      </c>
      <c r="BFL30" s="3">
        <f t="shared" si="303"/>
        <v>2292068336.7400002</v>
      </c>
      <c r="BFN30" s="6">
        <v>40998</v>
      </c>
      <c r="BFO30" s="1">
        <v>5.75</v>
      </c>
      <c r="BFP30" s="1">
        <v>422213978</v>
      </c>
      <c r="BFQ30" s="3">
        <f t="shared" si="304"/>
        <v>2427730373.5</v>
      </c>
      <c r="BFS30" s="6">
        <v>40998</v>
      </c>
      <c r="BFT30" s="1">
        <v>15.63</v>
      </c>
      <c r="BFU30" s="1">
        <v>170779120</v>
      </c>
      <c r="BFV30" s="3">
        <f t="shared" si="305"/>
        <v>2669277645.5999999</v>
      </c>
      <c r="BFX30" s="6">
        <v>40998</v>
      </c>
      <c r="BFY30" s="1">
        <v>38.14</v>
      </c>
      <c r="BFZ30" s="1">
        <v>24459210</v>
      </c>
      <c r="BGA30" s="3">
        <f t="shared" si="306"/>
        <v>932874269.39999998</v>
      </c>
      <c r="BGC30" s="6">
        <v>40998</v>
      </c>
      <c r="BGD30" s="1">
        <v>30.78</v>
      </c>
      <c r="BGE30" s="1">
        <v>17639926</v>
      </c>
      <c r="BGF30" s="3">
        <f t="shared" si="307"/>
        <v>542956922.27999997</v>
      </c>
      <c r="BGH30" s="6">
        <v>40998</v>
      </c>
      <c r="BGI30" s="1">
        <v>38.06</v>
      </c>
      <c r="BGJ30" s="1">
        <v>38107008</v>
      </c>
      <c r="BGK30" s="3">
        <f t="shared" si="308"/>
        <v>1450352724.48</v>
      </c>
      <c r="BGM30" s="6">
        <v>40998</v>
      </c>
      <c r="BGN30" s="1">
        <v>58.33</v>
      </c>
      <c r="BGO30" s="1">
        <v>5279344</v>
      </c>
      <c r="BGP30" s="3">
        <f t="shared" si="309"/>
        <v>307944135.51999998</v>
      </c>
      <c r="BGR30" s="6">
        <v>40998</v>
      </c>
      <c r="BGS30" s="1">
        <v>30.3</v>
      </c>
      <c r="BGT30" s="1">
        <v>69497841</v>
      </c>
      <c r="BGU30" s="3">
        <f t="shared" si="310"/>
        <v>2105784582.3</v>
      </c>
      <c r="BGW30" s="6">
        <v>40998</v>
      </c>
      <c r="BGX30" s="1">
        <v>27.65</v>
      </c>
      <c r="BGY30" s="1">
        <v>138619458</v>
      </c>
      <c r="BGZ30" s="3">
        <f t="shared" si="311"/>
        <v>3832828013.6999998</v>
      </c>
      <c r="BHB30" s="6">
        <v>40998</v>
      </c>
      <c r="BHC30" s="1">
        <v>5.18</v>
      </c>
      <c r="BHD30" s="1">
        <v>112728561</v>
      </c>
      <c r="BHE30" s="3">
        <f t="shared" si="312"/>
        <v>583933945.98000002</v>
      </c>
      <c r="BHJ30" s="3" t="str">
        <f t="shared" si="313"/>
        <v/>
      </c>
      <c r="BHL30" s="6">
        <v>40998</v>
      </c>
      <c r="BHM30" s="1">
        <v>7.22</v>
      </c>
      <c r="BHN30" s="1">
        <v>331447994</v>
      </c>
      <c r="BHO30" s="3">
        <f t="shared" si="314"/>
        <v>2393054516.6799998</v>
      </c>
      <c r="BHQ30" s="6">
        <v>40998</v>
      </c>
      <c r="BHR30" s="1">
        <v>61.066899999999997</v>
      </c>
      <c r="BHS30" s="1">
        <v>58233817</v>
      </c>
      <c r="BHT30" s="3">
        <f t="shared" si="315"/>
        <v>3556158679.3572998</v>
      </c>
      <c r="BHV30" s="6">
        <v>40998</v>
      </c>
      <c r="BHW30" s="1">
        <v>64.34</v>
      </c>
      <c r="BHX30" s="1">
        <v>29214489</v>
      </c>
      <c r="BHY30" s="3">
        <f t="shared" si="316"/>
        <v>1879660222.26</v>
      </c>
      <c r="BIA30" s="6">
        <v>40998</v>
      </c>
      <c r="BIB30" s="1">
        <v>22.88</v>
      </c>
      <c r="BIC30" s="1">
        <v>646539054</v>
      </c>
      <c r="BID30" s="3">
        <f t="shared" si="317"/>
        <v>14792813555.519999</v>
      </c>
      <c r="BIF30" s="6">
        <v>40998</v>
      </c>
      <c r="BIG30" s="1">
        <v>26.954999999999998</v>
      </c>
      <c r="BIH30" s="1">
        <v>735553265</v>
      </c>
      <c r="BII30" s="3">
        <f t="shared" si="318"/>
        <v>19826838258.074997</v>
      </c>
      <c r="BIK30" s="6">
        <v>40998</v>
      </c>
      <c r="BIL30" s="1">
        <v>27.21</v>
      </c>
      <c r="BIM30" s="1">
        <v>80507774</v>
      </c>
      <c r="BIN30" s="3">
        <f t="shared" si="319"/>
        <v>2190616530.54</v>
      </c>
      <c r="BIP30" s="6">
        <v>40998</v>
      </c>
      <c r="BIQ30" s="1">
        <v>26.14</v>
      </c>
      <c r="BIR30" s="1">
        <v>444634814</v>
      </c>
      <c r="BIS30" s="3">
        <f t="shared" si="320"/>
        <v>11622754037.960001</v>
      </c>
      <c r="BIU30" s="6">
        <v>40998</v>
      </c>
      <c r="BIV30" s="1">
        <v>11.84</v>
      </c>
      <c r="BIW30" s="1">
        <v>199604057</v>
      </c>
      <c r="BIX30" s="3">
        <f t="shared" si="321"/>
        <v>2363312034.8800001</v>
      </c>
      <c r="BIZ30" s="6">
        <v>40998</v>
      </c>
      <c r="BJA30" s="1">
        <v>44.77</v>
      </c>
      <c r="BJB30" s="1">
        <v>451571398</v>
      </c>
      <c r="BJC30" s="3">
        <f t="shared" si="322"/>
        <v>20216851488.460003</v>
      </c>
      <c r="BJH30" s="3" t="str">
        <f t="shared" si="323"/>
        <v/>
      </c>
      <c r="BJJ30" s="6">
        <v>40998</v>
      </c>
      <c r="BJK30" s="1">
        <v>30.66</v>
      </c>
      <c r="BJL30" s="1">
        <v>52699522</v>
      </c>
      <c r="BJM30" s="3">
        <f t="shared" si="324"/>
        <v>1615767344.52</v>
      </c>
      <c r="BJR30" s="3" t="str">
        <f t="shared" si="325"/>
        <v/>
      </c>
      <c r="BJT30" s="6">
        <v>40998</v>
      </c>
      <c r="BJU30" s="1">
        <v>8.02</v>
      </c>
      <c r="BJV30" s="1">
        <v>1004545838</v>
      </c>
      <c r="BJW30" s="3">
        <f t="shared" si="326"/>
        <v>8056457620.7599993</v>
      </c>
      <c r="BKB30" s="3" t="str">
        <f t="shared" si="327"/>
        <v/>
      </c>
      <c r="BKG30" s="3" t="str">
        <f t="shared" si="328"/>
        <v/>
      </c>
      <c r="BKI30" s="6">
        <v>40998</v>
      </c>
      <c r="BKJ30" s="1">
        <v>28.59</v>
      </c>
      <c r="BKK30" s="1">
        <v>152333528</v>
      </c>
      <c r="BKL30" s="3">
        <f t="shared" si="329"/>
        <v>4355215565.5199995</v>
      </c>
      <c r="BKN30" s="6">
        <v>40998</v>
      </c>
      <c r="BKO30" s="1">
        <v>32.94</v>
      </c>
      <c r="BKP30" s="1">
        <v>53484407</v>
      </c>
      <c r="BKQ30" s="3">
        <f t="shared" si="330"/>
        <v>1761776366.5799999</v>
      </c>
      <c r="BKS30" s="6">
        <v>40998</v>
      </c>
      <c r="BKT30" s="1">
        <v>27.55</v>
      </c>
      <c r="BKU30" s="1">
        <v>42224326</v>
      </c>
      <c r="BKV30" s="3">
        <f t="shared" si="331"/>
        <v>1163280181.3</v>
      </c>
      <c r="BKX30" s="6">
        <v>40998</v>
      </c>
      <c r="BKY30" s="1">
        <v>68.75</v>
      </c>
      <c r="BKZ30" s="1">
        <v>65052895</v>
      </c>
      <c r="BLA30" s="3">
        <f t="shared" si="332"/>
        <v>4472386531.25</v>
      </c>
      <c r="BLC30" s="6">
        <v>40998</v>
      </c>
      <c r="BLD30" s="1">
        <v>54.42</v>
      </c>
      <c r="BLE30" s="1">
        <v>178201970</v>
      </c>
      <c r="BLF30" s="3">
        <f t="shared" si="333"/>
        <v>9697751207.3999996</v>
      </c>
      <c r="BLH30" s="6">
        <v>40998</v>
      </c>
      <c r="BLI30" s="1">
        <v>151.51</v>
      </c>
      <c r="BLJ30" s="1">
        <v>18957480</v>
      </c>
      <c r="BLK30" s="3">
        <f t="shared" si="334"/>
        <v>2872247794.7999997</v>
      </c>
      <c r="BLM30" s="6">
        <v>40998</v>
      </c>
      <c r="BLN30" s="1">
        <v>36.479999999999997</v>
      </c>
      <c r="BLO30" s="1">
        <v>209227744</v>
      </c>
      <c r="BLP30" s="3">
        <f t="shared" si="335"/>
        <v>7632628101.1199989</v>
      </c>
      <c r="BLR30" s="6">
        <v>40998</v>
      </c>
      <c r="BLS30" s="1">
        <v>18.7</v>
      </c>
      <c r="BLT30" s="1">
        <v>375807477</v>
      </c>
      <c r="BLU30" s="3">
        <f t="shared" si="336"/>
        <v>7027599819.8999996</v>
      </c>
      <c r="BLZ30" s="3" t="str">
        <f t="shared" si="337"/>
        <v/>
      </c>
      <c r="BMB30" s="6">
        <v>40998</v>
      </c>
      <c r="BMC30" s="1">
        <v>31.828499999999998</v>
      </c>
      <c r="BMD30" s="1">
        <v>193959752</v>
      </c>
      <c r="BME30" s="3">
        <f t="shared" si="338"/>
        <v>6173447966.5319996</v>
      </c>
      <c r="BMJ30" s="3" t="str">
        <f t="shared" si="339"/>
        <v/>
      </c>
      <c r="BML30" s="6">
        <v>40998</v>
      </c>
      <c r="BMM30" s="1">
        <v>41.343299999999999</v>
      </c>
      <c r="BMN30" s="1">
        <v>182941599</v>
      </c>
      <c r="BMO30" s="3">
        <f t="shared" si="340"/>
        <v>7563409409.9366999</v>
      </c>
      <c r="BMQ30" s="6">
        <v>40998</v>
      </c>
      <c r="BMR30" s="1">
        <v>41.39</v>
      </c>
      <c r="BMS30" s="1">
        <v>254299776</v>
      </c>
      <c r="BMT30" s="3">
        <f t="shared" si="341"/>
        <v>10525467728.639999</v>
      </c>
      <c r="BMV30" s="6">
        <v>40998</v>
      </c>
      <c r="BMW30" s="1">
        <v>73.97</v>
      </c>
      <c r="BMX30" s="1">
        <v>63686226</v>
      </c>
      <c r="BMY30" s="3">
        <f t="shared" si="342"/>
        <v>4710870137.2200003</v>
      </c>
      <c r="BND30" s="3" t="str">
        <f t="shared" si="343"/>
        <v/>
      </c>
      <c r="BNF30" s="6">
        <v>40998</v>
      </c>
      <c r="BNG30" s="1">
        <v>43.41</v>
      </c>
      <c r="BNH30" s="1">
        <v>195950723</v>
      </c>
      <c r="BNI30" s="3">
        <f t="shared" si="344"/>
        <v>8506220885.4299994</v>
      </c>
      <c r="BNK30" s="6">
        <v>40998</v>
      </c>
      <c r="BNL30" s="1">
        <v>87.77</v>
      </c>
      <c r="BNM30" s="1">
        <v>120022668</v>
      </c>
      <c r="BNN30" s="3">
        <f t="shared" si="345"/>
        <v>10534389570.359999</v>
      </c>
      <c r="BNP30" s="6">
        <v>40998</v>
      </c>
      <c r="BNQ30" s="1">
        <v>44.62</v>
      </c>
      <c r="BNR30" s="1">
        <v>228590681</v>
      </c>
      <c r="BNS30" s="3">
        <f t="shared" si="346"/>
        <v>10199716186.219999</v>
      </c>
      <c r="BNU30" s="6">
        <v>40998</v>
      </c>
      <c r="BNV30" s="1">
        <v>36.020000000000003</v>
      </c>
      <c r="BNW30" s="1">
        <v>191547111</v>
      </c>
      <c r="BNX30" s="3">
        <f t="shared" si="347"/>
        <v>6899526938.2200003</v>
      </c>
      <c r="BNZ30" s="6">
        <v>40998</v>
      </c>
      <c r="BOA30" s="1">
        <v>16.484999999999999</v>
      </c>
      <c r="BOB30" s="1">
        <v>526431752</v>
      </c>
      <c r="BOC30" s="3">
        <f t="shared" si="348"/>
        <v>8678227431.7199993</v>
      </c>
      <c r="BOE30" s="6">
        <v>40998</v>
      </c>
      <c r="BOF30" s="1">
        <v>157.44999999999999</v>
      </c>
      <c r="BOG30" s="1">
        <v>71327222</v>
      </c>
      <c r="BOH30" s="3">
        <f t="shared" si="349"/>
        <v>11230471103.9</v>
      </c>
      <c r="BOJ30" s="6">
        <v>40998</v>
      </c>
      <c r="BOK30" s="1">
        <v>10.818999999999999</v>
      </c>
      <c r="BOL30" s="1">
        <v>1174293409</v>
      </c>
      <c r="BOM30" s="3">
        <f t="shared" si="350"/>
        <v>12704680391.970999</v>
      </c>
      <c r="BOO30" s="6">
        <v>40998</v>
      </c>
      <c r="BOP30" s="1">
        <v>60.16</v>
      </c>
      <c r="BOQ30" s="1">
        <v>129038658</v>
      </c>
      <c r="BOR30" s="3">
        <f t="shared" si="351"/>
        <v>7762965665.2799997</v>
      </c>
      <c r="BOT30" s="6">
        <v>40998</v>
      </c>
      <c r="BOU30" s="1">
        <v>15.5304</v>
      </c>
      <c r="BOV30" s="1">
        <v>679840137</v>
      </c>
      <c r="BOW30" s="3">
        <f t="shared" si="352"/>
        <v>10558189263.664801</v>
      </c>
      <c r="BOY30" s="6">
        <v>40998</v>
      </c>
      <c r="BOZ30" s="1">
        <v>180.583</v>
      </c>
      <c r="BPA30" s="1">
        <v>63113430</v>
      </c>
      <c r="BPB30" s="3">
        <f t="shared" si="353"/>
        <v>11397212529.690001</v>
      </c>
      <c r="BPD30" s="6">
        <v>40998</v>
      </c>
      <c r="BPE30" s="1">
        <v>112.37</v>
      </c>
      <c r="BPF30" s="1">
        <v>111225268</v>
      </c>
      <c r="BPG30" s="3">
        <f t="shared" si="354"/>
        <v>12498383365.16</v>
      </c>
      <c r="BPI30" s="6">
        <v>40998</v>
      </c>
      <c r="BPJ30" s="1">
        <v>14.37</v>
      </c>
      <c r="BPK30" s="1">
        <v>940433828</v>
      </c>
      <c r="BPL30" s="3">
        <f t="shared" si="355"/>
        <v>13514034108.359999</v>
      </c>
      <c r="BPN30" s="6">
        <v>40998</v>
      </c>
      <c r="BPO30" s="1">
        <v>37.24</v>
      </c>
      <c r="BPP30" s="1">
        <v>70978810</v>
      </c>
      <c r="BPQ30" s="3">
        <f t="shared" si="356"/>
        <v>2643250884.4000001</v>
      </c>
      <c r="BPS30" s="6">
        <v>40998</v>
      </c>
      <c r="BPT30" s="1">
        <v>12.445</v>
      </c>
      <c r="BPU30" s="1">
        <v>947091271</v>
      </c>
      <c r="BPV30" s="3">
        <f t="shared" si="357"/>
        <v>11786550867.595001</v>
      </c>
      <c r="BPX30" s="6">
        <v>40998</v>
      </c>
      <c r="BPY30" s="1">
        <v>38.627499999999998</v>
      </c>
      <c r="BPZ30" s="1">
        <v>656950188</v>
      </c>
      <c r="BQA30" s="3">
        <f t="shared" si="358"/>
        <v>25376343386.969997</v>
      </c>
      <c r="BQF30" s="3" t="str">
        <f t="shared" si="359"/>
        <v/>
      </c>
      <c r="BQH30" s="6">
        <v>40998</v>
      </c>
      <c r="BQI30" s="1">
        <v>16.434000000000001</v>
      </c>
      <c r="BQJ30" s="1">
        <v>3648107057</v>
      </c>
      <c r="BQK30" s="3">
        <f t="shared" si="360"/>
        <v>59952991374.738007</v>
      </c>
      <c r="BQM30" s="6">
        <v>40998</v>
      </c>
      <c r="BQN30" s="1">
        <v>34.31</v>
      </c>
      <c r="BQO30" s="1">
        <v>264285921</v>
      </c>
      <c r="BQP30" s="3">
        <f t="shared" si="361"/>
        <v>9067649949.5100002</v>
      </c>
      <c r="BQR30" s="6">
        <v>40998</v>
      </c>
      <c r="BQS30" s="1">
        <v>38.97</v>
      </c>
      <c r="BQT30" s="1">
        <v>133847682</v>
      </c>
      <c r="BQU30" s="3">
        <f t="shared" si="362"/>
        <v>5216044167.54</v>
      </c>
      <c r="BQW30" s="6">
        <v>40998</v>
      </c>
      <c r="BQX30" s="1">
        <v>24.43</v>
      </c>
      <c r="BQY30" s="1">
        <v>1213449080</v>
      </c>
      <c r="BQZ30" s="3">
        <f t="shared" si="363"/>
        <v>29644561024.400002</v>
      </c>
      <c r="BRB30" s="6">
        <v>40998</v>
      </c>
      <c r="BRC30" s="1">
        <v>15.395</v>
      </c>
      <c r="BRD30" s="1">
        <v>875140324</v>
      </c>
      <c r="BRE30" s="3">
        <f t="shared" si="364"/>
        <v>13472785287.98</v>
      </c>
      <c r="BRG30" s="6">
        <v>40998</v>
      </c>
      <c r="BRH30" s="1">
        <v>21.15</v>
      </c>
      <c r="BRI30" s="1">
        <v>2635203332</v>
      </c>
      <c r="BRJ30" s="3">
        <f t="shared" si="365"/>
        <v>55734550471.799995</v>
      </c>
      <c r="BRL30" s="6">
        <v>40998</v>
      </c>
      <c r="BRM30" s="1">
        <v>28.114999999999998</v>
      </c>
      <c r="BRN30" s="1">
        <v>2629614519</v>
      </c>
      <c r="BRO30" s="3">
        <f t="shared" si="366"/>
        <v>73931612201.684998</v>
      </c>
      <c r="BRQ30" s="6">
        <v>40998</v>
      </c>
      <c r="BRR30" s="1">
        <v>29.16</v>
      </c>
      <c r="BRS30" s="1">
        <v>2101028512</v>
      </c>
      <c r="BRT30" s="3">
        <f t="shared" si="367"/>
        <v>61265991409.919998</v>
      </c>
      <c r="BRV30" s="6">
        <v>40998</v>
      </c>
      <c r="BRW30" s="1">
        <v>107.21</v>
      </c>
      <c r="BRX30" s="1">
        <v>435221806</v>
      </c>
      <c r="BRY30" s="3">
        <f t="shared" si="368"/>
        <v>46660129821.259995</v>
      </c>
      <c r="BSA30" s="6">
        <v>40998</v>
      </c>
      <c r="BSB30" s="1">
        <v>29.5</v>
      </c>
      <c r="BSC30" s="1">
        <v>916617260</v>
      </c>
      <c r="BSD30" s="3">
        <f t="shared" si="369"/>
        <v>27040209170</v>
      </c>
      <c r="BSF30" s="6">
        <v>40998</v>
      </c>
      <c r="BSG30" s="1">
        <v>34.14</v>
      </c>
      <c r="BSH30" s="1">
        <v>1979775880</v>
      </c>
      <c r="BSI30" s="3">
        <f t="shared" si="370"/>
        <v>67589548543.200005</v>
      </c>
      <c r="BSN30" s="3" t="str">
        <f t="shared" si="371"/>
        <v/>
      </c>
      <c r="BSP30" s="6">
        <v>40998</v>
      </c>
      <c r="BSQ30" s="1">
        <v>320.93099999999998</v>
      </c>
      <c r="BSR30" s="1">
        <v>168370268</v>
      </c>
      <c r="BSS30" s="3">
        <f t="shared" si="372"/>
        <v>54035238479.507996</v>
      </c>
      <c r="BSU30" s="6">
        <v>40998</v>
      </c>
      <c r="BSV30" s="1">
        <v>85.65</v>
      </c>
      <c r="BSW30" s="1">
        <v>8454128130</v>
      </c>
      <c r="BSX30" s="3">
        <f t="shared" si="373"/>
        <v>724096074334.5</v>
      </c>
    </row>
    <row r="31" spans="2:1870" x14ac:dyDescent="0.2">
      <c r="B31" s="6">
        <v>40907</v>
      </c>
      <c r="C31" s="1">
        <v>0.6</v>
      </c>
      <c r="D31" s="1">
        <v>1699148</v>
      </c>
      <c r="E31" s="3">
        <f t="shared" si="0"/>
        <v>1019488.7999999999</v>
      </c>
      <c r="G31" s="6">
        <v>40816</v>
      </c>
      <c r="H31" s="1">
        <v>5.9999999999999995E-4</v>
      </c>
      <c r="I31" s="1">
        <v>36113</v>
      </c>
      <c r="J31" s="3">
        <f t="shared" si="1"/>
        <v>21.6678</v>
      </c>
      <c r="L31" s="6">
        <v>40816</v>
      </c>
      <c r="M31" s="1">
        <v>4.0000000000000002E-4</v>
      </c>
      <c r="N31" s="1">
        <v>96530009</v>
      </c>
      <c r="O31" s="3">
        <f t="shared" si="2"/>
        <v>38612.003600000004</v>
      </c>
      <c r="Q31" s="6">
        <v>40907</v>
      </c>
      <c r="R31" s="1">
        <v>2.82</v>
      </c>
      <c r="S31" s="1">
        <v>515237</v>
      </c>
      <c r="T31" s="3">
        <f t="shared" si="3"/>
        <v>1452968.3399999999</v>
      </c>
      <c r="V31" s="6">
        <v>40907</v>
      </c>
      <c r="W31" s="1">
        <v>2.9999999999999997E-4</v>
      </c>
      <c r="X31" s="1">
        <v>672525</v>
      </c>
      <c r="Y31" s="3">
        <f t="shared" si="4"/>
        <v>201.75749999999999</v>
      </c>
      <c r="AA31" s="6">
        <v>40907</v>
      </c>
      <c r="AB31" s="1">
        <v>1.25E-4</v>
      </c>
      <c r="AC31" s="1">
        <v>6214</v>
      </c>
      <c r="AD31" s="3">
        <f t="shared" si="5"/>
        <v>0.77675000000000005</v>
      </c>
      <c r="AF31" s="6">
        <v>40633</v>
      </c>
      <c r="AG31" s="1">
        <v>1.25E-4</v>
      </c>
      <c r="AH31" s="1">
        <v>5050</v>
      </c>
      <c r="AI31" s="3">
        <f t="shared" si="6"/>
        <v>0.63124999999999998</v>
      </c>
      <c r="AK31" s="6">
        <v>40907</v>
      </c>
      <c r="AL31" s="1">
        <v>0.51559999999999995</v>
      </c>
      <c r="AM31" s="1">
        <v>536</v>
      </c>
      <c r="AN31" s="3">
        <f t="shared" si="7"/>
        <v>276.36159999999995</v>
      </c>
      <c r="AP31" s="6">
        <v>40907</v>
      </c>
      <c r="AQ31" s="1">
        <v>262.5</v>
      </c>
      <c r="AR31" s="1">
        <v>6</v>
      </c>
      <c r="AS31" s="3">
        <f t="shared" si="8"/>
        <v>1575</v>
      </c>
      <c r="AU31" s="6">
        <v>40816</v>
      </c>
      <c r="AV31" s="1">
        <v>0.22500000000000001</v>
      </c>
      <c r="AW31" s="1">
        <v>30374</v>
      </c>
      <c r="AX31" s="3">
        <f t="shared" si="9"/>
        <v>6834.1500000000005</v>
      </c>
      <c r="AZ31" s="6">
        <v>40907</v>
      </c>
      <c r="BA31" s="1">
        <v>0.7</v>
      </c>
      <c r="BB31" s="1">
        <v>21508</v>
      </c>
      <c r="BC31" s="3">
        <f t="shared" si="10"/>
        <v>15055.599999999999</v>
      </c>
      <c r="BE31" s="6">
        <v>40724</v>
      </c>
      <c r="BF31" s="1">
        <v>1.8799999999999999E-4</v>
      </c>
      <c r="BG31" s="1">
        <v>1472412</v>
      </c>
      <c r="BH31" s="3">
        <f t="shared" si="11"/>
        <v>276.81345599999997</v>
      </c>
      <c r="BJ31" s="6">
        <v>40907</v>
      </c>
      <c r="BK31" s="1">
        <v>5.6000000000000001E-2</v>
      </c>
      <c r="BL31" s="1">
        <v>466564</v>
      </c>
      <c r="BM31" s="3">
        <f t="shared" si="12"/>
        <v>26127.583999999999</v>
      </c>
      <c r="BO31" s="6">
        <v>40907</v>
      </c>
      <c r="BP31" s="1">
        <v>2E-3</v>
      </c>
      <c r="BQ31" s="1">
        <v>6682027</v>
      </c>
      <c r="BR31" s="3">
        <f t="shared" si="13"/>
        <v>13364.054</v>
      </c>
      <c r="BT31" s="6">
        <v>40359</v>
      </c>
      <c r="BU31" s="1">
        <v>1E-4</v>
      </c>
      <c r="BV31" s="1">
        <v>800</v>
      </c>
      <c r="BW31" s="3">
        <f t="shared" si="14"/>
        <v>0.08</v>
      </c>
      <c r="BY31" s="6">
        <v>40907</v>
      </c>
      <c r="BZ31" s="1">
        <v>2.5999999999999999E-2</v>
      </c>
      <c r="CA31" s="1">
        <v>3605627</v>
      </c>
      <c r="CB31" s="3">
        <f t="shared" si="15"/>
        <v>93746.301999999996</v>
      </c>
      <c r="CD31" s="6">
        <v>40907</v>
      </c>
      <c r="CE31" s="1">
        <v>0.52</v>
      </c>
      <c r="CF31" s="1">
        <v>423620</v>
      </c>
      <c r="CG31" s="3">
        <f t="shared" si="16"/>
        <v>220282.4</v>
      </c>
      <c r="CI31" s="6">
        <v>40907</v>
      </c>
      <c r="CJ31" s="1">
        <v>3.1300000000000002E-4</v>
      </c>
      <c r="CK31" s="1">
        <v>7409845</v>
      </c>
      <c r="CL31" s="3">
        <f t="shared" si="17"/>
        <v>2319.281485</v>
      </c>
      <c r="CQ31" s="3" t="str">
        <f t="shared" si="18"/>
        <v/>
      </c>
      <c r="CS31" s="6">
        <v>40907</v>
      </c>
      <c r="CT31" s="1">
        <v>0.81599999999999995</v>
      </c>
      <c r="CU31" s="1">
        <v>1694130</v>
      </c>
      <c r="CV31" s="3">
        <f t="shared" si="19"/>
        <v>1382410.0799999998</v>
      </c>
      <c r="CX31" s="6">
        <v>40907</v>
      </c>
      <c r="CY31" s="1">
        <v>2.625</v>
      </c>
      <c r="CZ31" s="1">
        <v>251594</v>
      </c>
      <c r="DA31" s="3">
        <f t="shared" si="20"/>
        <v>660434.25</v>
      </c>
      <c r="DC31" s="6">
        <v>40907</v>
      </c>
      <c r="DD31" s="1">
        <v>1E-3</v>
      </c>
      <c r="DE31" s="1">
        <v>25550</v>
      </c>
      <c r="DF31" s="3">
        <f t="shared" si="21"/>
        <v>25.55</v>
      </c>
      <c r="DH31" s="6">
        <v>40907</v>
      </c>
      <c r="DI31" s="1">
        <v>0.19</v>
      </c>
      <c r="DJ31" s="1">
        <v>326091</v>
      </c>
      <c r="DK31" s="3">
        <f t="shared" si="22"/>
        <v>61957.29</v>
      </c>
      <c r="DM31" s="6">
        <v>40633</v>
      </c>
      <c r="DN31" s="1">
        <v>80</v>
      </c>
      <c r="DO31" s="1">
        <v>950</v>
      </c>
      <c r="DP31" s="3">
        <f t="shared" si="23"/>
        <v>76000</v>
      </c>
      <c r="DR31" s="6">
        <v>40907</v>
      </c>
      <c r="DS31" s="1">
        <v>4.0000000000000001E-3</v>
      </c>
      <c r="DT31" s="1">
        <v>1012586</v>
      </c>
      <c r="DU31" s="3">
        <f t="shared" si="24"/>
        <v>4050.3440000000001</v>
      </c>
      <c r="DW31" s="6">
        <v>40907</v>
      </c>
      <c r="DX31" s="1">
        <v>4.8</v>
      </c>
      <c r="DY31" s="1">
        <v>126</v>
      </c>
      <c r="DZ31" s="3">
        <f t="shared" si="25"/>
        <v>604.79999999999995</v>
      </c>
      <c r="EB31" s="6">
        <v>40907</v>
      </c>
      <c r="EC31" s="1">
        <v>2.35</v>
      </c>
      <c r="ED31" s="1">
        <v>9229</v>
      </c>
      <c r="EE31" s="3">
        <f t="shared" si="26"/>
        <v>21688.15</v>
      </c>
      <c r="EG31" s="6">
        <v>40907</v>
      </c>
      <c r="EH31" s="1">
        <v>2.13</v>
      </c>
      <c r="EI31" s="1">
        <v>998465</v>
      </c>
      <c r="EJ31" s="3">
        <f t="shared" si="27"/>
        <v>2126730.4499999997</v>
      </c>
      <c r="EL31" s="6">
        <v>40907</v>
      </c>
      <c r="EM31" s="1">
        <v>6.0000000000000001E-3</v>
      </c>
      <c r="EN31" s="1">
        <v>2827911</v>
      </c>
      <c r="EO31" s="3">
        <f t="shared" si="28"/>
        <v>16967.466</v>
      </c>
      <c r="EQ31" s="6">
        <v>39171</v>
      </c>
      <c r="ER31" s="1">
        <v>1.01</v>
      </c>
      <c r="ES31" s="1">
        <v>300</v>
      </c>
      <c r="ET31" s="3">
        <f t="shared" si="29"/>
        <v>303</v>
      </c>
      <c r="EV31" s="6">
        <v>40907</v>
      </c>
      <c r="EW31" s="1">
        <v>2.9999999999999997E-4</v>
      </c>
      <c r="EX31" s="1">
        <v>78920373</v>
      </c>
      <c r="EY31" s="3">
        <f t="shared" si="30"/>
        <v>23676.111899999996</v>
      </c>
      <c r="FA31" s="6">
        <v>40816</v>
      </c>
      <c r="FB31" s="1">
        <v>7.6079999999999997</v>
      </c>
      <c r="FC31" s="1">
        <v>42824</v>
      </c>
      <c r="FD31" s="3">
        <f t="shared" si="31"/>
        <v>325804.99199999997</v>
      </c>
      <c r="FF31" s="6">
        <v>40268</v>
      </c>
      <c r="FG31" s="1">
        <v>0.1</v>
      </c>
      <c r="FH31" s="1">
        <v>1948947</v>
      </c>
      <c r="FI31" s="3">
        <f t="shared" si="32"/>
        <v>194894.7</v>
      </c>
      <c r="FK31" s="6">
        <v>40907</v>
      </c>
      <c r="FL31" s="1">
        <v>0.32</v>
      </c>
      <c r="FM31" s="1">
        <v>5534340</v>
      </c>
      <c r="FN31" s="3">
        <f t="shared" si="33"/>
        <v>1770988.8</v>
      </c>
      <c r="FP31" s="6">
        <v>40907</v>
      </c>
      <c r="FQ31" s="1">
        <v>8.0000000000000004E-4</v>
      </c>
      <c r="FR31" s="1">
        <v>8467060</v>
      </c>
      <c r="FS31" s="3">
        <f t="shared" si="34"/>
        <v>6773.6480000000001</v>
      </c>
      <c r="FU31" s="6">
        <v>40907</v>
      </c>
      <c r="FV31" s="1">
        <v>3.5000000000000003E-2</v>
      </c>
      <c r="FW31" s="1">
        <v>14836719</v>
      </c>
      <c r="FX31" s="3">
        <f t="shared" si="35"/>
        <v>519285.16500000004</v>
      </c>
      <c r="FZ31" s="6">
        <v>40907</v>
      </c>
      <c r="GA31" s="1">
        <v>1.4</v>
      </c>
      <c r="GB31" s="1">
        <v>9889</v>
      </c>
      <c r="GC31" s="3">
        <f t="shared" si="36"/>
        <v>13844.599999999999</v>
      </c>
      <c r="GE31" s="6">
        <v>40816</v>
      </c>
      <c r="GF31" s="1">
        <v>1.1999999999999999E-3</v>
      </c>
      <c r="GG31" s="1">
        <v>66646</v>
      </c>
      <c r="GH31" s="3">
        <f t="shared" si="37"/>
        <v>79.975199999999987</v>
      </c>
      <c r="GJ31" s="6">
        <v>40907</v>
      </c>
      <c r="GK31" s="1">
        <v>1.7999999999999999E-2</v>
      </c>
      <c r="GL31" s="1">
        <v>4711511</v>
      </c>
      <c r="GM31" s="3">
        <f t="shared" si="38"/>
        <v>84807.197999999989</v>
      </c>
      <c r="GO31" s="6">
        <v>40907</v>
      </c>
      <c r="GP31" s="1">
        <v>2.2999999999999998</v>
      </c>
      <c r="GQ31" s="1">
        <v>106933</v>
      </c>
      <c r="GR31" s="3">
        <f t="shared" si="39"/>
        <v>245945.9</v>
      </c>
      <c r="GT31" s="6">
        <v>40907</v>
      </c>
      <c r="GU31" s="1">
        <v>2120</v>
      </c>
      <c r="GV31" s="1">
        <v>2078</v>
      </c>
      <c r="GW31" s="3">
        <f t="shared" si="40"/>
        <v>4405360</v>
      </c>
      <c r="HB31" s="3" t="str">
        <f t="shared" si="41"/>
        <v/>
      </c>
      <c r="HD31" s="6">
        <v>40907</v>
      </c>
      <c r="HE31" s="1">
        <v>2261.2505000000001</v>
      </c>
      <c r="HF31" s="1">
        <v>140</v>
      </c>
      <c r="HG31" s="3">
        <f t="shared" si="42"/>
        <v>316575.07</v>
      </c>
      <c r="HL31" s="3" t="str">
        <f t="shared" si="43"/>
        <v/>
      </c>
      <c r="HN31" s="6">
        <v>40907</v>
      </c>
      <c r="HO31" s="1">
        <v>0.05</v>
      </c>
      <c r="HP31" s="1">
        <v>252285</v>
      </c>
      <c r="HQ31" s="3">
        <f t="shared" si="44"/>
        <v>12614.25</v>
      </c>
      <c r="HS31" s="6">
        <v>40907</v>
      </c>
      <c r="HT31" s="1">
        <v>0.14000000000000001</v>
      </c>
      <c r="HU31" s="1">
        <v>2251386</v>
      </c>
      <c r="HV31" s="3">
        <f t="shared" si="45"/>
        <v>315194.04000000004</v>
      </c>
      <c r="HX31" s="6">
        <v>40907</v>
      </c>
      <c r="HY31" s="1">
        <v>11.9</v>
      </c>
      <c r="HZ31" s="1">
        <v>23242479</v>
      </c>
      <c r="IA31" s="3">
        <f t="shared" si="46"/>
        <v>276585500.10000002</v>
      </c>
      <c r="IC31" s="6">
        <v>40907</v>
      </c>
      <c r="ID31" s="1">
        <v>2E-3</v>
      </c>
      <c r="IE31" s="1">
        <v>873233</v>
      </c>
      <c r="IF31" s="3">
        <f t="shared" si="47"/>
        <v>1746.4660000000001</v>
      </c>
      <c r="IH31" s="6">
        <v>40907</v>
      </c>
      <c r="II31" s="1">
        <v>2.7</v>
      </c>
      <c r="IJ31" s="1">
        <v>172996</v>
      </c>
      <c r="IK31" s="3">
        <f t="shared" si="48"/>
        <v>467089.2</v>
      </c>
      <c r="IM31" s="6">
        <v>40907</v>
      </c>
      <c r="IN31" s="1">
        <v>1.9000000000000001E-4</v>
      </c>
      <c r="IO31" s="1">
        <v>16468432</v>
      </c>
      <c r="IP31" s="3">
        <f t="shared" si="49"/>
        <v>3129.0020800000002</v>
      </c>
      <c r="IR31" s="6">
        <v>40907</v>
      </c>
      <c r="IS31" s="1">
        <v>12.9</v>
      </c>
      <c r="IT31" s="1">
        <v>15444</v>
      </c>
      <c r="IU31" s="3">
        <f t="shared" si="50"/>
        <v>199227.6</v>
      </c>
      <c r="IW31" s="6">
        <v>40907</v>
      </c>
      <c r="IX31" s="1">
        <v>0.23</v>
      </c>
      <c r="IY31" s="1">
        <v>2640456</v>
      </c>
      <c r="IZ31" s="3">
        <f t="shared" si="51"/>
        <v>607304.88</v>
      </c>
      <c r="JB31" s="6">
        <v>40907</v>
      </c>
      <c r="JC31" s="1">
        <v>0.4</v>
      </c>
      <c r="JD31" s="1">
        <v>1473284</v>
      </c>
      <c r="JE31" s="3">
        <f t="shared" si="52"/>
        <v>589313.6</v>
      </c>
      <c r="JG31" s="6">
        <v>40907</v>
      </c>
      <c r="JH31" s="1">
        <v>8.9999999999999993E-3</v>
      </c>
      <c r="JI31" s="1">
        <v>741688</v>
      </c>
      <c r="JJ31" s="3">
        <f t="shared" si="53"/>
        <v>6675.1919999999991</v>
      </c>
      <c r="JO31" s="3" t="str">
        <f t="shared" si="54"/>
        <v/>
      </c>
      <c r="JQ31" s="6">
        <v>40907</v>
      </c>
      <c r="JR31" s="1">
        <v>17.5</v>
      </c>
      <c r="JS31" s="1">
        <v>2720</v>
      </c>
      <c r="JT31" s="3">
        <f t="shared" si="55"/>
        <v>47600</v>
      </c>
      <c r="JY31" s="3" t="str">
        <f t="shared" si="56"/>
        <v/>
      </c>
      <c r="KA31" s="6">
        <v>39721</v>
      </c>
      <c r="KB31" s="1">
        <v>8</v>
      </c>
      <c r="KC31" s="1">
        <v>2981</v>
      </c>
      <c r="KD31" s="3">
        <f t="shared" si="57"/>
        <v>23848</v>
      </c>
      <c r="KI31" s="3" t="str">
        <f t="shared" si="58"/>
        <v/>
      </c>
      <c r="KK31" s="6">
        <v>40907</v>
      </c>
      <c r="KL31" s="1">
        <v>6.61</v>
      </c>
      <c r="KM31" s="1">
        <v>84280633</v>
      </c>
      <c r="KN31" s="3">
        <f t="shared" si="59"/>
        <v>557094984.13</v>
      </c>
      <c r="KP31" s="6">
        <v>40907</v>
      </c>
      <c r="KQ31" s="1">
        <v>6.3899999999999998E-2</v>
      </c>
      <c r="KR31" s="1">
        <v>2732913</v>
      </c>
      <c r="KS31" s="3">
        <f t="shared" si="60"/>
        <v>174633.14069999999</v>
      </c>
      <c r="KU31" s="6">
        <v>40907</v>
      </c>
      <c r="KV31" s="1">
        <v>0.26</v>
      </c>
      <c r="KW31" s="1">
        <v>1759779</v>
      </c>
      <c r="KX31" s="3">
        <f t="shared" si="61"/>
        <v>457542.54000000004</v>
      </c>
      <c r="KZ31" s="6">
        <v>40907</v>
      </c>
      <c r="LA31" s="1">
        <v>1800</v>
      </c>
      <c r="LB31" s="1">
        <v>261</v>
      </c>
      <c r="LC31" s="3">
        <f t="shared" si="62"/>
        <v>469800</v>
      </c>
      <c r="LE31" s="6">
        <v>40907</v>
      </c>
      <c r="LF31" s="1">
        <v>0.13</v>
      </c>
      <c r="LG31" s="1">
        <v>86290</v>
      </c>
      <c r="LH31" s="3">
        <f t="shared" si="63"/>
        <v>11217.7</v>
      </c>
      <c r="LJ31" s="6">
        <v>40907</v>
      </c>
      <c r="LK31" s="1">
        <v>26.4</v>
      </c>
      <c r="LL31" s="1">
        <v>166768</v>
      </c>
      <c r="LM31" s="3">
        <f t="shared" si="64"/>
        <v>4402675.2</v>
      </c>
      <c r="LO31" s="6">
        <v>40907</v>
      </c>
      <c r="LP31" s="1">
        <v>0.25</v>
      </c>
      <c r="LQ31" s="1">
        <v>5415</v>
      </c>
      <c r="LR31" s="3">
        <f t="shared" si="65"/>
        <v>1353.75</v>
      </c>
      <c r="LW31" s="3" t="str">
        <f t="shared" si="66"/>
        <v/>
      </c>
      <c r="LY31" s="6">
        <v>40907</v>
      </c>
      <c r="LZ31" s="1">
        <v>8.0000000000000002E-3</v>
      </c>
      <c r="MA31" s="1">
        <v>13551555</v>
      </c>
      <c r="MB31" s="3">
        <f t="shared" si="67"/>
        <v>108412.44</v>
      </c>
      <c r="MD31" s="6">
        <v>40907</v>
      </c>
      <c r="ME31" s="1">
        <v>7.4999999999999997E-2</v>
      </c>
      <c r="MF31" s="1">
        <v>692184</v>
      </c>
      <c r="MG31" s="3">
        <f t="shared" si="68"/>
        <v>51913.799999999996</v>
      </c>
      <c r="MI31" s="6">
        <v>40907</v>
      </c>
      <c r="MJ31" s="1">
        <v>20.25</v>
      </c>
      <c r="MK31" s="1">
        <v>10138</v>
      </c>
      <c r="ML31" s="3">
        <f t="shared" si="69"/>
        <v>205294.5</v>
      </c>
      <c r="MN31" s="6">
        <v>40907</v>
      </c>
      <c r="MO31" s="1">
        <v>0.65</v>
      </c>
      <c r="MP31" s="1">
        <v>2516477</v>
      </c>
      <c r="MQ31" s="3">
        <f t="shared" si="70"/>
        <v>1635710.05</v>
      </c>
      <c r="MS31" s="6">
        <v>40907</v>
      </c>
      <c r="MT31" s="1">
        <v>0.8</v>
      </c>
      <c r="MU31" s="1">
        <v>12126</v>
      </c>
      <c r="MV31" s="3">
        <f t="shared" si="71"/>
        <v>9700.8000000000011</v>
      </c>
      <c r="NA31" s="3" t="str">
        <f t="shared" si="72"/>
        <v/>
      </c>
      <c r="NC31" s="6">
        <v>40907</v>
      </c>
      <c r="ND31" s="1">
        <v>0.3</v>
      </c>
      <c r="NE31" s="1">
        <v>1659373</v>
      </c>
      <c r="NF31" s="3">
        <f t="shared" si="73"/>
        <v>497811.89999999997</v>
      </c>
      <c r="NH31" s="6">
        <v>40907</v>
      </c>
      <c r="NI31" s="1">
        <v>345</v>
      </c>
      <c r="NJ31" s="1">
        <v>5077</v>
      </c>
      <c r="NK31" s="3">
        <f t="shared" si="74"/>
        <v>1751565</v>
      </c>
      <c r="NM31" s="6">
        <v>40907</v>
      </c>
      <c r="NN31" s="1">
        <v>0.09</v>
      </c>
      <c r="NO31" s="1">
        <v>902521</v>
      </c>
      <c r="NP31" s="3">
        <f t="shared" si="75"/>
        <v>81226.89</v>
      </c>
      <c r="NR31" s="6">
        <v>40907</v>
      </c>
      <c r="NS31" s="1">
        <v>42</v>
      </c>
      <c r="NT31" s="1">
        <v>757779</v>
      </c>
      <c r="NU31" s="3">
        <f t="shared" si="76"/>
        <v>31826718</v>
      </c>
      <c r="NZ31" s="3" t="str">
        <f t="shared" si="77"/>
        <v/>
      </c>
      <c r="OB31" s="6">
        <v>40907</v>
      </c>
      <c r="OC31" s="1">
        <v>1.42</v>
      </c>
      <c r="OD31" s="1">
        <v>531927</v>
      </c>
      <c r="OE31" s="3">
        <f t="shared" si="78"/>
        <v>755336.34</v>
      </c>
      <c r="OG31" s="6">
        <v>40907</v>
      </c>
      <c r="OH31" s="1">
        <v>4.25</v>
      </c>
      <c r="OI31" s="1">
        <v>34034</v>
      </c>
      <c r="OJ31" s="3">
        <f t="shared" si="79"/>
        <v>144644.5</v>
      </c>
      <c r="OO31" s="3" t="str">
        <f t="shared" si="80"/>
        <v/>
      </c>
      <c r="OQ31" s="6">
        <v>40907</v>
      </c>
      <c r="OR31" s="1">
        <v>11.88</v>
      </c>
      <c r="OS31" s="1">
        <v>3036992</v>
      </c>
      <c r="OT31" s="3">
        <f t="shared" si="81"/>
        <v>36079464.960000001</v>
      </c>
      <c r="OV31" s="6">
        <v>40907</v>
      </c>
      <c r="OW31" s="1">
        <v>1.85</v>
      </c>
      <c r="OX31" s="1">
        <v>313261</v>
      </c>
      <c r="OY31" s="3">
        <f t="shared" si="82"/>
        <v>579532.85</v>
      </c>
      <c r="PA31" s="6">
        <v>40907</v>
      </c>
      <c r="PB31" s="1">
        <v>2.5099999999999998</v>
      </c>
      <c r="PC31" s="1">
        <v>551463</v>
      </c>
      <c r="PD31" s="3">
        <f t="shared" si="83"/>
        <v>1384172.13</v>
      </c>
      <c r="PF31" s="6">
        <v>40907</v>
      </c>
      <c r="PG31" s="1">
        <v>61</v>
      </c>
      <c r="PH31" s="1">
        <v>2237</v>
      </c>
      <c r="PI31" s="3">
        <f t="shared" si="84"/>
        <v>136457</v>
      </c>
      <c r="PK31" s="6">
        <v>40907</v>
      </c>
      <c r="PL31" s="1">
        <v>1.1499999999999999</v>
      </c>
      <c r="PM31" s="1">
        <v>122881</v>
      </c>
      <c r="PN31" s="3">
        <f t="shared" si="85"/>
        <v>141313.15</v>
      </c>
      <c r="PP31" s="6">
        <v>40907</v>
      </c>
      <c r="PQ31" s="1">
        <v>7</v>
      </c>
      <c r="PR31" s="1">
        <v>120842</v>
      </c>
      <c r="PS31" s="3">
        <f t="shared" si="86"/>
        <v>845894</v>
      </c>
      <c r="PU31" s="6">
        <v>40907</v>
      </c>
      <c r="PV31" s="1">
        <v>9.3800000000000008</v>
      </c>
      <c r="PW31" s="1">
        <v>931365</v>
      </c>
      <c r="PX31" s="3">
        <f t="shared" si="87"/>
        <v>8736203.7000000011</v>
      </c>
      <c r="QC31" s="3" t="str">
        <f t="shared" si="88"/>
        <v/>
      </c>
      <c r="QE31" s="6">
        <v>40907</v>
      </c>
      <c r="QF31" s="1">
        <v>2.6608000000000001</v>
      </c>
      <c r="QG31" s="1">
        <v>284224</v>
      </c>
      <c r="QH31" s="3">
        <f t="shared" si="89"/>
        <v>756263.21920000005</v>
      </c>
      <c r="QJ31" s="6">
        <v>40907</v>
      </c>
      <c r="QK31" s="1">
        <v>0.10390000000000001</v>
      </c>
      <c r="QL31" s="1">
        <v>130335</v>
      </c>
      <c r="QM31" s="3">
        <f t="shared" si="90"/>
        <v>13541.806500000001</v>
      </c>
      <c r="QO31" s="6">
        <v>40907</v>
      </c>
      <c r="QP31" s="1">
        <v>6.15</v>
      </c>
      <c r="QQ31" s="1">
        <v>345453</v>
      </c>
      <c r="QR31" s="3">
        <f t="shared" si="91"/>
        <v>2124535.9500000002</v>
      </c>
      <c r="QT31" s="6">
        <v>40907</v>
      </c>
      <c r="QU31" s="1">
        <v>10.94</v>
      </c>
      <c r="QV31" s="1">
        <v>2090315</v>
      </c>
      <c r="QW31" s="3">
        <f t="shared" si="92"/>
        <v>22868046.099999998</v>
      </c>
      <c r="RB31" s="3" t="str">
        <f t="shared" si="93"/>
        <v/>
      </c>
      <c r="RD31" s="6">
        <v>40907</v>
      </c>
      <c r="RE31" s="1">
        <v>17.8</v>
      </c>
      <c r="RF31" s="1">
        <v>200</v>
      </c>
      <c r="RG31" s="3">
        <f t="shared" si="94"/>
        <v>3560</v>
      </c>
      <c r="RI31" s="6">
        <v>40907</v>
      </c>
      <c r="RJ31" s="1">
        <v>584.8501</v>
      </c>
      <c r="RK31" s="1">
        <v>629929</v>
      </c>
      <c r="RL31" s="3">
        <f t="shared" si="95"/>
        <v>368414038.64289999</v>
      </c>
      <c r="RN31" s="6">
        <v>40907</v>
      </c>
      <c r="RO31" s="1">
        <v>48.7</v>
      </c>
      <c r="RP31" s="1">
        <v>1665890</v>
      </c>
      <c r="RQ31" s="3">
        <f t="shared" si="96"/>
        <v>81128843</v>
      </c>
      <c r="RS31" s="6">
        <v>40907</v>
      </c>
      <c r="RT31" s="1">
        <v>0.21</v>
      </c>
      <c r="RU31" s="1">
        <v>30719</v>
      </c>
      <c r="RV31" s="3">
        <f t="shared" si="97"/>
        <v>6450.99</v>
      </c>
      <c r="RX31" s="6">
        <v>40907</v>
      </c>
      <c r="RY31" s="1">
        <v>2.0499999999999998</v>
      </c>
      <c r="RZ31" s="1">
        <v>154878</v>
      </c>
      <c r="SA31" s="3">
        <f t="shared" si="98"/>
        <v>317499.89999999997</v>
      </c>
      <c r="SF31" s="3" t="str">
        <f t="shared" si="99"/>
        <v/>
      </c>
      <c r="SH31" s="6">
        <v>40907</v>
      </c>
      <c r="SI31" s="1">
        <v>1.87</v>
      </c>
      <c r="SJ31" s="1">
        <v>305514</v>
      </c>
      <c r="SK31" s="3">
        <f t="shared" si="100"/>
        <v>571311.18000000005</v>
      </c>
      <c r="SM31" s="6">
        <v>40724</v>
      </c>
      <c r="SN31" s="1">
        <v>13</v>
      </c>
      <c r="SO31" s="1">
        <v>157</v>
      </c>
      <c r="SP31" s="3">
        <f t="shared" si="101"/>
        <v>2041</v>
      </c>
      <c r="SR31" s="6">
        <v>40907</v>
      </c>
      <c r="SS31" s="1">
        <v>34.68</v>
      </c>
      <c r="ST31" s="1">
        <v>51389</v>
      </c>
      <c r="SU31" s="3">
        <f t="shared" si="102"/>
        <v>1782170.52</v>
      </c>
      <c r="SZ31" s="3" t="str">
        <f t="shared" si="103"/>
        <v/>
      </c>
      <c r="TB31" s="6">
        <v>40907</v>
      </c>
      <c r="TC31" s="1">
        <v>3.1</v>
      </c>
      <c r="TD31" s="1">
        <v>55805</v>
      </c>
      <c r="TE31" s="3">
        <f t="shared" si="104"/>
        <v>172995.5</v>
      </c>
      <c r="TG31" s="6">
        <v>40907</v>
      </c>
      <c r="TH31" s="1">
        <v>2.89</v>
      </c>
      <c r="TI31" s="1">
        <v>217015</v>
      </c>
      <c r="TJ31" s="3">
        <f t="shared" si="105"/>
        <v>627173.35</v>
      </c>
      <c r="TL31" s="6">
        <v>40907</v>
      </c>
      <c r="TM31" s="1">
        <v>0.64</v>
      </c>
      <c r="TN31" s="1">
        <v>1585873</v>
      </c>
      <c r="TO31" s="3">
        <f t="shared" si="106"/>
        <v>1014958.72</v>
      </c>
      <c r="TQ31" s="6">
        <v>40907</v>
      </c>
      <c r="TR31" s="1">
        <v>6.27</v>
      </c>
      <c r="TS31" s="1">
        <v>958891</v>
      </c>
      <c r="TT31" s="3">
        <f t="shared" si="107"/>
        <v>6012246.5699999994</v>
      </c>
      <c r="TY31" s="3" t="str">
        <f t="shared" si="108"/>
        <v/>
      </c>
      <c r="UA31" s="6">
        <v>40907</v>
      </c>
      <c r="UB31" s="1">
        <v>6.75</v>
      </c>
      <c r="UC31" s="1">
        <v>4771479</v>
      </c>
      <c r="UD31" s="3">
        <f t="shared" si="109"/>
        <v>32207483.25</v>
      </c>
      <c r="UF31" s="6">
        <v>40907</v>
      </c>
      <c r="UG31" s="1">
        <v>9.2857000000000003</v>
      </c>
      <c r="UH31" s="1">
        <v>19036</v>
      </c>
      <c r="UI31" s="3">
        <f t="shared" si="110"/>
        <v>176762.5852</v>
      </c>
      <c r="UK31" s="6">
        <v>40907</v>
      </c>
      <c r="UL31" s="1">
        <v>7.02</v>
      </c>
      <c r="UM31" s="1">
        <v>1491097</v>
      </c>
      <c r="UN31" s="3">
        <f t="shared" si="111"/>
        <v>10467500.939999999</v>
      </c>
      <c r="UP31" s="6">
        <v>40907</v>
      </c>
      <c r="UQ31" s="1">
        <v>6.45</v>
      </c>
      <c r="UR31" s="1">
        <v>19719</v>
      </c>
      <c r="US31" s="3">
        <f t="shared" si="112"/>
        <v>127187.55</v>
      </c>
      <c r="UU31" s="6">
        <v>40907</v>
      </c>
      <c r="UV31" s="1">
        <v>8.58</v>
      </c>
      <c r="UW31" s="1">
        <v>7023186</v>
      </c>
      <c r="UX31" s="3">
        <f t="shared" si="113"/>
        <v>60258935.880000003</v>
      </c>
      <c r="VC31" s="3" t="str">
        <f t="shared" si="114"/>
        <v/>
      </c>
      <c r="VH31" s="3" t="str">
        <f t="shared" si="115"/>
        <v/>
      </c>
      <c r="VJ31" s="6">
        <v>40907</v>
      </c>
      <c r="VK31" s="1">
        <v>33.5</v>
      </c>
      <c r="VL31" s="1">
        <v>189314</v>
      </c>
      <c r="VM31" s="3">
        <f t="shared" si="116"/>
        <v>6342019</v>
      </c>
      <c r="VO31" s="6">
        <v>40907</v>
      </c>
      <c r="VP31" s="1">
        <v>4.75</v>
      </c>
      <c r="VQ31" s="1">
        <v>3455529</v>
      </c>
      <c r="VR31" s="3">
        <f t="shared" si="117"/>
        <v>16413762.75</v>
      </c>
      <c r="VT31" s="6">
        <v>40907</v>
      </c>
      <c r="VU31" s="1">
        <v>5.1999999999999998E-2</v>
      </c>
      <c r="VV31" s="1">
        <v>5410</v>
      </c>
      <c r="VW31" s="3">
        <f t="shared" si="118"/>
        <v>281.32</v>
      </c>
      <c r="VY31" s="6">
        <v>40907</v>
      </c>
      <c r="VZ31" s="1">
        <v>0.52</v>
      </c>
      <c r="WA31" s="1">
        <v>1760699</v>
      </c>
      <c r="WB31" s="3">
        <f t="shared" si="119"/>
        <v>915563.48</v>
      </c>
      <c r="WG31" s="3" t="str">
        <f t="shared" si="120"/>
        <v/>
      </c>
      <c r="WI31" s="6">
        <v>40907</v>
      </c>
      <c r="WJ31" s="1">
        <v>1.92</v>
      </c>
      <c r="WK31" s="1">
        <v>374711</v>
      </c>
      <c r="WL31" s="3">
        <f t="shared" si="121"/>
        <v>719445.12</v>
      </c>
      <c r="WN31" s="6">
        <v>40907</v>
      </c>
      <c r="WO31" s="1">
        <v>10.7273</v>
      </c>
      <c r="WP31" s="1">
        <v>58706</v>
      </c>
      <c r="WQ31" s="3">
        <f t="shared" si="122"/>
        <v>629756.87379999994</v>
      </c>
      <c r="WS31" s="6">
        <v>40907</v>
      </c>
      <c r="WT31" s="1">
        <v>21.96</v>
      </c>
      <c r="WU31" s="1">
        <v>1952887</v>
      </c>
      <c r="WV31" s="3">
        <f t="shared" si="123"/>
        <v>42885398.520000003</v>
      </c>
      <c r="WX31" s="6">
        <v>40907</v>
      </c>
      <c r="WY31" s="1">
        <v>9.75</v>
      </c>
      <c r="WZ31" s="1">
        <v>93393510</v>
      </c>
      <c r="XA31" s="3">
        <f t="shared" si="124"/>
        <v>910586722.5</v>
      </c>
      <c r="XC31" s="6">
        <v>40907</v>
      </c>
      <c r="XD31" s="1">
        <v>6.91</v>
      </c>
      <c r="XE31" s="1">
        <v>5736670</v>
      </c>
      <c r="XF31" s="3">
        <f t="shared" si="125"/>
        <v>39640389.700000003</v>
      </c>
      <c r="XK31" s="3" t="str">
        <f t="shared" si="126"/>
        <v/>
      </c>
      <c r="XM31" s="6">
        <v>40907</v>
      </c>
      <c r="XN31" s="1">
        <v>6.1</v>
      </c>
      <c r="XO31" s="1">
        <v>26195</v>
      </c>
      <c r="XP31" s="3">
        <f t="shared" si="127"/>
        <v>159789.5</v>
      </c>
      <c r="XU31" s="3" t="str">
        <f t="shared" si="128"/>
        <v/>
      </c>
      <c r="XW31" s="6">
        <v>40907</v>
      </c>
      <c r="XX31" s="1">
        <v>84</v>
      </c>
      <c r="XY31" s="1">
        <v>1347</v>
      </c>
      <c r="XZ31" s="3">
        <f t="shared" si="129"/>
        <v>113148</v>
      </c>
      <c r="YE31" s="3" t="str">
        <f t="shared" si="130"/>
        <v/>
      </c>
      <c r="YG31" s="6">
        <v>40907</v>
      </c>
      <c r="YH31" s="1">
        <v>4.4349999999999996</v>
      </c>
      <c r="YI31" s="1">
        <v>1097500</v>
      </c>
      <c r="YJ31" s="3">
        <f t="shared" si="131"/>
        <v>4867412.5</v>
      </c>
      <c r="YL31" s="6">
        <v>40907</v>
      </c>
      <c r="YM31" s="1">
        <v>3.74</v>
      </c>
      <c r="YN31" s="1">
        <v>574417</v>
      </c>
      <c r="YO31" s="3">
        <f t="shared" si="132"/>
        <v>2148319.58</v>
      </c>
      <c r="YQ31" s="6">
        <v>40907</v>
      </c>
      <c r="YR31" s="1">
        <v>173.1</v>
      </c>
      <c r="YS31" s="1">
        <v>1081515</v>
      </c>
      <c r="YT31" s="3">
        <f t="shared" si="133"/>
        <v>187210246.5</v>
      </c>
      <c r="YV31" s="6">
        <v>40907</v>
      </c>
      <c r="YW31" s="1">
        <v>7.15</v>
      </c>
      <c r="YX31" s="1">
        <v>3009100</v>
      </c>
      <c r="YY31" s="3">
        <f t="shared" si="134"/>
        <v>21515065</v>
      </c>
      <c r="ZA31" s="6">
        <v>40907</v>
      </c>
      <c r="ZB31" s="1">
        <v>6.5553999999999997</v>
      </c>
      <c r="ZC31" s="1">
        <v>33555</v>
      </c>
      <c r="ZD31" s="3">
        <f t="shared" si="135"/>
        <v>219966.44699999999</v>
      </c>
      <c r="ZF31" s="6">
        <v>40907</v>
      </c>
      <c r="ZG31" s="1">
        <v>6.55</v>
      </c>
      <c r="ZH31" s="1">
        <v>5534237</v>
      </c>
      <c r="ZI31" s="3">
        <f t="shared" si="136"/>
        <v>36249252.350000001</v>
      </c>
      <c r="ZK31" s="6">
        <v>40907</v>
      </c>
      <c r="ZL31" s="1">
        <v>2.6</v>
      </c>
      <c r="ZM31" s="1">
        <v>13077937</v>
      </c>
      <c r="ZN31" s="3">
        <f t="shared" si="137"/>
        <v>34002636.200000003</v>
      </c>
      <c r="ZP31" s="6">
        <v>40907</v>
      </c>
      <c r="ZQ31" s="1">
        <v>5</v>
      </c>
      <c r="ZR31" s="1">
        <v>49716</v>
      </c>
      <c r="ZS31" s="3">
        <f t="shared" si="138"/>
        <v>248580</v>
      </c>
      <c r="ZX31" s="3" t="str">
        <f t="shared" si="139"/>
        <v/>
      </c>
      <c r="AAC31" s="3" t="str">
        <f t="shared" si="140"/>
        <v/>
      </c>
      <c r="AAH31" s="3" t="str">
        <f t="shared" si="141"/>
        <v/>
      </c>
      <c r="AAM31" s="3" t="str">
        <f t="shared" si="142"/>
        <v/>
      </c>
      <c r="AAO31" s="6">
        <v>40907</v>
      </c>
      <c r="AAP31" s="1">
        <v>4.68</v>
      </c>
      <c r="AAQ31" s="1">
        <v>5688984</v>
      </c>
      <c r="AAR31" s="3">
        <f t="shared" si="143"/>
        <v>26624445.119999997</v>
      </c>
      <c r="AAW31" s="3" t="str">
        <f t="shared" si="144"/>
        <v/>
      </c>
      <c r="ABB31" s="3" t="str">
        <f t="shared" si="145"/>
        <v/>
      </c>
      <c r="ABG31" s="3" t="str">
        <f t="shared" si="146"/>
        <v/>
      </c>
      <c r="ABI31" s="6">
        <v>40907</v>
      </c>
      <c r="ABJ31" s="1">
        <v>13.16</v>
      </c>
      <c r="ABK31" s="1">
        <v>5914041</v>
      </c>
      <c r="ABL31" s="3">
        <f t="shared" si="147"/>
        <v>77828779.560000002</v>
      </c>
      <c r="ABN31" s="6">
        <v>40907</v>
      </c>
      <c r="ABO31" s="1">
        <v>7.4</v>
      </c>
      <c r="ABP31" s="1">
        <v>6788736</v>
      </c>
      <c r="ABQ31" s="3">
        <f t="shared" si="148"/>
        <v>50236646.400000006</v>
      </c>
      <c r="ABV31" s="3" t="str">
        <f t="shared" si="149"/>
        <v/>
      </c>
      <c r="ABX31" s="6">
        <v>40907</v>
      </c>
      <c r="ABY31" s="1">
        <v>7.0000000000000007E-2</v>
      </c>
      <c r="ABZ31" s="1">
        <v>710703</v>
      </c>
      <c r="ACA31" s="3">
        <f t="shared" si="150"/>
        <v>49749.210000000006</v>
      </c>
      <c r="ACC31" s="6">
        <v>40907</v>
      </c>
      <c r="ACD31" s="1">
        <v>19.2</v>
      </c>
      <c r="ACE31" s="1">
        <v>15792764</v>
      </c>
      <c r="ACF31" s="3">
        <f t="shared" si="151"/>
        <v>303221068.80000001</v>
      </c>
      <c r="ACK31" s="3" t="str">
        <f t="shared" si="152"/>
        <v/>
      </c>
      <c r="ACP31" s="3" t="str">
        <f t="shared" si="153"/>
        <v/>
      </c>
      <c r="ACU31" s="3" t="str">
        <f t="shared" si="154"/>
        <v/>
      </c>
      <c r="ACW31" s="6">
        <v>40907</v>
      </c>
      <c r="ACX31" s="1">
        <v>4.58</v>
      </c>
      <c r="ACY31" s="1">
        <v>7444135</v>
      </c>
      <c r="ACZ31" s="3">
        <f t="shared" si="155"/>
        <v>34094138.299999997</v>
      </c>
      <c r="ADB31" s="6">
        <v>40907</v>
      </c>
      <c r="ADC31" s="1">
        <v>6</v>
      </c>
      <c r="ADD31" s="1">
        <v>14552705</v>
      </c>
      <c r="ADE31" s="3">
        <f t="shared" si="156"/>
        <v>87316230</v>
      </c>
      <c r="ADG31" s="6">
        <v>40907</v>
      </c>
      <c r="ADH31" s="1">
        <v>5.04</v>
      </c>
      <c r="ADI31" s="1">
        <v>57180870</v>
      </c>
      <c r="ADJ31" s="3">
        <f t="shared" si="157"/>
        <v>288191584.80000001</v>
      </c>
      <c r="ADL31" s="6">
        <v>40907</v>
      </c>
      <c r="ADM31" s="1">
        <v>5.18</v>
      </c>
      <c r="ADN31" s="1">
        <v>10789881</v>
      </c>
      <c r="ADO31" s="3">
        <f t="shared" si="158"/>
        <v>55891583.579999998</v>
      </c>
      <c r="ADT31" s="3" t="str">
        <f t="shared" si="159"/>
        <v/>
      </c>
      <c r="ADY31" s="3" t="str">
        <f t="shared" si="160"/>
        <v/>
      </c>
      <c r="AED31" s="3" t="str">
        <f t="shared" si="161"/>
        <v/>
      </c>
      <c r="AEF31" s="6">
        <v>40907</v>
      </c>
      <c r="AEG31" s="1">
        <v>6.3204000000000002</v>
      </c>
      <c r="AEH31" s="1">
        <v>436969</v>
      </c>
      <c r="AEI31" s="3">
        <f t="shared" si="162"/>
        <v>2761818.8676</v>
      </c>
      <c r="AEN31" s="3" t="str">
        <f t="shared" si="163"/>
        <v/>
      </c>
      <c r="AEP31" s="6">
        <v>40907</v>
      </c>
      <c r="AEQ31" s="1">
        <v>7.8100000000000005</v>
      </c>
      <c r="AER31" s="1">
        <v>7902264</v>
      </c>
      <c r="AES31" s="3">
        <f t="shared" si="164"/>
        <v>61716681.840000004</v>
      </c>
      <c r="AEU31" s="6">
        <v>40907</v>
      </c>
      <c r="AEV31" s="1">
        <v>1.18</v>
      </c>
      <c r="AEW31" s="1">
        <v>23572374</v>
      </c>
      <c r="AEX31" s="3">
        <f t="shared" si="165"/>
        <v>27815401.32</v>
      </c>
      <c r="AEZ31" s="6">
        <v>40907</v>
      </c>
      <c r="AFA31" s="1">
        <v>5.21</v>
      </c>
      <c r="AFB31" s="1">
        <v>6486192</v>
      </c>
      <c r="AFC31" s="3">
        <f t="shared" si="166"/>
        <v>33793060.32</v>
      </c>
      <c r="AFH31" s="3" t="str">
        <f t="shared" si="167"/>
        <v/>
      </c>
      <c r="AFJ31" s="6">
        <v>40907</v>
      </c>
      <c r="AFK31" s="1">
        <v>9.36</v>
      </c>
      <c r="AFL31" s="1">
        <v>18031355</v>
      </c>
      <c r="AFM31" s="3">
        <f t="shared" si="168"/>
        <v>168773482.79999998</v>
      </c>
      <c r="AFO31" s="6">
        <v>40907</v>
      </c>
      <c r="AFP31" s="1">
        <v>15.69</v>
      </c>
      <c r="AFQ31" s="1">
        <v>53733873</v>
      </c>
      <c r="AFR31" s="3">
        <f t="shared" si="169"/>
        <v>843084467.37</v>
      </c>
      <c r="AFW31" s="3" t="str">
        <f t="shared" si="170"/>
        <v/>
      </c>
      <c r="AGB31" s="3" t="str">
        <f t="shared" si="171"/>
        <v/>
      </c>
      <c r="AGD31" s="6">
        <v>40907</v>
      </c>
      <c r="AGE31" s="1">
        <v>1.3984000000000001</v>
      </c>
      <c r="AGF31" s="1">
        <v>99417091</v>
      </c>
      <c r="AGG31" s="3">
        <f t="shared" si="172"/>
        <v>139024860.0544</v>
      </c>
      <c r="AGL31" s="3" t="str">
        <f t="shared" si="173"/>
        <v/>
      </c>
      <c r="AGQ31" s="3" t="str">
        <f t="shared" si="174"/>
        <v/>
      </c>
      <c r="AGS31" s="6">
        <v>40907</v>
      </c>
      <c r="AGT31" s="1">
        <v>5.18</v>
      </c>
      <c r="AGU31" s="1">
        <v>39379189</v>
      </c>
      <c r="AGV31" s="3">
        <f t="shared" si="175"/>
        <v>203984199.01999998</v>
      </c>
      <c r="AGX31" s="6">
        <v>40907</v>
      </c>
      <c r="AGY31" s="1">
        <v>4.17</v>
      </c>
      <c r="AGZ31" s="1">
        <v>26280327</v>
      </c>
      <c r="AHA31" s="3">
        <f t="shared" si="176"/>
        <v>109588963.59</v>
      </c>
      <c r="AHC31" s="6">
        <v>40907</v>
      </c>
      <c r="AHD31" s="1">
        <v>5.52</v>
      </c>
      <c r="AHE31" s="1">
        <v>6559240</v>
      </c>
      <c r="AHF31" s="3">
        <f t="shared" si="177"/>
        <v>36207004.799999997</v>
      </c>
      <c r="AHK31" s="3" t="str">
        <f t="shared" si="178"/>
        <v/>
      </c>
      <c r="AHM31" s="6">
        <v>40907</v>
      </c>
      <c r="AHN31" s="1">
        <v>5.3</v>
      </c>
      <c r="AHO31" s="1">
        <v>11644105</v>
      </c>
      <c r="AHP31" s="3">
        <f t="shared" si="179"/>
        <v>61713756.5</v>
      </c>
      <c r="AHU31" s="3" t="str">
        <f t="shared" si="180"/>
        <v/>
      </c>
      <c r="AHZ31" s="3" t="str">
        <f t="shared" si="181"/>
        <v/>
      </c>
      <c r="AIB31" s="6">
        <v>40907</v>
      </c>
      <c r="AIC31" s="1">
        <v>4.2300000000000004</v>
      </c>
      <c r="AID31" s="1">
        <v>34616707</v>
      </c>
      <c r="AIE31" s="3">
        <f t="shared" si="182"/>
        <v>146428670.61000001</v>
      </c>
      <c r="AIJ31" s="3" t="str">
        <f t="shared" si="183"/>
        <v/>
      </c>
      <c r="AIO31" s="3" t="str">
        <f t="shared" si="184"/>
        <v/>
      </c>
      <c r="AIQ31" s="6">
        <v>40907</v>
      </c>
      <c r="AIR31" s="1">
        <v>7.31</v>
      </c>
      <c r="AIS31" s="1">
        <v>5123144</v>
      </c>
      <c r="AIT31" s="3">
        <f t="shared" si="185"/>
        <v>37450182.640000001</v>
      </c>
      <c r="AIV31" s="6">
        <v>40907</v>
      </c>
      <c r="AIW31" s="1">
        <v>14.7</v>
      </c>
      <c r="AIX31" s="1">
        <v>7495388</v>
      </c>
      <c r="AIY31" s="3">
        <f t="shared" si="186"/>
        <v>110182203.59999999</v>
      </c>
      <c r="AJD31" s="3" t="str">
        <f t="shared" si="187"/>
        <v/>
      </c>
      <c r="AJI31" s="3" t="str">
        <f t="shared" si="188"/>
        <v/>
      </c>
      <c r="AJN31" s="3" t="str">
        <f t="shared" si="189"/>
        <v/>
      </c>
      <c r="AJP31" s="6">
        <v>40907</v>
      </c>
      <c r="AJQ31" s="1">
        <v>2.8</v>
      </c>
      <c r="AJR31" s="1">
        <v>19813512</v>
      </c>
      <c r="AJS31" s="3">
        <f t="shared" si="190"/>
        <v>55477833.599999994</v>
      </c>
      <c r="AJU31" s="6">
        <v>40907</v>
      </c>
      <c r="AJV31" s="1">
        <v>6.97</v>
      </c>
      <c r="AJW31" s="1">
        <v>4915547</v>
      </c>
      <c r="AJX31" s="3">
        <f t="shared" si="191"/>
        <v>34261362.589999996</v>
      </c>
      <c r="AJZ31" s="6">
        <v>40907</v>
      </c>
      <c r="AKA31" s="1">
        <v>100</v>
      </c>
      <c r="AKB31" s="1">
        <v>10372</v>
      </c>
      <c r="AKC31" s="3">
        <f t="shared" si="192"/>
        <v>1037200</v>
      </c>
      <c r="AKH31" s="3" t="str">
        <f t="shared" si="193"/>
        <v/>
      </c>
      <c r="AKM31" s="3" t="str">
        <f t="shared" si="194"/>
        <v/>
      </c>
      <c r="AKR31" s="3" t="str">
        <f t="shared" si="195"/>
        <v/>
      </c>
      <c r="AKT31" s="6">
        <v>40907</v>
      </c>
      <c r="AKU31" s="1">
        <v>4.74</v>
      </c>
      <c r="AKV31" s="1">
        <v>3390357</v>
      </c>
      <c r="AKW31" s="3">
        <f t="shared" si="196"/>
        <v>16070292.180000002</v>
      </c>
      <c r="AKY31" s="6">
        <v>40907</v>
      </c>
      <c r="AKZ31" s="1">
        <v>7.89</v>
      </c>
      <c r="ALA31" s="1">
        <v>19159845</v>
      </c>
      <c r="ALB31" s="3">
        <f t="shared" si="197"/>
        <v>151171177.04999998</v>
      </c>
      <c r="ALG31" s="3" t="str">
        <f t="shared" si="198"/>
        <v/>
      </c>
      <c r="ALI31" s="6">
        <v>40907</v>
      </c>
      <c r="ALJ31" s="1">
        <v>4.29</v>
      </c>
      <c r="ALK31" s="1">
        <v>15176741</v>
      </c>
      <c r="ALL31" s="3">
        <f t="shared" si="199"/>
        <v>65108218.890000001</v>
      </c>
      <c r="ALN31" s="6">
        <v>40907</v>
      </c>
      <c r="ALO31" s="1">
        <v>3.14</v>
      </c>
      <c r="ALP31" s="1">
        <v>93289536</v>
      </c>
      <c r="ALQ31" s="3">
        <f t="shared" si="200"/>
        <v>292929143.04000002</v>
      </c>
      <c r="ALS31" s="6">
        <v>40907</v>
      </c>
      <c r="ALT31" s="1">
        <v>15.46</v>
      </c>
      <c r="ALU31" s="1">
        <v>5771685</v>
      </c>
      <c r="ALV31" s="3">
        <f t="shared" si="201"/>
        <v>89230250.100000009</v>
      </c>
      <c r="AMA31" s="3" t="str">
        <f t="shared" si="202"/>
        <v/>
      </c>
      <c r="AMF31" s="3" t="str">
        <f t="shared" si="203"/>
        <v/>
      </c>
      <c r="AMH31" s="6">
        <v>40907</v>
      </c>
      <c r="AMI31" s="1">
        <v>12.65</v>
      </c>
      <c r="AMJ31" s="1">
        <v>13893306</v>
      </c>
      <c r="AMK31" s="3">
        <f t="shared" si="204"/>
        <v>175750320.90000001</v>
      </c>
      <c r="AMP31" s="3" t="str">
        <f t="shared" si="205"/>
        <v/>
      </c>
      <c r="AMU31" s="3" t="str">
        <f t="shared" si="206"/>
        <v/>
      </c>
      <c r="AMZ31" s="3" t="str">
        <f t="shared" si="207"/>
        <v/>
      </c>
      <c r="ANB31" s="6">
        <v>40907</v>
      </c>
      <c r="ANC31" s="1">
        <v>18.420000000000002</v>
      </c>
      <c r="AND31" s="1">
        <v>15443473</v>
      </c>
      <c r="ANE31" s="3">
        <f t="shared" si="208"/>
        <v>284468772.66000003</v>
      </c>
      <c r="ANJ31" s="3" t="str">
        <f t="shared" si="209"/>
        <v/>
      </c>
      <c r="ANO31" s="3" t="str">
        <f t="shared" si="210"/>
        <v/>
      </c>
      <c r="ANQ31" s="6">
        <v>40907</v>
      </c>
      <c r="ANR31" s="1">
        <v>5.76</v>
      </c>
      <c r="ANS31" s="1">
        <v>2282981</v>
      </c>
      <c r="ANT31" s="3">
        <f t="shared" si="211"/>
        <v>13149970.559999999</v>
      </c>
      <c r="ANV31" s="6">
        <v>40907</v>
      </c>
      <c r="ANW31" s="1">
        <v>10.83</v>
      </c>
      <c r="ANX31" s="1">
        <v>6759047</v>
      </c>
      <c r="ANY31" s="3">
        <f t="shared" si="212"/>
        <v>73200479.010000005</v>
      </c>
      <c r="AOD31" s="3" t="str">
        <f t="shared" si="213"/>
        <v/>
      </c>
      <c r="AOI31" s="3" t="str">
        <f t="shared" si="214"/>
        <v/>
      </c>
      <c r="AOK31" s="6">
        <v>40907</v>
      </c>
      <c r="AOL31" s="1">
        <v>4.5999999999999996</v>
      </c>
      <c r="AOM31" s="1">
        <v>97522</v>
      </c>
      <c r="AON31" s="3">
        <f t="shared" si="215"/>
        <v>448601.19999999995</v>
      </c>
      <c r="AOS31" s="3" t="str">
        <f t="shared" si="216"/>
        <v/>
      </c>
      <c r="AOX31" s="3" t="str">
        <f t="shared" si="217"/>
        <v/>
      </c>
      <c r="APC31" s="3" t="str">
        <f t="shared" si="218"/>
        <v/>
      </c>
      <c r="APH31" s="3" t="str">
        <f t="shared" si="219"/>
        <v/>
      </c>
      <c r="APM31" s="3" t="str">
        <f t="shared" si="220"/>
        <v/>
      </c>
      <c r="APO31" s="6">
        <v>40907</v>
      </c>
      <c r="APP31" s="1">
        <v>6.23</v>
      </c>
      <c r="APQ31" s="1">
        <v>55417715</v>
      </c>
      <c r="APR31" s="3">
        <f t="shared" si="221"/>
        <v>345252364.45000005</v>
      </c>
      <c r="APW31" s="3" t="str">
        <f t="shared" si="222"/>
        <v/>
      </c>
      <c r="APY31" s="6">
        <v>40907</v>
      </c>
      <c r="APZ31" s="1">
        <v>30.26</v>
      </c>
      <c r="AQA31" s="1">
        <v>14338076</v>
      </c>
      <c r="AQB31" s="3">
        <f t="shared" si="223"/>
        <v>433870179.76000005</v>
      </c>
      <c r="AQD31" s="6">
        <v>40907</v>
      </c>
      <c r="AQE31" s="1">
        <v>9.44</v>
      </c>
      <c r="AQF31" s="1">
        <v>14640532</v>
      </c>
      <c r="AQG31" s="3">
        <f t="shared" si="224"/>
        <v>138206622.07999998</v>
      </c>
      <c r="AQI31" s="6">
        <v>40907</v>
      </c>
      <c r="AQJ31" s="1">
        <v>29.12</v>
      </c>
      <c r="AQK31" s="1">
        <v>7954790</v>
      </c>
      <c r="AQL31" s="3">
        <f t="shared" si="225"/>
        <v>231643484.80000001</v>
      </c>
      <c r="AQN31" s="6">
        <v>40907</v>
      </c>
      <c r="AQO31" s="1">
        <v>15.68</v>
      </c>
      <c r="AQP31" s="1">
        <v>10219764</v>
      </c>
      <c r="AQQ31" s="3">
        <f t="shared" si="226"/>
        <v>160245899.52000001</v>
      </c>
      <c r="AQS31" s="6">
        <v>40907</v>
      </c>
      <c r="AQT31" s="1">
        <v>27.67</v>
      </c>
      <c r="AQU31" s="1">
        <v>7641712</v>
      </c>
      <c r="AQV31" s="3">
        <f t="shared" si="227"/>
        <v>211446171.04000002</v>
      </c>
      <c r="ARA31" s="3" t="str">
        <f t="shared" si="228"/>
        <v/>
      </c>
      <c r="ARC31" s="6">
        <v>40907</v>
      </c>
      <c r="ARD31" s="1">
        <v>16.75</v>
      </c>
      <c r="ARE31" s="1">
        <v>34956460</v>
      </c>
      <c r="ARF31" s="3">
        <f t="shared" si="229"/>
        <v>585520705</v>
      </c>
      <c r="ARH31" s="6">
        <v>40907</v>
      </c>
      <c r="ARI31" s="1">
        <v>3.17</v>
      </c>
      <c r="ARJ31" s="1">
        <v>42879552</v>
      </c>
      <c r="ARK31" s="3">
        <f t="shared" si="230"/>
        <v>135928179.84</v>
      </c>
      <c r="ARM31" s="6">
        <v>40907</v>
      </c>
      <c r="ARN31" s="1">
        <v>25.39</v>
      </c>
      <c r="ARO31" s="1">
        <v>11107031</v>
      </c>
      <c r="ARP31" s="3">
        <f t="shared" si="231"/>
        <v>282007517.09000003</v>
      </c>
      <c r="ARU31" s="3" t="str">
        <f t="shared" si="232"/>
        <v/>
      </c>
      <c r="ARZ31" s="3" t="str">
        <f t="shared" si="233"/>
        <v/>
      </c>
      <c r="ASE31" s="3" t="str">
        <f t="shared" si="234"/>
        <v/>
      </c>
      <c r="ASJ31" s="3" t="str">
        <f t="shared" si="235"/>
        <v/>
      </c>
      <c r="ASO31" s="3" t="str">
        <f t="shared" si="236"/>
        <v/>
      </c>
      <c r="ASQ31" s="6">
        <v>40907</v>
      </c>
      <c r="ASR31" s="1">
        <v>30.15</v>
      </c>
      <c r="ASS31" s="1">
        <v>36666401</v>
      </c>
      <c r="AST31" s="3">
        <f t="shared" si="237"/>
        <v>1105491990.1499999</v>
      </c>
      <c r="ASV31" s="6">
        <v>40907</v>
      </c>
      <c r="ASW31" s="1">
        <v>17.760000000000002</v>
      </c>
      <c r="ASX31" s="1">
        <v>2174731</v>
      </c>
      <c r="ASY31" s="3">
        <f t="shared" si="238"/>
        <v>38623222.560000002</v>
      </c>
      <c r="ATA31" s="6">
        <v>40907</v>
      </c>
      <c r="ATB31" s="1">
        <v>6.28</v>
      </c>
      <c r="ATC31" s="1">
        <v>68550421</v>
      </c>
      <c r="ATD31" s="3">
        <f t="shared" si="239"/>
        <v>430496643.88</v>
      </c>
      <c r="ATF31" s="6">
        <v>40907</v>
      </c>
      <c r="ATG31" s="1">
        <v>2.92</v>
      </c>
      <c r="ATH31" s="1">
        <v>25322320</v>
      </c>
      <c r="ATI31" s="3">
        <f t="shared" si="240"/>
        <v>73941174.399999991</v>
      </c>
      <c r="ATN31" s="3" t="str">
        <f t="shared" si="241"/>
        <v/>
      </c>
      <c r="ATS31" s="3" t="str">
        <f t="shared" si="242"/>
        <v/>
      </c>
      <c r="ATX31" s="3" t="str">
        <f t="shared" si="243"/>
        <v/>
      </c>
      <c r="ATZ31" s="6">
        <v>40907</v>
      </c>
      <c r="AUA31" s="1">
        <v>23.64</v>
      </c>
      <c r="AUB31" s="1">
        <v>2441305</v>
      </c>
      <c r="AUC31" s="3">
        <f t="shared" si="244"/>
        <v>57712450.200000003</v>
      </c>
      <c r="AUH31" s="3" t="str">
        <f t="shared" si="245"/>
        <v/>
      </c>
      <c r="AUM31" s="3" t="str">
        <f t="shared" si="246"/>
        <v/>
      </c>
      <c r="AUR31" s="3" t="str">
        <f t="shared" si="247"/>
        <v/>
      </c>
      <c r="AUT31" s="6">
        <v>40907</v>
      </c>
      <c r="AUU31" s="1">
        <v>2.82</v>
      </c>
      <c r="AUV31" s="1">
        <v>68227593</v>
      </c>
      <c r="AUW31" s="3">
        <f t="shared" si="248"/>
        <v>192401812.25999999</v>
      </c>
      <c r="AVB31" s="3" t="str">
        <f t="shared" si="249"/>
        <v/>
      </c>
      <c r="AVD31" s="6">
        <v>40907</v>
      </c>
      <c r="AVE31" s="1">
        <v>7.55</v>
      </c>
      <c r="AVF31" s="1">
        <v>172572889</v>
      </c>
      <c r="AVG31" s="3">
        <f t="shared" si="250"/>
        <v>1302925311.95</v>
      </c>
      <c r="AVI31" s="6">
        <v>40907</v>
      </c>
      <c r="AVJ31" s="1">
        <v>35.64</v>
      </c>
      <c r="AVK31" s="1">
        <v>27832022</v>
      </c>
      <c r="AVL31" s="3">
        <f t="shared" si="251"/>
        <v>991933264.08000004</v>
      </c>
      <c r="AVQ31" s="3" t="str">
        <f t="shared" si="252"/>
        <v/>
      </c>
      <c r="AVS31" s="6">
        <v>40907</v>
      </c>
      <c r="AVT31" s="1">
        <v>9.9</v>
      </c>
      <c r="AVU31" s="1">
        <v>11974120</v>
      </c>
      <c r="AVV31" s="3">
        <f t="shared" si="253"/>
        <v>118543788</v>
      </c>
      <c r="AVX31" s="6">
        <v>40907</v>
      </c>
      <c r="AVY31" s="1">
        <v>33.57</v>
      </c>
      <c r="AVZ31" s="1">
        <v>24724540</v>
      </c>
      <c r="AWA31" s="3">
        <f t="shared" si="254"/>
        <v>830002807.79999995</v>
      </c>
      <c r="AWC31" s="6">
        <v>40907</v>
      </c>
      <c r="AWD31" s="1">
        <v>11.96</v>
      </c>
      <c r="AWE31" s="1">
        <v>17667862</v>
      </c>
      <c r="AWF31" s="3">
        <f t="shared" si="255"/>
        <v>211307629.52000001</v>
      </c>
      <c r="AWH31" s="6">
        <v>40907</v>
      </c>
      <c r="AWI31" s="1">
        <v>22.76</v>
      </c>
      <c r="AWJ31" s="1">
        <v>96191376</v>
      </c>
      <c r="AWK31" s="3">
        <f t="shared" si="256"/>
        <v>2189315717.7600002</v>
      </c>
      <c r="AWP31" s="3" t="str">
        <f t="shared" si="257"/>
        <v/>
      </c>
      <c r="AWU31" s="3" t="str">
        <f t="shared" si="258"/>
        <v/>
      </c>
      <c r="AWZ31" s="3" t="str">
        <f t="shared" si="259"/>
        <v/>
      </c>
      <c r="AXB31" s="6">
        <v>40907</v>
      </c>
      <c r="AXC31" s="1">
        <v>10.01</v>
      </c>
      <c r="AXD31" s="1">
        <v>59597342</v>
      </c>
      <c r="AXE31" s="3">
        <f t="shared" si="260"/>
        <v>596569393.41999996</v>
      </c>
      <c r="AXG31" s="6">
        <v>40907</v>
      </c>
      <c r="AXH31" s="1">
        <v>22.984999999999999</v>
      </c>
      <c r="AXI31" s="1">
        <v>5822860</v>
      </c>
      <c r="AXJ31" s="3">
        <f t="shared" si="261"/>
        <v>133838437.09999999</v>
      </c>
      <c r="AXO31" s="3" t="str">
        <f t="shared" si="262"/>
        <v/>
      </c>
      <c r="AXT31" s="3" t="str">
        <f t="shared" si="263"/>
        <v/>
      </c>
      <c r="AXV31" s="6">
        <v>40907</v>
      </c>
      <c r="AXW31" s="1">
        <v>15.14</v>
      </c>
      <c r="AXX31" s="1">
        <v>1841543</v>
      </c>
      <c r="AXY31" s="3">
        <f t="shared" si="264"/>
        <v>27880961.02</v>
      </c>
      <c r="AYA31" s="6">
        <v>40907</v>
      </c>
      <c r="AYB31" s="1">
        <v>16.52</v>
      </c>
      <c r="AYC31" s="1">
        <v>11178198</v>
      </c>
      <c r="AYD31" s="3">
        <f t="shared" si="265"/>
        <v>184663830.96000001</v>
      </c>
      <c r="AYF31" s="6">
        <v>40907</v>
      </c>
      <c r="AYG31" s="1">
        <v>14.25</v>
      </c>
      <c r="AYH31" s="1">
        <v>11426776</v>
      </c>
      <c r="AYI31" s="3">
        <f t="shared" si="266"/>
        <v>162831558</v>
      </c>
      <c r="AYK31" s="6">
        <v>40907</v>
      </c>
      <c r="AYL31" s="1">
        <v>3.42</v>
      </c>
      <c r="AYM31" s="1">
        <v>9859556</v>
      </c>
      <c r="AYN31" s="3">
        <f t="shared" si="267"/>
        <v>33719681.519999996</v>
      </c>
      <c r="AYP31" s="6">
        <v>40907</v>
      </c>
      <c r="AYQ31" s="1">
        <v>18.260000000000002</v>
      </c>
      <c r="AYR31" s="1">
        <v>14944035</v>
      </c>
      <c r="AYS31" s="3">
        <f t="shared" si="268"/>
        <v>272878079.10000002</v>
      </c>
      <c r="AYX31" s="3" t="str">
        <f t="shared" si="269"/>
        <v/>
      </c>
      <c r="AYZ31" s="6">
        <v>40907</v>
      </c>
      <c r="AZA31" s="1">
        <v>5.9355000000000002</v>
      </c>
      <c r="AZB31" s="1">
        <v>384808403</v>
      </c>
      <c r="AZC31" s="3">
        <f t="shared" si="270"/>
        <v>2284030276.0065002</v>
      </c>
      <c r="AZH31" s="3" t="str">
        <f t="shared" si="271"/>
        <v/>
      </c>
      <c r="AZJ31" s="6">
        <v>40907</v>
      </c>
      <c r="AZK31" s="1">
        <v>33.159999999999997</v>
      </c>
      <c r="AZL31" s="1">
        <v>14499394</v>
      </c>
      <c r="AZM31" s="3">
        <f t="shared" si="272"/>
        <v>480799905.03999996</v>
      </c>
      <c r="AZO31" s="6">
        <v>40907</v>
      </c>
      <c r="AZP31" s="1">
        <v>35.520000000000003</v>
      </c>
      <c r="AZQ31" s="1">
        <v>114125388</v>
      </c>
      <c r="AZR31" s="3">
        <f t="shared" si="273"/>
        <v>4053733781.7600002</v>
      </c>
      <c r="AZT31" s="6">
        <v>40907</v>
      </c>
      <c r="AZU31" s="1">
        <v>24.58</v>
      </c>
      <c r="AZV31" s="1">
        <v>137059730</v>
      </c>
      <c r="AZW31" s="3">
        <f t="shared" si="274"/>
        <v>3368928163.3999996</v>
      </c>
      <c r="BAB31" s="3" t="str">
        <f t="shared" si="275"/>
        <v/>
      </c>
      <c r="BAD31" s="6">
        <v>40907</v>
      </c>
      <c r="BAE31" s="1">
        <v>22.33</v>
      </c>
      <c r="BAF31" s="1">
        <v>24647955</v>
      </c>
      <c r="BAG31" s="3">
        <f t="shared" si="276"/>
        <v>550388835.14999998</v>
      </c>
      <c r="BAL31" s="3" t="str">
        <f t="shared" si="277"/>
        <v/>
      </c>
      <c r="BAQ31" s="3" t="str">
        <f t="shared" si="278"/>
        <v/>
      </c>
      <c r="BAS31" s="6">
        <v>40907</v>
      </c>
      <c r="BAT31" s="1">
        <v>16.745000000000001</v>
      </c>
      <c r="BAU31" s="1">
        <v>239951132</v>
      </c>
      <c r="BAV31" s="3">
        <f t="shared" si="279"/>
        <v>4017981705.3400002</v>
      </c>
      <c r="BBA31" s="3" t="str">
        <f t="shared" si="280"/>
        <v/>
      </c>
      <c r="BBF31" s="3" t="str">
        <f t="shared" si="281"/>
        <v/>
      </c>
      <c r="BBK31" s="3" t="str">
        <f t="shared" si="282"/>
        <v/>
      </c>
      <c r="BBP31" s="3" t="str">
        <f t="shared" si="283"/>
        <v/>
      </c>
      <c r="BBU31" s="3" t="str">
        <f t="shared" si="284"/>
        <v/>
      </c>
      <c r="BBW31" s="6">
        <v>40907</v>
      </c>
      <c r="BBX31" s="1">
        <v>9.31</v>
      </c>
      <c r="BBY31" s="1">
        <v>67505663</v>
      </c>
      <c r="BBZ31" s="3">
        <f t="shared" si="285"/>
        <v>628477722.53000009</v>
      </c>
      <c r="BCE31" s="3" t="str">
        <f t="shared" si="286"/>
        <v/>
      </c>
      <c r="BCJ31" s="3" t="str">
        <f t="shared" si="287"/>
        <v/>
      </c>
      <c r="BCO31" s="3" t="str">
        <f t="shared" si="288"/>
        <v/>
      </c>
      <c r="BCT31" s="3" t="str">
        <f t="shared" si="289"/>
        <v/>
      </c>
      <c r="BCY31" s="3" t="str">
        <f t="shared" si="290"/>
        <v/>
      </c>
      <c r="BDA31" s="6">
        <v>40907</v>
      </c>
      <c r="BDB31" s="1">
        <v>9.41</v>
      </c>
      <c r="BDC31" s="1">
        <v>167853085</v>
      </c>
      <c r="BDD31" s="3">
        <f t="shared" si="291"/>
        <v>1579497529.8500001</v>
      </c>
      <c r="BDI31" s="3" t="str">
        <f t="shared" si="292"/>
        <v/>
      </c>
      <c r="BDN31" s="3" t="str">
        <f t="shared" si="293"/>
        <v/>
      </c>
      <c r="BDS31" s="3" t="str">
        <f t="shared" si="294"/>
        <v/>
      </c>
      <c r="BDU31" s="6">
        <v>40907</v>
      </c>
      <c r="BDV31" s="1">
        <v>5.5949999999999998</v>
      </c>
      <c r="BDW31" s="1">
        <v>81799872</v>
      </c>
      <c r="BDX31" s="3">
        <f t="shared" si="295"/>
        <v>457670283.83999997</v>
      </c>
      <c r="BDZ31" s="6">
        <v>40907</v>
      </c>
      <c r="BEA31" s="1">
        <v>5.46</v>
      </c>
      <c r="BEB31" s="1">
        <v>87307500</v>
      </c>
      <c r="BEC31" s="3">
        <f t="shared" si="296"/>
        <v>476698950</v>
      </c>
      <c r="BEH31" s="3" t="str">
        <f t="shared" si="297"/>
        <v/>
      </c>
      <c r="BEM31" s="3" t="str">
        <f t="shared" si="298"/>
        <v/>
      </c>
      <c r="BER31" s="3" t="str">
        <f t="shared" si="299"/>
        <v/>
      </c>
      <c r="BET31" s="6">
        <v>40907</v>
      </c>
      <c r="BEU31" s="1">
        <v>38.5</v>
      </c>
      <c r="BEV31" s="1">
        <v>97411378</v>
      </c>
      <c r="BEW31" s="3">
        <f t="shared" si="300"/>
        <v>3750338053</v>
      </c>
      <c r="BEY31" s="6">
        <v>40907</v>
      </c>
      <c r="BEZ31" s="1">
        <v>35.840000000000003</v>
      </c>
      <c r="BFA31" s="1">
        <v>24801090</v>
      </c>
      <c r="BFB31" s="3">
        <f t="shared" si="301"/>
        <v>888871065.60000014</v>
      </c>
      <c r="BFD31" s="6">
        <v>40907</v>
      </c>
      <c r="BFE31" s="1">
        <v>15.07</v>
      </c>
      <c r="BFF31" s="1">
        <v>15634402</v>
      </c>
      <c r="BFG31" s="3">
        <f t="shared" si="302"/>
        <v>235610438.14000002</v>
      </c>
      <c r="BFI31" s="6">
        <v>40907</v>
      </c>
      <c r="BFJ31" s="1">
        <v>28.43</v>
      </c>
      <c r="BFK31" s="1">
        <v>70441314</v>
      </c>
      <c r="BFL31" s="3">
        <f t="shared" si="303"/>
        <v>2002646557.02</v>
      </c>
      <c r="BFN31" s="6">
        <v>40907</v>
      </c>
      <c r="BFO31" s="1">
        <v>5.19</v>
      </c>
      <c r="BFP31" s="1">
        <v>513205673</v>
      </c>
      <c r="BFQ31" s="3">
        <f t="shared" si="304"/>
        <v>2663537442.8700004</v>
      </c>
      <c r="BFS31" s="6">
        <v>40907</v>
      </c>
      <c r="BFT31" s="1">
        <v>16.89</v>
      </c>
      <c r="BFU31" s="1">
        <v>207728852</v>
      </c>
      <c r="BFV31" s="3">
        <f t="shared" si="305"/>
        <v>3508540310.2800002</v>
      </c>
      <c r="BFX31" s="6">
        <v>40907</v>
      </c>
      <c r="BFY31" s="1">
        <v>30.46</v>
      </c>
      <c r="BFZ31" s="1">
        <v>13608464</v>
      </c>
      <c r="BGA31" s="3">
        <f t="shared" si="306"/>
        <v>414513813.44</v>
      </c>
      <c r="BGF31" s="3" t="str">
        <f t="shared" si="307"/>
        <v/>
      </c>
      <c r="BGH31" s="6">
        <v>40907</v>
      </c>
      <c r="BGI31" s="1">
        <v>30.51</v>
      </c>
      <c r="BGJ31" s="1">
        <v>53462562</v>
      </c>
      <c r="BGK31" s="3">
        <f t="shared" si="308"/>
        <v>1631142766.6200001</v>
      </c>
      <c r="BGM31" s="6">
        <v>40907</v>
      </c>
      <c r="BGN31" s="1">
        <v>52.27</v>
      </c>
      <c r="BGO31" s="1">
        <v>7279996</v>
      </c>
      <c r="BGP31" s="3">
        <f t="shared" si="309"/>
        <v>380525390.92000002</v>
      </c>
      <c r="BGR31" s="6">
        <v>40907</v>
      </c>
      <c r="BGS31" s="1">
        <v>28.46</v>
      </c>
      <c r="BGT31" s="1">
        <v>105561987</v>
      </c>
      <c r="BGU31" s="3">
        <f t="shared" si="310"/>
        <v>3004294150.02</v>
      </c>
      <c r="BGW31" s="6">
        <v>40907</v>
      </c>
      <c r="BGX31" s="1">
        <v>21.81</v>
      </c>
      <c r="BGY31" s="1">
        <v>148136722</v>
      </c>
      <c r="BGZ31" s="3">
        <f t="shared" si="311"/>
        <v>3230861906.8199997</v>
      </c>
      <c r="BHB31" s="6">
        <v>40907</v>
      </c>
      <c r="BHC31" s="1">
        <v>4.7350000000000003</v>
      </c>
      <c r="BHD31" s="1">
        <v>115834532</v>
      </c>
      <c r="BHE31" s="3">
        <f t="shared" si="312"/>
        <v>548476509.01999998</v>
      </c>
      <c r="BHJ31" s="3" t="str">
        <f t="shared" si="313"/>
        <v/>
      </c>
      <c r="BHL31" s="6">
        <v>40907</v>
      </c>
      <c r="BHM31" s="1">
        <v>5.66</v>
      </c>
      <c r="BHN31" s="1">
        <v>270381450</v>
      </c>
      <c r="BHO31" s="3">
        <f t="shared" si="314"/>
        <v>1530359007</v>
      </c>
      <c r="BHQ31" s="6">
        <v>40907</v>
      </c>
      <c r="BHR31" s="1">
        <v>59.446300000000001</v>
      </c>
      <c r="BHS31" s="1">
        <v>74564652</v>
      </c>
      <c r="BHT31" s="3">
        <f t="shared" si="315"/>
        <v>4432592672.1876001</v>
      </c>
      <c r="BHV31" s="6">
        <v>40907</v>
      </c>
      <c r="BHW31" s="1">
        <v>47.69</v>
      </c>
      <c r="BHX31" s="1">
        <v>33357194</v>
      </c>
      <c r="BHY31" s="3">
        <f t="shared" si="316"/>
        <v>1590804581.8599999</v>
      </c>
      <c r="BIA31" s="6">
        <v>40907</v>
      </c>
      <c r="BIB31" s="1">
        <v>20.41</v>
      </c>
      <c r="BIC31" s="1">
        <v>634407939</v>
      </c>
      <c r="BID31" s="3">
        <f t="shared" si="317"/>
        <v>12948266034.99</v>
      </c>
      <c r="BIF31" s="6">
        <v>40907</v>
      </c>
      <c r="BIG31" s="1">
        <v>16.399999999999999</v>
      </c>
      <c r="BIH31" s="1">
        <v>665308465</v>
      </c>
      <c r="BII31" s="3">
        <f t="shared" si="318"/>
        <v>10911058826</v>
      </c>
      <c r="BIK31" s="6">
        <v>40907</v>
      </c>
      <c r="BIL31" s="1">
        <v>21.7</v>
      </c>
      <c r="BIM31" s="1">
        <v>61975886</v>
      </c>
      <c r="BIN31" s="3">
        <f t="shared" si="319"/>
        <v>1344876726.2</v>
      </c>
      <c r="BIP31" s="6">
        <v>40907</v>
      </c>
      <c r="BIQ31" s="1">
        <v>18.55</v>
      </c>
      <c r="BIR31" s="1">
        <v>343709474</v>
      </c>
      <c r="BIS31" s="3">
        <f t="shared" si="320"/>
        <v>6375810742.6999998</v>
      </c>
      <c r="BIU31" s="6">
        <v>40907</v>
      </c>
      <c r="BIV31" s="1">
        <v>10.4</v>
      </c>
      <c r="BIW31" s="1">
        <v>190084395</v>
      </c>
      <c r="BIX31" s="3">
        <f t="shared" si="321"/>
        <v>1976877708</v>
      </c>
      <c r="BIZ31" s="6">
        <v>40907</v>
      </c>
      <c r="BJA31" s="1">
        <v>36.270000000000003</v>
      </c>
      <c r="BJB31" s="1">
        <v>432613085</v>
      </c>
      <c r="BJC31" s="3">
        <f t="shared" si="322"/>
        <v>15690876592.950001</v>
      </c>
      <c r="BJH31" s="3" t="str">
        <f t="shared" si="323"/>
        <v/>
      </c>
      <c r="BJJ31" s="6">
        <v>40907</v>
      </c>
      <c r="BJK31" s="1">
        <v>27.2</v>
      </c>
      <c r="BJL31" s="1">
        <v>64423984</v>
      </c>
      <c r="BJM31" s="3">
        <f t="shared" si="324"/>
        <v>1752332364.8</v>
      </c>
      <c r="BJR31" s="3" t="str">
        <f t="shared" si="325"/>
        <v/>
      </c>
      <c r="BJT31" s="6">
        <v>40907</v>
      </c>
      <c r="BJU31" s="1">
        <v>5.4</v>
      </c>
      <c r="BJV31" s="1">
        <v>1109775981</v>
      </c>
      <c r="BJW31" s="3">
        <f t="shared" si="326"/>
        <v>5992790297.4000006</v>
      </c>
      <c r="BKB31" s="3" t="str">
        <f t="shared" si="327"/>
        <v/>
      </c>
      <c r="BKG31" s="3" t="str">
        <f t="shared" si="328"/>
        <v/>
      </c>
      <c r="BKI31" s="6">
        <v>40907</v>
      </c>
      <c r="BKJ31" s="1">
        <v>26.04</v>
      </c>
      <c r="BKK31" s="1">
        <v>169172710</v>
      </c>
      <c r="BKL31" s="3">
        <f t="shared" si="329"/>
        <v>4405257368.3999996</v>
      </c>
      <c r="BKN31" s="6">
        <v>40907</v>
      </c>
      <c r="BKO31" s="1">
        <v>30.61</v>
      </c>
      <c r="BKP31" s="1">
        <v>30359128</v>
      </c>
      <c r="BKQ31" s="3">
        <f t="shared" si="330"/>
        <v>929292908.07999992</v>
      </c>
      <c r="BKS31" s="6">
        <v>40907</v>
      </c>
      <c r="BKT31" s="1">
        <v>23.725000000000001</v>
      </c>
      <c r="BKU31" s="1">
        <v>44522903</v>
      </c>
      <c r="BKV31" s="3">
        <f t="shared" si="331"/>
        <v>1056305873.6750001</v>
      </c>
      <c r="BKX31" s="6">
        <v>40907</v>
      </c>
      <c r="BKY31" s="1">
        <v>66.56</v>
      </c>
      <c r="BKZ31" s="1">
        <v>73921315</v>
      </c>
      <c r="BLA31" s="3">
        <f t="shared" si="332"/>
        <v>4920202726.4000006</v>
      </c>
      <c r="BLC31" s="6">
        <v>40907</v>
      </c>
      <c r="BLD31" s="1">
        <v>48.25</v>
      </c>
      <c r="BLE31" s="1">
        <v>195892269</v>
      </c>
      <c r="BLF31" s="3">
        <f t="shared" si="333"/>
        <v>9451801979.25</v>
      </c>
      <c r="BLH31" s="6">
        <v>40907</v>
      </c>
      <c r="BLI31" s="1">
        <v>140.51</v>
      </c>
      <c r="BLJ31" s="1">
        <v>23199458</v>
      </c>
      <c r="BLK31" s="3">
        <f t="shared" si="334"/>
        <v>3259755843.5799999</v>
      </c>
      <c r="BLM31" s="6">
        <v>40907</v>
      </c>
      <c r="BLN31" s="1">
        <v>32.06</v>
      </c>
      <c r="BLO31" s="1">
        <v>280553743</v>
      </c>
      <c r="BLP31" s="3">
        <f t="shared" si="335"/>
        <v>8994553000.5799999</v>
      </c>
      <c r="BLR31" s="6">
        <v>40907</v>
      </c>
      <c r="BLS31" s="1">
        <v>15.65</v>
      </c>
      <c r="BLT31" s="1">
        <v>484980973</v>
      </c>
      <c r="BLU31" s="3">
        <f t="shared" si="336"/>
        <v>7589952227.4499998</v>
      </c>
      <c r="BLZ31" s="3" t="str">
        <f t="shared" si="337"/>
        <v/>
      </c>
      <c r="BMB31" s="6">
        <v>40907</v>
      </c>
      <c r="BMC31" s="1">
        <v>24.978000000000002</v>
      </c>
      <c r="BMD31" s="1">
        <v>267879974</v>
      </c>
      <c r="BME31" s="3">
        <f t="shared" si="338"/>
        <v>6691105990.5720005</v>
      </c>
      <c r="BMJ31" s="3" t="str">
        <f t="shared" si="339"/>
        <v/>
      </c>
      <c r="BML31" s="6">
        <v>40907</v>
      </c>
      <c r="BMM31" s="1">
        <v>32.020000000000003</v>
      </c>
      <c r="BMN31" s="1">
        <v>276936723</v>
      </c>
      <c r="BMO31" s="3">
        <f t="shared" si="340"/>
        <v>8867513870.460001</v>
      </c>
      <c r="BMQ31" s="6">
        <v>40907</v>
      </c>
      <c r="BMR31" s="1">
        <v>30.95</v>
      </c>
      <c r="BMS31" s="1">
        <v>335015374</v>
      </c>
      <c r="BMT31" s="3">
        <f t="shared" si="341"/>
        <v>10368725825.299999</v>
      </c>
      <c r="BMV31" s="6">
        <v>40907</v>
      </c>
      <c r="BMW31" s="1">
        <v>66.67</v>
      </c>
      <c r="BMX31" s="1">
        <v>79336496</v>
      </c>
      <c r="BMY31" s="3">
        <f t="shared" si="342"/>
        <v>5289364188.3199997</v>
      </c>
      <c r="BND31" s="3" t="str">
        <f t="shared" si="343"/>
        <v/>
      </c>
      <c r="BNF31" s="6">
        <v>40907</v>
      </c>
      <c r="BNG31" s="1">
        <v>41.22</v>
      </c>
      <c r="BNH31" s="1">
        <v>225987108</v>
      </c>
      <c r="BNI31" s="3">
        <f t="shared" si="344"/>
        <v>9315188591.7600002</v>
      </c>
      <c r="BNK31" s="6">
        <v>40907</v>
      </c>
      <c r="BNL31" s="1">
        <v>77.91</v>
      </c>
      <c r="BNM31" s="1">
        <v>104289190</v>
      </c>
      <c r="BNN31" s="3">
        <f t="shared" si="345"/>
        <v>8125170792.8999996</v>
      </c>
      <c r="BNP31" s="6">
        <v>40907</v>
      </c>
      <c r="BNQ31" s="1">
        <v>37.020000000000003</v>
      </c>
      <c r="BNR31" s="1">
        <v>198376038</v>
      </c>
      <c r="BNS31" s="3">
        <f t="shared" si="346"/>
        <v>7343880926.7600002</v>
      </c>
      <c r="BNU31" s="6">
        <v>40907</v>
      </c>
      <c r="BNV31" s="1">
        <v>28.59</v>
      </c>
      <c r="BNW31" s="1">
        <v>226034469</v>
      </c>
      <c r="BNX31" s="3">
        <f t="shared" si="347"/>
        <v>6462325468.71</v>
      </c>
      <c r="BNZ31" s="6">
        <v>40907</v>
      </c>
      <c r="BOA31" s="1">
        <v>20.6</v>
      </c>
      <c r="BOB31" s="1">
        <v>418304080</v>
      </c>
      <c r="BOC31" s="3">
        <f t="shared" si="348"/>
        <v>8617064048</v>
      </c>
      <c r="BOE31" s="6">
        <v>40907</v>
      </c>
      <c r="BOF31" s="1">
        <v>101.4</v>
      </c>
      <c r="BOG31" s="1">
        <v>40484411</v>
      </c>
      <c r="BOH31" s="3">
        <f t="shared" si="349"/>
        <v>4105119275.4000001</v>
      </c>
      <c r="BOJ31" s="6">
        <v>40907</v>
      </c>
      <c r="BOK31" s="1">
        <v>11.6952</v>
      </c>
      <c r="BOL31" s="1">
        <v>1253068578</v>
      </c>
      <c r="BOM31" s="3">
        <f t="shared" si="350"/>
        <v>14654887633.4256</v>
      </c>
      <c r="BOO31" s="6">
        <v>40907</v>
      </c>
      <c r="BOP31" s="1">
        <v>52.59</v>
      </c>
      <c r="BOQ31" s="1">
        <v>135141928</v>
      </c>
      <c r="BOR31" s="3">
        <f t="shared" si="351"/>
        <v>7107113993.5200005</v>
      </c>
      <c r="BOT31" s="6">
        <v>40907</v>
      </c>
      <c r="BOU31" s="1">
        <v>12.7652</v>
      </c>
      <c r="BOV31" s="1">
        <v>692631244</v>
      </c>
      <c r="BOW31" s="3">
        <f t="shared" si="352"/>
        <v>8841576355.9088001</v>
      </c>
      <c r="BOY31" s="6">
        <v>40907</v>
      </c>
      <c r="BOZ31" s="1">
        <v>154.33699999999999</v>
      </c>
      <c r="BPA31" s="1">
        <v>64734453</v>
      </c>
      <c r="BPB31" s="3">
        <f t="shared" si="353"/>
        <v>9990921272.6609993</v>
      </c>
      <c r="BPD31" s="6">
        <v>40907</v>
      </c>
      <c r="BPE31" s="1">
        <v>83.19</v>
      </c>
      <c r="BPF31" s="1">
        <v>122613551</v>
      </c>
      <c r="BPG31" s="3">
        <f t="shared" si="354"/>
        <v>10200221307.690001</v>
      </c>
      <c r="BPI31" s="6">
        <v>40907</v>
      </c>
      <c r="BPJ31" s="1">
        <v>11.26</v>
      </c>
      <c r="BPK31" s="1">
        <v>858444233</v>
      </c>
      <c r="BPL31" s="3">
        <f t="shared" si="355"/>
        <v>9666082063.5799999</v>
      </c>
      <c r="BPN31" s="6">
        <v>40907</v>
      </c>
      <c r="BPO31" s="1">
        <v>28.56</v>
      </c>
      <c r="BPP31" s="1">
        <v>68645281</v>
      </c>
      <c r="BPQ31" s="3">
        <f t="shared" si="356"/>
        <v>1960509225.3599999</v>
      </c>
      <c r="BPS31" s="6">
        <v>40907</v>
      </c>
      <c r="BPT31" s="1">
        <v>10.71</v>
      </c>
      <c r="BPU31" s="1">
        <v>973272467</v>
      </c>
      <c r="BPV31" s="3">
        <f t="shared" si="357"/>
        <v>10423748121.570002</v>
      </c>
      <c r="BPX31" s="6">
        <v>40907</v>
      </c>
      <c r="BPY31" s="1">
        <v>25.364999999999998</v>
      </c>
      <c r="BPZ31" s="1">
        <v>797253944</v>
      </c>
      <c r="BQA31" s="3">
        <f t="shared" si="358"/>
        <v>20222346289.559998</v>
      </c>
      <c r="BQF31" s="3" t="str">
        <f t="shared" si="359"/>
        <v/>
      </c>
      <c r="BQH31" s="6">
        <v>40907</v>
      </c>
      <c r="BQI31" s="1">
        <v>9.8990000000000009</v>
      </c>
      <c r="BQJ31" s="1">
        <v>3587764551</v>
      </c>
      <c r="BQK31" s="3">
        <f t="shared" si="360"/>
        <v>35515281290.349007</v>
      </c>
      <c r="BQM31" s="6">
        <v>40907</v>
      </c>
      <c r="BQN31" s="1">
        <v>28.27</v>
      </c>
      <c r="BQO31" s="1">
        <v>415737751</v>
      </c>
      <c r="BQP31" s="3">
        <f t="shared" si="361"/>
        <v>11752906220.77</v>
      </c>
      <c r="BQR31" s="6">
        <v>40907</v>
      </c>
      <c r="BQS31" s="1">
        <v>28.86</v>
      </c>
      <c r="BQT31" s="1">
        <v>175151622</v>
      </c>
      <c r="BQU31" s="3">
        <f t="shared" si="362"/>
        <v>5054875810.9200001</v>
      </c>
      <c r="BQW31" s="6">
        <v>40907</v>
      </c>
      <c r="BQX31" s="1">
        <v>20.465</v>
      </c>
      <c r="BQY31" s="1">
        <v>1070392862</v>
      </c>
      <c r="BQZ31" s="3">
        <f t="shared" si="363"/>
        <v>21905589920.829998</v>
      </c>
      <c r="BRB31" s="6">
        <v>40907</v>
      </c>
      <c r="BRC31" s="1">
        <v>13.86</v>
      </c>
      <c r="BRD31" s="1">
        <v>1018672754</v>
      </c>
      <c r="BRE31" s="3">
        <f t="shared" si="364"/>
        <v>14118804370.439999</v>
      </c>
      <c r="BRG31" s="6">
        <v>40907</v>
      </c>
      <c r="BRH31" s="1">
        <v>18.079999999999998</v>
      </c>
      <c r="BRI31" s="1">
        <v>3261203831</v>
      </c>
      <c r="BRJ31" s="3">
        <f t="shared" si="365"/>
        <v>58962565264.479996</v>
      </c>
      <c r="BRL31" s="6">
        <v>40907</v>
      </c>
      <c r="BRM31" s="1">
        <v>24.25</v>
      </c>
      <c r="BRN31" s="1">
        <v>3647701205</v>
      </c>
      <c r="BRO31" s="3">
        <f t="shared" si="366"/>
        <v>88456754221.25</v>
      </c>
      <c r="BRQ31" s="6">
        <v>40907</v>
      </c>
      <c r="BRR31" s="1">
        <v>25.65</v>
      </c>
      <c r="BRS31" s="1">
        <v>1951002532</v>
      </c>
      <c r="BRT31" s="3">
        <f t="shared" si="367"/>
        <v>50043214945.799995</v>
      </c>
      <c r="BRV31" s="6">
        <v>40907</v>
      </c>
      <c r="BRW31" s="1">
        <v>106.4</v>
      </c>
      <c r="BRX31" s="1">
        <v>592518279</v>
      </c>
      <c r="BRY31" s="3">
        <f t="shared" si="368"/>
        <v>63043944885.600006</v>
      </c>
      <c r="BSA31" s="6">
        <v>40907</v>
      </c>
      <c r="BSB31" s="1">
        <v>25.3825</v>
      </c>
      <c r="BSC31" s="1">
        <v>1068964532</v>
      </c>
      <c r="BSD31" s="3">
        <f t="shared" si="369"/>
        <v>27132992233.490002</v>
      </c>
      <c r="BSF31" s="6">
        <v>40907</v>
      </c>
      <c r="BSG31" s="1">
        <v>27.56</v>
      </c>
      <c r="BSH31" s="1">
        <v>2306937785</v>
      </c>
      <c r="BSI31" s="3">
        <f t="shared" si="370"/>
        <v>63579205354.599998</v>
      </c>
      <c r="BSN31" s="3" t="str">
        <f t="shared" si="371"/>
        <v/>
      </c>
      <c r="BSP31" s="6">
        <v>40907</v>
      </c>
      <c r="BSQ31" s="1">
        <v>323.26299999999998</v>
      </c>
      <c r="BSR31" s="1">
        <v>192564725</v>
      </c>
      <c r="BSS31" s="3">
        <f t="shared" si="372"/>
        <v>62249050697.674995</v>
      </c>
      <c r="BSU31" s="6">
        <v>40907</v>
      </c>
      <c r="BSV31" s="1">
        <v>57.857100000000003</v>
      </c>
      <c r="BSW31" s="1">
        <v>7104609680</v>
      </c>
      <c r="BSX31" s="3">
        <f t="shared" si="373"/>
        <v>411052112716.72803</v>
      </c>
    </row>
    <row r="32" spans="2:1870" x14ac:dyDescent="0.2">
      <c r="B32" s="6">
        <v>40816</v>
      </c>
      <c r="C32" s="1">
        <v>0.45</v>
      </c>
      <c r="D32" s="1">
        <v>294959</v>
      </c>
      <c r="E32" s="3">
        <f t="shared" si="0"/>
        <v>132731.55000000002</v>
      </c>
      <c r="G32" s="6">
        <v>40724</v>
      </c>
      <c r="H32" s="1">
        <v>8.0000000000000004E-4</v>
      </c>
      <c r="I32" s="1">
        <v>51330</v>
      </c>
      <c r="J32" s="3">
        <f t="shared" si="1"/>
        <v>41.064</v>
      </c>
      <c r="L32" s="6">
        <v>40724</v>
      </c>
      <c r="M32" s="1">
        <v>2.9999999999999997E-4</v>
      </c>
      <c r="N32" s="1">
        <v>456584543</v>
      </c>
      <c r="O32" s="3">
        <f t="shared" si="2"/>
        <v>136975.36289999998</v>
      </c>
      <c r="Q32" s="6">
        <v>40816</v>
      </c>
      <c r="R32" s="1">
        <v>4.0999999999999996</v>
      </c>
      <c r="S32" s="1">
        <v>378624</v>
      </c>
      <c r="T32" s="3">
        <f t="shared" si="3"/>
        <v>1552358.3999999999</v>
      </c>
      <c r="V32" s="6">
        <v>40816</v>
      </c>
      <c r="W32" s="1">
        <v>6.9999999999999999E-4</v>
      </c>
      <c r="X32" s="1">
        <v>10422256</v>
      </c>
      <c r="Y32" s="3">
        <f t="shared" si="4"/>
        <v>7295.5792000000001</v>
      </c>
      <c r="AA32" s="6">
        <v>40816</v>
      </c>
      <c r="AB32" s="1">
        <v>1.25E-4</v>
      </c>
      <c r="AC32" s="1">
        <v>1667</v>
      </c>
      <c r="AD32" s="3">
        <f t="shared" si="5"/>
        <v>0.208375</v>
      </c>
      <c r="AF32" s="6">
        <v>40543</v>
      </c>
      <c r="AG32" s="1">
        <v>6.0000000000000001E-3</v>
      </c>
      <c r="AH32" s="1">
        <v>55500</v>
      </c>
      <c r="AI32" s="3">
        <f t="shared" si="6"/>
        <v>333</v>
      </c>
      <c r="AK32" s="6">
        <v>40816</v>
      </c>
      <c r="AL32" s="1">
        <v>7.5</v>
      </c>
      <c r="AM32" s="1">
        <v>116</v>
      </c>
      <c r="AN32" s="3">
        <f t="shared" si="7"/>
        <v>870</v>
      </c>
      <c r="AP32" s="6">
        <v>40816</v>
      </c>
      <c r="AQ32" s="1">
        <v>65</v>
      </c>
      <c r="AR32" s="1">
        <v>766</v>
      </c>
      <c r="AS32" s="3">
        <f t="shared" si="8"/>
        <v>49790</v>
      </c>
      <c r="AU32" s="6">
        <v>40724</v>
      </c>
      <c r="AV32" s="1">
        <v>0.15</v>
      </c>
      <c r="AW32" s="1">
        <v>120298</v>
      </c>
      <c r="AX32" s="3">
        <f t="shared" si="9"/>
        <v>18044.7</v>
      </c>
      <c r="AZ32" s="6">
        <v>40816</v>
      </c>
      <c r="BA32" s="1">
        <v>0.53</v>
      </c>
      <c r="BB32" s="1">
        <v>41396</v>
      </c>
      <c r="BC32" s="3">
        <f t="shared" si="10"/>
        <v>21939.88</v>
      </c>
      <c r="BE32" s="6">
        <v>40633</v>
      </c>
      <c r="BF32" s="1">
        <v>3.1300000000000002E-4</v>
      </c>
      <c r="BG32" s="1">
        <v>930294</v>
      </c>
      <c r="BH32" s="3">
        <f t="shared" si="11"/>
        <v>291.18202200000002</v>
      </c>
      <c r="BJ32" s="6">
        <v>40816</v>
      </c>
      <c r="BK32" s="1">
        <v>0.08</v>
      </c>
      <c r="BL32" s="1">
        <v>471844</v>
      </c>
      <c r="BM32" s="3">
        <f t="shared" si="12"/>
        <v>37747.520000000004</v>
      </c>
      <c r="BO32" s="6">
        <v>40816</v>
      </c>
      <c r="BP32" s="1">
        <v>1.9E-2</v>
      </c>
      <c r="BQ32" s="1">
        <v>8807343</v>
      </c>
      <c r="BR32" s="3">
        <f t="shared" si="13"/>
        <v>167339.51699999999</v>
      </c>
      <c r="BT32" s="6">
        <v>40268</v>
      </c>
      <c r="BU32" s="1">
        <v>1E-4</v>
      </c>
      <c r="BV32" s="1">
        <v>4530</v>
      </c>
      <c r="BW32" s="3">
        <f t="shared" si="14"/>
        <v>0.45300000000000001</v>
      </c>
      <c r="BY32" s="6">
        <v>40816</v>
      </c>
      <c r="BZ32" s="1">
        <v>0.16</v>
      </c>
      <c r="CA32" s="1">
        <v>894644</v>
      </c>
      <c r="CB32" s="3">
        <f t="shared" si="15"/>
        <v>143143.04000000001</v>
      </c>
      <c r="CD32" s="6">
        <v>40816</v>
      </c>
      <c r="CE32" s="1">
        <v>0.3</v>
      </c>
      <c r="CF32" s="1">
        <v>52687</v>
      </c>
      <c r="CG32" s="3">
        <f t="shared" si="16"/>
        <v>15806.099999999999</v>
      </c>
      <c r="CI32" s="6">
        <v>40816</v>
      </c>
      <c r="CJ32" s="1">
        <v>1.8799999999999999E-4</v>
      </c>
      <c r="CK32" s="1">
        <v>566682</v>
      </c>
      <c r="CL32" s="3">
        <f t="shared" si="17"/>
        <v>106.536216</v>
      </c>
      <c r="CQ32" s="3" t="str">
        <f t="shared" si="18"/>
        <v/>
      </c>
      <c r="CS32" s="6">
        <v>40816</v>
      </c>
      <c r="CT32" s="1">
        <v>0.99</v>
      </c>
      <c r="CU32" s="1">
        <v>2719642</v>
      </c>
      <c r="CV32" s="3">
        <f t="shared" si="19"/>
        <v>2692445.58</v>
      </c>
      <c r="CX32" s="6">
        <v>40816</v>
      </c>
      <c r="CY32" s="1">
        <v>3.9</v>
      </c>
      <c r="CZ32" s="1">
        <v>150085</v>
      </c>
      <c r="DA32" s="3">
        <f t="shared" si="20"/>
        <v>585331.5</v>
      </c>
      <c r="DC32" s="6">
        <v>40816</v>
      </c>
      <c r="DD32" s="1">
        <v>8.0000000000000002E-3</v>
      </c>
      <c r="DE32" s="1">
        <v>4060</v>
      </c>
      <c r="DF32" s="3">
        <f t="shared" si="21"/>
        <v>32.480000000000004</v>
      </c>
      <c r="DH32" s="6">
        <v>40816</v>
      </c>
      <c r="DI32" s="1">
        <v>0.20599999999999999</v>
      </c>
      <c r="DJ32" s="1">
        <v>2072738</v>
      </c>
      <c r="DK32" s="3">
        <f t="shared" si="22"/>
        <v>426984.02799999999</v>
      </c>
      <c r="DM32" s="6">
        <v>40543</v>
      </c>
      <c r="DN32" s="1">
        <v>71.775000000000006</v>
      </c>
      <c r="DO32" s="1">
        <v>1031</v>
      </c>
      <c r="DP32" s="3">
        <f t="shared" si="23"/>
        <v>74000.025000000009</v>
      </c>
      <c r="DR32" s="6">
        <v>40816</v>
      </c>
      <c r="DS32" s="1">
        <v>2.3E-2</v>
      </c>
      <c r="DT32" s="1">
        <v>581706</v>
      </c>
      <c r="DU32" s="3">
        <f t="shared" si="24"/>
        <v>13379.237999999999</v>
      </c>
      <c r="DW32" s="6">
        <v>40816</v>
      </c>
      <c r="DX32" s="1">
        <v>13.2</v>
      </c>
      <c r="DY32" s="1">
        <v>550</v>
      </c>
      <c r="DZ32" s="3">
        <f t="shared" si="25"/>
        <v>7260</v>
      </c>
      <c r="EB32" s="6">
        <v>40816</v>
      </c>
      <c r="EC32" s="1">
        <v>2.95</v>
      </c>
      <c r="ED32" s="1">
        <v>16045</v>
      </c>
      <c r="EE32" s="3">
        <f t="shared" si="26"/>
        <v>47332.75</v>
      </c>
      <c r="EG32" s="6">
        <v>40816</v>
      </c>
      <c r="EH32" s="1">
        <v>5</v>
      </c>
      <c r="EI32" s="1">
        <v>144519</v>
      </c>
      <c r="EJ32" s="3">
        <f t="shared" si="27"/>
        <v>722595</v>
      </c>
      <c r="EL32" s="6">
        <v>40816</v>
      </c>
      <c r="EM32" s="1">
        <v>1.2E-2</v>
      </c>
      <c r="EN32" s="1">
        <v>4158588</v>
      </c>
      <c r="EO32" s="3">
        <f t="shared" si="28"/>
        <v>49903.056000000004</v>
      </c>
      <c r="EQ32" s="6">
        <v>39080</v>
      </c>
      <c r="ER32" s="1">
        <v>1.25</v>
      </c>
      <c r="ES32" s="1">
        <v>2900</v>
      </c>
      <c r="ET32" s="3">
        <f t="shared" si="29"/>
        <v>3625</v>
      </c>
      <c r="EV32" s="6">
        <v>40816</v>
      </c>
      <c r="EW32" s="1">
        <v>1.9E-3</v>
      </c>
      <c r="EX32" s="1">
        <v>58791442</v>
      </c>
      <c r="EY32" s="3">
        <f t="shared" si="30"/>
        <v>111703.7398</v>
      </c>
      <c r="FA32" s="6">
        <v>40724</v>
      </c>
      <c r="FB32" s="1">
        <v>10.16</v>
      </c>
      <c r="FC32" s="1">
        <v>17048</v>
      </c>
      <c r="FD32" s="3">
        <f t="shared" si="31"/>
        <v>173207.67999999999</v>
      </c>
      <c r="FF32" s="6">
        <v>40178</v>
      </c>
      <c r="FG32" s="1">
        <v>0.34899999999999998</v>
      </c>
      <c r="FH32" s="1">
        <v>436458</v>
      </c>
      <c r="FI32" s="3">
        <f t="shared" si="32"/>
        <v>152323.842</v>
      </c>
      <c r="FK32" s="6">
        <v>40816</v>
      </c>
      <c r="FL32" s="1">
        <v>0.75049999999999994</v>
      </c>
      <c r="FM32" s="1">
        <v>12782131</v>
      </c>
      <c r="FN32" s="3">
        <f t="shared" si="33"/>
        <v>9592989.3154999986</v>
      </c>
      <c r="FP32" s="6">
        <v>40816</v>
      </c>
      <c r="FQ32" s="1">
        <v>6.9999999999999999E-4</v>
      </c>
      <c r="FR32" s="1">
        <v>8630327</v>
      </c>
      <c r="FS32" s="3">
        <f t="shared" si="34"/>
        <v>6041.2289000000001</v>
      </c>
      <c r="FU32" s="6">
        <v>40816</v>
      </c>
      <c r="FV32" s="1">
        <v>2.5000000000000001E-2</v>
      </c>
      <c r="FW32" s="1">
        <v>14326309</v>
      </c>
      <c r="FX32" s="3">
        <f t="shared" si="35"/>
        <v>358157.72500000003</v>
      </c>
      <c r="FZ32" s="6">
        <v>40816</v>
      </c>
      <c r="GA32" s="1">
        <v>2.99</v>
      </c>
      <c r="GB32" s="1">
        <v>13029</v>
      </c>
      <c r="GC32" s="3">
        <f t="shared" si="36"/>
        <v>38956.710000000006</v>
      </c>
      <c r="GE32" s="6">
        <v>40724</v>
      </c>
      <c r="GF32" s="1">
        <v>1.1999999999999999E-3</v>
      </c>
      <c r="GG32" s="1">
        <v>1897339</v>
      </c>
      <c r="GH32" s="3">
        <f t="shared" si="37"/>
        <v>2276.8067999999998</v>
      </c>
      <c r="GJ32" s="6">
        <v>40816</v>
      </c>
      <c r="GK32" s="1">
        <v>0.03</v>
      </c>
      <c r="GL32" s="1">
        <v>2984043</v>
      </c>
      <c r="GM32" s="3">
        <f t="shared" si="38"/>
        <v>89521.29</v>
      </c>
      <c r="GO32" s="6">
        <v>40816</v>
      </c>
      <c r="GP32" s="1">
        <v>2.5</v>
      </c>
      <c r="GQ32" s="1">
        <v>39741</v>
      </c>
      <c r="GR32" s="3">
        <f t="shared" si="39"/>
        <v>99352.5</v>
      </c>
      <c r="GT32" s="6">
        <v>40816</v>
      </c>
      <c r="GU32" s="1">
        <v>720</v>
      </c>
      <c r="GV32" s="1">
        <v>404</v>
      </c>
      <c r="GW32" s="3">
        <f t="shared" si="40"/>
        <v>290880</v>
      </c>
      <c r="HB32" s="3" t="str">
        <f t="shared" si="41"/>
        <v/>
      </c>
      <c r="HD32" s="6">
        <v>40816</v>
      </c>
      <c r="HE32" s="1">
        <v>11250.0023</v>
      </c>
      <c r="HF32" s="1">
        <v>249</v>
      </c>
      <c r="HG32" s="3">
        <f t="shared" si="42"/>
        <v>2801250.5726999999</v>
      </c>
      <c r="HL32" s="3" t="str">
        <f t="shared" si="43"/>
        <v/>
      </c>
      <c r="HN32" s="6">
        <v>40816</v>
      </c>
      <c r="HO32" s="1">
        <v>0.09</v>
      </c>
      <c r="HP32" s="1">
        <v>103432</v>
      </c>
      <c r="HQ32" s="3">
        <f t="shared" si="44"/>
        <v>9308.8799999999992</v>
      </c>
      <c r="HS32" s="6">
        <v>40816</v>
      </c>
      <c r="HT32" s="1">
        <v>7.0000000000000007E-2</v>
      </c>
      <c r="HU32" s="1">
        <v>304432</v>
      </c>
      <c r="HV32" s="3">
        <f t="shared" si="45"/>
        <v>21310.240000000002</v>
      </c>
      <c r="HX32" s="6">
        <v>40816</v>
      </c>
      <c r="HY32" s="1">
        <v>9.61</v>
      </c>
      <c r="HZ32" s="1">
        <v>23309838</v>
      </c>
      <c r="IA32" s="3">
        <f t="shared" si="46"/>
        <v>224007543.17999998</v>
      </c>
      <c r="IC32" s="6">
        <v>40816</v>
      </c>
      <c r="ID32" s="1">
        <v>0.01</v>
      </c>
      <c r="IE32" s="1">
        <v>1144146</v>
      </c>
      <c r="IF32" s="3">
        <f t="shared" si="47"/>
        <v>11441.460000000001</v>
      </c>
      <c r="IH32" s="6">
        <v>40816</v>
      </c>
      <c r="II32" s="1">
        <v>3.45</v>
      </c>
      <c r="IJ32" s="1">
        <v>481624</v>
      </c>
      <c r="IK32" s="3">
        <f t="shared" si="48"/>
        <v>1661602.8</v>
      </c>
      <c r="IM32" s="6">
        <v>40816</v>
      </c>
      <c r="IN32" s="1">
        <v>5.0000000000000001E-4</v>
      </c>
      <c r="IO32" s="1">
        <v>25702170</v>
      </c>
      <c r="IP32" s="3">
        <f t="shared" si="49"/>
        <v>12851.085000000001</v>
      </c>
      <c r="IR32" s="6">
        <v>40816</v>
      </c>
      <c r="IS32" s="1">
        <v>52.5</v>
      </c>
      <c r="IT32" s="1">
        <v>24497</v>
      </c>
      <c r="IU32" s="3">
        <f t="shared" si="50"/>
        <v>1286092.5</v>
      </c>
      <c r="IW32" s="6">
        <v>40816</v>
      </c>
      <c r="IX32" s="1">
        <v>0.31</v>
      </c>
      <c r="IY32" s="1">
        <v>1746628</v>
      </c>
      <c r="IZ32" s="3">
        <f t="shared" si="51"/>
        <v>541454.68000000005</v>
      </c>
      <c r="JB32" s="6">
        <v>40816</v>
      </c>
      <c r="JC32" s="1">
        <v>0.52</v>
      </c>
      <c r="JD32" s="1">
        <v>2273485</v>
      </c>
      <c r="JE32" s="3">
        <f t="shared" si="52"/>
        <v>1182212.2</v>
      </c>
      <c r="JG32" s="6">
        <v>40816</v>
      </c>
      <c r="JH32" s="1">
        <v>1.2999999999999999E-2</v>
      </c>
      <c r="JI32" s="1">
        <v>405979</v>
      </c>
      <c r="JJ32" s="3">
        <f t="shared" si="53"/>
        <v>5277.7269999999999</v>
      </c>
      <c r="JO32" s="3" t="str">
        <f t="shared" si="54"/>
        <v/>
      </c>
      <c r="JQ32" s="6">
        <v>40816</v>
      </c>
      <c r="JR32" s="1">
        <v>35</v>
      </c>
      <c r="JS32" s="1">
        <v>1701</v>
      </c>
      <c r="JT32" s="3">
        <f t="shared" si="55"/>
        <v>59535</v>
      </c>
      <c r="JY32" s="3" t="str">
        <f t="shared" si="56"/>
        <v/>
      </c>
      <c r="KA32" s="6">
        <v>39629</v>
      </c>
      <c r="KB32" s="1">
        <v>9.5</v>
      </c>
      <c r="KC32" s="1">
        <v>6680</v>
      </c>
      <c r="KD32" s="3">
        <f t="shared" si="57"/>
        <v>63460</v>
      </c>
      <c r="KI32" s="3" t="str">
        <f t="shared" si="58"/>
        <v/>
      </c>
      <c r="KK32" s="6">
        <v>40816</v>
      </c>
      <c r="KL32" s="1">
        <v>4.4800000000000004</v>
      </c>
      <c r="KM32" s="1">
        <v>34770215</v>
      </c>
      <c r="KN32" s="3">
        <f t="shared" si="59"/>
        <v>155770563.20000002</v>
      </c>
      <c r="KP32" s="6">
        <v>40816</v>
      </c>
      <c r="KQ32" s="1">
        <v>0.18</v>
      </c>
      <c r="KR32" s="1">
        <v>3325165</v>
      </c>
      <c r="KS32" s="3">
        <f t="shared" si="60"/>
        <v>598529.69999999995</v>
      </c>
      <c r="KU32" s="6">
        <v>40816</v>
      </c>
      <c r="KV32" s="1">
        <v>0.45</v>
      </c>
      <c r="KW32" s="1">
        <v>1105193</v>
      </c>
      <c r="KX32" s="3">
        <f t="shared" si="61"/>
        <v>497336.85000000003</v>
      </c>
      <c r="KZ32" s="6">
        <v>40816</v>
      </c>
      <c r="LA32" s="1">
        <v>1575</v>
      </c>
      <c r="LB32" s="1">
        <v>7</v>
      </c>
      <c r="LC32" s="3">
        <f t="shared" si="62"/>
        <v>11025</v>
      </c>
      <c r="LE32" s="6">
        <v>40816</v>
      </c>
      <c r="LF32" s="1">
        <v>0.09</v>
      </c>
      <c r="LG32" s="1">
        <v>118673</v>
      </c>
      <c r="LH32" s="3">
        <f t="shared" si="63"/>
        <v>10680.57</v>
      </c>
      <c r="LJ32" s="6">
        <v>40816</v>
      </c>
      <c r="LK32" s="1">
        <v>30</v>
      </c>
      <c r="LL32" s="1">
        <v>55767</v>
      </c>
      <c r="LM32" s="3">
        <f t="shared" si="64"/>
        <v>1673010</v>
      </c>
      <c r="LO32" s="6">
        <v>40816</v>
      </c>
      <c r="LP32" s="1">
        <v>0.3</v>
      </c>
      <c r="LQ32" s="1">
        <v>12585</v>
      </c>
      <c r="LR32" s="3">
        <f t="shared" si="65"/>
        <v>3775.5</v>
      </c>
      <c r="LW32" s="3" t="str">
        <f t="shared" si="66"/>
        <v/>
      </c>
      <c r="LY32" s="6">
        <v>40816</v>
      </c>
      <c r="LZ32" s="1">
        <v>2E-3</v>
      </c>
      <c r="MA32" s="1">
        <v>5894067</v>
      </c>
      <c r="MB32" s="3">
        <f t="shared" si="67"/>
        <v>11788.134</v>
      </c>
      <c r="MD32" s="6">
        <v>40816</v>
      </c>
      <c r="ME32" s="1">
        <v>0.05</v>
      </c>
      <c r="MF32" s="1">
        <v>519024</v>
      </c>
      <c r="MG32" s="3">
        <f t="shared" si="68"/>
        <v>25951.200000000001</v>
      </c>
      <c r="MI32" s="6">
        <v>40816</v>
      </c>
      <c r="MJ32" s="1">
        <v>15</v>
      </c>
      <c r="MK32" s="1">
        <v>31188</v>
      </c>
      <c r="ML32" s="3">
        <f t="shared" si="69"/>
        <v>467820</v>
      </c>
      <c r="MN32" s="6">
        <v>40816</v>
      </c>
      <c r="MO32" s="1">
        <v>0.8</v>
      </c>
      <c r="MP32" s="1">
        <v>6200</v>
      </c>
      <c r="MQ32" s="3">
        <f t="shared" si="70"/>
        <v>4960</v>
      </c>
      <c r="MS32" s="6">
        <v>40816</v>
      </c>
      <c r="MT32" s="1">
        <v>0.8</v>
      </c>
      <c r="MU32" s="1">
        <v>108375</v>
      </c>
      <c r="MV32" s="3">
        <f t="shared" si="71"/>
        <v>86700</v>
      </c>
      <c r="NA32" s="3" t="str">
        <f t="shared" si="72"/>
        <v/>
      </c>
      <c r="NC32" s="6">
        <v>40816</v>
      </c>
      <c r="ND32" s="1">
        <v>0.68</v>
      </c>
      <c r="NE32" s="1">
        <v>137702</v>
      </c>
      <c r="NF32" s="3">
        <f t="shared" si="73"/>
        <v>93637.36</v>
      </c>
      <c r="NH32" s="6">
        <v>40816</v>
      </c>
      <c r="NI32" s="1">
        <v>141</v>
      </c>
      <c r="NJ32" s="1">
        <v>415</v>
      </c>
      <c r="NK32" s="3">
        <f t="shared" si="74"/>
        <v>58515</v>
      </c>
      <c r="NM32" s="6">
        <v>40816</v>
      </c>
      <c r="NN32" s="1">
        <v>0.16900000000000001</v>
      </c>
      <c r="NO32" s="1">
        <v>1602563</v>
      </c>
      <c r="NP32" s="3">
        <f t="shared" si="75"/>
        <v>270833.147</v>
      </c>
      <c r="NR32" s="6">
        <v>40816</v>
      </c>
      <c r="NS32" s="1">
        <v>36.6</v>
      </c>
      <c r="NT32" s="1">
        <v>595072</v>
      </c>
      <c r="NU32" s="3">
        <f t="shared" si="76"/>
        <v>21779635.199999999</v>
      </c>
      <c r="NZ32" s="3" t="str">
        <f t="shared" si="77"/>
        <v/>
      </c>
      <c r="OB32" s="6">
        <v>40816</v>
      </c>
      <c r="OC32" s="1">
        <v>1.32</v>
      </c>
      <c r="OD32" s="1">
        <v>720944</v>
      </c>
      <c r="OE32" s="3">
        <f t="shared" si="78"/>
        <v>951646.08000000007</v>
      </c>
      <c r="OG32" s="6">
        <v>40816</v>
      </c>
      <c r="OH32" s="1">
        <v>4.25</v>
      </c>
      <c r="OI32" s="1">
        <v>61324</v>
      </c>
      <c r="OJ32" s="3">
        <f t="shared" si="79"/>
        <v>260627</v>
      </c>
      <c r="OO32" s="3" t="str">
        <f t="shared" si="80"/>
        <v/>
      </c>
      <c r="OQ32" s="6">
        <v>40816</v>
      </c>
      <c r="OR32" s="1">
        <v>12.12</v>
      </c>
      <c r="OS32" s="1">
        <v>3566432</v>
      </c>
      <c r="OT32" s="3">
        <f t="shared" si="81"/>
        <v>43225155.839999996</v>
      </c>
      <c r="OV32" s="6">
        <v>40816</v>
      </c>
      <c r="OW32" s="1">
        <v>1.49</v>
      </c>
      <c r="OX32" s="1">
        <v>211204</v>
      </c>
      <c r="OY32" s="3">
        <f t="shared" si="82"/>
        <v>314693.96000000002</v>
      </c>
      <c r="PA32" s="6">
        <v>40816</v>
      </c>
      <c r="PB32" s="1">
        <v>3.15</v>
      </c>
      <c r="PC32" s="1">
        <v>867918</v>
      </c>
      <c r="PD32" s="3">
        <f t="shared" si="83"/>
        <v>2733941.6999999997</v>
      </c>
      <c r="PF32" s="6">
        <v>40816</v>
      </c>
      <c r="PG32" s="1">
        <v>51.8</v>
      </c>
      <c r="PH32" s="1">
        <v>1551</v>
      </c>
      <c r="PI32" s="3">
        <f t="shared" si="84"/>
        <v>80341.799999999988</v>
      </c>
      <c r="PK32" s="6">
        <v>40816</v>
      </c>
      <c r="PL32" s="1">
        <v>1.4</v>
      </c>
      <c r="PM32" s="1">
        <v>191526</v>
      </c>
      <c r="PN32" s="3">
        <f t="shared" si="85"/>
        <v>268136.39999999997</v>
      </c>
      <c r="PP32" s="6">
        <v>40816</v>
      </c>
      <c r="PQ32" s="1">
        <v>5.5</v>
      </c>
      <c r="PR32" s="1">
        <v>630538</v>
      </c>
      <c r="PS32" s="3">
        <f t="shared" si="86"/>
        <v>3467959</v>
      </c>
      <c r="PU32" s="6">
        <v>40816</v>
      </c>
      <c r="PV32" s="1">
        <v>20.2</v>
      </c>
      <c r="PW32" s="1">
        <v>2501021</v>
      </c>
      <c r="PX32" s="3">
        <f t="shared" si="87"/>
        <v>50520624.199999996</v>
      </c>
      <c r="QC32" s="3" t="str">
        <f t="shared" si="88"/>
        <v/>
      </c>
      <c r="QE32" s="6">
        <v>40816</v>
      </c>
      <c r="QF32" s="1">
        <v>2.75</v>
      </c>
      <c r="QG32" s="1">
        <v>195355</v>
      </c>
      <c r="QH32" s="3">
        <f t="shared" si="89"/>
        <v>537226.25</v>
      </c>
      <c r="QJ32" s="6">
        <v>40816</v>
      </c>
      <c r="QK32" s="1">
        <v>0.22</v>
      </c>
      <c r="QL32" s="1">
        <v>83592</v>
      </c>
      <c r="QM32" s="3">
        <f t="shared" si="90"/>
        <v>18390.240000000002</v>
      </c>
      <c r="QO32" s="6">
        <v>40816</v>
      </c>
      <c r="QP32" s="1">
        <v>7.05</v>
      </c>
      <c r="QQ32" s="1">
        <v>471429</v>
      </c>
      <c r="QR32" s="3">
        <f t="shared" si="91"/>
        <v>3323574.4499999997</v>
      </c>
      <c r="QT32" s="6">
        <v>40816</v>
      </c>
      <c r="QU32" s="1">
        <v>8.7100000000000009</v>
      </c>
      <c r="QV32" s="1">
        <v>819557</v>
      </c>
      <c r="QW32" s="3">
        <f t="shared" si="92"/>
        <v>7138341.4700000007</v>
      </c>
      <c r="RB32" s="3" t="str">
        <f t="shared" si="93"/>
        <v/>
      </c>
      <c r="RD32" s="6">
        <v>40816</v>
      </c>
      <c r="RE32" s="1">
        <v>17.8</v>
      </c>
      <c r="RF32" s="1">
        <v>31820</v>
      </c>
      <c r="RG32" s="3">
        <f t="shared" si="94"/>
        <v>566396</v>
      </c>
      <c r="RI32" s="6">
        <v>40816</v>
      </c>
      <c r="RJ32" s="1">
        <v>1575.0003999999999</v>
      </c>
      <c r="RK32" s="1">
        <v>168796</v>
      </c>
      <c r="RL32" s="3">
        <f t="shared" si="95"/>
        <v>265853767.51839998</v>
      </c>
      <c r="RN32" s="6">
        <v>40816</v>
      </c>
      <c r="RO32" s="1">
        <v>70.099999999999994</v>
      </c>
      <c r="RP32" s="1">
        <v>1581918</v>
      </c>
      <c r="RQ32" s="3">
        <f t="shared" si="96"/>
        <v>110892451.8</v>
      </c>
      <c r="RS32" s="6">
        <v>40816</v>
      </c>
      <c r="RT32" s="1">
        <v>0.35</v>
      </c>
      <c r="RU32" s="1">
        <v>22500</v>
      </c>
      <c r="RV32" s="3">
        <f t="shared" si="97"/>
        <v>7874.9999999999991</v>
      </c>
      <c r="RX32" s="6">
        <v>40816</v>
      </c>
      <c r="RY32" s="1">
        <v>2.2000000000000002</v>
      </c>
      <c r="RZ32" s="1">
        <v>134200</v>
      </c>
      <c r="SA32" s="3">
        <f t="shared" si="98"/>
        <v>295240</v>
      </c>
      <c r="SF32" s="3" t="str">
        <f t="shared" si="99"/>
        <v/>
      </c>
      <c r="SH32" s="6">
        <v>40816</v>
      </c>
      <c r="SI32" s="1">
        <v>2.2799</v>
      </c>
      <c r="SJ32" s="1">
        <v>1427489</v>
      </c>
      <c r="SK32" s="3">
        <f t="shared" si="100"/>
        <v>3254532.1710999999</v>
      </c>
      <c r="SM32" s="6">
        <v>40633</v>
      </c>
      <c r="SN32" s="1">
        <v>2.375</v>
      </c>
      <c r="SO32" s="1">
        <v>0</v>
      </c>
      <c r="SP32" s="3" t="str">
        <f t="shared" si="101"/>
        <v/>
      </c>
      <c r="SR32" s="6">
        <v>40816</v>
      </c>
      <c r="SS32" s="1">
        <v>31.68</v>
      </c>
      <c r="ST32" s="1">
        <v>99660</v>
      </c>
      <c r="SU32" s="3">
        <f t="shared" si="102"/>
        <v>3157228.8</v>
      </c>
      <c r="SZ32" s="3" t="str">
        <f t="shared" si="103"/>
        <v/>
      </c>
      <c r="TB32" s="6">
        <v>40816</v>
      </c>
      <c r="TC32" s="1">
        <v>2.85</v>
      </c>
      <c r="TD32" s="1">
        <v>65730</v>
      </c>
      <c r="TE32" s="3">
        <f t="shared" si="104"/>
        <v>187330.5</v>
      </c>
      <c r="TG32" s="6">
        <v>40816</v>
      </c>
      <c r="TH32" s="1">
        <v>3.88</v>
      </c>
      <c r="TI32" s="1">
        <v>228662</v>
      </c>
      <c r="TJ32" s="3">
        <f t="shared" si="105"/>
        <v>887208.55999999994</v>
      </c>
      <c r="TL32" s="6">
        <v>40816</v>
      </c>
      <c r="TM32" s="1">
        <v>1.5</v>
      </c>
      <c r="TN32" s="1">
        <v>647264</v>
      </c>
      <c r="TO32" s="3">
        <f t="shared" si="106"/>
        <v>970896</v>
      </c>
      <c r="TQ32" s="6">
        <v>40816</v>
      </c>
      <c r="TR32" s="1">
        <v>7.5350000000000001</v>
      </c>
      <c r="TS32" s="1">
        <v>1698748</v>
      </c>
      <c r="TT32" s="3">
        <f t="shared" si="107"/>
        <v>12800066.18</v>
      </c>
      <c r="TY32" s="3" t="str">
        <f t="shared" si="108"/>
        <v/>
      </c>
      <c r="UA32" s="6">
        <v>40816</v>
      </c>
      <c r="UB32" s="1">
        <v>5.9399999999999995</v>
      </c>
      <c r="UC32" s="1">
        <v>7416418</v>
      </c>
      <c r="UD32" s="3">
        <f t="shared" si="109"/>
        <v>44053522.919999994</v>
      </c>
      <c r="UF32" s="6">
        <v>40816</v>
      </c>
      <c r="UG32" s="1">
        <v>7.3593000000000002</v>
      </c>
      <c r="UH32" s="1">
        <v>17192</v>
      </c>
      <c r="UI32" s="3">
        <f t="shared" si="110"/>
        <v>126521.08560000001</v>
      </c>
      <c r="UK32" s="6">
        <v>40816</v>
      </c>
      <c r="UL32" s="1">
        <v>7.38</v>
      </c>
      <c r="UM32" s="1">
        <v>2182606</v>
      </c>
      <c r="UN32" s="3">
        <f t="shared" si="111"/>
        <v>16107632.279999999</v>
      </c>
      <c r="UP32" s="6">
        <v>40816</v>
      </c>
      <c r="UQ32" s="1">
        <v>7.1</v>
      </c>
      <c r="UR32" s="1">
        <v>25984</v>
      </c>
      <c r="US32" s="3">
        <f t="shared" si="112"/>
        <v>184486.39999999999</v>
      </c>
      <c r="UX32" s="3" t="str">
        <f t="shared" si="113"/>
        <v/>
      </c>
      <c r="VC32" s="3" t="str">
        <f t="shared" si="114"/>
        <v/>
      </c>
      <c r="VH32" s="3" t="str">
        <f t="shared" si="115"/>
        <v/>
      </c>
      <c r="VJ32" s="6">
        <v>40816</v>
      </c>
      <c r="VK32" s="1">
        <v>21.845300000000002</v>
      </c>
      <c r="VL32" s="1">
        <v>130101</v>
      </c>
      <c r="VM32" s="3">
        <f t="shared" si="116"/>
        <v>2842095.3753000004</v>
      </c>
      <c r="VO32" s="6">
        <v>40816</v>
      </c>
      <c r="VP32" s="1">
        <v>4.7</v>
      </c>
      <c r="VQ32" s="1">
        <v>1427317</v>
      </c>
      <c r="VR32" s="3">
        <f t="shared" si="117"/>
        <v>6708389.9000000004</v>
      </c>
      <c r="VT32" s="6">
        <v>40816</v>
      </c>
      <c r="VU32" s="1">
        <v>0.45</v>
      </c>
      <c r="VV32" s="1">
        <v>5769</v>
      </c>
      <c r="VW32" s="3">
        <f t="shared" si="118"/>
        <v>2596.0500000000002</v>
      </c>
      <c r="VY32" s="6">
        <v>40816</v>
      </c>
      <c r="VZ32" s="1">
        <v>0.91</v>
      </c>
      <c r="WA32" s="1">
        <v>649110</v>
      </c>
      <c r="WB32" s="3">
        <f t="shared" si="119"/>
        <v>590690.1</v>
      </c>
      <c r="WG32" s="3" t="str">
        <f t="shared" si="120"/>
        <v/>
      </c>
      <c r="WI32" s="6">
        <v>40816</v>
      </c>
      <c r="WJ32" s="1">
        <v>3.21</v>
      </c>
      <c r="WK32" s="1">
        <v>372404</v>
      </c>
      <c r="WL32" s="3">
        <f t="shared" si="121"/>
        <v>1195416.8400000001</v>
      </c>
      <c r="WN32" s="6">
        <v>40816</v>
      </c>
      <c r="WO32" s="1">
        <v>10.9091</v>
      </c>
      <c r="WP32" s="1">
        <v>12277</v>
      </c>
      <c r="WQ32" s="3">
        <f t="shared" si="122"/>
        <v>133931.02069999999</v>
      </c>
      <c r="WS32" s="6">
        <v>40816</v>
      </c>
      <c r="WT32" s="1">
        <v>28.2</v>
      </c>
      <c r="WU32" s="1">
        <v>2112015</v>
      </c>
      <c r="WV32" s="3">
        <f t="shared" si="123"/>
        <v>59558823</v>
      </c>
      <c r="WX32" s="6">
        <v>40816</v>
      </c>
      <c r="WY32" s="1">
        <v>8.07</v>
      </c>
      <c r="WZ32" s="1">
        <v>102446359</v>
      </c>
      <c r="XA32" s="3">
        <f t="shared" si="124"/>
        <v>826742117.13</v>
      </c>
      <c r="XC32" s="6">
        <v>40816</v>
      </c>
      <c r="XD32" s="1">
        <v>4.7300000000000004</v>
      </c>
      <c r="XE32" s="1">
        <v>2011990</v>
      </c>
      <c r="XF32" s="3">
        <f t="shared" si="125"/>
        <v>9516712.7000000011</v>
      </c>
      <c r="XK32" s="3" t="str">
        <f t="shared" si="126"/>
        <v/>
      </c>
      <c r="XM32" s="6">
        <v>40816</v>
      </c>
      <c r="XN32" s="1">
        <v>6.5</v>
      </c>
      <c r="XO32" s="1">
        <v>27304</v>
      </c>
      <c r="XP32" s="3">
        <f t="shared" si="127"/>
        <v>177476</v>
      </c>
      <c r="XU32" s="3" t="str">
        <f t="shared" si="128"/>
        <v/>
      </c>
      <c r="XW32" s="6">
        <v>40816</v>
      </c>
      <c r="XX32" s="1">
        <v>115.85</v>
      </c>
      <c r="XY32" s="1">
        <v>340</v>
      </c>
      <c r="XZ32" s="3">
        <f t="shared" si="129"/>
        <v>39389</v>
      </c>
      <c r="YE32" s="3" t="str">
        <f t="shared" si="130"/>
        <v/>
      </c>
      <c r="YG32" s="6">
        <v>40816</v>
      </c>
      <c r="YH32" s="1">
        <v>5.9</v>
      </c>
      <c r="YI32" s="1">
        <v>945263</v>
      </c>
      <c r="YJ32" s="3">
        <f t="shared" si="131"/>
        <v>5577051.7000000002</v>
      </c>
      <c r="YL32" s="6">
        <v>40816</v>
      </c>
      <c r="YM32" s="1">
        <v>3.7</v>
      </c>
      <c r="YN32" s="1">
        <v>487757</v>
      </c>
      <c r="YO32" s="3">
        <f t="shared" si="132"/>
        <v>1804700.9000000001</v>
      </c>
      <c r="YQ32" s="6">
        <v>40816</v>
      </c>
      <c r="YR32" s="1">
        <v>303.75</v>
      </c>
      <c r="YS32" s="1">
        <v>895768</v>
      </c>
      <c r="YT32" s="3">
        <f t="shared" si="133"/>
        <v>272089530</v>
      </c>
      <c r="YV32" s="6">
        <v>40816</v>
      </c>
      <c r="YW32" s="1">
        <v>5.8100000000000005</v>
      </c>
      <c r="YX32" s="1">
        <v>3836637</v>
      </c>
      <c r="YY32" s="3">
        <f t="shared" si="134"/>
        <v>22290860.970000003</v>
      </c>
      <c r="ZA32" s="6">
        <v>40816</v>
      </c>
      <c r="ZB32" s="1">
        <v>5.9594000000000005</v>
      </c>
      <c r="ZC32" s="1">
        <v>12765</v>
      </c>
      <c r="ZD32" s="3">
        <f t="shared" si="135"/>
        <v>76071.741000000009</v>
      </c>
      <c r="ZF32" s="6">
        <v>40816</v>
      </c>
      <c r="ZG32" s="1">
        <v>6.45</v>
      </c>
      <c r="ZH32" s="1">
        <v>6771293</v>
      </c>
      <c r="ZI32" s="3">
        <f t="shared" si="136"/>
        <v>43674839.850000001</v>
      </c>
      <c r="ZK32" s="6">
        <v>40816</v>
      </c>
      <c r="ZL32" s="1">
        <v>2.34</v>
      </c>
      <c r="ZM32" s="1">
        <v>21246720</v>
      </c>
      <c r="ZN32" s="3">
        <f t="shared" si="137"/>
        <v>49717324.799999997</v>
      </c>
      <c r="ZP32" s="6">
        <v>40816</v>
      </c>
      <c r="ZQ32" s="1">
        <v>5.5</v>
      </c>
      <c r="ZR32" s="1">
        <v>53888</v>
      </c>
      <c r="ZS32" s="3">
        <f t="shared" si="138"/>
        <v>296384</v>
      </c>
      <c r="ZX32" s="3" t="str">
        <f t="shared" si="139"/>
        <v/>
      </c>
      <c r="AAC32" s="3" t="str">
        <f t="shared" si="140"/>
        <v/>
      </c>
      <c r="AAH32" s="3" t="str">
        <f t="shared" si="141"/>
        <v/>
      </c>
      <c r="AAM32" s="3" t="str">
        <f t="shared" si="142"/>
        <v/>
      </c>
      <c r="AAO32" s="6">
        <v>40816</v>
      </c>
      <c r="AAP32" s="1">
        <v>4.92</v>
      </c>
      <c r="AAQ32" s="1">
        <v>6573745</v>
      </c>
      <c r="AAR32" s="3">
        <f t="shared" si="143"/>
        <v>32342825.399999999</v>
      </c>
      <c r="AAW32" s="3" t="str">
        <f t="shared" si="144"/>
        <v/>
      </c>
      <c r="ABB32" s="3" t="str">
        <f t="shared" si="145"/>
        <v/>
      </c>
      <c r="ABG32" s="3" t="str">
        <f t="shared" si="146"/>
        <v/>
      </c>
      <c r="ABI32" s="6">
        <v>40816</v>
      </c>
      <c r="ABJ32" s="1">
        <v>13.93</v>
      </c>
      <c r="ABK32" s="1">
        <v>6004374</v>
      </c>
      <c r="ABL32" s="3">
        <f t="shared" si="147"/>
        <v>83640929.819999993</v>
      </c>
      <c r="ABN32" s="6">
        <v>40816</v>
      </c>
      <c r="ABO32" s="1">
        <v>6.99</v>
      </c>
      <c r="ABP32" s="1">
        <v>4782980</v>
      </c>
      <c r="ABQ32" s="3">
        <f t="shared" si="148"/>
        <v>33433030.199999999</v>
      </c>
      <c r="ABV32" s="3" t="str">
        <f t="shared" si="149"/>
        <v/>
      </c>
      <c r="ABX32" s="6">
        <v>40816</v>
      </c>
      <c r="ABY32" s="1">
        <v>0.105</v>
      </c>
      <c r="ABZ32" s="1">
        <v>197193</v>
      </c>
      <c r="ACA32" s="3">
        <f t="shared" si="150"/>
        <v>20705.264999999999</v>
      </c>
      <c r="ACC32" s="6">
        <v>40816</v>
      </c>
      <c r="ACD32" s="1">
        <v>14.48</v>
      </c>
      <c r="ACE32" s="1">
        <v>20284955</v>
      </c>
      <c r="ACF32" s="3">
        <f t="shared" si="151"/>
        <v>293726148.40000004</v>
      </c>
      <c r="ACK32" s="3" t="str">
        <f t="shared" si="152"/>
        <v/>
      </c>
      <c r="ACP32" s="3" t="str">
        <f t="shared" si="153"/>
        <v/>
      </c>
      <c r="ACU32" s="3" t="str">
        <f t="shared" si="154"/>
        <v/>
      </c>
      <c r="ACW32" s="6">
        <v>40816</v>
      </c>
      <c r="ACX32" s="1">
        <v>6.88</v>
      </c>
      <c r="ACY32" s="1">
        <v>6264336</v>
      </c>
      <c r="ACZ32" s="3">
        <f t="shared" si="155"/>
        <v>43098631.68</v>
      </c>
      <c r="ADB32" s="6">
        <v>40816</v>
      </c>
      <c r="ADC32" s="1">
        <v>7.84</v>
      </c>
      <c r="ADD32" s="1">
        <v>21210031</v>
      </c>
      <c r="ADE32" s="3">
        <f t="shared" si="156"/>
        <v>166286643.03999999</v>
      </c>
      <c r="ADG32" s="6">
        <v>40816</v>
      </c>
      <c r="ADH32" s="1">
        <v>4.26</v>
      </c>
      <c r="ADI32" s="1">
        <v>87129131</v>
      </c>
      <c r="ADJ32" s="3">
        <f t="shared" si="157"/>
        <v>371170098.06</v>
      </c>
      <c r="ADL32" s="6">
        <v>40816</v>
      </c>
      <c r="ADM32" s="1">
        <v>5.98</v>
      </c>
      <c r="ADN32" s="1">
        <v>14417068</v>
      </c>
      <c r="ADO32" s="3">
        <f t="shared" si="158"/>
        <v>86214066.640000001</v>
      </c>
      <c r="ADT32" s="3" t="str">
        <f t="shared" si="159"/>
        <v/>
      </c>
      <c r="ADY32" s="3" t="str">
        <f t="shared" si="160"/>
        <v/>
      </c>
      <c r="AED32" s="3" t="str">
        <f t="shared" si="161"/>
        <v/>
      </c>
      <c r="AEF32" s="6">
        <v>40816</v>
      </c>
      <c r="AEG32" s="1">
        <v>6.0692000000000004</v>
      </c>
      <c r="AEH32" s="1">
        <v>149691</v>
      </c>
      <c r="AEI32" s="3">
        <f t="shared" si="162"/>
        <v>908504.6172000001</v>
      </c>
      <c r="AEN32" s="3" t="str">
        <f t="shared" si="163"/>
        <v/>
      </c>
      <c r="AEP32" s="6">
        <v>40816</v>
      </c>
      <c r="AEQ32" s="1">
        <v>8.8699999999999992</v>
      </c>
      <c r="AER32" s="1">
        <v>22605671</v>
      </c>
      <c r="AES32" s="3">
        <f t="shared" si="164"/>
        <v>200512301.76999998</v>
      </c>
      <c r="AEU32" s="6">
        <v>40816</v>
      </c>
      <c r="AEV32" s="1">
        <v>1.6099999999999999</v>
      </c>
      <c r="AEW32" s="1">
        <v>23057222</v>
      </c>
      <c r="AEX32" s="3">
        <f t="shared" si="165"/>
        <v>37122127.419999994</v>
      </c>
      <c r="AEZ32" s="6">
        <v>40816</v>
      </c>
      <c r="AFA32" s="1">
        <v>5.9</v>
      </c>
      <c r="AFB32" s="1">
        <v>9233782</v>
      </c>
      <c r="AFC32" s="3">
        <f t="shared" si="166"/>
        <v>54479313.800000004</v>
      </c>
      <c r="AFH32" s="3" t="str">
        <f t="shared" si="167"/>
        <v/>
      </c>
      <c r="AFJ32" s="6">
        <v>40816</v>
      </c>
      <c r="AFK32" s="1">
        <v>10.35</v>
      </c>
      <c r="AFL32" s="1">
        <v>24467534</v>
      </c>
      <c r="AFM32" s="3">
        <f t="shared" si="168"/>
        <v>253238976.90000001</v>
      </c>
      <c r="AFO32" s="6">
        <v>40816</v>
      </c>
      <c r="AFP32" s="1">
        <v>13.21</v>
      </c>
      <c r="AFQ32" s="1">
        <v>44721267</v>
      </c>
      <c r="AFR32" s="3">
        <f t="shared" si="169"/>
        <v>590767937.07000005</v>
      </c>
      <c r="AFW32" s="3" t="str">
        <f t="shared" si="170"/>
        <v/>
      </c>
      <c r="AGB32" s="3" t="str">
        <f t="shared" si="171"/>
        <v/>
      </c>
      <c r="AGD32" s="6">
        <v>40816</v>
      </c>
      <c r="AGE32" s="1">
        <v>2.0030999999999999</v>
      </c>
      <c r="AGF32" s="1">
        <v>105143659</v>
      </c>
      <c r="AGG32" s="3">
        <f t="shared" si="172"/>
        <v>210613263.34289998</v>
      </c>
      <c r="AGL32" s="3" t="str">
        <f t="shared" si="173"/>
        <v/>
      </c>
      <c r="AGQ32" s="3" t="str">
        <f t="shared" si="174"/>
        <v/>
      </c>
      <c r="AGS32" s="6">
        <v>40816</v>
      </c>
      <c r="AGT32" s="1">
        <v>5.4</v>
      </c>
      <c r="AGU32" s="1">
        <v>58412658</v>
      </c>
      <c r="AGV32" s="3">
        <f t="shared" si="175"/>
        <v>315428353.20000005</v>
      </c>
      <c r="AGX32" s="6">
        <v>40816</v>
      </c>
      <c r="AGY32" s="1">
        <v>5.03</v>
      </c>
      <c r="AGZ32" s="1">
        <v>37327373</v>
      </c>
      <c r="AHA32" s="3">
        <f t="shared" si="176"/>
        <v>187756686.19</v>
      </c>
      <c r="AHC32" s="6">
        <v>40816</v>
      </c>
      <c r="AHD32" s="1">
        <v>5.32</v>
      </c>
      <c r="AHE32" s="1">
        <v>8245004</v>
      </c>
      <c r="AHF32" s="3">
        <f t="shared" si="177"/>
        <v>43863421.280000001</v>
      </c>
      <c r="AHK32" s="3" t="str">
        <f t="shared" si="178"/>
        <v/>
      </c>
      <c r="AHM32" s="6">
        <v>40816</v>
      </c>
      <c r="AHN32" s="1">
        <v>4.57</v>
      </c>
      <c r="AHO32" s="1">
        <v>10655784</v>
      </c>
      <c r="AHP32" s="3">
        <f t="shared" si="179"/>
        <v>48696932.880000003</v>
      </c>
      <c r="AHU32" s="3" t="str">
        <f t="shared" si="180"/>
        <v/>
      </c>
      <c r="AHZ32" s="3" t="str">
        <f t="shared" si="181"/>
        <v/>
      </c>
      <c r="AIB32" s="6">
        <v>40816</v>
      </c>
      <c r="AIC32" s="1">
        <v>4.01</v>
      </c>
      <c r="AID32" s="1">
        <v>61182540</v>
      </c>
      <c r="AIE32" s="3">
        <f t="shared" si="182"/>
        <v>245341985.39999998</v>
      </c>
      <c r="AIJ32" s="3" t="str">
        <f t="shared" si="183"/>
        <v/>
      </c>
      <c r="AIO32" s="3" t="str">
        <f t="shared" si="184"/>
        <v/>
      </c>
      <c r="AIQ32" s="6">
        <v>40816</v>
      </c>
      <c r="AIR32" s="1">
        <v>8.2100000000000009</v>
      </c>
      <c r="AIS32" s="1">
        <v>4751863</v>
      </c>
      <c r="AIT32" s="3">
        <f t="shared" si="185"/>
        <v>39012795.230000004</v>
      </c>
      <c r="AIV32" s="6">
        <v>40816</v>
      </c>
      <c r="AIW32" s="1">
        <v>13.66</v>
      </c>
      <c r="AIX32" s="1">
        <v>10239505</v>
      </c>
      <c r="AIY32" s="3">
        <f t="shared" si="186"/>
        <v>139871638.30000001</v>
      </c>
      <c r="AJD32" s="3" t="str">
        <f t="shared" si="187"/>
        <v/>
      </c>
      <c r="AJI32" s="3" t="str">
        <f t="shared" si="188"/>
        <v/>
      </c>
      <c r="AJN32" s="3" t="str">
        <f t="shared" si="189"/>
        <v/>
      </c>
      <c r="AJP32" s="6">
        <v>40816</v>
      </c>
      <c r="AJQ32" s="1">
        <v>3.21</v>
      </c>
      <c r="AJR32" s="1">
        <v>25798103</v>
      </c>
      <c r="AJS32" s="3">
        <f t="shared" si="190"/>
        <v>82811910.629999995</v>
      </c>
      <c r="AJU32" s="6">
        <v>40816</v>
      </c>
      <c r="AJV32" s="1">
        <v>4.08</v>
      </c>
      <c r="AJW32" s="1">
        <v>6469737</v>
      </c>
      <c r="AJX32" s="3">
        <f t="shared" si="191"/>
        <v>26396526.960000001</v>
      </c>
      <c r="AJZ32" s="6">
        <v>40816</v>
      </c>
      <c r="AKA32" s="1">
        <v>100</v>
      </c>
      <c r="AKB32" s="1">
        <v>12115</v>
      </c>
      <c r="AKC32" s="3">
        <f t="shared" si="192"/>
        <v>1211500</v>
      </c>
      <c r="AKH32" s="3" t="str">
        <f t="shared" si="193"/>
        <v/>
      </c>
      <c r="AKM32" s="3" t="str">
        <f t="shared" si="194"/>
        <v/>
      </c>
      <c r="AKR32" s="3" t="str">
        <f t="shared" si="195"/>
        <v/>
      </c>
      <c r="AKT32" s="6">
        <v>40816</v>
      </c>
      <c r="AKU32" s="1">
        <v>3.85</v>
      </c>
      <c r="AKV32" s="1">
        <v>3951820</v>
      </c>
      <c r="AKW32" s="3">
        <f t="shared" si="196"/>
        <v>15214507</v>
      </c>
      <c r="AKY32" s="6">
        <v>40816</v>
      </c>
      <c r="AKZ32" s="1">
        <v>7.36</v>
      </c>
      <c r="ALA32" s="1">
        <v>32281957</v>
      </c>
      <c r="ALB32" s="3">
        <f t="shared" si="197"/>
        <v>237595203.52000001</v>
      </c>
      <c r="ALG32" s="3" t="str">
        <f t="shared" si="198"/>
        <v/>
      </c>
      <c r="ALI32" s="6">
        <v>40816</v>
      </c>
      <c r="ALJ32" s="1">
        <v>3.81</v>
      </c>
      <c r="ALK32" s="1">
        <v>22799647</v>
      </c>
      <c r="ALL32" s="3">
        <f t="shared" si="199"/>
        <v>86866655.070000008</v>
      </c>
      <c r="ALN32" s="6">
        <v>40816</v>
      </c>
      <c r="ALO32" s="1">
        <v>2.11</v>
      </c>
      <c r="ALP32" s="1">
        <v>158377004</v>
      </c>
      <c r="ALQ32" s="3">
        <f t="shared" si="200"/>
        <v>334175478.44</v>
      </c>
      <c r="ALS32" s="6">
        <v>40816</v>
      </c>
      <c r="ALT32" s="1">
        <v>11.72</v>
      </c>
      <c r="ALU32" s="1">
        <v>9956763</v>
      </c>
      <c r="ALV32" s="3">
        <f t="shared" si="201"/>
        <v>116693262.36</v>
      </c>
      <c r="AMA32" s="3" t="str">
        <f t="shared" si="202"/>
        <v/>
      </c>
      <c r="AMF32" s="3" t="str">
        <f t="shared" si="203"/>
        <v/>
      </c>
      <c r="AMH32" s="6">
        <v>40816</v>
      </c>
      <c r="AMI32" s="1">
        <v>20.71</v>
      </c>
      <c r="AMJ32" s="1">
        <v>11934328</v>
      </c>
      <c r="AMK32" s="3">
        <f t="shared" si="204"/>
        <v>247159932.88000003</v>
      </c>
      <c r="AMP32" s="3" t="str">
        <f t="shared" si="205"/>
        <v/>
      </c>
      <c r="AMU32" s="3" t="str">
        <f t="shared" si="206"/>
        <v/>
      </c>
      <c r="AMZ32" s="3" t="str">
        <f t="shared" si="207"/>
        <v/>
      </c>
      <c r="ANB32" s="6">
        <v>40816</v>
      </c>
      <c r="ANC32" s="1">
        <v>14.5</v>
      </c>
      <c r="AND32" s="1">
        <v>23116846</v>
      </c>
      <c r="ANE32" s="3">
        <f t="shared" si="208"/>
        <v>335194267</v>
      </c>
      <c r="ANJ32" s="3" t="str">
        <f t="shared" si="209"/>
        <v/>
      </c>
      <c r="ANO32" s="3" t="str">
        <f t="shared" si="210"/>
        <v/>
      </c>
      <c r="ANQ32" s="6">
        <v>40816</v>
      </c>
      <c r="ANR32" s="1">
        <v>7.02</v>
      </c>
      <c r="ANS32" s="1">
        <v>3420299</v>
      </c>
      <c r="ANT32" s="3">
        <f t="shared" si="211"/>
        <v>24010498.979999997</v>
      </c>
      <c r="ANV32" s="6">
        <v>40816</v>
      </c>
      <c r="ANW32" s="1">
        <v>10.88</v>
      </c>
      <c r="ANX32" s="1">
        <v>8797821</v>
      </c>
      <c r="ANY32" s="3">
        <f t="shared" si="212"/>
        <v>95720292.480000004</v>
      </c>
      <c r="AOD32" s="3" t="str">
        <f t="shared" si="213"/>
        <v/>
      </c>
      <c r="AOI32" s="3" t="str">
        <f t="shared" si="214"/>
        <v/>
      </c>
      <c r="AOK32" s="6">
        <v>40816</v>
      </c>
      <c r="AOL32" s="1">
        <v>5.2</v>
      </c>
      <c r="AOM32" s="1">
        <v>223580</v>
      </c>
      <c r="AON32" s="3">
        <f t="shared" si="215"/>
        <v>1162616</v>
      </c>
      <c r="AOS32" s="3" t="str">
        <f t="shared" si="216"/>
        <v/>
      </c>
      <c r="AOX32" s="3" t="str">
        <f t="shared" si="217"/>
        <v/>
      </c>
      <c r="APC32" s="3" t="str">
        <f t="shared" si="218"/>
        <v/>
      </c>
      <c r="APH32" s="3" t="str">
        <f t="shared" si="219"/>
        <v/>
      </c>
      <c r="APM32" s="3" t="str">
        <f t="shared" si="220"/>
        <v/>
      </c>
      <c r="APO32" s="6">
        <v>40816</v>
      </c>
      <c r="APP32" s="1">
        <v>8.09</v>
      </c>
      <c r="APQ32" s="1">
        <v>47419387</v>
      </c>
      <c r="APR32" s="3">
        <f t="shared" si="221"/>
        <v>383622840.82999998</v>
      </c>
      <c r="APW32" s="3" t="str">
        <f t="shared" si="222"/>
        <v/>
      </c>
      <c r="APY32" s="6">
        <v>40816</v>
      </c>
      <c r="APZ32" s="1">
        <v>24.31</v>
      </c>
      <c r="AQA32" s="1">
        <v>17442005</v>
      </c>
      <c r="AQB32" s="3">
        <f t="shared" si="223"/>
        <v>424015141.54999995</v>
      </c>
      <c r="AQD32" s="6">
        <v>40816</v>
      </c>
      <c r="AQE32" s="1">
        <v>8.52</v>
      </c>
      <c r="AQF32" s="1">
        <v>17485798</v>
      </c>
      <c r="AQG32" s="3">
        <f t="shared" si="224"/>
        <v>148978998.95999998</v>
      </c>
      <c r="AQI32" s="6">
        <v>40816</v>
      </c>
      <c r="AQJ32" s="1">
        <v>20.28</v>
      </c>
      <c r="AQK32" s="1">
        <v>9372188</v>
      </c>
      <c r="AQL32" s="3">
        <f t="shared" si="225"/>
        <v>190067972.64000002</v>
      </c>
      <c r="AQN32" s="6">
        <v>40816</v>
      </c>
      <c r="AQO32" s="1">
        <v>12.53</v>
      </c>
      <c r="AQP32" s="1">
        <v>13877455</v>
      </c>
      <c r="AQQ32" s="3">
        <f t="shared" si="226"/>
        <v>173884511.15000001</v>
      </c>
      <c r="AQS32" s="6">
        <v>40816</v>
      </c>
      <c r="AQT32" s="1">
        <v>22.91</v>
      </c>
      <c r="AQU32" s="1">
        <v>11048412</v>
      </c>
      <c r="AQV32" s="3">
        <f t="shared" si="227"/>
        <v>253119118.91999999</v>
      </c>
      <c r="ARA32" s="3" t="str">
        <f t="shared" si="228"/>
        <v/>
      </c>
      <c r="ARC32" s="6">
        <v>40816</v>
      </c>
      <c r="ARD32" s="1">
        <v>11.94</v>
      </c>
      <c r="ARE32" s="1">
        <v>41618878</v>
      </c>
      <c r="ARF32" s="3">
        <f t="shared" si="229"/>
        <v>496929403.31999999</v>
      </c>
      <c r="ARH32" s="6">
        <v>40816</v>
      </c>
      <c r="ARI32" s="1">
        <v>4.0599999999999996</v>
      </c>
      <c r="ARJ32" s="1">
        <v>88686003</v>
      </c>
      <c r="ARK32" s="3">
        <f t="shared" si="230"/>
        <v>360065172.17999995</v>
      </c>
      <c r="ARM32" s="6">
        <v>40816</v>
      </c>
      <c r="ARN32" s="1">
        <v>21.98</v>
      </c>
      <c r="ARO32" s="1">
        <v>8369544</v>
      </c>
      <c r="ARP32" s="3">
        <f t="shared" si="231"/>
        <v>183962577.12</v>
      </c>
      <c r="ARU32" s="3" t="str">
        <f t="shared" si="232"/>
        <v/>
      </c>
      <c r="ARZ32" s="3" t="str">
        <f t="shared" si="233"/>
        <v/>
      </c>
      <c r="ASE32" s="3" t="str">
        <f t="shared" si="234"/>
        <v/>
      </c>
      <c r="ASJ32" s="3" t="str">
        <f t="shared" si="235"/>
        <v/>
      </c>
      <c r="ASO32" s="3" t="str">
        <f t="shared" si="236"/>
        <v/>
      </c>
      <c r="ASQ32" s="6">
        <v>40816</v>
      </c>
      <c r="ASR32" s="1">
        <v>23.9</v>
      </c>
      <c r="ASS32" s="1">
        <v>28290865</v>
      </c>
      <c r="AST32" s="3">
        <f t="shared" si="237"/>
        <v>676151673.5</v>
      </c>
      <c r="ASV32" s="6">
        <v>40816</v>
      </c>
      <c r="ASW32" s="1">
        <v>14.64</v>
      </c>
      <c r="ASX32" s="1">
        <v>2242646</v>
      </c>
      <c r="ASY32" s="3">
        <f t="shared" si="238"/>
        <v>32832337.440000001</v>
      </c>
      <c r="ATA32" s="6">
        <v>40816</v>
      </c>
      <c r="ATB32" s="1">
        <v>7.72</v>
      </c>
      <c r="ATC32" s="1">
        <v>98065272</v>
      </c>
      <c r="ATD32" s="3">
        <f t="shared" si="239"/>
        <v>757063899.84000003</v>
      </c>
      <c r="ATF32" s="6">
        <v>40816</v>
      </c>
      <c r="ATG32" s="1">
        <v>2.65</v>
      </c>
      <c r="ATH32" s="1">
        <v>31702921</v>
      </c>
      <c r="ATI32" s="3">
        <f t="shared" si="240"/>
        <v>84012740.649999991</v>
      </c>
      <c r="ATN32" s="3" t="str">
        <f t="shared" si="241"/>
        <v/>
      </c>
      <c r="ATS32" s="3" t="str">
        <f t="shared" si="242"/>
        <v/>
      </c>
      <c r="ATX32" s="3" t="str">
        <f t="shared" si="243"/>
        <v/>
      </c>
      <c r="ATZ32" s="6">
        <v>40816</v>
      </c>
      <c r="AUA32" s="1">
        <v>21.77</v>
      </c>
      <c r="AUB32" s="1">
        <v>2826516</v>
      </c>
      <c r="AUC32" s="3">
        <f t="shared" si="244"/>
        <v>61533253.32</v>
      </c>
      <c r="AUH32" s="3" t="str">
        <f t="shared" si="245"/>
        <v/>
      </c>
      <c r="AUM32" s="3" t="str">
        <f t="shared" si="246"/>
        <v/>
      </c>
      <c r="AUR32" s="3" t="str">
        <f t="shared" si="247"/>
        <v/>
      </c>
      <c r="AUT32" s="6">
        <v>40816</v>
      </c>
      <c r="AUU32" s="1">
        <v>3.64</v>
      </c>
      <c r="AUV32" s="1">
        <v>86768873</v>
      </c>
      <c r="AUW32" s="3">
        <f t="shared" si="248"/>
        <v>315838697.72000003</v>
      </c>
      <c r="AVB32" s="3" t="str">
        <f t="shared" si="249"/>
        <v/>
      </c>
      <c r="AVD32" s="6">
        <v>40816</v>
      </c>
      <c r="AVE32" s="1">
        <v>14</v>
      </c>
      <c r="AVF32" s="1">
        <v>101861816</v>
      </c>
      <c r="AVG32" s="3">
        <f t="shared" si="250"/>
        <v>1426065424</v>
      </c>
      <c r="AVI32" s="6">
        <v>40816</v>
      </c>
      <c r="AVJ32" s="1">
        <v>28.45</v>
      </c>
      <c r="AVK32" s="1">
        <v>32752639</v>
      </c>
      <c r="AVL32" s="3">
        <f t="shared" si="251"/>
        <v>931812579.54999995</v>
      </c>
      <c r="AVQ32" s="3" t="str">
        <f t="shared" si="252"/>
        <v/>
      </c>
      <c r="AVS32" s="6">
        <v>40816</v>
      </c>
      <c r="AVT32" s="1">
        <v>7.6449999999999996</v>
      </c>
      <c r="AVU32" s="1">
        <v>17874320</v>
      </c>
      <c r="AVV32" s="3">
        <f t="shared" si="253"/>
        <v>136649176.40000001</v>
      </c>
      <c r="AVX32" s="6">
        <v>40816</v>
      </c>
      <c r="AVY32" s="1">
        <v>25.89</v>
      </c>
      <c r="AVZ32" s="1">
        <v>38244802</v>
      </c>
      <c r="AWA32" s="3">
        <f t="shared" si="254"/>
        <v>990157923.77999997</v>
      </c>
      <c r="AWC32" s="6">
        <v>40816</v>
      </c>
      <c r="AWD32" s="1">
        <v>8.77</v>
      </c>
      <c r="AWE32" s="1">
        <v>32538962</v>
      </c>
      <c r="AWF32" s="3">
        <f t="shared" si="255"/>
        <v>285366696.74000001</v>
      </c>
      <c r="AWH32" s="6">
        <v>40816</v>
      </c>
      <c r="AWI32" s="1">
        <v>41.18</v>
      </c>
      <c r="AWJ32" s="1">
        <v>45358449</v>
      </c>
      <c r="AWK32" s="3">
        <f t="shared" si="256"/>
        <v>1867860929.8199999</v>
      </c>
      <c r="AWP32" s="3" t="str">
        <f t="shared" si="257"/>
        <v/>
      </c>
      <c r="AWU32" s="3" t="str">
        <f t="shared" si="258"/>
        <v/>
      </c>
      <c r="AWZ32" s="3" t="str">
        <f t="shared" si="259"/>
        <v/>
      </c>
      <c r="AXB32" s="6">
        <v>40816</v>
      </c>
      <c r="AXC32" s="1">
        <v>14.65</v>
      </c>
      <c r="AXD32" s="1">
        <v>71719036</v>
      </c>
      <c r="AXE32" s="3">
        <f t="shared" si="260"/>
        <v>1050683877.4</v>
      </c>
      <c r="AXG32" s="6">
        <v>40816</v>
      </c>
      <c r="AXH32" s="1">
        <v>20.664999999999999</v>
      </c>
      <c r="AXI32" s="1">
        <v>8079292</v>
      </c>
      <c r="AXJ32" s="3">
        <f t="shared" si="261"/>
        <v>166958569.18000001</v>
      </c>
      <c r="AXO32" s="3" t="str">
        <f t="shared" si="262"/>
        <v/>
      </c>
      <c r="AXT32" s="3" t="str">
        <f t="shared" si="263"/>
        <v/>
      </c>
      <c r="AXV32" s="6">
        <v>40816</v>
      </c>
      <c r="AXW32" s="1">
        <v>12.83</v>
      </c>
      <c r="AXX32" s="1">
        <v>1609335</v>
      </c>
      <c r="AXY32" s="3">
        <f t="shared" si="264"/>
        <v>20647768.050000001</v>
      </c>
      <c r="AYA32" s="6">
        <v>40816</v>
      </c>
      <c r="AYB32" s="1">
        <v>13.78</v>
      </c>
      <c r="AYC32" s="1">
        <v>14888723</v>
      </c>
      <c r="AYD32" s="3">
        <f t="shared" si="265"/>
        <v>205166602.94</v>
      </c>
      <c r="AYF32" s="6">
        <v>40816</v>
      </c>
      <c r="AYG32" s="1">
        <v>13.47</v>
      </c>
      <c r="AYH32" s="1">
        <v>17488549</v>
      </c>
      <c r="AYI32" s="3">
        <f t="shared" si="266"/>
        <v>235570755.03</v>
      </c>
      <c r="AYK32" s="6">
        <v>40816</v>
      </c>
      <c r="AYL32" s="1">
        <v>3.1</v>
      </c>
      <c r="AYM32" s="1">
        <v>12327965</v>
      </c>
      <c r="AYN32" s="3">
        <f t="shared" si="267"/>
        <v>38216691.5</v>
      </c>
      <c r="AYP32" s="6">
        <v>40816</v>
      </c>
      <c r="AYQ32" s="1">
        <v>17.71</v>
      </c>
      <c r="AYR32" s="1">
        <v>17311477</v>
      </c>
      <c r="AYS32" s="3">
        <f t="shared" si="268"/>
        <v>306586257.67000002</v>
      </c>
      <c r="AYX32" s="3" t="str">
        <f t="shared" si="269"/>
        <v/>
      </c>
      <c r="AYZ32" s="6">
        <v>40816</v>
      </c>
      <c r="AZA32" s="1">
        <v>5.6683000000000003</v>
      </c>
      <c r="AZB32" s="1">
        <v>558732100</v>
      </c>
      <c r="AZC32" s="3">
        <f t="shared" si="270"/>
        <v>3167061162.4300003</v>
      </c>
      <c r="AZH32" s="3" t="str">
        <f t="shared" si="271"/>
        <v/>
      </c>
      <c r="AZJ32" s="6">
        <v>40816</v>
      </c>
      <c r="AZK32" s="1">
        <v>30.61</v>
      </c>
      <c r="AZL32" s="1">
        <v>20760050</v>
      </c>
      <c r="AZM32" s="3">
        <f t="shared" si="272"/>
        <v>635465130.5</v>
      </c>
      <c r="AZO32" s="6">
        <v>40816</v>
      </c>
      <c r="AZP32" s="1">
        <v>35.020000000000003</v>
      </c>
      <c r="AZQ32" s="1">
        <v>188686991</v>
      </c>
      <c r="AZR32" s="3">
        <f t="shared" si="273"/>
        <v>6607818424.8200006</v>
      </c>
      <c r="AZT32" s="6">
        <v>40816</v>
      </c>
      <c r="AZU32" s="1">
        <v>42.98</v>
      </c>
      <c r="AZV32" s="1">
        <v>88647673</v>
      </c>
      <c r="AZW32" s="3">
        <f t="shared" si="274"/>
        <v>3810076985.5399995</v>
      </c>
      <c r="BAB32" s="3" t="str">
        <f t="shared" si="275"/>
        <v/>
      </c>
      <c r="BAD32" s="6">
        <v>40816</v>
      </c>
      <c r="BAE32" s="1">
        <v>18.11</v>
      </c>
      <c r="BAF32" s="1">
        <v>31269231</v>
      </c>
      <c r="BAG32" s="3">
        <f t="shared" si="276"/>
        <v>566285773.40999997</v>
      </c>
      <c r="BAL32" s="3" t="str">
        <f t="shared" si="277"/>
        <v/>
      </c>
      <c r="BAQ32" s="3" t="str">
        <f t="shared" si="278"/>
        <v/>
      </c>
      <c r="BAS32" s="6">
        <v>40816</v>
      </c>
      <c r="BAT32" s="1">
        <v>17.54</v>
      </c>
      <c r="BAU32" s="1">
        <v>327128358</v>
      </c>
      <c r="BAV32" s="3">
        <f t="shared" si="279"/>
        <v>5737831399.3199997</v>
      </c>
      <c r="BBA32" s="3" t="str">
        <f t="shared" si="280"/>
        <v/>
      </c>
      <c r="BBF32" s="3" t="str">
        <f t="shared" si="281"/>
        <v/>
      </c>
      <c r="BBK32" s="3" t="str">
        <f t="shared" si="282"/>
        <v/>
      </c>
      <c r="BBP32" s="3" t="str">
        <f t="shared" si="283"/>
        <v/>
      </c>
      <c r="BBU32" s="3" t="str">
        <f t="shared" si="284"/>
        <v/>
      </c>
      <c r="BBW32" s="6">
        <v>40816</v>
      </c>
      <c r="BBX32" s="1">
        <v>6.68</v>
      </c>
      <c r="BBY32" s="1">
        <v>72728969</v>
      </c>
      <c r="BBZ32" s="3">
        <f t="shared" si="285"/>
        <v>485829512.91999996</v>
      </c>
      <c r="BCE32" s="3" t="str">
        <f t="shared" si="286"/>
        <v/>
      </c>
      <c r="BCJ32" s="3" t="str">
        <f t="shared" si="287"/>
        <v/>
      </c>
      <c r="BCO32" s="3" t="str">
        <f t="shared" si="288"/>
        <v/>
      </c>
      <c r="BCT32" s="3" t="str">
        <f t="shared" si="289"/>
        <v/>
      </c>
      <c r="BCY32" s="3" t="str">
        <f t="shared" si="290"/>
        <v/>
      </c>
      <c r="BDD32" s="3" t="str">
        <f t="shared" si="291"/>
        <v/>
      </c>
      <c r="BDI32" s="3" t="str">
        <f t="shared" si="292"/>
        <v/>
      </c>
      <c r="BDN32" s="3" t="str">
        <f t="shared" si="293"/>
        <v/>
      </c>
      <c r="BDS32" s="3" t="str">
        <f t="shared" si="294"/>
        <v/>
      </c>
      <c r="BDU32" s="6">
        <v>40816</v>
      </c>
      <c r="BDV32" s="1">
        <v>4.8499999999999996</v>
      </c>
      <c r="BDW32" s="1">
        <v>80095601</v>
      </c>
      <c r="BDX32" s="3">
        <f t="shared" si="295"/>
        <v>388463664.84999996</v>
      </c>
      <c r="BDZ32" s="6">
        <v>40816</v>
      </c>
      <c r="BEA32" s="1">
        <v>5.15</v>
      </c>
      <c r="BEB32" s="1">
        <v>124913002</v>
      </c>
      <c r="BEC32" s="3">
        <f t="shared" si="296"/>
        <v>643301960.30000007</v>
      </c>
      <c r="BEH32" s="3" t="str">
        <f t="shared" si="297"/>
        <v/>
      </c>
      <c r="BEM32" s="3" t="str">
        <f t="shared" si="298"/>
        <v/>
      </c>
      <c r="BER32" s="3" t="str">
        <f t="shared" si="299"/>
        <v/>
      </c>
      <c r="BET32" s="6">
        <v>40816</v>
      </c>
      <c r="BEU32" s="1">
        <v>30.79</v>
      </c>
      <c r="BEV32" s="1">
        <v>131338682</v>
      </c>
      <c r="BEW32" s="3">
        <f t="shared" si="300"/>
        <v>4043918018.7799997</v>
      </c>
      <c r="BEY32" s="6">
        <v>40816</v>
      </c>
      <c r="BEZ32" s="1">
        <v>21.83</v>
      </c>
      <c r="BFA32" s="1">
        <v>26654004</v>
      </c>
      <c r="BFB32" s="3">
        <f t="shared" si="301"/>
        <v>581856907.31999993</v>
      </c>
      <c r="BFD32" s="6">
        <v>40816</v>
      </c>
      <c r="BFE32" s="1">
        <v>10.18</v>
      </c>
      <c r="BFF32" s="1">
        <v>22467238</v>
      </c>
      <c r="BFG32" s="3">
        <f t="shared" si="302"/>
        <v>228716482.84</v>
      </c>
      <c r="BFI32" s="6">
        <v>40816</v>
      </c>
      <c r="BFJ32" s="1">
        <v>27.01</v>
      </c>
      <c r="BFK32" s="1">
        <v>108491195</v>
      </c>
      <c r="BFL32" s="3">
        <f t="shared" si="303"/>
        <v>2930347176.9500003</v>
      </c>
      <c r="BFN32" s="6">
        <v>40816</v>
      </c>
      <c r="BFO32" s="1">
        <v>4.32</v>
      </c>
      <c r="BFP32" s="1">
        <v>852389301</v>
      </c>
      <c r="BFQ32" s="3">
        <f t="shared" si="304"/>
        <v>3682321780.3200002</v>
      </c>
      <c r="BFS32" s="6">
        <v>40816</v>
      </c>
      <c r="BFT32" s="1">
        <v>14.97</v>
      </c>
      <c r="BFU32" s="1">
        <v>273642587</v>
      </c>
      <c r="BFV32" s="3">
        <f t="shared" si="305"/>
        <v>4096429527.3900003</v>
      </c>
      <c r="BFX32" s="6">
        <v>40816</v>
      </c>
      <c r="BFY32" s="1">
        <v>26.2</v>
      </c>
      <c r="BFZ32" s="1">
        <v>16663045</v>
      </c>
      <c r="BGA32" s="3">
        <f t="shared" si="306"/>
        <v>436571779</v>
      </c>
      <c r="BGF32" s="3" t="str">
        <f t="shared" si="307"/>
        <v/>
      </c>
      <c r="BGH32" s="6">
        <v>40816</v>
      </c>
      <c r="BGI32" s="1">
        <v>27.44</v>
      </c>
      <c r="BGJ32" s="1">
        <v>73906257</v>
      </c>
      <c r="BGK32" s="3">
        <f t="shared" si="308"/>
        <v>2027987692.0800002</v>
      </c>
      <c r="BGM32" s="6">
        <v>40816</v>
      </c>
      <c r="BGN32" s="1">
        <v>42.96</v>
      </c>
      <c r="BGO32" s="1">
        <v>14125785</v>
      </c>
      <c r="BGP32" s="3">
        <f t="shared" si="309"/>
        <v>606843723.60000002</v>
      </c>
      <c r="BGR32" s="6">
        <v>40816</v>
      </c>
      <c r="BGS32" s="1">
        <v>21.22</v>
      </c>
      <c r="BGT32" s="1">
        <v>140667855</v>
      </c>
      <c r="BGU32" s="3">
        <f t="shared" si="310"/>
        <v>2984971883.0999999</v>
      </c>
      <c r="BGW32" s="6">
        <v>40816</v>
      </c>
      <c r="BGX32" s="1">
        <v>16.8</v>
      </c>
      <c r="BGY32" s="1">
        <v>174260850</v>
      </c>
      <c r="BGZ32" s="3">
        <f t="shared" si="311"/>
        <v>2927582280</v>
      </c>
      <c r="BHB32" s="6">
        <v>40816</v>
      </c>
      <c r="BHC32" s="1">
        <v>5.46</v>
      </c>
      <c r="BHD32" s="1">
        <v>78044001</v>
      </c>
      <c r="BHE32" s="3">
        <f t="shared" si="312"/>
        <v>426120245.45999998</v>
      </c>
      <c r="BHJ32" s="3" t="str">
        <f t="shared" si="313"/>
        <v/>
      </c>
      <c r="BHL32" s="6">
        <v>40816</v>
      </c>
      <c r="BHM32" s="1">
        <v>5.63</v>
      </c>
      <c r="BHN32" s="1">
        <v>336249888</v>
      </c>
      <c r="BHO32" s="3">
        <f t="shared" si="314"/>
        <v>1893086869.4400001</v>
      </c>
      <c r="BHQ32" s="6">
        <v>40816</v>
      </c>
      <c r="BHR32" s="1">
        <v>46.189799999999998</v>
      </c>
      <c r="BHS32" s="1">
        <v>96447863</v>
      </c>
      <c r="BHT32" s="3">
        <f t="shared" si="315"/>
        <v>4454907502.3973999</v>
      </c>
      <c r="BHV32" s="6">
        <v>40816</v>
      </c>
      <c r="BHW32" s="1">
        <v>37</v>
      </c>
      <c r="BHX32" s="1">
        <v>40898167</v>
      </c>
      <c r="BHY32" s="3">
        <f t="shared" si="316"/>
        <v>1513232179</v>
      </c>
      <c r="BIA32" s="6">
        <v>40816</v>
      </c>
      <c r="BIB32" s="1">
        <v>17.260000000000002</v>
      </c>
      <c r="BIC32" s="1">
        <v>759880833</v>
      </c>
      <c r="BID32" s="3">
        <f t="shared" si="317"/>
        <v>13115543177.580002</v>
      </c>
      <c r="BIF32" s="6">
        <v>40816</v>
      </c>
      <c r="BIG32" s="1">
        <v>10.275</v>
      </c>
      <c r="BIH32" s="1">
        <v>629721453</v>
      </c>
      <c r="BII32" s="3">
        <f t="shared" si="318"/>
        <v>6470387929.5749998</v>
      </c>
      <c r="BIK32" s="6">
        <v>40816</v>
      </c>
      <c r="BIL32" s="1">
        <v>16.774999999999999</v>
      </c>
      <c r="BIM32" s="1">
        <v>76213416</v>
      </c>
      <c r="BIN32" s="3">
        <f t="shared" si="319"/>
        <v>1278480053.3999999</v>
      </c>
      <c r="BIP32" s="6">
        <v>40816</v>
      </c>
      <c r="BIQ32" s="1">
        <v>16.239999999999998</v>
      </c>
      <c r="BIR32" s="1">
        <v>567732523</v>
      </c>
      <c r="BIS32" s="3">
        <f t="shared" si="320"/>
        <v>9219976173.5199986</v>
      </c>
      <c r="BIU32" s="6">
        <v>40816</v>
      </c>
      <c r="BIV32" s="1">
        <v>9.24</v>
      </c>
      <c r="BIW32" s="1">
        <v>217821567</v>
      </c>
      <c r="BIX32" s="3">
        <f t="shared" si="321"/>
        <v>2012671279.0800002</v>
      </c>
      <c r="BIZ32" s="6">
        <v>40816</v>
      </c>
      <c r="BJA32" s="1">
        <v>33.93</v>
      </c>
      <c r="BJB32" s="1">
        <v>547273305</v>
      </c>
      <c r="BJC32" s="3">
        <f t="shared" si="322"/>
        <v>18568983238.650002</v>
      </c>
      <c r="BJH32" s="3" t="str">
        <f t="shared" si="323"/>
        <v/>
      </c>
      <c r="BJJ32" s="6">
        <v>40816</v>
      </c>
      <c r="BJK32" s="1">
        <v>24.36</v>
      </c>
      <c r="BJL32" s="1">
        <v>75091873</v>
      </c>
      <c r="BJM32" s="3">
        <f t="shared" si="324"/>
        <v>1829238026.28</v>
      </c>
      <c r="BJR32" s="3" t="str">
        <f t="shared" si="325"/>
        <v/>
      </c>
      <c r="BJT32" s="6">
        <v>40816</v>
      </c>
      <c r="BJU32" s="1">
        <v>5.08</v>
      </c>
      <c r="BJV32" s="1">
        <v>1641612700</v>
      </c>
      <c r="BJW32" s="3">
        <f t="shared" si="326"/>
        <v>8339392516</v>
      </c>
      <c r="BKB32" s="3" t="str">
        <f t="shared" si="327"/>
        <v/>
      </c>
      <c r="BKG32" s="3" t="str">
        <f t="shared" si="328"/>
        <v/>
      </c>
      <c r="BKI32" s="6">
        <v>40816</v>
      </c>
      <c r="BKJ32" s="1">
        <v>23.33</v>
      </c>
      <c r="BKK32" s="1">
        <v>234413576</v>
      </c>
      <c r="BKL32" s="3">
        <f t="shared" si="329"/>
        <v>5468868728.0799999</v>
      </c>
      <c r="BKN32" s="6">
        <v>40816</v>
      </c>
      <c r="BKO32" s="1">
        <v>23.16</v>
      </c>
      <c r="BKP32" s="1">
        <v>57235908</v>
      </c>
      <c r="BKQ32" s="3">
        <f t="shared" si="330"/>
        <v>1325583629.28</v>
      </c>
      <c r="BKS32" s="6">
        <v>40816</v>
      </c>
      <c r="BKT32" s="1">
        <v>15.17</v>
      </c>
      <c r="BKU32" s="1">
        <v>38010638</v>
      </c>
      <c r="BKV32" s="3">
        <f t="shared" si="331"/>
        <v>576621378.46000004</v>
      </c>
      <c r="BKX32" s="6">
        <v>40816</v>
      </c>
      <c r="BKY32" s="1">
        <v>66.33</v>
      </c>
      <c r="BKZ32" s="1">
        <v>130579764</v>
      </c>
      <c r="BLA32" s="3">
        <f t="shared" si="332"/>
        <v>8661355746.1199989</v>
      </c>
      <c r="BLC32" s="6">
        <v>40816</v>
      </c>
      <c r="BLD32" s="1">
        <v>38.28</v>
      </c>
      <c r="BLE32" s="1">
        <v>232548524</v>
      </c>
      <c r="BLF32" s="3">
        <f t="shared" si="333"/>
        <v>8901957498.7199993</v>
      </c>
      <c r="BLH32" s="6">
        <v>40816</v>
      </c>
      <c r="BLI32" s="1">
        <v>120.04</v>
      </c>
      <c r="BLJ32" s="1">
        <v>21966233</v>
      </c>
      <c r="BLK32" s="3">
        <f t="shared" si="334"/>
        <v>2636826609.3200002</v>
      </c>
      <c r="BLM32" s="6">
        <v>40816</v>
      </c>
      <c r="BLN32" s="1">
        <v>27.44</v>
      </c>
      <c r="BLO32" s="1">
        <v>336631617</v>
      </c>
      <c r="BLP32" s="3">
        <f t="shared" si="335"/>
        <v>9237171570.4799995</v>
      </c>
      <c r="BLR32" s="6">
        <v>40816</v>
      </c>
      <c r="BLS32" s="1">
        <v>16.3</v>
      </c>
      <c r="BLT32" s="1">
        <v>627535763</v>
      </c>
      <c r="BLU32" s="3">
        <f t="shared" si="336"/>
        <v>10228832936.9</v>
      </c>
      <c r="BLZ32" s="3" t="str">
        <f t="shared" si="337"/>
        <v/>
      </c>
      <c r="BMB32" s="6">
        <v>40816</v>
      </c>
      <c r="BMC32" s="1">
        <v>22.346499999999999</v>
      </c>
      <c r="BMD32" s="1">
        <v>359458089</v>
      </c>
      <c r="BME32" s="3">
        <f t="shared" si="338"/>
        <v>8032630185.8385</v>
      </c>
      <c r="BMJ32" s="3" t="str">
        <f t="shared" si="339"/>
        <v/>
      </c>
      <c r="BML32" s="6">
        <v>40816</v>
      </c>
      <c r="BMM32" s="1">
        <v>31.88</v>
      </c>
      <c r="BMN32" s="1">
        <v>279482577</v>
      </c>
      <c r="BMO32" s="3">
        <f t="shared" si="340"/>
        <v>8909904554.7600002</v>
      </c>
      <c r="BMQ32" s="6">
        <v>40816</v>
      </c>
      <c r="BMR32" s="1">
        <v>25.72</v>
      </c>
      <c r="BMS32" s="1">
        <v>269734564</v>
      </c>
      <c r="BMT32" s="3">
        <f t="shared" si="341"/>
        <v>6937572986.0799999</v>
      </c>
      <c r="BMV32" s="6">
        <v>40816</v>
      </c>
      <c r="BMW32" s="1">
        <v>55.16</v>
      </c>
      <c r="BMX32" s="1">
        <v>76757081</v>
      </c>
      <c r="BMY32" s="3">
        <f t="shared" si="342"/>
        <v>4233920587.9599996</v>
      </c>
      <c r="BND32" s="3" t="str">
        <f t="shared" si="343"/>
        <v/>
      </c>
      <c r="BNF32" s="6">
        <v>40816</v>
      </c>
      <c r="BNG32" s="1">
        <v>42.3</v>
      </c>
      <c r="BNH32" s="1">
        <v>188420658</v>
      </c>
      <c r="BNI32" s="3">
        <f t="shared" si="344"/>
        <v>7970193833.3999996</v>
      </c>
      <c r="BNK32" s="6">
        <v>40816</v>
      </c>
      <c r="BNL32" s="1">
        <v>72.7</v>
      </c>
      <c r="BNM32" s="1">
        <v>153819943</v>
      </c>
      <c r="BNN32" s="3">
        <f t="shared" si="345"/>
        <v>11182709856.1</v>
      </c>
      <c r="BNP32" s="6">
        <v>40816</v>
      </c>
      <c r="BNQ32" s="1">
        <v>37.979999999999997</v>
      </c>
      <c r="BNR32" s="1">
        <v>185504588</v>
      </c>
      <c r="BNS32" s="3">
        <f t="shared" si="346"/>
        <v>7045464252.2399998</v>
      </c>
      <c r="BNU32" s="6">
        <v>40816</v>
      </c>
      <c r="BNV32" s="1">
        <v>24.25</v>
      </c>
      <c r="BNW32" s="1">
        <v>303811030</v>
      </c>
      <c r="BNX32" s="3">
        <f t="shared" si="347"/>
        <v>7367417477.5</v>
      </c>
      <c r="BNZ32" s="6">
        <v>40816</v>
      </c>
      <c r="BOA32" s="1">
        <v>20.45</v>
      </c>
      <c r="BOB32" s="1">
        <v>531079675</v>
      </c>
      <c r="BOC32" s="3">
        <f t="shared" si="348"/>
        <v>10860579353.75</v>
      </c>
      <c r="BOE32" s="6">
        <v>40816</v>
      </c>
      <c r="BOF32" s="1">
        <v>88.83</v>
      </c>
      <c r="BOG32" s="1">
        <v>53453844</v>
      </c>
      <c r="BOH32" s="3">
        <f t="shared" si="349"/>
        <v>4748304962.5199995</v>
      </c>
      <c r="BOJ32" s="6">
        <v>40816</v>
      </c>
      <c r="BOK32" s="1">
        <v>10.192399999999999</v>
      </c>
      <c r="BOL32" s="1">
        <v>1786682957</v>
      </c>
      <c r="BOM32" s="3">
        <f t="shared" si="350"/>
        <v>18210587370.9268</v>
      </c>
      <c r="BOO32" s="6">
        <v>40816</v>
      </c>
      <c r="BOP32" s="1">
        <v>47.44</v>
      </c>
      <c r="BOQ32" s="1">
        <v>255375665</v>
      </c>
      <c r="BOR32" s="3">
        <f t="shared" si="351"/>
        <v>12115021547.599998</v>
      </c>
      <c r="BOT32" s="6">
        <v>40816</v>
      </c>
      <c r="BOU32" s="1">
        <v>12.4117</v>
      </c>
      <c r="BOV32" s="1">
        <v>929847414</v>
      </c>
      <c r="BOW32" s="3">
        <f t="shared" si="352"/>
        <v>11540987148.3438</v>
      </c>
      <c r="BOY32" s="6">
        <v>40816</v>
      </c>
      <c r="BOZ32" s="1">
        <v>121.42700000000001</v>
      </c>
      <c r="BPA32" s="1">
        <v>93488844</v>
      </c>
      <c r="BPB32" s="3">
        <f t="shared" si="353"/>
        <v>11352069860.388</v>
      </c>
      <c r="BPD32" s="6">
        <v>40816</v>
      </c>
      <c r="BPE32" s="1">
        <v>80.38</v>
      </c>
      <c r="BPF32" s="1">
        <v>183081944</v>
      </c>
      <c r="BPG32" s="3">
        <f t="shared" si="354"/>
        <v>14716126658.719999</v>
      </c>
      <c r="BPI32" s="6">
        <v>40816</v>
      </c>
      <c r="BPJ32" s="1">
        <v>11.27</v>
      </c>
      <c r="BPK32" s="1">
        <v>1221839009</v>
      </c>
      <c r="BPL32" s="3">
        <f t="shared" si="355"/>
        <v>13770125631.43</v>
      </c>
      <c r="BPN32" s="6">
        <v>40816</v>
      </c>
      <c r="BPO32" s="1">
        <v>24.39</v>
      </c>
      <c r="BPP32" s="1">
        <v>66351317</v>
      </c>
      <c r="BPQ32" s="3">
        <f t="shared" si="356"/>
        <v>1618308621.6300001</v>
      </c>
      <c r="BPS32" s="6">
        <v>40816</v>
      </c>
      <c r="BPT32" s="1">
        <v>10.355</v>
      </c>
      <c r="BPU32" s="1">
        <v>1195569871</v>
      </c>
      <c r="BPV32" s="3">
        <f t="shared" si="357"/>
        <v>12380126014.205</v>
      </c>
      <c r="BPX32" s="6">
        <v>40816</v>
      </c>
      <c r="BPY32" s="1">
        <v>28.57</v>
      </c>
      <c r="BPZ32" s="1">
        <v>749601340</v>
      </c>
      <c r="BQA32" s="3">
        <f t="shared" si="358"/>
        <v>21416110283.799999</v>
      </c>
      <c r="BQF32" s="3" t="str">
        <f t="shared" si="359"/>
        <v/>
      </c>
      <c r="BQH32" s="6">
        <v>40816</v>
      </c>
      <c r="BQI32" s="1">
        <v>16.181000000000001</v>
      </c>
      <c r="BQJ32" s="1">
        <v>3038097027</v>
      </c>
      <c r="BQK32" s="3">
        <f t="shared" si="360"/>
        <v>49159447993.887001</v>
      </c>
      <c r="BQM32" s="6">
        <v>40816</v>
      </c>
      <c r="BQN32" s="1">
        <v>24.17</v>
      </c>
      <c r="BQO32" s="1">
        <v>440703180</v>
      </c>
      <c r="BQP32" s="3">
        <f t="shared" si="361"/>
        <v>10651795860.6</v>
      </c>
      <c r="BQR32" s="6">
        <v>40816</v>
      </c>
      <c r="BQS32" s="1">
        <v>32.770000000000003</v>
      </c>
      <c r="BQT32" s="1">
        <v>172023646</v>
      </c>
      <c r="BQU32" s="3">
        <f t="shared" si="362"/>
        <v>5637214879.4200001</v>
      </c>
      <c r="BQW32" s="6">
        <v>40816</v>
      </c>
      <c r="BQX32" s="1">
        <v>19.399999999999999</v>
      </c>
      <c r="BQY32" s="1">
        <v>1077465888</v>
      </c>
      <c r="BQZ32" s="3">
        <f t="shared" si="363"/>
        <v>20902838227.199997</v>
      </c>
      <c r="BRB32" s="6">
        <v>40816</v>
      </c>
      <c r="BRC32" s="1">
        <v>12.51</v>
      </c>
      <c r="BRD32" s="1">
        <v>1430359234</v>
      </c>
      <c r="BRE32" s="3">
        <f t="shared" si="364"/>
        <v>17893794017.34</v>
      </c>
      <c r="BRG32" s="6">
        <v>40816</v>
      </c>
      <c r="BRH32" s="1">
        <v>15.5</v>
      </c>
      <c r="BRI32" s="1">
        <v>4525681488</v>
      </c>
      <c r="BRJ32" s="3">
        <f t="shared" si="365"/>
        <v>70148063064</v>
      </c>
      <c r="BRL32" s="6">
        <v>40816</v>
      </c>
      <c r="BRM32" s="1">
        <v>21.335000000000001</v>
      </c>
      <c r="BRN32" s="1">
        <v>3834584239</v>
      </c>
      <c r="BRO32" s="3">
        <f t="shared" si="366"/>
        <v>81810854739.065002</v>
      </c>
      <c r="BRQ32" s="6">
        <v>40816</v>
      </c>
      <c r="BRR32" s="1">
        <v>28.74</v>
      </c>
      <c r="BRS32" s="1">
        <v>2548011797</v>
      </c>
      <c r="BRT32" s="3">
        <f t="shared" si="367"/>
        <v>73229859045.779999</v>
      </c>
      <c r="BRV32" s="6">
        <v>40816</v>
      </c>
      <c r="BRW32" s="1">
        <v>92.59</v>
      </c>
      <c r="BRX32" s="1">
        <v>689768328</v>
      </c>
      <c r="BRY32" s="3">
        <f t="shared" si="368"/>
        <v>63865649489.520004</v>
      </c>
      <c r="BSA32" s="6">
        <v>40816</v>
      </c>
      <c r="BSB32" s="1">
        <v>21.43</v>
      </c>
      <c r="BSC32" s="1">
        <v>1578742848</v>
      </c>
      <c r="BSD32" s="3">
        <f t="shared" si="369"/>
        <v>33832459232.639999</v>
      </c>
      <c r="BSF32" s="6">
        <v>40816</v>
      </c>
      <c r="BSG32" s="1">
        <v>24.12</v>
      </c>
      <c r="BSH32" s="1">
        <v>2750448251</v>
      </c>
      <c r="BSI32" s="3">
        <f t="shared" si="370"/>
        <v>66340811814.120003</v>
      </c>
      <c r="BSN32" s="3" t="str">
        <f t="shared" si="371"/>
        <v/>
      </c>
      <c r="BSP32" s="6">
        <v>40816</v>
      </c>
      <c r="BSQ32" s="1">
        <v>257.77</v>
      </c>
      <c r="BSR32" s="1">
        <v>246275449</v>
      </c>
      <c r="BSS32" s="3">
        <f t="shared" si="372"/>
        <v>63482422488.729996</v>
      </c>
      <c r="BSU32" s="6">
        <v>40816</v>
      </c>
      <c r="BSV32" s="1">
        <v>54.474299999999999</v>
      </c>
      <c r="BSW32" s="1">
        <v>9694165516</v>
      </c>
      <c r="BSX32" s="3">
        <f t="shared" si="373"/>
        <v>528082880568.23877</v>
      </c>
    </row>
    <row r="33" spans="2:1870" x14ac:dyDescent="0.2">
      <c r="B33" s="6">
        <v>40724</v>
      </c>
      <c r="C33" s="1">
        <v>0.75</v>
      </c>
      <c r="D33" s="1">
        <v>2010697</v>
      </c>
      <c r="E33" s="3">
        <f t="shared" si="0"/>
        <v>1508022.75</v>
      </c>
      <c r="G33" s="6">
        <v>40633</v>
      </c>
      <c r="H33" s="1">
        <v>5.9999999999999995E-4</v>
      </c>
      <c r="I33" s="1">
        <v>404786</v>
      </c>
      <c r="J33" s="3">
        <f t="shared" si="1"/>
        <v>242.87159999999997</v>
      </c>
      <c r="L33" s="6">
        <v>40633</v>
      </c>
      <c r="M33" s="1">
        <v>2.0000000000000001E-4</v>
      </c>
      <c r="N33" s="1">
        <v>991019964</v>
      </c>
      <c r="O33" s="3">
        <f t="shared" si="2"/>
        <v>198203.99280000001</v>
      </c>
      <c r="Q33" s="6">
        <v>40724</v>
      </c>
      <c r="R33" s="1">
        <v>13.6</v>
      </c>
      <c r="S33" s="1">
        <v>611745</v>
      </c>
      <c r="T33" s="3">
        <f t="shared" si="3"/>
        <v>8319732</v>
      </c>
      <c r="V33" s="6">
        <v>40724</v>
      </c>
      <c r="W33" s="1">
        <v>6.9999999999999999E-4</v>
      </c>
      <c r="X33" s="1">
        <v>1223804</v>
      </c>
      <c r="Y33" s="3">
        <f t="shared" si="4"/>
        <v>856.66279999999995</v>
      </c>
      <c r="AA33" s="6">
        <v>40724</v>
      </c>
      <c r="AB33" s="1">
        <v>1.25E-4</v>
      </c>
      <c r="AC33" s="1">
        <v>1000</v>
      </c>
      <c r="AD33" s="3">
        <f t="shared" si="5"/>
        <v>0.125</v>
      </c>
      <c r="AF33" s="6">
        <v>40451</v>
      </c>
      <c r="AG33" s="1">
        <v>1.25E-4</v>
      </c>
      <c r="AH33" s="1">
        <v>172753</v>
      </c>
      <c r="AI33" s="3">
        <f t="shared" si="6"/>
        <v>21.594125000000002</v>
      </c>
      <c r="AK33" s="6">
        <v>40724</v>
      </c>
      <c r="AL33" s="1">
        <v>22.5</v>
      </c>
      <c r="AM33" s="1">
        <v>1425</v>
      </c>
      <c r="AN33" s="3">
        <f t="shared" si="7"/>
        <v>32062.5</v>
      </c>
      <c r="AP33" s="6">
        <v>40633</v>
      </c>
      <c r="AQ33" s="1">
        <v>80</v>
      </c>
      <c r="AR33" s="1">
        <v>3805</v>
      </c>
      <c r="AS33" s="3">
        <f t="shared" si="8"/>
        <v>304400</v>
      </c>
      <c r="AU33" s="6">
        <v>40451</v>
      </c>
      <c r="AV33" s="1">
        <v>1199.9999</v>
      </c>
      <c r="AW33" s="1">
        <v>0</v>
      </c>
      <c r="AX33" s="3" t="str">
        <f t="shared" si="9"/>
        <v/>
      </c>
      <c r="AZ33" s="6">
        <v>40724</v>
      </c>
      <c r="BA33" s="1">
        <v>0.51</v>
      </c>
      <c r="BB33" s="1">
        <v>34503</v>
      </c>
      <c r="BC33" s="3">
        <f t="shared" si="10"/>
        <v>17596.53</v>
      </c>
      <c r="BE33" s="6">
        <v>40543</v>
      </c>
      <c r="BF33" s="1">
        <v>1.5E-3</v>
      </c>
      <c r="BG33" s="1">
        <v>1645476</v>
      </c>
      <c r="BH33" s="3">
        <f t="shared" si="11"/>
        <v>2468.2139999999999</v>
      </c>
      <c r="BJ33" s="6">
        <v>40724</v>
      </c>
      <c r="BK33" s="1">
        <v>0.09</v>
      </c>
      <c r="BL33" s="1">
        <v>403846</v>
      </c>
      <c r="BM33" s="3">
        <f t="shared" si="12"/>
        <v>36346.14</v>
      </c>
      <c r="BO33" s="6">
        <v>40724</v>
      </c>
      <c r="BP33" s="1">
        <v>0.03</v>
      </c>
      <c r="BQ33" s="1">
        <v>46213535</v>
      </c>
      <c r="BR33" s="3">
        <f t="shared" si="13"/>
        <v>1386406.05</v>
      </c>
      <c r="BT33" s="6">
        <v>40178</v>
      </c>
      <c r="BU33" s="1">
        <v>1E-4</v>
      </c>
      <c r="BV33" s="1">
        <v>4280</v>
      </c>
      <c r="BW33" s="3">
        <f t="shared" si="14"/>
        <v>0.42800000000000005</v>
      </c>
      <c r="BY33" s="6">
        <v>40724</v>
      </c>
      <c r="BZ33" s="1">
        <v>0.25</v>
      </c>
      <c r="CA33" s="1">
        <v>2678184</v>
      </c>
      <c r="CB33" s="3">
        <f t="shared" si="15"/>
        <v>669546</v>
      </c>
      <c r="CD33" s="6">
        <v>40724</v>
      </c>
      <c r="CE33" s="1">
        <v>0.2</v>
      </c>
      <c r="CF33" s="1">
        <v>87475</v>
      </c>
      <c r="CG33" s="3">
        <f t="shared" si="16"/>
        <v>17495</v>
      </c>
      <c r="CI33" s="6">
        <v>40724</v>
      </c>
      <c r="CJ33" s="1">
        <v>6.8800000000000003E-4</v>
      </c>
      <c r="CK33" s="1">
        <v>2185821</v>
      </c>
      <c r="CL33" s="3">
        <f t="shared" si="17"/>
        <v>1503.844848</v>
      </c>
      <c r="CQ33" s="3" t="str">
        <f t="shared" si="18"/>
        <v/>
      </c>
      <c r="CS33" s="6">
        <v>40724</v>
      </c>
      <c r="CT33" s="1">
        <v>1.0169999999999999</v>
      </c>
      <c r="CU33" s="1">
        <v>1168150</v>
      </c>
      <c r="CV33" s="3">
        <f t="shared" si="19"/>
        <v>1188008.5499999998</v>
      </c>
      <c r="CX33" s="6">
        <v>40724</v>
      </c>
      <c r="CY33" s="1">
        <v>5.0831</v>
      </c>
      <c r="CZ33" s="1">
        <v>92095</v>
      </c>
      <c r="DA33" s="3">
        <f t="shared" si="20"/>
        <v>468128.09450000001</v>
      </c>
      <c r="DC33" s="6">
        <v>40724</v>
      </c>
      <c r="DD33" s="1">
        <v>0.01</v>
      </c>
      <c r="DE33" s="1">
        <v>131741</v>
      </c>
      <c r="DF33" s="3">
        <f t="shared" si="21"/>
        <v>1317.41</v>
      </c>
      <c r="DH33" s="6">
        <v>40724</v>
      </c>
      <c r="DI33" s="1">
        <v>0.22989999999999999</v>
      </c>
      <c r="DJ33" s="1">
        <v>1479376</v>
      </c>
      <c r="DK33" s="3">
        <f t="shared" si="22"/>
        <v>340108.54239999998</v>
      </c>
      <c r="DM33" s="6">
        <v>40451</v>
      </c>
      <c r="DN33" s="1">
        <v>64</v>
      </c>
      <c r="DO33" s="1">
        <v>795</v>
      </c>
      <c r="DP33" s="3">
        <f t="shared" si="23"/>
        <v>50880</v>
      </c>
      <c r="DR33" s="6">
        <v>40724</v>
      </c>
      <c r="DS33" s="1">
        <v>0.05</v>
      </c>
      <c r="DT33" s="1">
        <v>535683</v>
      </c>
      <c r="DU33" s="3">
        <f t="shared" si="24"/>
        <v>26784.15</v>
      </c>
      <c r="DW33" s="6">
        <v>40724</v>
      </c>
      <c r="DX33" s="1">
        <v>55.2</v>
      </c>
      <c r="DY33" s="1">
        <v>2380</v>
      </c>
      <c r="DZ33" s="3">
        <f t="shared" si="25"/>
        <v>131376</v>
      </c>
      <c r="EB33" s="6">
        <v>40724</v>
      </c>
      <c r="EC33" s="1">
        <v>3.64</v>
      </c>
      <c r="ED33" s="1">
        <v>6531</v>
      </c>
      <c r="EE33" s="3">
        <f t="shared" si="26"/>
        <v>23772.84</v>
      </c>
      <c r="EG33" s="6">
        <v>40724</v>
      </c>
      <c r="EH33" s="1">
        <v>9.1999999999999993</v>
      </c>
      <c r="EI33" s="1">
        <v>425935</v>
      </c>
      <c r="EJ33" s="3">
        <f t="shared" si="27"/>
        <v>3918601.9999999995</v>
      </c>
      <c r="EL33" s="6">
        <v>40724</v>
      </c>
      <c r="EM33" s="1">
        <v>2.3300000000000001E-2</v>
      </c>
      <c r="EN33" s="1">
        <v>4762162</v>
      </c>
      <c r="EO33" s="3">
        <f t="shared" si="28"/>
        <v>110958.37460000001</v>
      </c>
      <c r="EQ33" s="6">
        <v>38989</v>
      </c>
      <c r="ER33" s="1">
        <v>0.75</v>
      </c>
      <c r="ES33" s="1">
        <v>16745</v>
      </c>
      <c r="ET33" s="3">
        <f t="shared" si="29"/>
        <v>12558.75</v>
      </c>
      <c r="EV33" s="6">
        <v>40724</v>
      </c>
      <c r="EW33" s="1">
        <v>1.9E-3</v>
      </c>
      <c r="EX33" s="1">
        <v>181715880</v>
      </c>
      <c r="EY33" s="3">
        <f t="shared" si="30"/>
        <v>345260.17200000002</v>
      </c>
      <c r="FA33" s="6">
        <v>40633</v>
      </c>
      <c r="FB33" s="1">
        <v>18.8</v>
      </c>
      <c r="FC33" s="1">
        <v>4698</v>
      </c>
      <c r="FD33" s="3">
        <f t="shared" si="31"/>
        <v>88322.400000000009</v>
      </c>
      <c r="FF33" s="6">
        <v>40086</v>
      </c>
      <c r="FG33" s="1">
        <v>0.28999999999999998</v>
      </c>
      <c r="FH33" s="1">
        <v>22325</v>
      </c>
      <c r="FI33" s="3">
        <f t="shared" si="32"/>
        <v>6474.25</v>
      </c>
      <c r="FK33" s="6">
        <v>40724</v>
      </c>
      <c r="FL33" s="1">
        <v>1.46</v>
      </c>
      <c r="FM33" s="1">
        <v>21591584</v>
      </c>
      <c r="FN33" s="3">
        <f t="shared" si="33"/>
        <v>31523712.640000001</v>
      </c>
      <c r="FP33" s="6">
        <v>40724</v>
      </c>
      <c r="FQ33" s="1">
        <v>8.9999999999999998E-4</v>
      </c>
      <c r="FR33" s="1">
        <v>10226299</v>
      </c>
      <c r="FS33" s="3">
        <f t="shared" si="34"/>
        <v>9203.6690999999992</v>
      </c>
      <c r="FU33" s="6">
        <v>40724</v>
      </c>
      <c r="FV33" s="1">
        <v>4.41E-2</v>
      </c>
      <c r="FW33" s="1">
        <v>24224812</v>
      </c>
      <c r="FX33" s="3">
        <f t="shared" si="35"/>
        <v>1068314.2091999999</v>
      </c>
      <c r="FZ33" s="6">
        <v>40724</v>
      </c>
      <c r="GA33" s="1">
        <v>4.0999999999999996</v>
      </c>
      <c r="GB33" s="1">
        <v>9777</v>
      </c>
      <c r="GC33" s="3">
        <f t="shared" si="36"/>
        <v>40085.699999999997</v>
      </c>
      <c r="GE33" s="6">
        <v>40633</v>
      </c>
      <c r="GF33" s="1">
        <v>1.6000000000000001E-3</v>
      </c>
      <c r="GG33" s="1">
        <v>2217137</v>
      </c>
      <c r="GH33" s="3">
        <f t="shared" si="37"/>
        <v>3547.4192000000003</v>
      </c>
      <c r="GJ33" s="6">
        <v>40724</v>
      </c>
      <c r="GK33" s="1">
        <v>7.0000000000000007E-2</v>
      </c>
      <c r="GL33" s="1">
        <v>3173801</v>
      </c>
      <c r="GM33" s="3">
        <f t="shared" si="38"/>
        <v>222166.07</v>
      </c>
      <c r="GO33" s="6">
        <v>40724</v>
      </c>
      <c r="GP33" s="1">
        <v>3.6</v>
      </c>
      <c r="GQ33" s="1">
        <v>76500</v>
      </c>
      <c r="GR33" s="3">
        <f t="shared" si="39"/>
        <v>275400</v>
      </c>
      <c r="GT33" s="6">
        <v>40724</v>
      </c>
      <c r="GU33" s="1">
        <v>67.567599999999999</v>
      </c>
      <c r="GV33" s="1">
        <v>185</v>
      </c>
      <c r="GW33" s="3">
        <f t="shared" si="40"/>
        <v>12500.005999999999</v>
      </c>
      <c r="HB33" s="3" t="str">
        <f t="shared" si="41"/>
        <v/>
      </c>
      <c r="HD33" s="6">
        <v>40724</v>
      </c>
      <c r="HE33" s="1">
        <v>72000.0144</v>
      </c>
      <c r="HF33" s="1">
        <v>171</v>
      </c>
      <c r="HG33" s="3">
        <f t="shared" si="42"/>
        <v>12312002.462400001</v>
      </c>
      <c r="HL33" s="3" t="str">
        <f t="shared" si="43"/>
        <v/>
      </c>
      <c r="HN33" s="6">
        <v>40724</v>
      </c>
      <c r="HO33" s="1">
        <v>0.12</v>
      </c>
      <c r="HP33" s="1">
        <v>494246</v>
      </c>
      <c r="HQ33" s="3">
        <f t="shared" si="44"/>
        <v>59309.52</v>
      </c>
      <c r="HS33" s="6">
        <v>40724</v>
      </c>
      <c r="HT33" s="1">
        <v>7.0000000000000007E-2</v>
      </c>
      <c r="HU33" s="1">
        <v>341928</v>
      </c>
      <c r="HV33" s="3">
        <f t="shared" si="45"/>
        <v>23934.960000000003</v>
      </c>
      <c r="HX33" s="6">
        <v>40724</v>
      </c>
      <c r="HY33" s="1">
        <v>22.97</v>
      </c>
      <c r="HZ33" s="1">
        <v>19310830</v>
      </c>
      <c r="IA33" s="3">
        <f t="shared" si="46"/>
        <v>443569765.09999996</v>
      </c>
      <c r="IC33" s="6">
        <v>40724</v>
      </c>
      <c r="ID33" s="1">
        <v>2.3E-2</v>
      </c>
      <c r="IE33" s="1">
        <v>3349043</v>
      </c>
      <c r="IF33" s="3">
        <f t="shared" si="47"/>
        <v>77027.989000000001</v>
      </c>
      <c r="IH33" s="6">
        <v>40724</v>
      </c>
      <c r="II33" s="1">
        <v>2.7</v>
      </c>
      <c r="IJ33" s="1">
        <v>597834</v>
      </c>
      <c r="IK33" s="3">
        <f t="shared" si="48"/>
        <v>1614151.8</v>
      </c>
      <c r="IM33" s="6">
        <v>40724</v>
      </c>
      <c r="IN33" s="1">
        <v>6.8999999999999997E-4</v>
      </c>
      <c r="IO33" s="1">
        <v>113333186</v>
      </c>
      <c r="IP33" s="3">
        <f t="shared" si="49"/>
        <v>78199.89834</v>
      </c>
      <c r="IR33" s="6">
        <v>40724</v>
      </c>
      <c r="IS33" s="1">
        <v>78</v>
      </c>
      <c r="IT33" s="1">
        <v>18878</v>
      </c>
      <c r="IU33" s="3">
        <f t="shared" si="50"/>
        <v>1472484</v>
      </c>
      <c r="IW33" s="6">
        <v>40724</v>
      </c>
      <c r="IX33" s="1">
        <v>0.41</v>
      </c>
      <c r="IY33" s="1">
        <v>5554894</v>
      </c>
      <c r="IZ33" s="3">
        <f t="shared" si="51"/>
        <v>2277506.54</v>
      </c>
      <c r="JB33" s="6">
        <v>40724</v>
      </c>
      <c r="JC33" s="1">
        <v>0.37</v>
      </c>
      <c r="JD33" s="1">
        <v>2661144</v>
      </c>
      <c r="JE33" s="3">
        <f t="shared" si="52"/>
        <v>984623.28</v>
      </c>
      <c r="JG33" s="6">
        <v>40724</v>
      </c>
      <c r="JH33" s="1">
        <v>1.4999999999999999E-2</v>
      </c>
      <c r="JI33" s="1">
        <v>1054099</v>
      </c>
      <c r="JJ33" s="3">
        <f t="shared" si="53"/>
        <v>15811.484999999999</v>
      </c>
      <c r="JO33" s="3" t="str">
        <f t="shared" si="54"/>
        <v/>
      </c>
      <c r="JQ33" s="6">
        <v>40724</v>
      </c>
      <c r="JR33" s="1">
        <v>87.5</v>
      </c>
      <c r="JS33" s="1">
        <v>1332</v>
      </c>
      <c r="JT33" s="3">
        <f t="shared" si="55"/>
        <v>116550</v>
      </c>
      <c r="JY33" s="3" t="str">
        <f t="shared" si="56"/>
        <v/>
      </c>
      <c r="KA33" s="6">
        <v>39538</v>
      </c>
      <c r="KB33" s="1">
        <v>9.1</v>
      </c>
      <c r="KC33" s="1">
        <v>10874</v>
      </c>
      <c r="KD33" s="3">
        <f t="shared" si="57"/>
        <v>98953.4</v>
      </c>
      <c r="KI33" s="3" t="str">
        <f t="shared" si="58"/>
        <v/>
      </c>
      <c r="KK33" s="6">
        <v>40724</v>
      </c>
      <c r="KL33" s="1">
        <v>6.87</v>
      </c>
      <c r="KM33" s="1">
        <v>36890171</v>
      </c>
      <c r="KN33" s="3">
        <f t="shared" si="59"/>
        <v>253435474.77000001</v>
      </c>
      <c r="KP33" s="6">
        <v>40724</v>
      </c>
      <c r="KQ33" s="1">
        <v>0.14499999999999999</v>
      </c>
      <c r="KR33" s="1">
        <v>6790971</v>
      </c>
      <c r="KS33" s="3">
        <f t="shared" si="60"/>
        <v>984690.79499999993</v>
      </c>
      <c r="KU33" s="6">
        <v>40724</v>
      </c>
      <c r="KV33" s="1">
        <v>0.52</v>
      </c>
      <c r="KW33" s="1">
        <v>1417991</v>
      </c>
      <c r="KX33" s="3">
        <f t="shared" si="61"/>
        <v>737355.32000000007</v>
      </c>
      <c r="KZ33" s="6">
        <v>40724</v>
      </c>
      <c r="LA33" s="1">
        <v>2675</v>
      </c>
      <c r="LB33" s="1">
        <v>14</v>
      </c>
      <c r="LC33" s="3">
        <f t="shared" si="62"/>
        <v>37450</v>
      </c>
      <c r="LE33" s="6">
        <v>40724</v>
      </c>
      <c r="LF33" s="1">
        <v>0.1</v>
      </c>
      <c r="LG33" s="1">
        <v>291573</v>
      </c>
      <c r="LH33" s="3">
        <f t="shared" si="63"/>
        <v>29157.300000000003</v>
      </c>
      <c r="LJ33" s="6">
        <v>40724</v>
      </c>
      <c r="LK33" s="1">
        <v>34.073799999999999</v>
      </c>
      <c r="LL33" s="1">
        <v>327132</v>
      </c>
      <c r="LM33" s="3">
        <f t="shared" si="64"/>
        <v>11146630.341599999</v>
      </c>
      <c r="LO33" s="6">
        <v>40724</v>
      </c>
      <c r="LP33" s="1">
        <v>0.31</v>
      </c>
      <c r="LQ33" s="1">
        <v>12402</v>
      </c>
      <c r="LR33" s="3">
        <f t="shared" si="65"/>
        <v>3844.62</v>
      </c>
      <c r="LW33" s="3" t="str">
        <f t="shared" si="66"/>
        <v/>
      </c>
      <c r="LY33" s="6">
        <v>40724</v>
      </c>
      <c r="LZ33" s="1">
        <v>0.01</v>
      </c>
      <c r="MA33" s="1">
        <v>22848738</v>
      </c>
      <c r="MB33" s="3">
        <f t="shared" si="67"/>
        <v>228487.38</v>
      </c>
      <c r="MD33" s="6">
        <v>40724</v>
      </c>
      <c r="ME33" s="1">
        <v>8.5000000000000006E-2</v>
      </c>
      <c r="MF33" s="1">
        <v>532755</v>
      </c>
      <c r="MG33" s="3">
        <f t="shared" si="68"/>
        <v>45284.175000000003</v>
      </c>
      <c r="MI33" s="6">
        <v>40724</v>
      </c>
      <c r="MJ33" s="1">
        <v>157.5</v>
      </c>
      <c r="MK33" s="1">
        <v>2112</v>
      </c>
      <c r="ML33" s="3">
        <f t="shared" si="69"/>
        <v>332640</v>
      </c>
      <c r="MN33" s="6">
        <v>40633</v>
      </c>
      <c r="MO33" s="1">
        <v>5.7000000000000002E-3</v>
      </c>
      <c r="MP33" s="1">
        <v>175000</v>
      </c>
      <c r="MQ33" s="3">
        <f t="shared" si="70"/>
        <v>997.5</v>
      </c>
      <c r="MS33" s="6">
        <v>40724</v>
      </c>
      <c r="MT33" s="1">
        <v>0.8</v>
      </c>
      <c r="MU33" s="1">
        <v>14199</v>
      </c>
      <c r="MV33" s="3">
        <f t="shared" si="71"/>
        <v>11359.2</v>
      </c>
      <c r="NA33" s="3" t="str">
        <f t="shared" si="72"/>
        <v/>
      </c>
      <c r="NC33" s="6">
        <v>40724</v>
      </c>
      <c r="ND33" s="1">
        <v>0.9</v>
      </c>
      <c r="NE33" s="1">
        <v>729822</v>
      </c>
      <c r="NF33" s="3">
        <f t="shared" si="73"/>
        <v>656839.80000000005</v>
      </c>
      <c r="NK33" s="3" t="str">
        <f t="shared" si="74"/>
        <v/>
      </c>
      <c r="NM33" s="6">
        <v>40724</v>
      </c>
      <c r="NN33" s="1">
        <v>9.5000000000000001E-2</v>
      </c>
      <c r="NO33" s="1">
        <v>1982118</v>
      </c>
      <c r="NP33" s="3">
        <f t="shared" si="75"/>
        <v>188301.21</v>
      </c>
      <c r="NR33" s="6">
        <v>40724</v>
      </c>
      <c r="NS33" s="1">
        <v>57.5</v>
      </c>
      <c r="NT33" s="1">
        <v>519307</v>
      </c>
      <c r="NU33" s="3">
        <f t="shared" si="76"/>
        <v>29860152.5</v>
      </c>
      <c r="NZ33" s="3" t="str">
        <f t="shared" si="77"/>
        <v/>
      </c>
      <c r="OB33" s="6">
        <v>40724</v>
      </c>
      <c r="OC33" s="1">
        <v>2.11</v>
      </c>
      <c r="OD33" s="1">
        <v>410740</v>
      </c>
      <c r="OE33" s="3">
        <f t="shared" si="78"/>
        <v>866661.39999999991</v>
      </c>
      <c r="OG33" s="6">
        <v>40724</v>
      </c>
      <c r="OH33" s="1">
        <v>7</v>
      </c>
      <c r="OI33" s="1">
        <v>53113</v>
      </c>
      <c r="OJ33" s="3">
        <f t="shared" si="79"/>
        <v>371791</v>
      </c>
      <c r="OO33" s="3" t="str">
        <f t="shared" si="80"/>
        <v/>
      </c>
      <c r="OQ33" s="6">
        <v>40724</v>
      </c>
      <c r="OR33" s="1">
        <v>29.76</v>
      </c>
      <c r="OS33" s="1">
        <v>10880687</v>
      </c>
      <c r="OT33" s="3">
        <f t="shared" si="81"/>
        <v>323809245.12</v>
      </c>
      <c r="OV33" s="6">
        <v>40724</v>
      </c>
      <c r="OW33" s="1">
        <v>1.58</v>
      </c>
      <c r="OX33" s="1">
        <v>272075</v>
      </c>
      <c r="OY33" s="3">
        <f t="shared" si="82"/>
        <v>429878.5</v>
      </c>
      <c r="PA33" s="6">
        <v>40724</v>
      </c>
      <c r="PB33" s="1">
        <v>3.17</v>
      </c>
      <c r="PC33" s="1">
        <v>394420</v>
      </c>
      <c r="PD33" s="3">
        <f t="shared" si="83"/>
        <v>1250311.3999999999</v>
      </c>
      <c r="PF33" s="6">
        <v>40724</v>
      </c>
      <c r="PG33" s="1">
        <v>52</v>
      </c>
      <c r="PH33" s="1">
        <v>623</v>
      </c>
      <c r="PI33" s="3">
        <f t="shared" si="84"/>
        <v>32396</v>
      </c>
      <c r="PK33" s="6">
        <v>40724</v>
      </c>
      <c r="PL33" s="1">
        <v>1.6</v>
      </c>
      <c r="PM33" s="1">
        <v>409678</v>
      </c>
      <c r="PN33" s="3">
        <f t="shared" si="85"/>
        <v>655484.80000000005</v>
      </c>
      <c r="PP33" s="6">
        <v>40724</v>
      </c>
      <c r="PQ33" s="1">
        <v>2.4</v>
      </c>
      <c r="PR33" s="1">
        <v>149699</v>
      </c>
      <c r="PS33" s="3">
        <f t="shared" si="86"/>
        <v>359277.6</v>
      </c>
      <c r="PU33" s="6">
        <v>40724</v>
      </c>
      <c r="PV33" s="1">
        <v>19.600000000000001</v>
      </c>
      <c r="PW33" s="1">
        <v>4077924</v>
      </c>
      <c r="PX33" s="3">
        <f t="shared" si="87"/>
        <v>79927310.400000006</v>
      </c>
      <c r="QC33" s="3" t="str">
        <f t="shared" si="88"/>
        <v/>
      </c>
      <c r="QE33" s="6">
        <v>40724</v>
      </c>
      <c r="QF33" s="1">
        <v>3.15</v>
      </c>
      <c r="QG33" s="1">
        <v>246301</v>
      </c>
      <c r="QH33" s="3">
        <f t="shared" si="89"/>
        <v>775848.15</v>
      </c>
      <c r="QJ33" s="6">
        <v>40724</v>
      </c>
      <c r="QK33" s="1">
        <v>0.3</v>
      </c>
      <c r="QL33" s="1">
        <v>44552</v>
      </c>
      <c r="QM33" s="3">
        <f t="shared" si="90"/>
        <v>13365.6</v>
      </c>
      <c r="QO33" s="6">
        <v>40724</v>
      </c>
      <c r="QP33" s="1">
        <v>13</v>
      </c>
      <c r="QQ33" s="1">
        <v>358518</v>
      </c>
      <c r="QR33" s="3">
        <f t="shared" si="91"/>
        <v>4660734</v>
      </c>
      <c r="QT33" s="6">
        <v>40724</v>
      </c>
      <c r="QU33" s="1">
        <v>12.51</v>
      </c>
      <c r="QV33" s="1">
        <v>235341</v>
      </c>
      <c r="QW33" s="3">
        <f t="shared" si="92"/>
        <v>2944115.91</v>
      </c>
      <c r="RB33" s="3" t="str">
        <f t="shared" si="93"/>
        <v/>
      </c>
      <c r="RD33" s="6">
        <v>40724</v>
      </c>
      <c r="RE33" s="1">
        <v>20</v>
      </c>
      <c r="RF33" s="1">
        <v>7640</v>
      </c>
      <c r="RG33" s="3">
        <f t="shared" si="94"/>
        <v>152800</v>
      </c>
      <c r="RI33" s="6">
        <v>40724</v>
      </c>
      <c r="RJ33" s="1">
        <v>2212.3506000000002</v>
      </c>
      <c r="RK33" s="1">
        <v>127494</v>
      </c>
      <c r="RL33" s="3">
        <f t="shared" si="95"/>
        <v>282061427.39640003</v>
      </c>
      <c r="RN33" s="6">
        <v>40724</v>
      </c>
      <c r="RO33" s="1">
        <v>90.9</v>
      </c>
      <c r="RP33" s="1">
        <v>1355249</v>
      </c>
      <c r="RQ33" s="3">
        <f t="shared" si="96"/>
        <v>123192134.10000001</v>
      </c>
      <c r="RS33" s="6">
        <v>40724</v>
      </c>
      <c r="RT33" s="1">
        <v>0.39</v>
      </c>
      <c r="RU33" s="1">
        <v>24297</v>
      </c>
      <c r="RV33" s="3">
        <f t="shared" si="97"/>
        <v>9475.83</v>
      </c>
      <c r="RX33" s="6">
        <v>40724</v>
      </c>
      <c r="RY33" s="1">
        <v>2.2000000000000002</v>
      </c>
      <c r="RZ33" s="1">
        <v>146235</v>
      </c>
      <c r="SA33" s="3">
        <f t="shared" si="98"/>
        <v>321717</v>
      </c>
      <c r="SF33" s="3" t="str">
        <f t="shared" si="99"/>
        <v/>
      </c>
      <c r="SH33" s="6">
        <v>40724</v>
      </c>
      <c r="SI33" s="1">
        <v>2.13</v>
      </c>
      <c r="SJ33" s="1">
        <v>648320</v>
      </c>
      <c r="SK33" s="3">
        <f t="shared" si="100"/>
        <v>1380921.5999999999</v>
      </c>
      <c r="SM33" s="6">
        <v>40543</v>
      </c>
      <c r="SN33" s="1">
        <v>2.375</v>
      </c>
      <c r="SO33" s="1">
        <v>54</v>
      </c>
      <c r="SP33" s="3">
        <f t="shared" si="101"/>
        <v>128.25</v>
      </c>
      <c r="SR33" s="6">
        <v>40724</v>
      </c>
      <c r="SS33" s="1">
        <v>50.158499999999997</v>
      </c>
      <c r="ST33" s="1">
        <v>326093</v>
      </c>
      <c r="SU33" s="3">
        <f t="shared" si="102"/>
        <v>16356335.740499999</v>
      </c>
      <c r="SZ33" s="3" t="str">
        <f t="shared" si="103"/>
        <v/>
      </c>
      <c r="TB33" s="6">
        <v>40724</v>
      </c>
      <c r="TC33" s="1">
        <v>2.9</v>
      </c>
      <c r="TD33" s="1">
        <v>33781</v>
      </c>
      <c r="TE33" s="3">
        <f t="shared" si="104"/>
        <v>97964.9</v>
      </c>
      <c r="TG33" s="6">
        <v>40724</v>
      </c>
      <c r="TH33" s="1">
        <v>5.1100000000000003</v>
      </c>
      <c r="TI33" s="1">
        <v>228227</v>
      </c>
      <c r="TJ33" s="3">
        <f t="shared" si="105"/>
        <v>1166239.97</v>
      </c>
      <c r="TL33" s="6">
        <v>40724</v>
      </c>
      <c r="TM33" s="1">
        <v>1.3</v>
      </c>
      <c r="TN33" s="1">
        <v>828401</v>
      </c>
      <c r="TO33" s="3">
        <f t="shared" si="106"/>
        <v>1076921.3</v>
      </c>
      <c r="TQ33" s="6">
        <v>40724</v>
      </c>
      <c r="TR33" s="1">
        <v>10.01</v>
      </c>
      <c r="TS33" s="1">
        <v>2870217</v>
      </c>
      <c r="TT33" s="3">
        <f t="shared" si="107"/>
        <v>28730872.169999998</v>
      </c>
      <c r="TY33" s="3" t="str">
        <f t="shared" si="108"/>
        <v/>
      </c>
      <c r="UA33" s="6">
        <v>40724</v>
      </c>
      <c r="UB33" s="1">
        <v>14.4</v>
      </c>
      <c r="UC33" s="1">
        <v>4914326</v>
      </c>
      <c r="UD33" s="3">
        <f t="shared" si="109"/>
        <v>70766294.400000006</v>
      </c>
      <c r="UF33" s="6">
        <v>40724</v>
      </c>
      <c r="UG33" s="1">
        <v>8.2250999999999994</v>
      </c>
      <c r="UH33" s="1">
        <v>16796</v>
      </c>
      <c r="UI33" s="3">
        <f t="shared" si="110"/>
        <v>138148.77959999998</v>
      </c>
      <c r="UK33" s="6">
        <v>40724</v>
      </c>
      <c r="UL33" s="1">
        <v>12.54</v>
      </c>
      <c r="UM33" s="1">
        <v>6350438</v>
      </c>
      <c r="UN33" s="3">
        <f t="shared" si="111"/>
        <v>79634492.519999996</v>
      </c>
      <c r="UP33" s="6">
        <v>40724</v>
      </c>
      <c r="UQ33" s="1">
        <v>9.5</v>
      </c>
      <c r="UR33" s="1">
        <v>13027</v>
      </c>
      <c r="US33" s="3">
        <f t="shared" si="112"/>
        <v>123756.5</v>
      </c>
      <c r="UX33" s="3" t="str">
        <f t="shared" si="113"/>
        <v/>
      </c>
      <c r="VC33" s="3" t="str">
        <f t="shared" si="114"/>
        <v/>
      </c>
      <c r="VH33" s="3" t="str">
        <f t="shared" si="115"/>
        <v/>
      </c>
      <c r="VJ33" s="6">
        <v>40724</v>
      </c>
      <c r="VK33" s="1">
        <v>26.75</v>
      </c>
      <c r="VL33" s="1">
        <v>296048</v>
      </c>
      <c r="VM33" s="3">
        <f t="shared" si="116"/>
        <v>7919284</v>
      </c>
      <c r="VO33" s="6">
        <v>40724</v>
      </c>
      <c r="VP33" s="1">
        <v>3.7</v>
      </c>
      <c r="VQ33" s="1">
        <v>1762260</v>
      </c>
      <c r="VR33" s="3">
        <f t="shared" si="117"/>
        <v>6520362</v>
      </c>
      <c r="VT33" s="6">
        <v>40724</v>
      </c>
      <c r="VU33" s="1">
        <v>0.13</v>
      </c>
      <c r="VV33" s="1">
        <v>13269</v>
      </c>
      <c r="VW33" s="3">
        <f t="shared" si="118"/>
        <v>1724.97</v>
      </c>
      <c r="VY33" s="6">
        <v>40724</v>
      </c>
      <c r="VZ33" s="1">
        <v>1.34</v>
      </c>
      <c r="WA33" s="1">
        <v>2397266</v>
      </c>
      <c r="WB33" s="3">
        <f t="shared" si="119"/>
        <v>3212336.4400000004</v>
      </c>
      <c r="WG33" s="3" t="str">
        <f t="shared" si="120"/>
        <v/>
      </c>
      <c r="WI33" s="6">
        <v>40724</v>
      </c>
      <c r="WJ33" s="1">
        <v>4.59</v>
      </c>
      <c r="WK33" s="1">
        <v>912777</v>
      </c>
      <c r="WL33" s="3">
        <f t="shared" si="121"/>
        <v>4189646.4299999997</v>
      </c>
      <c r="WN33" s="6">
        <v>40724</v>
      </c>
      <c r="WO33" s="1">
        <v>10.2364</v>
      </c>
      <c r="WP33" s="1">
        <v>33974</v>
      </c>
      <c r="WQ33" s="3">
        <f t="shared" si="122"/>
        <v>347771.45360000001</v>
      </c>
      <c r="WS33" s="6">
        <v>40724</v>
      </c>
      <c r="WT33" s="1">
        <v>47.28</v>
      </c>
      <c r="WU33" s="1">
        <v>2067070</v>
      </c>
      <c r="WV33" s="3">
        <f t="shared" si="123"/>
        <v>97731069.600000009</v>
      </c>
      <c r="WX33" s="6">
        <v>40724</v>
      </c>
      <c r="WY33" s="1">
        <v>8.14</v>
      </c>
      <c r="WZ33" s="1">
        <v>150398917</v>
      </c>
      <c r="XA33" s="3">
        <f t="shared" si="124"/>
        <v>1224247184.3800001</v>
      </c>
      <c r="XC33" s="6">
        <v>40724</v>
      </c>
      <c r="XD33" s="1">
        <v>2.95</v>
      </c>
      <c r="XE33" s="1">
        <v>639689</v>
      </c>
      <c r="XF33" s="3">
        <f t="shared" si="125"/>
        <v>1887082.55</v>
      </c>
      <c r="XK33" s="3" t="str">
        <f t="shared" si="126"/>
        <v/>
      </c>
      <c r="XM33" s="6">
        <v>40724</v>
      </c>
      <c r="XN33" s="1">
        <v>7.1</v>
      </c>
      <c r="XO33" s="1">
        <v>37090</v>
      </c>
      <c r="XP33" s="3">
        <f t="shared" si="127"/>
        <v>263339</v>
      </c>
      <c r="XU33" s="3" t="str">
        <f t="shared" si="128"/>
        <v/>
      </c>
      <c r="XW33" s="6">
        <v>40724</v>
      </c>
      <c r="XX33" s="1">
        <v>111.9</v>
      </c>
      <c r="XY33" s="1">
        <v>753</v>
      </c>
      <c r="XZ33" s="3">
        <f t="shared" si="129"/>
        <v>84260.7</v>
      </c>
      <c r="YE33" s="3" t="str">
        <f t="shared" si="130"/>
        <v/>
      </c>
      <c r="YG33" s="6">
        <v>40724</v>
      </c>
      <c r="YH33" s="1">
        <v>11.95</v>
      </c>
      <c r="YI33" s="1">
        <v>964872</v>
      </c>
      <c r="YJ33" s="3">
        <f t="shared" si="131"/>
        <v>11530220.399999999</v>
      </c>
      <c r="YL33" s="6">
        <v>40724</v>
      </c>
      <c r="YM33" s="1">
        <v>4.01</v>
      </c>
      <c r="YN33" s="1">
        <v>955355</v>
      </c>
      <c r="YO33" s="3">
        <f t="shared" si="132"/>
        <v>3830973.55</v>
      </c>
      <c r="YQ33" s="6">
        <v>40724</v>
      </c>
      <c r="YR33" s="1">
        <v>421.35</v>
      </c>
      <c r="YS33" s="1">
        <v>877904</v>
      </c>
      <c r="YT33" s="3">
        <f t="shared" si="133"/>
        <v>369904850.40000004</v>
      </c>
      <c r="YV33" s="6">
        <v>40724</v>
      </c>
      <c r="YW33" s="1">
        <v>7.03</v>
      </c>
      <c r="YX33" s="1">
        <v>3433594</v>
      </c>
      <c r="YY33" s="3">
        <f t="shared" si="134"/>
        <v>24138165.82</v>
      </c>
      <c r="ZA33" s="6">
        <v>40724</v>
      </c>
      <c r="ZB33" s="1">
        <v>6.9527000000000001</v>
      </c>
      <c r="ZC33" s="1">
        <v>21224</v>
      </c>
      <c r="ZD33" s="3">
        <f t="shared" si="135"/>
        <v>147564.1048</v>
      </c>
      <c r="ZF33" s="6">
        <v>40724</v>
      </c>
      <c r="ZG33" s="1">
        <v>10.7</v>
      </c>
      <c r="ZH33" s="1">
        <v>6189112</v>
      </c>
      <c r="ZI33" s="3">
        <f t="shared" si="136"/>
        <v>66223498.399999999</v>
      </c>
      <c r="ZK33" s="6">
        <v>40724</v>
      </c>
      <c r="ZL33" s="1">
        <v>3.37</v>
      </c>
      <c r="ZM33" s="1">
        <v>18592207</v>
      </c>
      <c r="ZN33" s="3">
        <f t="shared" si="137"/>
        <v>62655737.590000004</v>
      </c>
      <c r="ZP33" s="6">
        <v>40724</v>
      </c>
      <c r="ZQ33" s="1">
        <v>5.7</v>
      </c>
      <c r="ZR33" s="1">
        <v>104887</v>
      </c>
      <c r="ZS33" s="3">
        <f t="shared" si="138"/>
        <v>597855.9</v>
      </c>
      <c r="ZX33" s="3" t="str">
        <f t="shared" si="139"/>
        <v/>
      </c>
      <c r="AAC33" s="3" t="str">
        <f t="shared" si="140"/>
        <v/>
      </c>
      <c r="AAH33" s="3" t="str">
        <f t="shared" si="141"/>
        <v/>
      </c>
      <c r="AAM33" s="3" t="str">
        <f t="shared" si="142"/>
        <v/>
      </c>
      <c r="AAO33" s="6">
        <v>40724</v>
      </c>
      <c r="AAP33" s="1">
        <v>7.2</v>
      </c>
      <c r="AAQ33" s="1">
        <v>10140744</v>
      </c>
      <c r="AAR33" s="3">
        <f t="shared" si="143"/>
        <v>73013356.799999997</v>
      </c>
      <c r="AAW33" s="3" t="str">
        <f t="shared" si="144"/>
        <v/>
      </c>
      <c r="ABB33" s="3" t="str">
        <f t="shared" si="145"/>
        <v/>
      </c>
      <c r="ABG33" s="3" t="str">
        <f t="shared" si="146"/>
        <v/>
      </c>
      <c r="ABI33" s="6">
        <v>40724</v>
      </c>
      <c r="ABJ33" s="1">
        <v>16.77</v>
      </c>
      <c r="ABK33" s="1">
        <v>4228590</v>
      </c>
      <c r="ABL33" s="3">
        <f t="shared" si="147"/>
        <v>70913454.299999997</v>
      </c>
      <c r="ABN33" s="6">
        <v>40724</v>
      </c>
      <c r="ABO33" s="1">
        <v>10.210000000000001</v>
      </c>
      <c r="ABP33" s="1">
        <v>4925147</v>
      </c>
      <c r="ABQ33" s="3">
        <f t="shared" si="148"/>
        <v>50285750.870000005</v>
      </c>
      <c r="ABV33" s="3" t="str">
        <f t="shared" si="149"/>
        <v/>
      </c>
      <c r="ABX33" s="6">
        <v>40724</v>
      </c>
      <c r="ABY33" s="1">
        <v>0.08</v>
      </c>
      <c r="ABZ33" s="1">
        <v>1251459</v>
      </c>
      <c r="ACA33" s="3">
        <f t="shared" si="150"/>
        <v>100116.72</v>
      </c>
      <c r="ACC33" s="6">
        <v>40724</v>
      </c>
      <c r="ACD33" s="1">
        <v>26.4</v>
      </c>
      <c r="ACE33" s="1">
        <v>24216122</v>
      </c>
      <c r="ACF33" s="3">
        <f t="shared" si="151"/>
        <v>639305620.79999995</v>
      </c>
      <c r="ACK33" s="3" t="str">
        <f t="shared" si="152"/>
        <v/>
      </c>
      <c r="ACP33" s="3" t="str">
        <f t="shared" si="153"/>
        <v/>
      </c>
      <c r="ACU33" s="3" t="str">
        <f t="shared" si="154"/>
        <v/>
      </c>
      <c r="ACW33" s="6">
        <v>40724</v>
      </c>
      <c r="ACX33" s="1">
        <v>6.92</v>
      </c>
      <c r="ACY33" s="1">
        <v>10132254</v>
      </c>
      <c r="ACZ33" s="3">
        <f t="shared" si="155"/>
        <v>70115197.679999992</v>
      </c>
      <c r="ADB33" s="6">
        <v>40724</v>
      </c>
      <c r="ADC33" s="1">
        <v>7.64</v>
      </c>
      <c r="ADD33" s="1">
        <v>23716083</v>
      </c>
      <c r="ADE33" s="3">
        <f t="shared" si="156"/>
        <v>181190874.12</v>
      </c>
      <c r="ADG33" s="6">
        <v>40724</v>
      </c>
      <c r="ADH33" s="1">
        <v>7.23</v>
      </c>
      <c r="ADI33" s="1">
        <v>65222344</v>
      </c>
      <c r="ADJ33" s="3">
        <f t="shared" si="157"/>
        <v>471557547.12</v>
      </c>
      <c r="ADL33" s="6">
        <v>40724</v>
      </c>
      <c r="ADM33" s="1">
        <v>8.5299999999999994</v>
      </c>
      <c r="ADN33" s="1">
        <v>14259616</v>
      </c>
      <c r="ADO33" s="3">
        <f t="shared" si="158"/>
        <v>121634524.47999999</v>
      </c>
      <c r="ADT33" s="3" t="str">
        <f t="shared" si="159"/>
        <v/>
      </c>
      <c r="ADY33" s="3" t="str">
        <f t="shared" si="160"/>
        <v/>
      </c>
      <c r="AED33" s="3" t="str">
        <f t="shared" si="161"/>
        <v/>
      </c>
      <c r="AEF33" s="6">
        <v>40724</v>
      </c>
      <c r="AEG33" s="1">
        <v>5.4722</v>
      </c>
      <c r="AEH33" s="1">
        <v>65320</v>
      </c>
      <c r="AEI33" s="3">
        <f t="shared" si="162"/>
        <v>357444.10399999999</v>
      </c>
      <c r="AEN33" s="3" t="str">
        <f t="shared" si="163"/>
        <v/>
      </c>
      <c r="AEP33" s="6">
        <v>40724</v>
      </c>
      <c r="AEQ33" s="1">
        <v>17.73</v>
      </c>
      <c r="AER33" s="1">
        <v>16848401</v>
      </c>
      <c r="AES33" s="3">
        <f t="shared" si="164"/>
        <v>298722149.73000002</v>
      </c>
      <c r="AEU33" s="6">
        <v>40724</v>
      </c>
      <c r="AEV33" s="1">
        <v>2.0299999999999998</v>
      </c>
      <c r="AEW33" s="1">
        <v>30844445</v>
      </c>
      <c r="AEX33" s="3">
        <f t="shared" si="165"/>
        <v>62614223.349999994</v>
      </c>
      <c r="AEZ33" s="6">
        <v>40724</v>
      </c>
      <c r="AFA33" s="1">
        <v>8.6999999999999993</v>
      </c>
      <c r="AFB33" s="1">
        <v>6452253</v>
      </c>
      <c r="AFC33" s="3">
        <f t="shared" si="166"/>
        <v>56134601.099999994</v>
      </c>
      <c r="AFH33" s="3" t="str">
        <f t="shared" si="167"/>
        <v/>
      </c>
      <c r="AFJ33" s="6">
        <v>40724</v>
      </c>
      <c r="AFK33" s="1">
        <v>12.98</v>
      </c>
      <c r="AFL33" s="1">
        <v>33798283</v>
      </c>
      <c r="AFM33" s="3">
        <f t="shared" si="168"/>
        <v>438701713.34000003</v>
      </c>
      <c r="AFO33" s="6">
        <v>40724</v>
      </c>
      <c r="AFP33" s="1">
        <v>22.22</v>
      </c>
      <c r="AFQ33" s="1">
        <v>25344933</v>
      </c>
      <c r="AFR33" s="3">
        <f t="shared" si="169"/>
        <v>563164411.25999999</v>
      </c>
      <c r="AFW33" s="3" t="str">
        <f t="shared" si="170"/>
        <v/>
      </c>
      <c r="AGB33" s="3" t="str">
        <f t="shared" si="171"/>
        <v/>
      </c>
      <c r="AGD33" s="6">
        <v>40724</v>
      </c>
      <c r="AGE33" s="1">
        <v>3.7888999999999999</v>
      </c>
      <c r="AGF33" s="1">
        <v>88982086</v>
      </c>
      <c r="AGG33" s="3">
        <f t="shared" si="172"/>
        <v>337144225.64539999</v>
      </c>
      <c r="AGL33" s="3" t="str">
        <f t="shared" si="173"/>
        <v/>
      </c>
      <c r="AGQ33" s="3" t="str">
        <f t="shared" si="174"/>
        <v/>
      </c>
      <c r="AGS33" s="6">
        <v>40724</v>
      </c>
      <c r="AGT33" s="1">
        <v>8.18</v>
      </c>
      <c r="AGU33" s="1">
        <v>52176700</v>
      </c>
      <c r="AGV33" s="3">
        <f t="shared" si="175"/>
        <v>426805406</v>
      </c>
      <c r="AGX33" s="6">
        <v>40724</v>
      </c>
      <c r="AGY33" s="1">
        <v>8.48</v>
      </c>
      <c r="AGZ33" s="1">
        <v>35024754</v>
      </c>
      <c r="AHA33" s="3">
        <f t="shared" si="176"/>
        <v>297009913.92000002</v>
      </c>
      <c r="AHC33" s="6">
        <v>40724</v>
      </c>
      <c r="AHD33" s="1">
        <v>6.6</v>
      </c>
      <c r="AHE33" s="1">
        <v>5616095</v>
      </c>
      <c r="AHF33" s="3">
        <f t="shared" si="177"/>
        <v>37066227</v>
      </c>
      <c r="AHK33" s="3" t="str">
        <f t="shared" si="178"/>
        <v/>
      </c>
      <c r="AHM33" s="6">
        <v>40724</v>
      </c>
      <c r="AHN33" s="1">
        <v>9.6300000000000008</v>
      </c>
      <c r="AHO33" s="1">
        <v>10931619</v>
      </c>
      <c r="AHP33" s="3">
        <f t="shared" si="179"/>
        <v>105271490.97000001</v>
      </c>
      <c r="AHU33" s="3" t="str">
        <f t="shared" si="180"/>
        <v/>
      </c>
      <c r="AHZ33" s="3" t="str">
        <f t="shared" si="181"/>
        <v/>
      </c>
      <c r="AIB33" s="6">
        <v>40724</v>
      </c>
      <c r="AIC33" s="1">
        <v>8.01</v>
      </c>
      <c r="AID33" s="1">
        <v>35575914</v>
      </c>
      <c r="AIE33" s="3">
        <f t="shared" si="182"/>
        <v>284963071.13999999</v>
      </c>
      <c r="AIJ33" s="3" t="str">
        <f t="shared" si="183"/>
        <v/>
      </c>
      <c r="AIO33" s="3" t="str">
        <f t="shared" si="184"/>
        <v/>
      </c>
      <c r="AIQ33" s="6">
        <v>40724</v>
      </c>
      <c r="AIR33" s="1">
        <v>13.25</v>
      </c>
      <c r="AIS33" s="1">
        <v>5963917</v>
      </c>
      <c r="AIT33" s="3">
        <f t="shared" si="185"/>
        <v>79021900.25</v>
      </c>
      <c r="AIV33" s="6">
        <v>40724</v>
      </c>
      <c r="AIW33" s="1">
        <v>13.36</v>
      </c>
      <c r="AIX33" s="1">
        <v>8578000</v>
      </c>
      <c r="AIY33" s="3">
        <f t="shared" si="186"/>
        <v>114602080</v>
      </c>
      <c r="AJD33" s="3" t="str">
        <f t="shared" si="187"/>
        <v/>
      </c>
      <c r="AJI33" s="3" t="str">
        <f t="shared" si="188"/>
        <v/>
      </c>
      <c r="AJN33" s="3" t="str">
        <f t="shared" si="189"/>
        <v/>
      </c>
      <c r="AJP33" s="6">
        <v>40724</v>
      </c>
      <c r="AJQ33" s="1">
        <v>11.7</v>
      </c>
      <c r="AJR33" s="1">
        <v>18896342</v>
      </c>
      <c r="AJS33" s="3">
        <f t="shared" si="190"/>
        <v>221087201.39999998</v>
      </c>
      <c r="AJU33" s="6">
        <v>40724</v>
      </c>
      <c r="AJV33" s="1">
        <v>5.96</v>
      </c>
      <c r="AJW33" s="1">
        <v>5422616</v>
      </c>
      <c r="AJX33" s="3">
        <f t="shared" si="191"/>
        <v>32318791.359999999</v>
      </c>
      <c r="AJZ33" s="6">
        <v>40724</v>
      </c>
      <c r="AKA33" s="1">
        <v>145</v>
      </c>
      <c r="AKB33" s="1">
        <v>46267</v>
      </c>
      <c r="AKC33" s="3">
        <f t="shared" si="192"/>
        <v>6708715</v>
      </c>
      <c r="AKH33" s="3" t="str">
        <f t="shared" si="193"/>
        <v/>
      </c>
      <c r="AKM33" s="3" t="str">
        <f t="shared" si="194"/>
        <v/>
      </c>
      <c r="AKR33" s="3" t="str">
        <f t="shared" si="195"/>
        <v/>
      </c>
      <c r="AKT33" s="6">
        <v>40724</v>
      </c>
      <c r="AKU33" s="1">
        <v>5.1100000000000003</v>
      </c>
      <c r="AKV33" s="1">
        <v>5605234</v>
      </c>
      <c r="AKW33" s="3">
        <f t="shared" si="196"/>
        <v>28642745.740000002</v>
      </c>
      <c r="AKY33" s="6">
        <v>40724</v>
      </c>
      <c r="AKZ33" s="1">
        <v>9.17</v>
      </c>
      <c r="ALA33" s="1">
        <v>27151597</v>
      </c>
      <c r="ALB33" s="3">
        <f t="shared" si="197"/>
        <v>248980144.49000001</v>
      </c>
      <c r="ALG33" s="3" t="str">
        <f t="shared" si="198"/>
        <v/>
      </c>
      <c r="ALI33" s="6">
        <v>40724</v>
      </c>
      <c r="ALJ33" s="1">
        <v>6.04</v>
      </c>
      <c r="ALK33" s="1">
        <v>30297078</v>
      </c>
      <c r="ALL33" s="3">
        <f t="shared" si="199"/>
        <v>182994351.12</v>
      </c>
      <c r="ALN33" s="6">
        <v>40724</v>
      </c>
      <c r="ALO33" s="1">
        <v>5.27</v>
      </c>
      <c r="ALP33" s="1">
        <v>155899340</v>
      </c>
      <c r="ALQ33" s="3">
        <f t="shared" si="200"/>
        <v>821589521.79999995</v>
      </c>
      <c r="ALS33" s="6">
        <v>40724</v>
      </c>
      <c r="ALT33" s="1">
        <v>20.66</v>
      </c>
      <c r="ALU33" s="1">
        <v>8083785</v>
      </c>
      <c r="ALV33" s="3">
        <f t="shared" si="201"/>
        <v>167010998.09999999</v>
      </c>
      <c r="AMA33" s="3" t="str">
        <f t="shared" si="202"/>
        <v/>
      </c>
      <c r="AMF33" s="3" t="str">
        <f t="shared" si="203"/>
        <v/>
      </c>
      <c r="AMH33" s="6">
        <v>40724</v>
      </c>
      <c r="AMI33" s="1">
        <v>28.03</v>
      </c>
      <c r="AMJ33" s="1">
        <v>13905271</v>
      </c>
      <c r="AMK33" s="3">
        <f t="shared" si="204"/>
        <v>389764746.13</v>
      </c>
      <c r="AMP33" s="3" t="str">
        <f t="shared" si="205"/>
        <v/>
      </c>
      <c r="AMU33" s="3" t="str">
        <f t="shared" si="206"/>
        <v/>
      </c>
      <c r="AMZ33" s="3" t="str">
        <f t="shared" si="207"/>
        <v/>
      </c>
      <c r="ANB33" s="6">
        <v>40724</v>
      </c>
      <c r="ANC33" s="1">
        <v>18.989999999999998</v>
      </c>
      <c r="AND33" s="1">
        <v>23654830</v>
      </c>
      <c r="ANE33" s="3">
        <f t="shared" si="208"/>
        <v>449205221.69999999</v>
      </c>
      <c r="ANJ33" s="3" t="str">
        <f t="shared" si="209"/>
        <v/>
      </c>
      <c r="ANO33" s="3" t="str">
        <f t="shared" si="210"/>
        <v/>
      </c>
      <c r="ANQ33" s="6">
        <v>40724</v>
      </c>
      <c r="ANR33" s="1">
        <v>7.5</v>
      </c>
      <c r="ANS33" s="1">
        <v>6428929</v>
      </c>
      <c r="ANT33" s="3">
        <f t="shared" si="211"/>
        <v>48216967.5</v>
      </c>
      <c r="ANV33" s="6">
        <v>40724</v>
      </c>
      <c r="ANW33" s="1">
        <v>14.98</v>
      </c>
      <c r="ANX33" s="1">
        <v>6374710</v>
      </c>
      <c r="ANY33" s="3">
        <f t="shared" si="212"/>
        <v>95493155.799999997</v>
      </c>
      <c r="AOD33" s="3" t="str">
        <f t="shared" si="213"/>
        <v/>
      </c>
      <c r="AOI33" s="3" t="str">
        <f t="shared" si="214"/>
        <v/>
      </c>
      <c r="AOK33" s="6">
        <v>40724</v>
      </c>
      <c r="AOL33" s="1">
        <v>4.8</v>
      </c>
      <c r="AOM33" s="1">
        <v>378030</v>
      </c>
      <c r="AON33" s="3">
        <f t="shared" si="215"/>
        <v>1814544</v>
      </c>
      <c r="AOS33" s="3" t="str">
        <f t="shared" si="216"/>
        <v/>
      </c>
      <c r="AOX33" s="3" t="str">
        <f t="shared" si="217"/>
        <v/>
      </c>
      <c r="APC33" s="3" t="str">
        <f t="shared" si="218"/>
        <v/>
      </c>
      <c r="APH33" s="3" t="str">
        <f t="shared" si="219"/>
        <v/>
      </c>
      <c r="APM33" s="3" t="str">
        <f t="shared" si="220"/>
        <v/>
      </c>
      <c r="APO33" s="6">
        <v>40724</v>
      </c>
      <c r="APP33" s="1">
        <v>19.329999999999998</v>
      </c>
      <c r="APQ33" s="1">
        <v>175386367</v>
      </c>
      <c r="APR33" s="3">
        <f t="shared" si="221"/>
        <v>3390218474.1099997</v>
      </c>
      <c r="APW33" s="3" t="str">
        <f t="shared" si="222"/>
        <v/>
      </c>
      <c r="APY33" s="6">
        <v>40724</v>
      </c>
      <c r="APZ33" s="1">
        <v>30.46</v>
      </c>
      <c r="AQA33" s="1">
        <v>15173558</v>
      </c>
      <c r="AQB33" s="3">
        <f t="shared" si="223"/>
        <v>462186576.68000001</v>
      </c>
      <c r="AQD33" s="6">
        <v>40724</v>
      </c>
      <c r="AQE33" s="1">
        <v>10.52</v>
      </c>
      <c r="AQF33" s="1">
        <v>16137945</v>
      </c>
      <c r="AQG33" s="3">
        <f t="shared" si="224"/>
        <v>169771181.40000001</v>
      </c>
      <c r="AQI33" s="6">
        <v>40724</v>
      </c>
      <c r="AQJ33" s="1">
        <v>30.74</v>
      </c>
      <c r="AQK33" s="1">
        <v>6587456</v>
      </c>
      <c r="AQL33" s="3">
        <f t="shared" si="225"/>
        <v>202498397.44</v>
      </c>
      <c r="AQN33" s="6">
        <v>40724</v>
      </c>
      <c r="AQO33" s="1">
        <v>16.09</v>
      </c>
      <c r="AQP33" s="1">
        <v>12846847</v>
      </c>
      <c r="AQQ33" s="3">
        <f t="shared" si="226"/>
        <v>206705768.22999999</v>
      </c>
      <c r="AQS33" s="6">
        <v>40724</v>
      </c>
      <c r="AQT33" s="1">
        <v>27.25</v>
      </c>
      <c r="AQU33" s="1">
        <v>6534710</v>
      </c>
      <c r="AQV33" s="3">
        <f t="shared" si="227"/>
        <v>178070847.5</v>
      </c>
      <c r="ARA33" s="3" t="str">
        <f t="shared" si="228"/>
        <v/>
      </c>
      <c r="ARC33" s="6">
        <v>40724</v>
      </c>
      <c r="ARD33" s="1">
        <v>17.14</v>
      </c>
      <c r="ARE33" s="1">
        <v>21591751</v>
      </c>
      <c r="ARF33" s="3">
        <f t="shared" si="229"/>
        <v>370082612.13999999</v>
      </c>
      <c r="ARH33" s="6">
        <v>40724</v>
      </c>
      <c r="ARI33" s="1">
        <v>4.8899999999999997</v>
      </c>
      <c r="ARJ33" s="1">
        <v>71741134</v>
      </c>
      <c r="ARK33" s="3">
        <f t="shared" si="230"/>
        <v>350814145.25999999</v>
      </c>
      <c r="ARM33" s="6">
        <v>40724</v>
      </c>
      <c r="ARN33" s="1">
        <v>27.91</v>
      </c>
      <c r="ARO33" s="1">
        <v>6779070</v>
      </c>
      <c r="ARP33" s="3">
        <f t="shared" si="231"/>
        <v>189203843.69999999</v>
      </c>
      <c r="ARU33" s="3" t="str">
        <f t="shared" si="232"/>
        <v/>
      </c>
      <c r="ARZ33" s="3" t="str">
        <f t="shared" si="233"/>
        <v/>
      </c>
      <c r="ASE33" s="3" t="str">
        <f t="shared" si="234"/>
        <v/>
      </c>
      <c r="ASJ33" s="3" t="str">
        <f t="shared" si="235"/>
        <v/>
      </c>
      <c r="ASO33" s="3" t="str">
        <f t="shared" si="236"/>
        <v/>
      </c>
      <c r="ASQ33" s="6">
        <v>40724</v>
      </c>
      <c r="ASR33" s="1">
        <v>25.74</v>
      </c>
      <c r="ASS33" s="1">
        <v>28974210</v>
      </c>
      <c r="AST33" s="3">
        <f t="shared" si="237"/>
        <v>745796165.39999998</v>
      </c>
      <c r="ASV33" s="6">
        <v>40724</v>
      </c>
      <c r="ASW33" s="1">
        <v>32.08</v>
      </c>
      <c r="ASX33" s="1">
        <v>552639</v>
      </c>
      <c r="ASY33" s="3">
        <f t="shared" si="238"/>
        <v>17728659.119999997</v>
      </c>
      <c r="ATA33" s="6">
        <v>40724</v>
      </c>
      <c r="ATB33" s="1">
        <v>6.91</v>
      </c>
      <c r="ATC33" s="1">
        <v>68583373</v>
      </c>
      <c r="ATD33" s="3">
        <f t="shared" si="239"/>
        <v>473911107.43000001</v>
      </c>
      <c r="ATF33" s="6">
        <v>40724</v>
      </c>
      <c r="ATG33" s="1">
        <v>3.24</v>
      </c>
      <c r="ATH33" s="1">
        <v>38905218</v>
      </c>
      <c r="ATI33" s="3">
        <f t="shared" si="240"/>
        <v>126052906.32000001</v>
      </c>
      <c r="ATN33" s="3" t="str">
        <f t="shared" si="241"/>
        <v/>
      </c>
      <c r="ATS33" s="3" t="str">
        <f t="shared" si="242"/>
        <v/>
      </c>
      <c r="ATX33" s="3" t="str">
        <f t="shared" si="243"/>
        <v/>
      </c>
      <c r="ATZ33" s="6">
        <v>40724</v>
      </c>
      <c r="AUA33" s="1">
        <v>24.24</v>
      </c>
      <c r="AUB33" s="1">
        <v>2306092</v>
      </c>
      <c r="AUC33" s="3">
        <f t="shared" si="244"/>
        <v>55899670.079999998</v>
      </c>
      <c r="AUH33" s="3" t="str">
        <f t="shared" si="245"/>
        <v/>
      </c>
      <c r="AUM33" s="3" t="str">
        <f t="shared" si="246"/>
        <v/>
      </c>
      <c r="AUR33" s="3" t="str">
        <f t="shared" si="247"/>
        <v/>
      </c>
      <c r="AUT33" s="6">
        <v>40724</v>
      </c>
      <c r="AUU33" s="1">
        <v>6.72</v>
      </c>
      <c r="AUV33" s="1">
        <v>97876832</v>
      </c>
      <c r="AUW33" s="3">
        <f t="shared" si="248"/>
        <v>657732311.03999996</v>
      </c>
      <c r="AVB33" s="3" t="str">
        <f t="shared" si="249"/>
        <v/>
      </c>
      <c r="AVD33" s="6">
        <v>40724</v>
      </c>
      <c r="AVE33" s="1">
        <v>14.68</v>
      </c>
      <c r="AVF33" s="1">
        <v>114449020</v>
      </c>
      <c r="AVG33" s="3">
        <f t="shared" si="250"/>
        <v>1680111613.5999999</v>
      </c>
      <c r="AVI33" s="6">
        <v>40724</v>
      </c>
      <c r="AVJ33" s="1">
        <v>36.53</v>
      </c>
      <c r="AVK33" s="1">
        <v>29847406</v>
      </c>
      <c r="AVL33" s="3">
        <f t="shared" si="251"/>
        <v>1090325741.1800001</v>
      </c>
      <c r="AVQ33" s="3" t="str">
        <f t="shared" si="252"/>
        <v/>
      </c>
      <c r="AVS33" s="6">
        <v>40724</v>
      </c>
      <c r="AVT33" s="1">
        <v>8.9250000000000007</v>
      </c>
      <c r="AVU33" s="1">
        <v>11639028</v>
      </c>
      <c r="AVV33" s="3">
        <f t="shared" si="253"/>
        <v>103878324.90000001</v>
      </c>
      <c r="AVX33" s="6">
        <v>40724</v>
      </c>
      <c r="AVY33" s="1">
        <v>43.72</v>
      </c>
      <c r="AVZ33" s="1">
        <v>33636111</v>
      </c>
      <c r="AWA33" s="3">
        <f t="shared" si="254"/>
        <v>1470570772.9200001</v>
      </c>
      <c r="AWC33" s="6">
        <v>40724</v>
      </c>
      <c r="AWD33" s="1">
        <v>17.399999999999999</v>
      </c>
      <c r="AWE33" s="1">
        <v>20673971</v>
      </c>
      <c r="AWF33" s="3">
        <f t="shared" si="255"/>
        <v>359727095.39999998</v>
      </c>
      <c r="AWH33" s="6">
        <v>40724</v>
      </c>
      <c r="AWI33" s="1">
        <v>57.42</v>
      </c>
      <c r="AWJ33" s="1">
        <v>39085341</v>
      </c>
      <c r="AWK33" s="3">
        <f t="shared" si="256"/>
        <v>2244280280.2200003</v>
      </c>
      <c r="AWP33" s="3" t="str">
        <f t="shared" si="257"/>
        <v/>
      </c>
      <c r="AWU33" s="3" t="str">
        <f t="shared" si="258"/>
        <v/>
      </c>
      <c r="AWZ33" s="3" t="str">
        <f t="shared" si="259"/>
        <v/>
      </c>
      <c r="AXB33" s="6">
        <v>40724</v>
      </c>
      <c r="AXC33" s="1">
        <v>18.91</v>
      </c>
      <c r="AXD33" s="1">
        <v>81841154</v>
      </c>
      <c r="AXE33" s="3">
        <f t="shared" si="260"/>
        <v>1547616222.1400001</v>
      </c>
      <c r="AXG33" s="6">
        <v>40724</v>
      </c>
      <c r="AXH33" s="1">
        <v>21.754999999999999</v>
      </c>
      <c r="AXI33" s="1">
        <v>6552766</v>
      </c>
      <c r="AXJ33" s="3">
        <f t="shared" si="261"/>
        <v>142555424.32999998</v>
      </c>
      <c r="AXO33" s="3" t="str">
        <f t="shared" si="262"/>
        <v/>
      </c>
      <c r="AXT33" s="3" t="str">
        <f t="shared" si="263"/>
        <v/>
      </c>
      <c r="AXV33" s="6">
        <v>40724</v>
      </c>
      <c r="AXW33" s="1">
        <v>17.010000000000002</v>
      </c>
      <c r="AXX33" s="1">
        <v>1587774</v>
      </c>
      <c r="AXY33" s="3">
        <f t="shared" si="264"/>
        <v>27008035.740000002</v>
      </c>
      <c r="AYA33" s="6">
        <v>40724</v>
      </c>
      <c r="AYB33" s="1">
        <v>15.59</v>
      </c>
      <c r="AYC33" s="1">
        <v>9703377</v>
      </c>
      <c r="AYD33" s="3">
        <f t="shared" si="265"/>
        <v>151275647.43000001</v>
      </c>
      <c r="AYF33" s="6">
        <v>40724</v>
      </c>
      <c r="AYG33" s="1">
        <v>17.22</v>
      </c>
      <c r="AYH33" s="1">
        <v>17348069</v>
      </c>
      <c r="AYI33" s="3">
        <f t="shared" si="266"/>
        <v>298733748.18000001</v>
      </c>
      <c r="AYK33" s="6">
        <v>40724</v>
      </c>
      <c r="AYL33" s="1">
        <v>3.99</v>
      </c>
      <c r="AYM33" s="1">
        <v>17858789</v>
      </c>
      <c r="AYN33" s="3">
        <f t="shared" si="267"/>
        <v>71256568.109999999</v>
      </c>
      <c r="AYP33" s="6">
        <v>40724</v>
      </c>
      <c r="AYQ33" s="1">
        <v>18.71</v>
      </c>
      <c r="AYR33" s="1">
        <v>14919016</v>
      </c>
      <c r="AYS33" s="3">
        <f t="shared" si="268"/>
        <v>279134789.36000001</v>
      </c>
      <c r="AYX33" s="3" t="str">
        <f t="shared" si="269"/>
        <v/>
      </c>
      <c r="AYZ33" s="6">
        <v>40724</v>
      </c>
      <c r="AZA33" s="1">
        <v>9.4718</v>
      </c>
      <c r="AZB33" s="1">
        <v>654778123</v>
      </c>
      <c r="AZC33" s="3">
        <f t="shared" si="270"/>
        <v>6201927425.4314003</v>
      </c>
      <c r="AZH33" s="3" t="str">
        <f t="shared" si="271"/>
        <v/>
      </c>
      <c r="AZJ33" s="6">
        <v>40724</v>
      </c>
      <c r="AZK33" s="1">
        <v>38.43</v>
      </c>
      <c r="AZL33" s="1">
        <v>12343630</v>
      </c>
      <c r="AZM33" s="3">
        <f t="shared" si="272"/>
        <v>474365700.89999998</v>
      </c>
      <c r="AZO33" s="6">
        <v>40724</v>
      </c>
      <c r="AZP33" s="1">
        <v>44.35</v>
      </c>
      <c r="AZQ33" s="1">
        <v>192877083</v>
      </c>
      <c r="AZR33" s="3">
        <f t="shared" si="273"/>
        <v>8554098631.0500002</v>
      </c>
      <c r="AZT33" s="6">
        <v>40724</v>
      </c>
      <c r="AZU33" s="1">
        <v>57.36</v>
      </c>
      <c r="AZV33" s="1">
        <v>89202239</v>
      </c>
      <c r="AZW33" s="3">
        <f t="shared" si="274"/>
        <v>5116640429.04</v>
      </c>
      <c r="BAB33" s="3" t="str">
        <f t="shared" si="275"/>
        <v/>
      </c>
      <c r="BAD33" s="6">
        <v>40724</v>
      </c>
      <c r="BAE33" s="1">
        <v>25.92</v>
      </c>
      <c r="BAF33" s="1">
        <v>22225363</v>
      </c>
      <c r="BAG33" s="3">
        <f t="shared" si="276"/>
        <v>576081408.96000004</v>
      </c>
      <c r="BAL33" s="3" t="str">
        <f t="shared" si="277"/>
        <v/>
      </c>
      <c r="BAQ33" s="3" t="str">
        <f t="shared" si="278"/>
        <v/>
      </c>
      <c r="BAS33" s="6">
        <v>40724</v>
      </c>
      <c r="BAT33" s="1">
        <v>18.03</v>
      </c>
      <c r="BAU33" s="1">
        <v>263917531</v>
      </c>
      <c r="BAV33" s="3">
        <f t="shared" si="279"/>
        <v>4758433083.9300003</v>
      </c>
      <c r="BBA33" s="3" t="str">
        <f t="shared" si="280"/>
        <v/>
      </c>
      <c r="BBF33" s="3" t="str">
        <f t="shared" si="281"/>
        <v/>
      </c>
      <c r="BBK33" s="3" t="str">
        <f t="shared" si="282"/>
        <v/>
      </c>
      <c r="BBP33" s="3" t="str">
        <f t="shared" si="283"/>
        <v/>
      </c>
      <c r="BBU33" s="3" t="str">
        <f t="shared" si="284"/>
        <v/>
      </c>
      <c r="BBW33" s="6">
        <v>40724</v>
      </c>
      <c r="BBX33" s="1">
        <v>10.33</v>
      </c>
      <c r="BBY33" s="1">
        <v>53666649</v>
      </c>
      <c r="BBZ33" s="3">
        <f t="shared" si="285"/>
        <v>554376484.16999996</v>
      </c>
      <c r="BCE33" s="3" t="str">
        <f t="shared" si="286"/>
        <v/>
      </c>
      <c r="BCJ33" s="3" t="str">
        <f t="shared" si="287"/>
        <v/>
      </c>
      <c r="BCO33" s="3" t="str">
        <f t="shared" si="288"/>
        <v/>
      </c>
      <c r="BCT33" s="3" t="str">
        <f t="shared" si="289"/>
        <v/>
      </c>
      <c r="BCY33" s="3" t="str">
        <f t="shared" si="290"/>
        <v/>
      </c>
      <c r="BDD33" s="3" t="str">
        <f t="shared" si="291"/>
        <v/>
      </c>
      <c r="BDI33" s="3" t="str">
        <f t="shared" si="292"/>
        <v/>
      </c>
      <c r="BDN33" s="3" t="str">
        <f t="shared" si="293"/>
        <v/>
      </c>
      <c r="BDS33" s="3" t="str">
        <f t="shared" si="294"/>
        <v/>
      </c>
      <c r="BDU33" s="6">
        <v>40724</v>
      </c>
      <c r="BDV33" s="1">
        <v>7.27</v>
      </c>
      <c r="BDW33" s="1">
        <v>63033875</v>
      </c>
      <c r="BDX33" s="3">
        <f t="shared" si="295"/>
        <v>458256271.25</v>
      </c>
      <c r="BDZ33" s="6">
        <v>40724</v>
      </c>
      <c r="BEA33" s="1">
        <v>7.86</v>
      </c>
      <c r="BEB33" s="1">
        <v>104690249</v>
      </c>
      <c r="BEC33" s="3">
        <f t="shared" si="296"/>
        <v>822865357.13999999</v>
      </c>
      <c r="BEH33" s="3" t="str">
        <f t="shared" si="297"/>
        <v/>
      </c>
      <c r="BEM33" s="3" t="str">
        <f t="shared" si="298"/>
        <v/>
      </c>
      <c r="BER33" s="3" t="str">
        <f t="shared" si="299"/>
        <v/>
      </c>
      <c r="BET33" s="6">
        <v>40724</v>
      </c>
      <c r="BEU33" s="1">
        <v>36.49</v>
      </c>
      <c r="BEV33" s="1">
        <v>105100228</v>
      </c>
      <c r="BEW33" s="3">
        <f t="shared" si="300"/>
        <v>3835107319.7200003</v>
      </c>
      <c r="BEY33" s="6">
        <v>40724</v>
      </c>
      <c r="BEZ33" s="1">
        <v>30.2</v>
      </c>
      <c r="BFA33" s="1">
        <v>19753189</v>
      </c>
      <c r="BFB33" s="3">
        <f t="shared" si="301"/>
        <v>596546307.79999995</v>
      </c>
      <c r="BFD33" s="6">
        <v>40724</v>
      </c>
      <c r="BFE33" s="1">
        <v>15.42</v>
      </c>
      <c r="BFF33" s="1">
        <v>24569664</v>
      </c>
      <c r="BFG33" s="3">
        <f t="shared" si="302"/>
        <v>378864218.88</v>
      </c>
      <c r="BFI33" s="6">
        <v>40724</v>
      </c>
      <c r="BFJ33" s="1">
        <v>43.59</v>
      </c>
      <c r="BFK33" s="1">
        <v>62410613</v>
      </c>
      <c r="BFL33" s="3">
        <f t="shared" si="303"/>
        <v>2720478620.6700001</v>
      </c>
      <c r="BFN33" s="6">
        <v>40724</v>
      </c>
      <c r="BFO33" s="1">
        <v>6.46</v>
      </c>
      <c r="BFP33" s="1">
        <v>754950830</v>
      </c>
      <c r="BFQ33" s="3">
        <f t="shared" si="304"/>
        <v>4876982361.8000002</v>
      </c>
      <c r="BFS33" s="6">
        <v>40724</v>
      </c>
      <c r="BFT33" s="1">
        <v>21.14</v>
      </c>
      <c r="BFU33" s="1">
        <v>172385247</v>
      </c>
      <c r="BFV33" s="3">
        <f t="shared" si="305"/>
        <v>3644224121.5799999</v>
      </c>
      <c r="BFX33" s="6">
        <v>40724</v>
      </c>
      <c r="BFY33" s="1">
        <v>31.7</v>
      </c>
      <c r="BFZ33" s="1">
        <v>9827576</v>
      </c>
      <c r="BGA33" s="3">
        <f t="shared" si="306"/>
        <v>311534159.19999999</v>
      </c>
      <c r="BGF33" s="3" t="str">
        <f t="shared" si="307"/>
        <v/>
      </c>
      <c r="BGH33" s="6">
        <v>40724</v>
      </c>
      <c r="BGI33" s="1">
        <v>42.46</v>
      </c>
      <c r="BGJ33" s="1">
        <v>48388138</v>
      </c>
      <c r="BGK33" s="3">
        <f t="shared" si="308"/>
        <v>2054560339.48</v>
      </c>
      <c r="BGM33" s="6">
        <v>40724</v>
      </c>
      <c r="BGN33" s="1">
        <v>55.27</v>
      </c>
      <c r="BGO33" s="1">
        <v>8502020</v>
      </c>
      <c r="BGP33" s="3">
        <f t="shared" si="309"/>
        <v>469906645.40000004</v>
      </c>
      <c r="BGR33" s="6">
        <v>40724</v>
      </c>
      <c r="BGS33" s="1">
        <v>27.03</v>
      </c>
      <c r="BGT33" s="1">
        <v>97790747</v>
      </c>
      <c r="BGU33" s="3">
        <f t="shared" si="310"/>
        <v>2643283891.4100003</v>
      </c>
      <c r="BGW33" s="6">
        <v>40724</v>
      </c>
      <c r="BGX33" s="1">
        <v>27.29</v>
      </c>
      <c r="BGY33" s="1">
        <v>134905216</v>
      </c>
      <c r="BGZ33" s="3">
        <f t="shared" si="311"/>
        <v>3681563344.6399999</v>
      </c>
      <c r="BHB33" s="6">
        <v>40724</v>
      </c>
      <c r="BHC33" s="1">
        <v>8.9600000000000009</v>
      </c>
      <c r="BHD33" s="1">
        <v>109043012</v>
      </c>
      <c r="BHE33" s="3">
        <f t="shared" si="312"/>
        <v>977025387.5200001</v>
      </c>
      <c r="BHJ33" s="3" t="str">
        <f t="shared" si="313"/>
        <v/>
      </c>
      <c r="BHL33" s="6">
        <v>40724</v>
      </c>
      <c r="BHM33" s="1">
        <v>6.42</v>
      </c>
      <c r="BHN33" s="1">
        <v>443118227</v>
      </c>
      <c r="BHO33" s="3">
        <f t="shared" si="314"/>
        <v>2844819017.3400002</v>
      </c>
      <c r="BHQ33" s="6">
        <v>40724</v>
      </c>
      <c r="BHR33" s="1">
        <v>62.005499999999998</v>
      </c>
      <c r="BHS33" s="1">
        <v>58985937</v>
      </c>
      <c r="BHT33" s="3">
        <f t="shared" si="315"/>
        <v>3657452516.6535001</v>
      </c>
      <c r="BHV33" s="6">
        <v>40724</v>
      </c>
      <c r="BHW33" s="1">
        <v>59.71</v>
      </c>
      <c r="BHX33" s="1">
        <v>29611366</v>
      </c>
      <c r="BHY33" s="3">
        <f t="shared" si="316"/>
        <v>1768094663.8600001</v>
      </c>
      <c r="BIA33" s="6">
        <v>40724</v>
      </c>
      <c r="BIB33" s="1">
        <v>31.5</v>
      </c>
      <c r="BIC33" s="1">
        <v>541559137</v>
      </c>
      <c r="BID33" s="3">
        <f t="shared" si="317"/>
        <v>17059112815.5</v>
      </c>
      <c r="BIF33" s="6">
        <v>40724</v>
      </c>
      <c r="BIG33" s="1">
        <v>16.16</v>
      </c>
      <c r="BIH33" s="1">
        <v>738192835</v>
      </c>
      <c r="BII33" s="3">
        <f t="shared" si="318"/>
        <v>11929196213.6</v>
      </c>
      <c r="BIK33" s="6">
        <v>40724</v>
      </c>
      <c r="BIL33" s="1">
        <v>19.82</v>
      </c>
      <c r="BIM33" s="1">
        <v>108893518</v>
      </c>
      <c r="BIN33" s="3">
        <f t="shared" si="319"/>
        <v>2158269526.7600002</v>
      </c>
      <c r="BIP33" s="6">
        <v>40724</v>
      </c>
      <c r="BIQ33" s="1">
        <v>18.100000000000001</v>
      </c>
      <c r="BIR33" s="1">
        <v>571274743</v>
      </c>
      <c r="BIS33" s="3">
        <f t="shared" si="320"/>
        <v>10340072848.300001</v>
      </c>
      <c r="BIU33" s="6">
        <v>40724</v>
      </c>
      <c r="BIV33" s="1">
        <v>10.56</v>
      </c>
      <c r="BIW33" s="1">
        <v>190329896</v>
      </c>
      <c r="BIX33" s="3">
        <f t="shared" si="321"/>
        <v>2009883701.76</v>
      </c>
      <c r="BIZ33" s="6">
        <v>40724</v>
      </c>
      <c r="BJA33" s="1">
        <v>52.78</v>
      </c>
      <c r="BJB33" s="1">
        <v>366300800</v>
      </c>
      <c r="BJC33" s="3">
        <f t="shared" si="322"/>
        <v>19333356224</v>
      </c>
      <c r="BJH33" s="3" t="str">
        <f t="shared" si="323"/>
        <v/>
      </c>
      <c r="BJJ33" s="6">
        <v>40724</v>
      </c>
      <c r="BJK33" s="1">
        <v>25.71</v>
      </c>
      <c r="BJL33" s="1">
        <v>50071969</v>
      </c>
      <c r="BJM33" s="3">
        <f t="shared" si="324"/>
        <v>1287350322.99</v>
      </c>
      <c r="BJR33" s="3" t="str">
        <f t="shared" si="325"/>
        <v/>
      </c>
      <c r="BJT33" s="6">
        <v>40724</v>
      </c>
      <c r="BJU33" s="1">
        <v>6.99</v>
      </c>
      <c r="BJV33" s="1">
        <v>1125907981</v>
      </c>
      <c r="BJW33" s="3">
        <f t="shared" si="326"/>
        <v>7870096787.1900005</v>
      </c>
      <c r="BKB33" s="3" t="str">
        <f t="shared" si="327"/>
        <v/>
      </c>
      <c r="BKG33" s="3" t="str">
        <f t="shared" si="328"/>
        <v/>
      </c>
      <c r="BKI33" s="6">
        <v>40724</v>
      </c>
      <c r="BKJ33" s="1">
        <v>25.56</v>
      </c>
      <c r="BKK33" s="1">
        <v>146755228</v>
      </c>
      <c r="BKL33" s="3">
        <f t="shared" si="329"/>
        <v>3751063627.6799998</v>
      </c>
      <c r="BKN33" s="6">
        <v>40724</v>
      </c>
      <c r="BKO33" s="1">
        <v>32.28</v>
      </c>
      <c r="BKP33" s="1">
        <v>26582931</v>
      </c>
      <c r="BKQ33" s="3">
        <f t="shared" si="330"/>
        <v>858097012.68000007</v>
      </c>
      <c r="BKS33" s="6">
        <v>40724</v>
      </c>
      <c r="BKT33" s="1">
        <v>22.8</v>
      </c>
      <c r="BKU33" s="1">
        <v>39487041</v>
      </c>
      <c r="BKV33" s="3">
        <f t="shared" si="331"/>
        <v>900304534.80000007</v>
      </c>
      <c r="BKX33" s="6">
        <v>40724</v>
      </c>
      <c r="BKY33" s="1">
        <v>67.44</v>
      </c>
      <c r="BKZ33" s="1">
        <v>63197363</v>
      </c>
      <c r="BLA33" s="3">
        <f t="shared" si="332"/>
        <v>4262030160.7199998</v>
      </c>
      <c r="BLC33" s="6">
        <v>40724</v>
      </c>
      <c r="BLD33" s="1">
        <v>40.479999999999997</v>
      </c>
      <c r="BLE33" s="1">
        <v>153169149</v>
      </c>
      <c r="BLF33" s="3">
        <f t="shared" si="333"/>
        <v>6200287151.5199995</v>
      </c>
      <c r="BLH33" s="6">
        <v>40724</v>
      </c>
      <c r="BLI33" s="1">
        <v>135.29</v>
      </c>
      <c r="BLJ33" s="1">
        <v>18579955</v>
      </c>
      <c r="BLK33" s="3">
        <f t="shared" si="334"/>
        <v>2513682111.9499998</v>
      </c>
      <c r="BLM33" s="6">
        <v>40724</v>
      </c>
      <c r="BLN33" s="1">
        <v>36.47</v>
      </c>
      <c r="BLO33" s="1">
        <v>271128303</v>
      </c>
      <c r="BLP33" s="3">
        <f t="shared" si="335"/>
        <v>9888049210.4099998</v>
      </c>
      <c r="BLR33" s="6">
        <v>40724</v>
      </c>
      <c r="BLS33" s="1">
        <v>19.72</v>
      </c>
      <c r="BLT33" s="1">
        <v>577383988</v>
      </c>
      <c r="BLU33" s="3">
        <f t="shared" si="336"/>
        <v>11386012243.359999</v>
      </c>
      <c r="BLZ33" s="3" t="str">
        <f t="shared" si="337"/>
        <v/>
      </c>
      <c r="BMB33" s="6">
        <v>40724</v>
      </c>
      <c r="BMC33" s="1">
        <v>36.548099999999998</v>
      </c>
      <c r="BMD33" s="1">
        <v>220609635</v>
      </c>
      <c r="BME33" s="3">
        <f t="shared" si="338"/>
        <v>8062863000.9434996</v>
      </c>
      <c r="BMJ33" s="3" t="str">
        <f t="shared" si="339"/>
        <v/>
      </c>
      <c r="BML33" s="6">
        <v>40724</v>
      </c>
      <c r="BMM33" s="1">
        <v>43.763300000000001</v>
      </c>
      <c r="BMN33" s="1">
        <v>154719390</v>
      </c>
      <c r="BMO33" s="3">
        <f t="shared" si="340"/>
        <v>6771031080.3870001</v>
      </c>
      <c r="BMQ33" s="6">
        <v>40724</v>
      </c>
      <c r="BMR33" s="1">
        <v>36.380000000000003</v>
      </c>
      <c r="BMS33" s="1">
        <v>221875352</v>
      </c>
      <c r="BMT33" s="3">
        <f t="shared" si="341"/>
        <v>8071825305.7600002</v>
      </c>
      <c r="BMV33" s="6">
        <v>40724</v>
      </c>
      <c r="BMW33" s="1">
        <v>61.78</v>
      </c>
      <c r="BMX33" s="1">
        <v>60624434</v>
      </c>
      <c r="BMY33" s="3">
        <f t="shared" si="342"/>
        <v>3745377532.52</v>
      </c>
      <c r="BND33" s="3" t="str">
        <f t="shared" si="343"/>
        <v/>
      </c>
      <c r="BNF33" s="6">
        <v>40724</v>
      </c>
      <c r="BNG33" s="1">
        <v>42.03</v>
      </c>
      <c r="BNH33" s="1">
        <v>175958090</v>
      </c>
      <c r="BNI33" s="3">
        <f t="shared" si="344"/>
        <v>7395518522.6999998</v>
      </c>
      <c r="BNK33" s="6">
        <v>40724</v>
      </c>
      <c r="BNL33" s="1">
        <v>83.65</v>
      </c>
      <c r="BNM33" s="1">
        <v>124091273</v>
      </c>
      <c r="BNN33" s="3">
        <f t="shared" si="345"/>
        <v>10380234986.450001</v>
      </c>
      <c r="BNP33" s="6">
        <v>40724</v>
      </c>
      <c r="BNQ33" s="1">
        <v>44.28</v>
      </c>
      <c r="BNR33" s="1">
        <v>157541645</v>
      </c>
      <c r="BNS33" s="3">
        <f t="shared" si="346"/>
        <v>6975944040.6000004</v>
      </c>
      <c r="BNU33" s="6">
        <v>40724</v>
      </c>
      <c r="BNV33" s="1">
        <v>35.840000000000003</v>
      </c>
      <c r="BNW33" s="1">
        <v>239166291</v>
      </c>
      <c r="BNX33" s="3">
        <f t="shared" si="347"/>
        <v>8571719869.4400005</v>
      </c>
      <c r="BNZ33" s="6">
        <v>40724</v>
      </c>
      <c r="BOA33" s="1">
        <v>23.6</v>
      </c>
      <c r="BOB33" s="1">
        <v>332287164</v>
      </c>
      <c r="BOC33" s="3">
        <f t="shared" si="348"/>
        <v>7841977070.4000006</v>
      </c>
      <c r="BOE33" s="6">
        <v>40724</v>
      </c>
      <c r="BOF33" s="1">
        <v>101.02</v>
      </c>
      <c r="BOG33" s="1">
        <v>38004139</v>
      </c>
      <c r="BOH33" s="3">
        <f t="shared" si="349"/>
        <v>3839178121.7799997</v>
      </c>
      <c r="BOJ33" s="6">
        <v>40724</v>
      </c>
      <c r="BOK33" s="1">
        <v>16.5258</v>
      </c>
      <c r="BOL33" s="1">
        <v>1254856465</v>
      </c>
      <c r="BOM33" s="3">
        <f t="shared" si="350"/>
        <v>20737506969.297001</v>
      </c>
      <c r="BOO33" s="6">
        <v>40724</v>
      </c>
      <c r="BOP33" s="1">
        <v>51.86</v>
      </c>
      <c r="BOQ33" s="1">
        <v>151334084</v>
      </c>
      <c r="BOR33" s="3">
        <f t="shared" si="351"/>
        <v>7848185596.2399998</v>
      </c>
      <c r="BOT33" s="6">
        <v>40724</v>
      </c>
      <c r="BOU33" s="1">
        <v>13.5817</v>
      </c>
      <c r="BOV33" s="1">
        <v>731434050</v>
      </c>
      <c r="BOW33" s="3">
        <f t="shared" si="352"/>
        <v>9934117836.8850002</v>
      </c>
      <c r="BOY33" s="6">
        <v>40724</v>
      </c>
      <c r="BOZ33" s="1">
        <v>124.03700000000001</v>
      </c>
      <c r="BPA33" s="1">
        <v>67917348</v>
      </c>
      <c r="BPB33" s="3">
        <f t="shared" si="353"/>
        <v>8424264093.8760004</v>
      </c>
      <c r="BPD33" s="6">
        <v>40724</v>
      </c>
      <c r="BPE33" s="1">
        <v>100.23</v>
      </c>
      <c r="BPF33" s="1">
        <v>148764856</v>
      </c>
      <c r="BPG33" s="3">
        <f t="shared" si="354"/>
        <v>14910701516.880001</v>
      </c>
      <c r="BPI33" s="6">
        <v>40724</v>
      </c>
      <c r="BPJ33" s="1">
        <v>16.45</v>
      </c>
      <c r="BPK33" s="1">
        <v>636194331</v>
      </c>
      <c r="BPL33" s="3">
        <f t="shared" si="355"/>
        <v>10465396744.949999</v>
      </c>
      <c r="BPN33" s="6">
        <v>40724</v>
      </c>
      <c r="BPO33" s="1">
        <v>29.13</v>
      </c>
      <c r="BPP33" s="1">
        <v>100004106</v>
      </c>
      <c r="BPQ33" s="3">
        <f t="shared" si="356"/>
        <v>2913119607.7799997</v>
      </c>
      <c r="BPS33" s="6">
        <v>40724</v>
      </c>
      <c r="BPT33" s="1">
        <v>13.01</v>
      </c>
      <c r="BPU33" s="1">
        <v>1140311643</v>
      </c>
      <c r="BPV33" s="3">
        <f t="shared" si="357"/>
        <v>14835454475.43</v>
      </c>
      <c r="BPX33" s="6">
        <v>40724</v>
      </c>
      <c r="BPY33" s="1">
        <v>37.244999999999997</v>
      </c>
      <c r="BPZ33" s="1">
        <v>606073844</v>
      </c>
      <c r="BQA33" s="3">
        <f t="shared" si="358"/>
        <v>22573220319.779999</v>
      </c>
      <c r="BQF33" s="3" t="str">
        <f t="shared" si="359"/>
        <v/>
      </c>
      <c r="BQH33" s="6">
        <v>40724</v>
      </c>
      <c r="BQI33" s="1">
        <v>37.527000000000001</v>
      </c>
      <c r="BQJ33" s="1">
        <v>2077046139</v>
      </c>
      <c r="BQK33" s="3">
        <f t="shared" si="360"/>
        <v>77945310458.253006</v>
      </c>
      <c r="BQM33" s="6">
        <v>40724</v>
      </c>
      <c r="BQN33" s="1">
        <v>31.45</v>
      </c>
      <c r="BQO33" s="1">
        <v>348332573</v>
      </c>
      <c r="BQP33" s="3">
        <f t="shared" si="361"/>
        <v>10955059420.85</v>
      </c>
      <c r="BQR33" s="6">
        <v>40724</v>
      </c>
      <c r="BQS33" s="1">
        <v>38</v>
      </c>
      <c r="BQT33" s="1">
        <v>132672251</v>
      </c>
      <c r="BQU33" s="3">
        <f t="shared" si="362"/>
        <v>5041545538</v>
      </c>
      <c r="BQW33" s="6">
        <v>40724</v>
      </c>
      <c r="BQX33" s="1">
        <v>20.704999999999998</v>
      </c>
      <c r="BQY33" s="1">
        <v>1030834770</v>
      </c>
      <c r="BQZ33" s="3">
        <f t="shared" si="363"/>
        <v>21343433912.849998</v>
      </c>
      <c r="BRB33" s="6">
        <v>40724</v>
      </c>
      <c r="BRC33" s="1">
        <v>15.935</v>
      </c>
      <c r="BRD33" s="1">
        <v>1211196306</v>
      </c>
      <c r="BRE33" s="3">
        <f t="shared" si="364"/>
        <v>19300413136.110001</v>
      </c>
      <c r="BRG33" s="6">
        <v>40724</v>
      </c>
      <c r="BRH33" s="1">
        <v>15.61</v>
      </c>
      <c r="BRI33" s="1">
        <v>4884802693</v>
      </c>
      <c r="BRJ33" s="3">
        <f t="shared" si="365"/>
        <v>76251770037.729996</v>
      </c>
      <c r="BRL33" s="6">
        <v>40724</v>
      </c>
      <c r="BRM33" s="1">
        <v>22.16</v>
      </c>
      <c r="BRN33" s="1">
        <v>4214077472</v>
      </c>
      <c r="BRO33" s="3">
        <f t="shared" si="366"/>
        <v>93383956779.520004</v>
      </c>
      <c r="BRQ33" s="6">
        <v>40724</v>
      </c>
      <c r="BRR33" s="1">
        <v>32.909999999999997</v>
      </c>
      <c r="BRS33" s="1">
        <v>1743919158</v>
      </c>
      <c r="BRT33" s="3">
        <f t="shared" si="367"/>
        <v>57392379489.779991</v>
      </c>
      <c r="BRV33" s="6">
        <v>40724</v>
      </c>
      <c r="BRW33" s="1">
        <v>102.84</v>
      </c>
      <c r="BRX33" s="1">
        <v>479390497</v>
      </c>
      <c r="BRY33" s="3">
        <f t="shared" si="368"/>
        <v>49300518711.480003</v>
      </c>
      <c r="BSA33" s="6">
        <v>40724</v>
      </c>
      <c r="BSB33" s="1">
        <v>21.065000000000001</v>
      </c>
      <c r="BSC33" s="1">
        <v>1506892364</v>
      </c>
      <c r="BSD33" s="3">
        <f t="shared" si="369"/>
        <v>31742687647.660004</v>
      </c>
      <c r="BSF33" s="6">
        <v>40724</v>
      </c>
      <c r="BSG33" s="1">
        <v>28.06</v>
      </c>
      <c r="BSH33" s="1">
        <v>2347636464</v>
      </c>
      <c r="BSI33" s="3">
        <f t="shared" si="370"/>
        <v>65874679179.839996</v>
      </c>
      <c r="BSN33" s="3" t="str">
        <f t="shared" si="371"/>
        <v/>
      </c>
      <c r="BSP33" s="6">
        <v>40724</v>
      </c>
      <c r="BSQ33" s="1">
        <v>253.435</v>
      </c>
      <c r="BSR33" s="1">
        <v>174731385</v>
      </c>
      <c r="BSS33" s="3">
        <f t="shared" si="372"/>
        <v>44283048557.474998</v>
      </c>
      <c r="BSU33" s="6">
        <v>40724</v>
      </c>
      <c r="BSV33" s="1">
        <v>47.9529</v>
      </c>
      <c r="BSW33" s="1">
        <v>6358325057</v>
      </c>
      <c r="BSX33" s="3">
        <f t="shared" si="373"/>
        <v>304900125625.81531</v>
      </c>
    </row>
    <row r="34" spans="2:1870" x14ac:dyDescent="0.2">
      <c r="B34" s="6">
        <v>40633</v>
      </c>
      <c r="C34" s="1">
        <v>0.82499999999999996</v>
      </c>
      <c r="D34" s="1">
        <v>512435</v>
      </c>
      <c r="E34" s="3">
        <f t="shared" si="0"/>
        <v>422758.875</v>
      </c>
      <c r="G34" s="6">
        <v>40543</v>
      </c>
      <c r="H34" s="1">
        <v>2E-3</v>
      </c>
      <c r="I34" s="1">
        <v>582204</v>
      </c>
      <c r="J34" s="3">
        <f t="shared" si="1"/>
        <v>1164.4080000000001</v>
      </c>
      <c r="L34" s="6">
        <v>40543</v>
      </c>
      <c r="M34" s="1">
        <v>1.83E-2</v>
      </c>
      <c r="N34" s="1">
        <v>1711464</v>
      </c>
      <c r="O34" s="3">
        <f t="shared" si="2"/>
        <v>31319.7912</v>
      </c>
      <c r="Q34" s="6">
        <v>40633</v>
      </c>
      <c r="R34" s="1">
        <v>26.9</v>
      </c>
      <c r="S34" s="1">
        <v>1331552</v>
      </c>
      <c r="T34" s="3">
        <f t="shared" si="3"/>
        <v>35818748.799999997</v>
      </c>
      <c r="V34" s="6">
        <v>40633</v>
      </c>
      <c r="W34" s="1">
        <v>1.1999999999999999E-3</v>
      </c>
      <c r="X34" s="1">
        <v>6428729</v>
      </c>
      <c r="Y34" s="3">
        <f t="shared" si="4"/>
        <v>7714.474799999999</v>
      </c>
      <c r="AA34" s="6">
        <v>40633</v>
      </c>
      <c r="AB34" s="1">
        <v>1.25E-4</v>
      </c>
      <c r="AC34" s="1">
        <v>1994</v>
      </c>
      <c r="AD34" s="3">
        <f t="shared" si="5"/>
        <v>0.24925</v>
      </c>
      <c r="AF34" s="6">
        <v>40359</v>
      </c>
      <c r="AG34" s="1">
        <v>1.25E-4</v>
      </c>
      <c r="AH34" s="1">
        <v>1142959</v>
      </c>
      <c r="AI34" s="3">
        <f t="shared" si="6"/>
        <v>142.86987500000001</v>
      </c>
      <c r="AK34" s="6">
        <v>40633</v>
      </c>
      <c r="AL34" s="1">
        <v>0.65629999999999999</v>
      </c>
      <c r="AM34" s="1">
        <v>165</v>
      </c>
      <c r="AN34" s="3">
        <f t="shared" si="7"/>
        <v>108.2895</v>
      </c>
      <c r="AP34" s="6">
        <v>40543</v>
      </c>
      <c r="AQ34" s="1">
        <v>1</v>
      </c>
      <c r="AR34" s="1">
        <v>8500</v>
      </c>
      <c r="AS34" s="3">
        <f t="shared" si="8"/>
        <v>8500</v>
      </c>
      <c r="AU34" s="6">
        <v>40359</v>
      </c>
      <c r="AV34" s="1">
        <v>612</v>
      </c>
      <c r="AW34" s="1">
        <v>0</v>
      </c>
      <c r="AX34" s="3" t="str">
        <f t="shared" si="9"/>
        <v/>
      </c>
      <c r="AZ34" s="6">
        <v>40633</v>
      </c>
      <c r="BA34" s="1">
        <v>2.5</v>
      </c>
      <c r="BB34" s="1">
        <v>131392</v>
      </c>
      <c r="BC34" s="3">
        <f t="shared" si="10"/>
        <v>328480</v>
      </c>
      <c r="BE34" s="6">
        <v>40451</v>
      </c>
      <c r="BF34" s="1">
        <v>5.0000000000000001E-4</v>
      </c>
      <c r="BG34" s="1">
        <v>694525</v>
      </c>
      <c r="BH34" s="3">
        <f t="shared" si="11"/>
        <v>347.26249999999999</v>
      </c>
      <c r="BJ34" s="6">
        <v>40633</v>
      </c>
      <c r="BK34" s="1">
        <v>6.5000000000000002E-2</v>
      </c>
      <c r="BL34" s="1">
        <v>193744</v>
      </c>
      <c r="BM34" s="3">
        <f t="shared" si="12"/>
        <v>12593.36</v>
      </c>
      <c r="BO34" s="6">
        <v>40633</v>
      </c>
      <c r="BP34" s="1">
        <v>0.29299999999999998</v>
      </c>
      <c r="BQ34" s="1">
        <v>67646477</v>
      </c>
      <c r="BR34" s="3">
        <f t="shared" si="13"/>
        <v>19820417.761</v>
      </c>
      <c r="BT34" s="6">
        <v>40086</v>
      </c>
      <c r="BU34" s="1">
        <v>1E-4</v>
      </c>
      <c r="BV34" s="1">
        <v>240595</v>
      </c>
      <c r="BW34" s="3">
        <f t="shared" si="14"/>
        <v>24.0595</v>
      </c>
      <c r="BY34" s="6">
        <v>40633</v>
      </c>
      <c r="BZ34" s="1">
        <v>0.87</v>
      </c>
      <c r="CA34" s="1">
        <v>2124241</v>
      </c>
      <c r="CB34" s="3">
        <f t="shared" si="15"/>
        <v>1848089.67</v>
      </c>
      <c r="CD34" s="6">
        <v>40633</v>
      </c>
      <c r="CE34" s="1">
        <v>0.36</v>
      </c>
      <c r="CF34" s="1">
        <v>99846</v>
      </c>
      <c r="CG34" s="3">
        <f t="shared" si="16"/>
        <v>35944.559999999998</v>
      </c>
      <c r="CI34" s="6">
        <v>40633</v>
      </c>
      <c r="CJ34" s="1">
        <v>3.7500000000000001E-4</v>
      </c>
      <c r="CK34" s="1">
        <v>3198909</v>
      </c>
      <c r="CL34" s="3">
        <f t="shared" si="17"/>
        <v>1199.5908750000001</v>
      </c>
      <c r="CQ34" s="3" t="str">
        <f t="shared" si="18"/>
        <v/>
      </c>
      <c r="CS34" s="6">
        <v>40633</v>
      </c>
      <c r="CT34" s="1">
        <v>1.29</v>
      </c>
      <c r="CU34" s="1">
        <v>1038924</v>
      </c>
      <c r="CV34" s="3">
        <f t="shared" si="19"/>
        <v>1340211.96</v>
      </c>
      <c r="CX34" s="6">
        <v>40633</v>
      </c>
      <c r="CY34" s="1">
        <v>5.7750000000000004</v>
      </c>
      <c r="CZ34" s="1">
        <v>415124</v>
      </c>
      <c r="DA34" s="3">
        <f t="shared" si="20"/>
        <v>2397341.1</v>
      </c>
      <c r="DC34" s="6">
        <v>40633</v>
      </c>
      <c r="DD34" s="1">
        <v>0.02</v>
      </c>
      <c r="DE34" s="1">
        <v>10840</v>
      </c>
      <c r="DF34" s="3">
        <f t="shared" si="21"/>
        <v>216.8</v>
      </c>
      <c r="DH34" s="6">
        <v>40633</v>
      </c>
      <c r="DI34" s="1">
        <v>0.22159999999999999</v>
      </c>
      <c r="DJ34" s="1">
        <v>834950</v>
      </c>
      <c r="DK34" s="3">
        <f t="shared" si="22"/>
        <v>185024.91999999998</v>
      </c>
      <c r="DM34" s="6">
        <v>40359</v>
      </c>
      <c r="DN34" s="1">
        <v>76.599999999999994</v>
      </c>
      <c r="DO34" s="1">
        <v>436</v>
      </c>
      <c r="DP34" s="3">
        <f t="shared" si="23"/>
        <v>33397.599999999999</v>
      </c>
      <c r="DR34" s="6">
        <v>40633</v>
      </c>
      <c r="DS34" s="1">
        <v>0.06</v>
      </c>
      <c r="DT34" s="1">
        <v>1095880</v>
      </c>
      <c r="DU34" s="3">
        <f t="shared" si="24"/>
        <v>65752.800000000003</v>
      </c>
      <c r="DW34" s="6">
        <v>40633</v>
      </c>
      <c r="DX34" s="1">
        <v>21.6</v>
      </c>
      <c r="DY34" s="1">
        <v>420</v>
      </c>
      <c r="DZ34" s="3">
        <f t="shared" si="25"/>
        <v>9072</v>
      </c>
      <c r="EB34" s="6">
        <v>40633</v>
      </c>
      <c r="EC34" s="1">
        <v>4.6500000000000004</v>
      </c>
      <c r="ED34" s="1">
        <v>32628</v>
      </c>
      <c r="EE34" s="3">
        <f t="shared" si="26"/>
        <v>151720.20000000001</v>
      </c>
      <c r="EG34" s="6">
        <v>40633</v>
      </c>
      <c r="EH34" s="1">
        <v>16.760000000000002</v>
      </c>
      <c r="EI34" s="1">
        <v>1459932</v>
      </c>
      <c r="EJ34" s="3">
        <f t="shared" si="27"/>
        <v>24468460.320000004</v>
      </c>
      <c r="EL34" s="6">
        <v>40633</v>
      </c>
      <c r="EM34" s="1">
        <v>4.02E-2</v>
      </c>
      <c r="EN34" s="1">
        <v>45939226</v>
      </c>
      <c r="EO34" s="3">
        <f t="shared" si="28"/>
        <v>1846756.8851999999</v>
      </c>
      <c r="EQ34" s="6">
        <v>38898</v>
      </c>
      <c r="ER34" s="1">
        <v>0.4</v>
      </c>
      <c r="ES34" s="1">
        <v>16100</v>
      </c>
      <c r="ET34" s="3">
        <f t="shared" si="29"/>
        <v>6440</v>
      </c>
      <c r="EV34" s="6">
        <v>40633</v>
      </c>
      <c r="EW34" s="1">
        <v>2.2000000000000001E-3</v>
      </c>
      <c r="EX34" s="1">
        <v>47838997</v>
      </c>
      <c r="EY34" s="3">
        <f t="shared" si="30"/>
        <v>105245.79340000001</v>
      </c>
      <c r="FA34" s="6">
        <v>40543</v>
      </c>
      <c r="FB34" s="1">
        <v>15.6</v>
      </c>
      <c r="FC34" s="1">
        <v>8121</v>
      </c>
      <c r="FD34" s="3">
        <f t="shared" si="31"/>
        <v>126687.59999999999</v>
      </c>
      <c r="FF34" s="6">
        <v>39994</v>
      </c>
      <c r="FG34" s="1">
        <v>0.42</v>
      </c>
      <c r="FH34" s="1">
        <v>686095</v>
      </c>
      <c r="FI34" s="3">
        <f t="shared" si="32"/>
        <v>288159.89999999997</v>
      </c>
      <c r="FK34" s="6">
        <v>40633</v>
      </c>
      <c r="FL34" s="1">
        <v>1.9</v>
      </c>
      <c r="FM34" s="1">
        <v>6689798</v>
      </c>
      <c r="FN34" s="3">
        <f t="shared" si="33"/>
        <v>12710616.199999999</v>
      </c>
      <c r="FP34" s="6">
        <v>40633</v>
      </c>
      <c r="FQ34" s="1">
        <v>1E-3</v>
      </c>
      <c r="FR34" s="1">
        <v>13563345</v>
      </c>
      <c r="FS34" s="3">
        <f t="shared" si="34"/>
        <v>13563.345000000001</v>
      </c>
      <c r="FU34" s="6">
        <v>40633</v>
      </c>
      <c r="FV34" s="1">
        <v>6.4000000000000001E-2</v>
      </c>
      <c r="FW34" s="1">
        <v>2194869</v>
      </c>
      <c r="FX34" s="3">
        <f t="shared" si="35"/>
        <v>140471.61600000001</v>
      </c>
      <c r="FZ34" s="6">
        <v>40633</v>
      </c>
      <c r="GA34" s="1">
        <v>8.8000000000000007</v>
      </c>
      <c r="GB34" s="1">
        <v>14535</v>
      </c>
      <c r="GC34" s="3">
        <f t="shared" si="36"/>
        <v>127908.00000000001</v>
      </c>
      <c r="GE34" s="6">
        <v>40543</v>
      </c>
      <c r="GF34" s="1">
        <v>4.7000000000000002E-3</v>
      </c>
      <c r="GG34" s="1">
        <v>236398</v>
      </c>
      <c r="GH34" s="3">
        <f t="shared" si="37"/>
        <v>1111.0706</v>
      </c>
      <c r="GJ34" s="6">
        <v>40633</v>
      </c>
      <c r="GK34" s="1">
        <v>0.126</v>
      </c>
      <c r="GL34" s="1">
        <v>5740166</v>
      </c>
      <c r="GM34" s="3">
        <f t="shared" si="38"/>
        <v>723260.91599999997</v>
      </c>
      <c r="GO34" s="6">
        <v>40633</v>
      </c>
      <c r="GP34" s="1">
        <v>7.12</v>
      </c>
      <c r="GQ34" s="1">
        <v>62882</v>
      </c>
      <c r="GR34" s="3">
        <f t="shared" si="39"/>
        <v>447719.84</v>
      </c>
      <c r="GT34" s="6">
        <v>39629</v>
      </c>
      <c r="GU34" s="1">
        <v>13.513500000000001</v>
      </c>
      <c r="GV34" s="1">
        <v>4</v>
      </c>
      <c r="GW34" s="3">
        <f t="shared" si="40"/>
        <v>54.054000000000002</v>
      </c>
      <c r="HB34" s="3" t="str">
        <f t="shared" si="41"/>
        <v/>
      </c>
      <c r="HD34" s="6">
        <v>40633</v>
      </c>
      <c r="HE34" s="1">
        <v>243000.04860000001</v>
      </c>
      <c r="HF34" s="1">
        <v>70</v>
      </c>
      <c r="HG34" s="3">
        <f t="shared" si="42"/>
        <v>17010003.401999999</v>
      </c>
      <c r="HL34" s="3" t="str">
        <f t="shared" si="43"/>
        <v/>
      </c>
      <c r="HN34" s="6">
        <v>40633</v>
      </c>
      <c r="HO34" s="1">
        <v>9.0999999999999998E-2</v>
      </c>
      <c r="HP34" s="1">
        <v>161343</v>
      </c>
      <c r="HQ34" s="3">
        <f t="shared" si="44"/>
        <v>14682.213</v>
      </c>
      <c r="HS34" s="6">
        <v>40633</v>
      </c>
      <c r="HT34" s="1">
        <v>0.105</v>
      </c>
      <c r="HU34" s="1">
        <v>748902</v>
      </c>
      <c r="HV34" s="3">
        <f t="shared" si="45"/>
        <v>78634.709999999992</v>
      </c>
      <c r="IA34" s="3" t="str">
        <f t="shared" si="46"/>
        <v/>
      </c>
      <c r="IC34" s="6">
        <v>40633</v>
      </c>
      <c r="ID34" s="1">
        <v>1.9E-2</v>
      </c>
      <c r="IE34" s="1">
        <v>11557516</v>
      </c>
      <c r="IF34" s="3">
        <f t="shared" si="47"/>
        <v>219592.804</v>
      </c>
      <c r="IH34" s="6">
        <v>40633</v>
      </c>
      <c r="II34" s="1">
        <v>2.1</v>
      </c>
      <c r="IJ34" s="1">
        <v>312428</v>
      </c>
      <c r="IK34" s="3">
        <f t="shared" si="48"/>
        <v>656098.80000000005</v>
      </c>
      <c r="IM34" s="6">
        <v>40633</v>
      </c>
      <c r="IN34" s="1">
        <v>5.0000000000000001E-4</v>
      </c>
      <c r="IO34" s="1">
        <v>175748688</v>
      </c>
      <c r="IP34" s="3">
        <f t="shared" si="49"/>
        <v>87874.343999999997</v>
      </c>
      <c r="IR34" s="6">
        <v>40633</v>
      </c>
      <c r="IS34" s="1">
        <v>95.4</v>
      </c>
      <c r="IT34" s="1">
        <v>28291</v>
      </c>
      <c r="IU34" s="3">
        <f t="shared" si="50"/>
        <v>2698961.4000000004</v>
      </c>
      <c r="IW34" s="6">
        <v>40633</v>
      </c>
      <c r="IX34" s="1">
        <v>0.64200000000000002</v>
      </c>
      <c r="IY34" s="1">
        <v>9420903</v>
      </c>
      <c r="IZ34" s="3">
        <f t="shared" si="51"/>
        <v>6048219.7259999998</v>
      </c>
      <c r="JB34" s="6">
        <v>40633</v>
      </c>
      <c r="JC34" s="1">
        <v>0.32500000000000001</v>
      </c>
      <c r="JD34" s="1">
        <v>234548</v>
      </c>
      <c r="JE34" s="3">
        <f t="shared" si="52"/>
        <v>76228.100000000006</v>
      </c>
      <c r="JG34" s="6">
        <v>40633</v>
      </c>
      <c r="JH34" s="1">
        <v>3.2500000000000001E-2</v>
      </c>
      <c r="JI34" s="1">
        <v>683370</v>
      </c>
      <c r="JJ34" s="3">
        <f t="shared" si="53"/>
        <v>22209.525000000001</v>
      </c>
      <c r="JO34" s="3" t="str">
        <f t="shared" si="54"/>
        <v/>
      </c>
      <c r="JQ34" s="6">
        <v>40633</v>
      </c>
      <c r="JR34" s="1">
        <v>145</v>
      </c>
      <c r="JS34" s="1">
        <v>2723</v>
      </c>
      <c r="JT34" s="3">
        <f t="shared" si="55"/>
        <v>394835</v>
      </c>
      <c r="JY34" s="3" t="str">
        <f t="shared" si="56"/>
        <v/>
      </c>
      <c r="KA34" s="6">
        <v>39447</v>
      </c>
      <c r="KB34" s="1">
        <v>9.9</v>
      </c>
      <c r="KC34" s="1">
        <v>4900</v>
      </c>
      <c r="KD34" s="3">
        <f t="shared" si="57"/>
        <v>48510</v>
      </c>
      <c r="KI34" s="3" t="str">
        <f t="shared" si="58"/>
        <v/>
      </c>
      <c r="KK34" s="6">
        <v>40633</v>
      </c>
      <c r="KL34" s="1">
        <v>5.87</v>
      </c>
      <c r="KM34" s="1">
        <v>45288099</v>
      </c>
      <c r="KN34" s="3">
        <f t="shared" si="59"/>
        <v>265841141.13</v>
      </c>
      <c r="KP34" s="6">
        <v>40633</v>
      </c>
      <c r="KQ34" s="1">
        <v>0.158</v>
      </c>
      <c r="KR34" s="1">
        <v>22809620</v>
      </c>
      <c r="KS34" s="3">
        <f t="shared" si="60"/>
        <v>3603919.96</v>
      </c>
      <c r="KU34" s="6">
        <v>40633</v>
      </c>
      <c r="KV34" s="1">
        <v>0.6</v>
      </c>
      <c r="KW34" s="1">
        <v>2164649</v>
      </c>
      <c r="KX34" s="3">
        <f t="shared" si="61"/>
        <v>1298789.3999999999</v>
      </c>
      <c r="LC34" s="3" t="str">
        <f t="shared" si="62"/>
        <v/>
      </c>
      <c r="LE34" s="6">
        <v>40633</v>
      </c>
      <c r="LF34" s="1">
        <v>0.09</v>
      </c>
      <c r="LG34" s="1">
        <v>137450</v>
      </c>
      <c r="LH34" s="3">
        <f t="shared" si="63"/>
        <v>12370.5</v>
      </c>
      <c r="LJ34" s="6">
        <v>40633</v>
      </c>
      <c r="LK34" s="1">
        <v>30.8</v>
      </c>
      <c r="LL34" s="1">
        <v>29015</v>
      </c>
      <c r="LM34" s="3">
        <f t="shared" si="64"/>
        <v>893662</v>
      </c>
      <c r="LO34" s="6">
        <v>40633</v>
      </c>
      <c r="LP34" s="1">
        <v>0.3</v>
      </c>
      <c r="LQ34" s="1">
        <v>13900</v>
      </c>
      <c r="LR34" s="3">
        <f t="shared" si="65"/>
        <v>4170</v>
      </c>
      <c r="LW34" s="3" t="str">
        <f t="shared" si="66"/>
        <v/>
      </c>
      <c r="LY34" s="6">
        <v>40633</v>
      </c>
      <c r="LZ34" s="1">
        <v>3.0000000000000001E-3</v>
      </c>
      <c r="MA34" s="1">
        <v>5388313</v>
      </c>
      <c r="MB34" s="3">
        <f t="shared" si="67"/>
        <v>16164.939</v>
      </c>
      <c r="MD34" s="6">
        <v>40633</v>
      </c>
      <c r="ME34" s="1">
        <v>0.11899999999999999</v>
      </c>
      <c r="MF34" s="1">
        <v>1672153</v>
      </c>
      <c r="MG34" s="3">
        <f t="shared" si="68"/>
        <v>198986.20699999999</v>
      </c>
      <c r="MI34" s="6">
        <v>40451</v>
      </c>
      <c r="MJ34" s="1">
        <v>0.6</v>
      </c>
      <c r="MK34" s="1">
        <v>3083</v>
      </c>
      <c r="ML34" s="3">
        <f t="shared" si="69"/>
        <v>1849.8</v>
      </c>
      <c r="MN34" s="6">
        <v>40543</v>
      </c>
      <c r="MO34" s="1">
        <v>4.1000000000000003E-3</v>
      </c>
      <c r="MP34" s="1">
        <v>1575000</v>
      </c>
      <c r="MQ34" s="3">
        <f t="shared" si="70"/>
        <v>6457.5000000000009</v>
      </c>
      <c r="MS34" s="6">
        <v>40633</v>
      </c>
      <c r="MT34" s="1">
        <v>1.1000000000000001</v>
      </c>
      <c r="MU34" s="1">
        <v>4082</v>
      </c>
      <c r="MV34" s="3">
        <f t="shared" si="71"/>
        <v>4490.2000000000007</v>
      </c>
      <c r="NA34" s="3" t="str">
        <f t="shared" si="72"/>
        <v/>
      </c>
      <c r="NC34" s="6">
        <v>40633</v>
      </c>
      <c r="ND34" s="1">
        <v>1.01</v>
      </c>
      <c r="NE34" s="1">
        <v>1690452</v>
      </c>
      <c r="NF34" s="3">
        <f t="shared" si="73"/>
        <v>1707356.52</v>
      </c>
      <c r="NK34" s="3" t="str">
        <f t="shared" si="74"/>
        <v/>
      </c>
      <c r="NM34" s="6">
        <v>40633</v>
      </c>
      <c r="NN34" s="1">
        <v>0.28000000000000003</v>
      </c>
      <c r="NO34" s="1">
        <v>1594335</v>
      </c>
      <c r="NP34" s="3">
        <f t="shared" si="75"/>
        <v>446413.80000000005</v>
      </c>
      <c r="NR34" s="6">
        <v>40633</v>
      </c>
      <c r="NS34" s="1">
        <v>60.1</v>
      </c>
      <c r="NT34" s="1">
        <v>527069</v>
      </c>
      <c r="NU34" s="3">
        <f t="shared" si="76"/>
        <v>31676846.900000002</v>
      </c>
      <c r="NZ34" s="3" t="str">
        <f t="shared" si="77"/>
        <v/>
      </c>
      <c r="OB34" s="6">
        <v>40633</v>
      </c>
      <c r="OC34" s="1">
        <v>2.85</v>
      </c>
      <c r="OD34" s="1">
        <v>523393</v>
      </c>
      <c r="OE34" s="3">
        <f t="shared" si="78"/>
        <v>1491670.05</v>
      </c>
      <c r="OG34" s="6">
        <v>40633</v>
      </c>
      <c r="OH34" s="1">
        <v>4</v>
      </c>
      <c r="OI34" s="1">
        <v>13500</v>
      </c>
      <c r="OJ34" s="3">
        <f t="shared" si="79"/>
        <v>54000</v>
      </c>
      <c r="OO34" s="3" t="str">
        <f t="shared" si="80"/>
        <v/>
      </c>
      <c r="OQ34" s="6">
        <v>40633</v>
      </c>
      <c r="OR34" s="1">
        <v>21.12</v>
      </c>
      <c r="OS34" s="1">
        <v>705817</v>
      </c>
      <c r="OT34" s="3">
        <f t="shared" si="81"/>
        <v>14906855.040000001</v>
      </c>
      <c r="OV34" s="6">
        <v>40633</v>
      </c>
      <c r="OW34" s="1">
        <v>1.5899999999999999</v>
      </c>
      <c r="OX34" s="1">
        <v>593191</v>
      </c>
      <c r="OY34" s="3">
        <f t="shared" si="82"/>
        <v>943173.69</v>
      </c>
      <c r="PA34" s="6">
        <v>40633</v>
      </c>
      <c r="PB34" s="1">
        <v>3.1080000000000001</v>
      </c>
      <c r="PC34" s="1">
        <v>523211</v>
      </c>
      <c r="PD34" s="3">
        <f t="shared" si="83"/>
        <v>1626139.7879999999</v>
      </c>
      <c r="PI34" s="3" t="str">
        <f t="shared" si="84"/>
        <v/>
      </c>
      <c r="PK34" s="6">
        <v>40633</v>
      </c>
      <c r="PL34" s="1">
        <v>1.5</v>
      </c>
      <c r="PM34" s="1">
        <v>173437</v>
      </c>
      <c r="PN34" s="3">
        <f t="shared" si="85"/>
        <v>260155.5</v>
      </c>
      <c r="PP34" s="6">
        <v>40633</v>
      </c>
      <c r="PQ34" s="1">
        <v>1.3</v>
      </c>
      <c r="PR34" s="1">
        <v>77222</v>
      </c>
      <c r="PS34" s="3">
        <f t="shared" si="86"/>
        <v>100388.6</v>
      </c>
      <c r="PU34" s="6">
        <v>40633</v>
      </c>
      <c r="PV34" s="1">
        <v>27.6</v>
      </c>
      <c r="PW34" s="1">
        <v>1801049</v>
      </c>
      <c r="PX34" s="3">
        <f t="shared" si="87"/>
        <v>49708952.400000006</v>
      </c>
      <c r="QC34" s="3" t="str">
        <f t="shared" si="88"/>
        <v/>
      </c>
      <c r="QE34" s="6">
        <v>40633</v>
      </c>
      <c r="QF34" s="1">
        <v>3.51</v>
      </c>
      <c r="QG34" s="1">
        <v>282497</v>
      </c>
      <c r="QH34" s="3">
        <f t="shared" si="89"/>
        <v>991564.47</v>
      </c>
      <c r="QJ34" s="6">
        <v>40633</v>
      </c>
      <c r="QK34" s="1">
        <v>0.51</v>
      </c>
      <c r="QL34" s="1">
        <v>66651</v>
      </c>
      <c r="QM34" s="3">
        <f t="shared" si="90"/>
        <v>33992.01</v>
      </c>
      <c r="QO34" s="6">
        <v>40633</v>
      </c>
      <c r="QP34" s="1">
        <v>14.9</v>
      </c>
      <c r="QQ34" s="1">
        <v>476801</v>
      </c>
      <c r="QR34" s="3">
        <f t="shared" si="91"/>
        <v>7104334.9000000004</v>
      </c>
      <c r="QT34" s="6">
        <v>40633</v>
      </c>
      <c r="QU34" s="1">
        <v>14.48</v>
      </c>
      <c r="QV34" s="1">
        <v>181898</v>
      </c>
      <c r="QW34" s="3">
        <f t="shared" si="92"/>
        <v>2633883.04</v>
      </c>
      <c r="RB34" s="3" t="str">
        <f t="shared" si="93"/>
        <v/>
      </c>
      <c r="RD34" s="6">
        <v>40633</v>
      </c>
      <c r="RE34" s="1">
        <v>24.5</v>
      </c>
      <c r="RF34" s="1">
        <v>4190</v>
      </c>
      <c r="RG34" s="3">
        <f t="shared" si="94"/>
        <v>102655</v>
      </c>
      <c r="RI34" s="6">
        <v>40633</v>
      </c>
      <c r="RJ34" s="1">
        <v>2791.9506999999999</v>
      </c>
      <c r="RK34" s="1">
        <v>76895</v>
      </c>
      <c r="RL34" s="3">
        <f t="shared" si="95"/>
        <v>214687049.0765</v>
      </c>
      <c r="RN34" s="6">
        <v>40633</v>
      </c>
      <c r="RO34" s="1">
        <v>101.3</v>
      </c>
      <c r="RP34" s="1">
        <v>1211874</v>
      </c>
      <c r="RQ34" s="3">
        <f t="shared" si="96"/>
        <v>122762836.2</v>
      </c>
      <c r="RS34" s="6">
        <v>40633</v>
      </c>
      <c r="RT34" s="1">
        <v>0.8</v>
      </c>
      <c r="RU34" s="1">
        <v>25697</v>
      </c>
      <c r="RV34" s="3">
        <f t="shared" si="97"/>
        <v>20557.600000000002</v>
      </c>
      <c r="RX34" s="6">
        <v>40633</v>
      </c>
      <c r="RY34" s="1">
        <v>2.6</v>
      </c>
      <c r="RZ34" s="1">
        <v>173482</v>
      </c>
      <c r="SA34" s="3">
        <f t="shared" si="98"/>
        <v>451053.2</v>
      </c>
      <c r="SF34" s="3" t="str">
        <f t="shared" si="99"/>
        <v/>
      </c>
      <c r="SH34" s="6">
        <v>40633</v>
      </c>
      <c r="SI34" s="1">
        <v>2.0499999999999998</v>
      </c>
      <c r="SJ34" s="1">
        <v>437731</v>
      </c>
      <c r="SK34" s="3">
        <f t="shared" si="100"/>
        <v>897348.54999999993</v>
      </c>
      <c r="SM34" s="6">
        <v>40451</v>
      </c>
      <c r="SN34" s="1">
        <v>12</v>
      </c>
      <c r="SO34" s="1">
        <v>76</v>
      </c>
      <c r="SP34" s="3">
        <f t="shared" si="101"/>
        <v>912</v>
      </c>
      <c r="SU34" s="3" t="str">
        <f t="shared" si="102"/>
        <v/>
      </c>
      <c r="SZ34" s="3" t="str">
        <f t="shared" si="103"/>
        <v/>
      </c>
      <c r="TB34" s="6">
        <v>40633</v>
      </c>
      <c r="TC34" s="1">
        <v>3</v>
      </c>
      <c r="TD34" s="1">
        <v>65070</v>
      </c>
      <c r="TE34" s="3">
        <f t="shared" si="104"/>
        <v>195210</v>
      </c>
      <c r="TG34" s="6">
        <v>40633</v>
      </c>
      <c r="TH34" s="1">
        <v>5.8</v>
      </c>
      <c r="TI34" s="1">
        <v>181672</v>
      </c>
      <c r="TJ34" s="3">
        <f t="shared" si="105"/>
        <v>1053697.5999999999</v>
      </c>
      <c r="TL34" s="6">
        <v>40633</v>
      </c>
      <c r="TM34" s="1">
        <v>1.9300000000000002</v>
      </c>
      <c r="TN34" s="1">
        <v>1520167</v>
      </c>
      <c r="TO34" s="3">
        <f t="shared" si="106"/>
        <v>2933922.31</v>
      </c>
      <c r="TQ34" s="6">
        <v>40633</v>
      </c>
      <c r="TR34" s="1">
        <v>7.9749999999999996</v>
      </c>
      <c r="TS34" s="1">
        <v>840867</v>
      </c>
      <c r="TT34" s="3">
        <f t="shared" si="107"/>
        <v>6705914.3249999993</v>
      </c>
      <c r="TY34" s="3" t="str">
        <f t="shared" si="108"/>
        <v/>
      </c>
      <c r="UA34" s="6">
        <v>40633</v>
      </c>
      <c r="UB34" s="1">
        <v>15.57</v>
      </c>
      <c r="UC34" s="1">
        <v>4885220</v>
      </c>
      <c r="UD34" s="3">
        <f t="shared" si="109"/>
        <v>76062875.400000006</v>
      </c>
      <c r="UF34" s="6">
        <v>40633</v>
      </c>
      <c r="UG34" s="1">
        <v>6.7531999999999996</v>
      </c>
      <c r="UH34" s="1">
        <v>46547</v>
      </c>
      <c r="UI34" s="3">
        <f t="shared" si="110"/>
        <v>314341.20039999997</v>
      </c>
      <c r="UK34" s="6">
        <v>40633</v>
      </c>
      <c r="UL34" s="1">
        <v>11.64</v>
      </c>
      <c r="UM34" s="1">
        <v>4169514</v>
      </c>
      <c r="UN34" s="3">
        <f t="shared" si="111"/>
        <v>48533142.960000001</v>
      </c>
      <c r="UP34" s="6">
        <v>40633</v>
      </c>
      <c r="UQ34" s="1">
        <v>9.39</v>
      </c>
      <c r="UR34" s="1">
        <v>29080</v>
      </c>
      <c r="US34" s="3">
        <f t="shared" si="112"/>
        <v>273061.2</v>
      </c>
      <c r="UX34" s="3" t="str">
        <f t="shared" si="113"/>
        <v/>
      </c>
      <c r="VC34" s="3" t="str">
        <f t="shared" si="114"/>
        <v/>
      </c>
      <c r="VH34" s="3" t="str">
        <f t="shared" si="115"/>
        <v/>
      </c>
      <c r="VJ34" s="6">
        <v>40633</v>
      </c>
      <c r="VK34" s="1">
        <v>56.25</v>
      </c>
      <c r="VL34" s="1">
        <v>116148</v>
      </c>
      <c r="VM34" s="3">
        <f t="shared" si="116"/>
        <v>6533325</v>
      </c>
      <c r="VO34" s="6">
        <v>40633</v>
      </c>
      <c r="VP34" s="1">
        <v>3.35</v>
      </c>
      <c r="VQ34" s="1">
        <v>1635369</v>
      </c>
      <c r="VR34" s="3">
        <f t="shared" si="117"/>
        <v>5478486.1500000004</v>
      </c>
      <c r="VT34" s="6">
        <v>40633</v>
      </c>
      <c r="VU34" s="1">
        <v>0.5</v>
      </c>
      <c r="VV34" s="1">
        <v>37213</v>
      </c>
      <c r="VW34" s="3">
        <f t="shared" si="118"/>
        <v>18606.5</v>
      </c>
      <c r="VY34" s="6">
        <v>40633</v>
      </c>
      <c r="VZ34" s="1">
        <v>2.1</v>
      </c>
      <c r="WA34" s="1">
        <v>2116062</v>
      </c>
      <c r="WB34" s="3">
        <f t="shared" si="119"/>
        <v>4443730.2</v>
      </c>
      <c r="WG34" s="3" t="str">
        <f t="shared" si="120"/>
        <v/>
      </c>
      <c r="WI34" s="6">
        <v>40633</v>
      </c>
      <c r="WJ34" s="1">
        <v>3.4298999999999999</v>
      </c>
      <c r="WK34" s="1">
        <v>3017037</v>
      </c>
      <c r="WL34" s="3">
        <f t="shared" si="121"/>
        <v>10348135.2063</v>
      </c>
      <c r="WN34" s="6">
        <v>40633</v>
      </c>
      <c r="WO34" s="1">
        <v>10</v>
      </c>
      <c r="WP34" s="1">
        <v>19074</v>
      </c>
      <c r="WQ34" s="3">
        <f t="shared" si="122"/>
        <v>190740</v>
      </c>
      <c r="WS34" s="6">
        <v>40633</v>
      </c>
      <c r="WT34" s="1">
        <v>62.04</v>
      </c>
      <c r="WU34" s="1">
        <v>2166141</v>
      </c>
      <c r="WV34" s="3">
        <f t="shared" si="123"/>
        <v>134387387.63999999</v>
      </c>
      <c r="WX34" s="6">
        <v>40633</v>
      </c>
      <c r="WY34" s="1">
        <v>6.19</v>
      </c>
      <c r="WZ34" s="1">
        <v>136208047</v>
      </c>
      <c r="XA34" s="3">
        <f t="shared" si="124"/>
        <v>843127810.93000007</v>
      </c>
      <c r="XC34" s="6">
        <v>40633</v>
      </c>
      <c r="XD34" s="1">
        <v>2.8</v>
      </c>
      <c r="XE34" s="1">
        <v>1042750</v>
      </c>
      <c r="XF34" s="3">
        <f t="shared" si="125"/>
        <v>2919700</v>
      </c>
      <c r="XK34" s="3" t="str">
        <f t="shared" si="126"/>
        <v/>
      </c>
      <c r="XM34" s="6">
        <v>40633</v>
      </c>
      <c r="XN34" s="1">
        <v>7.1</v>
      </c>
      <c r="XO34" s="1">
        <v>68551</v>
      </c>
      <c r="XP34" s="3">
        <f t="shared" si="127"/>
        <v>486712.1</v>
      </c>
      <c r="XU34" s="3" t="str">
        <f t="shared" si="128"/>
        <v/>
      </c>
      <c r="XW34" s="6">
        <v>40633</v>
      </c>
      <c r="XX34" s="1">
        <v>136</v>
      </c>
      <c r="XY34" s="1">
        <v>1787</v>
      </c>
      <c r="XZ34" s="3">
        <f t="shared" si="129"/>
        <v>243032</v>
      </c>
      <c r="YE34" s="3" t="str">
        <f t="shared" si="130"/>
        <v/>
      </c>
      <c r="YG34" s="6">
        <v>40633</v>
      </c>
      <c r="YH34" s="1">
        <v>11.5</v>
      </c>
      <c r="YI34" s="1">
        <v>1385799</v>
      </c>
      <c r="YJ34" s="3">
        <f t="shared" si="131"/>
        <v>15936688.5</v>
      </c>
      <c r="YL34" s="6">
        <v>40633</v>
      </c>
      <c r="YM34" s="1">
        <v>4.55</v>
      </c>
      <c r="YN34" s="1">
        <v>843844</v>
      </c>
      <c r="YO34" s="3">
        <f t="shared" si="132"/>
        <v>3839490.1999999997</v>
      </c>
      <c r="YQ34" s="6">
        <v>40633</v>
      </c>
      <c r="YR34" s="1">
        <v>428.1</v>
      </c>
      <c r="YS34" s="1">
        <v>498933</v>
      </c>
      <c r="YT34" s="3">
        <f t="shared" si="133"/>
        <v>213593217.30000001</v>
      </c>
      <c r="YV34" s="6">
        <v>40633</v>
      </c>
      <c r="YW34" s="1">
        <v>8.61</v>
      </c>
      <c r="YX34" s="1">
        <v>2778141</v>
      </c>
      <c r="YY34" s="3">
        <f t="shared" si="134"/>
        <v>23919794.009999998</v>
      </c>
      <c r="ZA34" s="6">
        <v>40633</v>
      </c>
      <c r="ZB34" s="1">
        <v>7.9459</v>
      </c>
      <c r="ZC34" s="1">
        <v>38208</v>
      </c>
      <c r="ZD34" s="3">
        <f t="shared" si="135"/>
        <v>303596.9472</v>
      </c>
      <c r="ZF34" s="6">
        <v>40633</v>
      </c>
      <c r="ZG34" s="1">
        <v>11</v>
      </c>
      <c r="ZH34" s="1">
        <v>8205093</v>
      </c>
      <c r="ZI34" s="3">
        <f t="shared" si="136"/>
        <v>90256023</v>
      </c>
      <c r="ZK34" s="6">
        <v>40633</v>
      </c>
      <c r="ZL34" s="1">
        <v>4.9000000000000004</v>
      </c>
      <c r="ZM34" s="1">
        <v>29691312</v>
      </c>
      <c r="ZN34" s="3">
        <f t="shared" si="137"/>
        <v>145487428.80000001</v>
      </c>
      <c r="ZP34" s="6">
        <v>40633</v>
      </c>
      <c r="ZQ34" s="1">
        <v>11.5</v>
      </c>
      <c r="ZR34" s="1">
        <v>117213</v>
      </c>
      <c r="ZS34" s="3">
        <f t="shared" si="138"/>
        <v>1347949.5</v>
      </c>
      <c r="ZX34" s="3" t="str">
        <f t="shared" si="139"/>
        <v/>
      </c>
      <c r="AAC34" s="3" t="str">
        <f t="shared" si="140"/>
        <v/>
      </c>
      <c r="AAH34" s="3" t="str">
        <f t="shared" si="141"/>
        <v/>
      </c>
      <c r="AAM34" s="3" t="str">
        <f t="shared" si="142"/>
        <v/>
      </c>
      <c r="AAO34" s="6">
        <v>40633</v>
      </c>
      <c r="AAP34" s="1">
        <v>9.09</v>
      </c>
      <c r="AAQ34" s="1">
        <v>14354112</v>
      </c>
      <c r="AAR34" s="3">
        <f t="shared" si="143"/>
        <v>130478878.08</v>
      </c>
      <c r="AAW34" s="3" t="str">
        <f t="shared" si="144"/>
        <v/>
      </c>
      <c r="ABB34" s="3" t="str">
        <f t="shared" si="145"/>
        <v/>
      </c>
      <c r="ABG34" s="3" t="str">
        <f t="shared" si="146"/>
        <v/>
      </c>
      <c r="ABI34" s="6">
        <v>40633</v>
      </c>
      <c r="ABJ34" s="1">
        <v>14.31</v>
      </c>
      <c r="ABK34" s="1">
        <v>5565583</v>
      </c>
      <c r="ABL34" s="3">
        <f t="shared" si="147"/>
        <v>79643492.730000004</v>
      </c>
      <c r="ABN34" s="6">
        <v>40633</v>
      </c>
      <c r="ABO34" s="1">
        <v>12.41</v>
      </c>
      <c r="ABP34" s="1">
        <v>7343132</v>
      </c>
      <c r="ABQ34" s="3">
        <f t="shared" si="148"/>
        <v>91128268.120000005</v>
      </c>
      <c r="ABV34" s="3" t="str">
        <f t="shared" si="149"/>
        <v/>
      </c>
      <c r="ABX34" s="6">
        <v>40633</v>
      </c>
      <c r="ABY34" s="1">
        <v>5.9900000000000002E-2</v>
      </c>
      <c r="ABZ34" s="1">
        <v>3051885</v>
      </c>
      <c r="ACA34" s="3">
        <f t="shared" si="150"/>
        <v>182807.91150000002</v>
      </c>
      <c r="ACC34" s="6">
        <v>40633</v>
      </c>
      <c r="ACD34" s="1">
        <v>20.16</v>
      </c>
      <c r="ACE34" s="1">
        <v>37601779</v>
      </c>
      <c r="ACF34" s="3">
        <f t="shared" si="151"/>
        <v>758051864.63999999</v>
      </c>
      <c r="ACK34" s="3" t="str">
        <f t="shared" si="152"/>
        <v/>
      </c>
      <c r="ACP34" s="3" t="str">
        <f t="shared" si="153"/>
        <v/>
      </c>
      <c r="ACU34" s="3" t="str">
        <f t="shared" si="154"/>
        <v/>
      </c>
      <c r="ACW34" s="6">
        <v>40633</v>
      </c>
      <c r="ACX34" s="1">
        <v>11.31</v>
      </c>
      <c r="ACY34" s="1">
        <v>24257650</v>
      </c>
      <c r="ACZ34" s="3">
        <f t="shared" si="155"/>
        <v>274354021.5</v>
      </c>
      <c r="ADB34" s="6">
        <v>40633</v>
      </c>
      <c r="ADC34" s="1">
        <v>12.95</v>
      </c>
      <c r="ADD34" s="1">
        <v>20409334</v>
      </c>
      <c r="ADE34" s="3">
        <f t="shared" si="156"/>
        <v>264300875.29999998</v>
      </c>
      <c r="ADG34" s="6">
        <v>40633</v>
      </c>
      <c r="ADH34" s="1">
        <v>9.3800000000000008</v>
      </c>
      <c r="ADI34" s="1">
        <v>69917728</v>
      </c>
      <c r="ADJ34" s="3">
        <f t="shared" si="157"/>
        <v>655828288.6400001</v>
      </c>
      <c r="ADL34" s="6">
        <v>40633</v>
      </c>
      <c r="ADM34" s="1">
        <v>7.62</v>
      </c>
      <c r="ADN34" s="1">
        <v>10490343</v>
      </c>
      <c r="ADO34" s="3">
        <f t="shared" si="158"/>
        <v>79936413.659999996</v>
      </c>
      <c r="ADT34" s="3" t="str">
        <f t="shared" si="159"/>
        <v/>
      </c>
      <c r="ADY34" s="3" t="str">
        <f t="shared" si="160"/>
        <v/>
      </c>
      <c r="AED34" s="3" t="str">
        <f t="shared" si="161"/>
        <v/>
      </c>
      <c r="AEF34" s="6">
        <v>40633</v>
      </c>
      <c r="AEG34" s="1">
        <v>6.8154000000000003</v>
      </c>
      <c r="AEH34" s="1">
        <v>73818</v>
      </c>
      <c r="AEI34" s="3">
        <f t="shared" si="162"/>
        <v>503099.19720000005</v>
      </c>
      <c r="AEN34" s="3" t="str">
        <f t="shared" si="163"/>
        <v/>
      </c>
      <c r="AEP34" s="6">
        <v>40633</v>
      </c>
      <c r="AEQ34" s="1">
        <v>11.87</v>
      </c>
      <c r="AER34" s="1">
        <v>12417862</v>
      </c>
      <c r="AES34" s="3">
        <f t="shared" si="164"/>
        <v>147400021.94</v>
      </c>
      <c r="AEU34" s="6">
        <v>40633</v>
      </c>
      <c r="AEV34" s="1">
        <v>3.6</v>
      </c>
      <c r="AEW34" s="1">
        <v>14018932</v>
      </c>
      <c r="AEX34" s="3">
        <f t="shared" si="165"/>
        <v>50468155.200000003</v>
      </c>
      <c r="AEZ34" s="6">
        <v>40633</v>
      </c>
      <c r="AFA34" s="1">
        <v>7.7</v>
      </c>
      <c r="AFB34" s="1">
        <v>5644320</v>
      </c>
      <c r="AFC34" s="3">
        <f t="shared" si="166"/>
        <v>43461264</v>
      </c>
      <c r="AFH34" s="3" t="str">
        <f t="shared" si="167"/>
        <v/>
      </c>
      <c r="AFJ34" s="6">
        <v>40633</v>
      </c>
      <c r="AFK34" s="1">
        <v>22.73</v>
      </c>
      <c r="AFL34" s="1">
        <v>19091964</v>
      </c>
      <c r="AFM34" s="3">
        <f t="shared" si="168"/>
        <v>433960341.72000003</v>
      </c>
      <c r="AFO34" s="6">
        <v>40633</v>
      </c>
      <c r="AFP34" s="1">
        <v>12.18</v>
      </c>
      <c r="AFQ34" s="1">
        <v>14757470</v>
      </c>
      <c r="AFR34" s="3">
        <f t="shared" si="169"/>
        <v>179745984.59999999</v>
      </c>
      <c r="AFW34" s="3" t="str">
        <f t="shared" si="170"/>
        <v/>
      </c>
      <c r="AGB34" s="3" t="str">
        <f t="shared" si="171"/>
        <v/>
      </c>
      <c r="AGD34" s="6">
        <v>40633</v>
      </c>
      <c r="AGE34" s="1">
        <v>4.7714999999999996</v>
      </c>
      <c r="AGF34" s="1">
        <v>91883544</v>
      </c>
      <c r="AGG34" s="3">
        <f t="shared" si="172"/>
        <v>438422330.19599998</v>
      </c>
      <c r="AGL34" s="3" t="str">
        <f t="shared" si="173"/>
        <v/>
      </c>
      <c r="AGQ34" s="3" t="str">
        <f t="shared" si="174"/>
        <v/>
      </c>
      <c r="AGS34" s="6">
        <v>40633</v>
      </c>
      <c r="AGT34" s="1">
        <v>10.039999999999999</v>
      </c>
      <c r="AGU34" s="1">
        <v>101138671</v>
      </c>
      <c r="AGV34" s="3">
        <f t="shared" si="175"/>
        <v>1015432256.8399999</v>
      </c>
      <c r="AGX34" s="6">
        <v>40633</v>
      </c>
      <c r="AGY34" s="1">
        <v>7.17</v>
      </c>
      <c r="AGZ34" s="1">
        <v>53152946</v>
      </c>
      <c r="AHA34" s="3">
        <f t="shared" si="176"/>
        <v>381106622.81999999</v>
      </c>
      <c r="AHC34" s="6">
        <v>40633</v>
      </c>
      <c r="AHD34" s="1">
        <v>6.5</v>
      </c>
      <c r="AHE34" s="1">
        <v>4522720</v>
      </c>
      <c r="AHF34" s="3">
        <f t="shared" si="177"/>
        <v>29397680</v>
      </c>
      <c r="AHK34" s="3" t="str">
        <f t="shared" si="178"/>
        <v/>
      </c>
      <c r="AHM34" s="6">
        <v>40633</v>
      </c>
      <c r="AHN34" s="1">
        <v>11.82</v>
      </c>
      <c r="AHO34" s="1">
        <v>9644884</v>
      </c>
      <c r="AHP34" s="3">
        <f t="shared" si="179"/>
        <v>114002528.88000001</v>
      </c>
      <c r="AHU34" s="3" t="str">
        <f t="shared" si="180"/>
        <v/>
      </c>
      <c r="AHZ34" s="3" t="str">
        <f t="shared" si="181"/>
        <v/>
      </c>
      <c r="AIB34" s="6">
        <v>40633</v>
      </c>
      <c r="AIC34" s="1">
        <v>9.02</v>
      </c>
      <c r="AID34" s="1">
        <v>44681573</v>
      </c>
      <c r="AIE34" s="3">
        <f t="shared" si="182"/>
        <v>403027788.45999998</v>
      </c>
      <c r="AIJ34" s="3" t="str">
        <f t="shared" si="183"/>
        <v/>
      </c>
      <c r="AIO34" s="3" t="str">
        <f t="shared" si="184"/>
        <v/>
      </c>
      <c r="AIQ34" s="6">
        <v>40633</v>
      </c>
      <c r="AIR34" s="1">
        <v>12.69</v>
      </c>
      <c r="AIS34" s="1">
        <v>4149910</v>
      </c>
      <c r="AIT34" s="3">
        <f t="shared" si="185"/>
        <v>52662357.899999999</v>
      </c>
      <c r="AIV34" s="6">
        <v>40633</v>
      </c>
      <c r="AIW34" s="1">
        <v>13.29</v>
      </c>
      <c r="AIX34" s="1">
        <v>22105217</v>
      </c>
      <c r="AIY34" s="3">
        <f t="shared" si="186"/>
        <v>293778333.93000001</v>
      </c>
      <c r="AJD34" s="3" t="str">
        <f t="shared" si="187"/>
        <v/>
      </c>
      <c r="AJI34" s="3" t="str">
        <f t="shared" si="188"/>
        <v/>
      </c>
      <c r="AJN34" s="3" t="str">
        <f t="shared" si="189"/>
        <v/>
      </c>
      <c r="AJP34" s="6">
        <v>40633</v>
      </c>
      <c r="AJQ34" s="1">
        <v>14.05</v>
      </c>
      <c r="AJR34" s="1">
        <v>9383550</v>
      </c>
      <c r="AJS34" s="3">
        <f t="shared" si="190"/>
        <v>131838877.5</v>
      </c>
      <c r="AJU34" s="6">
        <v>40633</v>
      </c>
      <c r="AJV34" s="1">
        <v>6.65</v>
      </c>
      <c r="AJW34" s="1">
        <v>10759583</v>
      </c>
      <c r="AJX34" s="3">
        <f t="shared" si="191"/>
        <v>71551226.950000003</v>
      </c>
      <c r="AJZ34" s="6">
        <v>40633</v>
      </c>
      <c r="AKA34" s="1">
        <v>120</v>
      </c>
      <c r="AKB34" s="1">
        <v>13117</v>
      </c>
      <c r="AKC34" s="3">
        <f t="shared" si="192"/>
        <v>1574040</v>
      </c>
      <c r="AKH34" s="3" t="str">
        <f t="shared" si="193"/>
        <v/>
      </c>
      <c r="AKM34" s="3" t="str">
        <f t="shared" si="194"/>
        <v/>
      </c>
      <c r="AKR34" s="3" t="str">
        <f t="shared" si="195"/>
        <v/>
      </c>
      <c r="AKT34" s="6">
        <v>40633</v>
      </c>
      <c r="AKU34" s="1">
        <v>4.6500000000000004</v>
      </c>
      <c r="AKV34" s="1">
        <v>849699</v>
      </c>
      <c r="AKW34" s="3">
        <f t="shared" si="196"/>
        <v>3951100.35</v>
      </c>
      <c r="AKY34" s="6">
        <v>40633</v>
      </c>
      <c r="AKZ34" s="1">
        <v>7.11</v>
      </c>
      <c r="ALA34" s="1">
        <v>14124304</v>
      </c>
      <c r="ALB34" s="3">
        <f t="shared" si="197"/>
        <v>100423801.44</v>
      </c>
      <c r="ALG34" s="3" t="str">
        <f t="shared" si="198"/>
        <v/>
      </c>
      <c r="ALI34" s="6">
        <v>40633</v>
      </c>
      <c r="ALJ34" s="1">
        <v>4.04</v>
      </c>
      <c r="ALK34" s="1">
        <v>17223996</v>
      </c>
      <c r="ALL34" s="3">
        <f t="shared" si="199"/>
        <v>69584943.840000004</v>
      </c>
      <c r="ALN34" s="6">
        <v>40633</v>
      </c>
      <c r="ALO34" s="1">
        <v>4.32</v>
      </c>
      <c r="ALP34" s="1">
        <v>143807250</v>
      </c>
      <c r="ALQ34" s="3">
        <f t="shared" si="200"/>
        <v>621247320</v>
      </c>
      <c r="ALS34" s="6">
        <v>40633</v>
      </c>
      <c r="ALT34" s="1">
        <v>25.86</v>
      </c>
      <c r="ALU34" s="1">
        <v>6396055</v>
      </c>
      <c r="ALV34" s="3">
        <f t="shared" si="201"/>
        <v>165401982.29999998</v>
      </c>
      <c r="AMA34" s="3" t="str">
        <f t="shared" si="202"/>
        <v/>
      </c>
      <c r="AMF34" s="3" t="str">
        <f t="shared" si="203"/>
        <v/>
      </c>
      <c r="AMK34" s="3" t="str">
        <f t="shared" si="204"/>
        <v/>
      </c>
      <c r="AMP34" s="3" t="str">
        <f t="shared" si="205"/>
        <v/>
      </c>
      <c r="AMU34" s="3" t="str">
        <f t="shared" si="206"/>
        <v/>
      </c>
      <c r="AMZ34" s="3" t="str">
        <f t="shared" si="207"/>
        <v/>
      </c>
      <c r="ANB34" s="6">
        <v>40633</v>
      </c>
      <c r="ANC34" s="1">
        <v>18.09</v>
      </c>
      <c r="AND34" s="1">
        <v>35170411</v>
      </c>
      <c r="ANE34" s="3">
        <f t="shared" si="208"/>
        <v>636232734.99000001</v>
      </c>
      <c r="ANJ34" s="3" t="str">
        <f t="shared" si="209"/>
        <v/>
      </c>
      <c r="ANO34" s="3" t="str">
        <f t="shared" si="210"/>
        <v/>
      </c>
      <c r="ANQ34" s="6">
        <v>40633</v>
      </c>
      <c r="ANR34" s="1">
        <v>8.94</v>
      </c>
      <c r="ANS34" s="1">
        <v>6017145</v>
      </c>
      <c r="ANT34" s="3">
        <f t="shared" si="211"/>
        <v>53793276.299999997</v>
      </c>
      <c r="ANV34" s="6">
        <v>40633</v>
      </c>
      <c r="ANW34" s="1">
        <v>13.43</v>
      </c>
      <c r="ANX34" s="1">
        <v>4970005</v>
      </c>
      <c r="ANY34" s="3">
        <f t="shared" si="212"/>
        <v>66747167.149999999</v>
      </c>
      <c r="AOD34" s="3" t="str">
        <f t="shared" si="213"/>
        <v/>
      </c>
      <c r="AOI34" s="3" t="str">
        <f t="shared" si="214"/>
        <v/>
      </c>
      <c r="AOK34" s="6">
        <v>40633</v>
      </c>
      <c r="AOL34" s="1">
        <v>4.5999999999999996</v>
      </c>
      <c r="AOM34" s="1">
        <v>331098</v>
      </c>
      <c r="AON34" s="3">
        <f t="shared" si="215"/>
        <v>1523050.7999999998</v>
      </c>
      <c r="AOS34" s="3" t="str">
        <f t="shared" si="216"/>
        <v/>
      </c>
      <c r="AOX34" s="3" t="str">
        <f t="shared" si="217"/>
        <v/>
      </c>
      <c r="APC34" s="3" t="str">
        <f t="shared" si="218"/>
        <v/>
      </c>
      <c r="APH34" s="3" t="str">
        <f t="shared" si="219"/>
        <v/>
      </c>
      <c r="APM34" s="3" t="str">
        <f t="shared" si="220"/>
        <v/>
      </c>
      <c r="APO34" s="6">
        <v>40633</v>
      </c>
      <c r="APP34" s="1">
        <v>17.14</v>
      </c>
      <c r="APQ34" s="1">
        <v>238286068</v>
      </c>
      <c r="APR34" s="3">
        <f t="shared" si="221"/>
        <v>4084223205.52</v>
      </c>
      <c r="APW34" s="3" t="str">
        <f t="shared" si="222"/>
        <v/>
      </c>
      <c r="APY34" s="6">
        <v>40633</v>
      </c>
      <c r="APZ34" s="1">
        <v>26.73</v>
      </c>
      <c r="AQA34" s="1">
        <v>12117369</v>
      </c>
      <c r="AQB34" s="3">
        <f t="shared" si="223"/>
        <v>323897273.37</v>
      </c>
      <c r="AQD34" s="6">
        <v>40633</v>
      </c>
      <c r="AQE34" s="1">
        <v>11</v>
      </c>
      <c r="AQF34" s="1">
        <v>15633576</v>
      </c>
      <c r="AQG34" s="3">
        <f t="shared" si="224"/>
        <v>171969336</v>
      </c>
      <c r="AQI34" s="6">
        <v>40633</v>
      </c>
      <c r="AQJ34" s="1">
        <v>37.159999999999997</v>
      </c>
      <c r="AQK34" s="1">
        <v>6730968</v>
      </c>
      <c r="AQL34" s="3">
        <f t="shared" si="225"/>
        <v>250122770.87999997</v>
      </c>
      <c r="AQN34" s="6">
        <v>40633</v>
      </c>
      <c r="AQO34" s="1">
        <v>16.04</v>
      </c>
      <c r="AQP34" s="1">
        <v>12961540</v>
      </c>
      <c r="AQQ34" s="3">
        <f t="shared" si="226"/>
        <v>207903101.59999999</v>
      </c>
      <c r="AQS34" s="6">
        <v>40633</v>
      </c>
      <c r="AQT34" s="1">
        <v>28.84</v>
      </c>
      <c r="AQU34" s="1">
        <v>7469412</v>
      </c>
      <c r="AQV34" s="3">
        <f t="shared" si="227"/>
        <v>215417842.08000001</v>
      </c>
      <c r="ARA34" s="3" t="str">
        <f t="shared" si="228"/>
        <v/>
      </c>
      <c r="ARC34" s="6">
        <v>40633</v>
      </c>
      <c r="ARD34" s="1">
        <v>18.260000000000002</v>
      </c>
      <c r="ARE34" s="1">
        <v>30076703</v>
      </c>
      <c r="ARF34" s="3">
        <f t="shared" si="229"/>
        <v>549200596.78000009</v>
      </c>
      <c r="ARH34" s="6">
        <v>40633</v>
      </c>
      <c r="ARI34" s="1">
        <v>2.81</v>
      </c>
      <c r="ARJ34" s="1">
        <v>35449514</v>
      </c>
      <c r="ARK34" s="3">
        <f t="shared" si="230"/>
        <v>99613134.340000004</v>
      </c>
      <c r="ARM34" s="6">
        <v>40633</v>
      </c>
      <c r="ARN34" s="1">
        <v>24.6</v>
      </c>
      <c r="ARO34" s="1">
        <v>9121969</v>
      </c>
      <c r="ARP34" s="3">
        <f t="shared" si="231"/>
        <v>224400437.40000001</v>
      </c>
      <c r="ARU34" s="3" t="str">
        <f t="shared" si="232"/>
        <v/>
      </c>
      <c r="ARZ34" s="3" t="str">
        <f t="shared" si="233"/>
        <v/>
      </c>
      <c r="ASE34" s="3" t="str">
        <f t="shared" si="234"/>
        <v/>
      </c>
      <c r="ASJ34" s="3" t="str">
        <f t="shared" si="235"/>
        <v/>
      </c>
      <c r="ASO34" s="3" t="str">
        <f t="shared" si="236"/>
        <v/>
      </c>
      <c r="ASQ34" s="6">
        <v>40633</v>
      </c>
      <c r="ASR34" s="1">
        <v>27.02</v>
      </c>
      <c r="ASS34" s="1">
        <v>36117955</v>
      </c>
      <c r="AST34" s="3">
        <f t="shared" si="237"/>
        <v>975907144.10000002</v>
      </c>
      <c r="ASV34" s="6">
        <v>40633</v>
      </c>
      <c r="ASW34" s="1">
        <v>40</v>
      </c>
      <c r="ASX34" s="1">
        <v>861239</v>
      </c>
      <c r="ASY34" s="3">
        <f t="shared" si="238"/>
        <v>34449560</v>
      </c>
      <c r="ATA34" s="6">
        <v>40633</v>
      </c>
      <c r="ATB34" s="1">
        <v>8.39</v>
      </c>
      <c r="ATC34" s="1">
        <v>109023949</v>
      </c>
      <c r="ATD34" s="3">
        <f t="shared" si="239"/>
        <v>914710932.11000001</v>
      </c>
      <c r="ATF34" s="6">
        <v>40633</v>
      </c>
      <c r="ATG34" s="1">
        <v>3.5</v>
      </c>
      <c r="ATH34" s="1">
        <v>36688948</v>
      </c>
      <c r="ATI34" s="3">
        <f t="shared" si="240"/>
        <v>128411318</v>
      </c>
      <c r="ATN34" s="3" t="str">
        <f t="shared" si="241"/>
        <v/>
      </c>
      <c r="ATS34" s="3" t="str">
        <f t="shared" si="242"/>
        <v/>
      </c>
      <c r="ATX34" s="3" t="str">
        <f t="shared" si="243"/>
        <v/>
      </c>
      <c r="ATZ34" s="6">
        <v>40633</v>
      </c>
      <c r="AUA34" s="1">
        <v>23.15</v>
      </c>
      <c r="AUB34" s="1">
        <v>1914693</v>
      </c>
      <c r="AUC34" s="3">
        <f t="shared" si="244"/>
        <v>44325142.949999996</v>
      </c>
      <c r="AUH34" s="3" t="str">
        <f t="shared" si="245"/>
        <v/>
      </c>
      <c r="AUM34" s="3" t="str">
        <f t="shared" si="246"/>
        <v/>
      </c>
      <c r="AUR34" s="3" t="str">
        <f t="shared" si="247"/>
        <v/>
      </c>
      <c r="AUT34" s="6">
        <v>40633</v>
      </c>
      <c r="AUU34" s="1">
        <v>11.5</v>
      </c>
      <c r="AUV34" s="1">
        <v>119520498</v>
      </c>
      <c r="AUW34" s="3">
        <f t="shared" si="248"/>
        <v>1374485727</v>
      </c>
      <c r="AVB34" s="3" t="str">
        <f t="shared" si="249"/>
        <v/>
      </c>
      <c r="AVD34" s="6">
        <v>40633</v>
      </c>
      <c r="AVE34" s="1">
        <v>19.75</v>
      </c>
      <c r="AVF34" s="1">
        <v>47699982</v>
      </c>
      <c r="AVG34" s="3">
        <f t="shared" si="250"/>
        <v>942074644.5</v>
      </c>
      <c r="AVI34" s="6">
        <v>40633</v>
      </c>
      <c r="AVJ34" s="1">
        <v>36.619999999999997</v>
      </c>
      <c r="AVK34" s="1">
        <v>22224942</v>
      </c>
      <c r="AVL34" s="3">
        <f t="shared" si="251"/>
        <v>813877376.03999996</v>
      </c>
      <c r="AVQ34" s="3" t="str">
        <f t="shared" si="252"/>
        <v/>
      </c>
      <c r="AVS34" s="6">
        <v>40633</v>
      </c>
      <c r="AVT34" s="1">
        <v>8.2624999999999993</v>
      </c>
      <c r="AVU34" s="1">
        <v>12239164</v>
      </c>
      <c r="AVV34" s="3">
        <f t="shared" si="253"/>
        <v>101126092.55</v>
      </c>
      <c r="AVX34" s="6">
        <v>40633</v>
      </c>
      <c r="AVY34" s="1">
        <v>32.44</v>
      </c>
      <c r="AVZ34" s="1">
        <v>25026874</v>
      </c>
      <c r="AWA34" s="3">
        <f t="shared" si="254"/>
        <v>811871792.55999994</v>
      </c>
      <c r="AWC34" s="6">
        <v>40633</v>
      </c>
      <c r="AWD34" s="1">
        <v>21.01</v>
      </c>
      <c r="AWE34" s="1">
        <v>8853900</v>
      </c>
      <c r="AWF34" s="3">
        <f t="shared" si="255"/>
        <v>186020439</v>
      </c>
      <c r="AWH34" s="6">
        <v>40633</v>
      </c>
      <c r="AWI34" s="1">
        <v>52.36</v>
      </c>
      <c r="AWJ34" s="1">
        <v>28997812</v>
      </c>
      <c r="AWK34" s="3">
        <f t="shared" si="256"/>
        <v>1518325436.3199999</v>
      </c>
      <c r="AWP34" s="3" t="str">
        <f t="shared" si="257"/>
        <v/>
      </c>
      <c r="AWU34" s="3" t="str">
        <f t="shared" si="258"/>
        <v/>
      </c>
      <c r="AWZ34" s="3" t="str">
        <f t="shared" si="259"/>
        <v/>
      </c>
      <c r="AXE34" s="3" t="str">
        <f t="shared" si="260"/>
        <v/>
      </c>
      <c r="AXG34" s="6">
        <v>40633</v>
      </c>
      <c r="AXH34" s="1">
        <v>22.305</v>
      </c>
      <c r="AXI34" s="1">
        <v>6810158</v>
      </c>
      <c r="AXJ34" s="3">
        <f t="shared" si="261"/>
        <v>151900574.19</v>
      </c>
      <c r="AXO34" s="3" t="str">
        <f t="shared" si="262"/>
        <v/>
      </c>
      <c r="AXT34" s="3" t="str">
        <f t="shared" si="263"/>
        <v/>
      </c>
      <c r="AXV34" s="6">
        <v>40633</v>
      </c>
      <c r="AXW34" s="1">
        <v>17.23</v>
      </c>
      <c r="AXX34" s="1">
        <v>1284620</v>
      </c>
      <c r="AXY34" s="3">
        <f t="shared" si="264"/>
        <v>22134002.600000001</v>
      </c>
      <c r="AYA34" s="6">
        <v>40633</v>
      </c>
      <c r="AYB34" s="1">
        <v>15.24</v>
      </c>
      <c r="AYC34" s="1">
        <v>8664688</v>
      </c>
      <c r="AYD34" s="3">
        <f t="shared" si="265"/>
        <v>132049845.12</v>
      </c>
      <c r="AYF34" s="6">
        <v>40633</v>
      </c>
      <c r="AYG34" s="1">
        <v>14.71</v>
      </c>
      <c r="AYH34" s="1">
        <v>11041048</v>
      </c>
      <c r="AYI34" s="3">
        <f t="shared" si="266"/>
        <v>162413816.08000001</v>
      </c>
      <c r="AYK34" s="6">
        <v>40633</v>
      </c>
      <c r="AYL34" s="1">
        <v>4.25</v>
      </c>
      <c r="AYM34" s="1">
        <v>19193679</v>
      </c>
      <c r="AYN34" s="3">
        <f t="shared" si="267"/>
        <v>81573135.75</v>
      </c>
      <c r="AYP34" s="6">
        <v>40633</v>
      </c>
      <c r="AYQ34" s="1">
        <v>18.585000000000001</v>
      </c>
      <c r="AYR34" s="1">
        <v>13387778</v>
      </c>
      <c r="AYS34" s="3">
        <f t="shared" si="268"/>
        <v>248811854.13000003</v>
      </c>
      <c r="AYX34" s="3" t="str">
        <f t="shared" si="269"/>
        <v/>
      </c>
      <c r="AYZ34" s="6">
        <v>40633</v>
      </c>
      <c r="AZA34" s="1">
        <v>11.8483</v>
      </c>
      <c r="AZB34" s="1">
        <v>1000055068</v>
      </c>
      <c r="AZC34" s="3">
        <f t="shared" si="270"/>
        <v>11848952462.184401</v>
      </c>
      <c r="AZH34" s="3" t="str">
        <f t="shared" si="271"/>
        <v/>
      </c>
      <c r="AZJ34" s="6">
        <v>40633</v>
      </c>
      <c r="AZK34" s="1">
        <v>38.33</v>
      </c>
      <c r="AZL34" s="1">
        <v>16634446</v>
      </c>
      <c r="AZM34" s="3">
        <f t="shared" si="272"/>
        <v>637598315.17999995</v>
      </c>
      <c r="AZO34" s="6">
        <v>40633</v>
      </c>
      <c r="AZP34" s="1">
        <v>54.95</v>
      </c>
      <c r="AZQ34" s="1">
        <v>118313359</v>
      </c>
      <c r="AZR34" s="3">
        <f t="shared" si="273"/>
        <v>6501319077.0500002</v>
      </c>
      <c r="AZT34" s="6">
        <v>40633</v>
      </c>
      <c r="AZU34" s="1">
        <v>53.65</v>
      </c>
      <c r="AZV34" s="1">
        <v>142895269</v>
      </c>
      <c r="AZW34" s="3">
        <f t="shared" si="274"/>
        <v>7666331181.8499994</v>
      </c>
      <c r="BAB34" s="3" t="str">
        <f t="shared" si="275"/>
        <v/>
      </c>
      <c r="BAD34" s="6">
        <v>40633</v>
      </c>
      <c r="BAE34" s="1">
        <v>27.56</v>
      </c>
      <c r="BAF34" s="1">
        <v>17653479</v>
      </c>
      <c r="BAG34" s="3">
        <f t="shared" si="276"/>
        <v>486529881.23999995</v>
      </c>
      <c r="BAL34" s="3" t="str">
        <f t="shared" si="277"/>
        <v/>
      </c>
      <c r="BAQ34" s="3" t="str">
        <f t="shared" si="278"/>
        <v/>
      </c>
      <c r="BAS34" s="6">
        <v>40633</v>
      </c>
      <c r="BAT34" s="1">
        <v>24.6</v>
      </c>
      <c r="BAU34" s="1">
        <v>294649091</v>
      </c>
      <c r="BAV34" s="3">
        <f t="shared" si="279"/>
        <v>7248367638.6000004</v>
      </c>
      <c r="BBA34" s="3" t="str">
        <f t="shared" si="280"/>
        <v/>
      </c>
      <c r="BBF34" s="3" t="str">
        <f t="shared" si="281"/>
        <v/>
      </c>
      <c r="BBK34" s="3" t="str">
        <f t="shared" si="282"/>
        <v/>
      </c>
      <c r="BBP34" s="3" t="str">
        <f t="shared" si="283"/>
        <v/>
      </c>
      <c r="BBU34" s="3" t="str">
        <f t="shared" si="284"/>
        <v/>
      </c>
      <c r="BBW34" s="6">
        <v>40633</v>
      </c>
      <c r="BBX34" s="1">
        <v>11.21</v>
      </c>
      <c r="BBY34" s="1">
        <v>90634016</v>
      </c>
      <c r="BBZ34" s="3">
        <f t="shared" si="285"/>
        <v>1016007319.3600001</v>
      </c>
      <c r="BCE34" s="3" t="str">
        <f t="shared" si="286"/>
        <v/>
      </c>
      <c r="BCJ34" s="3" t="str">
        <f t="shared" si="287"/>
        <v/>
      </c>
      <c r="BCO34" s="3" t="str">
        <f t="shared" si="288"/>
        <v/>
      </c>
      <c r="BCT34" s="3" t="str">
        <f t="shared" si="289"/>
        <v/>
      </c>
      <c r="BCY34" s="3" t="str">
        <f t="shared" si="290"/>
        <v/>
      </c>
      <c r="BDD34" s="3" t="str">
        <f t="shared" si="291"/>
        <v/>
      </c>
      <c r="BDI34" s="3" t="str">
        <f t="shared" si="292"/>
        <v/>
      </c>
      <c r="BDN34" s="3" t="str">
        <f t="shared" si="293"/>
        <v/>
      </c>
      <c r="BDS34" s="3" t="str">
        <f t="shared" si="294"/>
        <v/>
      </c>
      <c r="BDU34" s="6">
        <v>40633</v>
      </c>
      <c r="BDV34" s="1">
        <v>9.4700000000000006</v>
      </c>
      <c r="BDW34" s="1">
        <v>76060177</v>
      </c>
      <c r="BDX34" s="3">
        <f t="shared" si="295"/>
        <v>720289876.19000006</v>
      </c>
      <c r="BDZ34" s="6">
        <v>40633</v>
      </c>
      <c r="BEA34" s="1">
        <v>7.375</v>
      </c>
      <c r="BEB34" s="1">
        <v>167383180</v>
      </c>
      <c r="BEC34" s="3">
        <f t="shared" si="296"/>
        <v>1234450952.5</v>
      </c>
      <c r="BEH34" s="3" t="str">
        <f t="shared" si="297"/>
        <v/>
      </c>
      <c r="BEM34" s="3" t="str">
        <f t="shared" si="298"/>
        <v/>
      </c>
      <c r="BER34" s="3" t="str">
        <f t="shared" si="299"/>
        <v/>
      </c>
      <c r="BET34" s="6">
        <v>40633</v>
      </c>
      <c r="BEU34" s="1">
        <v>40.5</v>
      </c>
      <c r="BEV34" s="1">
        <v>94552455</v>
      </c>
      <c r="BEW34" s="3">
        <f t="shared" si="300"/>
        <v>3829374427.5</v>
      </c>
      <c r="BEY34" s="6">
        <v>40633</v>
      </c>
      <c r="BEZ34" s="1">
        <v>31.61</v>
      </c>
      <c r="BFA34" s="1">
        <v>20411129</v>
      </c>
      <c r="BFB34" s="3">
        <f t="shared" si="301"/>
        <v>645195787.68999994</v>
      </c>
      <c r="BFD34" s="6">
        <v>40633</v>
      </c>
      <c r="BFE34" s="1">
        <v>14.19</v>
      </c>
      <c r="BFF34" s="1">
        <v>28523073</v>
      </c>
      <c r="BFG34" s="3">
        <f t="shared" si="302"/>
        <v>404742405.87</v>
      </c>
      <c r="BFI34" s="6">
        <v>40633</v>
      </c>
      <c r="BFJ34" s="1">
        <v>44.93</v>
      </c>
      <c r="BFK34" s="1">
        <v>72285959</v>
      </c>
      <c r="BFL34" s="3">
        <f t="shared" si="303"/>
        <v>3247808137.8699999</v>
      </c>
      <c r="BFN34" s="6">
        <v>40633</v>
      </c>
      <c r="BFO34" s="1">
        <v>6.15</v>
      </c>
      <c r="BFP34" s="1">
        <v>915708760</v>
      </c>
      <c r="BFQ34" s="3">
        <f t="shared" si="304"/>
        <v>5631608874</v>
      </c>
      <c r="BFS34" s="6">
        <v>40633</v>
      </c>
      <c r="BFT34" s="1">
        <v>19.38</v>
      </c>
      <c r="BFU34" s="1">
        <v>266972433</v>
      </c>
      <c r="BFV34" s="3">
        <f t="shared" si="305"/>
        <v>5173925751.54</v>
      </c>
      <c r="BFX34" s="6">
        <v>40633</v>
      </c>
      <c r="BFY34" s="1">
        <v>32.729999999999997</v>
      </c>
      <c r="BFZ34" s="1">
        <v>14746051</v>
      </c>
      <c r="BGA34" s="3">
        <f t="shared" si="306"/>
        <v>482638249.22999996</v>
      </c>
      <c r="BGF34" s="3" t="str">
        <f t="shared" si="307"/>
        <v/>
      </c>
      <c r="BGH34" s="6">
        <v>40633</v>
      </c>
      <c r="BGI34" s="1">
        <v>49.21</v>
      </c>
      <c r="BGJ34" s="1">
        <v>51885746</v>
      </c>
      <c r="BGK34" s="3">
        <f t="shared" si="308"/>
        <v>2553297560.6599998</v>
      </c>
      <c r="BGM34" s="6">
        <v>40633</v>
      </c>
      <c r="BGN34" s="1">
        <v>58.11</v>
      </c>
      <c r="BGO34" s="1">
        <v>11798836</v>
      </c>
      <c r="BGP34" s="3">
        <f t="shared" si="309"/>
        <v>685630359.96000004</v>
      </c>
      <c r="BGR34" s="6">
        <v>40633</v>
      </c>
      <c r="BGS34" s="1">
        <v>30.6</v>
      </c>
      <c r="BGT34" s="1">
        <v>91885063</v>
      </c>
      <c r="BGU34" s="3">
        <f t="shared" si="310"/>
        <v>2811682927.8000002</v>
      </c>
      <c r="BGW34" s="6">
        <v>40633</v>
      </c>
      <c r="BGX34" s="1">
        <v>22.074999999999999</v>
      </c>
      <c r="BGY34" s="1">
        <v>106256108</v>
      </c>
      <c r="BGZ34" s="3">
        <f t="shared" si="311"/>
        <v>2345603584.0999999</v>
      </c>
      <c r="BHB34" s="6">
        <v>40633</v>
      </c>
      <c r="BHC34" s="1">
        <v>11.33</v>
      </c>
      <c r="BHD34" s="1">
        <v>132046753</v>
      </c>
      <c r="BHE34" s="3">
        <f t="shared" si="312"/>
        <v>1496089711.49</v>
      </c>
      <c r="BHJ34" s="3" t="str">
        <f t="shared" si="313"/>
        <v/>
      </c>
      <c r="BHL34" s="6">
        <v>40633</v>
      </c>
      <c r="BHM34" s="1">
        <v>7.47</v>
      </c>
      <c r="BHN34" s="1">
        <v>411747412</v>
      </c>
      <c r="BHO34" s="3">
        <f t="shared" si="314"/>
        <v>3075753167.6399999</v>
      </c>
      <c r="BHQ34" s="6">
        <v>40633</v>
      </c>
      <c r="BHR34" s="1">
        <v>59.898000000000003</v>
      </c>
      <c r="BHS34" s="1">
        <v>59507135</v>
      </c>
      <c r="BHT34" s="3">
        <f t="shared" si="315"/>
        <v>3564358372.23</v>
      </c>
      <c r="BHV34" s="6">
        <v>40633</v>
      </c>
      <c r="BHW34" s="1">
        <v>56.93</v>
      </c>
      <c r="BHX34" s="1">
        <v>37119492</v>
      </c>
      <c r="BHY34" s="3">
        <f t="shared" si="316"/>
        <v>2113212679.5599999</v>
      </c>
      <c r="BIA34" s="6">
        <v>40633</v>
      </c>
      <c r="BIB34" s="1">
        <v>42.08</v>
      </c>
      <c r="BIC34" s="1">
        <v>438895559</v>
      </c>
      <c r="BID34" s="3">
        <f t="shared" si="317"/>
        <v>18468725122.719997</v>
      </c>
      <c r="BIF34" s="6">
        <v>40633</v>
      </c>
      <c r="BIG34" s="1">
        <v>14.404999999999999</v>
      </c>
      <c r="BIH34" s="1">
        <v>673298740</v>
      </c>
      <c r="BII34" s="3">
        <f t="shared" si="318"/>
        <v>9698868349.6999989</v>
      </c>
      <c r="BIK34" s="6">
        <v>40633</v>
      </c>
      <c r="BIL34" s="1">
        <v>25.27</v>
      </c>
      <c r="BIM34" s="1">
        <v>80976062</v>
      </c>
      <c r="BIN34" s="3">
        <f t="shared" si="319"/>
        <v>2046265086.74</v>
      </c>
      <c r="BIP34" s="6">
        <v>40633</v>
      </c>
      <c r="BIQ34" s="1">
        <v>22.66</v>
      </c>
      <c r="BIR34" s="1">
        <v>572412610</v>
      </c>
      <c r="BIS34" s="3">
        <f t="shared" si="320"/>
        <v>12970869742.6</v>
      </c>
      <c r="BIU34" s="6">
        <v>40633</v>
      </c>
      <c r="BIV34" s="1">
        <v>9.75</v>
      </c>
      <c r="BIW34" s="1">
        <v>190254933</v>
      </c>
      <c r="BIX34" s="3">
        <f t="shared" si="321"/>
        <v>1854985596.75</v>
      </c>
      <c r="BIZ34" s="6">
        <v>40633</v>
      </c>
      <c r="BJA34" s="1">
        <v>48.147500000000001</v>
      </c>
      <c r="BJB34" s="1">
        <v>398023232</v>
      </c>
      <c r="BJC34" s="3">
        <f t="shared" si="322"/>
        <v>19163823562.720001</v>
      </c>
      <c r="BJH34" s="3" t="str">
        <f t="shared" si="323"/>
        <v/>
      </c>
      <c r="BJJ34" s="6">
        <v>40633</v>
      </c>
      <c r="BJK34" s="1">
        <v>27.65</v>
      </c>
      <c r="BJL34" s="1">
        <v>65287755</v>
      </c>
      <c r="BJM34" s="3">
        <f t="shared" si="324"/>
        <v>1805206425.75</v>
      </c>
      <c r="BJR34" s="3" t="str">
        <f t="shared" si="325"/>
        <v/>
      </c>
      <c r="BJT34" s="6">
        <v>40633</v>
      </c>
      <c r="BJU34" s="1">
        <v>8.6</v>
      </c>
      <c r="BJV34" s="1">
        <v>1651967468</v>
      </c>
      <c r="BJW34" s="3">
        <f t="shared" si="326"/>
        <v>14206920224.799999</v>
      </c>
      <c r="BKB34" s="3" t="str">
        <f t="shared" si="327"/>
        <v/>
      </c>
      <c r="BKG34" s="3" t="str">
        <f t="shared" si="328"/>
        <v/>
      </c>
      <c r="BKI34" s="6">
        <v>40633</v>
      </c>
      <c r="BKJ34" s="1">
        <v>25.6</v>
      </c>
      <c r="BKK34" s="1">
        <v>209255773</v>
      </c>
      <c r="BKL34" s="3">
        <f t="shared" si="329"/>
        <v>5356947788.8000002</v>
      </c>
      <c r="BKN34" s="6">
        <v>40633</v>
      </c>
      <c r="BKO34" s="1">
        <v>30.91</v>
      </c>
      <c r="BKP34" s="1">
        <v>11826931</v>
      </c>
      <c r="BKQ34" s="3">
        <f t="shared" si="330"/>
        <v>365570437.20999998</v>
      </c>
      <c r="BKS34" s="6">
        <v>40633</v>
      </c>
      <c r="BKT34" s="1">
        <v>20.48</v>
      </c>
      <c r="BKU34" s="1">
        <v>47488259</v>
      </c>
      <c r="BKV34" s="3">
        <f t="shared" si="331"/>
        <v>972559544.32000005</v>
      </c>
      <c r="BKX34" s="6">
        <v>40633</v>
      </c>
      <c r="BKY34" s="1">
        <v>70.069999999999993</v>
      </c>
      <c r="BKZ34" s="1">
        <v>126502345</v>
      </c>
      <c r="BLA34" s="3">
        <f t="shared" si="332"/>
        <v>8864019314.1499996</v>
      </c>
      <c r="BLC34" s="6">
        <v>40633</v>
      </c>
      <c r="BLD34" s="1">
        <v>47.32</v>
      </c>
      <c r="BLE34" s="1">
        <v>161839998</v>
      </c>
      <c r="BLF34" s="3">
        <f t="shared" si="333"/>
        <v>7658268705.3599997</v>
      </c>
      <c r="BLH34" s="6">
        <v>40633</v>
      </c>
      <c r="BLI34" s="1">
        <v>124</v>
      </c>
      <c r="BLJ34" s="1">
        <v>19233285</v>
      </c>
      <c r="BLK34" s="3">
        <f t="shared" si="334"/>
        <v>2384927340</v>
      </c>
      <c r="BLM34" s="6">
        <v>40633</v>
      </c>
      <c r="BLN34" s="1">
        <v>32.799999999999997</v>
      </c>
      <c r="BLO34" s="1">
        <v>313525445</v>
      </c>
      <c r="BLP34" s="3">
        <f t="shared" si="335"/>
        <v>10283634596</v>
      </c>
      <c r="BLR34" s="6">
        <v>40633</v>
      </c>
      <c r="BLS34" s="1">
        <v>18.54</v>
      </c>
      <c r="BLT34" s="1">
        <v>558797306</v>
      </c>
      <c r="BLU34" s="3">
        <f t="shared" si="336"/>
        <v>10360102053.24</v>
      </c>
      <c r="BLZ34" s="3" t="str">
        <f t="shared" si="337"/>
        <v/>
      </c>
      <c r="BMB34" s="6">
        <v>40633</v>
      </c>
      <c r="BMC34" s="1">
        <v>32.021599999999999</v>
      </c>
      <c r="BMD34" s="1">
        <v>244492278</v>
      </c>
      <c r="BME34" s="3">
        <f t="shared" si="338"/>
        <v>7829033929.2047997</v>
      </c>
      <c r="BMJ34" s="3" t="str">
        <f t="shared" si="339"/>
        <v/>
      </c>
      <c r="BML34" s="6">
        <v>40633</v>
      </c>
      <c r="BMM34" s="1">
        <v>41.693300000000001</v>
      </c>
      <c r="BMN34" s="1">
        <v>201045936</v>
      </c>
      <c r="BMO34" s="3">
        <f t="shared" si="340"/>
        <v>8382268523.4288006</v>
      </c>
      <c r="BMQ34" s="6">
        <v>40633</v>
      </c>
      <c r="BMR34" s="1">
        <v>37.29</v>
      </c>
      <c r="BMS34" s="1">
        <v>327860432</v>
      </c>
      <c r="BMT34" s="3">
        <f t="shared" si="341"/>
        <v>12225915509.279999</v>
      </c>
      <c r="BMV34" s="6">
        <v>40633</v>
      </c>
      <c r="BMW34" s="1">
        <v>58.14</v>
      </c>
      <c r="BMX34" s="1">
        <v>73927050</v>
      </c>
      <c r="BMY34" s="3">
        <f t="shared" si="342"/>
        <v>4298118687</v>
      </c>
      <c r="BND34" s="3" t="str">
        <f t="shared" si="343"/>
        <v/>
      </c>
      <c r="BNF34" s="6">
        <v>40633</v>
      </c>
      <c r="BNG34" s="1">
        <v>44.18</v>
      </c>
      <c r="BNH34" s="1">
        <v>166073651</v>
      </c>
      <c r="BNI34" s="3">
        <f t="shared" si="344"/>
        <v>7337133901.1800003</v>
      </c>
      <c r="BNK34" s="6">
        <v>40633</v>
      </c>
      <c r="BNL34" s="1">
        <v>79.05</v>
      </c>
      <c r="BNM34" s="1">
        <v>130118407</v>
      </c>
      <c r="BNN34" s="3">
        <f t="shared" si="345"/>
        <v>10285860073.35</v>
      </c>
      <c r="BNP34" s="6">
        <v>40633</v>
      </c>
      <c r="BNQ34" s="1">
        <v>56.66</v>
      </c>
      <c r="BNR34" s="1">
        <v>130466616</v>
      </c>
      <c r="BNS34" s="3">
        <f t="shared" si="346"/>
        <v>7392238462.5599995</v>
      </c>
      <c r="BNU34" s="6">
        <v>40633</v>
      </c>
      <c r="BNV34" s="1">
        <v>35.97</v>
      </c>
      <c r="BNW34" s="1">
        <v>112076126</v>
      </c>
      <c r="BNX34" s="3">
        <f t="shared" si="347"/>
        <v>4031378252.2199998</v>
      </c>
      <c r="BNZ34" s="6">
        <v>40633</v>
      </c>
      <c r="BOA34" s="1">
        <v>19.53</v>
      </c>
      <c r="BOB34" s="1">
        <v>406200267</v>
      </c>
      <c r="BOC34" s="3">
        <f t="shared" si="348"/>
        <v>7933091214.5100002</v>
      </c>
      <c r="BOE34" s="6">
        <v>40633</v>
      </c>
      <c r="BOF34" s="1">
        <v>91.1</v>
      </c>
      <c r="BOG34" s="1">
        <v>55658792</v>
      </c>
      <c r="BOH34" s="3">
        <f t="shared" si="349"/>
        <v>5070515951.1999998</v>
      </c>
      <c r="BOJ34" s="6">
        <v>40633</v>
      </c>
      <c r="BOK34" s="1">
        <v>18.6006</v>
      </c>
      <c r="BOL34" s="1">
        <v>1245930257</v>
      </c>
      <c r="BOM34" s="3">
        <f t="shared" si="350"/>
        <v>23175050338.354198</v>
      </c>
      <c r="BOO34" s="6">
        <v>40633</v>
      </c>
      <c r="BOP34" s="1">
        <v>53.11</v>
      </c>
      <c r="BOQ34" s="1">
        <v>175935238</v>
      </c>
      <c r="BOR34" s="3">
        <f t="shared" si="351"/>
        <v>9343920490.1800003</v>
      </c>
      <c r="BOT34" s="6">
        <v>40633</v>
      </c>
      <c r="BOU34" s="1">
        <v>13.0641</v>
      </c>
      <c r="BOV34" s="1">
        <v>725256342</v>
      </c>
      <c r="BOW34" s="3">
        <f t="shared" si="352"/>
        <v>9474821377.5221996</v>
      </c>
      <c r="BOY34" s="6">
        <v>40633</v>
      </c>
      <c r="BOZ34" s="1">
        <v>111.15300000000001</v>
      </c>
      <c r="BPA34" s="1">
        <v>88639452</v>
      </c>
      <c r="BPB34" s="3">
        <f t="shared" si="353"/>
        <v>9852541008.1560001</v>
      </c>
      <c r="BPD34" s="6">
        <v>40633</v>
      </c>
      <c r="BPE34" s="1">
        <v>81.540000000000006</v>
      </c>
      <c r="BPF34" s="1">
        <v>136197822</v>
      </c>
      <c r="BPG34" s="3">
        <f t="shared" si="354"/>
        <v>11105570405.880001</v>
      </c>
      <c r="BPI34" s="6">
        <v>40633</v>
      </c>
      <c r="BPJ34" s="1">
        <v>18.03</v>
      </c>
      <c r="BPK34" s="1">
        <v>698088618</v>
      </c>
      <c r="BPL34" s="3">
        <f t="shared" si="355"/>
        <v>12586537782.540001</v>
      </c>
      <c r="BPN34" s="6">
        <v>40633</v>
      </c>
      <c r="BPO34" s="1">
        <v>27.75</v>
      </c>
      <c r="BPP34" s="1">
        <v>90315210</v>
      </c>
      <c r="BPQ34" s="3">
        <f t="shared" si="356"/>
        <v>2506247077.5</v>
      </c>
      <c r="BPS34" s="6">
        <v>40633</v>
      </c>
      <c r="BPT34" s="1">
        <v>15.62</v>
      </c>
      <c r="BPU34" s="1">
        <v>1157639701</v>
      </c>
      <c r="BPV34" s="3">
        <f t="shared" si="357"/>
        <v>18082332129.619999</v>
      </c>
      <c r="BPX34" s="6">
        <v>40633</v>
      </c>
      <c r="BPY34" s="1">
        <v>33.395000000000003</v>
      </c>
      <c r="BPZ34" s="1">
        <v>728882236</v>
      </c>
      <c r="BQA34" s="3">
        <f t="shared" si="358"/>
        <v>24341022271.220001</v>
      </c>
      <c r="BQF34" s="3" t="str">
        <f t="shared" si="359"/>
        <v/>
      </c>
      <c r="BQH34" s="6">
        <v>40633</v>
      </c>
      <c r="BQI34" s="1">
        <v>33.969000000000001</v>
      </c>
      <c r="BQJ34" s="1">
        <v>2488773028</v>
      </c>
      <c r="BQK34" s="3">
        <f t="shared" si="360"/>
        <v>84541130988.132004</v>
      </c>
      <c r="BQM34" s="6">
        <v>40633</v>
      </c>
      <c r="BQN34" s="1">
        <v>33.159999999999997</v>
      </c>
      <c r="BQO34" s="1">
        <v>382316831</v>
      </c>
      <c r="BQP34" s="3">
        <f t="shared" si="361"/>
        <v>12677626115.959999</v>
      </c>
      <c r="BQR34" s="6">
        <v>40633</v>
      </c>
      <c r="BQS34" s="1">
        <v>31.1</v>
      </c>
      <c r="BQT34" s="1">
        <v>142205014</v>
      </c>
      <c r="BQU34" s="3">
        <f t="shared" si="362"/>
        <v>4422575935.4000006</v>
      </c>
      <c r="BQW34" s="6">
        <v>40633</v>
      </c>
      <c r="BQX34" s="1">
        <v>21.234999999999999</v>
      </c>
      <c r="BQY34" s="1">
        <v>1072794792</v>
      </c>
      <c r="BQZ34" s="3">
        <f t="shared" si="363"/>
        <v>22780797408.119999</v>
      </c>
      <c r="BRB34" s="6">
        <v>40633</v>
      </c>
      <c r="BRC34" s="1">
        <v>18.46</v>
      </c>
      <c r="BRD34" s="1">
        <v>2109242372</v>
      </c>
      <c r="BRE34" s="3">
        <f t="shared" si="364"/>
        <v>38936614187.120003</v>
      </c>
      <c r="BRG34" s="6">
        <v>40633</v>
      </c>
      <c r="BRH34" s="1">
        <v>17.149999999999999</v>
      </c>
      <c r="BRI34" s="1">
        <v>4542922978</v>
      </c>
      <c r="BRJ34" s="3">
        <f t="shared" si="365"/>
        <v>77911129072.699997</v>
      </c>
      <c r="BRL34" s="6">
        <v>40633</v>
      </c>
      <c r="BRM34" s="1">
        <v>20.18</v>
      </c>
      <c r="BRN34" s="1">
        <v>3783360608</v>
      </c>
      <c r="BRO34" s="3">
        <f t="shared" si="366"/>
        <v>76348217069.440002</v>
      </c>
      <c r="BRQ34" s="6">
        <v>40633</v>
      </c>
      <c r="BRR34" s="1">
        <v>33.432499999999997</v>
      </c>
      <c r="BRS34" s="1">
        <v>1651586284</v>
      </c>
      <c r="BRT34" s="3">
        <f t="shared" si="367"/>
        <v>55216658439.829994</v>
      </c>
      <c r="BRV34" s="6">
        <v>40633</v>
      </c>
      <c r="BRW34" s="1">
        <v>107.49</v>
      </c>
      <c r="BRX34" s="1">
        <v>538834452</v>
      </c>
      <c r="BRY34" s="3">
        <f t="shared" si="368"/>
        <v>57919315245.479996</v>
      </c>
      <c r="BSA34" s="6">
        <v>40633</v>
      </c>
      <c r="BSB34" s="1">
        <v>18.405000000000001</v>
      </c>
      <c r="BSC34" s="1">
        <v>1544175388</v>
      </c>
      <c r="BSD34" s="3">
        <f t="shared" si="369"/>
        <v>28420548016.140003</v>
      </c>
      <c r="BSF34" s="6">
        <v>40633</v>
      </c>
      <c r="BSG34" s="1">
        <v>31.71</v>
      </c>
      <c r="BSH34" s="1">
        <v>2105465850</v>
      </c>
      <c r="BSI34" s="3">
        <f t="shared" si="370"/>
        <v>66764322103.5</v>
      </c>
      <c r="BSN34" s="3" t="str">
        <f t="shared" si="371"/>
        <v/>
      </c>
      <c r="BSP34" s="6">
        <v>40633</v>
      </c>
      <c r="BSQ34" s="1">
        <v>293.66399999999999</v>
      </c>
      <c r="BSR34" s="1">
        <v>162079736</v>
      </c>
      <c r="BSS34" s="3">
        <f t="shared" si="372"/>
        <v>47596983592.703995</v>
      </c>
      <c r="BSU34" s="6">
        <v>40633</v>
      </c>
      <c r="BSV34" s="1">
        <v>49.786799999999999</v>
      </c>
      <c r="BSW34" s="1">
        <v>7860491814</v>
      </c>
      <c r="BSX34" s="3">
        <f t="shared" si="373"/>
        <v>391348733845.25519</v>
      </c>
    </row>
    <row r="35" spans="2:1870" x14ac:dyDescent="0.2">
      <c r="B35" s="6">
        <v>40543</v>
      </c>
      <c r="C35" s="1">
        <v>1.35</v>
      </c>
      <c r="D35" s="1">
        <v>481531</v>
      </c>
      <c r="E35" s="3">
        <f t="shared" si="0"/>
        <v>650066.85000000009</v>
      </c>
      <c r="G35" s="6">
        <v>40451</v>
      </c>
      <c r="H35" s="1">
        <v>1E-3</v>
      </c>
      <c r="I35" s="1">
        <v>82663</v>
      </c>
      <c r="J35" s="3">
        <f t="shared" si="1"/>
        <v>82.662999999999997</v>
      </c>
      <c r="L35" s="6">
        <v>40451</v>
      </c>
      <c r="M35" s="1">
        <v>0.84379999999999999</v>
      </c>
      <c r="N35" s="1">
        <v>1450535</v>
      </c>
      <c r="O35" s="3">
        <f t="shared" si="2"/>
        <v>1223961.433</v>
      </c>
      <c r="Q35" s="6">
        <v>40543</v>
      </c>
      <c r="R35" s="1">
        <v>38.799999999999997</v>
      </c>
      <c r="S35" s="1">
        <v>2218679</v>
      </c>
      <c r="T35" s="3">
        <f t="shared" si="3"/>
        <v>86084745.199999988</v>
      </c>
      <c r="V35" s="6">
        <v>40543</v>
      </c>
      <c r="W35" s="1">
        <v>1.1999999999999999E-3</v>
      </c>
      <c r="X35" s="1">
        <v>653961</v>
      </c>
      <c r="Y35" s="3">
        <f t="shared" si="4"/>
        <v>784.75319999999988</v>
      </c>
      <c r="AA35" s="6">
        <v>40543</v>
      </c>
      <c r="AB35" s="1">
        <v>1.25E-4</v>
      </c>
      <c r="AC35" s="1">
        <v>333</v>
      </c>
      <c r="AD35" s="3">
        <f t="shared" si="5"/>
        <v>4.1625000000000002E-2</v>
      </c>
      <c r="AF35" s="6">
        <v>40268</v>
      </c>
      <c r="AG35" s="1">
        <v>1.25E-4</v>
      </c>
      <c r="AH35" s="1">
        <v>404617</v>
      </c>
      <c r="AI35" s="3">
        <f t="shared" si="6"/>
        <v>50.577125000000002</v>
      </c>
      <c r="AK35" s="6">
        <v>40543</v>
      </c>
      <c r="AL35" s="1">
        <v>0.60940000000000005</v>
      </c>
      <c r="AM35" s="1">
        <v>181</v>
      </c>
      <c r="AN35" s="3">
        <f t="shared" si="7"/>
        <v>110.30140000000002</v>
      </c>
      <c r="AS35" s="3" t="str">
        <f t="shared" si="8"/>
        <v/>
      </c>
      <c r="AX35" s="3" t="str">
        <f t="shared" si="9"/>
        <v/>
      </c>
      <c r="AZ35" s="6">
        <v>40543</v>
      </c>
      <c r="BA35" s="1">
        <v>5</v>
      </c>
      <c r="BB35" s="1">
        <v>580602</v>
      </c>
      <c r="BC35" s="3">
        <f t="shared" si="10"/>
        <v>2903010</v>
      </c>
      <c r="BE35" s="6">
        <v>40359</v>
      </c>
      <c r="BF35" s="1">
        <v>6.8800000000000003E-4</v>
      </c>
      <c r="BG35" s="1">
        <v>1383000</v>
      </c>
      <c r="BH35" s="3">
        <f t="shared" si="11"/>
        <v>951.50400000000002</v>
      </c>
      <c r="BJ35" s="6">
        <v>40543</v>
      </c>
      <c r="BK35" s="1">
        <v>7.0000000000000007E-2</v>
      </c>
      <c r="BL35" s="1">
        <v>2528306</v>
      </c>
      <c r="BM35" s="3">
        <f t="shared" si="12"/>
        <v>176981.42</v>
      </c>
      <c r="BO35" s="6">
        <v>40543</v>
      </c>
      <c r="BP35" s="1">
        <v>0.32500000000000001</v>
      </c>
      <c r="BQ35" s="1">
        <v>31705075</v>
      </c>
      <c r="BR35" s="3">
        <f t="shared" si="13"/>
        <v>10304149.375</v>
      </c>
      <c r="BT35" s="6">
        <v>39994</v>
      </c>
      <c r="BU35" s="1">
        <v>1E-4</v>
      </c>
      <c r="BV35" s="1">
        <v>34300</v>
      </c>
      <c r="BW35" s="3">
        <f t="shared" si="14"/>
        <v>3.43</v>
      </c>
      <c r="BY35" s="6">
        <v>40543</v>
      </c>
      <c r="BZ35" s="1">
        <v>0.84899999999999998</v>
      </c>
      <c r="CA35" s="1">
        <v>3208932</v>
      </c>
      <c r="CB35" s="3">
        <f t="shared" si="15"/>
        <v>2724383.2680000002</v>
      </c>
      <c r="CD35" s="6">
        <v>40543</v>
      </c>
      <c r="CE35" s="1">
        <v>0.47</v>
      </c>
      <c r="CF35" s="1">
        <v>130526</v>
      </c>
      <c r="CG35" s="3">
        <f t="shared" si="16"/>
        <v>61347.219999999994</v>
      </c>
      <c r="CI35" s="6">
        <v>40543</v>
      </c>
      <c r="CJ35" s="1">
        <v>3.7500000000000001E-4</v>
      </c>
      <c r="CK35" s="1">
        <v>5285402</v>
      </c>
      <c r="CL35" s="3">
        <f t="shared" si="17"/>
        <v>1982.02575</v>
      </c>
      <c r="CQ35" s="3" t="str">
        <f t="shared" si="18"/>
        <v/>
      </c>
      <c r="CS35" s="6">
        <v>40543</v>
      </c>
      <c r="CT35" s="1">
        <v>1.4159999999999999</v>
      </c>
      <c r="CU35" s="1">
        <v>1036148</v>
      </c>
      <c r="CV35" s="3">
        <f t="shared" si="19"/>
        <v>1467185.568</v>
      </c>
      <c r="CX35" s="6">
        <v>40543</v>
      </c>
      <c r="CY35" s="1">
        <v>4.3499999999999996</v>
      </c>
      <c r="CZ35" s="1">
        <v>808551</v>
      </c>
      <c r="DA35" s="3">
        <f t="shared" si="20"/>
        <v>3517196.8499999996</v>
      </c>
      <c r="DC35" s="6">
        <v>40543</v>
      </c>
      <c r="DD35" s="1">
        <v>0.02</v>
      </c>
      <c r="DE35" s="1">
        <v>34714</v>
      </c>
      <c r="DF35" s="3">
        <f t="shared" si="21"/>
        <v>694.28</v>
      </c>
      <c r="DH35" s="6">
        <v>40543</v>
      </c>
      <c r="DI35" s="1">
        <v>0.20619999999999999</v>
      </c>
      <c r="DJ35" s="1">
        <v>3616966</v>
      </c>
      <c r="DK35" s="3">
        <f t="shared" si="22"/>
        <v>745818.38919999998</v>
      </c>
      <c r="DM35" s="6">
        <v>40268</v>
      </c>
      <c r="DN35" s="1">
        <v>100</v>
      </c>
      <c r="DO35" s="1">
        <v>1230</v>
      </c>
      <c r="DP35" s="3">
        <f t="shared" si="23"/>
        <v>123000</v>
      </c>
      <c r="DR35" s="6">
        <v>40543</v>
      </c>
      <c r="DS35" s="1">
        <v>0.04</v>
      </c>
      <c r="DT35" s="1">
        <v>1627863</v>
      </c>
      <c r="DU35" s="3">
        <f t="shared" si="24"/>
        <v>65114.520000000004</v>
      </c>
      <c r="DW35" s="6">
        <v>40359</v>
      </c>
      <c r="DX35" s="1">
        <v>2.85</v>
      </c>
      <c r="DY35" s="1">
        <v>4</v>
      </c>
      <c r="DZ35" s="3">
        <f t="shared" si="25"/>
        <v>11.4</v>
      </c>
      <c r="EB35" s="6">
        <v>40543</v>
      </c>
      <c r="EC35" s="1">
        <v>5.0599999999999996</v>
      </c>
      <c r="ED35" s="1">
        <v>493800</v>
      </c>
      <c r="EE35" s="3">
        <f t="shared" si="26"/>
        <v>2498628</v>
      </c>
      <c r="EG35" s="6">
        <v>40543</v>
      </c>
      <c r="EH35" s="1">
        <v>20.8</v>
      </c>
      <c r="EI35" s="1">
        <v>734737</v>
      </c>
      <c r="EJ35" s="3">
        <f t="shared" si="27"/>
        <v>15282529.6</v>
      </c>
      <c r="EL35" s="6">
        <v>40543</v>
      </c>
      <c r="EM35" s="1">
        <v>0.27</v>
      </c>
      <c r="EN35" s="1">
        <v>25943344</v>
      </c>
      <c r="EO35" s="3">
        <f t="shared" si="28"/>
        <v>7004702.8800000008</v>
      </c>
      <c r="EQ35" s="6">
        <v>38807</v>
      </c>
      <c r="ER35" s="1">
        <v>0.25</v>
      </c>
      <c r="ES35" s="1">
        <v>14136</v>
      </c>
      <c r="ET35" s="3">
        <f t="shared" si="29"/>
        <v>3534</v>
      </c>
      <c r="EV35" s="6">
        <v>40543</v>
      </c>
      <c r="EW35" s="1">
        <v>4.7999999999999996E-3</v>
      </c>
      <c r="EX35" s="1">
        <v>101549312</v>
      </c>
      <c r="EY35" s="3">
        <f t="shared" si="30"/>
        <v>487436.69759999996</v>
      </c>
      <c r="FA35" s="6">
        <v>40451</v>
      </c>
      <c r="FB35" s="1">
        <v>12.64</v>
      </c>
      <c r="FC35" s="1">
        <v>1563</v>
      </c>
      <c r="FD35" s="3">
        <f t="shared" si="31"/>
        <v>19756.32</v>
      </c>
      <c r="FF35" s="6">
        <v>39813</v>
      </c>
      <c r="FG35" s="1">
        <v>6.4000000000000003E-3</v>
      </c>
      <c r="FH35" s="1">
        <v>1680000</v>
      </c>
      <c r="FI35" s="3">
        <f t="shared" si="32"/>
        <v>10752</v>
      </c>
      <c r="FK35" s="6">
        <v>40543</v>
      </c>
      <c r="FL35" s="1">
        <v>1.8879999999999999</v>
      </c>
      <c r="FM35" s="1">
        <v>10848922</v>
      </c>
      <c r="FN35" s="3">
        <f t="shared" si="33"/>
        <v>20482764.735999998</v>
      </c>
      <c r="FP35" s="6">
        <v>40543</v>
      </c>
      <c r="FQ35" s="1">
        <v>1E-3</v>
      </c>
      <c r="FR35" s="1">
        <v>49524049</v>
      </c>
      <c r="FS35" s="3">
        <f t="shared" si="34"/>
        <v>49524.048999999999</v>
      </c>
      <c r="FU35" s="6">
        <v>40543</v>
      </c>
      <c r="FV35" s="1">
        <v>0.11</v>
      </c>
      <c r="FW35" s="1">
        <v>365885</v>
      </c>
      <c r="FX35" s="3">
        <f t="shared" si="35"/>
        <v>40247.35</v>
      </c>
      <c r="FZ35" s="6">
        <v>40543</v>
      </c>
      <c r="GA35" s="1">
        <v>5.5</v>
      </c>
      <c r="GB35" s="1">
        <v>43461</v>
      </c>
      <c r="GC35" s="3">
        <f t="shared" si="36"/>
        <v>239035.5</v>
      </c>
      <c r="GE35" s="6">
        <v>40451</v>
      </c>
      <c r="GF35" s="1">
        <v>1.2999999999999999E-3</v>
      </c>
      <c r="GG35" s="1">
        <v>795429</v>
      </c>
      <c r="GH35" s="3">
        <f t="shared" si="37"/>
        <v>1034.0576999999998</v>
      </c>
      <c r="GJ35" s="6">
        <v>40543</v>
      </c>
      <c r="GK35" s="1">
        <v>0.1</v>
      </c>
      <c r="GL35" s="1">
        <v>5959697</v>
      </c>
      <c r="GM35" s="3">
        <f t="shared" si="38"/>
        <v>595969.70000000007</v>
      </c>
      <c r="GO35" s="6">
        <v>40543</v>
      </c>
      <c r="GP35" s="1">
        <v>6.32</v>
      </c>
      <c r="GQ35" s="1">
        <v>95948</v>
      </c>
      <c r="GR35" s="3">
        <f t="shared" si="39"/>
        <v>606391.36</v>
      </c>
      <c r="GW35" s="3" t="str">
        <f t="shared" si="40"/>
        <v/>
      </c>
      <c r="HB35" s="3" t="str">
        <f t="shared" si="41"/>
        <v/>
      </c>
      <c r="HD35" s="6">
        <v>40543</v>
      </c>
      <c r="HE35" s="1">
        <v>450000.09</v>
      </c>
      <c r="HF35" s="1">
        <v>0</v>
      </c>
      <c r="HG35" s="3" t="str">
        <f t="shared" si="42"/>
        <v/>
      </c>
      <c r="HL35" s="3" t="str">
        <f t="shared" si="43"/>
        <v/>
      </c>
      <c r="HN35" s="6">
        <v>40543</v>
      </c>
      <c r="HO35" s="1">
        <v>7.0000000000000007E-2</v>
      </c>
      <c r="HP35" s="1">
        <v>62410</v>
      </c>
      <c r="HQ35" s="3">
        <f t="shared" si="44"/>
        <v>4368.7000000000007</v>
      </c>
      <c r="HS35" s="6">
        <v>40543</v>
      </c>
      <c r="HT35" s="1">
        <v>9.5000000000000001E-2</v>
      </c>
      <c r="HU35" s="1">
        <v>7815127</v>
      </c>
      <c r="HV35" s="3">
        <f t="shared" si="45"/>
        <v>742437.06500000006</v>
      </c>
      <c r="IA35" s="3" t="str">
        <f t="shared" si="46"/>
        <v/>
      </c>
      <c r="IC35" s="6">
        <v>40543</v>
      </c>
      <c r="ID35" s="1">
        <v>2.5999999999999999E-2</v>
      </c>
      <c r="IE35" s="1">
        <v>6251476</v>
      </c>
      <c r="IF35" s="3">
        <f t="shared" si="47"/>
        <v>162538.37599999999</v>
      </c>
      <c r="IH35" s="6">
        <v>40543</v>
      </c>
      <c r="II35" s="1">
        <v>0.75749999999999995</v>
      </c>
      <c r="IJ35" s="1">
        <v>146599</v>
      </c>
      <c r="IK35" s="3">
        <f t="shared" si="48"/>
        <v>111048.74249999999</v>
      </c>
      <c r="IM35" s="6">
        <v>40543</v>
      </c>
      <c r="IN35" s="1">
        <v>8.8000000000000003E-4</v>
      </c>
      <c r="IO35" s="1">
        <v>437295692</v>
      </c>
      <c r="IP35" s="3">
        <f t="shared" si="49"/>
        <v>384820.20896000002</v>
      </c>
      <c r="IR35" s="6">
        <v>40543</v>
      </c>
      <c r="IS35" s="1">
        <v>66.003699999999995</v>
      </c>
      <c r="IT35" s="1">
        <v>21817</v>
      </c>
      <c r="IU35" s="3">
        <f t="shared" si="50"/>
        <v>1440002.7228999999</v>
      </c>
      <c r="IW35" s="6">
        <v>40543</v>
      </c>
      <c r="IX35" s="1">
        <v>0.44</v>
      </c>
      <c r="IY35" s="1">
        <v>2093374</v>
      </c>
      <c r="IZ35" s="3">
        <f t="shared" si="51"/>
        <v>921084.56</v>
      </c>
      <c r="JB35" s="6">
        <v>40543</v>
      </c>
      <c r="JC35" s="1">
        <v>0.1275</v>
      </c>
      <c r="JD35" s="1">
        <v>423216</v>
      </c>
      <c r="JE35" s="3">
        <f t="shared" si="52"/>
        <v>53960.04</v>
      </c>
      <c r="JG35" s="6">
        <v>40543</v>
      </c>
      <c r="JH35" s="1">
        <v>3.5999999999999997E-2</v>
      </c>
      <c r="JI35" s="1">
        <v>713580</v>
      </c>
      <c r="JJ35" s="3">
        <f t="shared" si="53"/>
        <v>25688.879999999997</v>
      </c>
      <c r="JO35" s="3" t="str">
        <f t="shared" si="54"/>
        <v/>
      </c>
      <c r="JQ35" s="6">
        <v>40543</v>
      </c>
      <c r="JR35" s="1">
        <v>115</v>
      </c>
      <c r="JS35" s="1">
        <v>963</v>
      </c>
      <c r="JT35" s="3">
        <f t="shared" si="55"/>
        <v>110745</v>
      </c>
      <c r="JY35" s="3" t="str">
        <f t="shared" si="56"/>
        <v/>
      </c>
      <c r="KA35" s="6">
        <v>39353</v>
      </c>
      <c r="KB35" s="1">
        <v>10.25</v>
      </c>
      <c r="KC35" s="1">
        <v>14325</v>
      </c>
      <c r="KD35" s="3">
        <f t="shared" si="57"/>
        <v>146831.25</v>
      </c>
      <c r="KI35" s="3" t="str">
        <f t="shared" si="58"/>
        <v/>
      </c>
      <c r="KK35" s="6">
        <v>40543</v>
      </c>
      <c r="KL35" s="1">
        <v>6.65</v>
      </c>
      <c r="KM35" s="1">
        <v>49312509</v>
      </c>
      <c r="KN35" s="3">
        <f t="shared" si="59"/>
        <v>327928184.85000002</v>
      </c>
      <c r="KP35" s="6">
        <v>40543</v>
      </c>
      <c r="KQ35" s="1">
        <v>0.35</v>
      </c>
      <c r="KR35" s="1">
        <v>1677268</v>
      </c>
      <c r="KS35" s="3">
        <f t="shared" si="60"/>
        <v>587043.79999999993</v>
      </c>
      <c r="KU35" s="6">
        <v>40543</v>
      </c>
      <c r="KV35" s="1">
        <v>0.41</v>
      </c>
      <c r="KW35" s="1">
        <v>1639962</v>
      </c>
      <c r="KX35" s="3">
        <f t="shared" si="61"/>
        <v>672384.41999999993</v>
      </c>
      <c r="LC35" s="3" t="str">
        <f t="shared" si="62"/>
        <v/>
      </c>
      <c r="LE35" s="6">
        <v>40543</v>
      </c>
      <c r="LF35" s="1">
        <v>0.08</v>
      </c>
      <c r="LG35" s="1">
        <v>42250</v>
      </c>
      <c r="LH35" s="3">
        <f t="shared" si="63"/>
        <v>3380</v>
      </c>
      <c r="LJ35" s="6">
        <v>40543</v>
      </c>
      <c r="LK35" s="1">
        <v>40</v>
      </c>
      <c r="LL35" s="1">
        <v>222954</v>
      </c>
      <c r="LM35" s="3">
        <f t="shared" si="64"/>
        <v>8918160</v>
      </c>
      <c r="LO35" s="6">
        <v>40543</v>
      </c>
      <c r="LP35" s="1">
        <v>0.2</v>
      </c>
      <c r="LQ35" s="1">
        <v>7000</v>
      </c>
      <c r="LR35" s="3">
        <f t="shared" si="65"/>
        <v>1400</v>
      </c>
      <c r="LW35" s="3" t="str">
        <f t="shared" si="66"/>
        <v/>
      </c>
      <c r="LY35" s="6">
        <v>40543</v>
      </c>
      <c r="LZ35" s="1">
        <v>2.5000000000000001E-3</v>
      </c>
      <c r="MA35" s="1">
        <v>58377705</v>
      </c>
      <c r="MB35" s="3">
        <f t="shared" si="67"/>
        <v>145944.26250000001</v>
      </c>
      <c r="MD35" s="6">
        <v>40543</v>
      </c>
      <c r="ME35" s="1">
        <v>3.5000000000000003E-2</v>
      </c>
      <c r="MF35" s="1">
        <v>986938</v>
      </c>
      <c r="MG35" s="3">
        <f t="shared" si="68"/>
        <v>34542.83</v>
      </c>
      <c r="ML35" s="3" t="str">
        <f t="shared" si="69"/>
        <v/>
      </c>
      <c r="MN35" s="6">
        <v>40451</v>
      </c>
      <c r="MO35" s="1">
        <v>3.0999999999999999E-3</v>
      </c>
      <c r="MP35" s="1">
        <v>175000</v>
      </c>
      <c r="MQ35" s="3">
        <f t="shared" si="70"/>
        <v>542.5</v>
      </c>
      <c r="MS35" s="6">
        <v>40543</v>
      </c>
      <c r="MT35" s="1">
        <v>1.1100000000000001</v>
      </c>
      <c r="MU35" s="1">
        <v>14649</v>
      </c>
      <c r="MV35" s="3">
        <f t="shared" si="71"/>
        <v>16260.390000000001</v>
      </c>
      <c r="NA35" s="3" t="str">
        <f t="shared" si="72"/>
        <v/>
      </c>
      <c r="NC35" s="6">
        <v>40543</v>
      </c>
      <c r="ND35" s="1">
        <v>0.65</v>
      </c>
      <c r="NE35" s="1">
        <v>1221561</v>
      </c>
      <c r="NF35" s="3">
        <f t="shared" si="73"/>
        <v>794014.65</v>
      </c>
      <c r="NK35" s="3" t="str">
        <f t="shared" si="74"/>
        <v/>
      </c>
      <c r="NM35" s="6">
        <v>40543</v>
      </c>
      <c r="NN35" s="1">
        <v>0.26</v>
      </c>
      <c r="NO35" s="1">
        <v>3259758</v>
      </c>
      <c r="NP35" s="3">
        <f t="shared" si="75"/>
        <v>847537.08000000007</v>
      </c>
      <c r="NR35" s="6">
        <v>40543</v>
      </c>
      <c r="NS35" s="1">
        <v>56.9</v>
      </c>
      <c r="NT35" s="1">
        <v>477500</v>
      </c>
      <c r="NU35" s="3">
        <f t="shared" si="76"/>
        <v>27169750</v>
      </c>
      <c r="NZ35" s="3" t="str">
        <f t="shared" si="77"/>
        <v/>
      </c>
      <c r="OB35" s="6">
        <v>40543</v>
      </c>
      <c r="OC35" s="1">
        <v>2.66</v>
      </c>
      <c r="OD35" s="1">
        <v>846675</v>
      </c>
      <c r="OE35" s="3">
        <f t="shared" si="78"/>
        <v>2252155.5</v>
      </c>
      <c r="OG35" s="6">
        <v>40543</v>
      </c>
      <c r="OH35" s="1">
        <v>1.5</v>
      </c>
      <c r="OI35" s="1">
        <v>37774</v>
      </c>
      <c r="OJ35" s="3">
        <f t="shared" si="79"/>
        <v>56661</v>
      </c>
      <c r="OO35" s="3" t="str">
        <f t="shared" si="80"/>
        <v/>
      </c>
      <c r="OQ35" s="6">
        <v>40543</v>
      </c>
      <c r="OR35" s="1">
        <v>56.16</v>
      </c>
      <c r="OS35" s="1">
        <v>548186</v>
      </c>
      <c r="OT35" s="3">
        <f t="shared" si="81"/>
        <v>30786125.759999998</v>
      </c>
      <c r="OV35" s="6">
        <v>40543</v>
      </c>
      <c r="OW35" s="1">
        <v>1.65</v>
      </c>
      <c r="OX35" s="1">
        <v>2672271</v>
      </c>
      <c r="OY35" s="3">
        <f t="shared" si="82"/>
        <v>4409247.1499999994</v>
      </c>
      <c r="PA35" s="6">
        <v>40543</v>
      </c>
      <c r="PB35" s="1">
        <v>3.0699000000000001</v>
      </c>
      <c r="PC35" s="1">
        <v>2097618</v>
      </c>
      <c r="PD35" s="3">
        <f t="shared" si="83"/>
        <v>6439477.4982000003</v>
      </c>
      <c r="PI35" s="3" t="str">
        <f t="shared" si="84"/>
        <v/>
      </c>
      <c r="PK35" s="6">
        <v>40543</v>
      </c>
      <c r="PL35" s="1">
        <v>1.35</v>
      </c>
      <c r="PM35" s="1">
        <v>37676</v>
      </c>
      <c r="PN35" s="3">
        <f t="shared" si="85"/>
        <v>50862.600000000006</v>
      </c>
      <c r="PP35" s="6">
        <v>40543</v>
      </c>
      <c r="PQ35" s="1">
        <v>1.5</v>
      </c>
      <c r="PR35" s="1">
        <v>170830</v>
      </c>
      <c r="PS35" s="3">
        <f t="shared" si="86"/>
        <v>256245</v>
      </c>
      <c r="PU35" s="6">
        <v>40543</v>
      </c>
      <c r="PV35" s="1">
        <v>51.6</v>
      </c>
      <c r="PW35" s="1">
        <v>944869</v>
      </c>
      <c r="PX35" s="3">
        <f t="shared" si="87"/>
        <v>48755240.399999999</v>
      </c>
      <c r="QC35" s="3" t="str">
        <f t="shared" si="88"/>
        <v/>
      </c>
      <c r="QE35" s="6">
        <v>40543</v>
      </c>
      <c r="QF35" s="1">
        <v>2.82</v>
      </c>
      <c r="QG35" s="1">
        <v>306004</v>
      </c>
      <c r="QH35" s="3">
        <f t="shared" si="89"/>
        <v>862931.27999999991</v>
      </c>
      <c r="QJ35" s="6">
        <v>40543</v>
      </c>
      <c r="QK35" s="1">
        <v>0.54</v>
      </c>
      <c r="QL35" s="1">
        <v>154452</v>
      </c>
      <c r="QM35" s="3">
        <f t="shared" si="90"/>
        <v>83404.08</v>
      </c>
      <c r="QO35" s="6">
        <v>40543</v>
      </c>
      <c r="QP35" s="1">
        <v>18.100000000000001</v>
      </c>
      <c r="QQ35" s="1">
        <v>335557</v>
      </c>
      <c r="QR35" s="3">
        <f t="shared" si="91"/>
        <v>6073581.7000000002</v>
      </c>
      <c r="QT35" s="6">
        <v>40543</v>
      </c>
      <c r="QU35" s="1">
        <v>12.5</v>
      </c>
      <c r="QV35" s="1">
        <v>234042</v>
      </c>
      <c r="QW35" s="3">
        <f t="shared" si="92"/>
        <v>2925525</v>
      </c>
      <c r="RB35" s="3" t="str">
        <f t="shared" si="93"/>
        <v/>
      </c>
      <c r="RD35" s="6">
        <v>40543</v>
      </c>
      <c r="RE35" s="1">
        <v>24</v>
      </c>
      <c r="RF35" s="1">
        <v>250</v>
      </c>
      <c r="RG35" s="3">
        <f t="shared" si="94"/>
        <v>6000</v>
      </c>
      <c r="RI35" s="6">
        <v>40543</v>
      </c>
      <c r="RJ35" s="1">
        <v>2782.5007000000001</v>
      </c>
      <c r="RK35" s="1">
        <v>61693</v>
      </c>
      <c r="RL35" s="3">
        <f t="shared" si="95"/>
        <v>171660815.68509999</v>
      </c>
      <c r="RN35" s="6">
        <v>40543</v>
      </c>
      <c r="RO35" s="1">
        <v>101.9</v>
      </c>
      <c r="RP35" s="1">
        <v>1156648</v>
      </c>
      <c r="RQ35" s="3">
        <f t="shared" si="96"/>
        <v>117862431.2</v>
      </c>
      <c r="RS35" s="6">
        <v>40543</v>
      </c>
      <c r="RT35" s="1">
        <v>0.35</v>
      </c>
      <c r="RU35" s="1">
        <v>59854</v>
      </c>
      <c r="RV35" s="3">
        <f t="shared" si="97"/>
        <v>20948.899999999998</v>
      </c>
      <c r="RX35" s="6">
        <v>40543</v>
      </c>
      <c r="RY35" s="1">
        <v>3.6</v>
      </c>
      <c r="RZ35" s="1">
        <v>205301</v>
      </c>
      <c r="SA35" s="3">
        <f t="shared" si="98"/>
        <v>739083.6</v>
      </c>
      <c r="SF35" s="3" t="str">
        <f t="shared" si="99"/>
        <v/>
      </c>
      <c r="SH35" s="6">
        <v>40543</v>
      </c>
      <c r="SI35" s="1">
        <v>2</v>
      </c>
      <c r="SJ35" s="1">
        <v>255137</v>
      </c>
      <c r="SK35" s="3">
        <f t="shared" si="100"/>
        <v>510274</v>
      </c>
      <c r="SM35" s="6">
        <v>40359</v>
      </c>
      <c r="SN35" s="1">
        <v>12</v>
      </c>
      <c r="SO35" s="1">
        <v>466</v>
      </c>
      <c r="SP35" s="3">
        <f t="shared" si="101"/>
        <v>5592</v>
      </c>
      <c r="SU35" s="3" t="str">
        <f t="shared" si="102"/>
        <v/>
      </c>
      <c r="SZ35" s="3" t="str">
        <f t="shared" si="103"/>
        <v/>
      </c>
      <c r="TB35" s="6">
        <v>40543</v>
      </c>
      <c r="TC35" s="1">
        <v>2.75</v>
      </c>
      <c r="TD35" s="1">
        <v>39429</v>
      </c>
      <c r="TE35" s="3">
        <f t="shared" si="104"/>
        <v>108429.75</v>
      </c>
      <c r="TG35" s="6">
        <v>40543</v>
      </c>
      <c r="TH35" s="1">
        <v>4.95</v>
      </c>
      <c r="TI35" s="1">
        <v>320745</v>
      </c>
      <c r="TJ35" s="3">
        <f t="shared" si="105"/>
        <v>1587687.75</v>
      </c>
      <c r="TL35" s="6">
        <v>40543</v>
      </c>
      <c r="TM35" s="1">
        <v>2.74</v>
      </c>
      <c r="TN35" s="1">
        <v>1299035</v>
      </c>
      <c r="TO35" s="3">
        <f t="shared" si="106"/>
        <v>3559355.9000000004</v>
      </c>
      <c r="TQ35" s="6">
        <v>40543</v>
      </c>
      <c r="TR35" s="1">
        <v>6.5449999999999999</v>
      </c>
      <c r="TS35" s="1">
        <v>1000939</v>
      </c>
      <c r="TT35" s="3">
        <f t="shared" si="107"/>
        <v>6551145.7549999999</v>
      </c>
      <c r="TY35" s="3" t="str">
        <f t="shared" si="108"/>
        <v/>
      </c>
      <c r="UA35" s="6">
        <v>40543</v>
      </c>
      <c r="UB35" s="1">
        <v>19.440000000000001</v>
      </c>
      <c r="UC35" s="1">
        <v>6353330</v>
      </c>
      <c r="UD35" s="3">
        <f t="shared" si="109"/>
        <v>123508735.2</v>
      </c>
      <c r="UF35" s="6">
        <v>40543</v>
      </c>
      <c r="UG35" s="1">
        <v>7.3159999999999998</v>
      </c>
      <c r="UH35" s="1">
        <v>25941</v>
      </c>
      <c r="UI35" s="3">
        <f t="shared" si="110"/>
        <v>189784.356</v>
      </c>
      <c r="UK35" s="6">
        <v>40543</v>
      </c>
      <c r="UL35" s="1">
        <v>18.72</v>
      </c>
      <c r="UM35" s="1">
        <v>7305500</v>
      </c>
      <c r="UN35" s="3">
        <f t="shared" si="111"/>
        <v>136758960</v>
      </c>
      <c r="UP35" s="6">
        <v>40543</v>
      </c>
      <c r="UQ35" s="1">
        <v>8.25</v>
      </c>
      <c r="UR35" s="1">
        <v>9125</v>
      </c>
      <c r="US35" s="3">
        <f t="shared" si="112"/>
        <v>75281.25</v>
      </c>
      <c r="UX35" s="3" t="str">
        <f t="shared" si="113"/>
        <v/>
      </c>
      <c r="VC35" s="3" t="str">
        <f t="shared" si="114"/>
        <v/>
      </c>
      <c r="VH35" s="3" t="str">
        <f t="shared" si="115"/>
        <v/>
      </c>
      <c r="VJ35" s="6">
        <v>40543</v>
      </c>
      <c r="VK35" s="1">
        <v>41.5</v>
      </c>
      <c r="VL35" s="1">
        <v>74092</v>
      </c>
      <c r="VM35" s="3">
        <f t="shared" si="116"/>
        <v>3074818</v>
      </c>
      <c r="VO35" s="6">
        <v>40543</v>
      </c>
      <c r="VP35" s="1">
        <v>1.7469000000000001</v>
      </c>
      <c r="VQ35" s="1">
        <v>996974</v>
      </c>
      <c r="VR35" s="3">
        <f t="shared" si="117"/>
        <v>1741613.8806</v>
      </c>
      <c r="VT35" s="6">
        <v>40543</v>
      </c>
      <c r="VU35" s="1">
        <v>0.1</v>
      </c>
      <c r="VV35" s="1">
        <v>26225</v>
      </c>
      <c r="VW35" s="3">
        <f t="shared" si="118"/>
        <v>2622.5</v>
      </c>
      <c r="VY35" s="6">
        <v>40543</v>
      </c>
      <c r="VZ35" s="1">
        <v>1.2</v>
      </c>
      <c r="WA35" s="1">
        <v>2346282</v>
      </c>
      <c r="WB35" s="3">
        <f t="shared" si="119"/>
        <v>2815538.4</v>
      </c>
      <c r="WG35" s="3" t="str">
        <f t="shared" si="120"/>
        <v/>
      </c>
      <c r="WL35" s="3" t="str">
        <f t="shared" si="121"/>
        <v/>
      </c>
      <c r="WN35" s="6">
        <v>40543</v>
      </c>
      <c r="WO35" s="1">
        <v>9.5455000000000005</v>
      </c>
      <c r="WP35" s="1">
        <v>34337</v>
      </c>
      <c r="WQ35" s="3">
        <f t="shared" si="122"/>
        <v>327763.83350000001</v>
      </c>
      <c r="WS35" s="6">
        <v>40543</v>
      </c>
      <c r="WT35" s="1">
        <v>60.84</v>
      </c>
      <c r="WU35" s="1">
        <v>1870183</v>
      </c>
      <c r="WV35" s="3">
        <f t="shared" si="123"/>
        <v>113781933.72000001</v>
      </c>
      <c r="WX35" s="6">
        <v>40543</v>
      </c>
      <c r="WY35" s="1">
        <v>9.3699999999999992</v>
      </c>
      <c r="WZ35" s="1">
        <v>197296294</v>
      </c>
      <c r="XA35" s="3">
        <f t="shared" si="124"/>
        <v>1848666274.7799997</v>
      </c>
      <c r="XC35" s="6">
        <v>40543</v>
      </c>
      <c r="XD35" s="1">
        <v>1.35</v>
      </c>
      <c r="XE35" s="1">
        <v>1120566</v>
      </c>
      <c r="XF35" s="3">
        <f t="shared" si="125"/>
        <v>1512764.1</v>
      </c>
      <c r="XK35" s="3" t="str">
        <f t="shared" si="126"/>
        <v/>
      </c>
      <c r="XM35" s="6">
        <v>40543</v>
      </c>
      <c r="XN35" s="1">
        <v>6.1</v>
      </c>
      <c r="XO35" s="1">
        <v>75940</v>
      </c>
      <c r="XP35" s="3">
        <f t="shared" si="127"/>
        <v>463234</v>
      </c>
      <c r="XU35" s="3" t="str">
        <f t="shared" si="128"/>
        <v/>
      </c>
      <c r="XW35" s="6">
        <v>40543</v>
      </c>
      <c r="XX35" s="1">
        <v>52.8</v>
      </c>
      <c r="XY35" s="1">
        <v>2288</v>
      </c>
      <c r="XZ35" s="3">
        <f t="shared" si="129"/>
        <v>120806.39999999999</v>
      </c>
      <c r="YE35" s="3" t="str">
        <f t="shared" si="130"/>
        <v/>
      </c>
      <c r="YG35" s="6">
        <v>40543</v>
      </c>
      <c r="YH35" s="1">
        <v>13.35</v>
      </c>
      <c r="YI35" s="1">
        <v>1603307</v>
      </c>
      <c r="YJ35" s="3">
        <f t="shared" si="131"/>
        <v>21404148.449999999</v>
      </c>
      <c r="YL35" s="6">
        <v>40543</v>
      </c>
      <c r="YM35" s="1">
        <v>3.92</v>
      </c>
      <c r="YN35" s="1">
        <v>404905</v>
      </c>
      <c r="YO35" s="3">
        <f t="shared" si="132"/>
        <v>1587227.5999999999</v>
      </c>
      <c r="YQ35" s="6">
        <v>40543</v>
      </c>
      <c r="YR35" s="1">
        <v>400.2</v>
      </c>
      <c r="YS35" s="1">
        <v>354598</v>
      </c>
      <c r="YT35" s="3">
        <f t="shared" si="133"/>
        <v>141910119.59999999</v>
      </c>
      <c r="YV35" s="6">
        <v>40543</v>
      </c>
      <c r="YW35" s="1">
        <v>7.63</v>
      </c>
      <c r="YX35" s="1">
        <v>2474846</v>
      </c>
      <c r="YY35" s="3">
        <f t="shared" si="134"/>
        <v>18883074.98</v>
      </c>
      <c r="ZA35" s="6">
        <v>40543</v>
      </c>
      <c r="ZB35" s="1">
        <v>6.2573999999999996</v>
      </c>
      <c r="ZC35" s="1">
        <v>90875</v>
      </c>
      <c r="ZD35" s="3">
        <f t="shared" si="135"/>
        <v>568641.22499999998</v>
      </c>
      <c r="ZF35" s="6">
        <v>40543</v>
      </c>
      <c r="ZG35" s="1">
        <v>11.35</v>
      </c>
      <c r="ZH35" s="1">
        <v>9058251</v>
      </c>
      <c r="ZI35" s="3">
        <f t="shared" si="136"/>
        <v>102811148.84999999</v>
      </c>
      <c r="ZK35" s="6">
        <v>40543</v>
      </c>
      <c r="ZL35" s="1">
        <v>6.4</v>
      </c>
      <c r="ZM35" s="1">
        <v>26731131</v>
      </c>
      <c r="ZN35" s="3">
        <f t="shared" si="137"/>
        <v>171079238.40000001</v>
      </c>
      <c r="ZP35" s="6">
        <v>40543</v>
      </c>
      <c r="ZQ35" s="1">
        <v>9.6</v>
      </c>
      <c r="ZR35" s="1">
        <v>80913</v>
      </c>
      <c r="ZS35" s="3">
        <f t="shared" si="138"/>
        <v>776764.79999999993</v>
      </c>
      <c r="ZX35" s="3" t="str">
        <f t="shared" si="139"/>
        <v/>
      </c>
      <c r="AAC35" s="3" t="str">
        <f t="shared" si="140"/>
        <v/>
      </c>
      <c r="AAH35" s="3" t="str">
        <f t="shared" si="141"/>
        <v/>
      </c>
      <c r="AAM35" s="3" t="str">
        <f t="shared" si="142"/>
        <v/>
      </c>
      <c r="AAO35" s="6">
        <v>40543</v>
      </c>
      <c r="AAP35" s="1">
        <v>8.1</v>
      </c>
      <c r="AAQ35" s="1">
        <v>12268342</v>
      </c>
      <c r="AAR35" s="3">
        <f t="shared" si="143"/>
        <v>99373570.200000003</v>
      </c>
      <c r="AAW35" s="3" t="str">
        <f t="shared" si="144"/>
        <v/>
      </c>
      <c r="ABB35" s="3" t="str">
        <f t="shared" si="145"/>
        <v/>
      </c>
      <c r="ABG35" s="3" t="str">
        <f t="shared" si="146"/>
        <v/>
      </c>
      <c r="ABL35" s="3" t="str">
        <f t="shared" si="147"/>
        <v/>
      </c>
      <c r="ABN35" s="6">
        <v>40543</v>
      </c>
      <c r="ABO35" s="1">
        <v>14.01</v>
      </c>
      <c r="ABP35" s="1">
        <v>7765338</v>
      </c>
      <c r="ABQ35" s="3">
        <f t="shared" si="148"/>
        <v>108792385.38</v>
      </c>
      <c r="ABV35" s="3" t="str">
        <f t="shared" si="149"/>
        <v/>
      </c>
      <c r="ABX35" s="6">
        <v>40543</v>
      </c>
      <c r="ABY35" s="1">
        <v>4.5999999999999999E-2</v>
      </c>
      <c r="ABZ35" s="1">
        <v>3376667</v>
      </c>
      <c r="ACA35" s="3">
        <f t="shared" si="150"/>
        <v>155326.682</v>
      </c>
      <c r="ACC35" s="6">
        <v>40543</v>
      </c>
      <c r="ACD35" s="1">
        <v>29.76</v>
      </c>
      <c r="ACE35" s="1">
        <v>32217862</v>
      </c>
      <c r="ACF35" s="3">
        <f t="shared" si="151"/>
        <v>958803573.12</v>
      </c>
      <c r="ACK35" s="3" t="str">
        <f t="shared" si="152"/>
        <v/>
      </c>
      <c r="ACP35" s="3" t="str">
        <f t="shared" si="153"/>
        <v/>
      </c>
      <c r="ACU35" s="3" t="str">
        <f t="shared" si="154"/>
        <v/>
      </c>
      <c r="ACZ35" s="3" t="str">
        <f t="shared" si="155"/>
        <v/>
      </c>
      <c r="ADB35" s="6">
        <v>40543</v>
      </c>
      <c r="ADC35" s="1">
        <v>14.17</v>
      </c>
      <c r="ADD35" s="1">
        <v>18582120</v>
      </c>
      <c r="ADE35" s="3">
        <f t="shared" si="156"/>
        <v>263308640.40000001</v>
      </c>
      <c r="ADG35" s="6">
        <v>40543</v>
      </c>
      <c r="ADH35" s="1">
        <v>8.57</v>
      </c>
      <c r="ADI35" s="1">
        <v>56913467</v>
      </c>
      <c r="ADJ35" s="3">
        <f t="shared" si="157"/>
        <v>487748412.19</v>
      </c>
      <c r="ADL35" s="6">
        <v>40543</v>
      </c>
      <c r="ADM35" s="1">
        <v>6.71</v>
      </c>
      <c r="ADN35" s="1">
        <v>11801152</v>
      </c>
      <c r="ADO35" s="3">
        <f t="shared" si="158"/>
        <v>79185729.920000002</v>
      </c>
      <c r="ADT35" s="3" t="str">
        <f t="shared" si="159"/>
        <v/>
      </c>
      <c r="ADY35" s="3" t="str">
        <f t="shared" si="160"/>
        <v/>
      </c>
      <c r="AED35" s="3" t="str">
        <f t="shared" si="161"/>
        <v/>
      </c>
      <c r="AEF35" s="6">
        <v>40543</v>
      </c>
      <c r="AEG35" s="1">
        <v>4.9748000000000001</v>
      </c>
      <c r="AEH35" s="1">
        <v>427289</v>
      </c>
      <c r="AEI35" s="3">
        <f t="shared" si="162"/>
        <v>2125677.3171999999</v>
      </c>
      <c r="AEN35" s="3" t="str">
        <f t="shared" si="163"/>
        <v/>
      </c>
      <c r="AEP35" s="6">
        <v>40543</v>
      </c>
      <c r="AEQ35" s="1">
        <v>7.28</v>
      </c>
      <c r="AER35" s="1">
        <v>7470324</v>
      </c>
      <c r="AES35" s="3">
        <f t="shared" si="164"/>
        <v>54383958.719999999</v>
      </c>
      <c r="AEU35" s="6">
        <v>40543</v>
      </c>
      <c r="AEV35" s="1">
        <v>3.45</v>
      </c>
      <c r="AEW35" s="1">
        <v>18422150</v>
      </c>
      <c r="AEX35" s="3">
        <f t="shared" si="165"/>
        <v>63556417.5</v>
      </c>
      <c r="AEZ35" s="6">
        <v>40543</v>
      </c>
      <c r="AFA35" s="1">
        <v>8.14</v>
      </c>
      <c r="AFB35" s="1">
        <v>5951197</v>
      </c>
      <c r="AFC35" s="3">
        <f t="shared" si="166"/>
        <v>48442743.580000006</v>
      </c>
      <c r="AFH35" s="3" t="str">
        <f t="shared" si="167"/>
        <v/>
      </c>
      <c r="AFJ35" s="6">
        <v>40543</v>
      </c>
      <c r="AFK35" s="1">
        <v>19.21</v>
      </c>
      <c r="AFL35" s="1">
        <v>17511803</v>
      </c>
      <c r="AFM35" s="3">
        <f t="shared" si="168"/>
        <v>336401735.63</v>
      </c>
      <c r="AFR35" s="3" t="str">
        <f t="shared" si="169"/>
        <v/>
      </c>
      <c r="AFW35" s="3" t="str">
        <f t="shared" si="170"/>
        <v/>
      </c>
      <c r="AGB35" s="3" t="str">
        <f t="shared" si="171"/>
        <v/>
      </c>
      <c r="AGD35" s="6">
        <v>40543</v>
      </c>
      <c r="AGE35" s="1">
        <v>4.9015000000000004</v>
      </c>
      <c r="AGF35" s="1">
        <v>131696398</v>
      </c>
      <c r="AGG35" s="3">
        <f t="shared" si="172"/>
        <v>645509894.79700005</v>
      </c>
      <c r="AGL35" s="3" t="str">
        <f t="shared" si="173"/>
        <v/>
      </c>
      <c r="AGQ35" s="3" t="str">
        <f t="shared" si="174"/>
        <v/>
      </c>
      <c r="AGS35" s="6">
        <v>40543</v>
      </c>
      <c r="AGT35" s="1">
        <v>6.36</v>
      </c>
      <c r="AGU35" s="1">
        <v>34996066</v>
      </c>
      <c r="AGV35" s="3">
        <f t="shared" si="175"/>
        <v>222574979.76000002</v>
      </c>
      <c r="AGX35" s="6">
        <v>40543</v>
      </c>
      <c r="AGY35" s="1">
        <v>10.44</v>
      </c>
      <c r="AGZ35" s="1">
        <v>37278460</v>
      </c>
      <c r="AHA35" s="3">
        <f t="shared" si="176"/>
        <v>389187122.39999998</v>
      </c>
      <c r="AHC35" s="6">
        <v>40543</v>
      </c>
      <c r="AHD35" s="1">
        <v>5.98</v>
      </c>
      <c r="AHE35" s="1">
        <v>7172351</v>
      </c>
      <c r="AHF35" s="3">
        <f t="shared" si="177"/>
        <v>42890658.980000004</v>
      </c>
      <c r="AHK35" s="3" t="str">
        <f t="shared" si="178"/>
        <v/>
      </c>
      <c r="AHM35" s="6">
        <v>40543</v>
      </c>
      <c r="AHN35" s="1">
        <v>10.6</v>
      </c>
      <c r="AHO35" s="1">
        <v>8980598</v>
      </c>
      <c r="AHP35" s="3">
        <f t="shared" si="179"/>
        <v>95194338.799999997</v>
      </c>
      <c r="AHU35" s="3" t="str">
        <f t="shared" si="180"/>
        <v/>
      </c>
      <c r="AHZ35" s="3" t="str">
        <f t="shared" si="181"/>
        <v/>
      </c>
      <c r="AIB35" s="6">
        <v>40543</v>
      </c>
      <c r="AIC35" s="1">
        <v>6.75</v>
      </c>
      <c r="AID35" s="1">
        <v>17699088</v>
      </c>
      <c r="AIE35" s="3">
        <f t="shared" si="182"/>
        <v>119468844</v>
      </c>
      <c r="AIJ35" s="3" t="str">
        <f t="shared" si="183"/>
        <v/>
      </c>
      <c r="AIO35" s="3" t="str">
        <f t="shared" si="184"/>
        <v/>
      </c>
      <c r="AIQ35" s="6">
        <v>40543</v>
      </c>
      <c r="AIR35" s="1">
        <v>12.83</v>
      </c>
      <c r="AIS35" s="1">
        <v>5844619</v>
      </c>
      <c r="AIT35" s="3">
        <f t="shared" si="185"/>
        <v>74986461.769999996</v>
      </c>
      <c r="AIV35" s="6">
        <v>40543</v>
      </c>
      <c r="AIW35" s="1">
        <v>14.19</v>
      </c>
      <c r="AIX35" s="1">
        <v>13132572</v>
      </c>
      <c r="AIY35" s="3">
        <f t="shared" si="186"/>
        <v>186351196.68000001</v>
      </c>
      <c r="AJD35" s="3" t="str">
        <f t="shared" si="187"/>
        <v/>
      </c>
      <c r="AJI35" s="3" t="str">
        <f t="shared" si="188"/>
        <v/>
      </c>
      <c r="AJN35" s="3" t="str">
        <f t="shared" si="189"/>
        <v/>
      </c>
      <c r="AJP35" s="6">
        <v>40543</v>
      </c>
      <c r="AJQ35" s="1">
        <v>15.91</v>
      </c>
      <c r="AJR35" s="1">
        <v>21112892</v>
      </c>
      <c r="AJS35" s="3">
        <f t="shared" si="190"/>
        <v>335906111.72000003</v>
      </c>
      <c r="AJU35" s="6">
        <v>40543</v>
      </c>
      <c r="AJV35" s="1">
        <v>4.82</v>
      </c>
      <c r="AJW35" s="1">
        <v>5564317</v>
      </c>
      <c r="AJX35" s="3">
        <f t="shared" si="191"/>
        <v>26820007.940000001</v>
      </c>
      <c r="AJZ35" s="6">
        <v>40543</v>
      </c>
      <c r="AKA35" s="1">
        <v>125</v>
      </c>
      <c r="AKB35" s="1">
        <v>7134</v>
      </c>
      <c r="AKC35" s="3">
        <f t="shared" si="192"/>
        <v>891750</v>
      </c>
      <c r="AKH35" s="3" t="str">
        <f t="shared" si="193"/>
        <v/>
      </c>
      <c r="AKM35" s="3" t="str">
        <f t="shared" si="194"/>
        <v/>
      </c>
      <c r="AKR35" s="3" t="str">
        <f t="shared" si="195"/>
        <v/>
      </c>
      <c r="AKT35" s="6">
        <v>40543</v>
      </c>
      <c r="AKU35" s="1">
        <v>4.5</v>
      </c>
      <c r="AKV35" s="1">
        <v>1291147</v>
      </c>
      <c r="AKW35" s="3">
        <f t="shared" si="196"/>
        <v>5810161.5</v>
      </c>
      <c r="AKY35" s="6">
        <v>40543</v>
      </c>
      <c r="AKZ35" s="1">
        <v>7.53</v>
      </c>
      <c r="ALA35" s="1">
        <v>18825992</v>
      </c>
      <c r="ALB35" s="3">
        <f t="shared" si="197"/>
        <v>141759719.75999999</v>
      </c>
      <c r="ALG35" s="3" t="str">
        <f t="shared" si="198"/>
        <v/>
      </c>
      <c r="ALI35" s="6">
        <v>40543</v>
      </c>
      <c r="ALJ35" s="1">
        <v>4.18</v>
      </c>
      <c r="ALK35" s="1">
        <v>17277325</v>
      </c>
      <c r="ALL35" s="3">
        <f t="shared" si="199"/>
        <v>72219218.5</v>
      </c>
      <c r="ALN35" s="6">
        <v>40543</v>
      </c>
      <c r="ALO35" s="1">
        <v>2.0699999999999998</v>
      </c>
      <c r="ALP35" s="1">
        <v>17782346</v>
      </c>
      <c r="ALQ35" s="3">
        <f t="shared" si="200"/>
        <v>36809456.219999999</v>
      </c>
      <c r="ALS35" s="6">
        <v>40543</v>
      </c>
      <c r="ALT35" s="1">
        <v>19.600000000000001</v>
      </c>
      <c r="ALU35" s="1">
        <v>6868210</v>
      </c>
      <c r="ALV35" s="3">
        <f t="shared" si="201"/>
        <v>134616916</v>
      </c>
      <c r="AMA35" s="3" t="str">
        <f t="shared" si="202"/>
        <v/>
      </c>
      <c r="AMF35" s="3" t="str">
        <f t="shared" si="203"/>
        <v/>
      </c>
      <c r="AMK35" s="3" t="str">
        <f t="shared" si="204"/>
        <v/>
      </c>
      <c r="AMP35" s="3" t="str">
        <f t="shared" si="205"/>
        <v/>
      </c>
      <c r="AMU35" s="3" t="str">
        <f t="shared" si="206"/>
        <v/>
      </c>
      <c r="AMZ35" s="3" t="str">
        <f t="shared" si="207"/>
        <v/>
      </c>
      <c r="ANB35" s="6">
        <v>40543</v>
      </c>
      <c r="ANC35" s="1">
        <v>12.83</v>
      </c>
      <c r="AND35" s="1">
        <v>24122208</v>
      </c>
      <c r="ANE35" s="3">
        <f t="shared" si="208"/>
        <v>309487928.63999999</v>
      </c>
      <c r="ANJ35" s="3" t="str">
        <f t="shared" si="209"/>
        <v/>
      </c>
      <c r="ANO35" s="3" t="str">
        <f t="shared" si="210"/>
        <v/>
      </c>
      <c r="ANQ35" s="6">
        <v>40543</v>
      </c>
      <c r="ANR35" s="1">
        <v>12.54</v>
      </c>
      <c r="ANS35" s="1">
        <v>5190054</v>
      </c>
      <c r="ANT35" s="3">
        <f t="shared" si="211"/>
        <v>65083277.159999996</v>
      </c>
      <c r="ANV35" s="6">
        <v>40543</v>
      </c>
      <c r="ANW35" s="1">
        <v>11.62</v>
      </c>
      <c r="ANX35" s="1">
        <v>5985866</v>
      </c>
      <c r="ANY35" s="3">
        <f t="shared" si="212"/>
        <v>69555762.920000002</v>
      </c>
      <c r="AOD35" s="3" t="str">
        <f t="shared" si="213"/>
        <v/>
      </c>
      <c r="AOI35" s="3" t="str">
        <f t="shared" si="214"/>
        <v/>
      </c>
      <c r="AOK35" s="6">
        <v>40543</v>
      </c>
      <c r="AOL35" s="1">
        <v>9.0237999999999996</v>
      </c>
      <c r="AOM35" s="1">
        <v>390311</v>
      </c>
      <c r="AON35" s="3">
        <f t="shared" si="215"/>
        <v>3522088.4017999996</v>
      </c>
      <c r="AOS35" s="3" t="str">
        <f t="shared" si="216"/>
        <v/>
      </c>
      <c r="AOX35" s="3" t="str">
        <f t="shared" si="217"/>
        <v/>
      </c>
      <c r="APC35" s="3" t="str">
        <f t="shared" si="218"/>
        <v/>
      </c>
      <c r="APH35" s="3" t="str">
        <f t="shared" si="219"/>
        <v/>
      </c>
      <c r="APM35" s="3" t="str">
        <f t="shared" si="220"/>
        <v/>
      </c>
      <c r="APO35" s="6">
        <v>40543</v>
      </c>
      <c r="APP35" s="1">
        <v>12.83</v>
      </c>
      <c r="APQ35" s="1">
        <v>122601257</v>
      </c>
      <c r="APR35" s="3">
        <f t="shared" si="221"/>
        <v>1572974127.3099999</v>
      </c>
      <c r="APW35" s="3" t="str">
        <f t="shared" si="222"/>
        <v/>
      </c>
      <c r="APY35" s="6">
        <v>40543</v>
      </c>
      <c r="APZ35" s="1">
        <v>20.5</v>
      </c>
      <c r="AQA35" s="1">
        <v>22856401</v>
      </c>
      <c r="AQB35" s="3">
        <f t="shared" si="223"/>
        <v>468556220.5</v>
      </c>
      <c r="AQD35" s="6">
        <v>40543</v>
      </c>
      <c r="AQE35" s="1">
        <v>10.36</v>
      </c>
      <c r="AQF35" s="1">
        <v>16088758</v>
      </c>
      <c r="AQG35" s="3">
        <f t="shared" si="224"/>
        <v>166679532.88</v>
      </c>
      <c r="AQI35" s="6">
        <v>40543</v>
      </c>
      <c r="AQJ35" s="1">
        <v>28.49</v>
      </c>
      <c r="AQK35" s="1">
        <v>9135993</v>
      </c>
      <c r="AQL35" s="3">
        <f t="shared" si="225"/>
        <v>260284440.56999999</v>
      </c>
      <c r="AQN35" s="6">
        <v>40543</v>
      </c>
      <c r="AQO35" s="1">
        <v>11.54</v>
      </c>
      <c r="AQP35" s="1">
        <v>14213889</v>
      </c>
      <c r="AQQ35" s="3">
        <f t="shared" si="226"/>
        <v>164028279.06</v>
      </c>
      <c r="AQS35" s="6">
        <v>40543</v>
      </c>
      <c r="AQT35" s="1">
        <v>26.85</v>
      </c>
      <c r="AQU35" s="1">
        <v>6031828</v>
      </c>
      <c r="AQV35" s="3">
        <f t="shared" si="227"/>
        <v>161954581.80000001</v>
      </c>
      <c r="ARA35" s="3" t="str">
        <f t="shared" si="228"/>
        <v/>
      </c>
      <c r="ARC35" s="6">
        <v>40543</v>
      </c>
      <c r="ARD35" s="1">
        <v>22.15</v>
      </c>
      <c r="ARE35" s="1">
        <v>22217981</v>
      </c>
      <c r="ARF35" s="3">
        <f t="shared" si="229"/>
        <v>492128279.14999998</v>
      </c>
      <c r="ARH35" s="6">
        <v>40543</v>
      </c>
      <c r="ARI35" s="1">
        <v>2.38</v>
      </c>
      <c r="ARJ35" s="1">
        <v>66311195</v>
      </c>
      <c r="ARK35" s="3">
        <f t="shared" si="230"/>
        <v>157820644.09999999</v>
      </c>
      <c r="ARM35" s="6">
        <v>40543</v>
      </c>
      <c r="ARN35" s="1">
        <v>21.39</v>
      </c>
      <c r="ARO35" s="1">
        <v>10876562</v>
      </c>
      <c r="ARP35" s="3">
        <f t="shared" si="231"/>
        <v>232649661.18000001</v>
      </c>
      <c r="ARU35" s="3" t="str">
        <f t="shared" si="232"/>
        <v/>
      </c>
      <c r="ARZ35" s="3" t="str">
        <f t="shared" si="233"/>
        <v/>
      </c>
      <c r="ASE35" s="3" t="str">
        <f t="shared" si="234"/>
        <v/>
      </c>
      <c r="ASJ35" s="3" t="str">
        <f t="shared" si="235"/>
        <v/>
      </c>
      <c r="ASO35" s="3" t="str">
        <f t="shared" si="236"/>
        <v/>
      </c>
      <c r="ASQ35" s="6">
        <v>40543</v>
      </c>
      <c r="ASR35" s="1">
        <v>29.38</v>
      </c>
      <c r="ASS35" s="1">
        <v>47734651</v>
      </c>
      <c r="AST35" s="3">
        <f t="shared" si="237"/>
        <v>1402444046.3799999</v>
      </c>
      <c r="ASV35" s="6">
        <v>40543</v>
      </c>
      <c r="ASW35" s="1">
        <v>45.36</v>
      </c>
      <c r="ASX35" s="1">
        <v>862758</v>
      </c>
      <c r="ASY35" s="3">
        <f t="shared" si="238"/>
        <v>39134702.880000003</v>
      </c>
      <c r="ATA35" s="6">
        <v>40543</v>
      </c>
      <c r="ATB35" s="1">
        <v>10.33</v>
      </c>
      <c r="ATC35" s="1">
        <v>119531044</v>
      </c>
      <c r="ATD35" s="3">
        <f t="shared" si="239"/>
        <v>1234755684.52</v>
      </c>
      <c r="ATF35" s="6">
        <v>40543</v>
      </c>
      <c r="ATG35" s="1">
        <v>3.09</v>
      </c>
      <c r="ATH35" s="1">
        <v>25107523</v>
      </c>
      <c r="ATI35" s="3">
        <f t="shared" si="240"/>
        <v>77582246.069999993</v>
      </c>
      <c r="ATN35" s="3" t="str">
        <f t="shared" si="241"/>
        <v/>
      </c>
      <c r="ATS35" s="3" t="str">
        <f t="shared" si="242"/>
        <v/>
      </c>
      <c r="ATX35" s="3" t="str">
        <f t="shared" si="243"/>
        <v/>
      </c>
      <c r="ATZ35" s="6">
        <v>40543</v>
      </c>
      <c r="AUA35" s="1">
        <v>26.47</v>
      </c>
      <c r="AUB35" s="1">
        <v>2299528</v>
      </c>
      <c r="AUC35" s="3">
        <f t="shared" si="244"/>
        <v>60868506.159999996</v>
      </c>
      <c r="AUH35" s="3" t="str">
        <f t="shared" si="245"/>
        <v/>
      </c>
      <c r="AUM35" s="3" t="str">
        <f t="shared" si="246"/>
        <v/>
      </c>
      <c r="AUR35" s="3" t="str">
        <f t="shared" si="247"/>
        <v/>
      </c>
      <c r="AUT35" s="6">
        <v>40543</v>
      </c>
      <c r="AUU35" s="1">
        <v>13.15</v>
      </c>
      <c r="AUV35" s="1">
        <v>93162449</v>
      </c>
      <c r="AUW35" s="3">
        <f t="shared" si="248"/>
        <v>1225086204.3500001</v>
      </c>
      <c r="AVB35" s="3" t="str">
        <f t="shared" si="249"/>
        <v/>
      </c>
      <c r="AVD35" s="6">
        <v>40543</v>
      </c>
      <c r="AVE35" s="1">
        <v>20.48</v>
      </c>
      <c r="AVF35" s="1">
        <v>55866794</v>
      </c>
      <c r="AVG35" s="3">
        <f t="shared" si="250"/>
        <v>1144151941.1200001</v>
      </c>
      <c r="AVI35" s="6">
        <v>40543</v>
      </c>
      <c r="AVJ35" s="1">
        <v>37.22</v>
      </c>
      <c r="AVK35" s="1">
        <v>22893403</v>
      </c>
      <c r="AVL35" s="3">
        <f t="shared" si="251"/>
        <v>852092459.65999997</v>
      </c>
      <c r="AVQ35" s="3" t="str">
        <f t="shared" si="252"/>
        <v/>
      </c>
      <c r="AVS35" s="6">
        <v>40543</v>
      </c>
      <c r="AVT35" s="1">
        <v>8.8975000000000009</v>
      </c>
      <c r="AVU35" s="1">
        <v>13471656</v>
      </c>
      <c r="AVV35" s="3">
        <f t="shared" si="253"/>
        <v>119864059.26000001</v>
      </c>
      <c r="AVX35" s="6">
        <v>40543</v>
      </c>
      <c r="AVY35" s="1">
        <v>33.68</v>
      </c>
      <c r="AVZ35" s="1">
        <v>27030302</v>
      </c>
      <c r="AWA35" s="3">
        <f t="shared" si="254"/>
        <v>910380571.36000001</v>
      </c>
      <c r="AWC35" s="6">
        <v>40543</v>
      </c>
      <c r="AWD35" s="1">
        <v>20.09</v>
      </c>
      <c r="AWE35" s="1">
        <v>11266465</v>
      </c>
      <c r="AWF35" s="3">
        <f t="shared" si="255"/>
        <v>226343281.84999999</v>
      </c>
      <c r="AWH35" s="6">
        <v>40543</v>
      </c>
      <c r="AWI35" s="1">
        <v>34.89</v>
      </c>
      <c r="AWJ35" s="1">
        <v>16249599</v>
      </c>
      <c r="AWK35" s="3">
        <f t="shared" si="256"/>
        <v>566948509.11000001</v>
      </c>
      <c r="AWP35" s="3" t="str">
        <f t="shared" si="257"/>
        <v/>
      </c>
      <c r="AWU35" s="3" t="str">
        <f t="shared" si="258"/>
        <v/>
      </c>
      <c r="AWZ35" s="3" t="str">
        <f t="shared" si="259"/>
        <v/>
      </c>
      <c r="AXE35" s="3" t="str">
        <f t="shared" si="260"/>
        <v/>
      </c>
      <c r="AXG35" s="6">
        <v>40543</v>
      </c>
      <c r="AXH35" s="1">
        <v>18.77</v>
      </c>
      <c r="AXI35" s="1">
        <v>4750524</v>
      </c>
      <c r="AXJ35" s="3">
        <f t="shared" si="261"/>
        <v>89167335.480000004</v>
      </c>
      <c r="AXO35" s="3" t="str">
        <f t="shared" si="262"/>
        <v/>
      </c>
      <c r="AXT35" s="3" t="str">
        <f t="shared" si="263"/>
        <v/>
      </c>
      <c r="AXV35" s="6">
        <v>40543</v>
      </c>
      <c r="AXW35" s="1">
        <v>17.93</v>
      </c>
      <c r="AXX35" s="1">
        <v>1446902</v>
      </c>
      <c r="AXY35" s="3">
        <f t="shared" si="264"/>
        <v>25942952.859999999</v>
      </c>
      <c r="AYA35" s="6">
        <v>40543</v>
      </c>
      <c r="AYB35" s="1">
        <v>14.45</v>
      </c>
      <c r="AYC35" s="1">
        <v>10222989</v>
      </c>
      <c r="AYD35" s="3">
        <f t="shared" si="265"/>
        <v>147722191.04999998</v>
      </c>
      <c r="AYF35" s="6">
        <v>40543</v>
      </c>
      <c r="AYG35" s="1">
        <v>14.31</v>
      </c>
      <c r="AYH35" s="1">
        <v>10070046</v>
      </c>
      <c r="AYI35" s="3">
        <f t="shared" si="266"/>
        <v>144102358.25999999</v>
      </c>
      <c r="AYK35" s="6">
        <v>40543</v>
      </c>
      <c r="AYL35" s="1">
        <v>3.86</v>
      </c>
      <c r="AYM35" s="1">
        <v>18815156</v>
      </c>
      <c r="AYN35" s="3">
        <f t="shared" si="267"/>
        <v>72626502.159999996</v>
      </c>
      <c r="AYP35" s="6">
        <v>40543</v>
      </c>
      <c r="AYQ35" s="1">
        <v>18.635000000000002</v>
      </c>
      <c r="AYR35" s="1">
        <v>12073138</v>
      </c>
      <c r="AYS35" s="3">
        <f t="shared" si="268"/>
        <v>224982926.63000003</v>
      </c>
      <c r="AYX35" s="3" t="str">
        <f t="shared" si="269"/>
        <v/>
      </c>
      <c r="AYZ35" s="6">
        <v>40543</v>
      </c>
      <c r="AZA35" s="1">
        <v>8.2324000000000002</v>
      </c>
      <c r="AZB35" s="1">
        <v>275974325</v>
      </c>
      <c r="AZC35" s="3">
        <f t="shared" si="270"/>
        <v>2271931033.1300001</v>
      </c>
      <c r="AZH35" s="3" t="str">
        <f t="shared" si="271"/>
        <v/>
      </c>
      <c r="AZJ35" s="6">
        <v>40543</v>
      </c>
      <c r="AZK35" s="1">
        <v>40.159999999999997</v>
      </c>
      <c r="AZL35" s="1">
        <v>23044418</v>
      </c>
      <c r="AZM35" s="3">
        <f t="shared" si="272"/>
        <v>925463826.87999988</v>
      </c>
      <c r="AZO35" s="6">
        <v>40543</v>
      </c>
      <c r="AZP35" s="1">
        <v>38.56</v>
      </c>
      <c r="AZQ35" s="1">
        <v>89758555</v>
      </c>
      <c r="AZR35" s="3">
        <f t="shared" si="273"/>
        <v>3461089880.8000002</v>
      </c>
      <c r="AZT35" s="6">
        <v>40543</v>
      </c>
      <c r="AZU35" s="1">
        <v>62.01</v>
      </c>
      <c r="AZV35" s="1">
        <v>73920182</v>
      </c>
      <c r="AZW35" s="3">
        <f t="shared" si="274"/>
        <v>4583790485.8199997</v>
      </c>
      <c r="BAB35" s="3" t="str">
        <f t="shared" si="275"/>
        <v/>
      </c>
      <c r="BAD35" s="6">
        <v>40543</v>
      </c>
      <c r="BAE35" s="1">
        <v>19.829999999999998</v>
      </c>
      <c r="BAF35" s="1">
        <v>20731057</v>
      </c>
      <c r="BAG35" s="3">
        <f t="shared" si="276"/>
        <v>411096860.30999994</v>
      </c>
      <c r="BAL35" s="3" t="str">
        <f t="shared" si="277"/>
        <v/>
      </c>
      <c r="BAQ35" s="3" t="str">
        <f t="shared" si="278"/>
        <v/>
      </c>
      <c r="BAS35" s="6">
        <v>40543</v>
      </c>
      <c r="BAT35" s="1">
        <v>29.69</v>
      </c>
      <c r="BAU35" s="1">
        <v>204371355</v>
      </c>
      <c r="BAV35" s="3">
        <f t="shared" si="279"/>
        <v>6067785529.9499998</v>
      </c>
      <c r="BBA35" s="3" t="str">
        <f t="shared" si="280"/>
        <v/>
      </c>
      <c r="BBF35" s="3" t="str">
        <f t="shared" si="281"/>
        <v/>
      </c>
      <c r="BBK35" s="3" t="str">
        <f t="shared" si="282"/>
        <v/>
      </c>
      <c r="BBP35" s="3" t="str">
        <f t="shared" si="283"/>
        <v/>
      </c>
      <c r="BBU35" s="3" t="str">
        <f t="shared" si="284"/>
        <v/>
      </c>
      <c r="BBW35" s="6">
        <v>40543</v>
      </c>
      <c r="BBX35" s="1">
        <v>11.48</v>
      </c>
      <c r="BBY35" s="1">
        <v>74216500</v>
      </c>
      <c r="BBZ35" s="3">
        <f t="shared" si="285"/>
        <v>852005420</v>
      </c>
      <c r="BCE35" s="3" t="str">
        <f t="shared" si="286"/>
        <v/>
      </c>
      <c r="BCJ35" s="3" t="str">
        <f t="shared" si="287"/>
        <v/>
      </c>
      <c r="BCO35" s="3" t="str">
        <f t="shared" si="288"/>
        <v/>
      </c>
      <c r="BCT35" s="3" t="str">
        <f t="shared" si="289"/>
        <v/>
      </c>
      <c r="BCY35" s="3" t="str">
        <f t="shared" si="290"/>
        <v/>
      </c>
      <c r="BDD35" s="3" t="str">
        <f t="shared" si="291"/>
        <v/>
      </c>
      <c r="BDI35" s="3" t="str">
        <f t="shared" si="292"/>
        <v/>
      </c>
      <c r="BDN35" s="3" t="str">
        <f t="shared" si="293"/>
        <v/>
      </c>
      <c r="BDS35" s="3" t="str">
        <f t="shared" si="294"/>
        <v/>
      </c>
      <c r="BDU35" s="6">
        <v>40543</v>
      </c>
      <c r="BDV35" s="1">
        <v>12.85</v>
      </c>
      <c r="BDW35" s="1">
        <v>41841213</v>
      </c>
      <c r="BDX35" s="3">
        <f t="shared" si="295"/>
        <v>537659587.04999995</v>
      </c>
      <c r="BDZ35" s="6">
        <v>40543</v>
      </c>
      <c r="BEA35" s="1">
        <v>6.66</v>
      </c>
      <c r="BEB35" s="1">
        <v>152931735</v>
      </c>
      <c r="BEC35" s="3">
        <f t="shared" si="296"/>
        <v>1018525355.1</v>
      </c>
      <c r="BEH35" s="3" t="str">
        <f t="shared" si="297"/>
        <v/>
      </c>
      <c r="BEM35" s="3" t="str">
        <f t="shared" si="298"/>
        <v/>
      </c>
      <c r="BER35" s="3" t="str">
        <f t="shared" si="299"/>
        <v/>
      </c>
      <c r="BET35" s="6">
        <v>40543</v>
      </c>
      <c r="BEU35" s="1">
        <v>35.69</v>
      </c>
      <c r="BEV35" s="1">
        <v>110484810</v>
      </c>
      <c r="BEW35" s="3">
        <f t="shared" si="300"/>
        <v>3943202868.8999996</v>
      </c>
      <c r="BEY35" s="6">
        <v>40543</v>
      </c>
      <c r="BEZ35" s="1">
        <v>23.37</v>
      </c>
      <c r="BFA35" s="1">
        <v>15677101</v>
      </c>
      <c r="BFB35" s="3">
        <f t="shared" si="301"/>
        <v>366373850.37</v>
      </c>
      <c r="BFD35" s="6">
        <v>40543</v>
      </c>
      <c r="BFE35" s="1">
        <v>16.52</v>
      </c>
      <c r="BFF35" s="1">
        <v>31502011</v>
      </c>
      <c r="BFG35" s="3">
        <f t="shared" si="302"/>
        <v>520413221.71999997</v>
      </c>
      <c r="BFI35" s="6">
        <v>40543</v>
      </c>
      <c r="BFJ35" s="1">
        <v>37.68</v>
      </c>
      <c r="BFK35" s="1">
        <v>69973111</v>
      </c>
      <c r="BFL35" s="3">
        <f t="shared" si="303"/>
        <v>2636586822.48</v>
      </c>
      <c r="BFN35" s="6">
        <v>40543</v>
      </c>
      <c r="BFO35" s="1">
        <v>5.29</v>
      </c>
      <c r="BFP35" s="1">
        <v>970106669</v>
      </c>
      <c r="BFQ35" s="3">
        <f t="shared" si="304"/>
        <v>5131864279.0100002</v>
      </c>
      <c r="BFS35" s="6">
        <v>40543</v>
      </c>
      <c r="BFT35" s="1">
        <v>18.579999999999998</v>
      </c>
      <c r="BFU35" s="1">
        <v>225126815</v>
      </c>
      <c r="BFV35" s="3">
        <f t="shared" si="305"/>
        <v>4182856222.6999998</v>
      </c>
      <c r="BFX35" s="6">
        <v>40543</v>
      </c>
      <c r="BFY35" s="1">
        <v>31.2</v>
      </c>
      <c r="BFZ35" s="1">
        <v>11627768</v>
      </c>
      <c r="BGA35" s="3">
        <f t="shared" si="306"/>
        <v>362786361.59999996</v>
      </c>
      <c r="BGF35" s="3" t="str">
        <f t="shared" si="307"/>
        <v/>
      </c>
      <c r="BGH35" s="6">
        <v>40543</v>
      </c>
      <c r="BGI35" s="1">
        <v>66.7</v>
      </c>
      <c r="BGJ35" s="1">
        <v>30961070</v>
      </c>
      <c r="BGK35" s="3">
        <f t="shared" si="308"/>
        <v>2065103369</v>
      </c>
      <c r="BGM35" s="6">
        <v>40543</v>
      </c>
      <c r="BGN35" s="1">
        <v>45.14</v>
      </c>
      <c r="BGO35" s="1">
        <v>7332982</v>
      </c>
      <c r="BGP35" s="3">
        <f t="shared" si="309"/>
        <v>331010807.48000002</v>
      </c>
      <c r="BGR35" s="6">
        <v>40543</v>
      </c>
      <c r="BGS35" s="1">
        <v>30.6</v>
      </c>
      <c r="BGT35" s="1">
        <v>72368339</v>
      </c>
      <c r="BGU35" s="3">
        <f t="shared" si="310"/>
        <v>2214471173.4000001</v>
      </c>
      <c r="BGW35" s="6">
        <v>40543</v>
      </c>
      <c r="BGX35" s="1">
        <v>16.175000000000001</v>
      </c>
      <c r="BGY35" s="1">
        <v>109842574</v>
      </c>
      <c r="BGZ35" s="3">
        <f t="shared" si="311"/>
        <v>1776703634.45</v>
      </c>
      <c r="BHB35" s="6">
        <v>40543</v>
      </c>
      <c r="BHC35" s="1">
        <v>8.2100000000000009</v>
      </c>
      <c r="BHD35" s="1">
        <v>110208162</v>
      </c>
      <c r="BHE35" s="3">
        <f t="shared" si="312"/>
        <v>904809010.0200001</v>
      </c>
      <c r="BHJ35" s="3" t="str">
        <f t="shared" si="313"/>
        <v/>
      </c>
      <c r="BHL35" s="6">
        <v>40543</v>
      </c>
      <c r="BHM35" s="1">
        <v>7.85</v>
      </c>
      <c r="BHN35" s="1">
        <v>355624759</v>
      </c>
      <c r="BHO35" s="3">
        <f t="shared" si="314"/>
        <v>2791654358.1500001</v>
      </c>
      <c r="BHQ35" s="6">
        <v>40543</v>
      </c>
      <c r="BHR35" s="1">
        <v>61.350200000000001</v>
      </c>
      <c r="BHS35" s="1">
        <v>58839199</v>
      </c>
      <c r="BHT35" s="3">
        <f t="shared" si="315"/>
        <v>3609796626.4898</v>
      </c>
      <c r="BHV35" s="6">
        <v>40543</v>
      </c>
      <c r="BHW35" s="1">
        <v>53.05</v>
      </c>
      <c r="BHX35" s="1">
        <v>28947968</v>
      </c>
      <c r="BHY35" s="3">
        <f t="shared" si="316"/>
        <v>1535689702.3999999</v>
      </c>
      <c r="BIA35" s="6">
        <v>40543</v>
      </c>
      <c r="BIB35" s="1">
        <v>36.92</v>
      </c>
      <c r="BIC35" s="1">
        <v>409417436</v>
      </c>
      <c r="BID35" s="3">
        <f t="shared" si="317"/>
        <v>15115691737.120001</v>
      </c>
      <c r="BIF35" s="6">
        <v>40543</v>
      </c>
      <c r="BIG35" s="1">
        <v>15.03</v>
      </c>
      <c r="BIH35" s="1">
        <v>963419569</v>
      </c>
      <c r="BII35" s="3">
        <f t="shared" si="318"/>
        <v>14480196122.07</v>
      </c>
      <c r="BIK35" s="6">
        <v>40543</v>
      </c>
      <c r="BIL35" s="1">
        <v>19.965</v>
      </c>
      <c r="BIM35" s="1">
        <v>62797828</v>
      </c>
      <c r="BIN35" s="3">
        <f t="shared" si="319"/>
        <v>1253758636.02</v>
      </c>
      <c r="BIP35" s="6">
        <v>40543</v>
      </c>
      <c r="BIQ35" s="1">
        <v>22.14</v>
      </c>
      <c r="BIR35" s="1">
        <v>567242259</v>
      </c>
      <c r="BIS35" s="3">
        <f t="shared" si="320"/>
        <v>12558743614.26</v>
      </c>
      <c r="BIU35" s="6">
        <v>40543</v>
      </c>
      <c r="BIV35" s="1">
        <v>8.26</v>
      </c>
      <c r="BIW35" s="1">
        <v>189505111</v>
      </c>
      <c r="BIX35" s="3">
        <f t="shared" si="321"/>
        <v>1565312216.8599999</v>
      </c>
      <c r="BIZ35" s="6">
        <v>40543</v>
      </c>
      <c r="BJA35" s="1">
        <v>54.96</v>
      </c>
      <c r="BJB35" s="1">
        <v>384696512</v>
      </c>
      <c r="BJC35" s="3">
        <f t="shared" si="322"/>
        <v>21142920299.52</v>
      </c>
      <c r="BJH35" s="3" t="str">
        <f t="shared" si="323"/>
        <v/>
      </c>
      <c r="BJJ35" s="6">
        <v>40543</v>
      </c>
      <c r="BJK35" s="1">
        <v>26.91</v>
      </c>
      <c r="BJL35" s="1">
        <v>54687778</v>
      </c>
      <c r="BJM35" s="3">
        <f t="shared" si="324"/>
        <v>1471648105.98</v>
      </c>
      <c r="BJR35" s="3" t="str">
        <f t="shared" si="325"/>
        <v/>
      </c>
      <c r="BJT35" s="6">
        <v>40543</v>
      </c>
      <c r="BJU35" s="1">
        <v>8.18</v>
      </c>
      <c r="BJV35" s="1">
        <v>1377735493</v>
      </c>
      <c r="BJW35" s="3">
        <f t="shared" si="326"/>
        <v>11269876332.74</v>
      </c>
      <c r="BKB35" s="3" t="str">
        <f t="shared" si="327"/>
        <v/>
      </c>
      <c r="BKG35" s="3" t="str">
        <f t="shared" si="328"/>
        <v/>
      </c>
      <c r="BKI35" s="6">
        <v>40543</v>
      </c>
      <c r="BKJ35" s="1">
        <v>23.62</v>
      </c>
      <c r="BKK35" s="1">
        <v>208952302</v>
      </c>
      <c r="BKL35" s="3">
        <f t="shared" si="329"/>
        <v>4935453373.2399998</v>
      </c>
      <c r="BKN35" s="6">
        <v>40543</v>
      </c>
      <c r="BKO35" s="1">
        <v>29.12</v>
      </c>
      <c r="BKP35" s="1">
        <v>14147743</v>
      </c>
      <c r="BKQ35" s="3">
        <f t="shared" si="330"/>
        <v>411982276.16000003</v>
      </c>
      <c r="BKS35" s="6">
        <v>40543</v>
      </c>
      <c r="BKT35" s="1">
        <v>19.54</v>
      </c>
      <c r="BKU35" s="1">
        <v>67210173</v>
      </c>
      <c r="BKV35" s="3">
        <f t="shared" si="331"/>
        <v>1313286780.4199998</v>
      </c>
      <c r="BKX35" s="6">
        <v>40543</v>
      </c>
      <c r="BKY35" s="1">
        <v>63.28</v>
      </c>
      <c r="BKZ35" s="1">
        <v>83437925</v>
      </c>
      <c r="BLA35" s="3">
        <f t="shared" si="332"/>
        <v>5279951894</v>
      </c>
      <c r="BLC35" s="6">
        <v>40543</v>
      </c>
      <c r="BLD35" s="1">
        <v>38.64</v>
      </c>
      <c r="BLE35" s="1">
        <v>157560455</v>
      </c>
      <c r="BLF35" s="3">
        <f t="shared" si="333"/>
        <v>6088135981.1999998</v>
      </c>
      <c r="BLH35" s="6">
        <v>40543</v>
      </c>
      <c r="BLI35" s="1">
        <v>114.22</v>
      </c>
      <c r="BLJ35" s="1">
        <v>15138778</v>
      </c>
      <c r="BLK35" s="3">
        <f t="shared" si="334"/>
        <v>1729151223.1600001</v>
      </c>
      <c r="BLM35" s="6">
        <v>40543</v>
      </c>
      <c r="BLN35" s="1">
        <v>28.98</v>
      </c>
      <c r="BLO35" s="1">
        <v>431312551</v>
      </c>
      <c r="BLP35" s="3">
        <f t="shared" si="335"/>
        <v>12499437727.98</v>
      </c>
      <c r="BLR35" s="6">
        <v>40543</v>
      </c>
      <c r="BLS35" s="1">
        <v>16.739999999999998</v>
      </c>
      <c r="BLT35" s="1">
        <v>600488211</v>
      </c>
      <c r="BLU35" s="3">
        <f t="shared" si="336"/>
        <v>10052172652.139999</v>
      </c>
      <c r="BLZ35" s="3" t="str">
        <f t="shared" si="337"/>
        <v/>
      </c>
      <c r="BMB35" s="6">
        <v>40543</v>
      </c>
      <c r="BMC35" s="1">
        <v>29.626000000000001</v>
      </c>
      <c r="BMD35" s="1">
        <v>203364340</v>
      </c>
      <c r="BME35" s="3">
        <f t="shared" si="338"/>
        <v>6024871936.8400002</v>
      </c>
      <c r="BMJ35" s="3" t="str">
        <f t="shared" si="339"/>
        <v/>
      </c>
      <c r="BML35" s="6">
        <v>40543</v>
      </c>
      <c r="BMM35" s="1">
        <v>37.07</v>
      </c>
      <c r="BMN35" s="1">
        <v>203160246</v>
      </c>
      <c r="BMO35" s="3">
        <f t="shared" si="340"/>
        <v>7531150319.2200003</v>
      </c>
      <c r="BMQ35" s="6">
        <v>40543</v>
      </c>
      <c r="BMR35" s="1">
        <v>33.9</v>
      </c>
      <c r="BMS35" s="1">
        <v>279975077</v>
      </c>
      <c r="BMT35" s="3">
        <f t="shared" si="341"/>
        <v>9491155110.2999992</v>
      </c>
      <c r="BMV35" s="6">
        <v>40543</v>
      </c>
      <c r="BMW35" s="1">
        <v>51.54</v>
      </c>
      <c r="BMX35" s="1">
        <v>106625473</v>
      </c>
      <c r="BMY35" s="3">
        <f t="shared" si="342"/>
        <v>5495476878.4200001</v>
      </c>
      <c r="BND35" s="3" t="str">
        <f t="shared" si="343"/>
        <v/>
      </c>
      <c r="BNF35" s="6">
        <v>40543</v>
      </c>
      <c r="BNG35" s="1">
        <v>47.84</v>
      </c>
      <c r="BNH35" s="1">
        <v>125455041</v>
      </c>
      <c r="BNI35" s="3">
        <f t="shared" si="344"/>
        <v>6001769161.4400005</v>
      </c>
      <c r="BNK35" s="6">
        <v>40543</v>
      </c>
      <c r="BNL35" s="1">
        <v>70.38</v>
      </c>
      <c r="BNM35" s="1">
        <v>131420018</v>
      </c>
      <c r="BNN35" s="3">
        <f t="shared" si="345"/>
        <v>9249340866.8400002</v>
      </c>
      <c r="BNP35" s="6">
        <v>40543</v>
      </c>
      <c r="BNQ35" s="1">
        <v>51.78</v>
      </c>
      <c r="BNR35" s="1">
        <v>142471749</v>
      </c>
      <c r="BNS35" s="3">
        <f t="shared" si="346"/>
        <v>7377187163.2200003</v>
      </c>
      <c r="BNU35" s="6">
        <v>40543</v>
      </c>
      <c r="BNV35" s="1">
        <v>31.71</v>
      </c>
      <c r="BNW35" s="1">
        <v>105388129</v>
      </c>
      <c r="BNX35" s="3">
        <f t="shared" si="347"/>
        <v>3341857570.5900002</v>
      </c>
      <c r="BNZ35" s="6">
        <v>40543</v>
      </c>
      <c r="BOA35" s="1">
        <v>16.38</v>
      </c>
      <c r="BOB35" s="1">
        <v>346142667</v>
      </c>
      <c r="BOC35" s="3">
        <f t="shared" si="348"/>
        <v>5669816885.46</v>
      </c>
      <c r="BOE35" s="6">
        <v>40543</v>
      </c>
      <c r="BOF35" s="1">
        <v>81.260000000000005</v>
      </c>
      <c r="BOG35" s="1">
        <v>120038626</v>
      </c>
      <c r="BOH35" s="3">
        <f t="shared" si="349"/>
        <v>9754338748.7600002</v>
      </c>
      <c r="BOJ35" s="6">
        <v>40543</v>
      </c>
      <c r="BOK35" s="1">
        <v>19.113600000000002</v>
      </c>
      <c r="BOL35" s="1">
        <v>1210417201</v>
      </c>
      <c r="BOM35" s="3">
        <f t="shared" si="350"/>
        <v>23135430213.033604</v>
      </c>
      <c r="BOO35" s="6">
        <v>40543</v>
      </c>
      <c r="BOP35" s="1">
        <v>49.3</v>
      </c>
      <c r="BOQ35" s="1">
        <v>201069780</v>
      </c>
      <c r="BOR35" s="3">
        <f t="shared" si="351"/>
        <v>9912740154</v>
      </c>
      <c r="BOT35" s="6">
        <v>40543</v>
      </c>
      <c r="BOU35" s="1">
        <v>11.712999999999999</v>
      </c>
      <c r="BOV35" s="1">
        <v>868159214</v>
      </c>
      <c r="BOW35" s="3">
        <f t="shared" si="352"/>
        <v>10168748873.581999</v>
      </c>
      <c r="BOY35" s="6">
        <v>40543</v>
      </c>
      <c r="BOZ35" s="1">
        <v>85.917000000000002</v>
      </c>
      <c r="BPA35" s="1">
        <v>111252096</v>
      </c>
      <c r="BPB35" s="3">
        <f t="shared" si="353"/>
        <v>9558446332.0319996</v>
      </c>
      <c r="BPD35" s="6">
        <v>40543</v>
      </c>
      <c r="BPE35" s="1">
        <v>88.91</v>
      </c>
      <c r="BPF35" s="1">
        <v>188693885</v>
      </c>
      <c r="BPG35" s="3">
        <f t="shared" si="354"/>
        <v>16776773315.349998</v>
      </c>
      <c r="BPI35" s="6">
        <v>40543</v>
      </c>
      <c r="BPJ35" s="1">
        <v>17.11</v>
      </c>
      <c r="BPK35" s="1">
        <v>616834535</v>
      </c>
      <c r="BPL35" s="3">
        <f t="shared" si="355"/>
        <v>10554038893.85</v>
      </c>
      <c r="BPN35" s="6">
        <v>40543</v>
      </c>
      <c r="BPO35" s="1">
        <v>26.63</v>
      </c>
      <c r="BPP35" s="1">
        <v>71776803</v>
      </c>
      <c r="BPQ35" s="3">
        <f t="shared" si="356"/>
        <v>1911416263.8899999</v>
      </c>
      <c r="BPS35" s="6">
        <v>40543</v>
      </c>
      <c r="BPT35" s="1">
        <v>14.05</v>
      </c>
      <c r="BPU35" s="1">
        <v>877281566</v>
      </c>
      <c r="BPV35" s="3">
        <f t="shared" si="357"/>
        <v>12325806002.300001</v>
      </c>
      <c r="BPX35" s="6">
        <v>40543</v>
      </c>
      <c r="BPY35" s="1">
        <v>33</v>
      </c>
      <c r="BPZ35" s="1">
        <v>862460288</v>
      </c>
      <c r="BQA35" s="3">
        <f t="shared" si="358"/>
        <v>28461189504</v>
      </c>
      <c r="BQF35" s="3" t="str">
        <f t="shared" si="359"/>
        <v/>
      </c>
      <c r="BQH35" s="6">
        <v>40543</v>
      </c>
      <c r="BQI35" s="1">
        <v>25.1</v>
      </c>
      <c r="BQJ35" s="1">
        <v>2615596585</v>
      </c>
      <c r="BQK35" s="3">
        <f t="shared" si="360"/>
        <v>65651474283.5</v>
      </c>
      <c r="BQM35" s="6">
        <v>40543</v>
      </c>
      <c r="BQN35" s="1">
        <v>30.78</v>
      </c>
      <c r="BQO35" s="1">
        <v>606638898</v>
      </c>
      <c r="BQP35" s="3">
        <f t="shared" si="361"/>
        <v>18672345280.440002</v>
      </c>
      <c r="BQR35" s="6">
        <v>40543</v>
      </c>
      <c r="BQS35" s="1">
        <v>28.413</v>
      </c>
      <c r="BQT35" s="1">
        <v>82657028</v>
      </c>
      <c r="BQU35" s="3">
        <f t="shared" si="362"/>
        <v>2348534136.5640001</v>
      </c>
      <c r="BQW35" s="6">
        <v>40543</v>
      </c>
      <c r="BQX35" s="1">
        <v>18.12</v>
      </c>
      <c r="BQY35" s="1">
        <v>1119653432</v>
      </c>
      <c r="BQZ35" s="3">
        <f t="shared" si="363"/>
        <v>20288120187.84</v>
      </c>
      <c r="BRB35" s="6">
        <v>40543</v>
      </c>
      <c r="BRC35" s="1">
        <v>15.4</v>
      </c>
      <c r="BRD35" s="1">
        <v>1038823719</v>
      </c>
      <c r="BRE35" s="3">
        <f t="shared" si="364"/>
        <v>15997885272.6</v>
      </c>
      <c r="BRG35" s="6">
        <v>40543</v>
      </c>
      <c r="BRH35" s="1">
        <v>20.23</v>
      </c>
      <c r="BRI35" s="1">
        <v>4540358723</v>
      </c>
      <c r="BRJ35" s="3">
        <f t="shared" si="365"/>
        <v>91851456966.290009</v>
      </c>
      <c r="BRL35" s="6">
        <v>40543</v>
      </c>
      <c r="BRM35" s="1">
        <v>21.03</v>
      </c>
      <c r="BRN35" s="1">
        <v>3448439087</v>
      </c>
      <c r="BRO35" s="3">
        <f t="shared" si="366"/>
        <v>72520673999.610001</v>
      </c>
      <c r="BRQ35" s="6">
        <v>40543</v>
      </c>
      <c r="BRR35" s="1">
        <v>31.3</v>
      </c>
      <c r="BRS35" s="1">
        <v>1961535645</v>
      </c>
      <c r="BRT35" s="3">
        <f t="shared" si="367"/>
        <v>61396065688.5</v>
      </c>
      <c r="BRV35" s="6">
        <v>40543</v>
      </c>
      <c r="BRW35" s="1">
        <v>91.25</v>
      </c>
      <c r="BRX35" s="1">
        <v>549760507</v>
      </c>
      <c r="BRY35" s="3">
        <f t="shared" si="368"/>
        <v>50165646263.75</v>
      </c>
      <c r="BSA35" s="6">
        <v>40543</v>
      </c>
      <c r="BSB35" s="1">
        <v>17.594999999999999</v>
      </c>
      <c r="BSC35" s="1">
        <v>1607947092</v>
      </c>
      <c r="BSD35" s="3">
        <f t="shared" si="369"/>
        <v>28291829083.739998</v>
      </c>
      <c r="BSF35" s="6">
        <v>40543</v>
      </c>
      <c r="BSG35" s="1">
        <v>30.99</v>
      </c>
      <c r="BSH35" s="1">
        <v>2326878839</v>
      </c>
      <c r="BSI35" s="3">
        <f t="shared" si="370"/>
        <v>72109975220.610001</v>
      </c>
      <c r="BSN35" s="3" t="str">
        <f t="shared" si="371"/>
        <v/>
      </c>
      <c r="BSP35" s="6">
        <v>40543</v>
      </c>
      <c r="BSQ35" s="1">
        <v>297.27300000000002</v>
      </c>
      <c r="BSR35" s="1">
        <v>180188727</v>
      </c>
      <c r="BSS35" s="3">
        <f t="shared" si="372"/>
        <v>53565243441.471001</v>
      </c>
      <c r="BSU35" s="6">
        <v>40543</v>
      </c>
      <c r="BSV35" s="1">
        <v>46.08</v>
      </c>
      <c r="BSW35" s="1">
        <v>7183137346</v>
      </c>
      <c r="BSX35" s="3">
        <f t="shared" si="373"/>
        <v>330998968903.67999</v>
      </c>
    </row>
    <row r="36" spans="2:1870" x14ac:dyDescent="0.2">
      <c r="B36" s="6">
        <v>40451</v>
      </c>
      <c r="C36" s="1">
        <v>2.85</v>
      </c>
      <c r="D36" s="1">
        <v>1833144</v>
      </c>
      <c r="E36" s="3">
        <f t="shared" si="0"/>
        <v>5224460.4000000004</v>
      </c>
      <c r="G36" s="6">
        <v>40359</v>
      </c>
      <c r="H36" s="1">
        <v>2E-3</v>
      </c>
      <c r="I36" s="1">
        <v>98000</v>
      </c>
      <c r="J36" s="3">
        <f t="shared" si="1"/>
        <v>196</v>
      </c>
      <c r="L36" s="6">
        <v>40359</v>
      </c>
      <c r="M36" s="1">
        <v>0.40629999999999999</v>
      </c>
      <c r="N36" s="1">
        <v>3361891</v>
      </c>
      <c r="O36" s="3">
        <f t="shared" si="2"/>
        <v>1365936.3133</v>
      </c>
      <c r="Q36" s="6">
        <v>40451</v>
      </c>
      <c r="R36" s="1">
        <v>34.700000000000003</v>
      </c>
      <c r="S36" s="1">
        <v>2529043</v>
      </c>
      <c r="T36" s="3">
        <f t="shared" si="3"/>
        <v>87757792.100000009</v>
      </c>
      <c r="V36" s="6">
        <v>40451</v>
      </c>
      <c r="W36" s="1">
        <v>1E-3</v>
      </c>
      <c r="X36" s="1">
        <v>281593</v>
      </c>
      <c r="Y36" s="3">
        <f t="shared" si="4"/>
        <v>281.59300000000002</v>
      </c>
      <c r="AA36" s="6">
        <v>40451</v>
      </c>
      <c r="AB36" s="1">
        <v>1.25E-4</v>
      </c>
      <c r="AC36" s="1">
        <v>178700</v>
      </c>
      <c r="AD36" s="3">
        <f t="shared" si="5"/>
        <v>22.337500000000002</v>
      </c>
      <c r="AF36" s="6">
        <v>40178</v>
      </c>
      <c r="AG36" s="1">
        <v>1.25E-4</v>
      </c>
      <c r="AH36" s="1">
        <v>331849</v>
      </c>
      <c r="AI36" s="3">
        <f t="shared" si="6"/>
        <v>41.481124999999999</v>
      </c>
      <c r="AK36" s="6">
        <v>40451</v>
      </c>
      <c r="AL36" s="1">
        <v>0.1406</v>
      </c>
      <c r="AM36" s="1">
        <v>329</v>
      </c>
      <c r="AN36" s="3">
        <f t="shared" si="7"/>
        <v>46.257400000000004</v>
      </c>
      <c r="AS36" s="3" t="str">
        <f t="shared" si="8"/>
        <v/>
      </c>
      <c r="AX36" s="3" t="str">
        <f t="shared" si="9"/>
        <v/>
      </c>
      <c r="AZ36" s="6">
        <v>40451</v>
      </c>
      <c r="BA36" s="1">
        <v>4.3182</v>
      </c>
      <c r="BB36" s="1">
        <v>127390</v>
      </c>
      <c r="BC36" s="3">
        <f t="shared" si="10"/>
        <v>550095.49800000002</v>
      </c>
      <c r="BE36" s="6">
        <v>40268</v>
      </c>
      <c r="BF36" s="1">
        <v>1.1249999999999999E-3</v>
      </c>
      <c r="BG36" s="1">
        <v>3022319</v>
      </c>
      <c r="BH36" s="3">
        <f t="shared" si="11"/>
        <v>3400.1088749999999</v>
      </c>
      <c r="BJ36" s="6">
        <v>40451</v>
      </c>
      <c r="BK36" s="1">
        <v>0.06</v>
      </c>
      <c r="BL36" s="1">
        <v>4442738</v>
      </c>
      <c r="BM36" s="3">
        <f t="shared" si="12"/>
        <v>266564.27999999997</v>
      </c>
      <c r="BO36" s="6">
        <v>40451</v>
      </c>
      <c r="BP36" s="1">
        <v>0.6</v>
      </c>
      <c r="BQ36" s="1">
        <v>28763151</v>
      </c>
      <c r="BR36" s="3">
        <f t="shared" si="13"/>
        <v>17257890.599999998</v>
      </c>
      <c r="BT36" s="6">
        <v>39903</v>
      </c>
      <c r="BU36" s="1">
        <v>1E-4</v>
      </c>
      <c r="BV36" s="1">
        <v>14036</v>
      </c>
      <c r="BW36" s="3">
        <f t="shared" si="14"/>
        <v>1.4036</v>
      </c>
      <c r="BY36" s="6">
        <v>40451</v>
      </c>
      <c r="BZ36" s="1">
        <v>0.64</v>
      </c>
      <c r="CA36" s="1">
        <v>3673401</v>
      </c>
      <c r="CB36" s="3">
        <f t="shared" si="15"/>
        <v>2350976.64</v>
      </c>
      <c r="CD36" s="6">
        <v>40451</v>
      </c>
      <c r="CE36" s="1">
        <v>1</v>
      </c>
      <c r="CF36" s="1">
        <v>138836</v>
      </c>
      <c r="CG36" s="3">
        <f t="shared" si="16"/>
        <v>138836</v>
      </c>
      <c r="CI36" s="6">
        <v>40451</v>
      </c>
      <c r="CJ36" s="1">
        <v>1.5E-3</v>
      </c>
      <c r="CK36" s="1">
        <v>1416614</v>
      </c>
      <c r="CL36" s="3">
        <f t="shared" si="17"/>
        <v>2124.9209999999998</v>
      </c>
      <c r="CQ36" s="3" t="str">
        <f t="shared" si="18"/>
        <v/>
      </c>
      <c r="CS36" s="6">
        <v>40451</v>
      </c>
      <c r="CT36" s="1">
        <v>1.3</v>
      </c>
      <c r="CU36" s="1">
        <v>1111154</v>
      </c>
      <c r="CV36" s="3">
        <f t="shared" si="19"/>
        <v>1444500.2</v>
      </c>
      <c r="CX36" s="6">
        <v>40451</v>
      </c>
      <c r="CY36" s="1">
        <v>4.2149999999999999</v>
      </c>
      <c r="CZ36" s="1">
        <v>229088</v>
      </c>
      <c r="DA36" s="3">
        <f t="shared" si="20"/>
        <v>965605.91999999993</v>
      </c>
      <c r="DC36" s="6">
        <v>40451</v>
      </c>
      <c r="DD36" s="1">
        <v>2.5000000000000001E-2</v>
      </c>
      <c r="DE36" s="1">
        <v>3300</v>
      </c>
      <c r="DF36" s="3">
        <f t="shared" si="21"/>
        <v>82.5</v>
      </c>
      <c r="DH36" s="6">
        <v>40451</v>
      </c>
      <c r="DI36" s="1">
        <v>0.215</v>
      </c>
      <c r="DJ36" s="1">
        <v>1878863</v>
      </c>
      <c r="DK36" s="3">
        <f t="shared" si="22"/>
        <v>403955.54499999998</v>
      </c>
      <c r="DM36" s="6">
        <v>40178</v>
      </c>
      <c r="DN36" s="1">
        <v>116</v>
      </c>
      <c r="DO36" s="1">
        <v>996</v>
      </c>
      <c r="DP36" s="3">
        <f t="shared" si="23"/>
        <v>115536</v>
      </c>
      <c r="DR36" s="6">
        <v>40451</v>
      </c>
      <c r="DS36" s="1">
        <v>0.1</v>
      </c>
      <c r="DT36" s="1">
        <v>592718</v>
      </c>
      <c r="DU36" s="3">
        <f t="shared" si="24"/>
        <v>59271.8</v>
      </c>
      <c r="DW36" s="6">
        <v>40268</v>
      </c>
      <c r="DX36" s="1">
        <v>2.7</v>
      </c>
      <c r="DY36" s="1">
        <v>4</v>
      </c>
      <c r="DZ36" s="3">
        <f t="shared" si="25"/>
        <v>10.8</v>
      </c>
      <c r="EB36" s="6">
        <v>40451</v>
      </c>
      <c r="EC36" s="1">
        <v>3.67</v>
      </c>
      <c r="ED36" s="1">
        <v>9716</v>
      </c>
      <c r="EE36" s="3">
        <f t="shared" si="26"/>
        <v>35657.72</v>
      </c>
      <c r="EG36" s="6">
        <v>40451</v>
      </c>
      <c r="EH36" s="1">
        <v>23.2</v>
      </c>
      <c r="EI36" s="1">
        <v>453330</v>
      </c>
      <c r="EJ36" s="3">
        <f t="shared" si="27"/>
        <v>10517256</v>
      </c>
      <c r="EL36" s="6">
        <v>40451</v>
      </c>
      <c r="EM36" s="1">
        <v>0.4</v>
      </c>
      <c r="EN36" s="1">
        <v>14614202</v>
      </c>
      <c r="EO36" s="3">
        <f t="shared" si="28"/>
        <v>5845680.8000000007</v>
      </c>
      <c r="EQ36" s="6">
        <v>38716</v>
      </c>
      <c r="ER36" s="1">
        <v>0.2</v>
      </c>
      <c r="ES36" s="1">
        <v>21501</v>
      </c>
      <c r="ET36" s="3">
        <f t="shared" si="29"/>
        <v>4300.2</v>
      </c>
      <c r="EV36" s="6">
        <v>40451</v>
      </c>
      <c r="EW36" s="1">
        <v>0.01</v>
      </c>
      <c r="EX36" s="1">
        <v>6976035</v>
      </c>
      <c r="EY36" s="3">
        <f t="shared" si="30"/>
        <v>69760.350000000006</v>
      </c>
      <c r="FA36" s="6">
        <v>38989</v>
      </c>
      <c r="FB36" s="1">
        <v>5</v>
      </c>
      <c r="FC36" s="1">
        <v>500</v>
      </c>
      <c r="FD36" s="3">
        <f t="shared" si="31"/>
        <v>2500</v>
      </c>
      <c r="FF36" s="6">
        <v>39721</v>
      </c>
      <c r="FG36" s="1">
        <v>8.8000000000000005E-3</v>
      </c>
      <c r="FH36" s="1">
        <v>5098000</v>
      </c>
      <c r="FI36" s="3">
        <f t="shared" si="32"/>
        <v>44862.400000000001</v>
      </c>
      <c r="FK36" s="6">
        <v>40451</v>
      </c>
      <c r="FL36" s="1">
        <v>2.5108000000000001</v>
      </c>
      <c r="FM36" s="1">
        <v>2713212</v>
      </c>
      <c r="FN36" s="3">
        <f t="shared" si="33"/>
        <v>6812332.6896000002</v>
      </c>
      <c r="FP36" s="6">
        <v>40451</v>
      </c>
      <c r="FQ36" s="1">
        <v>8.9999999999999998E-4</v>
      </c>
      <c r="FR36" s="1">
        <v>14356925</v>
      </c>
      <c r="FS36" s="3">
        <f t="shared" si="34"/>
        <v>12921.2325</v>
      </c>
      <c r="FU36" s="6">
        <v>40451</v>
      </c>
      <c r="FV36" s="1">
        <v>4.5999999999999999E-3</v>
      </c>
      <c r="FW36" s="1">
        <v>14705</v>
      </c>
      <c r="FX36" s="3">
        <f t="shared" si="35"/>
        <v>67.643000000000001</v>
      </c>
      <c r="FZ36" s="6">
        <v>40451</v>
      </c>
      <c r="GA36" s="1">
        <v>7</v>
      </c>
      <c r="GB36" s="1">
        <v>23146</v>
      </c>
      <c r="GC36" s="3">
        <f t="shared" si="36"/>
        <v>162022</v>
      </c>
      <c r="GE36" s="6">
        <v>40359</v>
      </c>
      <c r="GF36" s="1">
        <v>1.7999999999999999E-2</v>
      </c>
      <c r="GG36" s="1">
        <v>52541</v>
      </c>
      <c r="GH36" s="3">
        <f t="shared" si="37"/>
        <v>945.73799999999994</v>
      </c>
      <c r="GJ36" s="6">
        <v>40451</v>
      </c>
      <c r="GK36" s="1">
        <v>0.11749999999999999</v>
      </c>
      <c r="GL36" s="1">
        <v>3735569</v>
      </c>
      <c r="GM36" s="3">
        <f t="shared" si="38"/>
        <v>438929.35749999998</v>
      </c>
      <c r="GO36" s="6">
        <v>40451</v>
      </c>
      <c r="GP36" s="1">
        <v>12.8</v>
      </c>
      <c r="GQ36" s="1">
        <v>25411</v>
      </c>
      <c r="GR36" s="3">
        <f t="shared" si="39"/>
        <v>325260.80000000005</v>
      </c>
      <c r="GW36" s="3" t="str">
        <f t="shared" si="40"/>
        <v/>
      </c>
      <c r="HB36" s="3" t="str">
        <f t="shared" si="41"/>
        <v/>
      </c>
      <c r="HD36" s="6">
        <v>40451</v>
      </c>
      <c r="HE36" s="1">
        <v>360000.07199999999</v>
      </c>
      <c r="HF36" s="1">
        <v>0</v>
      </c>
      <c r="HG36" s="3" t="str">
        <f t="shared" si="42"/>
        <v/>
      </c>
      <c r="HL36" s="3" t="str">
        <f t="shared" si="43"/>
        <v/>
      </c>
      <c r="HN36" s="6">
        <v>40451</v>
      </c>
      <c r="HO36" s="1">
        <v>0.08</v>
      </c>
      <c r="HP36" s="1">
        <v>77819</v>
      </c>
      <c r="HQ36" s="3">
        <f t="shared" si="44"/>
        <v>6225.52</v>
      </c>
      <c r="HS36" s="6">
        <v>40451</v>
      </c>
      <c r="HT36" s="1">
        <v>5.7000000000000002E-2</v>
      </c>
      <c r="HU36" s="1">
        <v>262373</v>
      </c>
      <c r="HV36" s="3">
        <f t="shared" si="45"/>
        <v>14955.261</v>
      </c>
      <c r="IA36" s="3" t="str">
        <f t="shared" si="46"/>
        <v/>
      </c>
      <c r="IC36" s="6">
        <v>40451</v>
      </c>
      <c r="ID36" s="1">
        <v>0.05</v>
      </c>
      <c r="IE36" s="1">
        <v>1989204</v>
      </c>
      <c r="IF36" s="3">
        <f t="shared" si="47"/>
        <v>99460.200000000012</v>
      </c>
      <c r="IH36" s="6">
        <v>40451</v>
      </c>
      <c r="II36" s="1">
        <v>1.5</v>
      </c>
      <c r="IJ36" s="1">
        <v>147993</v>
      </c>
      <c r="IK36" s="3">
        <f t="shared" si="48"/>
        <v>221989.5</v>
      </c>
      <c r="IM36" s="6">
        <v>40451</v>
      </c>
      <c r="IN36" s="1">
        <v>5.0000000000000001E-4</v>
      </c>
      <c r="IO36" s="1">
        <v>60055717</v>
      </c>
      <c r="IP36" s="3">
        <f t="shared" si="49"/>
        <v>30027.858500000002</v>
      </c>
      <c r="IR36" s="6">
        <v>40451</v>
      </c>
      <c r="IS36" s="1">
        <v>73.8</v>
      </c>
      <c r="IT36" s="1">
        <v>5205</v>
      </c>
      <c r="IU36" s="3">
        <f t="shared" si="50"/>
        <v>384129</v>
      </c>
      <c r="IW36" s="6">
        <v>40451</v>
      </c>
      <c r="IX36" s="1">
        <v>0.48</v>
      </c>
      <c r="IY36" s="1">
        <v>965820</v>
      </c>
      <c r="IZ36" s="3">
        <f t="shared" si="51"/>
        <v>463593.6</v>
      </c>
      <c r="JB36" s="6">
        <v>40451</v>
      </c>
      <c r="JC36" s="1">
        <v>0.41249999999999998</v>
      </c>
      <c r="JD36" s="1">
        <v>340396</v>
      </c>
      <c r="JE36" s="3">
        <f t="shared" si="52"/>
        <v>140413.35</v>
      </c>
      <c r="JG36" s="6">
        <v>40451</v>
      </c>
      <c r="JH36" s="1">
        <v>0.05</v>
      </c>
      <c r="JI36" s="1">
        <v>500361</v>
      </c>
      <c r="JJ36" s="3">
        <f t="shared" si="53"/>
        <v>25018.050000000003</v>
      </c>
      <c r="JO36" s="3" t="str">
        <f t="shared" si="54"/>
        <v/>
      </c>
      <c r="JQ36" s="6">
        <v>40451</v>
      </c>
      <c r="JR36" s="1">
        <v>182.5</v>
      </c>
      <c r="JS36" s="1">
        <v>341</v>
      </c>
      <c r="JT36" s="3">
        <f t="shared" si="55"/>
        <v>62232.5</v>
      </c>
      <c r="JY36" s="3" t="str">
        <f t="shared" si="56"/>
        <v/>
      </c>
      <c r="KA36" s="6">
        <v>39262</v>
      </c>
      <c r="KB36" s="1">
        <v>9</v>
      </c>
      <c r="KC36" s="1">
        <v>8699</v>
      </c>
      <c r="KD36" s="3">
        <f t="shared" si="57"/>
        <v>78291</v>
      </c>
      <c r="KI36" s="3" t="str">
        <f t="shared" si="58"/>
        <v/>
      </c>
      <c r="KK36" s="6">
        <v>40451</v>
      </c>
      <c r="KL36" s="1">
        <v>5.95</v>
      </c>
      <c r="KM36" s="1">
        <v>56321714</v>
      </c>
      <c r="KN36" s="3">
        <f t="shared" si="59"/>
        <v>335114198.30000001</v>
      </c>
      <c r="KP36" s="6">
        <v>40451</v>
      </c>
      <c r="KQ36" s="1">
        <v>0.9</v>
      </c>
      <c r="KR36" s="1">
        <v>1764431</v>
      </c>
      <c r="KS36" s="3">
        <f t="shared" si="60"/>
        <v>1587987.9000000001</v>
      </c>
      <c r="KU36" s="6">
        <v>40451</v>
      </c>
      <c r="KV36" s="1">
        <v>0.42</v>
      </c>
      <c r="KW36" s="1">
        <v>966762</v>
      </c>
      <c r="KX36" s="3">
        <f t="shared" si="61"/>
        <v>406040.04</v>
      </c>
      <c r="LC36" s="3" t="str">
        <f t="shared" si="62"/>
        <v/>
      </c>
      <c r="LE36" s="6">
        <v>40451</v>
      </c>
      <c r="LF36" s="1">
        <v>0.09</v>
      </c>
      <c r="LG36" s="1">
        <v>17146</v>
      </c>
      <c r="LH36" s="3">
        <f t="shared" si="63"/>
        <v>1543.1399999999999</v>
      </c>
      <c r="LJ36" s="6">
        <v>40451</v>
      </c>
      <c r="LK36" s="1">
        <v>29.2</v>
      </c>
      <c r="LL36" s="1">
        <v>17734</v>
      </c>
      <c r="LM36" s="3">
        <f t="shared" si="64"/>
        <v>517832.8</v>
      </c>
      <c r="LO36" s="6">
        <v>40178</v>
      </c>
      <c r="LP36" s="1">
        <v>0.56999999999999995</v>
      </c>
      <c r="LQ36" s="1">
        <v>4450</v>
      </c>
      <c r="LR36" s="3">
        <f t="shared" si="65"/>
        <v>2536.5</v>
      </c>
      <c r="LW36" s="3" t="str">
        <f t="shared" si="66"/>
        <v/>
      </c>
      <c r="LY36" s="6">
        <v>40451</v>
      </c>
      <c r="LZ36" s="1">
        <v>3.5000000000000001E-3</v>
      </c>
      <c r="MA36" s="1">
        <v>13299595</v>
      </c>
      <c r="MB36" s="3">
        <f t="shared" si="67"/>
        <v>46548.582500000004</v>
      </c>
      <c r="MD36" s="6">
        <v>40451</v>
      </c>
      <c r="ME36" s="1">
        <v>0.03</v>
      </c>
      <c r="MF36" s="1">
        <v>89516</v>
      </c>
      <c r="MG36" s="3">
        <f t="shared" si="68"/>
        <v>2685.48</v>
      </c>
      <c r="ML36" s="3" t="str">
        <f t="shared" si="69"/>
        <v/>
      </c>
      <c r="MQ36" s="3" t="str">
        <f t="shared" si="70"/>
        <v/>
      </c>
      <c r="MS36" s="6">
        <v>40451</v>
      </c>
      <c r="MT36" s="1">
        <v>1.1000000000000001</v>
      </c>
      <c r="MU36" s="1">
        <v>11382</v>
      </c>
      <c r="MV36" s="3">
        <f t="shared" si="71"/>
        <v>12520.2</v>
      </c>
      <c r="NA36" s="3" t="str">
        <f t="shared" si="72"/>
        <v/>
      </c>
      <c r="NC36" s="6">
        <v>40451</v>
      </c>
      <c r="ND36" s="1">
        <v>0.75</v>
      </c>
      <c r="NE36" s="1">
        <v>427785</v>
      </c>
      <c r="NF36" s="3">
        <f t="shared" si="73"/>
        <v>320838.75</v>
      </c>
      <c r="NK36" s="3" t="str">
        <f t="shared" si="74"/>
        <v/>
      </c>
      <c r="NM36" s="6">
        <v>40451</v>
      </c>
      <c r="NN36" s="1">
        <v>0.2</v>
      </c>
      <c r="NO36" s="1">
        <v>2154681</v>
      </c>
      <c r="NP36" s="3">
        <f t="shared" si="75"/>
        <v>430936.2</v>
      </c>
      <c r="NR36" s="6">
        <v>40451</v>
      </c>
      <c r="NS36" s="1">
        <v>48.8</v>
      </c>
      <c r="NT36" s="1">
        <v>365108</v>
      </c>
      <c r="NU36" s="3">
        <f t="shared" si="76"/>
        <v>17817270.399999999</v>
      </c>
      <c r="NZ36" s="3" t="str">
        <f t="shared" si="77"/>
        <v/>
      </c>
      <c r="OB36" s="6">
        <v>40451</v>
      </c>
      <c r="OC36" s="1">
        <v>2.306</v>
      </c>
      <c r="OD36" s="1">
        <v>214288</v>
      </c>
      <c r="OE36" s="3">
        <f t="shared" si="78"/>
        <v>494148.12800000003</v>
      </c>
      <c r="OG36" s="6">
        <v>40451</v>
      </c>
      <c r="OH36" s="1">
        <v>0.4</v>
      </c>
      <c r="OI36" s="1">
        <v>5239</v>
      </c>
      <c r="OJ36" s="3">
        <f t="shared" si="79"/>
        <v>2095.6</v>
      </c>
      <c r="OO36" s="3" t="str">
        <f t="shared" si="80"/>
        <v/>
      </c>
      <c r="OQ36" s="6">
        <v>40451</v>
      </c>
      <c r="OR36" s="1">
        <v>63.12</v>
      </c>
      <c r="OS36" s="1">
        <v>472943</v>
      </c>
      <c r="OT36" s="3">
        <f t="shared" si="81"/>
        <v>29852162.16</v>
      </c>
      <c r="OV36" s="6">
        <v>40451</v>
      </c>
      <c r="OW36" s="1">
        <v>1.08</v>
      </c>
      <c r="OX36" s="1">
        <v>202246</v>
      </c>
      <c r="OY36" s="3">
        <f t="shared" si="82"/>
        <v>218425.68000000002</v>
      </c>
      <c r="PA36" s="6">
        <v>40451</v>
      </c>
      <c r="PB36" s="1">
        <v>4.7089999999999996</v>
      </c>
      <c r="PC36" s="1">
        <v>1202917</v>
      </c>
      <c r="PD36" s="3">
        <f t="shared" si="83"/>
        <v>5664536.1529999999</v>
      </c>
      <c r="PI36" s="3" t="str">
        <f t="shared" si="84"/>
        <v/>
      </c>
      <c r="PK36" s="6">
        <v>40451</v>
      </c>
      <c r="PL36" s="1">
        <v>1.1499999999999999</v>
      </c>
      <c r="PM36" s="1">
        <v>179448</v>
      </c>
      <c r="PN36" s="3">
        <f t="shared" si="85"/>
        <v>206365.19999999998</v>
      </c>
      <c r="PP36" s="6">
        <v>40451</v>
      </c>
      <c r="PQ36" s="1">
        <v>0.5</v>
      </c>
      <c r="PR36" s="1">
        <v>85976</v>
      </c>
      <c r="PS36" s="3">
        <f t="shared" si="86"/>
        <v>42988</v>
      </c>
      <c r="PU36" s="6">
        <v>40451</v>
      </c>
      <c r="PV36" s="1">
        <v>57</v>
      </c>
      <c r="PW36" s="1">
        <v>470988</v>
      </c>
      <c r="PX36" s="3">
        <f t="shared" si="87"/>
        <v>26846316</v>
      </c>
      <c r="QC36" s="3" t="str">
        <f t="shared" si="88"/>
        <v/>
      </c>
      <c r="QE36" s="6">
        <v>40451</v>
      </c>
      <c r="QF36" s="1">
        <v>3.08</v>
      </c>
      <c r="QG36" s="1">
        <v>329697</v>
      </c>
      <c r="QH36" s="3">
        <f t="shared" si="89"/>
        <v>1015466.76</v>
      </c>
      <c r="QJ36" s="6">
        <v>40451</v>
      </c>
      <c r="QK36" s="1">
        <v>0.75</v>
      </c>
      <c r="QL36" s="1">
        <v>80823</v>
      </c>
      <c r="QM36" s="3">
        <f t="shared" si="90"/>
        <v>60617.25</v>
      </c>
      <c r="QO36" s="6">
        <v>40451</v>
      </c>
      <c r="QP36" s="1">
        <v>17.03</v>
      </c>
      <c r="QQ36" s="1">
        <v>415317</v>
      </c>
      <c r="QR36" s="3">
        <f t="shared" si="91"/>
        <v>7072848.5100000007</v>
      </c>
      <c r="QT36" s="6">
        <v>40451</v>
      </c>
      <c r="QU36" s="1">
        <v>10.25</v>
      </c>
      <c r="QV36" s="1">
        <v>179880</v>
      </c>
      <c r="QW36" s="3">
        <f t="shared" si="92"/>
        <v>1843770</v>
      </c>
      <c r="RB36" s="3" t="str">
        <f t="shared" si="93"/>
        <v/>
      </c>
      <c r="RD36" s="6">
        <v>40451</v>
      </c>
      <c r="RE36" s="1">
        <v>21.05</v>
      </c>
      <c r="RF36" s="1">
        <v>1300</v>
      </c>
      <c r="RG36" s="3">
        <f t="shared" si="94"/>
        <v>27365</v>
      </c>
      <c r="RI36" s="6">
        <v>40451</v>
      </c>
      <c r="RJ36" s="1">
        <v>2345.7006000000001</v>
      </c>
      <c r="RK36" s="1">
        <v>67963</v>
      </c>
      <c r="RL36" s="3">
        <f t="shared" si="95"/>
        <v>159420849.87780002</v>
      </c>
      <c r="RN36" s="6">
        <v>40451</v>
      </c>
      <c r="RO36" s="1">
        <v>85.5</v>
      </c>
      <c r="RP36" s="1">
        <v>1228541</v>
      </c>
      <c r="RQ36" s="3">
        <f t="shared" si="96"/>
        <v>105040255.5</v>
      </c>
      <c r="RS36" s="6">
        <v>40451</v>
      </c>
      <c r="RT36" s="1">
        <v>0.25</v>
      </c>
      <c r="RU36" s="1">
        <v>4150</v>
      </c>
      <c r="RV36" s="3">
        <f t="shared" si="97"/>
        <v>1037.5</v>
      </c>
      <c r="RX36" s="6">
        <v>40451</v>
      </c>
      <c r="RY36" s="1">
        <v>3.25</v>
      </c>
      <c r="RZ36" s="1">
        <v>210890</v>
      </c>
      <c r="SA36" s="3">
        <f t="shared" si="98"/>
        <v>685392.5</v>
      </c>
      <c r="SF36" s="3" t="str">
        <f t="shared" si="99"/>
        <v/>
      </c>
      <c r="SH36" s="6">
        <v>40451</v>
      </c>
      <c r="SI36" s="1">
        <v>2.2800000000000002</v>
      </c>
      <c r="SJ36" s="1">
        <v>123309</v>
      </c>
      <c r="SK36" s="3">
        <f t="shared" si="100"/>
        <v>281144.52</v>
      </c>
      <c r="SM36" s="6">
        <v>40268</v>
      </c>
      <c r="SN36" s="1">
        <v>8.375</v>
      </c>
      <c r="SO36" s="1">
        <v>490</v>
      </c>
      <c r="SP36" s="3">
        <f t="shared" si="101"/>
        <v>4103.75</v>
      </c>
      <c r="SU36" s="3" t="str">
        <f t="shared" si="102"/>
        <v/>
      </c>
      <c r="SZ36" s="3" t="str">
        <f t="shared" si="103"/>
        <v/>
      </c>
      <c r="TB36" s="6">
        <v>40451</v>
      </c>
      <c r="TC36" s="1">
        <v>4.45</v>
      </c>
      <c r="TD36" s="1">
        <v>23475</v>
      </c>
      <c r="TE36" s="3">
        <f t="shared" si="104"/>
        <v>104463.75</v>
      </c>
      <c r="TG36" s="6">
        <v>40451</v>
      </c>
      <c r="TH36" s="1">
        <v>4.87</v>
      </c>
      <c r="TI36" s="1">
        <v>447453</v>
      </c>
      <c r="TJ36" s="3">
        <f t="shared" si="105"/>
        <v>2179096.11</v>
      </c>
      <c r="TL36" s="6">
        <v>40451</v>
      </c>
      <c r="TM36" s="1">
        <v>1.9</v>
      </c>
      <c r="TN36" s="1">
        <v>1016065</v>
      </c>
      <c r="TO36" s="3">
        <f t="shared" si="106"/>
        <v>1930523.5</v>
      </c>
      <c r="TQ36" s="6">
        <v>40451</v>
      </c>
      <c r="TR36" s="1">
        <v>5.5</v>
      </c>
      <c r="TS36" s="1">
        <v>736720</v>
      </c>
      <c r="TT36" s="3">
        <f t="shared" si="107"/>
        <v>4051960</v>
      </c>
      <c r="TY36" s="3" t="str">
        <f t="shared" si="108"/>
        <v/>
      </c>
      <c r="UA36" s="6">
        <v>40451</v>
      </c>
      <c r="UB36" s="1">
        <v>13.74</v>
      </c>
      <c r="UC36" s="1">
        <v>5446189</v>
      </c>
      <c r="UD36" s="3">
        <f t="shared" si="109"/>
        <v>74830636.859999999</v>
      </c>
      <c r="UF36" s="6">
        <v>40451</v>
      </c>
      <c r="UG36" s="1">
        <v>5.6710000000000003</v>
      </c>
      <c r="UH36" s="1">
        <v>7159</v>
      </c>
      <c r="UI36" s="3">
        <f t="shared" si="110"/>
        <v>40598.688999999998</v>
      </c>
      <c r="UK36" s="6">
        <v>40451</v>
      </c>
      <c r="UL36" s="1">
        <v>15.084</v>
      </c>
      <c r="UM36" s="1">
        <v>2180402</v>
      </c>
      <c r="UN36" s="3">
        <f t="shared" si="111"/>
        <v>32889183.767999999</v>
      </c>
      <c r="UP36" s="6">
        <v>40451</v>
      </c>
      <c r="UQ36" s="1">
        <v>8.5500000000000007</v>
      </c>
      <c r="UR36" s="1">
        <v>12818</v>
      </c>
      <c r="US36" s="3">
        <f t="shared" si="112"/>
        <v>109593.90000000001</v>
      </c>
      <c r="UX36" s="3" t="str">
        <f t="shared" si="113"/>
        <v/>
      </c>
      <c r="VC36" s="3" t="str">
        <f t="shared" si="114"/>
        <v/>
      </c>
      <c r="VH36" s="3" t="str">
        <f t="shared" si="115"/>
        <v/>
      </c>
      <c r="VJ36" s="6">
        <v>40451</v>
      </c>
      <c r="VK36" s="1">
        <v>44.395299999999999</v>
      </c>
      <c r="VL36" s="1">
        <v>44261</v>
      </c>
      <c r="VM36" s="3">
        <f t="shared" si="116"/>
        <v>1964980.3732999999</v>
      </c>
      <c r="VO36" s="6">
        <v>40451</v>
      </c>
      <c r="VP36" s="1">
        <v>1.65</v>
      </c>
      <c r="VQ36" s="1">
        <v>1005476</v>
      </c>
      <c r="VR36" s="3">
        <f t="shared" si="117"/>
        <v>1659035.4</v>
      </c>
      <c r="VT36" s="6">
        <v>40451</v>
      </c>
      <c r="VU36" s="1">
        <v>0.14000000000000001</v>
      </c>
      <c r="VV36" s="1">
        <v>93101</v>
      </c>
      <c r="VW36" s="3">
        <f t="shared" si="118"/>
        <v>13034.140000000001</v>
      </c>
      <c r="VY36" s="6">
        <v>40451</v>
      </c>
      <c r="VZ36" s="1">
        <v>1.5899999999999999</v>
      </c>
      <c r="WA36" s="1">
        <v>1262320</v>
      </c>
      <c r="WB36" s="3">
        <f t="shared" si="119"/>
        <v>2007088.7999999998</v>
      </c>
      <c r="WG36" s="3" t="str">
        <f t="shared" si="120"/>
        <v/>
      </c>
      <c r="WL36" s="3" t="str">
        <f t="shared" si="121"/>
        <v/>
      </c>
      <c r="WN36" s="6">
        <v>40451</v>
      </c>
      <c r="WO36" s="1">
        <v>8.8635999999999999</v>
      </c>
      <c r="WP36" s="1">
        <v>8729</v>
      </c>
      <c r="WQ36" s="3">
        <f t="shared" si="122"/>
        <v>77370.364400000006</v>
      </c>
      <c r="WS36" s="6">
        <v>40451</v>
      </c>
      <c r="WT36" s="1">
        <v>49.08</v>
      </c>
      <c r="WU36" s="1">
        <v>1846885</v>
      </c>
      <c r="WV36" s="3">
        <f t="shared" si="123"/>
        <v>90645115.799999997</v>
      </c>
      <c r="WX36" s="6">
        <v>40451</v>
      </c>
      <c r="WY36" s="1">
        <v>6.6899999999999995</v>
      </c>
      <c r="WZ36" s="1">
        <v>367938171</v>
      </c>
      <c r="XA36" s="3">
        <f t="shared" si="124"/>
        <v>2461506363.9899998</v>
      </c>
      <c r="XC36" s="6">
        <v>40451</v>
      </c>
      <c r="XD36" s="1">
        <v>0.82</v>
      </c>
      <c r="XE36" s="1">
        <v>147985</v>
      </c>
      <c r="XF36" s="3">
        <f t="shared" si="125"/>
        <v>121347.7</v>
      </c>
      <c r="XK36" s="3" t="str">
        <f t="shared" si="126"/>
        <v/>
      </c>
      <c r="XM36" s="6">
        <v>40451</v>
      </c>
      <c r="XN36" s="1">
        <v>5.5</v>
      </c>
      <c r="XO36" s="1">
        <v>29467</v>
      </c>
      <c r="XP36" s="3">
        <f t="shared" si="127"/>
        <v>162068.5</v>
      </c>
      <c r="XU36" s="3" t="str">
        <f t="shared" si="128"/>
        <v/>
      </c>
      <c r="XW36" s="6">
        <v>40451</v>
      </c>
      <c r="XX36" s="1">
        <v>104</v>
      </c>
      <c r="XY36" s="1">
        <v>1082</v>
      </c>
      <c r="XZ36" s="3">
        <f t="shared" si="129"/>
        <v>112528</v>
      </c>
      <c r="YE36" s="3" t="str">
        <f t="shared" si="130"/>
        <v/>
      </c>
      <c r="YG36" s="6">
        <v>40451</v>
      </c>
      <c r="YH36" s="1">
        <v>10.3</v>
      </c>
      <c r="YI36" s="1">
        <v>666395</v>
      </c>
      <c r="YJ36" s="3">
        <f t="shared" si="131"/>
        <v>6863868.5000000009</v>
      </c>
      <c r="YL36" s="6">
        <v>40451</v>
      </c>
      <c r="YM36" s="1">
        <v>3.45</v>
      </c>
      <c r="YN36" s="1">
        <v>676259</v>
      </c>
      <c r="YO36" s="3">
        <f t="shared" si="132"/>
        <v>2333093.5500000003</v>
      </c>
      <c r="YQ36" s="6">
        <v>40451</v>
      </c>
      <c r="YR36" s="1">
        <v>258.75</v>
      </c>
      <c r="YS36" s="1">
        <v>199734</v>
      </c>
      <c r="YT36" s="3">
        <f t="shared" si="133"/>
        <v>51681172.5</v>
      </c>
      <c r="YV36" s="6">
        <v>40451</v>
      </c>
      <c r="YW36" s="1">
        <v>6.1</v>
      </c>
      <c r="YX36" s="1">
        <v>3754457</v>
      </c>
      <c r="YY36" s="3">
        <f t="shared" si="134"/>
        <v>22902187.699999999</v>
      </c>
      <c r="ZA36" s="6">
        <v>40451</v>
      </c>
      <c r="ZB36" s="1">
        <v>6.2077</v>
      </c>
      <c r="ZC36" s="1">
        <v>34730</v>
      </c>
      <c r="ZD36" s="3">
        <f t="shared" si="135"/>
        <v>215593.421</v>
      </c>
      <c r="ZF36" s="6">
        <v>40451</v>
      </c>
      <c r="ZG36" s="1">
        <v>10.95</v>
      </c>
      <c r="ZH36" s="1">
        <v>7595713</v>
      </c>
      <c r="ZI36" s="3">
        <f t="shared" si="136"/>
        <v>83173057.349999994</v>
      </c>
      <c r="ZK36" s="6">
        <v>40451</v>
      </c>
      <c r="ZL36" s="1">
        <v>5.12</v>
      </c>
      <c r="ZM36" s="1">
        <v>18531395</v>
      </c>
      <c r="ZN36" s="3">
        <f t="shared" si="137"/>
        <v>94880742.400000006</v>
      </c>
      <c r="ZP36" s="6">
        <v>40451</v>
      </c>
      <c r="ZQ36" s="1">
        <v>5.5</v>
      </c>
      <c r="ZR36" s="1">
        <v>46584</v>
      </c>
      <c r="ZS36" s="3">
        <f t="shared" si="138"/>
        <v>256212</v>
      </c>
      <c r="ZX36" s="3" t="str">
        <f t="shared" si="139"/>
        <v/>
      </c>
      <c r="AAC36" s="3" t="str">
        <f t="shared" si="140"/>
        <v/>
      </c>
      <c r="AAH36" s="3" t="str">
        <f t="shared" si="141"/>
        <v/>
      </c>
      <c r="AAM36" s="3" t="str">
        <f t="shared" si="142"/>
        <v/>
      </c>
      <c r="AAO36" s="6">
        <v>40451</v>
      </c>
      <c r="AAP36" s="1">
        <v>5.74</v>
      </c>
      <c r="AAQ36" s="1">
        <v>8301533</v>
      </c>
      <c r="AAR36" s="3">
        <f t="shared" si="143"/>
        <v>47650799.420000002</v>
      </c>
      <c r="AAW36" s="3" t="str">
        <f t="shared" si="144"/>
        <v/>
      </c>
      <c r="ABB36" s="3" t="str">
        <f t="shared" si="145"/>
        <v/>
      </c>
      <c r="ABG36" s="3" t="str">
        <f t="shared" si="146"/>
        <v/>
      </c>
      <c r="ABL36" s="3" t="str">
        <f t="shared" si="147"/>
        <v/>
      </c>
      <c r="ABN36" s="6">
        <v>40451</v>
      </c>
      <c r="ABO36" s="1">
        <v>10.01</v>
      </c>
      <c r="ABP36" s="1">
        <v>9186322</v>
      </c>
      <c r="ABQ36" s="3">
        <f t="shared" si="148"/>
        <v>91955083.219999999</v>
      </c>
      <c r="ABV36" s="3" t="str">
        <f t="shared" si="149"/>
        <v/>
      </c>
      <c r="ABX36" s="6">
        <v>40451</v>
      </c>
      <c r="ABY36" s="1">
        <v>0.4</v>
      </c>
      <c r="ABZ36" s="1">
        <v>488415</v>
      </c>
      <c r="ACA36" s="3">
        <f t="shared" si="150"/>
        <v>195366</v>
      </c>
      <c r="ACC36" s="6">
        <v>40451</v>
      </c>
      <c r="ACD36" s="1">
        <v>16.96</v>
      </c>
      <c r="ACE36" s="1">
        <v>16377444</v>
      </c>
      <c r="ACF36" s="3">
        <f t="shared" si="151"/>
        <v>277761450.24000001</v>
      </c>
      <c r="ACK36" s="3" t="str">
        <f t="shared" si="152"/>
        <v/>
      </c>
      <c r="ACP36" s="3" t="str">
        <f t="shared" si="153"/>
        <v/>
      </c>
      <c r="ACU36" s="3" t="str">
        <f t="shared" si="154"/>
        <v/>
      </c>
      <c r="ACZ36" s="3" t="str">
        <f t="shared" si="155"/>
        <v/>
      </c>
      <c r="ADB36" s="6">
        <v>40451</v>
      </c>
      <c r="ADC36" s="1">
        <v>11.49</v>
      </c>
      <c r="ADD36" s="1">
        <v>19877947</v>
      </c>
      <c r="ADE36" s="3">
        <f t="shared" si="156"/>
        <v>228397611.03</v>
      </c>
      <c r="ADG36" s="6">
        <v>40451</v>
      </c>
      <c r="ADH36" s="1">
        <v>6.88</v>
      </c>
      <c r="ADI36" s="1">
        <v>39554436</v>
      </c>
      <c r="ADJ36" s="3">
        <f t="shared" si="157"/>
        <v>272134519.68000001</v>
      </c>
      <c r="ADL36" s="6">
        <v>40451</v>
      </c>
      <c r="ADM36" s="1">
        <v>5.91</v>
      </c>
      <c r="ADN36" s="1">
        <v>5855150</v>
      </c>
      <c r="ADO36" s="3">
        <f t="shared" si="158"/>
        <v>34603936.5</v>
      </c>
      <c r="ADT36" s="3" t="str">
        <f t="shared" si="159"/>
        <v/>
      </c>
      <c r="ADY36" s="3" t="str">
        <f t="shared" si="160"/>
        <v/>
      </c>
      <c r="AED36" s="3" t="str">
        <f t="shared" si="161"/>
        <v/>
      </c>
      <c r="AEF36" s="6">
        <v>40451</v>
      </c>
      <c r="AEG36" s="1">
        <v>3.9087000000000001</v>
      </c>
      <c r="AEH36" s="1">
        <v>69527</v>
      </c>
      <c r="AEI36" s="3">
        <f t="shared" si="162"/>
        <v>271760.18489999999</v>
      </c>
      <c r="AEN36" s="3" t="str">
        <f t="shared" si="163"/>
        <v/>
      </c>
      <c r="AEP36" s="6">
        <v>40451</v>
      </c>
      <c r="AEQ36" s="1">
        <v>5.29</v>
      </c>
      <c r="AER36" s="1">
        <v>14970559</v>
      </c>
      <c r="AES36" s="3">
        <f t="shared" si="164"/>
        <v>79194257.109999999</v>
      </c>
      <c r="AEU36" s="6">
        <v>40451</v>
      </c>
      <c r="AEV36" s="1">
        <v>2.54</v>
      </c>
      <c r="AEW36" s="1">
        <v>10267653</v>
      </c>
      <c r="AEX36" s="3">
        <f t="shared" si="165"/>
        <v>26079838.620000001</v>
      </c>
      <c r="AEZ36" s="6">
        <v>40451</v>
      </c>
      <c r="AFA36" s="1">
        <v>7</v>
      </c>
      <c r="AFB36" s="1">
        <v>5634693</v>
      </c>
      <c r="AFC36" s="3">
        <f t="shared" si="166"/>
        <v>39442851</v>
      </c>
      <c r="AFH36" s="3" t="str">
        <f t="shared" si="167"/>
        <v/>
      </c>
      <c r="AFJ36" s="6">
        <v>40451</v>
      </c>
      <c r="AFK36" s="1">
        <v>14.99</v>
      </c>
      <c r="AFL36" s="1">
        <v>15259979</v>
      </c>
      <c r="AFM36" s="3">
        <f t="shared" si="168"/>
        <v>228747085.21000001</v>
      </c>
      <c r="AFR36" s="3" t="str">
        <f t="shared" si="169"/>
        <v/>
      </c>
      <c r="AFW36" s="3" t="str">
        <f t="shared" si="170"/>
        <v/>
      </c>
      <c r="AGB36" s="3" t="str">
        <f t="shared" si="171"/>
        <v/>
      </c>
      <c r="AGD36" s="6">
        <v>40451</v>
      </c>
      <c r="AGE36" s="1">
        <v>5.2251000000000003</v>
      </c>
      <c r="AGF36" s="1">
        <v>71918644</v>
      </c>
      <c r="AGG36" s="3">
        <f t="shared" si="172"/>
        <v>375782106.76440001</v>
      </c>
      <c r="AGL36" s="3" t="str">
        <f t="shared" si="173"/>
        <v/>
      </c>
      <c r="AGQ36" s="3" t="str">
        <f t="shared" si="174"/>
        <v/>
      </c>
      <c r="AGS36" s="6">
        <v>40451</v>
      </c>
      <c r="AGT36" s="1">
        <v>4.4800000000000004</v>
      </c>
      <c r="AGU36" s="1">
        <v>18543123</v>
      </c>
      <c r="AGV36" s="3">
        <f t="shared" si="175"/>
        <v>83073191.040000007</v>
      </c>
      <c r="AGX36" s="6">
        <v>40451</v>
      </c>
      <c r="AGY36" s="1">
        <v>6.62</v>
      </c>
      <c r="AGZ36" s="1">
        <v>30338319</v>
      </c>
      <c r="AHA36" s="3">
        <f t="shared" si="176"/>
        <v>200839671.78</v>
      </c>
      <c r="AHC36" s="6">
        <v>40451</v>
      </c>
      <c r="AHD36" s="1">
        <v>6.21</v>
      </c>
      <c r="AHE36" s="1">
        <v>5372717</v>
      </c>
      <c r="AHF36" s="3">
        <f t="shared" si="177"/>
        <v>33364572.57</v>
      </c>
      <c r="AHK36" s="3" t="str">
        <f t="shared" si="178"/>
        <v/>
      </c>
      <c r="AHM36" s="6">
        <v>40451</v>
      </c>
      <c r="AHN36" s="1">
        <v>9.6</v>
      </c>
      <c r="AHO36" s="1">
        <v>4378783</v>
      </c>
      <c r="AHP36" s="3">
        <f t="shared" si="179"/>
        <v>42036316.799999997</v>
      </c>
      <c r="AHU36" s="3" t="str">
        <f t="shared" si="180"/>
        <v/>
      </c>
      <c r="AHZ36" s="3" t="str">
        <f t="shared" si="181"/>
        <v/>
      </c>
      <c r="AIB36" s="6">
        <v>40451</v>
      </c>
      <c r="AIC36" s="1">
        <v>6.22</v>
      </c>
      <c r="AID36" s="1">
        <v>19527737</v>
      </c>
      <c r="AIE36" s="3">
        <f t="shared" si="182"/>
        <v>121462524.14</v>
      </c>
      <c r="AIJ36" s="3" t="str">
        <f t="shared" si="183"/>
        <v/>
      </c>
      <c r="AIO36" s="3" t="str">
        <f t="shared" si="184"/>
        <v/>
      </c>
      <c r="AIQ36" s="6">
        <v>40451</v>
      </c>
      <c r="AIR36" s="1">
        <v>11.36</v>
      </c>
      <c r="AIS36" s="1">
        <v>4927240</v>
      </c>
      <c r="AIT36" s="3">
        <f t="shared" si="185"/>
        <v>55973446.399999999</v>
      </c>
      <c r="AIV36" s="6">
        <v>40451</v>
      </c>
      <c r="AIW36" s="1">
        <v>12.91</v>
      </c>
      <c r="AIX36" s="1">
        <v>12396922</v>
      </c>
      <c r="AIY36" s="3">
        <f t="shared" si="186"/>
        <v>160044263.02000001</v>
      </c>
      <c r="AJD36" s="3" t="str">
        <f t="shared" si="187"/>
        <v/>
      </c>
      <c r="AJI36" s="3" t="str">
        <f t="shared" si="188"/>
        <v/>
      </c>
      <c r="AJN36" s="3" t="str">
        <f t="shared" si="189"/>
        <v/>
      </c>
      <c r="AJS36" s="3" t="str">
        <f t="shared" si="190"/>
        <v/>
      </c>
      <c r="AJU36" s="6">
        <v>40451</v>
      </c>
      <c r="AJV36" s="1">
        <v>3.69</v>
      </c>
      <c r="AJW36" s="1">
        <v>5000157</v>
      </c>
      <c r="AJX36" s="3">
        <f t="shared" si="191"/>
        <v>18450579.329999998</v>
      </c>
      <c r="AJZ36" s="6">
        <v>40451</v>
      </c>
      <c r="AKA36" s="1">
        <v>111</v>
      </c>
      <c r="AKB36" s="1">
        <v>62</v>
      </c>
      <c r="AKC36" s="3">
        <f t="shared" si="192"/>
        <v>6882</v>
      </c>
      <c r="AKH36" s="3" t="str">
        <f t="shared" si="193"/>
        <v/>
      </c>
      <c r="AKM36" s="3" t="str">
        <f t="shared" si="194"/>
        <v/>
      </c>
      <c r="AKR36" s="3" t="str">
        <f t="shared" si="195"/>
        <v/>
      </c>
      <c r="AKT36" s="6">
        <v>40451</v>
      </c>
      <c r="AKU36" s="1">
        <v>3.5</v>
      </c>
      <c r="AKV36" s="1">
        <v>1129157</v>
      </c>
      <c r="AKW36" s="3">
        <f t="shared" si="196"/>
        <v>3952049.5</v>
      </c>
      <c r="AKY36" s="6">
        <v>40451</v>
      </c>
      <c r="AKZ36" s="1">
        <v>8.41</v>
      </c>
      <c r="ALA36" s="1">
        <v>14793355</v>
      </c>
      <c r="ALB36" s="3">
        <f t="shared" si="197"/>
        <v>124412115.55</v>
      </c>
      <c r="ALG36" s="3" t="str">
        <f t="shared" si="198"/>
        <v/>
      </c>
      <c r="ALI36" s="6">
        <v>40451</v>
      </c>
      <c r="ALJ36" s="1">
        <v>2.64</v>
      </c>
      <c r="ALK36" s="1">
        <v>19883284</v>
      </c>
      <c r="ALL36" s="3">
        <f t="shared" si="199"/>
        <v>52491869.760000005</v>
      </c>
      <c r="ALN36" s="6">
        <v>40451</v>
      </c>
      <c r="ALO36" s="1">
        <v>1.41</v>
      </c>
      <c r="ALP36" s="1">
        <v>4273894</v>
      </c>
      <c r="ALQ36" s="3">
        <f t="shared" si="200"/>
        <v>6026190.54</v>
      </c>
      <c r="ALS36" s="6">
        <v>40451</v>
      </c>
      <c r="ALT36" s="1">
        <v>15.17</v>
      </c>
      <c r="ALU36" s="1">
        <v>5108850</v>
      </c>
      <c r="ALV36" s="3">
        <f t="shared" si="201"/>
        <v>77501254.5</v>
      </c>
      <c r="AMA36" s="3" t="str">
        <f t="shared" si="202"/>
        <v/>
      </c>
      <c r="AMF36" s="3" t="str">
        <f t="shared" si="203"/>
        <v/>
      </c>
      <c r="AMK36" s="3" t="str">
        <f t="shared" si="204"/>
        <v/>
      </c>
      <c r="AMP36" s="3" t="str">
        <f t="shared" si="205"/>
        <v/>
      </c>
      <c r="AMU36" s="3" t="str">
        <f t="shared" si="206"/>
        <v/>
      </c>
      <c r="AMZ36" s="3" t="str">
        <f t="shared" si="207"/>
        <v/>
      </c>
      <c r="ANB36" s="6">
        <v>40451</v>
      </c>
      <c r="ANC36" s="1">
        <v>15.05</v>
      </c>
      <c r="AND36" s="1">
        <v>56168987</v>
      </c>
      <c r="ANE36" s="3">
        <f t="shared" si="208"/>
        <v>845343254.35000002</v>
      </c>
      <c r="ANJ36" s="3" t="str">
        <f t="shared" si="209"/>
        <v/>
      </c>
      <c r="ANO36" s="3" t="str">
        <f t="shared" si="210"/>
        <v/>
      </c>
      <c r="ANQ36" s="6">
        <v>40451</v>
      </c>
      <c r="ANR36" s="1">
        <v>15.84</v>
      </c>
      <c r="ANS36" s="1">
        <v>1864333</v>
      </c>
      <c r="ANT36" s="3">
        <f t="shared" si="211"/>
        <v>29531034.719999999</v>
      </c>
      <c r="ANV36" s="6">
        <v>40451</v>
      </c>
      <c r="ANW36" s="1">
        <v>9.5500000000000007</v>
      </c>
      <c r="ANX36" s="1">
        <v>6465088</v>
      </c>
      <c r="ANY36" s="3">
        <f t="shared" si="212"/>
        <v>61741590.400000006</v>
      </c>
      <c r="AOD36" s="3" t="str">
        <f t="shared" si="213"/>
        <v/>
      </c>
      <c r="AOI36" s="3" t="str">
        <f t="shared" si="214"/>
        <v/>
      </c>
      <c r="AOK36" s="6">
        <v>40451</v>
      </c>
      <c r="AOL36" s="1">
        <v>12</v>
      </c>
      <c r="AOM36" s="1">
        <v>149432</v>
      </c>
      <c r="AON36" s="3">
        <f t="shared" si="215"/>
        <v>1793184</v>
      </c>
      <c r="AOS36" s="3" t="str">
        <f t="shared" si="216"/>
        <v/>
      </c>
      <c r="AOX36" s="3" t="str">
        <f t="shared" si="217"/>
        <v/>
      </c>
      <c r="APC36" s="3" t="str">
        <f t="shared" si="218"/>
        <v/>
      </c>
      <c r="APH36" s="3" t="str">
        <f t="shared" si="219"/>
        <v/>
      </c>
      <c r="APM36" s="3" t="str">
        <f t="shared" si="220"/>
        <v/>
      </c>
      <c r="APO36" s="6">
        <v>40451</v>
      </c>
      <c r="APP36" s="1">
        <v>14.4</v>
      </c>
      <c r="APQ36" s="1">
        <v>149443838</v>
      </c>
      <c r="APR36" s="3">
        <f t="shared" si="221"/>
        <v>2151991267.2000003</v>
      </c>
      <c r="APW36" s="3" t="str">
        <f t="shared" si="222"/>
        <v/>
      </c>
      <c r="APY36" s="6">
        <v>40451</v>
      </c>
      <c r="APZ36" s="1">
        <v>14.3</v>
      </c>
      <c r="AQA36" s="1">
        <v>8423413</v>
      </c>
      <c r="AQB36" s="3">
        <f t="shared" si="223"/>
        <v>120454805.90000001</v>
      </c>
      <c r="AQD36" s="6">
        <v>40451</v>
      </c>
      <c r="AQE36" s="1">
        <v>10.11</v>
      </c>
      <c r="AQF36" s="1">
        <v>13979728</v>
      </c>
      <c r="AQG36" s="3">
        <f t="shared" si="224"/>
        <v>141335050.07999998</v>
      </c>
      <c r="AQI36" s="6">
        <v>40451</v>
      </c>
      <c r="AQJ36" s="1">
        <v>26.74</v>
      </c>
      <c r="AQK36" s="1">
        <v>9811658</v>
      </c>
      <c r="AQL36" s="3">
        <f t="shared" si="225"/>
        <v>262363734.91999999</v>
      </c>
      <c r="AQN36" s="6">
        <v>40451</v>
      </c>
      <c r="AQO36" s="1">
        <v>10.39</v>
      </c>
      <c r="AQP36" s="1">
        <v>21510055</v>
      </c>
      <c r="AQQ36" s="3">
        <f t="shared" si="226"/>
        <v>223489471.45000002</v>
      </c>
      <c r="AQS36" s="6">
        <v>40451</v>
      </c>
      <c r="AQT36" s="1">
        <v>23.1</v>
      </c>
      <c r="AQU36" s="1">
        <v>8188639</v>
      </c>
      <c r="AQV36" s="3">
        <f t="shared" si="227"/>
        <v>189157560.90000001</v>
      </c>
      <c r="ARA36" s="3" t="str">
        <f t="shared" si="228"/>
        <v/>
      </c>
      <c r="ARC36" s="6">
        <v>40451</v>
      </c>
      <c r="ARD36" s="1">
        <v>18.5</v>
      </c>
      <c r="ARE36" s="1">
        <v>28108386</v>
      </c>
      <c r="ARF36" s="3">
        <f t="shared" si="229"/>
        <v>520005141</v>
      </c>
      <c r="ARH36" s="6">
        <v>40451</v>
      </c>
      <c r="ARI36" s="1">
        <v>2.15</v>
      </c>
      <c r="ARJ36" s="1">
        <v>20241315</v>
      </c>
      <c r="ARK36" s="3">
        <f t="shared" si="230"/>
        <v>43518827.25</v>
      </c>
      <c r="ARM36" s="6">
        <v>40451</v>
      </c>
      <c r="ARN36" s="1">
        <v>13.36</v>
      </c>
      <c r="ARO36" s="1">
        <v>6377040</v>
      </c>
      <c r="ARP36" s="3">
        <f t="shared" si="231"/>
        <v>85197254.399999991</v>
      </c>
      <c r="ARU36" s="3" t="str">
        <f t="shared" si="232"/>
        <v/>
      </c>
      <c r="ARZ36" s="3" t="str">
        <f t="shared" si="233"/>
        <v/>
      </c>
      <c r="ASE36" s="3" t="str">
        <f t="shared" si="234"/>
        <v/>
      </c>
      <c r="ASJ36" s="3" t="str">
        <f t="shared" si="235"/>
        <v/>
      </c>
      <c r="ASO36" s="3" t="str">
        <f t="shared" si="236"/>
        <v/>
      </c>
      <c r="ASQ36" s="6">
        <v>40451</v>
      </c>
      <c r="ASR36" s="1">
        <v>28.14</v>
      </c>
      <c r="ASS36" s="1">
        <v>36823918</v>
      </c>
      <c r="AST36" s="3">
        <f t="shared" si="237"/>
        <v>1036225052.52</v>
      </c>
      <c r="ASY36" s="3" t="str">
        <f t="shared" si="238"/>
        <v/>
      </c>
      <c r="ATA36" s="6">
        <v>40451</v>
      </c>
      <c r="ATB36" s="1">
        <v>11.67</v>
      </c>
      <c r="ATC36" s="1">
        <v>90351146</v>
      </c>
      <c r="ATD36" s="3">
        <f t="shared" si="239"/>
        <v>1054397873.8200001</v>
      </c>
      <c r="ATF36" s="6">
        <v>40451</v>
      </c>
      <c r="ATG36" s="1">
        <v>3.11</v>
      </c>
      <c r="ATH36" s="1">
        <v>29854842</v>
      </c>
      <c r="ATI36" s="3">
        <f t="shared" si="240"/>
        <v>92848558.61999999</v>
      </c>
      <c r="ATN36" s="3" t="str">
        <f t="shared" si="241"/>
        <v/>
      </c>
      <c r="ATS36" s="3" t="str">
        <f t="shared" si="242"/>
        <v/>
      </c>
      <c r="ATX36" s="3" t="str">
        <f t="shared" si="243"/>
        <v/>
      </c>
      <c r="ATZ36" s="6">
        <v>40451</v>
      </c>
      <c r="AUA36" s="1">
        <v>24.63</v>
      </c>
      <c r="AUB36" s="1">
        <v>2797492</v>
      </c>
      <c r="AUC36" s="3">
        <f t="shared" si="244"/>
        <v>68902227.959999993</v>
      </c>
      <c r="AUH36" s="3" t="str">
        <f t="shared" si="245"/>
        <v/>
      </c>
      <c r="AUM36" s="3" t="str">
        <f t="shared" si="246"/>
        <v/>
      </c>
      <c r="AUR36" s="3" t="str">
        <f t="shared" si="247"/>
        <v/>
      </c>
      <c r="AUT36" s="6">
        <v>40451</v>
      </c>
      <c r="AUU36" s="1">
        <v>16.010000000000002</v>
      </c>
      <c r="AUV36" s="1">
        <v>43259719</v>
      </c>
      <c r="AUW36" s="3">
        <f t="shared" si="248"/>
        <v>692588101.19000006</v>
      </c>
      <c r="AVB36" s="3" t="str">
        <f t="shared" si="249"/>
        <v/>
      </c>
      <c r="AVD36" s="6">
        <v>40451</v>
      </c>
      <c r="AVE36" s="1">
        <v>20.84</v>
      </c>
      <c r="AVF36" s="1">
        <v>91050561</v>
      </c>
      <c r="AVG36" s="3">
        <f t="shared" si="250"/>
        <v>1897493691.24</v>
      </c>
      <c r="AVI36" s="6">
        <v>40451</v>
      </c>
      <c r="AVJ36" s="1">
        <v>33.78</v>
      </c>
      <c r="AVK36" s="1">
        <v>31325039</v>
      </c>
      <c r="AVL36" s="3">
        <f t="shared" si="251"/>
        <v>1058159817.4200001</v>
      </c>
      <c r="AVQ36" s="3" t="str">
        <f t="shared" si="252"/>
        <v/>
      </c>
      <c r="AVS36" s="6">
        <v>40451</v>
      </c>
      <c r="AVT36" s="1">
        <v>7.74</v>
      </c>
      <c r="AVU36" s="1">
        <v>20039460</v>
      </c>
      <c r="AVV36" s="3">
        <f t="shared" si="253"/>
        <v>155105420.40000001</v>
      </c>
      <c r="AVX36" s="6">
        <v>40451</v>
      </c>
      <c r="AVY36" s="1">
        <v>27.01</v>
      </c>
      <c r="AVZ36" s="1">
        <v>25165155</v>
      </c>
      <c r="AWA36" s="3">
        <f t="shared" si="254"/>
        <v>679710836.55000007</v>
      </c>
      <c r="AWF36" s="3" t="str">
        <f t="shared" si="255"/>
        <v/>
      </c>
      <c r="AWH36" s="6">
        <v>40451</v>
      </c>
      <c r="AWI36" s="1">
        <v>26</v>
      </c>
      <c r="AWJ36" s="1">
        <v>13769983</v>
      </c>
      <c r="AWK36" s="3">
        <f t="shared" si="256"/>
        <v>358019558</v>
      </c>
      <c r="AWP36" s="3" t="str">
        <f t="shared" si="257"/>
        <v/>
      </c>
      <c r="AWU36" s="3" t="str">
        <f t="shared" si="258"/>
        <v/>
      </c>
      <c r="AWZ36" s="3" t="str">
        <f t="shared" si="259"/>
        <v/>
      </c>
      <c r="AXE36" s="3" t="str">
        <f t="shared" si="260"/>
        <v/>
      </c>
      <c r="AXG36" s="6">
        <v>40451</v>
      </c>
      <c r="AXH36" s="1">
        <v>16.795000000000002</v>
      </c>
      <c r="AXI36" s="1">
        <v>4808220</v>
      </c>
      <c r="AXJ36" s="3">
        <f t="shared" si="261"/>
        <v>80754054.900000006</v>
      </c>
      <c r="AXO36" s="3" t="str">
        <f t="shared" si="262"/>
        <v/>
      </c>
      <c r="AXT36" s="3" t="str">
        <f t="shared" si="263"/>
        <v/>
      </c>
      <c r="AXV36" s="6">
        <v>40451</v>
      </c>
      <c r="AXW36" s="1">
        <v>18.22</v>
      </c>
      <c r="AXX36" s="1">
        <v>2442098</v>
      </c>
      <c r="AXY36" s="3">
        <f t="shared" si="264"/>
        <v>44495025.559999995</v>
      </c>
      <c r="AYA36" s="6">
        <v>40451</v>
      </c>
      <c r="AYB36" s="1">
        <v>13.08</v>
      </c>
      <c r="AYC36" s="1">
        <v>11320324</v>
      </c>
      <c r="AYD36" s="3">
        <f t="shared" si="265"/>
        <v>148069837.91999999</v>
      </c>
      <c r="AYF36" s="6">
        <v>40451</v>
      </c>
      <c r="AYG36" s="1">
        <v>12.09</v>
      </c>
      <c r="AYH36" s="1">
        <v>13124662</v>
      </c>
      <c r="AYI36" s="3">
        <f t="shared" si="266"/>
        <v>158677163.57999998</v>
      </c>
      <c r="AYK36" s="6">
        <v>40451</v>
      </c>
      <c r="AYL36" s="1">
        <v>3.89</v>
      </c>
      <c r="AYM36" s="1">
        <v>4131785</v>
      </c>
      <c r="AYN36" s="3">
        <f t="shared" si="267"/>
        <v>16072643.65</v>
      </c>
      <c r="AYP36" s="6">
        <v>40451</v>
      </c>
      <c r="AYQ36" s="1">
        <v>18.475000000000001</v>
      </c>
      <c r="AYR36" s="1">
        <v>13386550</v>
      </c>
      <c r="AYS36" s="3">
        <f t="shared" si="268"/>
        <v>247316511.25000003</v>
      </c>
      <c r="AYX36" s="3" t="str">
        <f t="shared" si="269"/>
        <v/>
      </c>
      <c r="AYZ36" s="6">
        <v>40451</v>
      </c>
      <c r="AZA36" s="1">
        <v>7.0442</v>
      </c>
      <c r="AZB36" s="1">
        <v>341026241</v>
      </c>
      <c r="AZC36" s="3">
        <f t="shared" si="270"/>
        <v>2402257046.8522</v>
      </c>
      <c r="AZH36" s="3" t="str">
        <f t="shared" si="271"/>
        <v/>
      </c>
      <c r="AZJ36" s="6">
        <v>40451</v>
      </c>
      <c r="AZK36" s="1">
        <v>31.79</v>
      </c>
      <c r="AZL36" s="1">
        <v>23054882</v>
      </c>
      <c r="AZM36" s="3">
        <f t="shared" si="272"/>
        <v>732914698.77999997</v>
      </c>
      <c r="AZO36" s="6">
        <v>40451</v>
      </c>
      <c r="AZP36" s="1">
        <v>31.07</v>
      </c>
      <c r="AZQ36" s="1">
        <v>84517131</v>
      </c>
      <c r="AZR36" s="3">
        <f t="shared" si="273"/>
        <v>2625947260.1700001</v>
      </c>
      <c r="AZT36" s="6">
        <v>40451</v>
      </c>
      <c r="AZU36" s="1">
        <v>50.41</v>
      </c>
      <c r="AZV36" s="1">
        <v>93236525</v>
      </c>
      <c r="AZW36" s="3">
        <f t="shared" si="274"/>
        <v>4700053225.25</v>
      </c>
      <c r="BAB36" s="3" t="str">
        <f t="shared" si="275"/>
        <v/>
      </c>
      <c r="BAD36" s="6">
        <v>40451</v>
      </c>
      <c r="BAE36" s="1">
        <v>13.28</v>
      </c>
      <c r="BAF36" s="1">
        <v>11188068</v>
      </c>
      <c r="BAG36" s="3">
        <f t="shared" si="276"/>
        <v>148577543.03999999</v>
      </c>
      <c r="BAL36" s="3" t="str">
        <f t="shared" si="277"/>
        <v/>
      </c>
      <c r="BAQ36" s="3" t="str">
        <f t="shared" si="278"/>
        <v/>
      </c>
      <c r="BAS36" s="6">
        <v>40451</v>
      </c>
      <c r="BAT36" s="1">
        <v>18.79</v>
      </c>
      <c r="BAU36" s="1">
        <v>154510984</v>
      </c>
      <c r="BAV36" s="3">
        <f t="shared" si="279"/>
        <v>2903261389.3599997</v>
      </c>
      <c r="BBA36" s="3" t="str">
        <f t="shared" si="280"/>
        <v/>
      </c>
      <c r="BBF36" s="3" t="str">
        <f t="shared" si="281"/>
        <v/>
      </c>
      <c r="BBK36" s="3" t="str">
        <f t="shared" si="282"/>
        <v/>
      </c>
      <c r="BBP36" s="3" t="str">
        <f t="shared" si="283"/>
        <v/>
      </c>
      <c r="BBU36" s="3" t="str">
        <f t="shared" si="284"/>
        <v/>
      </c>
      <c r="BBW36" s="6">
        <v>40451</v>
      </c>
      <c r="BBX36" s="1">
        <v>12.08</v>
      </c>
      <c r="BBY36" s="1">
        <v>90388405</v>
      </c>
      <c r="BBZ36" s="3">
        <f t="shared" si="285"/>
        <v>1091891932.4000001</v>
      </c>
      <c r="BCE36" s="3" t="str">
        <f t="shared" si="286"/>
        <v/>
      </c>
      <c r="BCJ36" s="3" t="str">
        <f t="shared" si="287"/>
        <v/>
      </c>
      <c r="BCO36" s="3" t="str">
        <f t="shared" si="288"/>
        <v/>
      </c>
      <c r="BCT36" s="3" t="str">
        <f t="shared" si="289"/>
        <v/>
      </c>
      <c r="BCY36" s="3" t="str">
        <f t="shared" si="290"/>
        <v/>
      </c>
      <c r="BDD36" s="3" t="str">
        <f t="shared" si="291"/>
        <v/>
      </c>
      <c r="BDI36" s="3" t="str">
        <f t="shared" si="292"/>
        <v/>
      </c>
      <c r="BDN36" s="3" t="str">
        <f t="shared" si="293"/>
        <v/>
      </c>
      <c r="BDS36" s="3" t="str">
        <f t="shared" si="294"/>
        <v/>
      </c>
      <c r="BDU36" s="6">
        <v>40451</v>
      </c>
      <c r="BDV36" s="1">
        <v>14.77</v>
      </c>
      <c r="BDW36" s="1">
        <v>38369709</v>
      </c>
      <c r="BDX36" s="3">
        <f t="shared" si="295"/>
        <v>566720601.92999995</v>
      </c>
      <c r="BDZ36" s="6">
        <v>40451</v>
      </c>
      <c r="BEA36" s="1">
        <v>5.85</v>
      </c>
      <c r="BEB36" s="1">
        <v>169702952</v>
      </c>
      <c r="BEC36" s="3">
        <f t="shared" si="296"/>
        <v>992762269.19999993</v>
      </c>
      <c r="BEH36" s="3" t="str">
        <f t="shared" si="297"/>
        <v/>
      </c>
      <c r="BEM36" s="3" t="str">
        <f t="shared" si="298"/>
        <v/>
      </c>
      <c r="BER36" s="3" t="str">
        <f t="shared" si="299"/>
        <v/>
      </c>
      <c r="BET36" s="6">
        <v>40451</v>
      </c>
      <c r="BEU36" s="1">
        <v>31.7</v>
      </c>
      <c r="BEV36" s="1">
        <v>150899539</v>
      </c>
      <c r="BEW36" s="3">
        <f t="shared" si="300"/>
        <v>4783515386.3000002</v>
      </c>
      <c r="BEY36" s="6">
        <v>40451</v>
      </c>
      <c r="BEZ36" s="1">
        <v>24.66</v>
      </c>
      <c r="BFA36" s="1">
        <v>24896098</v>
      </c>
      <c r="BFB36" s="3">
        <f t="shared" si="301"/>
        <v>613937776.67999995</v>
      </c>
      <c r="BFD36" s="6">
        <v>40451</v>
      </c>
      <c r="BFE36" s="1">
        <v>16.329999999999998</v>
      </c>
      <c r="BFF36" s="1">
        <v>36377727</v>
      </c>
      <c r="BFG36" s="3">
        <f t="shared" si="302"/>
        <v>594048281.90999997</v>
      </c>
      <c r="BFI36" s="6">
        <v>40451</v>
      </c>
      <c r="BFJ36" s="1">
        <v>28.76</v>
      </c>
      <c r="BFK36" s="1">
        <v>82163059</v>
      </c>
      <c r="BFL36" s="3">
        <f t="shared" si="303"/>
        <v>2363009576.8400002</v>
      </c>
      <c r="BFN36" s="6">
        <v>40451</v>
      </c>
      <c r="BFO36" s="1">
        <v>5.86</v>
      </c>
      <c r="BFP36" s="1">
        <v>941501741</v>
      </c>
      <c r="BFQ36" s="3">
        <f t="shared" si="304"/>
        <v>5517200202.2600002</v>
      </c>
      <c r="BFS36" s="6">
        <v>40451</v>
      </c>
      <c r="BFT36" s="1">
        <v>12.58</v>
      </c>
      <c r="BFU36" s="1">
        <v>187493038</v>
      </c>
      <c r="BFV36" s="3">
        <f t="shared" si="305"/>
        <v>2358662418.04</v>
      </c>
      <c r="BFX36" s="6">
        <v>40451</v>
      </c>
      <c r="BFY36" s="1">
        <v>28.14</v>
      </c>
      <c r="BFZ36" s="1">
        <v>14545187</v>
      </c>
      <c r="BGA36" s="3">
        <f t="shared" si="306"/>
        <v>409301562.18000001</v>
      </c>
      <c r="BGF36" s="3" t="str">
        <f t="shared" si="307"/>
        <v/>
      </c>
      <c r="BGH36" s="6">
        <v>40451</v>
      </c>
      <c r="BGI36" s="1">
        <v>56.81</v>
      </c>
      <c r="BGJ36" s="1">
        <v>48068343</v>
      </c>
      <c r="BGK36" s="3">
        <f t="shared" si="308"/>
        <v>2730762565.8299999</v>
      </c>
      <c r="BGM36" s="6">
        <v>40451</v>
      </c>
      <c r="BGN36" s="1">
        <v>40.01</v>
      </c>
      <c r="BGO36" s="1">
        <v>9451536</v>
      </c>
      <c r="BGP36" s="3">
        <f t="shared" si="309"/>
        <v>378155955.35999995</v>
      </c>
      <c r="BGR36" s="6">
        <v>40451</v>
      </c>
      <c r="BGS36" s="1">
        <v>26</v>
      </c>
      <c r="BGT36" s="1">
        <v>81504429</v>
      </c>
      <c r="BGU36" s="3">
        <f t="shared" si="310"/>
        <v>2119115154</v>
      </c>
      <c r="BGW36" s="6">
        <v>40451</v>
      </c>
      <c r="BGX36" s="1">
        <v>12.5</v>
      </c>
      <c r="BGY36" s="1">
        <v>113356100</v>
      </c>
      <c r="BGZ36" s="3">
        <f t="shared" si="311"/>
        <v>1416951250</v>
      </c>
      <c r="BHB36" s="6">
        <v>40451</v>
      </c>
      <c r="BHC36" s="1">
        <v>3.92</v>
      </c>
      <c r="BHD36" s="1">
        <v>65353113</v>
      </c>
      <c r="BHE36" s="3">
        <f t="shared" si="312"/>
        <v>256184202.96000001</v>
      </c>
      <c r="BHJ36" s="3" t="str">
        <f t="shared" si="313"/>
        <v/>
      </c>
      <c r="BHL36" s="6">
        <v>40451</v>
      </c>
      <c r="BHM36" s="1">
        <v>6.04</v>
      </c>
      <c r="BHN36" s="1">
        <v>565229231</v>
      </c>
      <c r="BHO36" s="3">
        <f t="shared" si="314"/>
        <v>3413984555.2400002</v>
      </c>
      <c r="BHQ36" s="6">
        <v>40451</v>
      </c>
      <c r="BHR36" s="1">
        <v>53.575200000000002</v>
      </c>
      <c r="BHS36" s="1">
        <v>69348422</v>
      </c>
      <c r="BHT36" s="3">
        <f t="shared" si="315"/>
        <v>3715355578.3344002</v>
      </c>
      <c r="BHV36" s="6">
        <v>40451</v>
      </c>
      <c r="BHW36" s="1">
        <v>42.32</v>
      </c>
      <c r="BHX36" s="1">
        <v>31551568</v>
      </c>
      <c r="BHY36" s="3">
        <f t="shared" si="316"/>
        <v>1335262357.76</v>
      </c>
      <c r="BIA36" s="6">
        <v>40451</v>
      </c>
      <c r="BIB36" s="1">
        <v>30.35</v>
      </c>
      <c r="BIC36" s="1">
        <v>439526097</v>
      </c>
      <c r="BID36" s="3">
        <f t="shared" si="317"/>
        <v>13339617043.950001</v>
      </c>
      <c r="BIF36" s="6">
        <v>40451</v>
      </c>
      <c r="BIG36" s="1">
        <v>11.775</v>
      </c>
      <c r="BIH36" s="1">
        <v>934866926</v>
      </c>
      <c r="BII36" s="3">
        <f t="shared" si="318"/>
        <v>11008058053.65</v>
      </c>
      <c r="BIK36" s="6">
        <v>40451</v>
      </c>
      <c r="BIL36" s="1">
        <v>17.52</v>
      </c>
      <c r="BIM36" s="1">
        <v>71692722</v>
      </c>
      <c r="BIN36" s="3">
        <f t="shared" si="319"/>
        <v>1256056489.4400001</v>
      </c>
      <c r="BIP36" s="6">
        <v>40451</v>
      </c>
      <c r="BIQ36" s="1">
        <v>18.64</v>
      </c>
      <c r="BIR36" s="1">
        <v>629828425</v>
      </c>
      <c r="BIS36" s="3">
        <f t="shared" si="320"/>
        <v>11740001842</v>
      </c>
      <c r="BIU36" s="6">
        <v>40451</v>
      </c>
      <c r="BIV36" s="1">
        <v>7.63</v>
      </c>
      <c r="BIW36" s="1">
        <v>267722459</v>
      </c>
      <c r="BIX36" s="3">
        <f t="shared" si="321"/>
        <v>2042722362.1700001</v>
      </c>
      <c r="BIZ36" s="6">
        <v>40451</v>
      </c>
      <c r="BJA36" s="1">
        <v>49.79</v>
      </c>
      <c r="BJB36" s="1">
        <v>495512492</v>
      </c>
      <c r="BJC36" s="3">
        <f t="shared" si="322"/>
        <v>24671566976.68</v>
      </c>
      <c r="BJH36" s="3" t="str">
        <f t="shared" si="323"/>
        <v/>
      </c>
      <c r="BJJ36" s="6">
        <v>40451</v>
      </c>
      <c r="BJK36" s="1">
        <v>24.77</v>
      </c>
      <c r="BJL36" s="1">
        <v>75052572</v>
      </c>
      <c r="BJM36" s="3">
        <f t="shared" si="324"/>
        <v>1859052208.4400001</v>
      </c>
      <c r="BJR36" s="3" t="str">
        <f t="shared" si="325"/>
        <v/>
      </c>
      <c r="BJT36" s="6">
        <v>40451</v>
      </c>
      <c r="BJU36" s="1">
        <v>7.11</v>
      </c>
      <c r="BJV36" s="1">
        <v>2022544322</v>
      </c>
      <c r="BJW36" s="3">
        <f t="shared" si="326"/>
        <v>14380290129.42</v>
      </c>
      <c r="BKB36" s="3" t="str">
        <f t="shared" si="327"/>
        <v/>
      </c>
      <c r="BKG36" s="3" t="str">
        <f t="shared" si="328"/>
        <v/>
      </c>
      <c r="BKI36" s="6">
        <v>40451</v>
      </c>
      <c r="BKJ36" s="1">
        <v>18.510000000000002</v>
      </c>
      <c r="BKK36" s="1">
        <v>228259902</v>
      </c>
      <c r="BKL36" s="3">
        <f t="shared" si="329"/>
        <v>4225090786.0200005</v>
      </c>
      <c r="BKQ36" s="3" t="str">
        <f t="shared" si="330"/>
        <v/>
      </c>
      <c r="BKS36" s="6">
        <v>40451</v>
      </c>
      <c r="BKT36" s="1">
        <v>19.579999999999998</v>
      </c>
      <c r="BKU36" s="1">
        <v>46188478</v>
      </c>
      <c r="BKV36" s="3">
        <f t="shared" si="331"/>
        <v>904370399.23999989</v>
      </c>
      <c r="BKX36" s="6">
        <v>40451</v>
      </c>
      <c r="BKY36" s="1">
        <v>66.760000000000005</v>
      </c>
      <c r="BKZ36" s="1">
        <v>66940049</v>
      </c>
      <c r="BLA36" s="3">
        <f t="shared" si="332"/>
        <v>4468917671.2400007</v>
      </c>
      <c r="BLC36" s="6">
        <v>40451</v>
      </c>
      <c r="BLD36" s="1">
        <v>35.229999999999997</v>
      </c>
      <c r="BLE36" s="1">
        <v>252940531</v>
      </c>
      <c r="BLF36" s="3">
        <f t="shared" si="333"/>
        <v>8911094907.1299992</v>
      </c>
      <c r="BLH36" s="6">
        <v>40451</v>
      </c>
      <c r="BLI36" s="1">
        <v>109.44</v>
      </c>
      <c r="BLJ36" s="1">
        <v>19190966</v>
      </c>
      <c r="BLK36" s="3">
        <f t="shared" si="334"/>
        <v>2100259319.04</v>
      </c>
      <c r="BLM36" s="6">
        <v>40451</v>
      </c>
      <c r="BLN36" s="1">
        <v>26.64</v>
      </c>
      <c r="BLO36" s="1">
        <v>494824224</v>
      </c>
      <c r="BLP36" s="3">
        <f t="shared" si="335"/>
        <v>13182117327.360001</v>
      </c>
      <c r="BLR36" s="6">
        <v>40451</v>
      </c>
      <c r="BLS36" s="1">
        <v>15.13</v>
      </c>
      <c r="BLT36" s="1">
        <v>922655236</v>
      </c>
      <c r="BLU36" s="3">
        <f t="shared" si="336"/>
        <v>13959773720.68</v>
      </c>
      <c r="BLZ36" s="3" t="str">
        <f t="shared" si="337"/>
        <v/>
      </c>
      <c r="BMB36" s="6">
        <v>40451</v>
      </c>
      <c r="BMC36" s="1">
        <v>23.862400000000001</v>
      </c>
      <c r="BMD36" s="1">
        <v>226281109</v>
      </c>
      <c r="BME36" s="3">
        <f t="shared" si="338"/>
        <v>5399610335.4015999</v>
      </c>
      <c r="BMJ36" s="3" t="str">
        <f t="shared" si="339"/>
        <v/>
      </c>
      <c r="BML36" s="6">
        <v>40451</v>
      </c>
      <c r="BMM36" s="1">
        <v>35.633299999999998</v>
      </c>
      <c r="BMN36" s="1">
        <v>221905167</v>
      </c>
      <c r="BMO36" s="3">
        <f t="shared" si="340"/>
        <v>7907213387.2610998</v>
      </c>
      <c r="BMQ36" s="6">
        <v>40451</v>
      </c>
      <c r="BMR36" s="1">
        <v>28.39</v>
      </c>
      <c r="BMS36" s="1">
        <v>406843214</v>
      </c>
      <c r="BMT36" s="3">
        <f t="shared" si="341"/>
        <v>11550278845.460001</v>
      </c>
      <c r="BMV36" s="6">
        <v>40451</v>
      </c>
      <c r="BMW36" s="1">
        <v>61.7</v>
      </c>
      <c r="BMX36" s="1">
        <v>70071984</v>
      </c>
      <c r="BMY36" s="3">
        <f t="shared" si="342"/>
        <v>4323441412.8000002</v>
      </c>
      <c r="BND36" s="3" t="str">
        <f t="shared" si="343"/>
        <v/>
      </c>
      <c r="BNF36" s="6">
        <v>40451</v>
      </c>
      <c r="BNG36" s="1">
        <v>45.42</v>
      </c>
      <c r="BNH36" s="1">
        <v>243992940</v>
      </c>
      <c r="BNI36" s="3">
        <f t="shared" si="344"/>
        <v>11082159334.800001</v>
      </c>
      <c r="BNK36" s="6">
        <v>40451</v>
      </c>
      <c r="BNL36" s="1">
        <v>61.78</v>
      </c>
      <c r="BNM36" s="1">
        <v>182451074</v>
      </c>
      <c r="BNN36" s="3">
        <f t="shared" si="345"/>
        <v>11271827351.719999</v>
      </c>
      <c r="BNP36" s="6">
        <v>40451</v>
      </c>
      <c r="BNQ36" s="1">
        <v>41.85</v>
      </c>
      <c r="BNR36" s="1">
        <v>150759092</v>
      </c>
      <c r="BNS36" s="3">
        <f t="shared" si="346"/>
        <v>6309268000.1999998</v>
      </c>
      <c r="BNU36" s="6">
        <v>40451</v>
      </c>
      <c r="BNV36" s="1">
        <v>26.47</v>
      </c>
      <c r="BNW36" s="1">
        <v>115109497</v>
      </c>
      <c r="BNX36" s="3">
        <f t="shared" si="347"/>
        <v>3046948385.5899997</v>
      </c>
      <c r="BNZ36" s="6">
        <v>40451</v>
      </c>
      <c r="BOA36" s="1">
        <v>16.447500000000002</v>
      </c>
      <c r="BOB36" s="1">
        <v>296285266</v>
      </c>
      <c r="BOC36" s="3">
        <f t="shared" si="348"/>
        <v>4873151912.5350008</v>
      </c>
      <c r="BOE36" s="6">
        <v>40451</v>
      </c>
      <c r="BOF36" s="1">
        <v>102.35</v>
      </c>
      <c r="BOG36" s="1">
        <v>50246319</v>
      </c>
      <c r="BOH36" s="3">
        <f t="shared" si="349"/>
        <v>5142710749.6499996</v>
      </c>
      <c r="BOJ36" s="6">
        <v>40451</v>
      </c>
      <c r="BOK36" s="1">
        <v>19.100000000000001</v>
      </c>
      <c r="BOL36" s="1">
        <v>1691230336</v>
      </c>
      <c r="BOM36" s="3">
        <f t="shared" si="350"/>
        <v>32302499417.600002</v>
      </c>
      <c r="BOO36" s="6">
        <v>40451</v>
      </c>
      <c r="BOP36" s="1">
        <v>43.81</v>
      </c>
      <c r="BOQ36" s="1">
        <v>267551923</v>
      </c>
      <c r="BOR36" s="3">
        <f t="shared" si="351"/>
        <v>11721449746.630001</v>
      </c>
      <c r="BOT36" s="6">
        <v>40451</v>
      </c>
      <c r="BOU36" s="1">
        <v>10.269399999999999</v>
      </c>
      <c r="BOV36" s="1">
        <v>971682377</v>
      </c>
      <c r="BOW36" s="3">
        <f t="shared" si="352"/>
        <v>9978595002.3638</v>
      </c>
      <c r="BOY36" s="6">
        <v>40451</v>
      </c>
      <c r="BOZ36" s="1">
        <v>94.58</v>
      </c>
      <c r="BPA36" s="1">
        <v>118396053</v>
      </c>
      <c r="BPB36" s="3">
        <f t="shared" si="353"/>
        <v>11197898692.74</v>
      </c>
      <c r="BPD36" s="6">
        <v>40451</v>
      </c>
      <c r="BPE36" s="1">
        <v>84.94</v>
      </c>
      <c r="BPF36" s="1">
        <v>164916491</v>
      </c>
      <c r="BPG36" s="3">
        <f t="shared" si="354"/>
        <v>14008006745.539999</v>
      </c>
      <c r="BPI36" s="6">
        <v>40451</v>
      </c>
      <c r="BPJ36" s="1">
        <v>13.9</v>
      </c>
      <c r="BPK36" s="1">
        <v>756226764</v>
      </c>
      <c r="BPL36" s="3">
        <f t="shared" si="355"/>
        <v>10511552019.6</v>
      </c>
      <c r="BPN36" s="6">
        <v>40451</v>
      </c>
      <c r="BPO36" s="1">
        <v>20.405000000000001</v>
      </c>
      <c r="BPP36" s="1">
        <v>97733137</v>
      </c>
      <c r="BPQ36" s="3">
        <f t="shared" si="356"/>
        <v>1994244660.4850001</v>
      </c>
      <c r="BPS36" s="6">
        <v>40451</v>
      </c>
      <c r="BPT36" s="1">
        <v>11.68</v>
      </c>
      <c r="BPU36" s="1">
        <v>1424130478</v>
      </c>
      <c r="BPV36" s="3">
        <f t="shared" si="357"/>
        <v>16633843983.039999</v>
      </c>
      <c r="BPX36" s="6">
        <v>40451</v>
      </c>
      <c r="BPY36" s="1">
        <v>27.95</v>
      </c>
      <c r="BPZ36" s="1">
        <v>672826360</v>
      </c>
      <c r="BQA36" s="3">
        <f t="shared" si="358"/>
        <v>18805496762</v>
      </c>
      <c r="BQF36" s="3" t="str">
        <f t="shared" si="359"/>
        <v/>
      </c>
      <c r="BQH36" s="6">
        <v>40451</v>
      </c>
      <c r="BQI36" s="1">
        <v>23.166</v>
      </c>
      <c r="BQJ36" s="1">
        <v>2258218592</v>
      </c>
      <c r="BQK36" s="3">
        <f t="shared" si="360"/>
        <v>52313891902.272003</v>
      </c>
      <c r="BQM36" s="6">
        <v>40451</v>
      </c>
      <c r="BQN36" s="1">
        <v>26.15</v>
      </c>
      <c r="BQO36" s="1">
        <v>691327488</v>
      </c>
      <c r="BQP36" s="3">
        <f t="shared" si="361"/>
        <v>18078213811.200001</v>
      </c>
      <c r="BQR36" s="6">
        <v>40451</v>
      </c>
      <c r="BQS36" s="1">
        <v>22.51</v>
      </c>
      <c r="BQT36" s="1">
        <v>56634233</v>
      </c>
      <c r="BQU36" s="3">
        <f t="shared" si="362"/>
        <v>1274836584.8300002</v>
      </c>
      <c r="BQW36" s="6">
        <v>40451</v>
      </c>
      <c r="BQX36" s="1">
        <v>17.805</v>
      </c>
      <c r="BQY36" s="1">
        <v>1571546640</v>
      </c>
      <c r="BQZ36" s="3">
        <f t="shared" si="363"/>
        <v>27981387925.200001</v>
      </c>
      <c r="BRB36" s="6">
        <v>40451</v>
      </c>
      <c r="BRC36" s="1">
        <v>11.682</v>
      </c>
      <c r="BRD36" s="1">
        <v>1404705206</v>
      </c>
      <c r="BRE36" s="3">
        <f t="shared" si="364"/>
        <v>16409766216.492001</v>
      </c>
      <c r="BRG36" s="6">
        <v>40451</v>
      </c>
      <c r="BRH36" s="1">
        <v>21.9</v>
      </c>
      <c r="BRI36" s="1">
        <v>3769617427</v>
      </c>
      <c r="BRJ36" s="3">
        <f t="shared" si="365"/>
        <v>82554621651.299988</v>
      </c>
      <c r="BRL36" s="6">
        <v>40451</v>
      </c>
      <c r="BRM36" s="1">
        <v>19.2</v>
      </c>
      <c r="BRN36" s="1">
        <v>4698912387</v>
      </c>
      <c r="BRO36" s="3">
        <f t="shared" si="366"/>
        <v>90219117830.399994</v>
      </c>
      <c r="BRQ36" s="6">
        <v>40451</v>
      </c>
      <c r="BRR36" s="1">
        <v>26.85</v>
      </c>
      <c r="BRS36" s="1">
        <v>2230052065</v>
      </c>
      <c r="BRT36" s="3">
        <f t="shared" si="367"/>
        <v>59876897945.25</v>
      </c>
      <c r="BRV36" s="6">
        <v>40451</v>
      </c>
      <c r="BRW36" s="1">
        <v>81.05</v>
      </c>
      <c r="BRX36" s="1">
        <v>599512389</v>
      </c>
      <c r="BRY36" s="3">
        <f t="shared" si="368"/>
        <v>48590479128.449997</v>
      </c>
      <c r="BSA36" s="6">
        <v>40451</v>
      </c>
      <c r="BSB36" s="1">
        <v>18.565000000000001</v>
      </c>
      <c r="BSC36" s="1">
        <v>1609536216</v>
      </c>
      <c r="BSD36" s="3">
        <f t="shared" si="369"/>
        <v>29881039850.040001</v>
      </c>
      <c r="BSF36" s="6">
        <v>40451</v>
      </c>
      <c r="BSG36" s="1">
        <v>25.114999999999998</v>
      </c>
      <c r="BSH36" s="1">
        <v>2357765207</v>
      </c>
      <c r="BSI36" s="3">
        <f t="shared" si="370"/>
        <v>59215273173.804993</v>
      </c>
      <c r="BSN36" s="3" t="str">
        <f t="shared" si="371"/>
        <v/>
      </c>
      <c r="BSP36" s="6">
        <v>40451</v>
      </c>
      <c r="BSQ36" s="1">
        <v>263.14999999999998</v>
      </c>
      <c r="BSR36" s="1">
        <v>182015476</v>
      </c>
      <c r="BSS36" s="3">
        <f t="shared" si="372"/>
        <v>47897372509.399994</v>
      </c>
      <c r="BSU36" s="6">
        <v>40451</v>
      </c>
      <c r="BSV36" s="1">
        <v>40.535699999999999</v>
      </c>
      <c r="BSW36" s="1">
        <v>9278493119</v>
      </c>
      <c r="BSX36" s="3">
        <f t="shared" si="373"/>
        <v>376110213523.84827</v>
      </c>
    </row>
    <row r="37" spans="2:1870" x14ac:dyDescent="0.2">
      <c r="B37" s="6">
        <v>40359</v>
      </c>
      <c r="C37" s="1">
        <v>10.8</v>
      </c>
      <c r="D37" s="1">
        <v>1165309</v>
      </c>
      <c r="E37" s="3">
        <f t="shared" si="0"/>
        <v>12585337.200000001</v>
      </c>
      <c r="G37" s="6">
        <v>40268</v>
      </c>
      <c r="H37" s="1">
        <v>3.5000000000000001E-3</v>
      </c>
      <c r="I37" s="1">
        <v>469042</v>
      </c>
      <c r="J37" s="3">
        <f t="shared" si="1"/>
        <v>1641.6469999999999</v>
      </c>
      <c r="L37" s="6">
        <v>40268</v>
      </c>
      <c r="M37" s="1">
        <v>205</v>
      </c>
      <c r="N37" s="1">
        <v>9177</v>
      </c>
      <c r="O37" s="3">
        <f t="shared" si="2"/>
        <v>1881285</v>
      </c>
      <c r="Q37" s="6">
        <v>40359</v>
      </c>
      <c r="R37" s="1">
        <v>29</v>
      </c>
      <c r="S37" s="1">
        <v>4040693</v>
      </c>
      <c r="T37" s="3">
        <f t="shared" si="3"/>
        <v>117180097</v>
      </c>
      <c r="V37" s="6">
        <v>40359</v>
      </c>
      <c r="W37" s="1">
        <v>2.5000000000000001E-3</v>
      </c>
      <c r="X37" s="1">
        <v>298587</v>
      </c>
      <c r="Y37" s="3">
        <f t="shared" si="4"/>
        <v>746.46749999999997</v>
      </c>
      <c r="AA37" s="6">
        <v>40359</v>
      </c>
      <c r="AB37" s="1">
        <v>1.25E-4</v>
      </c>
      <c r="AC37" s="1">
        <v>22856</v>
      </c>
      <c r="AD37" s="3">
        <f t="shared" si="5"/>
        <v>2.8570000000000002</v>
      </c>
      <c r="AF37" s="6">
        <v>40086</v>
      </c>
      <c r="AG37" s="1">
        <v>1.25E-4</v>
      </c>
      <c r="AH37" s="1">
        <v>184825</v>
      </c>
      <c r="AI37" s="3">
        <f t="shared" si="6"/>
        <v>23.103125000000002</v>
      </c>
      <c r="AK37" s="6">
        <v>40359</v>
      </c>
      <c r="AL37" s="1">
        <v>3.75</v>
      </c>
      <c r="AM37" s="1">
        <v>289</v>
      </c>
      <c r="AN37" s="3">
        <f t="shared" si="7"/>
        <v>1083.75</v>
      </c>
      <c r="AS37" s="3" t="str">
        <f t="shared" si="8"/>
        <v/>
      </c>
      <c r="AX37" s="3" t="str">
        <f t="shared" si="9"/>
        <v/>
      </c>
      <c r="AZ37" s="6">
        <v>40359</v>
      </c>
      <c r="BA37" s="1">
        <v>9.7727000000000004</v>
      </c>
      <c r="BB37" s="1">
        <v>62900</v>
      </c>
      <c r="BC37" s="3">
        <f t="shared" si="10"/>
        <v>614702.83000000007</v>
      </c>
      <c r="BE37" s="6">
        <v>40178</v>
      </c>
      <c r="BF37" s="1">
        <v>1.188E-3</v>
      </c>
      <c r="BG37" s="1">
        <v>1872781</v>
      </c>
      <c r="BH37" s="3">
        <f t="shared" si="11"/>
        <v>2224.863828</v>
      </c>
      <c r="BJ37" s="6">
        <v>40359</v>
      </c>
      <c r="BK37" s="1">
        <v>5.1999999999999998E-2</v>
      </c>
      <c r="BL37" s="1">
        <v>2481846</v>
      </c>
      <c r="BM37" s="3">
        <f t="shared" si="12"/>
        <v>129055.992</v>
      </c>
      <c r="BO37" s="6">
        <v>40359</v>
      </c>
      <c r="BP37" s="1">
        <v>1.1499999999999999</v>
      </c>
      <c r="BQ37" s="1">
        <v>2113061</v>
      </c>
      <c r="BR37" s="3">
        <f t="shared" si="13"/>
        <v>2430020.15</v>
      </c>
      <c r="BT37" s="6">
        <v>39813</v>
      </c>
      <c r="BU37" s="1">
        <v>1E-4</v>
      </c>
      <c r="BV37" s="1">
        <v>9800</v>
      </c>
      <c r="BW37" s="3">
        <f t="shared" si="14"/>
        <v>0.98000000000000009</v>
      </c>
      <c r="BY37" s="6">
        <v>40359</v>
      </c>
      <c r="BZ37" s="1">
        <v>1</v>
      </c>
      <c r="CA37" s="1">
        <v>5645458</v>
      </c>
      <c r="CB37" s="3">
        <f t="shared" si="15"/>
        <v>5645458</v>
      </c>
      <c r="CD37" s="6">
        <v>40359</v>
      </c>
      <c r="CE37" s="1">
        <v>0.53</v>
      </c>
      <c r="CF37" s="1">
        <v>342082</v>
      </c>
      <c r="CG37" s="3">
        <f t="shared" si="16"/>
        <v>181303.46000000002</v>
      </c>
      <c r="CI37" s="6">
        <v>40359</v>
      </c>
      <c r="CJ37" s="1">
        <v>1.25E-4</v>
      </c>
      <c r="CK37" s="1">
        <v>1190583</v>
      </c>
      <c r="CL37" s="3">
        <f t="shared" si="17"/>
        <v>148.82287500000001</v>
      </c>
      <c r="CQ37" s="3" t="str">
        <f t="shared" si="18"/>
        <v/>
      </c>
      <c r="CS37" s="6">
        <v>40359</v>
      </c>
      <c r="CT37" s="1">
        <v>1.2</v>
      </c>
      <c r="CU37" s="1">
        <v>1184320</v>
      </c>
      <c r="CV37" s="3">
        <f t="shared" si="19"/>
        <v>1421184</v>
      </c>
      <c r="CX37" s="6">
        <v>40359</v>
      </c>
      <c r="CY37" s="1">
        <v>4.95</v>
      </c>
      <c r="CZ37" s="1">
        <v>528512</v>
      </c>
      <c r="DA37" s="3">
        <f t="shared" si="20"/>
        <v>2616134.4</v>
      </c>
      <c r="DC37" s="6">
        <v>40359</v>
      </c>
      <c r="DD37" s="1">
        <v>2.5000000000000001E-2</v>
      </c>
      <c r="DE37" s="1">
        <v>10742</v>
      </c>
      <c r="DF37" s="3">
        <f t="shared" si="21"/>
        <v>268.55</v>
      </c>
      <c r="DH37" s="6">
        <v>40359</v>
      </c>
      <c r="DI37" s="1">
        <v>0.21</v>
      </c>
      <c r="DJ37" s="1">
        <v>5888296</v>
      </c>
      <c r="DK37" s="3">
        <f t="shared" si="22"/>
        <v>1236542.1599999999</v>
      </c>
      <c r="DM37" s="6">
        <v>40086</v>
      </c>
      <c r="DN37" s="1">
        <v>120</v>
      </c>
      <c r="DO37" s="1">
        <v>906</v>
      </c>
      <c r="DP37" s="3">
        <f t="shared" si="23"/>
        <v>108720</v>
      </c>
      <c r="DR37" s="6">
        <v>40359</v>
      </c>
      <c r="DS37" s="1">
        <v>0.1</v>
      </c>
      <c r="DT37" s="1">
        <v>1363314</v>
      </c>
      <c r="DU37" s="3">
        <f t="shared" si="24"/>
        <v>136331.4</v>
      </c>
      <c r="DW37" s="6">
        <v>40178</v>
      </c>
      <c r="DX37" s="1">
        <v>2.4</v>
      </c>
      <c r="DY37" s="1">
        <v>35</v>
      </c>
      <c r="DZ37" s="3">
        <f t="shared" si="25"/>
        <v>84</v>
      </c>
      <c r="EB37" s="6">
        <v>40359</v>
      </c>
      <c r="EC37" s="1">
        <v>3.2</v>
      </c>
      <c r="ED37" s="1">
        <v>22172</v>
      </c>
      <c r="EE37" s="3">
        <f t="shared" si="26"/>
        <v>70950.400000000009</v>
      </c>
      <c r="EG37" s="6">
        <v>40359</v>
      </c>
      <c r="EH37" s="1">
        <v>24</v>
      </c>
      <c r="EI37" s="1">
        <v>1690801</v>
      </c>
      <c r="EJ37" s="3">
        <f t="shared" si="27"/>
        <v>40579224</v>
      </c>
      <c r="EL37" s="6">
        <v>40359</v>
      </c>
      <c r="EM37" s="1">
        <v>0.42</v>
      </c>
      <c r="EN37" s="1">
        <v>20986786</v>
      </c>
      <c r="EO37" s="3">
        <f t="shared" si="28"/>
        <v>8814450.1199999992</v>
      </c>
      <c r="EQ37" s="6">
        <v>38625</v>
      </c>
      <c r="ER37" s="1">
        <v>0.17</v>
      </c>
      <c r="ES37" s="1">
        <v>1050</v>
      </c>
      <c r="ET37" s="3">
        <f t="shared" si="29"/>
        <v>178.5</v>
      </c>
      <c r="EV37" s="6">
        <v>40359</v>
      </c>
      <c r="EW37" s="1">
        <v>0.03</v>
      </c>
      <c r="EX37" s="1">
        <v>7711755</v>
      </c>
      <c r="EY37" s="3">
        <f t="shared" si="30"/>
        <v>231352.65</v>
      </c>
      <c r="FD37" s="3" t="str">
        <f t="shared" si="31"/>
        <v/>
      </c>
      <c r="FI37" s="3" t="str">
        <f t="shared" si="32"/>
        <v/>
      </c>
      <c r="FK37" s="6">
        <v>40359</v>
      </c>
      <c r="FL37" s="1">
        <v>2.702</v>
      </c>
      <c r="FM37" s="1">
        <v>6551904</v>
      </c>
      <c r="FN37" s="3">
        <f t="shared" si="33"/>
        <v>17703244.607999999</v>
      </c>
      <c r="FP37" s="6">
        <v>40359</v>
      </c>
      <c r="FQ37" s="1">
        <v>6.9999999999999999E-4</v>
      </c>
      <c r="FR37" s="1">
        <v>15790875</v>
      </c>
      <c r="FS37" s="3">
        <f t="shared" si="34"/>
        <v>11053.612499999999</v>
      </c>
      <c r="FU37" s="6">
        <v>40359</v>
      </c>
      <c r="FV37" s="1">
        <v>5.3800000000000001E-2</v>
      </c>
      <c r="FW37" s="1">
        <v>41694</v>
      </c>
      <c r="FX37" s="3">
        <f t="shared" si="35"/>
        <v>2243.1372000000001</v>
      </c>
      <c r="FZ37" s="6">
        <v>40359</v>
      </c>
      <c r="GA37" s="1">
        <v>10</v>
      </c>
      <c r="GB37" s="1">
        <v>26735</v>
      </c>
      <c r="GC37" s="3">
        <f t="shared" si="36"/>
        <v>267350</v>
      </c>
      <c r="GE37" s="6">
        <v>40268</v>
      </c>
      <c r="GF37" s="1">
        <v>0.02</v>
      </c>
      <c r="GG37" s="1">
        <v>710110</v>
      </c>
      <c r="GH37" s="3">
        <f t="shared" si="37"/>
        <v>14202.2</v>
      </c>
      <c r="GJ37" s="6">
        <v>40359</v>
      </c>
      <c r="GK37" s="1">
        <v>0.12</v>
      </c>
      <c r="GL37" s="1">
        <v>4390274</v>
      </c>
      <c r="GM37" s="3">
        <f t="shared" si="38"/>
        <v>526832.88</v>
      </c>
      <c r="GO37" s="6">
        <v>40359</v>
      </c>
      <c r="GP37" s="1">
        <v>14.8</v>
      </c>
      <c r="GQ37" s="1">
        <v>47663</v>
      </c>
      <c r="GR37" s="3">
        <f t="shared" si="39"/>
        <v>705412.4</v>
      </c>
      <c r="GW37" s="3" t="str">
        <f t="shared" si="40"/>
        <v/>
      </c>
      <c r="HB37" s="3" t="str">
        <f t="shared" si="41"/>
        <v/>
      </c>
      <c r="HD37" s="6">
        <v>40359</v>
      </c>
      <c r="HE37" s="1">
        <v>540000.10800000001</v>
      </c>
      <c r="HF37" s="1">
        <v>0</v>
      </c>
      <c r="HG37" s="3" t="str">
        <f t="shared" si="42"/>
        <v/>
      </c>
      <c r="HL37" s="3" t="str">
        <f t="shared" si="43"/>
        <v/>
      </c>
      <c r="HN37" s="6">
        <v>40359</v>
      </c>
      <c r="HO37" s="1">
        <v>0.11700000000000001</v>
      </c>
      <c r="HP37" s="1">
        <v>212658</v>
      </c>
      <c r="HQ37" s="3">
        <f t="shared" si="44"/>
        <v>24880.986000000001</v>
      </c>
      <c r="HS37" s="6">
        <v>40359</v>
      </c>
      <c r="HT37" s="1">
        <v>6.9000000000000006E-2</v>
      </c>
      <c r="HU37" s="1">
        <v>1928730</v>
      </c>
      <c r="HV37" s="3">
        <f t="shared" si="45"/>
        <v>133082.37000000002</v>
      </c>
      <c r="IA37" s="3" t="str">
        <f t="shared" si="46"/>
        <v/>
      </c>
      <c r="IC37" s="6">
        <v>40359</v>
      </c>
      <c r="ID37" s="1">
        <v>0.08</v>
      </c>
      <c r="IE37" s="1">
        <v>4919137</v>
      </c>
      <c r="IF37" s="3">
        <f t="shared" si="47"/>
        <v>393530.96</v>
      </c>
      <c r="IH37" s="6">
        <v>40359</v>
      </c>
      <c r="II37" s="1">
        <v>0.75</v>
      </c>
      <c r="IJ37" s="1">
        <v>90613</v>
      </c>
      <c r="IK37" s="3">
        <f t="shared" si="48"/>
        <v>67959.75</v>
      </c>
      <c r="IM37" s="6">
        <v>40359</v>
      </c>
      <c r="IN37" s="1">
        <v>3.1E-4</v>
      </c>
      <c r="IO37" s="1">
        <v>32648549</v>
      </c>
      <c r="IP37" s="3">
        <f t="shared" si="49"/>
        <v>10121.05019</v>
      </c>
      <c r="IR37" s="6">
        <v>40359</v>
      </c>
      <c r="IS37" s="1">
        <v>115.5</v>
      </c>
      <c r="IT37" s="1">
        <v>7150</v>
      </c>
      <c r="IU37" s="3">
        <f t="shared" si="50"/>
        <v>825825</v>
      </c>
      <c r="IW37" s="6">
        <v>40359</v>
      </c>
      <c r="IX37" s="1">
        <v>0.46</v>
      </c>
      <c r="IY37" s="1">
        <v>2321779</v>
      </c>
      <c r="IZ37" s="3">
        <f t="shared" si="51"/>
        <v>1068018.3400000001</v>
      </c>
      <c r="JB37" s="6">
        <v>40359</v>
      </c>
      <c r="JC37" s="1">
        <v>0.26250000000000001</v>
      </c>
      <c r="JD37" s="1">
        <v>762304</v>
      </c>
      <c r="JE37" s="3">
        <f t="shared" si="52"/>
        <v>200104.80000000002</v>
      </c>
      <c r="JG37" s="6">
        <v>40359</v>
      </c>
      <c r="JH37" s="1">
        <v>7.0999999999999994E-2</v>
      </c>
      <c r="JI37" s="1">
        <v>917735</v>
      </c>
      <c r="JJ37" s="3">
        <f t="shared" si="53"/>
        <v>65159.184999999998</v>
      </c>
      <c r="JO37" s="3" t="str">
        <f t="shared" si="54"/>
        <v/>
      </c>
      <c r="JQ37" s="6">
        <v>40359</v>
      </c>
      <c r="JR37" s="1">
        <v>175</v>
      </c>
      <c r="JS37" s="1">
        <v>783</v>
      </c>
      <c r="JT37" s="3">
        <f t="shared" si="55"/>
        <v>137025</v>
      </c>
      <c r="JY37" s="3" t="str">
        <f t="shared" si="56"/>
        <v/>
      </c>
      <c r="KA37" s="6">
        <v>39171</v>
      </c>
      <c r="KB37" s="1">
        <v>10</v>
      </c>
      <c r="KC37" s="1">
        <v>18865</v>
      </c>
      <c r="KD37" s="3">
        <f t="shared" si="57"/>
        <v>188650</v>
      </c>
      <c r="KI37" s="3" t="str">
        <f t="shared" si="58"/>
        <v/>
      </c>
      <c r="KK37" s="6">
        <v>40359</v>
      </c>
      <c r="KL37" s="1">
        <v>5.98</v>
      </c>
      <c r="KM37" s="1">
        <v>52915854</v>
      </c>
      <c r="KN37" s="3">
        <f t="shared" si="59"/>
        <v>316436806.92000002</v>
      </c>
      <c r="KP37" s="6">
        <v>40359</v>
      </c>
      <c r="KQ37" s="1">
        <v>1.2</v>
      </c>
      <c r="KR37" s="1">
        <v>1636516</v>
      </c>
      <c r="KS37" s="3">
        <f t="shared" si="60"/>
        <v>1963819.2</v>
      </c>
      <c r="KU37" s="6">
        <v>40359</v>
      </c>
      <c r="KV37" s="1">
        <v>0.5</v>
      </c>
      <c r="KW37" s="1">
        <v>2423413</v>
      </c>
      <c r="KX37" s="3">
        <f t="shared" si="61"/>
        <v>1211706.5</v>
      </c>
      <c r="LC37" s="3" t="str">
        <f t="shared" si="62"/>
        <v/>
      </c>
      <c r="LE37" s="6">
        <v>40359</v>
      </c>
      <c r="LF37" s="1">
        <v>0.1</v>
      </c>
      <c r="LG37" s="1">
        <v>352307</v>
      </c>
      <c r="LH37" s="3">
        <f t="shared" si="63"/>
        <v>35230.700000000004</v>
      </c>
      <c r="LJ37" s="6">
        <v>40359</v>
      </c>
      <c r="LK37" s="1">
        <v>30.6</v>
      </c>
      <c r="LL37" s="1">
        <v>47971</v>
      </c>
      <c r="LM37" s="3">
        <f t="shared" si="64"/>
        <v>1467912.6</v>
      </c>
      <c r="LO37" s="6">
        <v>40086</v>
      </c>
      <c r="LP37" s="1">
        <v>0.56999999999999995</v>
      </c>
      <c r="LQ37" s="1">
        <v>750</v>
      </c>
      <c r="LR37" s="3">
        <f t="shared" si="65"/>
        <v>427.49999999999994</v>
      </c>
      <c r="LW37" s="3" t="str">
        <f t="shared" si="66"/>
        <v/>
      </c>
      <c r="LY37" s="6">
        <v>40359</v>
      </c>
      <c r="LZ37" s="1">
        <v>2E-3</v>
      </c>
      <c r="MA37" s="1">
        <v>7940110</v>
      </c>
      <c r="MB37" s="3">
        <f t="shared" si="67"/>
        <v>15880.220000000001</v>
      </c>
      <c r="MD37" s="6">
        <v>40359</v>
      </c>
      <c r="ME37" s="1">
        <v>0.04</v>
      </c>
      <c r="MF37" s="1">
        <v>281272</v>
      </c>
      <c r="MG37" s="3">
        <f t="shared" si="68"/>
        <v>11250.880000000001</v>
      </c>
      <c r="ML37" s="3" t="str">
        <f t="shared" si="69"/>
        <v/>
      </c>
      <c r="MQ37" s="3" t="str">
        <f t="shared" si="70"/>
        <v/>
      </c>
      <c r="MS37" s="6">
        <v>40359</v>
      </c>
      <c r="MT37" s="1">
        <v>1.8399999999999999</v>
      </c>
      <c r="MU37" s="1">
        <v>46327</v>
      </c>
      <c r="MV37" s="3">
        <f t="shared" si="71"/>
        <v>85241.68</v>
      </c>
      <c r="NA37" s="3" t="str">
        <f t="shared" si="72"/>
        <v/>
      </c>
      <c r="NC37" s="6">
        <v>40359</v>
      </c>
      <c r="ND37" s="1">
        <v>0.71</v>
      </c>
      <c r="NE37" s="1">
        <v>894070</v>
      </c>
      <c r="NF37" s="3">
        <f t="shared" si="73"/>
        <v>634789.69999999995</v>
      </c>
      <c r="NK37" s="3" t="str">
        <f t="shared" si="74"/>
        <v/>
      </c>
      <c r="NM37" s="6">
        <v>40359</v>
      </c>
      <c r="NN37" s="1">
        <v>0.7</v>
      </c>
      <c r="NO37" s="1">
        <v>3370496</v>
      </c>
      <c r="NP37" s="3">
        <f t="shared" si="75"/>
        <v>2359347.1999999997</v>
      </c>
      <c r="NR37" s="6">
        <v>40359</v>
      </c>
      <c r="NS37" s="1">
        <v>44.2</v>
      </c>
      <c r="NT37" s="1">
        <v>636898</v>
      </c>
      <c r="NU37" s="3">
        <f t="shared" si="76"/>
        <v>28150891.600000001</v>
      </c>
      <c r="NZ37" s="3" t="str">
        <f t="shared" si="77"/>
        <v/>
      </c>
      <c r="OB37" s="6">
        <v>40359</v>
      </c>
      <c r="OC37" s="1">
        <v>2.2989999999999999</v>
      </c>
      <c r="OD37" s="1">
        <v>592067</v>
      </c>
      <c r="OE37" s="3">
        <f t="shared" si="78"/>
        <v>1361162.0330000001</v>
      </c>
      <c r="OG37" s="6">
        <v>40359</v>
      </c>
      <c r="OH37" s="1">
        <v>0.25</v>
      </c>
      <c r="OI37" s="1">
        <v>8686</v>
      </c>
      <c r="OJ37" s="3">
        <f t="shared" si="79"/>
        <v>2171.5</v>
      </c>
      <c r="OO37" s="3" t="str">
        <f t="shared" si="80"/>
        <v/>
      </c>
      <c r="OQ37" s="6">
        <v>40359</v>
      </c>
      <c r="OR37" s="1">
        <v>91.23</v>
      </c>
      <c r="OS37" s="1">
        <v>142358</v>
      </c>
      <c r="OT37" s="3">
        <f t="shared" si="81"/>
        <v>12987320.34</v>
      </c>
      <c r="OV37" s="6">
        <v>40359</v>
      </c>
      <c r="OW37" s="1">
        <v>1.1000000000000001</v>
      </c>
      <c r="OX37" s="1">
        <v>193935</v>
      </c>
      <c r="OY37" s="3">
        <f t="shared" si="82"/>
        <v>213328.50000000003</v>
      </c>
      <c r="PA37" s="6">
        <v>40359</v>
      </c>
      <c r="PB37" s="1">
        <v>5.26</v>
      </c>
      <c r="PC37" s="1">
        <v>1168871</v>
      </c>
      <c r="PD37" s="3">
        <f t="shared" si="83"/>
        <v>6148261.46</v>
      </c>
      <c r="PI37" s="3" t="str">
        <f t="shared" si="84"/>
        <v/>
      </c>
      <c r="PK37" s="6">
        <v>40359</v>
      </c>
      <c r="PL37" s="1">
        <v>1.05</v>
      </c>
      <c r="PM37" s="1">
        <v>166377</v>
      </c>
      <c r="PN37" s="3">
        <f t="shared" si="85"/>
        <v>174695.85</v>
      </c>
      <c r="PP37" s="6">
        <v>40359</v>
      </c>
      <c r="PQ37" s="1">
        <v>1</v>
      </c>
      <c r="PR37" s="1">
        <v>252405</v>
      </c>
      <c r="PS37" s="3">
        <f t="shared" si="86"/>
        <v>252405</v>
      </c>
      <c r="PU37" s="6">
        <v>40359</v>
      </c>
      <c r="PV37" s="1">
        <v>52</v>
      </c>
      <c r="PW37" s="1">
        <v>761705</v>
      </c>
      <c r="PX37" s="3">
        <f t="shared" si="87"/>
        <v>39608660</v>
      </c>
      <c r="QC37" s="3" t="str">
        <f t="shared" si="88"/>
        <v/>
      </c>
      <c r="QE37" s="6">
        <v>40359</v>
      </c>
      <c r="QF37" s="1">
        <v>2.9510000000000001</v>
      </c>
      <c r="QG37" s="1">
        <v>512613</v>
      </c>
      <c r="QH37" s="3">
        <f t="shared" si="89"/>
        <v>1512720.963</v>
      </c>
      <c r="QJ37" s="6">
        <v>40359</v>
      </c>
      <c r="QK37" s="1">
        <v>0.8</v>
      </c>
      <c r="QL37" s="1">
        <v>977271</v>
      </c>
      <c r="QM37" s="3">
        <f t="shared" si="90"/>
        <v>781816.8</v>
      </c>
      <c r="QO37" s="6">
        <v>40359</v>
      </c>
      <c r="QP37" s="1">
        <v>20.945</v>
      </c>
      <c r="QQ37" s="1">
        <v>284911</v>
      </c>
      <c r="QR37" s="3">
        <f t="shared" si="91"/>
        <v>5967460.8950000005</v>
      </c>
      <c r="QT37" s="6">
        <v>40359</v>
      </c>
      <c r="QU37" s="1">
        <v>11.9</v>
      </c>
      <c r="QV37" s="1">
        <v>340063</v>
      </c>
      <c r="QW37" s="3">
        <f t="shared" si="92"/>
        <v>4046749.7</v>
      </c>
      <c r="RB37" s="3" t="str">
        <f t="shared" si="93"/>
        <v/>
      </c>
      <c r="RD37" s="6">
        <v>40359</v>
      </c>
      <c r="RE37" s="1">
        <v>20.27</v>
      </c>
      <c r="RF37" s="1">
        <v>7400</v>
      </c>
      <c r="RG37" s="3">
        <f t="shared" si="94"/>
        <v>149998</v>
      </c>
      <c r="RI37" s="6">
        <v>40359</v>
      </c>
      <c r="RJ37" s="1">
        <v>2029.6505</v>
      </c>
      <c r="RK37" s="1">
        <v>116382</v>
      </c>
      <c r="RL37" s="3">
        <f t="shared" si="95"/>
        <v>236214784.491</v>
      </c>
      <c r="RN37" s="6">
        <v>40359</v>
      </c>
      <c r="RO37" s="1">
        <v>73.3</v>
      </c>
      <c r="RP37" s="1">
        <v>1535512</v>
      </c>
      <c r="RQ37" s="3">
        <f t="shared" si="96"/>
        <v>112553029.59999999</v>
      </c>
      <c r="RS37" s="6">
        <v>40359</v>
      </c>
      <c r="RT37" s="1">
        <v>0.6</v>
      </c>
      <c r="RU37" s="1">
        <v>41200</v>
      </c>
      <c r="RV37" s="3">
        <f t="shared" si="97"/>
        <v>24720</v>
      </c>
      <c r="RX37" s="6">
        <v>40359</v>
      </c>
      <c r="RY37" s="1">
        <v>3.25</v>
      </c>
      <c r="RZ37" s="1">
        <v>23583</v>
      </c>
      <c r="SA37" s="3">
        <f t="shared" si="98"/>
        <v>76644.75</v>
      </c>
      <c r="SF37" s="3" t="str">
        <f t="shared" si="99"/>
        <v/>
      </c>
      <c r="SH37" s="6">
        <v>40359</v>
      </c>
      <c r="SI37" s="1">
        <v>2.5499999999999998</v>
      </c>
      <c r="SJ37" s="1">
        <v>325172</v>
      </c>
      <c r="SK37" s="3">
        <f t="shared" si="100"/>
        <v>829188.6</v>
      </c>
      <c r="SM37" s="6">
        <v>40178</v>
      </c>
      <c r="SN37" s="1">
        <v>20</v>
      </c>
      <c r="SO37" s="1">
        <v>2676</v>
      </c>
      <c r="SP37" s="3">
        <f t="shared" si="101"/>
        <v>53520</v>
      </c>
      <c r="SU37" s="3" t="str">
        <f t="shared" si="102"/>
        <v/>
      </c>
      <c r="SZ37" s="3" t="str">
        <f t="shared" si="103"/>
        <v/>
      </c>
      <c r="TB37" s="6">
        <v>40359</v>
      </c>
      <c r="TC37" s="1">
        <v>4.5</v>
      </c>
      <c r="TD37" s="1">
        <v>28709</v>
      </c>
      <c r="TE37" s="3">
        <f t="shared" si="104"/>
        <v>129190.5</v>
      </c>
      <c r="TG37" s="6">
        <v>40359</v>
      </c>
      <c r="TH37" s="1">
        <v>5.5</v>
      </c>
      <c r="TI37" s="1">
        <v>694063</v>
      </c>
      <c r="TJ37" s="3">
        <f t="shared" si="105"/>
        <v>3817346.5</v>
      </c>
      <c r="TL37" s="6">
        <v>40359</v>
      </c>
      <c r="TM37" s="1">
        <v>2.2000000000000002</v>
      </c>
      <c r="TN37" s="1">
        <v>3335823</v>
      </c>
      <c r="TO37" s="3">
        <f t="shared" si="106"/>
        <v>7338810.6000000006</v>
      </c>
      <c r="TQ37" s="6">
        <v>40359</v>
      </c>
      <c r="TR37" s="1">
        <v>5.665</v>
      </c>
      <c r="TS37" s="1">
        <v>1750529</v>
      </c>
      <c r="TT37" s="3">
        <f t="shared" si="107"/>
        <v>9916746.7850000001</v>
      </c>
      <c r="TY37" s="3" t="str">
        <f t="shared" si="108"/>
        <v/>
      </c>
      <c r="UA37" s="6">
        <v>40359</v>
      </c>
      <c r="UB37" s="1">
        <v>12.48</v>
      </c>
      <c r="UC37" s="1">
        <v>5632348</v>
      </c>
      <c r="UD37" s="3">
        <f t="shared" si="109"/>
        <v>70291703.040000007</v>
      </c>
      <c r="UF37" s="6">
        <v>40359</v>
      </c>
      <c r="UG37" s="1">
        <v>6.1905000000000001</v>
      </c>
      <c r="UH37" s="1">
        <v>7706</v>
      </c>
      <c r="UI37" s="3">
        <f t="shared" si="110"/>
        <v>47703.993000000002</v>
      </c>
      <c r="UK37" s="6">
        <v>40359</v>
      </c>
      <c r="UL37" s="1">
        <v>16.920000000000002</v>
      </c>
      <c r="UM37" s="1">
        <v>6490099</v>
      </c>
      <c r="UN37" s="3">
        <f t="shared" si="111"/>
        <v>109812475.08000001</v>
      </c>
      <c r="UP37" s="6">
        <v>40359</v>
      </c>
      <c r="UQ37" s="1">
        <v>8.5</v>
      </c>
      <c r="UR37" s="1">
        <v>24367</v>
      </c>
      <c r="US37" s="3">
        <f t="shared" si="112"/>
        <v>207119.5</v>
      </c>
      <c r="UX37" s="3" t="str">
        <f t="shared" si="113"/>
        <v/>
      </c>
      <c r="VC37" s="3" t="str">
        <f t="shared" si="114"/>
        <v/>
      </c>
      <c r="VH37" s="3" t="str">
        <f t="shared" si="115"/>
        <v/>
      </c>
      <c r="VJ37" s="6">
        <v>40359</v>
      </c>
      <c r="VK37" s="1">
        <v>53.725000000000001</v>
      </c>
      <c r="VL37" s="1">
        <v>72862</v>
      </c>
      <c r="VM37" s="3">
        <f t="shared" si="116"/>
        <v>3914510.95</v>
      </c>
      <c r="VO37" s="6">
        <v>40359</v>
      </c>
      <c r="VP37" s="1">
        <v>1.125</v>
      </c>
      <c r="VQ37" s="1">
        <v>427781</v>
      </c>
      <c r="VR37" s="3">
        <f t="shared" si="117"/>
        <v>481253.625</v>
      </c>
      <c r="VT37" s="6">
        <v>40359</v>
      </c>
      <c r="VU37" s="1">
        <v>0.2</v>
      </c>
      <c r="VV37" s="1">
        <v>18990</v>
      </c>
      <c r="VW37" s="3">
        <f t="shared" si="118"/>
        <v>3798</v>
      </c>
      <c r="VY37" s="6">
        <v>40359</v>
      </c>
      <c r="VZ37" s="1">
        <v>1.9</v>
      </c>
      <c r="WA37" s="1">
        <v>1571691</v>
      </c>
      <c r="WB37" s="3">
        <f t="shared" si="119"/>
        <v>2986212.9</v>
      </c>
      <c r="WG37" s="3" t="str">
        <f t="shared" si="120"/>
        <v/>
      </c>
      <c r="WL37" s="3" t="str">
        <f t="shared" si="121"/>
        <v/>
      </c>
      <c r="WN37" s="6">
        <v>40359</v>
      </c>
      <c r="WO37" s="1">
        <v>11.7727</v>
      </c>
      <c r="WP37" s="1">
        <v>13464</v>
      </c>
      <c r="WQ37" s="3">
        <f t="shared" si="122"/>
        <v>158507.63279999999</v>
      </c>
      <c r="WS37" s="6">
        <v>40359</v>
      </c>
      <c r="WT37" s="1">
        <v>43.56</v>
      </c>
      <c r="WU37" s="1">
        <v>2650316</v>
      </c>
      <c r="WV37" s="3">
        <f t="shared" si="123"/>
        <v>115447764.96000001</v>
      </c>
      <c r="WX37" s="6">
        <v>40359</v>
      </c>
      <c r="WY37" s="1">
        <v>9.6</v>
      </c>
      <c r="WZ37" s="1">
        <v>301237654</v>
      </c>
      <c r="XA37" s="3">
        <f t="shared" si="124"/>
        <v>2891881478.4000001</v>
      </c>
      <c r="XC37" s="6">
        <v>40359</v>
      </c>
      <c r="XD37" s="1">
        <v>0.78</v>
      </c>
      <c r="XE37" s="1">
        <v>184149</v>
      </c>
      <c r="XF37" s="3">
        <f t="shared" si="125"/>
        <v>143636.22</v>
      </c>
      <c r="XK37" s="3" t="str">
        <f t="shared" si="126"/>
        <v/>
      </c>
      <c r="XM37" s="6">
        <v>40359</v>
      </c>
      <c r="XN37" s="1">
        <v>6.25</v>
      </c>
      <c r="XO37" s="1">
        <v>24547</v>
      </c>
      <c r="XP37" s="3">
        <f t="shared" si="127"/>
        <v>153418.75</v>
      </c>
      <c r="XU37" s="3" t="str">
        <f t="shared" si="128"/>
        <v/>
      </c>
      <c r="XW37" s="6">
        <v>40359</v>
      </c>
      <c r="XX37" s="1">
        <v>80.8</v>
      </c>
      <c r="XY37" s="1">
        <v>598</v>
      </c>
      <c r="XZ37" s="3">
        <f t="shared" si="129"/>
        <v>48318.400000000001</v>
      </c>
      <c r="YE37" s="3" t="str">
        <f t="shared" si="130"/>
        <v/>
      </c>
      <c r="YG37" s="6">
        <v>40359</v>
      </c>
      <c r="YH37" s="1">
        <v>7.45</v>
      </c>
      <c r="YI37" s="1">
        <v>816167</v>
      </c>
      <c r="YJ37" s="3">
        <f t="shared" si="131"/>
        <v>6080444.1500000004</v>
      </c>
      <c r="YL37" s="6">
        <v>40359</v>
      </c>
      <c r="YM37" s="1">
        <v>3.68</v>
      </c>
      <c r="YN37" s="1">
        <v>731230</v>
      </c>
      <c r="YO37" s="3">
        <f t="shared" si="132"/>
        <v>2690926.4</v>
      </c>
      <c r="YT37" s="3" t="str">
        <f t="shared" si="133"/>
        <v/>
      </c>
      <c r="YV37" s="6">
        <v>40359</v>
      </c>
      <c r="YW37" s="1">
        <v>6.19</v>
      </c>
      <c r="YX37" s="1">
        <v>6380624</v>
      </c>
      <c r="YY37" s="3">
        <f t="shared" si="134"/>
        <v>39496062.560000002</v>
      </c>
      <c r="ZA37" s="6">
        <v>40359</v>
      </c>
      <c r="ZB37" s="1">
        <v>6.7042999999999999</v>
      </c>
      <c r="ZC37" s="1">
        <v>29873</v>
      </c>
      <c r="ZD37" s="3">
        <f t="shared" si="135"/>
        <v>200277.5539</v>
      </c>
      <c r="ZF37" s="6">
        <v>40359</v>
      </c>
      <c r="ZG37" s="1">
        <v>10.65</v>
      </c>
      <c r="ZH37" s="1">
        <v>15106652</v>
      </c>
      <c r="ZI37" s="3">
        <f t="shared" si="136"/>
        <v>160885843.80000001</v>
      </c>
      <c r="ZK37" s="6">
        <v>40359</v>
      </c>
      <c r="ZL37" s="1">
        <v>2.93</v>
      </c>
      <c r="ZM37" s="1">
        <v>19371700</v>
      </c>
      <c r="ZN37" s="3">
        <f t="shared" si="137"/>
        <v>56759081</v>
      </c>
      <c r="ZP37" s="6">
        <v>40359</v>
      </c>
      <c r="ZQ37" s="1">
        <v>7.5</v>
      </c>
      <c r="ZR37" s="1">
        <v>80431</v>
      </c>
      <c r="ZS37" s="3">
        <f t="shared" si="138"/>
        <v>603232.5</v>
      </c>
      <c r="ZX37" s="3" t="str">
        <f t="shared" si="139"/>
        <v/>
      </c>
      <c r="AAC37" s="3" t="str">
        <f t="shared" si="140"/>
        <v/>
      </c>
      <c r="AAH37" s="3" t="str">
        <f t="shared" si="141"/>
        <v/>
      </c>
      <c r="AAM37" s="3" t="str">
        <f t="shared" si="142"/>
        <v/>
      </c>
      <c r="AAO37" s="6">
        <v>40359</v>
      </c>
      <c r="AAP37" s="1">
        <v>5.72</v>
      </c>
      <c r="AAQ37" s="1">
        <v>12878037</v>
      </c>
      <c r="AAR37" s="3">
        <f t="shared" si="143"/>
        <v>73662371.640000001</v>
      </c>
      <c r="AAW37" s="3" t="str">
        <f t="shared" si="144"/>
        <v/>
      </c>
      <c r="ABB37" s="3" t="str">
        <f t="shared" si="145"/>
        <v/>
      </c>
      <c r="ABG37" s="3" t="str">
        <f t="shared" si="146"/>
        <v/>
      </c>
      <c r="ABL37" s="3" t="str">
        <f t="shared" si="147"/>
        <v/>
      </c>
      <c r="ABN37" s="6">
        <v>40359</v>
      </c>
      <c r="ABO37" s="1">
        <v>10.67</v>
      </c>
      <c r="ABP37" s="1">
        <v>9786867</v>
      </c>
      <c r="ABQ37" s="3">
        <f t="shared" si="148"/>
        <v>104425870.89</v>
      </c>
      <c r="ABV37" s="3" t="str">
        <f t="shared" si="149"/>
        <v/>
      </c>
      <c r="ABX37" s="6">
        <v>40359</v>
      </c>
      <c r="ABY37" s="1">
        <v>0.6</v>
      </c>
      <c r="ABZ37" s="1">
        <v>507809</v>
      </c>
      <c r="ACA37" s="3">
        <f t="shared" si="150"/>
        <v>304685.39999999997</v>
      </c>
      <c r="ACC37" s="6">
        <v>40359</v>
      </c>
      <c r="ACD37" s="1">
        <v>15.04</v>
      </c>
      <c r="ACE37" s="1">
        <v>14377077</v>
      </c>
      <c r="ACF37" s="3">
        <f t="shared" si="151"/>
        <v>216231238.07999998</v>
      </c>
      <c r="ACK37" s="3" t="str">
        <f t="shared" si="152"/>
        <v/>
      </c>
      <c r="ACP37" s="3" t="str">
        <f t="shared" si="153"/>
        <v/>
      </c>
      <c r="ACU37" s="3" t="str">
        <f t="shared" si="154"/>
        <v/>
      </c>
      <c r="ACZ37" s="3" t="str">
        <f t="shared" si="155"/>
        <v/>
      </c>
      <c r="ADB37" s="6">
        <v>40359</v>
      </c>
      <c r="ADC37" s="1">
        <v>10.01</v>
      </c>
      <c r="ADD37" s="1">
        <v>28480473</v>
      </c>
      <c r="ADE37" s="3">
        <f t="shared" si="156"/>
        <v>285089534.73000002</v>
      </c>
      <c r="ADG37" s="6">
        <v>40359</v>
      </c>
      <c r="ADH37" s="1">
        <v>5.44</v>
      </c>
      <c r="ADI37" s="1">
        <v>53405670</v>
      </c>
      <c r="ADJ37" s="3">
        <f t="shared" si="157"/>
        <v>290526844.80000001</v>
      </c>
      <c r="ADL37" s="6">
        <v>40359</v>
      </c>
      <c r="ADM37" s="1">
        <v>5.0599999999999996</v>
      </c>
      <c r="ADN37" s="1">
        <v>10694251</v>
      </c>
      <c r="ADO37" s="3">
        <f t="shared" si="158"/>
        <v>54112910.059999995</v>
      </c>
      <c r="ADT37" s="3" t="str">
        <f t="shared" si="159"/>
        <v/>
      </c>
      <c r="ADY37" s="3" t="str">
        <f t="shared" si="160"/>
        <v/>
      </c>
      <c r="AED37" s="3" t="str">
        <f t="shared" si="161"/>
        <v/>
      </c>
      <c r="AEF37" s="6">
        <v>40359</v>
      </c>
      <c r="AEG37" s="1">
        <v>4.2641</v>
      </c>
      <c r="AEH37" s="1">
        <v>129801</v>
      </c>
      <c r="AEI37" s="3">
        <f t="shared" si="162"/>
        <v>553484.44409999996</v>
      </c>
      <c r="AEN37" s="3" t="str">
        <f t="shared" si="163"/>
        <v/>
      </c>
      <c r="AEP37" s="6">
        <v>40359</v>
      </c>
      <c r="AEQ37" s="1">
        <v>8.39</v>
      </c>
      <c r="AER37" s="1">
        <v>6252345</v>
      </c>
      <c r="AES37" s="3">
        <f t="shared" si="164"/>
        <v>52457174.550000004</v>
      </c>
      <c r="AEU37" s="6">
        <v>40359</v>
      </c>
      <c r="AEV37" s="1">
        <v>2.4300000000000002</v>
      </c>
      <c r="AEW37" s="1">
        <v>14869120</v>
      </c>
      <c r="AEX37" s="3">
        <f t="shared" si="165"/>
        <v>36131961.600000001</v>
      </c>
      <c r="AEZ37" s="6">
        <v>40359</v>
      </c>
      <c r="AFA37" s="1">
        <v>6.39</v>
      </c>
      <c r="AFB37" s="1">
        <v>7381877</v>
      </c>
      <c r="AFC37" s="3">
        <f t="shared" si="166"/>
        <v>47170194.030000001</v>
      </c>
      <c r="AFH37" s="3" t="str">
        <f t="shared" si="167"/>
        <v/>
      </c>
      <c r="AFJ37" s="6">
        <v>40359</v>
      </c>
      <c r="AFK37" s="1">
        <v>11.51</v>
      </c>
      <c r="AFL37" s="1">
        <v>14103487</v>
      </c>
      <c r="AFM37" s="3">
        <f t="shared" si="168"/>
        <v>162331135.37</v>
      </c>
      <c r="AFR37" s="3" t="str">
        <f t="shared" si="169"/>
        <v/>
      </c>
      <c r="AFW37" s="3" t="str">
        <f t="shared" si="170"/>
        <v/>
      </c>
      <c r="AGB37" s="3" t="str">
        <f t="shared" si="171"/>
        <v/>
      </c>
      <c r="AGD37" s="6">
        <v>40359</v>
      </c>
      <c r="AGE37" s="1">
        <v>4.7431999999999999</v>
      </c>
      <c r="AGF37" s="1">
        <v>70306638</v>
      </c>
      <c r="AGG37" s="3">
        <f t="shared" si="172"/>
        <v>333478445.36159998</v>
      </c>
      <c r="AGL37" s="3" t="str">
        <f t="shared" si="173"/>
        <v/>
      </c>
      <c r="AGQ37" s="3" t="str">
        <f t="shared" si="174"/>
        <v/>
      </c>
      <c r="AGS37" s="6">
        <v>40359</v>
      </c>
      <c r="AGT37" s="1">
        <v>2.8</v>
      </c>
      <c r="AGU37" s="1">
        <v>19851301</v>
      </c>
      <c r="AGV37" s="3">
        <f t="shared" si="175"/>
        <v>55583642.799999997</v>
      </c>
      <c r="AGX37" s="6">
        <v>40359</v>
      </c>
      <c r="AGY37" s="1">
        <v>4.51</v>
      </c>
      <c r="AGZ37" s="1">
        <v>27967221</v>
      </c>
      <c r="AHA37" s="3">
        <f t="shared" si="176"/>
        <v>126132166.70999999</v>
      </c>
      <c r="AHC37" s="6">
        <v>40359</v>
      </c>
      <c r="AHD37" s="1">
        <v>5.89</v>
      </c>
      <c r="AHE37" s="1">
        <v>6992143</v>
      </c>
      <c r="AHF37" s="3">
        <f t="shared" si="177"/>
        <v>41183722.269999996</v>
      </c>
      <c r="AHK37" s="3" t="str">
        <f t="shared" si="178"/>
        <v/>
      </c>
      <c r="AHM37" s="6">
        <v>40359</v>
      </c>
      <c r="AHN37" s="1">
        <v>8.76</v>
      </c>
      <c r="AHO37" s="1">
        <v>8603560</v>
      </c>
      <c r="AHP37" s="3">
        <f t="shared" si="179"/>
        <v>75367185.599999994</v>
      </c>
      <c r="AHU37" s="3" t="str">
        <f t="shared" si="180"/>
        <v/>
      </c>
      <c r="AHZ37" s="3" t="str">
        <f t="shared" si="181"/>
        <v/>
      </c>
      <c r="AIB37" s="6">
        <v>40359</v>
      </c>
      <c r="AIC37" s="1">
        <v>6.63</v>
      </c>
      <c r="AID37" s="1">
        <v>24848624</v>
      </c>
      <c r="AIE37" s="3">
        <f t="shared" si="182"/>
        <v>164746377.12</v>
      </c>
      <c r="AIJ37" s="3" t="str">
        <f t="shared" si="183"/>
        <v/>
      </c>
      <c r="AIO37" s="3" t="str">
        <f t="shared" si="184"/>
        <v/>
      </c>
      <c r="AIQ37" s="6">
        <v>40359</v>
      </c>
      <c r="AIR37" s="1">
        <v>13.81</v>
      </c>
      <c r="AIS37" s="1">
        <v>8580986</v>
      </c>
      <c r="AIT37" s="3">
        <f t="shared" si="185"/>
        <v>118503416.66000001</v>
      </c>
      <c r="AIV37" s="6">
        <v>40359</v>
      </c>
      <c r="AIW37" s="1">
        <v>11.37</v>
      </c>
      <c r="AIX37" s="1">
        <v>18236001</v>
      </c>
      <c r="AIY37" s="3">
        <f t="shared" si="186"/>
        <v>207343331.36999997</v>
      </c>
      <c r="AJD37" s="3" t="str">
        <f t="shared" si="187"/>
        <v/>
      </c>
      <c r="AJI37" s="3" t="str">
        <f t="shared" si="188"/>
        <v/>
      </c>
      <c r="AJN37" s="3" t="str">
        <f t="shared" si="189"/>
        <v/>
      </c>
      <c r="AJS37" s="3" t="str">
        <f t="shared" si="190"/>
        <v/>
      </c>
      <c r="AJU37" s="6">
        <v>40359</v>
      </c>
      <c r="AJV37" s="1">
        <v>4.8</v>
      </c>
      <c r="AJW37" s="1">
        <v>6904844</v>
      </c>
      <c r="AJX37" s="3">
        <f t="shared" si="191"/>
        <v>33143251.199999999</v>
      </c>
      <c r="AJZ37" s="6">
        <v>40359</v>
      </c>
      <c r="AKA37" s="1">
        <v>102</v>
      </c>
      <c r="AKB37" s="1">
        <v>18</v>
      </c>
      <c r="AKC37" s="3">
        <f t="shared" si="192"/>
        <v>1836</v>
      </c>
      <c r="AKH37" s="3" t="str">
        <f t="shared" si="193"/>
        <v/>
      </c>
      <c r="AKM37" s="3" t="str">
        <f t="shared" si="194"/>
        <v/>
      </c>
      <c r="AKR37" s="3" t="str">
        <f t="shared" si="195"/>
        <v/>
      </c>
      <c r="AKT37" s="6">
        <v>40359</v>
      </c>
      <c r="AKU37" s="1">
        <v>3.67</v>
      </c>
      <c r="AKV37" s="1">
        <v>2049371</v>
      </c>
      <c r="AKW37" s="3">
        <f t="shared" si="196"/>
        <v>7521191.5700000003</v>
      </c>
      <c r="AKY37" s="6">
        <v>40359</v>
      </c>
      <c r="AKZ37" s="1">
        <v>7.2</v>
      </c>
      <c r="ALA37" s="1">
        <v>24446584</v>
      </c>
      <c r="ALB37" s="3">
        <f t="shared" si="197"/>
        <v>176015404.80000001</v>
      </c>
      <c r="ALG37" s="3" t="str">
        <f t="shared" si="198"/>
        <v/>
      </c>
      <c r="ALI37" s="6">
        <v>40359</v>
      </c>
      <c r="ALJ37" s="1">
        <v>2.66</v>
      </c>
      <c r="ALK37" s="1">
        <v>31834648</v>
      </c>
      <c r="ALL37" s="3">
        <f t="shared" si="199"/>
        <v>84680163.680000007</v>
      </c>
      <c r="ALN37" s="6">
        <v>40359</v>
      </c>
      <c r="ALO37" s="1">
        <v>1.33</v>
      </c>
      <c r="ALP37" s="1">
        <v>8991725</v>
      </c>
      <c r="ALQ37" s="3">
        <f t="shared" si="200"/>
        <v>11958994.25</v>
      </c>
      <c r="ALS37" s="6">
        <v>40359</v>
      </c>
      <c r="ALT37" s="1">
        <v>11.9</v>
      </c>
      <c r="ALU37" s="1">
        <v>7452623</v>
      </c>
      <c r="ALV37" s="3">
        <f t="shared" si="201"/>
        <v>88686213.700000003</v>
      </c>
      <c r="AMA37" s="3" t="str">
        <f t="shared" si="202"/>
        <v/>
      </c>
      <c r="AMF37" s="3" t="str">
        <f t="shared" si="203"/>
        <v/>
      </c>
      <c r="AMK37" s="3" t="str">
        <f t="shared" si="204"/>
        <v/>
      </c>
      <c r="AMP37" s="3" t="str">
        <f t="shared" si="205"/>
        <v/>
      </c>
      <c r="AMU37" s="3" t="str">
        <f t="shared" si="206"/>
        <v/>
      </c>
      <c r="AMZ37" s="3" t="str">
        <f t="shared" si="207"/>
        <v/>
      </c>
      <c r="ANB37" s="6">
        <v>40359</v>
      </c>
      <c r="ANC37" s="1">
        <v>10.09</v>
      </c>
      <c r="AND37" s="1">
        <v>28284109</v>
      </c>
      <c r="ANE37" s="3">
        <f t="shared" si="208"/>
        <v>285386659.81</v>
      </c>
      <c r="ANJ37" s="3" t="str">
        <f t="shared" si="209"/>
        <v/>
      </c>
      <c r="ANO37" s="3" t="str">
        <f t="shared" si="210"/>
        <v/>
      </c>
      <c r="ANQ37" s="6">
        <v>40359</v>
      </c>
      <c r="ANR37" s="1">
        <v>14.22</v>
      </c>
      <c r="ANS37" s="1">
        <v>2718126</v>
      </c>
      <c r="ANT37" s="3">
        <f t="shared" si="211"/>
        <v>38651751.719999999</v>
      </c>
      <c r="ANV37" s="6">
        <v>40359</v>
      </c>
      <c r="ANW37" s="1">
        <v>8.84</v>
      </c>
      <c r="ANX37" s="1">
        <v>6028356</v>
      </c>
      <c r="ANY37" s="3">
        <f t="shared" si="212"/>
        <v>53290667.039999999</v>
      </c>
      <c r="AOD37" s="3" t="str">
        <f t="shared" si="213"/>
        <v/>
      </c>
      <c r="AOI37" s="3" t="str">
        <f t="shared" si="214"/>
        <v/>
      </c>
      <c r="AOK37" s="6">
        <v>40359</v>
      </c>
      <c r="AOL37" s="1">
        <v>12.2</v>
      </c>
      <c r="AOM37" s="1">
        <v>693209</v>
      </c>
      <c r="AON37" s="3">
        <f t="shared" si="215"/>
        <v>8457149.7999999989</v>
      </c>
      <c r="AOS37" s="3" t="str">
        <f t="shared" si="216"/>
        <v/>
      </c>
      <c r="AOX37" s="3" t="str">
        <f t="shared" si="217"/>
        <v/>
      </c>
      <c r="APC37" s="3" t="str">
        <f t="shared" si="218"/>
        <v/>
      </c>
      <c r="APH37" s="3" t="str">
        <f t="shared" si="219"/>
        <v/>
      </c>
      <c r="APM37" s="3" t="str">
        <f t="shared" si="220"/>
        <v/>
      </c>
      <c r="APO37" s="6">
        <v>40359</v>
      </c>
      <c r="APP37" s="1">
        <v>12.1</v>
      </c>
      <c r="APQ37" s="1">
        <v>198316668</v>
      </c>
      <c r="APR37" s="3">
        <f t="shared" si="221"/>
        <v>2399631682.7999997</v>
      </c>
      <c r="APW37" s="3" t="str">
        <f t="shared" si="222"/>
        <v/>
      </c>
      <c r="APY37" s="6">
        <v>40359</v>
      </c>
      <c r="APZ37" s="1">
        <v>12.6</v>
      </c>
      <c r="AQA37" s="1">
        <v>10861872</v>
      </c>
      <c r="AQB37" s="3">
        <f t="shared" si="223"/>
        <v>136859587.19999999</v>
      </c>
      <c r="AQD37" s="6">
        <v>40359</v>
      </c>
      <c r="AQE37" s="1">
        <v>9.2100000000000009</v>
      </c>
      <c r="AQF37" s="1">
        <v>14880010</v>
      </c>
      <c r="AQG37" s="3">
        <f t="shared" si="224"/>
        <v>137044892.10000002</v>
      </c>
      <c r="AQI37" s="6">
        <v>40359</v>
      </c>
      <c r="AQJ37" s="1">
        <v>24.14</v>
      </c>
      <c r="AQK37" s="1">
        <v>10194948</v>
      </c>
      <c r="AQL37" s="3">
        <f t="shared" si="225"/>
        <v>246106044.72</v>
      </c>
      <c r="AQN37" s="6">
        <v>40359</v>
      </c>
      <c r="AQO37" s="1">
        <v>13.5</v>
      </c>
      <c r="AQP37" s="1">
        <v>17452737</v>
      </c>
      <c r="AQQ37" s="3">
        <f t="shared" si="226"/>
        <v>235611949.5</v>
      </c>
      <c r="AQS37" s="6">
        <v>40359</v>
      </c>
      <c r="AQT37" s="1">
        <v>21.43</v>
      </c>
      <c r="AQU37" s="1">
        <v>9148887</v>
      </c>
      <c r="AQV37" s="3">
        <f t="shared" si="227"/>
        <v>196060648.41</v>
      </c>
      <c r="ARA37" s="3" t="str">
        <f t="shared" si="228"/>
        <v/>
      </c>
      <c r="ARC37" s="6">
        <v>40359</v>
      </c>
      <c r="ARD37" s="1">
        <v>16.05</v>
      </c>
      <c r="ARE37" s="1">
        <v>38712977</v>
      </c>
      <c r="ARF37" s="3">
        <f t="shared" si="229"/>
        <v>621343280.85000002</v>
      </c>
      <c r="ARH37" s="6">
        <v>40359</v>
      </c>
      <c r="ARI37" s="1">
        <v>1.25</v>
      </c>
      <c r="ARJ37" s="1">
        <v>14561647</v>
      </c>
      <c r="ARK37" s="3">
        <f t="shared" si="230"/>
        <v>18202058.75</v>
      </c>
      <c r="ARM37" s="6">
        <v>40359</v>
      </c>
      <c r="ARN37" s="1">
        <v>12.93</v>
      </c>
      <c r="ARO37" s="1">
        <v>8189410</v>
      </c>
      <c r="ARP37" s="3">
        <f t="shared" si="231"/>
        <v>105889071.3</v>
      </c>
      <c r="ARU37" s="3" t="str">
        <f t="shared" si="232"/>
        <v/>
      </c>
      <c r="ARZ37" s="3" t="str">
        <f t="shared" si="233"/>
        <v/>
      </c>
      <c r="ASE37" s="3" t="str">
        <f t="shared" si="234"/>
        <v/>
      </c>
      <c r="ASJ37" s="3" t="str">
        <f t="shared" si="235"/>
        <v/>
      </c>
      <c r="ASO37" s="3" t="str">
        <f t="shared" si="236"/>
        <v/>
      </c>
      <c r="ASQ37" s="6">
        <v>40359</v>
      </c>
      <c r="ASR37" s="1">
        <v>27.5</v>
      </c>
      <c r="ASS37" s="1">
        <v>49331998</v>
      </c>
      <c r="AST37" s="3">
        <f t="shared" si="237"/>
        <v>1356629945</v>
      </c>
      <c r="ASY37" s="3" t="str">
        <f t="shared" si="238"/>
        <v/>
      </c>
      <c r="ATA37" s="6">
        <v>40359</v>
      </c>
      <c r="ATB37" s="1">
        <v>6.43</v>
      </c>
      <c r="ATC37" s="1">
        <v>60992561</v>
      </c>
      <c r="ATD37" s="3">
        <f t="shared" si="239"/>
        <v>392182167.22999996</v>
      </c>
      <c r="ATF37" s="6">
        <v>40359</v>
      </c>
      <c r="ATG37" s="1">
        <v>2.7</v>
      </c>
      <c r="ATH37" s="1">
        <v>39217813</v>
      </c>
      <c r="ATI37" s="3">
        <f t="shared" si="240"/>
        <v>105888095.10000001</v>
      </c>
      <c r="ATN37" s="3" t="str">
        <f t="shared" si="241"/>
        <v/>
      </c>
      <c r="ATS37" s="3" t="str">
        <f t="shared" si="242"/>
        <v/>
      </c>
      <c r="ATX37" s="3" t="str">
        <f t="shared" si="243"/>
        <v/>
      </c>
      <c r="ATZ37" s="6">
        <v>40359</v>
      </c>
      <c r="AUA37" s="1">
        <v>23.44</v>
      </c>
      <c r="AUB37" s="1">
        <v>2086964</v>
      </c>
      <c r="AUC37" s="3">
        <f t="shared" si="244"/>
        <v>48918436.160000004</v>
      </c>
      <c r="AUH37" s="3" t="str">
        <f t="shared" si="245"/>
        <v/>
      </c>
      <c r="AUM37" s="3" t="str">
        <f t="shared" si="246"/>
        <v/>
      </c>
      <c r="AUR37" s="3" t="str">
        <f t="shared" si="247"/>
        <v/>
      </c>
      <c r="AUT37" s="6">
        <v>40359</v>
      </c>
      <c r="AUU37" s="1">
        <v>11.09</v>
      </c>
      <c r="AUV37" s="1">
        <v>45654303</v>
      </c>
      <c r="AUW37" s="3">
        <f t="shared" si="248"/>
        <v>506306220.26999998</v>
      </c>
      <c r="AVB37" s="3" t="str">
        <f t="shared" si="249"/>
        <v/>
      </c>
      <c r="AVD37" s="6">
        <v>40359</v>
      </c>
      <c r="AVE37" s="1">
        <v>17.52</v>
      </c>
      <c r="AVF37" s="1">
        <v>152735643</v>
      </c>
      <c r="AVG37" s="3">
        <f t="shared" si="250"/>
        <v>2675928465.3600001</v>
      </c>
      <c r="AVI37" s="6">
        <v>40359</v>
      </c>
      <c r="AVJ37" s="1">
        <v>28.6</v>
      </c>
      <c r="AVK37" s="1">
        <v>35062463</v>
      </c>
      <c r="AVL37" s="3">
        <f t="shared" si="251"/>
        <v>1002786441.8000001</v>
      </c>
      <c r="AVQ37" s="3" t="str">
        <f t="shared" si="252"/>
        <v/>
      </c>
      <c r="AVS37" s="6">
        <v>40359</v>
      </c>
      <c r="AVT37" s="1">
        <v>6.85</v>
      </c>
      <c r="AVU37" s="1">
        <v>30951892</v>
      </c>
      <c r="AVV37" s="3">
        <f t="shared" si="253"/>
        <v>212020460.19999999</v>
      </c>
      <c r="AVX37" s="6">
        <v>40359</v>
      </c>
      <c r="AVY37" s="1">
        <v>17.84</v>
      </c>
      <c r="AVZ37" s="1">
        <v>26837107</v>
      </c>
      <c r="AWA37" s="3">
        <f t="shared" si="254"/>
        <v>478773988.88</v>
      </c>
      <c r="AWF37" s="3" t="str">
        <f t="shared" si="255"/>
        <v/>
      </c>
      <c r="AWH37" s="6">
        <v>40359</v>
      </c>
      <c r="AWI37" s="1">
        <v>23.96</v>
      </c>
      <c r="AWJ37" s="1">
        <v>15915606</v>
      </c>
      <c r="AWK37" s="3">
        <f t="shared" si="256"/>
        <v>381337919.75999999</v>
      </c>
      <c r="AWP37" s="3" t="str">
        <f t="shared" si="257"/>
        <v/>
      </c>
      <c r="AWU37" s="3" t="str">
        <f t="shared" si="258"/>
        <v/>
      </c>
      <c r="AWZ37" s="3" t="str">
        <f t="shared" si="259"/>
        <v/>
      </c>
      <c r="AXE37" s="3" t="str">
        <f t="shared" si="260"/>
        <v/>
      </c>
      <c r="AXG37" s="6">
        <v>40359</v>
      </c>
      <c r="AXH37" s="1">
        <v>16.36</v>
      </c>
      <c r="AXI37" s="1">
        <v>5778272</v>
      </c>
      <c r="AXJ37" s="3">
        <f t="shared" si="261"/>
        <v>94532529.920000002</v>
      </c>
      <c r="AXO37" s="3" t="str">
        <f t="shared" si="262"/>
        <v/>
      </c>
      <c r="AXT37" s="3" t="str">
        <f t="shared" si="263"/>
        <v/>
      </c>
      <c r="AXV37" s="6">
        <v>40359</v>
      </c>
      <c r="AXW37" s="1">
        <v>17.71</v>
      </c>
      <c r="AXX37" s="1">
        <v>2783581</v>
      </c>
      <c r="AXY37" s="3">
        <f t="shared" si="264"/>
        <v>49297219.510000005</v>
      </c>
      <c r="AYA37" s="6">
        <v>40359</v>
      </c>
      <c r="AYB37" s="1">
        <v>11.69</v>
      </c>
      <c r="AYC37" s="1">
        <v>11168137</v>
      </c>
      <c r="AYD37" s="3">
        <f t="shared" si="265"/>
        <v>130555521.53</v>
      </c>
      <c r="AYF37" s="6">
        <v>40359</v>
      </c>
      <c r="AYG37" s="1">
        <v>9.75</v>
      </c>
      <c r="AYH37" s="1">
        <v>13559876</v>
      </c>
      <c r="AYI37" s="3">
        <f t="shared" si="266"/>
        <v>132208791</v>
      </c>
      <c r="AYK37" s="6">
        <v>40359</v>
      </c>
      <c r="AYL37" s="1">
        <v>3.12</v>
      </c>
      <c r="AYM37" s="1">
        <v>6025677</v>
      </c>
      <c r="AYN37" s="3">
        <f t="shared" si="267"/>
        <v>18800112.240000002</v>
      </c>
      <c r="AYP37" s="6">
        <v>40359</v>
      </c>
      <c r="AYQ37" s="1">
        <v>17.850000000000001</v>
      </c>
      <c r="AYR37" s="1">
        <v>14238106</v>
      </c>
      <c r="AYS37" s="3">
        <f t="shared" si="268"/>
        <v>254150192.10000002</v>
      </c>
      <c r="AYX37" s="3" t="str">
        <f t="shared" si="269"/>
        <v/>
      </c>
      <c r="AYZ37" s="6">
        <v>40359</v>
      </c>
      <c r="AZA37" s="1">
        <v>5.5944000000000003</v>
      </c>
      <c r="AZB37" s="1">
        <v>553216375</v>
      </c>
      <c r="AZC37" s="3">
        <f t="shared" si="270"/>
        <v>3094913688.3000002</v>
      </c>
      <c r="AZH37" s="3" t="str">
        <f t="shared" si="271"/>
        <v/>
      </c>
      <c r="AZJ37" s="6">
        <v>40359</v>
      </c>
      <c r="AZK37" s="1">
        <v>32.195</v>
      </c>
      <c r="AZL37" s="1">
        <v>26477753</v>
      </c>
      <c r="AZM37" s="3">
        <f t="shared" si="272"/>
        <v>852451257.83500004</v>
      </c>
      <c r="AZO37" s="6">
        <v>40359</v>
      </c>
      <c r="AZP37" s="1">
        <v>18.93</v>
      </c>
      <c r="AZQ37" s="1">
        <v>85453818</v>
      </c>
      <c r="AZR37" s="3">
        <f t="shared" si="273"/>
        <v>1617640774.74</v>
      </c>
      <c r="AZT37" s="6">
        <v>40359</v>
      </c>
      <c r="AZU37" s="1">
        <v>37.909999999999997</v>
      </c>
      <c r="AZV37" s="1">
        <v>80303537</v>
      </c>
      <c r="AZW37" s="3">
        <f t="shared" si="274"/>
        <v>3044307087.6699996</v>
      </c>
      <c r="BAB37" s="3" t="str">
        <f t="shared" si="275"/>
        <v/>
      </c>
      <c r="BAD37" s="6">
        <v>40359</v>
      </c>
      <c r="BAE37" s="1">
        <v>13.6</v>
      </c>
      <c r="BAF37" s="1">
        <v>8566846</v>
      </c>
      <c r="BAG37" s="3">
        <f t="shared" si="276"/>
        <v>116509105.59999999</v>
      </c>
      <c r="BAL37" s="3" t="str">
        <f t="shared" si="277"/>
        <v/>
      </c>
      <c r="BAQ37" s="3" t="str">
        <f t="shared" si="278"/>
        <v/>
      </c>
      <c r="BAS37" s="6">
        <v>40359</v>
      </c>
      <c r="BAT37" s="1">
        <v>14.9</v>
      </c>
      <c r="BAU37" s="1">
        <v>128819024</v>
      </c>
      <c r="BAV37" s="3">
        <f t="shared" si="279"/>
        <v>1919403457.6000001</v>
      </c>
      <c r="BBA37" s="3" t="str">
        <f t="shared" si="280"/>
        <v/>
      </c>
      <c r="BBF37" s="3" t="str">
        <f t="shared" si="281"/>
        <v/>
      </c>
      <c r="BBK37" s="3" t="str">
        <f t="shared" si="282"/>
        <v/>
      </c>
      <c r="BBP37" s="3" t="str">
        <f t="shared" si="283"/>
        <v/>
      </c>
      <c r="BBU37" s="3" t="str">
        <f t="shared" si="284"/>
        <v/>
      </c>
      <c r="BBW37" s="6">
        <v>40359</v>
      </c>
      <c r="BBX37" s="1">
        <v>13.61</v>
      </c>
      <c r="BBY37" s="1">
        <v>89038054</v>
      </c>
      <c r="BBZ37" s="3">
        <f t="shared" si="285"/>
        <v>1211807914.9400001</v>
      </c>
      <c r="BCE37" s="3" t="str">
        <f t="shared" si="286"/>
        <v/>
      </c>
      <c r="BCJ37" s="3" t="str">
        <f t="shared" si="287"/>
        <v/>
      </c>
      <c r="BCO37" s="3" t="str">
        <f t="shared" si="288"/>
        <v/>
      </c>
      <c r="BCT37" s="3" t="str">
        <f t="shared" si="289"/>
        <v/>
      </c>
      <c r="BCY37" s="3" t="str">
        <f t="shared" si="290"/>
        <v/>
      </c>
      <c r="BDD37" s="3" t="str">
        <f t="shared" si="291"/>
        <v/>
      </c>
      <c r="BDI37" s="3" t="str">
        <f t="shared" si="292"/>
        <v/>
      </c>
      <c r="BDN37" s="3" t="str">
        <f t="shared" si="293"/>
        <v/>
      </c>
      <c r="BDS37" s="3" t="str">
        <f t="shared" si="294"/>
        <v/>
      </c>
      <c r="BDU37" s="6">
        <v>40359</v>
      </c>
      <c r="BDV37" s="1">
        <v>12.1</v>
      </c>
      <c r="BDW37" s="1">
        <v>56548038</v>
      </c>
      <c r="BDX37" s="3">
        <f t="shared" si="295"/>
        <v>684231259.79999995</v>
      </c>
      <c r="BDZ37" s="6">
        <v>40359</v>
      </c>
      <c r="BEA37" s="1">
        <v>4.95</v>
      </c>
      <c r="BEB37" s="1">
        <v>216880767</v>
      </c>
      <c r="BEC37" s="3">
        <f t="shared" si="296"/>
        <v>1073559796.6500001</v>
      </c>
      <c r="BEH37" s="3" t="str">
        <f t="shared" si="297"/>
        <v/>
      </c>
      <c r="BEM37" s="3" t="str">
        <f t="shared" si="298"/>
        <v/>
      </c>
      <c r="BER37" s="3" t="str">
        <f t="shared" si="299"/>
        <v/>
      </c>
      <c r="BET37" s="6">
        <v>40359</v>
      </c>
      <c r="BEU37" s="1">
        <v>24.82</v>
      </c>
      <c r="BEV37" s="1">
        <v>165084117</v>
      </c>
      <c r="BEW37" s="3">
        <f t="shared" si="300"/>
        <v>4097387783.9400001</v>
      </c>
      <c r="BEY37" s="6">
        <v>40359</v>
      </c>
      <c r="BEZ37" s="1">
        <v>21.79</v>
      </c>
      <c r="BFA37" s="1">
        <v>25004640</v>
      </c>
      <c r="BFB37" s="3">
        <f t="shared" si="301"/>
        <v>544851105.60000002</v>
      </c>
      <c r="BFD37" s="6">
        <v>40359</v>
      </c>
      <c r="BFE37" s="1">
        <v>17.86</v>
      </c>
      <c r="BFF37" s="1">
        <v>25977204</v>
      </c>
      <c r="BFG37" s="3">
        <f t="shared" si="302"/>
        <v>463952863.44</v>
      </c>
      <c r="BFI37" s="6">
        <v>40359</v>
      </c>
      <c r="BFJ37" s="1">
        <v>26.19</v>
      </c>
      <c r="BFK37" s="1">
        <v>56900553</v>
      </c>
      <c r="BFL37" s="3">
        <f t="shared" si="303"/>
        <v>1490225483.0700002</v>
      </c>
      <c r="BFN37" s="6">
        <v>40359</v>
      </c>
      <c r="BFO37" s="1">
        <v>5.16</v>
      </c>
      <c r="BFP37" s="1">
        <v>964371932</v>
      </c>
      <c r="BFQ37" s="3">
        <f t="shared" si="304"/>
        <v>4976159169.1199999</v>
      </c>
      <c r="BFS37" s="6">
        <v>40359</v>
      </c>
      <c r="BFT37" s="1">
        <v>10.039999999999999</v>
      </c>
      <c r="BFU37" s="1">
        <v>242364885</v>
      </c>
      <c r="BFV37" s="3">
        <f t="shared" si="305"/>
        <v>2433343445.3999996</v>
      </c>
      <c r="BFX37" s="6">
        <v>40359</v>
      </c>
      <c r="BFY37" s="1">
        <v>25.62</v>
      </c>
      <c r="BFZ37" s="1">
        <v>20709881</v>
      </c>
      <c r="BGA37" s="3">
        <f t="shared" si="306"/>
        <v>530587151.22000003</v>
      </c>
      <c r="BGF37" s="3" t="str">
        <f t="shared" si="307"/>
        <v/>
      </c>
      <c r="BGH37" s="6">
        <v>40359</v>
      </c>
      <c r="BGI37" s="1">
        <v>62.69</v>
      </c>
      <c r="BGJ37" s="1">
        <v>34206321</v>
      </c>
      <c r="BGK37" s="3">
        <f t="shared" si="308"/>
        <v>2144394263.49</v>
      </c>
      <c r="BGM37" s="6">
        <v>40359</v>
      </c>
      <c r="BGN37" s="1">
        <v>34.299999999999997</v>
      </c>
      <c r="BGO37" s="1">
        <v>10697124</v>
      </c>
      <c r="BGP37" s="3">
        <f t="shared" si="309"/>
        <v>366911353.19999999</v>
      </c>
      <c r="BGR37" s="6">
        <v>40359</v>
      </c>
      <c r="BGS37" s="1">
        <v>23.55</v>
      </c>
      <c r="BGT37" s="1">
        <v>136655552</v>
      </c>
      <c r="BGU37" s="3">
        <f t="shared" si="310"/>
        <v>3218238249.5999999</v>
      </c>
      <c r="BGW37" s="6">
        <v>40359</v>
      </c>
      <c r="BGX37" s="1">
        <v>8.2200000000000006</v>
      </c>
      <c r="BGY37" s="1">
        <v>93413970</v>
      </c>
      <c r="BGZ37" s="3">
        <f t="shared" si="311"/>
        <v>767862833.4000001</v>
      </c>
      <c r="BHB37" s="6">
        <v>40359</v>
      </c>
      <c r="BHC37" s="1">
        <v>3.4699999999999998</v>
      </c>
      <c r="BHD37" s="1">
        <v>88879427</v>
      </c>
      <c r="BHE37" s="3">
        <f t="shared" si="312"/>
        <v>308411611.69</v>
      </c>
      <c r="BHJ37" s="3" t="str">
        <f t="shared" si="313"/>
        <v/>
      </c>
      <c r="BHL37" s="6">
        <v>40359</v>
      </c>
      <c r="BHM37" s="1">
        <v>5.6</v>
      </c>
      <c r="BHN37" s="1">
        <v>568533877</v>
      </c>
      <c r="BHO37" s="3">
        <f t="shared" si="314"/>
        <v>3183789711.1999998</v>
      </c>
      <c r="BHQ37" s="6">
        <v>40359</v>
      </c>
      <c r="BHR37" s="1">
        <v>46.296100000000003</v>
      </c>
      <c r="BHS37" s="1">
        <v>87074937</v>
      </c>
      <c r="BHT37" s="3">
        <f t="shared" si="315"/>
        <v>4031229990.8457003</v>
      </c>
      <c r="BHV37" s="6">
        <v>40359</v>
      </c>
      <c r="BHW37" s="1">
        <v>41.23</v>
      </c>
      <c r="BHX37" s="1">
        <v>34584694</v>
      </c>
      <c r="BHY37" s="3">
        <f t="shared" si="316"/>
        <v>1425926933.6199999</v>
      </c>
      <c r="BIA37" s="6">
        <v>40359</v>
      </c>
      <c r="BIB37" s="1">
        <v>22.82</v>
      </c>
      <c r="BIC37" s="1">
        <v>506102603</v>
      </c>
      <c r="BID37" s="3">
        <f t="shared" si="317"/>
        <v>11549261400.460001</v>
      </c>
      <c r="BIF37" s="6">
        <v>40359</v>
      </c>
      <c r="BIG37" s="1">
        <v>13.04</v>
      </c>
      <c r="BIH37" s="1">
        <v>1014820562</v>
      </c>
      <c r="BII37" s="3">
        <f t="shared" si="318"/>
        <v>13233260128.48</v>
      </c>
      <c r="BIK37" s="6">
        <v>40359</v>
      </c>
      <c r="BIL37" s="1">
        <v>14</v>
      </c>
      <c r="BIM37" s="1">
        <v>83205876</v>
      </c>
      <c r="BIN37" s="3">
        <f t="shared" si="319"/>
        <v>1164882264</v>
      </c>
      <c r="BIP37" s="6">
        <v>40359</v>
      </c>
      <c r="BIQ37" s="1">
        <v>19.46</v>
      </c>
      <c r="BIR37" s="1">
        <v>589497392</v>
      </c>
      <c r="BIS37" s="3">
        <f t="shared" si="320"/>
        <v>11471619248.32</v>
      </c>
      <c r="BIU37" s="6">
        <v>40359</v>
      </c>
      <c r="BIV37" s="1">
        <v>5.79</v>
      </c>
      <c r="BIW37" s="1">
        <v>242116394</v>
      </c>
      <c r="BIX37" s="3">
        <f t="shared" si="321"/>
        <v>1401853921.26</v>
      </c>
      <c r="BIZ37" s="6">
        <v>40359</v>
      </c>
      <c r="BJA37" s="1">
        <v>37.31</v>
      </c>
      <c r="BJB37" s="1">
        <v>464320956</v>
      </c>
      <c r="BJC37" s="3">
        <f t="shared" si="322"/>
        <v>17323814868.360001</v>
      </c>
      <c r="BJH37" s="3" t="str">
        <f t="shared" si="323"/>
        <v/>
      </c>
      <c r="BJJ37" s="6">
        <v>40359</v>
      </c>
      <c r="BJK37" s="1">
        <v>20.87</v>
      </c>
      <c r="BJL37" s="1">
        <v>89945800</v>
      </c>
      <c r="BJM37" s="3">
        <f t="shared" si="324"/>
        <v>1877168846</v>
      </c>
      <c r="BJR37" s="3" t="str">
        <f t="shared" si="325"/>
        <v/>
      </c>
      <c r="BJT37" s="6">
        <v>40359</v>
      </c>
      <c r="BJU37" s="1">
        <v>7.32</v>
      </c>
      <c r="BJV37" s="1">
        <v>1861181827</v>
      </c>
      <c r="BJW37" s="3">
        <f t="shared" si="326"/>
        <v>13623850973.640001</v>
      </c>
      <c r="BKB37" s="3" t="str">
        <f t="shared" si="327"/>
        <v/>
      </c>
      <c r="BKG37" s="3" t="str">
        <f t="shared" si="328"/>
        <v/>
      </c>
      <c r="BKI37" s="6">
        <v>40359</v>
      </c>
      <c r="BKJ37" s="1">
        <v>16.73</v>
      </c>
      <c r="BKK37" s="1">
        <v>283995382</v>
      </c>
      <c r="BKL37" s="3">
        <f t="shared" si="329"/>
        <v>4751242740.8599997</v>
      </c>
      <c r="BKQ37" s="3" t="str">
        <f t="shared" si="330"/>
        <v/>
      </c>
      <c r="BKS37" s="6">
        <v>40359</v>
      </c>
      <c r="BKT37" s="1">
        <v>14.87</v>
      </c>
      <c r="BKU37" s="1">
        <v>85144898</v>
      </c>
      <c r="BKV37" s="3">
        <f t="shared" si="331"/>
        <v>1266104633.26</v>
      </c>
      <c r="BKX37" s="6">
        <v>40359</v>
      </c>
      <c r="BKY37" s="1">
        <v>62.16</v>
      </c>
      <c r="BKZ37" s="1">
        <v>86601721</v>
      </c>
      <c r="BLA37" s="3">
        <f t="shared" si="332"/>
        <v>5383162977.3599997</v>
      </c>
      <c r="BLC37" s="6">
        <v>40359</v>
      </c>
      <c r="BLD37" s="1">
        <v>27.88</v>
      </c>
      <c r="BLE37" s="1">
        <v>269271945</v>
      </c>
      <c r="BLF37" s="3">
        <f t="shared" si="333"/>
        <v>7507301826.5999994</v>
      </c>
      <c r="BLH37" s="6">
        <v>40359</v>
      </c>
      <c r="BLI37" s="1">
        <v>97.54</v>
      </c>
      <c r="BLJ37" s="1">
        <v>31847790</v>
      </c>
      <c r="BLK37" s="3">
        <f t="shared" si="334"/>
        <v>3106433436.6000004</v>
      </c>
      <c r="BLM37" s="6">
        <v>40359</v>
      </c>
      <c r="BLN37" s="1">
        <v>25.26</v>
      </c>
      <c r="BLO37" s="1">
        <v>495736543</v>
      </c>
      <c r="BLP37" s="3">
        <f t="shared" si="335"/>
        <v>12522305076.18</v>
      </c>
      <c r="BLR37" s="6">
        <v>40359</v>
      </c>
      <c r="BLS37" s="1">
        <v>13.88</v>
      </c>
      <c r="BLT37" s="1">
        <v>1022843428</v>
      </c>
      <c r="BLU37" s="3">
        <f t="shared" si="336"/>
        <v>14197066780.640001</v>
      </c>
      <c r="BLZ37" s="3" t="str">
        <f t="shared" si="337"/>
        <v/>
      </c>
      <c r="BMB37" s="6">
        <v>40359</v>
      </c>
      <c r="BMC37" s="1">
        <v>20.329899999999999</v>
      </c>
      <c r="BMD37" s="1">
        <v>238017627</v>
      </c>
      <c r="BME37" s="3">
        <f t="shared" si="338"/>
        <v>4838874555.1472998</v>
      </c>
      <c r="BMJ37" s="3" t="str">
        <f t="shared" si="339"/>
        <v/>
      </c>
      <c r="BML37" s="6">
        <v>40359</v>
      </c>
      <c r="BMM37" s="1">
        <v>28.73</v>
      </c>
      <c r="BMN37" s="1">
        <v>316604328</v>
      </c>
      <c r="BMO37" s="3">
        <f t="shared" si="340"/>
        <v>9096042343.4400005</v>
      </c>
      <c r="BMQ37" s="6">
        <v>40359</v>
      </c>
      <c r="BMR37" s="1">
        <v>30.16</v>
      </c>
      <c r="BMS37" s="1">
        <v>368863597</v>
      </c>
      <c r="BMT37" s="3">
        <f t="shared" si="341"/>
        <v>11124926085.52</v>
      </c>
      <c r="BMV37" s="6">
        <v>40359</v>
      </c>
      <c r="BMW37" s="1">
        <v>57.68</v>
      </c>
      <c r="BMX37" s="1">
        <v>79098964</v>
      </c>
      <c r="BMY37" s="3">
        <f t="shared" si="342"/>
        <v>4562428243.5199995</v>
      </c>
      <c r="BND37" s="3" t="str">
        <f t="shared" si="343"/>
        <v/>
      </c>
      <c r="BNF37" s="6">
        <v>40359</v>
      </c>
      <c r="BNG37" s="1">
        <v>41.1</v>
      </c>
      <c r="BNH37" s="1">
        <v>167264300</v>
      </c>
      <c r="BNI37" s="3">
        <f t="shared" si="344"/>
        <v>6874562730</v>
      </c>
      <c r="BNK37" s="6">
        <v>40359</v>
      </c>
      <c r="BNL37" s="1">
        <v>67.16</v>
      </c>
      <c r="BNM37" s="1">
        <v>169641319</v>
      </c>
      <c r="BNN37" s="3">
        <f t="shared" si="345"/>
        <v>11393110984.039999</v>
      </c>
      <c r="BNP37" s="6">
        <v>40359</v>
      </c>
      <c r="BNQ37" s="1">
        <v>38.06</v>
      </c>
      <c r="BNR37" s="1">
        <v>147475939</v>
      </c>
      <c r="BNS37" s="3">
        <f t="shared" si="346"/>
        <v>5612934238.3400002</v>
      </c>
      <c r="BNU37" s="6">
        <v>40359</v>
      </c>
      <c r="BNV37" s="1">
        <v>23.71</v>
      </c>
      <c r="BNW37" s="1">
        <v>155991736</v>
      </c>
      <c r="BNX37" s="3">
        <f t="shared" si="347"/>
        <v>3698564060.5599999</v>
      </c>
      <c r="BNZ37" s="6">
        <v>40359</v>
      </c>
      <c r="BOA37" s="1">
        <v>14.4</v>
      </c>
      <c r="BOB37" s="1">
        <v>441277590</v>
      </c>
      <c r="BOC37" s="3">
        <f t="shared" si="348"/>
        <v>6354397296</v>
      </c>
      <c r="BOE37" s="6">
        <v>40359</v>
      </c>
      <c r="BOF37" s="1">
        <v>81.22</v>
      </c>
      <c r="BOG37" s="1">
        <v>72434437</v>
      </c>
      <c r="BOH37" s="3">
        <f t="shared" si="349"/>
        <v>5883124973.1400003</v>
      </c>
      <c r="BOJ37" s="6">
        <v>40359</v>
      </c>
      <c r="BOK37" s="1">
        <v>19.6494</v>
      </c>
      <c r="BOL37" s="1">
        <v>1085563569</v>
      </c>
      <c r="BOM37" s="3">
        <f t="shared" si="350"/>
        <v>21330672792.708599</v>
      </c>
      <c r="BOO37" s="6">
        <v>40359</v>
      </c>
      <c r="BOP37" s="1">
        <v>34.770000000000003</v>
      </c>
      <c r="BOQ37" s="1">
        <v>257020494</v>
      </c>
      <c r="BOR37" s="3">
        <f t="shared" si="351"/>
        <v>8936602576.3800011</v>
      </c>
      <c r="BOT37" s="6">
        <v>40359</v>
      </c>
      <c r="BOU37" s="1">
        <v>8.2533999999999992</v>
      </c>
      <c r="BOV37" s="1">
        <v>1253593203</v>
      </c>
      <c r="BOW37" s="3">
        <f t="shared" si="352"/>
        <v>10346406141.6402</v>
      </c>
      <c r="BOY37" s="6">
        <v>40359</v>
      </c>
      <c r="BOZ37" s="1">
        <v>105.20699999999999</v>
      </c>
      <c r="BPA37" s="1">
        <v>119907483</v>
      </c>
      <c r="BPB37" s="3">
        <f t="shared" si="353"/>
        <v>12615106563.980999</v>
      </c>
      <c r="BPD37" s="6">
        <v>40359</v>
      </c>
      <c r="BPE37" s="1">
        <v>62.59</v>
      </c>
      <c r="BPF37" s="1">
        <v>166219924</v>
      </c>
      <c r="BPG37" s="3">
        <f t="shared" si="354"/>
        <v>10403705043.16</v>
      </c>
      <c r="BPI37" s="6">
        <v>40359</v>
      </c>
      <c r="BPJ37" s="1">
        <v>14.18</v>
      </c>
      <c r="BPK37" s="1">
        <v>860005823</v>
      </c>
      <c r="BPL37" s="3">
        <f t="shared" si="355"/>
        <v>12194882570.139999</v>
      </c>
      <c r="BPN37" s="6">
        <v>40359</v>
      </c>
      <c r="BPO37" s="1">
        <v>23.83</v>
      </c>
      <c r="BPP37" s="1">
        <v>35977670</v>
      </c>
      <c r="BPQ37" s="3">
        <f t="shared" si="356"/>
        <v>857347876.0999999</v>
      </c>
      <c r="BPS37" s="6">
        <v>40359</v>
      </c>
      <c r="BPT37" s="1">
        <v>12.02</v>
      </c>
      <c r="BPU37" s="1">
        <v>1585295694</v>
      </c>
      <c r="BPV37" s="3">
        <f t="shared" si="357"/>
        <v>19055254241.880001</v>
      </c>
      <c r="BPX37" s="6">
        <v>40359</v>
      </c>
      <c r="BPY37" s="1">
        <v>21.454999999999998</v>
      </c>
      <c r="BPZ37" s="1">
        <v>658209792</v>
      </c>
      <c r="BQA37" s="3">
        <f t="shared" si="358"/>
        <v>14121891087.359999</v>
      </c>
      <c r="BQF37" s="3" t="str">
        <f t="shared" si="359"/>
        <v/>
      </c>
      <c r="BQH37" s="6">
        <v>40359</v>
      </c>
      <c r="BQI37" s="1">
        <v>15.521000000000001</v>
      </c>
      <c r="BQJ37" s="1">
        <v>1525836851</v>
      </c>
      <c r="BQK37" s="3">
        <f t="shared" si="360"/>
        <v>23682513764.371002</v>
      </c>
      <c r="BQM37" s="6">
        <v>40359</v>
      </c>
      <c r="BQN37" s="1">
        <v>26.43</v>
      </c>
      <c r="BQO37" s="1">
        <v>570320352</v>
      </c>
      <c r="BQP37" s="3">
        <f t="shared" si="361"/>
        <v>15073566903.360001</v>
      </c>
      <c r="BQR37" s="6">
        <v>40359</v>
      </c>
      <c r="BQS37" s="1">
        <v>21.06</v>
      </c>
      <c r="BQT37" s="1">
        <v>53762417</v>
      </c>
      <c r="BQU37" s="3">
        <f t="shared" si="362"/>
        <v>1132236502.02</v>
      </c>
      <c r="BQW37" s="6">
        <v>40359</v>
      </c>
      <c r="BQX37" s="1">
        <v>17.14</v>
      </c>
      <c r="BQY37" s="1">
        <v>1854069646</v>
      </c>
      <c r="BQZ37" s="3">
        <f t="shared" si="363"/>
        <v>31778753732.440002</v>
      </c>
      <c r="BRB37" s="6">
        <v>40359</v>
      </c>
      <c r="BRC37" s="1">
        <v>10.210000000000001</v>
      </c>
      <c r="BRD37" s="1">
        <v>1289429939</v>
      </c>
      <c r="BRE37" s="3">
        <f t="shared" si="364"/>
        <v>13165079677.190001</v>
      </c>
      <c r="BRG37" s="6">
        <v>40359</v>
      </c>
      <c r="BRH37" s="1">
        <v>21.31</v>
      </c>
      <c r="BRI37" s="1">
        <v>3669225602</v>
      </c>
      <c r="BRJ37" s="3">
        <f t="shared" si="365"/>
        <v>78191197578.619995</v>
      </c>
      <c r="BRL37" s="6">
        <v>40359</v>
      </c>
      <c r="BRM37" s="1">
        <v>19.45</v>
      </c>
      <c r="BRN37" s="1">
        <v>4745325897</v>
      </c>
      <c r="BRO37" s="3">
        <f t="shared" si="366"/>
        <v>92296588696.649994</v>
      </c>
      <c r="BRQ37" s="6">
        <v>40359</v>
      </c>
      <c r="BRR37" s="1">
        <v>21.46</v>
      </c>
      <c r="BRS37" s="1">
        <v>1917893614</v>
      </c>
      <c r="BRT37" s="3">
        <f t="shared" si="367"/>
        <v>41157996956.440002</v>
      </c>
      <c r="BRV37" s="6">
        <v>40359</v>
      </c>
      <c r="BRW37" s="1">
        <v>67.86</v>
      </c>
      <c r="BRX37" s="1">
        <v>801356648</v>
      </c>
      <c r="BRY37" s="3">
        <f t="shared" si="368"/>
        <v>54380062133.279999</v>
      </c>
      <c r="BSA37" s="6">
        <v>40359</v>
      </c>
      <c r="BSB37" s="1">
        <v>17.6875</v>
      </c>
      <c r="BSC37" s="1">
        <v>2438879288</v>
      </c>
      <c r="BSD37" s="3">
        <f t="shared" si="369"/>
        <v>43137677406.5</v>
      </c>
      <c r="BSF37" s="6">
        <v>40359</v>
      </c>
      <c r="BSG37" s="1">
        <v>25.6</v>
      </c>
      <c r="BSH37" s="1">
        <v>3003187778</v>
      </c>
      <c r="BSI37" s="3">
        <f t="shared" si="370"/>
        <v>76881607116.800003</v>
      </c>
      <c r="BSN37" s="3" t="str">
        <f t="shared" si="371"/>
        <v/>
      </c>
      <c r="BSP37" s="6">
        <v>40359</v>
      </c>
      <c r="BSQ37" s="1">
        <v>222.691</v>
      </c>
      <c r="BSR37" s="1">
        <v>214616035</v>
      </c>
      <c r="BSS37" s="3">
        <f t="shared" si="372"/>
        <v>47793059450.184998</v>
      </c>
      <c r="BSU37" s="6">
        <v>40359</v>
      </c>
      <c r="BSV37" s="1">
        <v>35.932899999999997</v>
      </c>
      <c r="BSW37" s="1">
        <v>11776160718</v>
      </c>
      <c r="BSX37" s="3">
        <f t="shared" si="373"/>
        <v>423151605463.82214</v>
      </c>
    </row>
    <row r="38" spans="2:1870" x14ac:dyDescent="0.2">
      <c r="B38" s="6">
        <v>40268</v>
      </c>
      <c r="C38" s="1">
        <v>0.6</v>
      </c>
      <c r="D38" s="1">
        <v>337788</v>
      </c>
      <c r="E38" s="3">
        <f t="shared" si="0"/>
        <v>202672.8</v>
      </c>
      <c r="G38" s="6">
        <v>40178</v>
      </c>
      <c r="H38" s="1">
        <v>3.0000000000000001E-3</v>
      </c>
      <c r="I38" s="1">
        <v>3198340</v>
      </c>
      <c r="J38" s="3">
        <f t="shared" si="1"/>
        <v>9595.02</v>
      </c>
      <c r="L38" s="6">
        <v>40178</v>
      </c>
      <c r="M38" s="1">
        <v>250</v>
      </c>
      <c r="N38" s="1">
        <v>5961</v>
      </c>
      <c r="O38" s="3">
        <f t="shared" si="2"/>
        <v>1490250</v>
      </c>
      <c r="Q38" s="6">
        <v>40268</v>
      </c>
      <c r="R38" s="1">
        <v>93.9</v>
      </c>
      <c r="S38" s="1">
        <v>4843652</v>
      </c>
      <c r="T38" s="3">
        <f t="shared" si="3"/>
        <v>454818922.80000001</v>
      </c>
      <c r="V38" s="6">
        <v>40268</v>
      </c>
      <c r="W38" s="1">
        <v>2.5000000000000001E-3</v>
      </c>
      <c r="X38" s="1">
        <v>808698</v>
      </c>
      <c r="Y38" s="3">
        <f t="shared" si="4"/>
        <v>2021.7450000000001</v>
      </c>
      <c r="AA38" s="6">
        <v>40268</v>
      </c>
      <c r="AB38" s="1">
        <v>1.25E-4</v>
      </c>
      <c r="AC38" s="1">
        <v>44677</v>
      </c>
      <c r="AD38" s="3">
        <f t="shared" si="5"/>
        <v>5.584625</v>
      </c>
      <c r="AF38" s="6">
        <v>39994</v>
      </c>
      <c r="AG38" s="1">
        <v>1.25E-4</v>
      </c>
      <c r="AH38" s="1">
        <v>284690</v>
      </c>
      <c r="AI38" s="3">
        <f t="shared" si="6"/>
        <v>35.58625</v>
      </c>
      <c r="AK38" s="6">
        <v>40268</v>
      </c>
      <c r="AL38" s="1">
        <v>6.75</v>
      </c>
      <c r="AM38" s="1">
        <v>526</v>
      </c>
      <c r="AN38" s="3">
        <f t="shared" si="7"/>
        <v>3550.5</v>
      </c>
      <c r="AS38" s="3" t="str">
        <f t="shared" si="8"/>
        <v/>
      </c>
      <c r="AX38" s="3" t="str">
        <f t="shared" si="9"/>
        <v/>
      </c>
      <c r="AZ38" s="6">
        <v>40268</v>
      </c>
      <c r="BA38" s="1">
        <v>33.636400000000002</v>
      </c>
      <c r="BB38" s="1">
        <v>181592</v>
      </c>
      <c r="BC38" s="3">
        <f t="shared" si="10"/>
        <v>6108101.1488000005</v>
      </c>
      <c r="BE38" s="6">
        <v>40086</v>
      </c>
      <c r="BF38" s="1">
        <v>3.0000000000000001E-3</v>
      </c>
      <c r="BG38" s="1">
        <v>1867709</v>
      </c>
      <c r="BH38" s="3">
        <f t="shared" si="11"/>
        <v>5603.1270000000004</v>
      </c>
      <c r="BJ38" s="6">
        <v>40268</v>
      </c>
      <c r="BK38" s="1">
        <v>7.0000000000000007E-2</v>
      </c>
      <c r="BL38" s="1">
        <v>1213831</v>
      </c>
      <c r="BM38" s="3">
        <f t="shared" si="12"/>
        <v>84968.170000000013</v>
      </c>
      <c r="BO38" s="6">
        <v>40268</v>
      </c>
      <c r="BP38" s="1">
        <v>0.61</v>
      </c>
      <c r="BQ38" s="1">
        <v>16380</v>
      </c>
      <c r="BR38" s="3">
        <f t="shared" si="13"/>
        <v>9991.7999999999993</v>
      </c>
      <c r="BT38" s="6">
        <v>39721</v>
      </c>
      <c r="BU38" s="1">
        <v>4.0000000000000002E-4</v>
      </c>
      <c r="BV38" s="1">
        <v>7150</v>
      </c>
      <c r="BW38" s="3">
        <f t="shared" si="14"/>
        <v>2.8600000000000003</v>
      </c>
      <c r="BY38" s="6">
        <v>40268</v>
      </c>
      <c r="BZ38" s="1">
        <v>1.1599999999999999</v>
      </c>
      <c r="CA38" s="1">
        <v>15676844</v>
      </c>
      <c r="CB38" s="3">
        <f t="shared" si="15"/>
        <v>18185139.039999999</v>
      </c>
      <c r="CD38" s="6">
        <v>40268</v>
      </c>
      <c r="CE38" s="1">
        <v>0.5</v>
      </c>
      <c r="CF38" s="1">
        <v>380415</v>
      </c>
      <c r="CG38" s="3">
        <f t="shared" si="16"/>
        <v>190207.5</v>
      </c>
      <c r="CI38" s="6">
        <v>40268</v>
      </c>
      <c r="CJ38" s="1">
        <v>1.25E-4</v>
      </c>
      <c r="CK38" s="1">
        <v>265322</v>
      </c>
      <c r="CL38" s="3">
        <f t="shared" si="17"/>
        <v>33.16525</v>
      </c>
      <c r="CQ38" s="3" t="str">
        <f t="shared" si="18"/>
        <v/>
      </c>
      <c r="CS38" s="6">
        <v>40268</v>
      </c>
      <c r="CT38" s="1">
        <v>1.5</v>
      </c>
      <c r="CU38" s="1">
        <v>1757535</v>
      </c>
      <c r="CV38" s="3">
        <f t="shared" si="19"/>
        <v>2636302.5</v>
      </c>
      <c r="CX38" s="6">
        <v>40268</v>
      </c>
      <c r="CY38" s="1">
        <v>5.85</v>
      </c>
      <c r="CZ38" s="1">
        <v>359641</v>
      </c>
      <c r="DA38" s="3">
        <f t="shared" si="20"/>
        <v>2103899.85</v>
      </c>
      <c r="DC38" s="6">
        <v>40268</v>
      </c>
      <c r="DD38" s="1">
        <v>2.5000000000000001E-2</v>
      </c>
      <c r="DE38" s="1">
        <v>28619</v>
      </c>
      <c r="DF38" s="3">
        <f t="shared" si="21"/>
        <v>715.47500000000002</v>
      </c>
      <c r="DH38" s="6">
        <v>40268</v>
      </c>
      <c r="DI38" s="1">
        <v>0.17499999999999999</v>
      </c>
      <c r="DJ38" s="1">
        <v>4105785</v>
      </c>
      <c r="DK38" s="3">
        <f t="shared" si="22"/>
        <v>718512.375</v>
      </c>
      <c r="DM38" s="6">
        <v>39994</v>
      </c>
      <c r="DN38" s="1">
        <v>56</v>
      </c>
      <c r="DO38" s="1">
        <v>909</v>
      </c>
      <c r="DP38" s="3">
        <f t="shared" si="23"/>
        <v>50904</v>
      </c>
      <c r="DR38" s="6">
        <v>40268</v>
      </c>
      <c r="DS38" s="1">
        <v>0.22</v>
      </c>
      <c r="DT38" s="1">
        <v>2447309</v>
      </c>
      <c r="DU38" s="3">
        <f t="shared" si="24"/>
        <v>538407.98</v>
      </c>
      <c r="DW38" s="6">
        <v>40086</v>
      </c>
      <c r="DX38" s="1">
        <v>60</v>
      </c>
      <c r="DY38" s="1">
        <v>49</v>
      </c>
      <c r="DZ38" s="3">
        <f t="shared" si="25"/>
        <v>2940</v>
      </c>
      <c r="EB38" s="6">
        <v>40268</v>
      </c>
      <c r="EC38" s="1">
        <v>2.88</v>
      </c>
      <c r="ED38" s="1">
        <v>11955</v>
      </c>
      <c r="EE38" s="3">
        <f t="shared" si="26"/>
        <v>34430.400000000001</v>
      </c>
      <c r="EG38" s="6">
        <v>40268</v>
      </c>
      <c r="EH38" s="1">
        <v>46</v>
      </c>
      <c r="EI38" s="1">
        <v>4275057</v>
      </c>
      <c r="EJ38" s="3">
        <f t="shared" si="27"/>
        <v>196652622</v>
      </c>
      <c r="EL38" s="6">
        <v>40268</v>
      </c>
      <c r="EM38" s="1">
        <v>0.87</v>
      </c>
      <c r="EN38" s="1">
        <v>38456642</v>
      </c>
      <c r="EO38" s="3">
        <f t="shared" si="28"/>
        <v>33457278.539999999</v>
      </c>
      <c r="EQ38" s="6">
        <v>38442</v>
      </c>
      <c r="ER38" s="1">
        <v>0.2</v>
      </c>
      <c r="ES38" s="1">
        <v>2000</v>
      </c>
      <c r="ET38" s="3">
        <f t="shared" si="29"/>
        <v>400</v>
      </c>
      <c r="EV38" s="6">
        <v>40268</v>
      </c>
      <c r="EW38" s="1">
        <v>2.9000000000000001E-2</v>
      </c>
      <c r="EX38" s="1">
        <v>5718056</v>
      </c>
      <c r="EY38" s="3">
        <f t="shared" si="30"/>
        <v>165823.62400000001</v>
      </c>
      <c r="FD38" s="3" t="str">
        <f t="shared" si="31"/>
        <v/>
      </c>
      <c r="FI38" s="3" t="str">
        <f t="shared" si="32"/>
        <v/>
      </c>
      <c r="FK38" s="6">
        <v>40268</v>
      </c>
      <c r="FL38" s="1">
        <v>4.2</v>
      </c>
      <c r="FM38" s="1">
        <v>3507945</v>
      </c>
      <c r="FN38" s="3">
        <f t="shared" si="33"/>
        <v>14733369</v>
      </c>
      <c r="FP38" s="6">
        <v>40268</v>
      </c>
      <c r="FQ38" s="1">
        <v>1.1999999999999999E-3</v>
      </c>
      <c r="FR38" s="1">
        <v>14208908</v>
      </c>
      <c r="FS38" s="3">
        <f t="shared" si="34"/>
        <v>17050.689599999998</v>
      </c>
      <c r="FU38" s="6">
        <v>40268</v>
      </c>
      <c r="FV38" s="1">
        <v>0.04</v>
      </c>
      <c r="FW38" s="1">
        <v>184644</v>
      </c>
      <c r="FX38" s="3">
        <f t="shared" si="35"/>
        <v>7385.76</v>
      </c>
      <c r="FZ38" s="6">
        <v>40268</v>
      </c>
      <c r="GA38" s="1">
        <v>20</v>
      </c>
      <c r="GB38" s="1">
        <v>16597</v>
      </c>
      <c r="GC38" s="3">
        <f t="shared" si="36"/>
        <v>331940</v>
      </c>
      <c r="GE38" s="6">
        <v>40178</v>
      </c>
      <c r="GF38" s="1">
        <v>1.6000000000000001E-3</v>
      </c>
      <c r="GG38" s="1">
        <v>644767</v>
      </c>
      <c r="GH38" s="3">
        <f t="shared" si="37"/>
        <v>1031.6272000000001</v>
      </c>
      <c r="GJ38" s="6">
        <v>40268</v>
      </c>
      <c r="GK38" s="1">
        <v>0.192</v>
      </c>
      <c r="GL38" s="1">
        <v>6041164</v>
      </c>
      <c r="GM38" s="3">
        <f t="shared" si="38"/>
        <v>1159903.4880000001</v>
      </c>
      <c r="GO38" s="6">
        <v>40268</v>
      </c>
      <c r="GP38" s="1">
        <v>37.6</v>
      </c>
      <c r="GQ38" s="1">
        <v>2084</v>
      </c>
      <c r="GR38" s="3">
        <f t="shared" si="39"/>
        <v>78358.400000000009</v>
      </c>
      <c r="GW38" s="3" t="str">
        <f t="shared" si="40"/>
        <v/>
      </c>
      <c r="HB38" s="3" t="str">
        <f t="shared" si="41"/>
        <v/>
      </c>
      <c r="HD38" s="6">
        <v>40268</v>
      </c>
      <c r="HE38" s="1">
        <v>90000.017999999996</v>
      </c>
      <c r="HF38" s="1">
        <v>0</v>
      </c>
      <c r="HG38" s="3" t="str">
        <f t="shared" si="42"/>
        <v/>
      </c>
      <c r="HL38" s="3" t="str">
        <f t="shared" si="43"/>
        <v/>
      </c>
      <c r="HN38" s="6">
        <v>40268</v>
      </c>
      <c r="HO38" s="1">
        <v>0.11</v>
      </c>
      <c r="HP38" s="1">
        <v>52233</v>
      </c>
      <c r="HQ38" s="3">
        <f t="shared" si="44"/>
        <v>5745.63</v>
      </c>
      <c r="HS38" s="6">
        <v>40268</v>
      </c>
      <c r="HT38" s="1">
        <v>7.0000000000000007E-2</v>
      </c>
      <c r="HU38" s="1">
        <v>2116673</v>
      </c>
      <c r="HV38" s="3">
        <f t="shared" si="45"/>
        <v>148167.11000000002</v>
      </c>
      <c r="IA38" s="3" t="str">
        <f t="shared" si="46"/>
        <v/>
      </c>
      <c r="IC38" s="6">
        <v>40268</v>
      </c>
      <c r="ID38" s="1">
        <v>0.42</v>
      </c>
      <c r="IE38" s="1">
        <v>4209311</v>
      </c>
      <c r="IF38" s="3">
        <f t="shared" si="47"/>
        <v>1767910.6199999999</v>
      </c>
      <c r="IH38" s="6">
        <v>40268</v>
      </c>
      <c r="II38" s="1">
        <v>1.2</v>
      </c>
      <c r="IJ38" s="1">
        <v>125864</v>
      </c>
      <c r="IK38" s="3">
        <f t="shared" si="48"/>
        <v>151036.79999999999</v>
      </c>
      <c r="IM38" s="6">
        <v>40268</v>
      </c>
      <c r="IN38" s="1">
        <v>5.0000000000000001E-4</v>
      </c>
      <c r="IO38" s="1">
        <v>38287177</v>
      </c>
      <c r="IP38" s="3">
        <f t="shared" si="49"/>
        <v>19143.588500000002</v>
      </c>
      <c r="IR38" s="6">
        <v>40268</v>
      </c>
      <c r="IS38" s="1">
        <v>153.30000000000001</v>
      </c>
      <c r="IT38" s="1">
        <v>8185</v>
      </c>
      <c r="IU38" s="3">
        <f t="shared" si="50"/>
        <v>1254760.5</v>
      </c>
      <c r="IW38" s="6">
        <v>40268</v>
      </c>
      <c r="IX38" s="1">
        <v>0.62</v>
      </c>
      <c r="IY38" s="1">
        <v>2216634</v>
      </c>
      <c r="IZ38" s="3">
        <f t="shared" si="51"/>
        <v>1374313.08</v>
      </c>
      <c r="JB38" s="6">
        <v>40268</v>
      </c>
      <c r="JC38" s="1">
        <v>0.35</v>
      </c>
      <c r="JD38" s="1">
        <v>626816</v>
      </c>
      <c r="JE38" s="3">
        <f t="shared" si="52"/>
        <v>219385.59999999998</v>
      </c>
      <c r="JG38" s="6">
        <v>40268</v>
      </c>
      <c r="JH38" s="1">
        <v>0.105</v>
      </c>
      <c r="JI38" s="1">
        <v>2241776</v>
      </c>
      <c r="JJ38" s="3">
        <f t="shared" si="53"/>
        <v>235386.47999999998</v>
      </c>
      <c r="JO38" s="3" t="str">
        <f t="shared" si="54"/>
        <v/>
      </c>
      <c r="JQ38" s="6">
        <v>40268</v>
      </c>
      <c r="JR38" s="1">
        <v>250</v>
      </c>
      <c r="JS38" s="1">
        <v>609</v>
      </c>
      <c r="JT38" s="3">
        <f t="shared" si="55"/>
        <v>152250</v>
      </c>
      <c r="JY38" s="3" t="str">
        <f t="shared" si="56"/>
        <v/>
      </c>
      <c r="KA38" s="6">
        <v>39080</v>
      </c>
      <c r="KB38" s="1">
        <v>9.5</v>
      </c>
      <c r="KC38" s="1">
        <v>173034</v>
      </c>
      <c r="KD38" s="3">
        <f t="shared" si="57"/>
        <v>1643823</v>
      </c>
      <c r="KI38" s="3" t="str">
        <f t="shared" si="58"/>
        <v/>
      </c>
      <c r="KK38" s="6">
        <v>40268</v>
      </c>
      <c r="KL38" s="1">
        <v>23.43</v>
      </c>
      <c r="KM38" s="1">
        <v>10221058</v>
      </c>
      <c r="KN38" s="3">
        <f t="shared" si="59"/>
        <v>239479388.94</v>
      </c>
      <c r="KP38" s="6">
        <v>40268</v>
      </c>
      <c r="KQ38" s="1">
        <v>1.21</v>
      </c>
      <c r="KR38" s="1">
        <v>1404050</v>
      </c>
      <c r="KS38" s="3">
        <f t="shared" si="60"/>
        <v>1698900.5</v>
      </c>
      <c r="KU38" s="6">
        <v>40268</v>
      </c>
      <c r="KV38" s="1">
        <v>0.73</v>
      </c>
      <c r="KW38" s="1">
        <v>10354264</v>
      </c>
      <c r="KX38" s="3">
        <f t="shared" si="61"/>
        <v>7558612.7199999997</v>
      </c>
      <c r="LC38" s="3" t="str">
        <f t="shared" si="62"/>
        <v/>
      </c>
      <c r="LE38" s="6">
        <v>40268</v>
      </c>
      <c r="LF38" s="1">
        <v>0.05</v>
      </c>
      <c r="LG38" s="1">
        <v>1694504</v>
      </c>
      <c r="LH38" s="3">
        <f t="shared" si="63"/>
        <v>84725.200000000012</v>
      </c>
      <c r="LJ38" s="6">
        <v>40268</v>
      </c>
      <c r="LK38" s="1">
        <v>52.2</v>
      </c>
      <c r="LL38" s="1">
        <v>228775</v>
      </c>
      <c r="LM38" s="3">
        <f t="shared" si="64"/>
        <v>11942055</v>
      </c>
      <c r="LO38" s="6">
        <v>39994</v>
      </c>
      <c r="LP38" s="1">
        <v>0.56999999999999995</v>
      </c>
      <c r="LQ38" s="1">
        <v>2100</v>
      </c>
      <c r="LR38" s="3">
        <f t="shared" si="65"/>
        <v>1197</v>
      </c>
      <c r="LW38" s="3" t="str">
        <f t="shared" si="66"/>
        <v/>
      </c>
      <c r="LY38" s="6">
        <v>40268</v>
      </c>
      <c r="LZ38" s="1">
        <v>0.01</v>
      </c>
      <c r="MA38" s="1">
        <v>48465056</v>
      </c>
      <c r="MB38" s="3">
        <f t="shared" si="67"/>
        <v>484650.56</v>
      </c>
      <c r="MD38" s="6">
        <v>40268</v>
      </c>
      <c r="ME38" s="1">
        <v>4.2000000000000003E-2</v>
      </c>
      <c r="MF38" s="1">
        <v>220562</v>
      </c>
      <c r="MG38" s="3">
        <f t="shared" si="68"/>
        <v>9263.6040000000012</v>
      </c>
      <c r="ML38" s="3" t="str">
        <f t="shared" si="69"/>
        <v/>
      </c>
      <c r="MQ38" s="3" t="str">
        <f t="shared" si="70"/>
        <v/>
      </c>
      <c r="MS38" s="6">
        <v>40268</v>
      </c>
      <c r="MT38" s="1">
        <v>0.85</v>
      </c>
      <c r="MU38" s="1">
        <v>67933</v>
      </c>
      <c r="MV38" s="3">
        <f t="shared" si="71"/>
        <v>57743.049999999996</v>
      </c>
      <c r="NA38" s="3" t="str">
        <f t="shared" si="72"/>
        <v/>
      </c>
      <c r="NC38" s="6">
        <v>40268</v>
      </c>
      <c r="ND38" s="1">
        <v>0.7</v>
      </c>
      <c r="NE38" s="1">
        <v>1424817</v>
      </c>
      <c r="NF38" s="3">
        <f t="shared" si="73"/>
        <v>997371.89999999991</v>
      </c>
      <c r="NK38" s="3" t="str">
        <f t="shared" si="74"/>
        <v/>
      </c>
      <c r="NM38" s="6">
        <v>40268</v>
      </c>
      <c r="NN38" s="1">
        <v>0.9</v>
      </c>
      <c r="NO38" s="1">
        <v>1418439</v>
      </c>
      <c r="NP38" s="3">
        <f t="shared" si="75"/>
        <v>1276595.1000000001</v>
      </c>
      <c r="NR38" s="6">
        <v>40268</v>
      </c>
      <c r="NS38" s="1">
        <v>40.1</v>
      </c>
      <c r="NT38" s="1">
        <v>497036</v>
      </c>
      <c r="NU38" s="3">
        <f t="shared" si="76"/>
        <v>19931143.600000001</v>
      </c>
      <c r="NZ38" s="3" t="str">
        <f t="shared" si="77"/>
        <v/>
      </c>
      <c r="OB38" s="6">
        <v>40268</v>
      </c>
      <c r="OC38" s="1">
        <v>2.2999999999999998</v>
      </c>
      <c r="OD38" s="1">
        <v>1233894</v>
      </c>
      <c r="OE38" s="3">
        <f t="shared" si="78"/>
        <v>2837956.1999999997</v>
      </c>
      <c r="OG38" s="6">
        <v>40268</v>
      </c>
      <c r="OH38" s="1">
        <v>0.2</v>
      </c>
      <c r="OI38" s="1">
        <v>21447</v>
      </c>
      <c r="OJ38" s="3">
        <f t="shared" si="79"/>
        <v>4289.4000000000005</v>
      </c>
      <c r="OO38" s="3" t="str">
        <f t="shared" si="80"/>
        <v/>
      </c>
      <c r="OQ38" s="6">
        <v>40268</v>
      </c>
      <c r="OR38" s="1">
        <v>295.2</v>
      </c>
      <c r="OS38" s="1">
        <v>63521</v>
      </c>
      <c r="OT38" s="3">
        <f t="shared" si="81"/>
        <v>18751399.199999999</v>
      </c>
      <c r="OV38" s="6">
        <v>40268</v>
      </c>
      <c r="OW38" s="1">
        <v>1.24</v>
      </c>
      <c r="OX38" s="1">
        <v>289251</v>
      </c>
      <c r="OY38" s="3">
        <f t="shared" si="82"/>
        <v>358671.24</v>
      </c>
      <c r="PA38" s="6">
        <v>40268</v>
      </c>
      <c r="PB38" s="1">
        <v>4.8</v>
      </c>
      <c r="PC38" s="1">
        <v>2153739</v>
      </c>
      <c r="PD38" s="3">
        <f t="shared" si="83"/>
        <v>10337947.199999999</v>
      </c>
      <c r="PI38" s="3" t="str">
        <f t="shared" si="84"/>
        <v/>
      </c>
      <c r="PK38" s="6">
        <v>40268</v>
      </c>
      <c r="PL38" s="1">
        <v>1.85</v>
      </c>
      <c r="PM38" s="1">
        <v>63122</v>
      </c>
      <c r="PN38" s="3">
        <f t="shared" si="85"/>
        <v>116775.70000000001</v>
      </c>
      <c r="PP38" s="6">
        <v>40268</v>
      </c>
      <c r="PQ38" s="1">
        <v>1.9</v>
      </c>
      <c r="PR38" s="1">
        <v>278956</v>
      </c>
      <c r="PS38" s="3">
        <f t="shared" si="86"/>
        <v>530016.4</v>
      </c>
      <c r="PU38" s="6">
        <v>40268</v>
      </c>
      <c r="PV38" s="1">
        <v>91.2</v>
      </c>
      <c r="PW38" s="1">
        <v>976753</v>
      </c>
      <c r="PX38" s="3">
        <f t="shared" si="87"/>
        <v>89079873.600000009</v>
      </c>
      <c r="QC38" s="3" t="str">
        <f t="shared" si="88"/>
        <v/>
      </c>
      <c r="QE38" s="6">
        <v>40268</v>
      </c>
      <c r="QF38" s="1">
        <v>2.8898999999999999</v>
      </c>
      <c r="QG38" s="1">
        <v>454197</v>
      </c>
      <c r="QH38" s="3">
        <f t="shared" si="89"/>
        <v>1312583.9102999999</v>
      </c>
      <c r="QJ38" s="6">
        <v>40268</v>
      </c>
      <c r="QK38" s="1">
        <v>1.01</v>
      </c>
      <c r="QL38" s="1">
        <v>426078</v>
      </c>
      <c r="QM38" s="3">
        <f t="shared" si="90"/>
        <v>430338.78</v>
      </c>
      <c r="QO38" s="6">
        <v>40268</v>
      </c>
      <c r="QP38" s="1">
        <v>19.25</v>
      </c>
      <c r="QQ38" s="1">
        <v>366986</v>
      </c>
      <c r="QR38" s="3">
        <f t="shared" si="91"/>
        <v>7064480.5</v>
      </c>
      <c r="QT38" s="6">
        <v>40268</v>
      </c>
      <c r="QU38" s="1">
        <v>13.36</v>
      </c>
      <c r="QV38" s="1">
        <v>270634</v>
      </c>
      <c r="QW38" s="3">
        <f t="shared" si="92"/>
        <v>3615670.2399999998</v>
      </c>
      <c r="RB38" s="3" t="str">
        <f t="shared" si="93"/>
        <v/>
      </c>
      <c r="RD38" s="6">
        <v>40268</v>
      </c>
      <c r="RE38" s="1">
        <v>18</v>
      </c>
      <c r="RF38" s="1">
        <v>12100</v>
      </c>
      <c r="RG38" s="3">
        <f t="shared" si="94"/>
        <v>217800</v>
      </c>
      <c r="RI38" s="6">
        <v>40268</v>
      </c>
      <c r="RJ38" s="1">
        <v>2064.3004999999998</v>
      </c>
      <c r="RK38" s="1">
        <v>79629</v>
      </c>
      <c r="RL38" s="3">
        <f t="shared" si="95"/>
        <v>164378184.51449999</v>
      </c>
      <c r="RN38" s="6">
        <v>40268</v>
      </c>
      <c r="RO38" s="1">
        <v>89.7</v>
      </c>
      <c r="RP38" s="1">
        <v>1726497</v>
      </c>
      <c r="RQ38" s="3">
        <f t="shared" si="96"/>
        <v>154866780.90000001</v>
      </c>
      <c r="RS38" s="6">
        <v>40268</v>
      </c>
      <c r="RT38" s="1">
        <v>1</v>
      </c>
      <c r="RU38" s="1">
        <v>73362</v>
      </c>
      <c r="RV38" s="3">
        <f t="shared" si="97"/>
        <v>73362</v>
      </c>
      <c r="RX38" s="6">
        <v>40268</v>
      </c>
      <c r="RY38" s="1">
        <v>3.75</v>
      </c>
      <c r="RZ38" s="1">
        <v>198604</v>
      </c>
      <c r="SA38" s="3">
        <f t="shared" si="98"/>
        <v>744765</v>
      </c>
      <c r="SF38" s="3" t="str">
        <f t="shared" si="99"/>
        <v/>
      </c>
      <c r="SH38" s="6">
        <v>40268</v>
      </c>
      <c r="SI38" s="1">
        <v>3.44</v>
      </c>
      <c r="SJ38" s="1">
        <v>1081655</v>
      </c>
      <c r="SK38" s="3">
        <f t="shared" si="100"/>
        <v>3720893.1999999997</v>
      </c>
      <c r="SM38" s="6">
        <v>40086</v>
      </c>
      <c r="SN38" s="1">
        <v>20</v>
      </c>
      <c r="SO38" s="1">
        <v>125</v>
      </c>
      <c r="SP38" s="3">
        <f t="shared" si="101"/>
        <v>2500</v>
      </c>
      <c r="SU38" s="3" t="str">
        <f t="shared" si="102"/>
        <v/>
      </c>
      <c r="SZ38" s="3" t="str">
        <f t="shared" si="103"/>
        <v/>
      </c>
      <c r="TB38" s="6">
        <v>40268</v>
      </c>
      <c r="TC38" s="1">
        <v>3.75</v>
      </c>
      <c r="TD38" s="1">
        <v>22040</v>
      </c>
      <c r="TE38" s="3">
        <f t="shared" si="104"/>
        <v>82650</v>
      </c>
      <c r="TG38" s="6">
        <v>40268</v>
      </c>
      <c r="TH38" s="1">
        <v>4.97</v>
      </c>
      <c r="TI38" s="1">
        <v>494046</v>
      </c>
      <c r="TJ38" s="3">
        <f t="shared" si="105"/>
        <v>2455408.6199999996</v>
      </c>
      <c r="TL38" s="6">
        <v>40268</v>
      </c>
      <c r="TM38" s="1">
        <v>0.63</v>
      </c>
      <c r="TN38" s="1">
        <v>394687</v>
      </c>
      <c r="TO38" s="3">
        <f t="shared" si="106"/>
        <v>248652.81</v>
      </c>
      <c r="TQ38" s="6">
        <v>40268</v>
      </c>
      <c r="TR38" s="1">
        <v>9.8450000000000006</v>
      </c>
      <c r="TS38" s="1">
        <v>1301157</v>
      </c>
      <c r="TT38" s="3">
        <f t="shared" si="107"/>
        <v>12809890.665000001</v>
      </c>
      <c r="TY38" s="3" t="str">
        <f t="shared" si="108"/>
        <v/>
      </c>
      <c r="UA38" s="6">
        <v>40268</v>
      </c>
      <c r="UB38" s="1">
        <v>9.81</v>
      </c>
      <c r="UC38" s="1">
        <v>2952388</v>
      </c>
      <c r="UD38" s="3">
        <f t="shared" si="109"/>
        <v>28962926.280000001</v>
      </c>
      <c r="UF38" s="6">
        <v>40268</v>
      </c>
      <c r="UG38" s="1">
        <v>6.1905000000000001</v>
      </c>
      <c r="UH38" s="1">
        <v>2888</v>
      </c>
      <c r="UI38" s="3">
        <f t="shared" si="110"/>
        <v>17878.164000000001</v>
      </c>
      <c r="UK38" s="6">
        <v>40268</v>
      </c>
      <c r="UL38" s="1">
        <v>31.5045</v>
      </c>
      <c r="UM38" s="1">
        <v>7557156</v>
      </c>
      <c r="UN38" s="3">
        <f t="shared" si="111"/>
        <v>238084421.20199999</v>
      </c>
      <c r="UP38" s="6">
        <v>40268</v>
      </c>
      <c r="UQ38" s="1">
        <v>8.5</v>
      </c>
      <c r="UR38" s="1">
        <v>5450</v>
      </c>
      <c r="US38" s="3">
        <f t="shared" si="112"/>
        <v>46325</v>
      </c>
      <c r="UX38" s="3" t="str">
        <f t="shared" si="113"/>
        <v/>
      </c>
      <c r="VC38" s="3" t="str">
        <f t="shared" si="114"/>
        <v/>
      </c>
      <c r="VH38" s="3" t="str">
        <f t="shared" si="115"/>
        <v/>
      </c>
      <c r="VJ38" s="6">
        <v>40268</v>
      </c>
      <c r="VK38" s="1">
        <v>55</v>
      </c>
      <c r="VL38" s="1">
        <v>80234</v>
      </c>
      <c r="VM38" s="3">
        <f t="shared" si="116"/>
        <v>4412870</v>
      </c>
      <c r="VO38" s="6">
        <v>40268</v>
      </c>
      <c r="VP38" s="1">
        <v>0.57809999999999995</v>
      </c>
      <c r="VQ38" s="1">
        <v>153411</v>
      </c>
      <c r="VR38" s="3">
        <f t="shared" si="117"/>
        <v>88686.899099999995</v>
      </c>
      <c r="VT38" s="6">
        <v>40268</v>
      </c>
      <c r="VU38" s="1">
        <v>0.08</v>
      </c>
      <c r="VV38" s="1">
        <v>13664</v>
      </c>
      <c r="VW38" s="3">
        <f t="shared" si="118"/>
        <v>1093.1200000000001</v>
      </c>
      <c r="VY38" s="6">
        <v>40268</v>
      </c>
      <c r="VZ38" s="1">
        <v>2.6823999999999999</v>
      </c>
      <c r="WA38" s="1">
        <v>2102862</v>
      </c>
      <c r="WB38" s="3">
        <f t="shared" si="119"/>
        <v>5640717.0287999995</v>
      </c>
      <c r="WG38" s="3" t="str">
        <f t="shared" si="120"/>
        <v/>
      </c>
      <c r="WL38" s="3" t="str">
        <f t="shared" si="121"/>
        <v/>
      </c>
      <c r="WN38" s="6">
        <v>40268</v>
      </c>
      <c r="WO38" s="1">
        <v>7.5454999999999997</v>
      </c>
      <c r="WP38" s="1">
        <v>18281</v>
      </c>
      <c r="WQ38" s="3">
        <f t="shared" si="122"/>
        <v>137939.2855</v>
      </c>
      <c r="WS38" s="6">
        <v>40268</v>
      </c>
      <c r="WT38" s="1">
        <v>79.56</v>
      </c>
      <c r="WU38" s="1">
        <v>2199958</v>
      </c>
      <c r="WV38" s="3">
        <f t="shared" si="123"/>
        <v>175028658.48000002</v>
      </c>
      <c r="WX38" s="6">
        <v>40268</v>
      </c>
      <c r="WY38" s="1">
        <v>8.73</v>
      </c>
      <c r="WZ38" s="1">
        <v>167683366</v>
      </c>
      <c r="XA38" s="3">
        <f t="shared" si="124"/>
        <v>1463875785.1800001</v>
      </c>
      <c r="XC38" s="6">
        <v>40268</v>
      </c>
      <c r="XD38" s="1">
        <v>0.92</v>
      </c>
      <c r="XE38" s="1">
        <v>387646</v>
      </c>
      <c r="XF38" s="3">
        <f t="shared" si="125"/>
        <v>356634.32</v>
      </c>
      <c r="XK38" s="3" t="str">
        <f t="shared" si="126"/>
        <v/>
      </c>
      <c r="XM38" s="6">
        <v>40268</v>
      </c>
      <c r="XN38" s="1">
        <v>6.55</v>
      </c>
      <c r="XO38" s="1">
        <v>32571</v>
      </c>
      <c r="XP38" s="3">
        <f t="shared" si="127"/>
        <v>213340.05</v>
      </c>
      <c r="XU38" s="3" t="str">
        <f t="shared" si="128"/>
        <v/>
      </c>
      <c r="XW38" s="6">
        <v>40268</v>
      </c>
      <c r="XX38" s="1">
        <v>128</v>
      </c>
      <c r="XY38" s="1">
        <v>1484</v>
      </c>
      <c r="XZ38" s="3">
        <f t="shared" si="129"/>
        <v>189952</v>
      </c>
      <c r="YE38" s="3" t="str">
        <f t="shared" si="130"/>
        <v/>
      </c>
      <c r="YG38" s="6">
        <v>40268</v>
      </c>
      <c r="YH38" s="1">
        <v>13.75</v>
      </c>
      <c r="YI38" s="1">
        <v>1226372</v>
      </c>
      <c r="YJ38" s="3">
        <f t="shared" si="131"/>
        <v>16862615</v>
      </c>
      <c r="YL38" s="6">
        <v>40268</v>
      </c>
      <c r="YM38" s="1">
        <v>4.3</v>
      </c>
      <c r="YN38" s="1">
        <v>667908</v>
      </c>
      <c r="YO38" s="3">
        <f t="shared" si="132"/>
        <v>2872004.4</v>
      </c>
      <c r="YT38" s="3" t="str">
        <f t="shared" si="133"/>
        <v/>
      </c>
      <c r="YV38" s="6">
        <v>40268</v>
      </c>
      <c r="YW38" s="1">
        <v>8.5</v>
      </c>
      <c r="YX38" s="1">
        <v>2875468</v>
      </c>
      <c r="YY38" s="3">
        <f t="shared" si="134"/>
        <v>24441478</v>
      </c>
      <c r="ZA38" s="6">
        <v>40268</v>
      </c>
      <c r="ZB38" s="1">
        <v>5.9594000000000005</v>
      </c>
      <c r="ZC38" s="1">
        <v>30176</v>
      </c>
      <c r="ZD38" s="3">
        <f t="shared" si="135"/>
        <v>179830.85440000001</v>
      </c>
      <c r="ZF38" s="6">
        <v>40268</v>
      </c>
      <c r="ZG38" s="1">
        <v>13.6</v>
      </c>
      <c r="ZH38" s="1">
        <v>8912305</v>
      </c>
      <c r="ZI38" s="3">
        <f t="shared" si="136"/>
        <v>121207348</v>
      </c>
      <c r="ZK38" s="6">
        <v>40268</v>
      </c>
      <c r="ZL38" s="1">
        <v>2.89</v>
      </c>
      <c r="ZM38" s="1">
        <v>11669716</v>
      </c>
      <c r="ZN38" s="3">
        <f t="shared" si="137"/>
        <v>33725479.240000002</v>
      </c>
      <c r="ZP38" s="6">
        <v>40268</v>
      </c>
      <c r="ZQ38" s="1">
        <v>11.6</v>
      </c>
      <c r="ZR38" s="1">
        <v>260611</v>
      </c>
      <c r="ZS38" s="3">
        <f t="shared" si="138"/>
        <v>3023087.6</v>
      </c>
      <c r="ZX38" s="3" t="str">
        <f t="shared" si="139"/>
        <v/>
      </c>
      <c r="AAC38" s="3" t="str">
        <f t="shared" si="140"/>
        <v/>
      </c>
      <c r="AAH38" s="3" t="str">
        <f t="shared" si="141"/>
        <v/>
      </c>
      <c r="AAM38" s="3" t="str">
        <f t="shared" si="142"/>
        <v/>
      </c>
      <c r="AAO38" s="6">
        <v>40268</v>
      </c>
      <c r="AAP38" s="1">
        <v>4.66</v>
      </c>
      <c r="AAQ38" s="1">
        <v>7899066</v>
      </c>
      <c r="AAR38" s="3">
        <f t="shared" si="143"/>
        <v>36809647.560000002</v>
      </c>
      <c r="AAW38" s="3" t="str">
        <f t="shared" si="144"/>
        <v/>
      </c>
      <c r="ABB38" s="3" t="str">
        <f t="shared" si="145"/>
        <v/>
      </c>
      <c r="ABG38" s="3" t="str">
        <f t="shared" si="146"/>
        <v/>
      </c>
      <c r="ABL38" s="3" t="str">
        <f t="shared" si="147"/>
        <v/>
      </c>
      <c r="ABN38" s="6">
        <v>40268</v>
      </c>
      <c r="ABO38" s="1">
        <v>13.82</v>
      </c>
      <c r="ABP38" s="1">
        <v>8823163</v>
      </c>
      <c r="ABQ38" s="3">
        <f t="shared" si="148"/>
        <v>121936112.66</v>
      </c>
      <c r="ABV38" s="3" t="str">
        <f t="shared" si="149"/>
        <v/>
      </c>
      <c r="ABX38" s="6">
        <v>40268</v>
      </c>
      <c r="ABY38" s="1">
        <v>0.5</v>
      </c>
      <c r="ABZ38" s="1">
        <v>263243</v>
      </c>
      <c r="ACA38" s="3">
        <f t="shared" si="150"/>
        <v>131621.5</v>
      </c>
      <c r="ACC38" s="6">
        <v>40268</v>
      </c>
      <c r="ACD38" s="1">
        <v>21.04</v>
      </c>
      <c r="ACE38" s="1">
        <v>19002105</v>
      </c>
      <c r="ACF38" s="3">
        <f t="shared" si="151"/>
        <v>399804289.19999999</v>
      </c>
      <c r="ACK38" s="3" t="str">
        <f t="shared" si="152"/>
        <v/>
      </c>
      <c r="ACP38" s="3" t="str">
        <f t="shared" si="153"/>
        <v/>
      </c>
      <c r="ACU38" s="3" t="str">
        <f t="shared" si="154"/>
        <v/>
      </c>
      <c r="ACZ38" s="3" t="str">
        <f t="shared" si="155"/>
        <v/>
      </c>
      <c r="ADB38" s="6">
        <v>40268</v>
      </c>
      <c r="ADC38" s="1">
        <v>11.73</v>
      </c>
      <c r="ADD38" s="1">
        <v>30511943</v>
      </c>
      <c r="ADE38" s="3">
        <f t="shared" si="156"/>
        <v>357905091.38999999</v>
      </c>
      <c r="ADG38" s="6">
        <v>40268</v>
      </c>
      <c r="ADH38" s="1">
        <v>6.31</v>
      </c>
      <c r="ADI38" s="1">
        <v>46927652</v>
      </c>
      <c r="ADJ38" s="3">
        <f t="shared" si="157"/>
        <v>296113484.12</v>
      </c>
      <c r="ADL38" s="6">
        <v>40268</v>
      </c>
      <c r="ADM38" s="1">
        <v>5</v>
      </c>
      <c r="ADN38" s="1">
        <v>8809961</v>
      </c>
      <c r="ADO38" s="3">
        <f t="shared" si="158"/>
        <v>44049805</v>
      </c>
      <c r="ADT38" s="3" t="str">
        <f t="shared" si="159"/>
        <v/>
      </c>
      <c r="ADY38" s="3" t="str">
        <f t="shared" si="160"/>
        <v/>
      </c>
      <c r="AED38" s="3" t="str">
        <f t="shared" si="161"/>
        <v/>
      </c>
      <c r="AEF38" s="6">
        <v>40268</v>
      </c>
      <c r="AEG38" s="1">
        <v>3.9087000000000001</v>
      </c>
      <c r="AEH38" s="1">
        <v>100997</v>
      </c>
      <c r="AEI38" s="3">
        <f t="shared" si="162"/>
        <v>394766.97389999998</v>
      </c>
      <c r="AEN38" s="3" t="str">
        <f t="shared" si="163"/>
        <v/>
      </c>
      <c r="AEP38" s="6"/>
      <c r="AES38" s="3" t="str">
        <f t="shared" si="164"/>
        <v/>
      </c>
      <c r="AEU38" s="6">
        <v>40268</v>
      </c>
      <c r="AEV38" s="1">
        <v>3.01</v>
      </c>
      <c r="AEW38" s="1">
        <v>11960392</v>
      </c>
      <c r="AEX38" s="3">
        <f t="shared" si="165"/>
        <v>36000779.919999994</v>
      </c>
      <c r="AEZ38" s="6">
        <v>40268</v>
      </c>
      <c r="AFA38" s="1">
        <v>8.33</v>
      </c>
      <c r="AFB38" s="1">
        <v>6898095</v>
      </c>
      <c r="AFC38" s="3">
        <f t="shared" si="166"/>
        <v>57461131.350000001</v>
      </c>
      <c r="AFH38" s="3" t="str">
        <f t="shared" si="167"/>
        <v/>
      </c>
      <c r="AFJ38" s="6">
        <v>40268</v>
      </c>
      <c r="AFK38" s="1">
        <v>17.010000000000002</v>
      </c>
      <c r="AFL38" s="1">
        <v>14848518</v>
      </c>
      <c r="AFM38" s="3">
        <f t="shared" si="168"/>
        <v>252573291.18000004</v>
      </c>
      <c r="AFR38" s="3" t="str">
        <f t="shared" si="169"/>
        <v/>
      </c>
      <c r="AFW38" s="3" t="str">
        <f t="shared" si="170"/>
        <v/>
      </c>
      <c r="AGB38" s="3" t="str">
        <f t="shared" si="171"/>
        <v/>
      </c>
      <c r="AGD38" s="6">
        <v>40268</v>
      </c>
      <c r="AGE38" s="1">
        <v>5.3667999999999996</v>
      </c>
      <c r="AGF38" s="1">
        <v>87779592</v>
      </c>
      <c r="AGG38" s="3">
        <f t="shared" si="172"/>
        <v>471095514.34559995</v>
      </c>
      <c r="AGL38" s="3" t="str">
        <f t="shared" si="173"/>
        <v/>
      </c>
      <c r="AGQ38" s="3" t="str">
        <f t="shared" si="174"/>
        <v/>
      </c>
      <c r="AGS38" s="6">
        <v>40268</v>
      </c>
      <c r="AGT38" s="1">
        <v>3.55</v>
      </c>
      <c r="AGU38" s="1">
        <v>38977644</v>
      </c>
      <c r="AGV38" s="3">
        <f t="shared" si="175"/>
        <v>138370636.19999999</v>
      </c>
      <c r="AGX38" s="6">
        <v>40268</v>
      </c>
      <c r="AGY38" s="1">
        <v>3.19</v>
      </c>
      <c r="AGZ38" s="1">
        <v>11772826</v>
      </c>
      <c r="AHA38" s="3">
        <f t="shared" si="176"/>
        <v>37555314.939999998</v>
      </c>
      <c r="AHC38" s="6">
        <v>40268</v>
      </c>
      <c r="AHD38" s="1">
        <v>6.63</v>
      </c>
      <c r="AHE38" s="1">
        <v>5931400</v>
      </c>
      <c r="AHF38" s="3">
        <f t="shared" si="177"/>
        <v>39325182</v>
      </c>
      <c r="AHK38" s="3" t="str">
        <f t="shared" si="178"/>
        <v/>
      </c>
      <c r="AHP38" s="3" t="str">
        <f t="shared" si="179"/>
        <v/>
      </c>
      <c r="AHU38" s="3" t="str">
        <f t="shared" si="180"/>
        <v/>
      </c>
      <c r="AHZ38" s="3" t="str">
        <f t="shared" si="181"/>
        <v/>
      </c>
      <c r="AIB38" s="6">
        <v>40268</v>
      </c>
      <c r="AIC38" s="1">
        <v>6.07</v>
      </c>
      <c r="AID38" s="1">
        <v>22282892</v>
      </c>
      <c r="AIE38" s="3">
        <f t="shared" si="182"/>
        <v>135257154.44</v>
      </c>
      <c r="AIJ38" s="3" t="str">
        <f t="shared" si="183"/>
        <v/>
      </c>
      <c r="AIO38" s="3" t="str">
        <f t="shared" si="184"/>
        <v/>
      </c>
      <c r="AIT38" s="3" t="str">
        <f t="shared" si="185"/>
        <v/>
      </c>
      <c r="AIV38" s="6">
        <v>40268</v>
      </c>
      <c r="AIW38" s="1">
        <v>15.75</v>
      </c>
      <c r="AIX38" s="1">
        <v>15783932</v>
      </c>
      <c r="AIY38" s="3">
        <f t="shared" si="186"/>
        <v>248596929</v>
      </c>
      <c r="AJD38" s="3" t="str">
        <f t="shared" si="187"/>
        <v/>
      </c>
      <c r="AJI38" s="3" t="str">
        <f t="shared" si="188"/>
        <v/>
      </c>
      <c r="AJN38" s="3" t="str">
        <f t="shared" si="189"/>
        <v/>
      </c>
      <c r="AJS38" s="3" t="str">
        <f t="shared" si="190"/>
        <v/>
      </c>
      <c r="AJU38" s="6">
        <v>40268</v>
      </c>
      <c r="AJV38" s="1">
        <v>4.3600000000000003</v>
      </c>
      <c r="AJW38" s="1">
        <v>1994501</v>
      </c>
      <c r="AJX38" s="3">
        <f t="shared" si="191"/>
        <v>8696024.3600000013</v>
      </c>
      <c r="AJZ38" s="6">
        <v>40086</v>
      </c>
      <c r="AKA38" s="1">
        <v>5.2083000000000004</v>
      </c>
      <c r="AKB38" s="1">
        <v>1920</v>
      </c>
      <c r="AKC38" s="3">
        <f t="shared" si="192"/>
        <v>9999.9360000000015</v>
      </c>
      <c r="AKH38" s="3" t="str">
        <f t="shared" si="193"/>
        <v/>
      </c>
      <c r="AKM38" s="3" t="str">
        <f t="shared" si="194"/>
        <v/>
      </c>
      <c r="AKR38" s="3" t="str">
        <f t="shared" si="195"/>
        <v/>
      </c>
      <c r="AKT38" s="6">
        <v>40268</v>
      </c>
      <c r="AKU38" s="1">
        <v>4.18</v>
      </c>
      <c r="AKV38" s="1">
        <v>1272850</v>
      </c>
      <c r="AKW38" s="3">
        <f t="shared" si="196"/>
        <v>5320513</v>
      </c>
      <c r="AKY38" s="6">
        <v>40268</v>
      </c>
      <c r="AKZ38" s="1">
        <v>7.97</v>
      </c>
      <c r="ALA38" s="1">
        <v>39305925</v>
      </c>
      <c r="ALB38" s="3">
        <f t="shared" si="197"/>
        <v>313268222.25</v>
      </c>
      <c r="ALG38" s="3" t="str">
        <f t="shared" si="198"/>
        <v/>
      </c>
      <c r="ALI38" s="6">
        <v>40268</v>
      </c>
      <c r="ALJ38" s="1">
        <v>3.5300000000000002</v>
      </c>
      <c r="ALK38" s="1">
        <v>31424063</v>
      </c>
      <c r="ALL38" s="3">
        <f t="shared" si="199"/>
        <v>110926942.39</v>
      </c>
      <c r="ALN38" s="6">
        <v>40268</v>
      </c>
      <c r="ALO38" s="1">
        <v>0.98</v>
      </c>
      <c r="ALP38" s="1">
        <v>7206237</v>
      </c>
      <c r="ALQ38" s="3">
        <f t="shared" si="200"/>
        <v>7062112.2599999998</v>
      </c>
      <c r="ALS38" s="6">
        <v>40268</v>
      </c>
      <c r="ALT38" s="1">
        <v>12.32</v>
      </c>
      <c r="ALU38" s="1">
        <v>3171195</v>
      </c>
      <c r="ALV38" s="3">
        <f t="shared" si="201"/>
        <v>39069122.399999999</v>
      </c>
      <c r="AMA38" s="3" t="str">
        <f t="shared" si="202"/>
        <v/>
      </c>
      <c r="AMF38" s="3" t="str">
        <f t="shared" si="203"/>
        <v/>
      </c>
      <c r="AMK38" s="3" t="str">
        <f t="shared" si="204"/>
        <v/>
      </c>
      <c r="AMP38" s="3" t="str">
        <f t="shared" si="205"/>
        <v/>
      </c>
      <c r="AMU38" s="3" t="str">
        <f t="shared" si="206"/>
        <v/>
      </c>
      <c r="AMZ38" s="3" t="str">
        <f t="shared" si="207"/>
        <v/>
      </c>
      <c r="ANB38" s="6">
        <v>40268</v>
      </c>
      <c r="ANC38" s="1">
        <v>9.48</v>
      </c>
      <c r="AND38" s="1">
        <v>32975906</v>
      </c>
      <c r="ANE38" s="3">
        <f t="shared" si="208"/>
        <v>312611588.88</v>
      </c>
      <c r="ANJ38" s="3" t="str">
        <f t="shared" si="209"/>
        <v/>
      </c>
      <c r="ANO38" s="3" t="str">
        <f t="shared" si="210"/>
        <v/>
      </c>
      <c r="ANQ38" s="6">
        <v>40268</v>
      </c>
      <c r="ANR38" s="1">
        <v>19.2</v>
      </c>
      <c r="ANS38" s="1">
        <v>2548039</v>
      </c>
      <c r="ANT38" s="3">
        <f t="shared" si="211"/>
        <v>48922348.799999997</v>
      </c>
      <c r="ANV38" s="6">
        <v>40268</v>
      </c>
      <c r="ANW38" s="1">
        <v>8.5399999999999991</v>
      </c>
      <c r="ANX38" s="1">
        <v>5868665</v>
      </c>
      <c r="ANY38" s="3">
        <f t="shared" si="212"/>
        <v>50118399.099999994</v>
      </c>
      <c r="AOD38" s="3" t="str">
        <f t="shared" si="213"/>
        <v/>
      </c>
      <c r="AOI38" s="3" t="str">
        <f t="shared" si="214"/>
        <v/>
      </c>
      <c r="AOK38" s="6">
        <v>40268</v>
      </c>
      <c r="AOL38" s="1">
        <v>20.399999999999999</v>
      </c>
      <c r="AOM38" s="1">
        <v>3815497</v>
      </c>
      <c r="AON38" s="3">
        <f t="shared" si="215"/>
        <v>77836138.799999997</v>
      </c>
      <c r="AOS38" s="3" t="str">
        <f t="shared" si="216"/>
        <v/>
      </c>
      <c r="AOX38" s="3" t="str">
        <f t="shared" si="217"/>
        <v/>
      </c>
      <c r="APC38" s="3" t="str">
        <f t="shared" si="218"/>
        <v/>
      </c>
      <c r="APH38" s="3" t="str">
        <f t="shared" si="219"/>
        <v/>
      </c>
      <c r="APM38" s="3" t="str">
        <f t="shared" si="220"/>
        <v/>
      </c>
      <c r="APO38" s="6">
        <v>40268</v>
      </c>
      <c r="APP38" s="1">
        <v>18.77</v>
      </c>
      <c r="APQ38" s="1">
        <v>153172201</v>
      </c>
      <c r="APR38" s="3">
        <f t="shared" si="221"/>
        <v>2875042212.77</v>
      </c>
      <c r="APW38" s="3" t="str">
        <f t="shared" si="222"/>
        <v/>
      </c>
      <c r="APY38" s="6">
        <v>40268</v>
      </c>
      <c r="APZ38" s="1">
        <v>11.66</v>
      </c>
      <c r="AQA38" s="1">
        <v>5260357</v>
      </c>
      <c r="AQB38" s="3">
        <f t="shared" si="223"/>
        <v>61335762.619999997</v>
      </c>
      <c r="AQD38" s="6">
        <v>40268</v>
      </c>
      <c r="AQE38" s="1">
        <v>10.59</v>
      </c>
      <c r="AQF38" s="1">
        <v>13679465</v>
      </c>
      <c r="AQG38" s="3">
        <f t="shared" si="224"/>
        <v>144865534.34999999</v>
      </c>
      <c r="AQI38" s="6">
        <v>40268</v>
      </c>
      <c r="AQJ38" s="1">
        <v>21.55</v>
      </c>
      <c r="AQK38" s="1">
        <v>6403587</v>
      </c>
      <c r="AQL38" s="3">
        <f t="shared" si="225"/>
        <v>137997299.84999999</v>
      </c>
      <c r="AQN38" s="6">
        <v>40268</v>
      </c>
      <c r="AQO38" s="1">
        <v>17.28</v>
      </c>
      <c r="AQP38" s="1">
        <v>15709649</v>
      </c>
      <c r="AQQ38" s="3">
        <f t="shared" si="226"/>
        <v>271462734.72000003</v>
      </c>
      <c r="AQS38" s="6">
        <v>40268</v>
      </c>
      <c r="AQT38" s="1">
        <v>27.19</v>
      </c>
      <c r="AQU38" s="1">
        <v>8238966</v>
      </c>
      <c r="AQV38" s="3">
        <f t="shared" si="227"/>
        <v>224017485.54000002</v>
      </c>
      <c r="ARA38" s="3" t="str">
        <f t="shared" si="228"/>
        <v/>
      </c>
      <c r="ARC38" s="6">
        <v>40268</v>
      </c>
      <c r="ARD38" s="1">
        <v>20.28</v>
      </c>
      <c r="ARE38" s="1">
        <v>65574782</v>
      </c>
      <c r="ARF38" s="3">
        <f t="shared" si="229"/>
        <v>1329856578.96</v>
      </c>
      <c r="ARH38" s="6">
        <v>40268</v>
      </c>
      <c r="ARI38" s="1">
        <v>1.45</v>
      </c>
      <c r="ARJ38" s="1">
        <v>18933496</v>
      </c>
      <c r="ARK38" s="3">
        <f t="shared" si="230"/>
        <v>27453569.199999999</v>
      </c>
      <c r="ARM38" s="6">
        <v>40268</v>
      </c>
      <c r="ARN38" s="1">
        <v>17.59</v>
      </c>
      <c r="ARO38" s="1">
        <v>12352014</v>
      </c>
      <c r="ARP38" s="3">
        <f t="shared" si="231"/>
        <v>217271926.25999999</v>
      </c>
      <c r="ARU38" s="3" t="str">
        <f t="shared" si="232"/>
        <v/>
      </c>
      <c r="ARZ38" s="3" t="str">
        <f t="shared" si="233"/>
        <v/>
      </c>
      <c r="ASE38" s="3" t="str">
        <f t="shared" si="234"/>
        <v/>
      </c>
      <c r="ASJ38" s="3" t="str">
        <f t="shared" si="235"/>
        <v/>
      </c>
      <c r="ASO38" s="3" t="str">
        <f t="shared" si="236"/>
        <v/>
      </c>
      <c r="ASQ38" s="6">
        <v>40268</v>
      </c>
      <c r="ASR38" s="1">
        <v>27.61</v>
      </c>
      <c r="ASS38" s="1">
        <v>57870254</v>
      </c>
      <c r="AST38" s="3">
        <f t="shared" si="237"/>
        <v>1597797712.9400001</v>
      </c>
      <c r="ASY38" s="3" t="str">
        <f t="shared" si="238"/>
        <v/>
      </c>
      <c r="ATA38" s="6">
        <v>40268</v>
      </c>
      <c r="ATB38" s="1">
        <v>8.52</v>
      </c>
      <c r="ATC38" s="1">
        <v>41974915</v>
      </c>
      <c r="ATD38" s="3">
        <f t="shared" si="239"/>
        <v>357626275.79999995</v>
      </c>
      <c r="ATF38" s="6">
        <v>40268</v>
      </c>
      <c r="ATG38" s="1">
        <v>3.07</v>
      </c>
      <c r="ATH38" s="1">
        <v>32988699</v>
      </c>
      <c r="ATI38" s="3">
        <f t="shared" si="240"/>
        <v>101275305.92999999</v>
      </c>
      <c r="ATN38" s="3" t="str">
        <f t="shared" si="241"/>
        <v/>
      </c>
      <c r="ATS38" s="3" t="str">
        <f t="shared" si="242"/>
        <v/>
      </c>
      <c r="ATX38" s="3" t="str">
        <f t="shared" si="243"/>
        <v/>
      </c>
      <c r="ATZ38" s="6">
        <v>40268</v>
      </c>
      <c r="AUA38" s="1">
        <v>25.42</v>
      </c>
      <c r="AUB38" s="1">
        <v>1676346</v>
      </c>
      <c r="AUC38" s="3">
        <f t="shared" si="244"/>
        <v>42612715.32</v>
      </c>
      <c r="AUH38" s="3" t="str">
        <f t="shared" si="245"/>
        <v/>
      </c>
      <c r="AUM38" s="3" t="str">
        <f t="shared" si="246"/>
        <v/>
      </c>
      <c r="AUR38" s="3" t="str">
        <f t="shared" si="247"/>
        <v/>
      </c>
      <c r="AUT38" s="6">
        <v>40268</v>
      </c>
      <c r="AUU38" s="1">
        <v>13.7</v>
      </c>
      <c r="AUV38" s="1">
        <v>20802073</v>
      </c>
      <c r="AUW38" s="3">
        <f t="shared" si="248"/>
        <v>284988400.09999996</v>
      </c>
      <c r="AVB38" s="3" t="str">
        <f t="shared" si="249"/>
        <v/>
      </c>
      <c r="AVD38" s="6">
        <v>40268</v>
      </c>
      <c r="AVE38" s="1">
        <v>21.85</v>
      </c>
      <c r="AVF38" s="1">
        <v>195107776</v>
      </c>
      <c r="AVG38" s="3">
        <f t="shared" si="250"/>
        <v>4263104905.6000004</v>
      </c>
      <c r="AVI38" s="6">
        <v>40268</v>
      </c>
      <c r="AVJ38" s="1">
        <v>31.28</v>
      </c>
      <c r="AVK38" s="1">
        <v>22831293</v>
      </c>
      <c r="AVL38" s="3">
        <f t="shared" si="251"/>
        <v>714162845.04000008</v>
      </c>
      <c r="AVQ38" s="3" t="str">
        <f t="shared" si="252"/>
        <v/>
      </c>
      <c r="AVS38" s="6">
        <v>40268</v>
      </c>
      <c r="AVT38" s="1">
        <v>7.6524999999999999</v>
      </c>
      <c r="AVU38" s="1">
        <v>14358556</v>
      </c>
      <c r="AVV38" s="3">
        <f t="shared" si="253"/>
        <v>109878849.78999999</v>
      </c>
      <c r="AVX38" s="6">
        <v>40268</v>
      </c>
      <c r="AVY38" s="1">
        <v>26.1</v>
      </c>
      <c r="AVZ38" s="1">
        <v>20554099</v>
      </c>
      <c r="AWA38" s="3">
        <f t="shared" si="254"/>
        <v>536461983.90000004</v>
      </c>
      <c r="AWF38" s="3" t="str">
        <f t="shared" si="255"/>
        <v/>
      </c>
      <c r="AWH38" s="6">
        <v>40268</v>
      </c>
      <c r="AWI38" s="1">
        <v>24.09</v>
      </c>
      <c r="AWJ38" s="1">
        <v>17052377</v>
      </c>
      <c r="AWK38" s="3">
        <f t="shared" si="256"/>
        <v>410791761.93000001</v>
      </c>
      <c r="AWP38" s="3" t="str">
        <f t="shared" si="257"/>
        <v/>
      </c>
      <c r="AWU38" s="3" t="str">
        <f t="shared" si="258"/>
        <v/>
      </c>
      <c r="AWZ38" s="3" t="str">
        <f t="shared" si="259"/>
        <v/>
      </c>
      <c r="AXE38" s="3" t="str">
        <f t="shared" si="260"/>
        <v/>
      </c>
      <c r="AXG38" s="6">
        <v>40268</v>
      </c>
      <c r="AXH38" s="1">
        <v>14.26</v>
      </c>
      <c r="AXI38" s="1">
        <v>5585028</v>
      </c>
      <c r="AXJ38" s="3">
        <f t="shared" si="261"/>
        <v>79642499.280000001</v>
      </c>
      <c r="AXO38" s="3" t="str">
        <f t="shared" si="262"/>
        <v/>
      </c>
      <c r="AXT38" s="3" t="str">
        <f t="shared" si="263"/>
        <v/>
      </c>
      <c r="AXV38" s="6">
        <v>40268</v>
      </c>
      <c r="AXW38" s="1">
        <v>19.73</v>
      </c>
      <c r="AXX38" s="1">
        <v>7432325</v>
      </c>
      <c r="AXY38" s="3">
        <f t="shared" si="264"/>
        <v>146639772.25</v>
      </c>
      <c r="AYA38" s="6">
        <v>40268</v>
      </c>
      <c r="AYB38" s="1">
        <v>14.03</v>
      </c>
      <c r="AYC38" s="1">
        <v>10250760</v>
      </c>
      <c r="AYD38" s="3">
        <f t="shared" si="265"/>
        <v>143818162.79999998</v>
      </c>
      <c r="AYF38" s="6">
        <v>40268</v>
      </c>
      <c r="AYG38" s="1">
        <v>11.63</v>
      </c>
      <c r="AYH38" s="1">
        <v>8969257</v>
      </c>
      <c r="AYI38" s="3">
        <f t="shared" si="266"/>
        <v>104312458.91000001</v>
      </c>
      <c r="AYK38" s="6">
        <v>40268</v>
      </c>
      <c r="AYL38" s="1">
        <v>2.85</v>
      </c>
      <c r="AYM38" s="1">
        <v>2039395</v>
      </c>
      <c r="AYN38" s="3">
        <f t="shared" si="267"/>
        <v>5812275.75</v>
      </c>
      <c r="AYP38" s="6">
        <v>40268</v>
      </c>
      <c r="AYQ38" s="1">
        <v>18.805</v>
      </c>
      <c r="AYR38" s="1">
        <v>12541430</v>
      </c>
      <c r="AYS38" s="3">
        <f t="shared" si="268"/>
        <v>235841591.15000001</v>
      </c>
      <c r="AYX38" s="3" t="str">
        <f t="shared" si="269"/>
        <v/>
      </c>
      <c r="AYZ38" s="6">
        <v>40268</v>
      </c>
      <c r="AZA38" s="1">
        <v>7.1181000000000001</v>
      </c>
      <c r="AZB38" s="1">
        <v>405000519</v>
      </c>
      <c r="AZC38" s="3">
        <f t="shared" si="270"/>
        <v>2882834194.2939</v>
      </c>
      <c r="AZH38" s="3" t="str">
        <f t="shared" si="271"/>
        <v/>
      </c>
      <c r="AZJ38" s="6">
        <v>40268</v>
      </c>
      <c r="AZK38" s="1">
        <v>41.2</v>
      </c>
      <c r="AZL38" s="1">
        <v>16953085</v>
      </c>
      <c r="AZM38" s="3">
        <f t="shared" si="272"/>
        <v>698467102</v>
      </c>
      <c r="AZO38" s="6">
        <v>40268</v>
      </c>
      <c r="AZP38" s="1">
        <v>20.21</v>
      </c>
      <c r="AZQ38" s="1">
        <v>73612561</v>
      </c>
      <c r="AZR38" s="3">
        <f t="shared" si="273"/>
        <v>1487709857.8100002</v>
      </c>
      <c r="AZT38" s="6">
        <v>40268</v>
      </c>
      <c r="AZU38" s="1">
        <v>37.130000000000003</v>
      </c>
      <c r="AZV38" s="1">
        <v>77361225</v>
      </c>
      <c r="AZW38" s="3">
        <f t="shared" si="274"/>
        <v>2872422284.25</v>
      </c>
      <c r="BAB38" s="3" t="str">
        <f t="shared" si="275"/>
        <v/>
      </c>
      <c r="BAD38" s="6">
        <v>40268</v>
      </c>
      <c r="BAE38" s="1">
        <v>16.899999999999999</v>
      </c>
      <c r="BAF38" s="1">
        <v>13797842</v>
      </c>
      <c r="BAG38" s="3">
        <f t="shared" si="276"/>
        <v>233183529.79999998</v>
      </c>
      <c r="BAL38" s="3" t="str">
        <f t="shared" si="277"/>
        <v/>
      </c>
      <c r="BAQ38" s="3" t="str">
        <f t="shared" si="278"/>
        <v/>
      </c>
      <c r="BAS38" s="6">
        <v>40268</v>
      </c>
      <c r="BAT38" s="1">
        <v>15.65</v>
      </c>
      <c r="BAU38" s="1">
        <v>88180720</v>
      </c>
      <c r="BAV38" s="3">
        <f t="shared" si="279"/>
        <v>1380028268</v>
      </c>
      <c r="BBA38" s="3" t="str">
        <f t="shared" si="280"/>
        <v/>
      </c>
      <c r="BBF38" s="3" t="str">
        <f t="shared" si="281"/>
        <v/>
      </c>
      <c r="BBK38" s="3" t="str">
        <f t="shared" si="282"/>
        <v/>
      </c>
      <c r="BBP38" s="3" t="str">
        <f t="shared" si="283"/>
        <v/>
      </c>
      <c r="BBU38" s="3" t="str">
        <f t="shared" si="284"/>
        <v/>
      </c>
      <c r="BBW38" s="6">
        <v>40268</v>
      </c>
      <c r="BBX38" s="1">
        <v>16.5</v>
      </c>
      <c r="BBY38" s="1">
        <v>81280121</v>
      </c>
      <c r="BBZ38" s="3">
        <f t="shared" si="285"/>
        <v>1341121996.5</v>
      </c>
      <c r="BCE38" s="3" t="str">
        <f t="shared" si="286"/>
        <v/>
      </c>
      <c r="BCJ38" s="3" t="str">
        <f t="shared" si="287"/>
        <v/>
      </c>
      <c r="BCO38" s="3" t="str">
        <f t="shared" si="288"/>
        <v/>
      </c>
      <c r="BCT38" s="3" t="str">
        <f t="shared" si="289"/>
        <v/>
      </c>
      <c r="BCY38" s="3" t="str">
        <f t="shared" si="290"/>
        <v/>
      </c>
      <c r="BDD38" s="3" t="str">
        <f t="shared" si="291"/>
        <v/>
      </c>
      <c r="BDI38" s="3" t="str">
        <f t="shared" si="292"/>
        <v/>
      </c>
      <c r="BDN38" s="3" t="str">
        <f t="shared" si="293"/>
        <v/>
      </c>
      <c r="BDS38" s="3" t="str">
        <f t="shared" si="294"/>
        <v/>
      </c>
      <c r="BDU38" s="6">
        <v>40268</v>
      </c>
      <c r="BDV38" s="1">
        <v>15.21</v>
      </c>
      <c r="BDW38" s="1">
        <v>56424408</v>
      </c>
      <c r="BDX38" s="3">
        <f t="shared" si="295"/>
        <v>858215245.68000007</v>
      </c>
      <c r="BDZ38" s="6">
        <v>40268</v>
      </c>
      <c r="BEA38" s="1">
        <v>6.13</v>
      </c>
      <c r="BEB38" s="1">
        <v>203356075</v>
      </c>
      <c r="BEC38" s="3">
        <f t="shared" si="296"/>
        <v>1246572739.75</v>
      </c>
      <c r="BEH38" s="3" t="str">
        <f t="shared" si="297"/>
        <v/>
      </c>
      <c r="BEM38" s="3" t="str">
        <f t="shared" si="298"/>
        <v/>
      </c>
      <c r="BER38" s="3" t="str">
        <f t="shared" si="299"/>
        <v/>
      </c>
      <c r="BET38" s="6">
        <v>40268</v>
      </c>
      <c r="BEU38" s="1">
        <v>26.29</v>
      </c>
      <c r="BEV38" s="1">
        <v>145517388</v>
      </c>
      <c r="BEW38" s="3">
        <f t="shared" si="300"/>
        <v>3825652130.52</v>
      </c>
      <c r="BEY38" s="6">
        <v>40268</v>
      </c>
      <c r="BEZ38" s="1">
        <v>25.34</v>
      </c>
      <c r="BFA38" s="1">
        <v>17730973</v>
      </c>
      <c r="BFB38" s="3">
        <f t="shared" si="301"/>
        <v>449302855.81999999</v>
      </c>
      <c r="BFD38" s="6">
        <v>40268</v>
      </c>
      <c r="BFE38" s="1">
        <v>22.3</v>
      </c>
      <c r="BFF38" s="1">
        <v>26355658</v>
      </c>
      <c r="BFG38" s="3">
        <f t="shared" si="302"/>
        <v>587731173.39999998</v>
      </c>
      <c r="BFI38" s="6">
        <v>40268</v>
      </c>
      <c r="BFJ38" s="1">
        <v>24.88</v>
      </c>
      <c r="BFK38" s="1">
        <v>40610993</v>
      </c>
      <c r="BFL38" s="3">
        <f t="shared" si="303"/>
        <v>1010401505.8399999</v>
      </c>
      <c r="BFN38" s="6">
        <v>40268</v>
      </c>
      <c r="BFO38" s="1">
        <v>5.71</v>
      </c>
      <c r="BFP38" s="1">
        <v>1534919682</v>
      </c>
      <c r="BFQ38" s="3">
        <f t="shared" si="304"/>
        <v>8764391384.2199993</v>
      </c>
      <c r="BFS38" s="6">
        <v>40268</v>
      </c>
      <c r="BFT38" s="1">
        <v>11.53</v>
      </c>
      <c r="BFU38" s="1">
        <v>226055482</v>
      </c>
      <c r="BFV38" s="3">
        <f t="shared" si="305"/>
        <v>2606419707.46</v>
      </c>
      <c r="BFX38" s="6">
        <v>40268</v>
      </c>
      <c r="BFY38" s="1">
        <v>29.56</v>
      </c>
      <c r="BFZ38" s="1">
        <v>16191914</v>
      </c>
      <c r="BGA38" s="3">
        <f t="shared" si="306"/>
        <v>478632977.83999997</v>
      </c>
      <c r="BGF38" s="3" t="str">
        <f t="shared" si="307"/>
        <v/>
      </c>
      <c r="BGH38" s="6">
        <v>40268</v>
      </c>
      <c r="BGI38" s="1">
        <v>58.67</v>
      </c>
      <c r="BGJ38" s="1">
        <v>26688168</v>
      </c>
      <c r="BGK38" s="3">
        <f t="shared" si="308"/>
        <v>1565794816.5599999</v>
      </c>
      <c r="BGM38" s="6">
        <v>40268</v>
      </c>
      <c r="BGN38" s="1">
        <v>31.96</v>
      </c>
      <c r="BGO38" s="1">
        <v>11900101</v>
      </c>
      <c r="BGP38" s="3">
        <f t="shared" si="309"/>
        <v>380327227.96000004</v>
      </c>
      <c r="BGR38" s="6">
        <v>40268</v>
      </c>
      <c r="BGS38" s="1">
        <v>30.43</v>
      </c>
      <c r="BGT38" s="1">
        <v>92141835</v>
      </c>
      <c r="BGU38" s="3">
        <f t="shared" si="310"/>
        <v>2803876039.0500002</v>
      </c>
      <c r="BGW38" s="6">
        <v>40268</v>
      </c>
      <c r="BGX38" s="1">
        <v>8.7899999999999991</v>
      </c>
      <c r="BGY38" s="1">
        <v>41508296</v>
      </c>
      <c r="BGZ38" s="3">
        <f t="shared" si="311"/>
        <v>364857921.83999997</v>
      </c>
      <c r="BHB38" s="6">
        <v>40268</v>
      </c>
      <c r="BHC38" s="1">
        <v>6.07</v>
      </c>
      <c r="BHD38" s="1">
        <v>54787171</v>
      </c>
      <c r="BHE38" s="3">
        <f t="shared" si="312"/>
        <v>332558127.97000003</v>
      </c>
      <c r="BHJ38" s="3" t="str">
        <f t="shared" si="313"/>
        <v/>
      </c>
      <c r="BHL38" s="6">
        <v>40268</v>
      </c>
      <c r="BHM38" s="1">
        <v>7.84</v>
      </c>
      <c r="BHN38" s="1">
        <v>514194469</v>
      </c>
      <c r="BHO38" s="3">
        <f t="shared" si="314"/>
        <v>4031284636.96</v>
      </c>
      <c r="BHQ38" s="6">
        <v>40268</v>
      </c>
      <c r="BHR38" s="1">
        <v>48.997</v>
      </c>
      <c r="BHS38" s="1">
        <v>63385376</v>
      </c>
      <c r="BHT38" s="3">
        <f t="shared" si="315"/>
        <v>3105693267.8720002</v>
      </c>
      <c r="BHV38" s="6">
        <v>40268</v>
      </c>
      <c r="BHW38" s="1">
        <v>46.66</v>
      </c>
      <c r="BHX38" s="1">
        <v>33058903</v>
      </c>
      <c r="BHY38" s="3">
        <f t="shared" si="316"/>
        <v>1542528413.9799998</v>
      </c>
      <c r="BIA38" s="6">
        <v>40268</v>
      </c>
      <c r="BIB38" s="1">
        <v>30.68</v>
      </c>
      <c r="BIC38" s="1">
        <v>402596630</v>
      </c>
      <c r="BID38" s="3">
        <f t="shared" si="317"/>
        <v>12351664608.4</v>
      </c>
      <c r="BIF38" s="6">
        <v>40268</v>
      </c>
      <c r="BIG38" s="1">
        <v>18.260000000000002</v>
      </c>
      <c r="BIH38" s="1">
        <v>936559997</v>
      </c>
      <c r="BII38" s="3">
        <f t="shared" si="318"/>
        <v>17101585545.220001</v>
      </c>
      <c r="BIK38" s="6">
        <v>40268</v>
      </c>
      <c r="BIL38" s="1">
        <v>14.36</v>
      </c>
      <c r="BIM38" s="1">
        <v>92142970</v>
      </c>
      <c r="BIN38" s="3">
        <f t="shared" si="319"/>
        <v>1323173049.2</v>
      </c>
      <c r="BIP38" s="6">
        <v>40268</v>
      </c>
      <c r="BIQ38" s="1">
        <v>23.11</v>
      </c>
      <c r="BIR38" s="1">
        <v>566458057</v>
      </c>
      <c r="BIS38" s="3">
        <f t="shared" si="320"/>
        <v>13090845697.27</v>
      </c>
      <c r="BIU38" s="6">
        <v>40268</v>
      </c>
      <c r="BIV38" s="1">
        <v>6.67</v>
      </c>
      <c r="BIW38" s="1">
        <v>192625823</v>
      </c>
      <c r="BIX38" s="3">
        <f t="shared" si="321"/>
        <v>1284814239.4100001</v>
      </c>
      <c r="BIZ38" s="6">
        <v>40268</v>
      </c>
      <c r="BJA38" s="1">
        <v>32.54</v>
      </c>
      <c r="BJB38" s="1">
        <v>398245027</v>
      </c>
      <c r="BJC38" s="3">
        <f t="shared" si="322"/>
        <v>12958893178.58</v>
      </c>
      <c r="BJH38" s="3" t="str">
        <f t="shared" si="323"/>
        <v/>
      </c>
      <c r="BJJ38" s="6">
        <v>40268</v>
      </c>
      <c r="BJK38" s="1">
        <v>22.37</v>
      </c>
      <c r="BJL38" s="1">
        <v>78808672</v>
      </c>
      <c r="BJM38" s="3">
        <f t="shared" si="324"/>
        <v>1762949992.6400001</v>
      </c>
      <c r="BJR38" s="3" t="str">
        <f t="shared" si="325"/>
        <v/>
      </c>
      <c r="BJT38" s="6">
        <v>40268</v>
      </c>
      <c r="BJU38" s="1">
        <v>9.27</v>
      </c>
      <c r="BJV38" s="1">
        <v>1251644425</v>
      </c>
      <c r="BJW38" s="3">
        <f t="shared" si="326"/>
        <v>11602743819.75</v>
      </c>
      <c r="BKB38" s="3" t="str">
        <f t="shared" si="327"/>
        <v/>
      </c>
      <c r="BKG38" s="3" t="str">
        <f t="shared" si="328"/>
        <v/>
      </c>
      <c r="BKI38" s="6">
        <v>40268</v>
      </c>
      <c r="BKJ38" s="1">
        <v>19.39</v>
      </c>
      <c r="BKK38" s="1">
        <v>203080898</v>
      </c>
      <c r="BKL38" s="3">
        <f t="shared" si="329"/>
        <v>3937738612.2200003</v>
      </c>
      <c r="BKQ38" s="3" t="str">
        <f t="shared" si="330"/>
        <v/>
      </c>
      <c r="BKS38" s="6">
        <v>40268</v>
      </c>
      <c r="BKT38" s="1">
        <v>19.34</v>
      </c>
      <c r="BKU38" s="1">
        <v>33527217</v>
      </c>
      <c r="BKV38" s="3">
        <f t="shared" si="331"/>
        <v>648416376.77999997</v>
      </c>
      <c r="BKX38" s="6">
        <v>40268</v>
      </c>
      <c r="BKY38" s="1">
        <v>64.14</v>
      </c>
      <c r="BKZ38" s="1">
        <v>74496759</v>
      </c>
      <c r="BLA38" s="3">
        <f t="shared" si="332"/>
        <v>4778222122.2600002</v>
      </c>
      <c r="BLC38" s="6">
        <v>40268</v>
      </c>
      <c r="BLD38" s="1">
        <v>30.925000000000001</v>
      </c>
      <c r="BLE38" s="1">
        <v>254847705</v>
      </c>
      <c r="BLF38" s="3">
        <f t="shared" si="333"/>
        <v>7881165277.125</v>
      </c>
      <c r="BLH38" s="6">
        <v>40268</v>
      </c>
      <c r="BLI38" s="1">
        <v>89.95</v>
      </c>
      <c r="BLJ38" s="1">
        <v>21568467</v>
      </c>
      <c r="BLK38" s="3">
        <f t="shared" si="334"/>
        <v>1940083606.6500001</v>
      </c>
      <c r="BLM38" s="6">
        <v>40268</v>
      </c>
      <c r="BLN38" s="1">
        <v>25.5</v>
      </c>
      <c r="BLO38" s="1">
        <v>442363566</v>
      </c>
      <c r="BLP38" s="3">
        <f t="shared" si="335"/>
        <v>11280270933</v>
      </c>
      <c r="BLR38" s="6">
        <v>40268</v>
      </c>
      <c r="BLS38" s="1">
        <v>16.927499999999998</v>
      </c>
      <c r="BLT38" s="1">
        <v>782704759</v>
      </c>
      <c r="BLU38" s="3">
        <f t="shared" si="336"/>
        <v>13249234807.972498</v>
      </c>
      <c r="BLZ38" s="3" t="str">
        <f t="shared" si="337"/>
        <v/>
      </c>
      <c r="BMB38" s="6">
        <v>40268</v>
      </c>
      <c r="BMC38" s="1">
        <v>24.591799999999999</v>
      </c>
      <c r="BMD38" s="1">
        <v>220591039</v>
      </c>
      <c r="BME38" s="3">
        <f t="shared" si="338"/>
        <v>5424730712.8801994</v>
      </c>
      <c r="BMJ38" s="3" t="str">
        <f t="shared" si="339"/>
        <v/>
      </c>
      <c r="BML38" s="6">
        <v>40268</v>
      </c>
      <c r="BMM38" s="1">
        <v>36.966700000000003</v>
      </c>
      <c r="BMN38" s="1">
        <v>220100898</v>
      </c>
      <c r="BMO38" s="3">
        <f t="shared" si="340"/>
        <v>8136403866.0966005</v>
      </c>
      <c r="BMQ38" s="6">
        <v>40268</v>
      </c>
      <c r="BMR38" s="1">
        <v>38.99</v>
      </c>
      <c r="BMS38" s="1">
        <v>331154051</v>
      </c>
      <c r="BMT38" s="3">
        <f t="shared" si="341"/>
        <v>12911696448.49</v>
      </c>
      <c r="BMV38" s="6">
        <v>40268</v>
      </c>
      <c r="BMW38" s="1">
        <v>54.2</v>
      </c>
      <c r="BMX38" s="1">
        <v>59521916</v>
      </c>
      <c r="BMY38" s="3">
        <f t="shared" si="342"/>
        <v>3226087847.2000003</v>
      </c>
      <c r="BND38" s="3" t="str">
        <f t="shared" si="343"/>
        <v/>
      </c>
      <c r="BNF38" s="6">
        <v>40268</v>
      </c>
      <c r="BNG38" s="1">
        <v>42.42</v>
      </c>
      <c r="BNH38" s="1">
        <v>158630264</v>
      </c>
      <c r="BNI38" s="3">
        <f t="shared" si="344"/>
        <v>6729095798.8800001</v>
      </c>
      <c r="BNK38" s="6">
        <v>40268</v>
      </c>
      <c r="BNL38" s="1">
        <v>65.72</v>
      </c>
      <c r="BNM38" s="1">
        <v>142805941</v>
      </c>
      <c r="BNN38" s="3">
        <f t="shared" si="345"/>
        <v>9385206442.5200005</v>
      </c>
      <c r="BNP38" s="6">
        <v>40268</v>
      </c>
      <c r="BNQ38" s="1">
        <v>37.32</v>
      </c>
      <c r="BNR38" s="1">
        <v>182430203</v>
      </c>
      <c r="BNS38" s="3">
        <f t="shared" si="346"/>
        <v>6808295175.96</v>
      </c>
      <c r="BNU38" s="6">
        <v>40268</v>
      </c>
      <c r="BNV38" s="1">
        <v>27.24</v>
      </c>
      <c r="BNW38" s="1">
        <v>89217816</v>
      </c>
      <c r="BNX38" s="3">
        <f t="shared" si="347"/>
        <v>2430293307.8399997</v>
      </c>
      <c r="BNZ38" s="6">
        <v>40268</v>
      </c>
      <c r="BOA38" s="1">
        <v>18.66</v>
      </c>
      <c r="BOB38" s="1">
        <v>505640699</v>
      </c>
      <c r="BOC38" s="3">
        <f t="shared" si="348"/>
        <v>9435255443.3400002</v>
      </c>
      <c r="BOE38" s="6">
        <v>40268</v>
      </c>
      <c r="BOF38" s="1">
        <v>97.34</v>
      </c>
      <c r="BOG38" s="1">
        <v>49150881</v>
      </c>
      <c r="BOH38" s="3">
        <f t="shared" si="349"/>
        <v>4784346756.54</v>
      </c>
      <c r="BOJ38" s="6">
        <v>40268</v>
      </c>
      <c r="BOK38" s="1">
        <v>24.130400000000002</v>
      </c>
      <c r="BOL38" s="1">
        <v>884278883</v>
      </c>
      <c r="BOM38" s="3">
        <f t="shared" si="350"/>
        <v>21338003158.343201</v>
      </c>
      <c r="BOO38" s="6">
        <v>40268</v>
      </c>
      <c r="BOP38" s="1">
        <v>34.32</v>
      </c>
      <c r="BOQ38" s="1">
        <v>200999796</v>
      </c>
      <c r="BOR38" s="3">
        <f t="shared" si="351"/>
        <v>6898312998.7200003</v>
      </c>
      <c r="BOT38" s="6">
        <v>40268</v>
      </c>
      <c r="BOU38" s="1">
        <v>11.35</v>
      </c>
      <c r="BOV38" s="1">
        <v>1010674404</v>
      </c>
      <c r="BOW38" s="3">
        <f t="shared" si="352"/>
        <v>11471154485.4</v>
      </c>
      <c r="BOY38" s="6">
        <v>40268</v>
      </c>
      <c r="BOZ38" s="1">
        <v>116.04300000000001</v>
      </c>
      <c r="BPA38" s="1">
        <v>92366439</v>
      </c>
      <c r="BPB38" s="3">
        <f t="shared" si="353"/>
        <v>10718478680.877001</v>
      </c>
      <c r="BPD38" s="6">
        <v>40268</v>
      </c>
      <c r="BPE38" s="1">
        <v>53.3</v>
      </c>
      <c r="BPF38" s="1">
        <v>117752365</v>
      </c>
      <c r="BPG38" s="3">
        <f t="shared" si="354"/>
        <v>6276201054.5</v>
      </c>
      <c r="BPI38" s="6">
        <v>40268</v>
      </c>
      <c r="BPJ38" s="1">
        <v>18.690000000000001</v>
      </c>
      <c r="BPK38" s="1">
        <v>823391943</v>
      </c>
      <c r="BPL38" s="3">
        <f t="shared" si="355"/>
        <v>15389195414.670002</v>
      </c>
      <c r="BPQ38" s="3" t="str">
        <f t="shared" si="356"/>
        <v/>
      </c>
      <c r="BPS38" s="6">
        <v>40268</v>
      </c>
      <c r="BPT38" s="1">
        <v>13.467499999999999</v>
      </c>
      <c r="BPU38" s="1">
        <v>1699137492</v>
      </c>
      <c r="BPV38" s="3">
        <f t="shared" si="357"/>
        <v>22883134173.509998</v>
      </c>
      <c r="BPX38" s="6">
        <v>40268</v>
      </c>
      <c r="BPY38" s="1">
        <v>18.612500000000001</v>
      </c>
      <c r="BPZ38" s="1">
        <v>466275328</v>
      </c>
      <c r="BQA38" s="3">
        <f t="shared" si="358"/>
        <v>8678549542.3999996</v>
      </c>
      <c r="BQF38" s="3" t="str">
        <f t="shared" si="359"/>
        <v/>
      </c>
      <c r="BQH38" s="6">
        <v>40268</v>
      </c>
      <c r="BQI38" s="1">
        <v>10.534000000000001</v>
      </c>
      <c r="BQJ38" s="1">
        <v>729888180</v>
      </c>
      <c r="BQK38" s="3">
        <f t="shared" si="360"/>
        <v>7688642088.1200008</v>
      </c>
      <c r="BQM38" s="6">
        <v>40268</v>
      </c>
      <c r="BQN38" s="1">
        <v>35.369999999999997</v>
      </c>
      <c r="BQO38" s="1">
        <v>441763991</v>
      </c>
      <c r="BQP38" s="3">
        <f t="shared" si="361"/>
        <v>15625192361.669998</v>
      </c>
      <c r="BQR38" s="6">
        <v>40268</v>
      </c>
      <c r="BQS38" s="1">
        <v>20.562999999999999</v>
      </c>
      <c r="BQT38" s="1">
        <v>53175777</v>
      </c>
      <c r="BQU38" s="3">
        <f t="shared" si="362"/>
        <v>1093453502.451</v>
      </c>
      <c r="BQW38" s="6">
        <v>40268</v>
      </c>
      <c r="BQX38" s="1">
        <v>22.734999999999999</v>
      </c>
      <c r="BQY38" s="1">
        <v>1276686836</v>
      </c>
      <c r="BQZ38" s="3">
        <f t="shared" si="363"/>
        <v>29025475216.459999</v>
      </c>
      <c r="BRB38" s="6">
        <v>40268</v>
      </c>
      <c r="BRC38" s="1">
        <v>17.399999999999999</v>
      </c>
      <c r="BRD38" s="1">
        <v>937751792</v>
      </c>
      <c r="BRE38" s="3">
        <f t="shared" si="364"/>
        <v>16316881180.799999</v>
      </c>
      <c r="BRG38" s="6">
        <v>40268</v>
      </c>
      <c r="BRH38" s="1">
        <v>26.03</v>
      </c>
      <c r="BRI38" s="1">
        <v>3137637563</v>
      </c>
      <c r="BRJ38" s="3">
        <f t="shared" si="365"/>
        <v>81672705764.889999</v>
      </c>
      <c r="BRL38" s="6">
        <v>40268</v>
      </c>
      <c r="BRM38" s="1">
        <v>22.29</v>
      </c>
      <c r="BRN38" s="1">
        <v>3926656940</v>
      </c>
      <c r="BRO38" s="3">
        <f t="shared" si="366"/>
        <v>87525183192.599991</v>
      </c>
      <c r="BRQ38" s="6">
        <v>40268</v>
      </c>
      <c r="BRR38" s="1">
        <v>25.71</v>
      </c>
      <c r="BRS38" s="1">
        <v>1836619614</v>
      </c>
      <c r="BRT38" s="3">
        <f t="shared" si="367"/>
        <v>47219490275.940002</v>
      </c>
      <c r="BRV38" s="6">
        <v>40268</v>
      </c>
      <c r="BRW38" s="1">
        <v>75.83</v>
      </c>
      <c r="BRX38" s="1">
        <v>651746413</v>
      </c>
      <c r="BRY38" s="3">
        <f t="shared" si="368"/>
        <v>49421930497.790001</v>
      </c>
      <c r="BSA38" s="6">
        <v>40268</v>
      </c>
      <c r="BSB38" s="1">
        <v>22.7575</v>
      </c>
      <c r="BSC38" s="1">
        <v>1217918580</v>
      </c>
      <c r="BSD38" s="3">
        <f t="shared" si="369"/>
        <v>27716782084.349998</v>
      </c>
      <c r="BSF38" s="6">
        <v>40268</v>
      </c>
      <c r="BSG38" s="1">
        <v>31.12</v>
      </c>
      <c r="BSH38" s="1">
        <v>2668433269</v>
      </c>
      <c r="BSI38" s="3">
        <f t="shared" si="370"/>
        <v>83041643331.279999</v>
      </c>
      <c r="BSN38" s="3" t="str">
        <f t="shared" si="371"/>
        <v/>
      </c>
      <c r="BSP38" s="6">
        <v>40268</v>
      </c>
      <c r="BSQ38" s="1">
        <v>283.83499999999998</v>
      </c>
      <c r="BSR38" s="1">
        <v>225013621</v>
      </c>
      <c r="BSS38" s="3">
        <f t="shared" si="372"/>
        <v>63866741116.534996</v>
      </c>
      <c r="BSU38" s="6">
        <v>40268</v>
      </c>
      <c r="BSV38" s="1">
        <v>33.571399999999997</v>
      </c>
      <c r="BSW38" s="1">
        <v>9525622428</v>
      </c>
      <c r="BSX38" s="3">
        <f t="shared" si="373"/>
        <v>319788480779.35919</v>
      </c>
    </row>
    <row r="39" spans="2:1870" x14ac:dyDescent="0.2">
      <c r="B39" s="6">
        <v>40178</v>
      </c>
      <c r="C39" s="1">
        <v>0.97499999999999998</v>
      </c>
      <c r="D39" s="1">
        <v>377188</v>
      </c>
      <c r="E39" s="3">
        <f t="shared" si="0"/>
        <v>367758.3</v>
      </c>
      <c r="G39" s="6">
        <v>40086</v>
      </c>
      <c r="H39" s="1">
        <v>1.1999999999999999E-3</v>
      </c>
      <c r="I39" s="1">
        <v>114677</v>
      </c>
      <c r="J39" s="3">
        <f t="shared" si="1"/>
        <v>137.61239999999998</v>
      </c>
      <c r="O39" s="3" t="str">
        <f t="shared" si="2"/>
        <v/>
      </c>
      <c r="Q39" s="6">
        <v>40178</v>
      </c>
      <c r="R39" s="1">
        <v>31.7</v>
      </c>
      <c r="S39" s="1">
        <v>150410</v>
      </c>
      <c r="T39" s="3">
        <f t="shared" si="3"/>
        <v>4767997</v>
      </c>
      <c r="V39" s="6">
        <v>40178</v>
      </c>
      <c r="W39" s="1">
        <v>1.2999999999999999E-3</v>
      </c>
      <c r="X39" s="1">
        <v>1154245</v>
      </c>
      <c r="Y39" s="3">
        <f t="shared" si="4"/>
        <v>1500.5184999999999</v>
      </c>
      <c r="AA39" s="6">
        <v>40178</v>
      </c>
      <c r="AB39" s="1">
        <v>1.25E-4</v>
      </c>
      <c r="AC39" s="1">
        <v>205819</v>
      </c>
      <c r="AD39" s="3">
        <f t="shared" si="5"/>
        <v>25.727375000000002</v>
      </c>
      <c r="AF39" s="6">
        <v>39903</v>
      </c>
      <c r="AG39" s="1">
        <v>1.25E-4</v>
      </c>
      <c r="AH39" s="1">
        <v>70785</v>
      </c>
      <c r="AI39" s="3">
        <f t="shared" si="6"/>
        <v>8.8481249999999996</v>
      </c>
      <c r="AK39" s="6">
        <v>40178</v>
      </c>
      <c r="AL39" s="1">
        <v>10.265599999999999</v>
      </c>
      <c r="AM39" s="1">
        <v>205</v>
      </c>
      <c r="AN39" s="3">
        <f t="shared" si="7"/>
        <v>2104.4479999999999</v>
      </c>
      <c r="AS39" s="3" t="str">
        <f t="shared" si="8"/>
        <v/>
      </c>
      <c r="AX39" s="3" t="str">
        <f t="shared" si="9"/>
        <v/>
      </c>
      <c r="AZ39" s="6">
        <v>40178</v>
      </c>
      <c r="BA39" s="1">
        <v>55.454500000000003</v>
      </c>
      <c r="BB39" s="1">
        <v>223237</v>
      </c>
      <c r="BC39" s="3">
        <f t="shared" si="10"/>
        <v>12379496.216500001</v>
      </c>
      <c r="BE39" s="6">
        <v>39994</v>
      </c>
      <c r="BF39" s="1">
        <v>1.1249999999999999E-3</v>
      </c>
      <c r="BG39" s="1">
        <v>2702553</v>
      </c>
      <c r="BH39" s="3">
        <f t="shared" si="11"/>
        <v>3040.3721249999999</v>
      </c>
      <c r="BJ39" s="6">
        <v>40178</v>
      </c>
      <c r="BK39" s="1">
        <v>0.08</v>
      </c>
      <c r="BL39" s="1">
        <v>3702534</v>
      </c>
      <c r="BM39" s="3">
        <f t="shared" si="12"/>
        <v>296202.72000000003</v>
      </c>
      <c r="BO39" s="6">
        <v>40178</v>
      </c>
      <c r="BP39" s="1">
        <v>0.35</v>
      </c>
      <c r="BQ39" s="1">
        <v>3000</v>
      </c>
      <c r="BR39" s="3">
        <f t="shared" si="13"/>
        <v>1050</v>
      </c>
      <c r="BT39" s="6">
        <v>39629</v>
      </c>
      <c r="BU39" s="1">
        <v>1E-4</v>
      </c>
      <c r="BV39" s="1">
        <v>70279</v>
      </c>
      <c r="BW39" s="3">
        <f t="shared" si="14"/>
        <v>7.0279000000000007</v>
      </c>
      <c r="BY39" s="6">
        <v>40178</v>
      </c>
      <c r="BZ39" s="1">
        <v>0.72</v>
      </c>
      <c r="CA39" s="1">
        <v>1180528</v>
      </c>
      <c r="CB39" s="3">
        <f t="shared" si="15"/>
        <v>849980.15999999992</v>
      </c>
      <c r="CD39" s="6">
        <v>40178</v>
      </c>
      <c r="CE39" s="1">
        <v>0.44590000000000002</v>
      </c>
      <c r="CF39" s="1">
        <v>384300</v>
      </c>
      <c r="CG39" s="3">
        <f t="shared" si="16"/>
        <v>171359.37</v>
      </c>
      <c r="CI39" s="6">
        <v>40178</v>
      </c>
      <c r="CJ39" s="1">
        <v>1.1249999999999999E-3</v>
      </c>
      <c r="CK39" s="1">
        <v>612562</v>
      </c>
      <c r="CL39" s="3">
        <f t="shared" si="17"/>
        <v>689.13225</v>
      </c>
      <c r="CQ39" s="3" t="str">
        <f t="shared" si="18"/>
        <v/>
      </c>
      <c r="CS39" s="6">
        <v>40178</v>
      </c>
      <c r="CT39" s="1">
        <v>1.49</v>
      </c>
      <c r="CU39" s="1">
        <v>1345576</v>
      </c>
      <c r="CV39" s="3">
        <f t="shared" si="19"/>
        <v>2004908.24</v>
      </c>
      <c r="CX39" s="6">
        <v>40178</v>
      </c>
      <c r="CY39" s="1">
        <v>7.35</v>
      </c>
      <c r="CZ39" s="1">
        <v>668744</v>
      </c>
      <c r="DA39" s="3">
        <f t="shared" si="20"/>
        <v>4915268.3999999994</v>
      </c>
      <c r="DC39" s="6">
        <v>40178</v>
      </c>
      <c r="DD39" s="1">
        <v>2.1999999999999999E-2</v>
      </c>
      <c r="DE39" s="1">
        <v>95308</v>
      </c>
      <c r="DF39" s="3">
        <f t="shared" si="21"/>
        <v>2096.7759999999998</v>
      </c>
      <c r="DH39" s="6">
        <v>40178</v>
      </c>
      <c r="DI39" s="1">
        <v>0.15</v>
      </c>
      <c r="DJ39" s="1">
        <v>17990003</v>
      </c>
      <c r="DK39" s="3">
        <f t="shared" si="22"/>
        <v>2698500.4499999997</v>
      </c>
      <c r="DM39" s="6">
        <v>39903</v>
      </c>
      <c r="DN39" s="1">
        <v>54</v>
      </c>
      <c r="DO39" s="1">
        <v>315</v>
      </c>
      <c r="DP39" s="3">
        <f t="shared" si="23"/>
        <v>17010</v>
      </c>
      <c r="DR39" s="6">
        <v>40178</v>
      </c>
      <c r="DS39" s="1">
        <v>0.2</v>
      </c>
      <c r="DT39" s="1">
        <v>10498957</v>
      </c>
      <c r="DU39" s="3">
        <f t="shared" si="24"/>
        <v>2099791.4</v>
      </c>
      <c r="DW39" s="6">
        <v>39813</v>
      </c>
      <c r="DX39" s="1">
        <v>1.95</v>
      </c>
      <c r="DY39" s="1">
        <v>534</v>
      </c>
      <c r="DZ39" s="3">
        <f t="shared" si="25"/>
        <v>1041.3</v>
      </c>
      <c r="EB39" s="6">
        <v>40178</v>
      </c>
      <c r="EC39" s="1">
        <v>3.85</v>
      </c>
      <c r="ED39" s="1">
        <v>3600</v>
      </c>
      <c r="EE39" s="3">
        <f t="shared" si="26"/>
        <v>13860</v>
      </c>
      <c r="EG39" s="6">
        <v>40178</v>
      </c>
      <c r="EH39" s="1">
        <v>73.2</v>
      </c>
      <c r="EI39" s="1">
        <v>5160476</v>
      </c>
      <c r="EJ39" s="3">
        <f t="shared" si="27"/>
        <v>377746843.19999999</v>
      </c>
      <c r="EL39" s="6">
        <v>40178</v>
      </c>
      <c r="EM39" s="1">
        <v>3.21</v>
      </c>
      <c r="EN39" s="1">
        <v>4211600</v>
      </c>
      <c r="EO39" s="3">
        <f t="shared" si="28"/>
        <v>13519236</v>
      </c>
      <c r="EQ39" s="6">
        <v>38352</v>
      </c>
      <c r="ER39" s="1">
        <v>0.16</v>
      </c>
      <c r="ES39" s="1">
        <v>4030</v>
      </c>
      <c r="ET39" s="3">
        <f t="shared" si="29"/>
        <v>644.80000000000007</v>
      </c>
      <c r="EV39" s="6">
        <v>40178</v>
      </c>
      <c r="EW39" s="1">
        <v>1.5100000000000001E-2</v>
      </c>
      <c r="EX39" s="1">
        <v>6413334</v>
      </c>
      <c r="EY39" s="3">
        <f t="shared" si="30"/>
        <v>96841.343399999998</v>
      </c>
      <c r="FD39" s="3" t="str">
        <f t="shared" si="31"/>
        <v/>
      </c>
      <c r="FI39" s="3" t="str">
        <f t="shared" si="32"/>
        <v/>
      </c>
      <c r="FK39" s="6">
        <v>40178</v>
      </c>
      <c r="FL39" s="1">
        <v>5</v>
      </c>
      <c r="FM39" s="1">
        <v>7818228</v>
      </c>
      <c r="FN39" s="3">
        <f t="shared" si="33"/>
        <v>39091140</v>
      </c>
      <c r="FP39" s="6">
        <v>40178</v>
      </c>
      <c r="FQ39" s="1">
        <v>2E-3</v>
      </c>
      <c r="FR39" s="1">
        <v>71912585</v>
      </c>
      <c r="FS39" s="3">
        <f t="shared" si="34"/>
        <v>143825.17000000001</v>
      </c>
      <c r="FU39" s="6">
        <v>40178</v>
      </c>
      <c r="FV39" s="1">
        <v>0.03</v>
      </c>
      <c r="FW39" s="1">
        <v>93088</v>
      </c>
      <c r="FX39" s="3">
        <f t="shared" si="35"/>
        <v>2792.64</v>
      </c>
      <c r="FZ39" s="6">
        <v>40178</v>
      </c>
      <c r="GA39" s="1">
        <v>26</v>
      </c>
      <c r="GB39" s="1">
        <v>31455</v>
      </c>
      <c r="GC39" s="3">
        <f t="shared" si="36"/>
        <v>817830</v>
      </c>
      <c r="GE39" s="6">
        <v>40086</v>
      </c>
      <c r="GF39" s="1">
        <v>2.5000000000000001E-2</v>
      </c>
      <c r="GG39" s="1">
        <v>27312</v>
      </c>
      <c r="GH39" s="3">
        <f t="shared" si="37"/>
        <v>682.80000000000007</v>
      </c>
      <c r="GJ39" s="6">
        <v>40178</v>
      </c>
      <c r="GK39" s="1">
        <v>0.25850000000000001</v>
      </c>
      <c r="GL39" s="1">
        <v>3418489</v>
      </c>
      <c r="GM39" s="3">
        <f t="shared" si="38"/>
        <v>883679.40650000004</v>
      </c>
      <c r="GR39" s="3" t="str">
        <f t="shared" si="39"/>
        <v/>
      </c>
      <c r="GW39" s="3" t="str">
        <f t="shared" si="40"/>
        <v/>
      </c>
      <c r="HB39" s="3" t="str">
        <f t="shared" si="41"/>
        <v/>
      </c>
      <c r="HD39" s="6">
        <v>40178</v>
      </c>
      <c r="HE39" s="1">
        <v>144000.0288</v>
      </c>
      <c r="HF39" s="1">
        <v>0</v>
      </c>
      <c r="HG39" s="3" t="str">
        <f t="shared" si="42"/>
        <v/>
      </c>
      <c r="HL39" s="3" t="str">
        <f t="shared" si="43"/>
        <v/>
      </c>
      <c r="HN39" s="6">
        <v>40178</v>
      </c>
      <c r="HO39" s="1">
        <v>0.15</v>
      </c>
      <c r="HP39" s="1">
        <v>463359</v>
      </c>
      <c r="HQ39" s="3">
        <f t="shared" si="44"/>
        <v>69503.849999999991</v>
      </c>
      <c r="HS39" s="6">
        <v>40178</v>
      </c>
      <c r="HT39" s="1">
        <v>0.115</v>
      </c>
      <c r="HU39" s="1">
        <v>18662410</v>
      </c>
      <c r="HV39" s="3">
        <f t="shared" si="45"/>
        <v>2146177.15</v>
      </c>
      <c r="IA39" s="3" t="str">
        <f t="shared" si="46"/>
        <v/>
      </c>
      <c r="IC39" s="6">
        <v>40178</v>
      </c>
      <c r="ID39" s="1">
        <v>0.3</v>
      </c>
      <c r="IE39" s="1">
        <v>1913467</v>
      </c>
      <c r="IF39" s="3">
        <f t="shared" si="47"/>
        <v>574040.1</v>
      </c>
      <c r="IH39" s="6">
        <v>40178</v>
      </c>
      <c r="II39" s="1">
        <v>1.2749999999999999</v>
      </c>
      <c r="IJ39" s="1">
        <v>290908</v>
      </c>
      <c r="IK39" s="3">
        <f t="shared" si="48"/>
        <v>370907.69999999995</v>
      </c>
      <c r="IM39" s="6">
        <v>40178</v>
      </c>
      <c r="IN39" s="1">
        <v>8.0999999999999996E-4</v>
      </c>
      <c r="IO39" s="1">
        <v>45280480</v>
      </c>
      <c r="IP39" s="3">
        <f t="shared" si="49"/>
        <v>36677.188799999996</v>
      </c>
      <c r="IR39" s="6">
        <v>40178</v>
      </c>
      <c r="IS39" s="1">
        <v>182.38499999999999</v>
      </c>
      <c r="IT39" s="1">
        <v>9955</v>
      </c>
      <c r="IU39" s="3">
        <f t="shared" si="50"/>
        <v>1815642.6749999998</v>
      </c>
      <c r="IW39" s="6">
        <v>40178</v>
      </c>
      <c r="IX39" s="1">
        <v>0.73</v>
      </c>
      <c r="IY39" s="1">
        <v>3402873</v>
      </c>
      <c r="IZ39" s="3">
        <f t="shared" si="51"/>
        <v>2484097.29</v>
      </c>
      <c r="JB39" s="6">
        <v>40178</v>
      </c>
      <c r="JC39" s="1">
        <v>0.27500000000000002</v>
      </c>
      <c r="JD39" s="1">
        <v>400</v>
      </c>
      <c r="JE39" s="3">
        <f t="shared" si="52"/>
        <v>110.00000000000001</v>
      </c>
      <c r="JG39" s="6">
        <v>40178</v>
      </c>
      <c r="JH39" s="1">
        <v>0.08</v>
      </c>
      <c r="JI39" s="1">
        <v>3277069</v>
      </c>
      <c r="JJ39" s="3">
        <f t="shared" si="53"/>
        <v>262165.52</v>
      </c>
      <c r="JO39" s="3" t="str">
        <f t="shared" si="54"/>
        <v/>
      </c>
      <c r="JQ39" s="6">
        <v>40178</v>
      </c>
      <c r="JR39" s="1">
        <v>250</v>
      </c>
      <c r="JS39" s="1">
        <v>601</v>
      </c>
      <c r="JT39" s="3">
        <f t="shared" si="55"/>
        <v>150250</v>
      </c>
      <c r="JY39" s="3" t="str">
        <f t="shared" si="56"/>
        <v/>
      </c>
      <c r="KA39" s="6">
        <v>38989</v>
      </c>
      <c r="KB39" s="1">
        <v>10.25</v>
      </c>
      <c r="KC39" s="1">
        <v>9420</v>
      </c>
      <c r="KD39" s="3">
        <f t="shared" si="57"/>
        <v>96555</v>
      </c>
      <c r="KI39" s="3" t="str">
        <f t="shared" si="58"/>
        <v/>
      </c>
      <c r="KK39" s="6">
        <v>40178</v>
      </c>
      <c r="KL39" s="1">
        <v>24.74</v>
      </c>
      <c r="KM39" s="1">
        <v>7418608</v>
      </c>
      <c r="KN39" s="3">
        <f t="shared" si="59"/>
        <v>183536361.91999999</v>
      </c>
      <c r="KP39" s="6">
        <v>40178</v>
      </c>
      <c r="KQ39" s="1">
        <v>0.8</v>
      </c>
      <c r="KR39" s="1">
        <v>220545</v>
      </c>
      <c r="KS39" s="3">
        <f t="shared" si="60"/>
        <v>176436</v>
      </c>
      <c r="KU39" s="6">
        <v>40178</v>
      </c>
      <c r="KV39" s="1">
        <v>0.56000000000000005</v>
      </c>
      <c r="KW39" s="1">
        <v>1943957</v>
      </c>
      <c r="KX39" s="3">
        <f t="shared" si="61"/>
        <v>1088615.9200000002</v>
      </c>
      <c r="LC39" s="3" t="str">
        <f t="shared" si="62"/>
        <v/>
      </c>
      <c r="LE39" s="6">
        <v>40178</v>
      </c>
      <c r="LF39" s="1">
        <v>0.1</v>
      </c>
      <c r="LG39" s="1">
        <v>550661</v>
      </c>
      <c r="LH39" s="3">
        <f t="shared" si="63"/>
        <v>55066.100000000006</v>
      </c>
      <c r="LJ39" s="6">
        <v>40178</v>
      </c>
      <c r="LK39" s="1">
        <v>122</v>
      </c>
      <c r="LL39" s="1">
        <v>435416</v>
      </c>
      <c r="LM39" s="3">
        <f t="shared" si="64"/>
        <v>53120752</v>
      </c>
      <c r="LO39" s="6">
        <v>39903</v>
      </c>
      <c r="LP39" s="1">
        <v>0.56999999999999995</v>
      </c>
      <c r="LQ39" s="1">
        <v>34848</v>
      </c>
      <c r="LR39" s="3">
        <f t="shared" si="65"/>
        <v>19863.359999999997</v>
      </c>
      <c r="LW39" s="3" t="str">
        <f t="shared" si="66"/>
        <v/>
      </c>
      <c r="LY39" s="6">
        <v>40178</v>
      </c>
      <c r="LZ39" s="1">
        <v>2.3E-2</v>
      </c>
      <c r="MA39" s="1">
        <v>2235745</v>
      </c>
      <c r="MB39" s="3">
        <f t="shared" si="67"/>
        <v>51422.135000000002</v>
      </c>
      <c r="MD39" s="6">
        <v>40178</v>
      </c>
      <c r="ME39" s="1">
        <v>0.04</v>
      </c>
      <c r="MF39" s="1">
        <v>406145</v>
      </c>
      <c r="MG39" s="3">
        <f t="shared" si="68"/>
        <v>16245.800000000001</v>
      </c>
      <c r="ML39" s="3" t="str">
        <f t="shared" si="69"/>
        <v/>
      </c>
      <c r="MQ39" s="3" t="str">
        <f t="shared" si="70"/>
        <v/>
      </c>
      <c r="MS39" s="6">
        <v>40178</v>
      </c>
      <c r="MT39" s="1">
        <v>0.875</v>
      </c>
      <c r="MU39" s="1">
        <v>65120</v>
      </c>
      <c r="MV39" s="3">
        <f t="shared" si="71"/>
        <v>56980</v>
      </c>
      <c r="NA39" s="3" t="str">
        <f t="shared" si="72"/>
        <v/>
      </c>
      <c r="NC39" s="6">
        <v>40178</v>
      </c>
      <c r="ND39" s="1">
        <v>1</v>
      </c>
      <c r="NE39" s="1">
        <v>4772852</v>
      </c>
      <c r="NF39" s="3">
        <f t="shared" si="73"/>
        <v>4772852</v>
      </c>
      <c r="NK39" s="3" t="str">
        <f t="shared" si="74"/>
        <v/>
      </c>
      <c r="NM39" s="6">
        <v>40178</v>
      </c>
      <c r="NN39" s="1">
        <v>1.1000000000000001</v>
      </c>
      <c r="NO39" s="1">
        <v>2434646</v>
      </c>
      <c r="NP39" s="3">
        <f t="shared" si="75"/>
        <v>2678110.6</v>
      </c>
      <c r="NR39" s="6">
        <v>40178</v>
      </c>
      <c r="NS39" s="1">
        <v>39.4</v>
      </c>
      <c r="NT39" s="1">
        <v>607117</v>
      </c>
      <c r="NU39" s="3">
        <f t="shared" si="76"/>
        <v>23920409.800000001</v>
      </c>
      <c r="NZ39" s="3" t="str">
        <f t="shared" si="77"/>
        <v/>
      </c>
      <c r="OB39" s="6">
        <v>40178</v>
      </c>
      <c r="OC39" s="1">
        <v>3.11</v>
      </c>
      <c r="OD39" s="1">
        <v>1974536</v>
      </c>
      <c r="OE39" s="3">
        <f t="shared" si="78"/>
        <v>6140806.96</v>
      </c>
      <c r="OG39" s="6">
        <v>40178</v>
      </c>
      <c r="OH39" s="1">
        <v>0.15</v>
      </c>
      <c r="OI39" s="1">
        <v>10294</v>
      </c>
      <c r="OJ39" s="3">
        <f t="shared" si="79"/>
        <v>1544.1</v>
      </c>
      <c r="OO39" s="3" t="str">
        <f t="shared" si="80"/>
        <v/>
      </c>
      <c r="OQ39" s="6">
        <v>40178</v>
      </c>
      <c r="OR39" s="1">
        <v>273.60000000000002</v>
      </c>
      <c r="OS39" s="1">
        <v>81316</v>
      </c>
      <c r="OT39" s="3">
        <f t="shared" si="81"/>
        <v>22248057.600000001</v>
      </c>
      <c r="OV39" s="6">
        <v>40178</v>
      </c>
      <c r="OW39" s="1">
        <v>1.3498999999999999</v>
      </c>
      <c r="OX39" s="1">
        <v>415977</v>
      </c>
      <c r="OY39" s="3">
        <f t="shared" si="82"/>
        <v>561527.35229999991</v>
      </c>
      <c r="PA39" s="6">
        <v>40178</v>
      </c>
      <c r="PB39" s="1">
        <v>5.0599999999999996</v>
      </c>
      <c r="PC39" s="1">
        <v>9907213</v>
      </c>
      <c r="PD39" s="3">
        <f t="shared" si="83"/>
        <v>50130497.779999994</v>
      </c>
      <c r="PI39" s="3" t="str">
        <f t="shared" si="84"/>
        <v/>
      </c>
      <c r="PK39" s="6">
        <v>40178</v>
      </c>
      <c r="PL39" s="1">
        <v>1.65</v>
      </c>
      <c r="PM39" s="1">
        <v>14408</v>
      </c>
      <c r="PN39" s="3">
        <f t="shared" si="85"/>
        <v>23773.199999999997</v>
      </c>
      <c r="PP39" s="6">
        <v>40178</v>
      </c>
      <c r="PQ39" s="1">
        <v>1.9</v>
      </c>
      <c r="PR39" s="1">
        <v>186028</v>
      </c>
      <c r="PS39" s="3">
        <f t="shared" si="86"/>
        <v>353453.2</v>
      </c>
      <c r="PU39" s="6">
        <v>40178</v>
      </c>
      <c r="PV39" s="1">
        <v>91.6</v>
      </c>
      <c r="PW39" s="1">
        <v>492953</v>
      </c>
      <c r="PX39" s="3">
        <f t="shared" si="87"/>
        <v>45154494.799999997</v>
      </c>
      <c r="QC39" s="3" t="str">
        <f t="shared" si="88"/>
        <v/>
      </c>
      <c r="QE39" s="6">
        <v>40178</v>
      </c>
      <c r="QF39" s="1">
        <v>2.95</v>
      </c>
      <c r="QG39" s="1">
        <v>734312</v>
      </c>
      <c r="QH39" s="3">
        <f t="shared" si="89"/>
        <v>2166220.4</v>
      </c>
      <c r="QJ39" s="6">
        <v>40178</v>
      </c>
      <c r="QK39" s="1">
        <v>1.45</v>
      </c>
      <c r="QL39" s="1">
        <v>274931</v>
      </c>
      <c r="QM39" s="3">
        <f t="shared" si="90"/>
        <v>398649.95</v>
      </c>
      <c r="QO39" s="6">
        <v>40178</v>
      </c>
      <c r="QP39" s="1">
        <v>15.75</v>
      </c>
      <c r="QQ39" s="1">
        <v>596366</v>
      </c>
      <c r="QR39" s="3">
        <f t="shared" si="91"/>
        <v>9392764.5</v>
      </c>
      <c r="QT39" s="6">
        <v>40178</v>
      </c>
      <c r="QU39" s="1">
        <v>13.56</v>
      </c>
      <c r="QV39" s="1">
        <v>197822</v>
      </c>
      <c r="QW39" s="3">
        <f t="shared" si="92"/>
        <v>2682466.3200000003</v>
      </c>
      <c r="RB39" s="3" t="str">
        <f t="shared" si="93"/>
        <v/>
      </c>
      <c r="RD39" s="6">
        <v>40178</v>
      </c>
      <c r="RE39" s="1">
        <v>17.59</v>
      </c>
      <c r="RF39" s="1">
        <v>1800</v>
      </c>
      <c r="RG39" s="3">
        <f t="shared" si="94"/>
        <v>31662</v>
      </c>
      <c r="RI39" s="6">
        <v>40178</v>
      </c>
      <c r="RJ39" s="1">
        <v>2194.5005000000001</v>
      </c>
      <c r="RK39" s="1">
        <v>188814</v>
      </c>
      <c r="RL39" s="3">
        <f t="shared" si="95"/>
        <v>414352417.40700001</v>
      </c>
      <c r="RN39" s="6">
        <v>40178</v>
      </c>
      <c r="RO39" s="1">
        <v>115.6</v>
      </c>
      <c r="RP39" s="1">
        <v>1700406</v>
      </c>
      <c r="RQ39" s="3">
        <f t="shared" si="96"/>
        <v>196566933.59999999</v>
      </c>
      <c r="RS39" s="6">
        <v>40178</v>
      </c>
      <c r="RT39" s="1">
        <v>1.75</v>
      </c>
      <c r="RU39" s="1">
        <v>50875</v>
      </c>
      <c r="RV39" s="3">
        <f t="shared" si="97"/>
        <v>89031.25</v>
      </c>
      <c r="RX39" s="6">
        <v>40178</v>
      </c>
      <c r="RY39" s="1">
        <v>4.0999999999999996</v>
      </c>
      <c r="RZ39" s="1">
        <v>148936</v>
      </c>
      <c r="SA39" s="3">
        <f t="shared" si="98"/>
        <v>610637.6</v>
      </c>
      <c r="SF39" s="3" t="str">
        <f t="shared" si="99"/>
        <v/>
      </c>
      <c r="SH39" s="6">
        <v>40178</v>
      </c>
      <c r="SI39" s="1">
        <v>3.0998999999999999</v>
      </c>
      <c r="SJ39" s="1">
        <v>273084</v>
      </c>
      <c r="SK39" s="3">
        <f t="shared" si="100"/>
        <v>846533.09159999993</v>
      </c>
      <c r="SM39" s="6">
        <v>39994</v>
      </c>
      <c r="SN39" s="1">
        <v>16</v>
      </c>
      <c r="SO39" s="1">
        <v>0</v>
      </c>
      <c r="SP39" s="3" t="str">
        <f t="shared" si="101"/>
        <v/>
      </c>
      <c r="SU39" s="3" t="str">
        <f t="shared" si="102"/>
        <v/>
      </c>
      <c r="SZ39" s="3" t="str">
        <f t="shared" si="103"/>
        <v/>
      </c>
      <c r="TB39" s="6">
        <v>40178</v>
      </c>
      <c r="TC39" s="1">
        <v>2.9</v>
      </c>
      <c r="TD39" s="1">
        <v>29365</v>
      </c>
      <c r="TE39" s="3">
        <f t="shared" si="104"/>
        <v>85158.5</v>
      </c>
      <c r="TG39" s="6">
        <v>40178</v>
      </c>
      <c r="TH39" s="1">
        <v>4.5999999999999996</v>
      </c>
      <c r="TI39" s="1">
        <v>657884</v>
      </c>
      <c r="TJ39" s="3">
        <f t="shared" si="105"/>
        <v>3026266.4</v>
      </c>
      <c r="TL39" s="6">
        <v>40178</v>
      </c>
      <c r="TM39" s="1">
        <v>0.65</v>
      </c>
      <c r="TN39" s="1">
        <v>551670</v>
      </c>
      <c r="TO39" s="3">
        <f t="shared" si="106"/>
        <v>358585.5</v>
      </c>
      <c r="TQ39" s="6">
        <v>40178</v>
      </c>
      <c r="TR39" s="1">
        <v>12.705</v>
      </c>
      <c r="TS39" s="1">
        <v>2802535</v>
      </c>
      <c r="TT39" s="3">
        <f t="shared" si="107"/>
        <v>35606207.174999997</v>
      </c>
      <c r="TY39" s="3" t="str">
        <f t="shared" si="108"/>
        <v/>
      </c>
      <c r="UA39" s="6">
        <v>40178</v>
      </c>
      <c r="UB39" s="1">
        <v>7.92</v>
      </c>
      <c r="UC39" s="1">
        <v>3533252</v>
      </c>
      <c r="UD39" s="3">
        <f t="shared" si="109"/>
        <v>27983355.84</v>
      </c>
      <c r="UF39" s="6">
        <v>40178</v>
      </c>
      <c r="UG39" s="1">
        <v>7.1429</v>
      </c>
      <c r="UH39" s="1">
        <v>5325</v>
      </c>
      <c r="UI39" s="3">
        <f t="shared" si="110"/>
        <v>38035.942499999997</v>
      </c>
      <c r="UK39" s="6">
        <v>40178</v>
      </c>
      <c r="UL39" s="1">
        <v>38.520000000000003</v>
      </c>
      <c r="UM39" s="1">
        <v>7669060</v>
      </c>
      <c r="UN39" s="3">
        <f t="shared" si="111"/>
        <v>295412191.20000005</v>
      </c>
      <c r="UP39" s="6">
        <v>40178</v>
      </c>
      <c r="UQ39" s="1">
        <v>8</v>
      </c>
      <c r="UR39" s="1">
        <v>7157</v>
      </c>
      <c r="US39" s="3">
        <f t="shared" si="112"/>
        <v>57256</v>
      </c>
      <c r="UX39" s="3" t="str">
        <f t="shared" si="113"/>
        <v/>
      </c>
      <c r="VC39" s="3" t="str">
        <f t="shared" si="114"/>
        <v/>
      </c>
      <c r="VH39" s="3" t="str">
        <f t="shared" si="115"/>
        <v/>
      </c>
      <c r="VJ39" s="6">
        <v>40178</v>
      </c>
      <c r="VK39" s="1">
        <v>51.5</v>
      </c>
      <c r="VL39" s="1">
        <v>64989</v>
      </c>
      <c r="VM39" s="3">
        <f t="shared" si="116"/>
        <v>3346933.5</v>
      </c>
      <c r="VO39" s="6">
        <v>40178</v>
      </c>
      <c r="VP39" s="1">
        <v>0.5</v>
      </c>
      <c r="VQ39" s="1">
        <v>213307</v>
      </c>
      <c r="VR39" s="3">
        <f t="shared" si="117"/>
        <v>106653.5</v>
      </c>
      <c r="VT39" s="6">
        <v>40178</v>
      </c>
      <c r="VU39" s="1">
        <v>0.16</v>
      </c>
      <c r="VV39" s="1">
        <v>33210</v>
      </c>
      <c r="VW39" s="3">
        <f t="shared" si="118"/>
        <v>5313.6</v>
      </c>
      <c r="VY39" s="6">
        <v>40178</v>
      </c>
      <c r="VZ39" s="1">
        <v>1.32</v>
      </c>
      <c r="WA39" s="1">
        <v>2231844</v>
      </c>
      <c r="WB39" s="3">
        <f t="shared" si="119"/>
        <v>2946034.08</v>
      </c>
      <c r="WG39" s="3" t="str">
        <f t="shared" si="120"/>
        <v/>
      </c>
      <c r="WL39" s="3" t="str">
        <f t="shared" si="121"/>
        <v/>
      </c>
      <c r="WN39" s="6">
        <v>40178</v>
      </c>
      <c r="WO39" s="1">
        <v>8.0273000000000003</v>
      </c>
      <c r="WP39" s="1">
        <v>25387</v>
      </c>
      <c r="WQ39" s="3">
        <f t="shared" si="122"/>
        <v>203789.06510000001</v>
      </c>
      <c r="WS39" s="6">
        <v>40178</v>
      </c>
      <c r="WT39" s="1">
        <v>82.92</v>
      </c>
      <c r="WU39" s="1">
        <v>2375316</v>
      </c>
      <c r="WV39" s="3">
        <f t="shared" si="123"/>
        <v>196961202.72</v>
      </c>
      <c r="WX39" s="6">
        <v>40178</v>
      </c>
      <c r="WY39" s="1">
        <v>9.1999999999999993</v>
      </c>
      <c r="WZ39" s="1">
        <v>262527590</v>
      </c>
      <c r="XA39" s="3">
        <f t="shared" si="124"/>
        <v>2415253828</v>
      </c>
      <c r="XC39" s="6">
        <v>40178</v>
      </c>
      <c r="XD39" s="1">
        <v>1.04</v>
      </c>
      <c r="XE39" s="1">
        <v>583704</v>
      </c>
      <c r="XF39" s="3">
        <f t="shared" si="125"/>
        <v>607052.16</v>
      </c>
      <c r="XK39" s="3" t="str">
        <f t="shared" si="126"/>
        <v/>
      </c>
      <c r="XM39" s="6">
        <v>40178</v>
      </c>
      <c r="XN39" s="1">
        <v>7.75</v>
      </c>
      <c r="XO39" s="1">
        <v>63864</v>
      </c>
      <c r="XP39" s="3">
        <f t="shared" si="127"/>
        <v>494946</v>
      </c>
      <c r="XU39" s="3" t="str">
        <f t="shared" si="128"/>
        <v/>
      </c>
      <c r="XW39" s="6">
        <v>40178</v>
      </c>
      <c r="XX39" s="1">
        <v>120</v>
      </c>
      <c r="XY39" s="1">
        <v>2055</v>
      </c>
      <c r="XZ39" s="3">
        <f t="shared" si="129"/>
        <v>246600</v>
      </c>
      <c r="YE39" s="3" t="str">
        <f t="shared" si="130"/>
        <v/>
      </c>
      <c r="YG39" s="6">
        <v>40178</v>
      </c>
      <c r="YH39" s="1">
        <v>10.240600000000001</v>
      </c>
      <c r="YI39" s="1">
        <v>2318462</v>
      </c>
      <c r="YJ39" s="3">
        <f t="shared" si="131"/>
        <v>23742441.957200002</v>
      </c>
      <c r="YL39" s="6">
        <v>40178</v>
      </c>
      <c r="YM39" s="1">
        <v>3.07</v>
      </c>
      <c r="YN39" s="1">
        <v>558596</v>
      </c>
      <c r="YO39" s="3">
        <f t="shared" si="132"/>
        <v>1714889.72</v>
      </c>
      <c r="YT39" s="3" t="str">
        <f t="shared" si="133"/>
        <v/>
      </c>
      <c r="YV39" s="6">
        <v>40178</v>
      </c>
      <c r="YW39" s="1">
        <v>9.7200000000000006</v>
      </c>
      <c r="YX39" s="1">
        <v>3119614</v>
      </c>
      <c r="YY39" s="3">
        <f t="shared" si="134"/>
        <v>30322648.080000002</v>
      </c>
      <c r="ZA39" s="6">
        <v>40178</v>
      </c>
      <c r="ZB39" s="1">
        <v>6.2077</v>
      </c>
      <c r="ZC39" s="1">
        <v>18628</v>
      </c>
      <c r="ZD39" s="3">
        <f t="shared" si="135"/>
        <v>115637.0356</v>
      </c>
      <c r="ZF39" s="6">
        <v>40178</v>
      </c>
      <c r="ZG39" s="1">
        <v>8.4</v>
      </c>
      <c r="ZH39" s="1">
        <v>6067289</v>
      </c>
      <c r="ZI39" s="3">
        <f t="shared" si="136"/>
        <v>50965227.600000001</v>
      </c>
      <c r="ZK39" s="6">
        <v>40178</v>
      </c>
      <c r="ZL39" s="1">
        <v>2.11</v>
      </c>
      <c r="ZM39" s="1">
        <v>23781363</v>
      </c>
      <c r="ZN39" s="3">
        <f t="shared" si="137"/>
        <v>50178675.93</v>
      </c>
      <c r="ZP39" s="6">
        <v>40178</v>
      </c>
      <c r="ZQ39" s="1">
        <v>4</v>
      </c>
      <c r="ZR39" s="1">
        <v>164863</v>
      </c>
      <c r="ZS39" s="3">
        <f t="shared" si="138"/>
        <v>659452</v>
      </c>
      <c r="ZX39" s="3" t="str">
        <f t="shared" si="139"/>
        <v/>
      </c>
      <c r="AAC39" s="3" t="str">
        <f t="shared" si="140"/>
        <v/>
      </c>
      <c r="AAH39" s="3" t="str">
        <f t="shared" si="141"/>
        <v/>
      </c>
      <c r="AAM39" s="3" t="str">
        <f t="shared" si="142"/>
        <v/>
      </c>
      <c r="AAO39" s="6">
        <v>40178</v>
      </c>
      <c r="AAP39" s="1">
        <v>4.4800000000000004</v>
      </c>
      <c r="AAQ39" s="1">
        <v>22657898</v>
      </c>
      <c r="AAR39" s="3">
        <f t="shared" si="143"/>
        <v>101507383.04000001</v>
      </c>
      <c r="AAW39" s="3" t="str">
        <f t="shared" si="144"/>
        <v/>
      </c>
      <c r="ABB39" s="3" t="str">
        <f t="shared" si="145"/>
        <v/>
      </c>
      <c r="ABG39" s="3" t="str">
        <f t="shared" si="146"/>
        <v/>
      </c>
      <c r="ABL39" s="3" t="str">
        <f t="shared" si="147"/>
        <v/>
      </c>
      <c r="ABN39" s="6">
        <v>40178</v>
      </c>
      <c r="ABO39" s="1">
        <v>11.47</v>
      </c>
      <c r="ABP39" s="1">
        <v>5782146</v>
      </c>
      <c r="ABQ39" s="3">
        <f t="shared" si="148"/>
        <v>66321214.620000005</v>
      </c>
      <c r="ABV39" s="3" t="str">
        <f t="shared" si="149"/>
        <v/>
      </c>
      <c r="ABX39" s="6">
        <v>40178</v>
      </c>
      <c r="ABY39" s="1">
        <v>0.85099999999999998</v>
      </c>
      <c r="ABZ39" s="1">
        <v>52407</v>
      </c>
      <c r="ACA39" s="3">
        <f t="shared" si="150"/>
        <v>44598.356999999996</v>
      </c>
      <c r="ACC39" s="6">
        <v>40178</v>
      </c>
      <c r="ACD39" s="1">
        <v>23.44</v>
      </c>
      <c r="ACE39" s="1">
        <v>19966023</v>
      </c>
      <c r="ACF39" s="3">
        <f t="shared" si="151"/>
        <v>468003579.12</v>
      </c>
      <c r="ACK39" s="3" t="str">
        <f t="shared" si="152"/>
        <v/>
      </c>
      <c r="ACP39" s="3" t="str">
        <f t="shared" si="153"/>
        <v/>
      </c>
      <c r="ACU39" s="3" t="str">
        <f t="shared" si="154"/>
        <v/>
      </c>
      <c r="ACZ39" s="3" t="str">
        <f t="shared" si="155"/>
        <v/>
      </c>
      <c r="ADB39" s="6">
        <v>40178</v>
      </c>
      <c r="ADC39" s="1">
        <v>10.7</v>
      </c>
      <c r="ADD39" s="1">
        <v>35741391</v>
      </c>
      <c r="ADE39" s="3">
        <f t="shared" si="156"/>
        <v>382432883.69999999</v>
      </c>
      <c r="ADG39" s="6">
        <v>40178</v>
      </c>
      <c r="ADH39" s="1">
        <v>6.32</v>
      </c>
      <c r="ADI39" s="1">
        <v>50093756</v>
      </c>
      <c r="ADJ39" s="3">
        <f t="shared" si="157"/>
        <v>316592537.92000002</v>
      </c>
      <c r="ADL39" s="6">
        <v>40178</v>
      </c>
      <c r="ADM39" s="1">
        <v>4.58</v>
      </c>
      <c r="ADN39" s="1">
        <v>10317694</v>
      </c>
      <c r="ADO39" s="3">
        <f t="shared" si="158"/>
        <v>47255038.520000003</v>
      </c>
      <c r="ADT39" s="3" t="str">
        <f t="shared" si="159"/>
        <v/>
      </c>
      <c r="ADY39" s="3" t="str">
        <f t="shared" si="160"/>
        <v/>
      </c>
      <c r="AED39" s="3" t="str">
        <f t="shared" si="161"/>
        <v/>
      </c>
      <c r="AEF39" s="6">
        <v>40178</v>
      </c>
      <c r="AEG39" s="1">
        <v>3.7145000000000001</v>
      </c>
      <c r="AEH39" s="1">
        <v>121065</v>
      </c>
      <c r="AEI39" s="3">
        <f t="shared" si="162"/>
        <v>449695.9425</v>
      </c>
      <c r="AEN39" s="3" t="str">
        <f t="shared" si="163"/>
        <v/>
      </c>
      <c r="AEP39" s="6"/>
      <c r="AES39" s="3" t="str">
        <f t="shared" si="164"/>
        <v/>
      </c>
      <c r="AEU39" s="6">
        <v>40178</v>
      </c>
      <c r="AEV39" s="1">
        <v>2.4699999999999998</v>
      </c>
      <c r="AEW39" s="1">
        <v>12455814</v>
      </c>
      <c r="AEX39" s="3">
        <f t="shared" si="165"/>
        <v>30765860.579999998</v>
      </c>
      <c r="AEZ39" s="6">
        <v>40178</v>
      </c>
      <c r="AFA39" s="1">
        <v>5.63</v>
      </c>
      <c r="AFB39" s="1">
        <v>5392857</v>
      </c>
      <c r="AFC39" s="3">
        <f t="shared" si="166"/>
        <v>30361784.91</v>
      </c>
      <c r="AFH39" s="3" t="str">
        <f t="shared" si="167"/>
        <v/>
      </c>
      <c r="AFM39" s="3" t="str">
        <f t="shared" si="168"/>
        <v/>
      </c>
      <c r="AFR39" s="3" t="str">
        <f t="shared" si="169"/>
        <v/>
      </c>
      <c r="AFW39" s="3" t="str">
        <f t="shared" si="170"/>
        <v/>
      </c>
      <c r="AGB39" s="3" t="str">
        <f t="shared" si="171"/>
        <v/>
      </c>
      <c r="AGD39" s="6">
        <v>40178</v>
      </c>
      <c r="AGE39" s="1">
        <v>5.2439999999999998</v>
      </c>
      <c r="AGF39" s="1">
        <v>101461826</v>
      </c>
      <c r="AGG39" s="3">
        <f t="shared" si="172"/>
        <v>532065815.54399997</v>
      </c>
      <c r="AGL39" s="3" t="str">
        <f t="shared" si="173"/>
        <v/>
      </c>
      <c r="AGQ39" s="3" t="str">
        <f t="shared" si="174"/>
        <v/>
      </c>
      <c r="AGS39" s="6">
        <v>40178</v>
      </c>
      <c r="AGT39" s="1">
        <v>3.35</v>
      </c>
      <c r="AGU39" s="1">
        <v>52429405</v>
      </c>
      <c r="AGV39" s="3">
        <f t="shared" si="175"/>
        <v>175638506.75</v>
      </c>
      <c r="AGX39" s="6">
        <v>40178</v>
      </c>
      <c r="AGY39" s="1">
        <v>3.25</v>
      </c>
      <c r="AGZ39" s="1">
        <v>14210091</v>
      </c>
      <c r="AHA39" s="3">
        <f t="shared" si="176"/>
        <v>46182795.75</v>
      </c>
      <c r="AHC39" s="6">
        <v>40178</v>
      </c>
      <c r="AHD39" s="1">
        <v>6.24</v>
      </c>
      <c r="AHE39" s="1">
        <v>5605746</v>
      </c>
      <c r="AHF39" s="3">
        <f t="shared" si="177"/>
        <v>34979855.039999999</v>
      </c>
      <c r="AHK39" s="3" t="str">
        <f t="shared" si="178"/>
        <v/>
      </c>
      <c r="AHP39" s="3" t="str">
        <f t="shared" si="179"/>
        <v/>
      </c>
      <c r="AHU39" s="3" t="str">
        <f t="shared" si="180"/>
        <v/>
      </c>
      <c r="AHZ39" s="3" t="str">
        <f t="shared" si="181"/>
        <v/>
      </c>
      <c r="AIB39" s="6">
        <v>40178</v>
      </c>
      <c r="AIC39" s="1">
        <v>5.61</v>
      </c>
      <c r="AID39" s="1">
        <v>14840943</v>
      </c>
      <c r="AIE39" s="3">
        <f t="shared" si="182"/>
        <v>83257690.230000004</v>
      </c>
      <c r="AIJ39" s="3" t="str">
        <f t="shared" si="183"/>
        <v/>
      </c>
      <c r="AIO39" s="3" t="str">
        <f t="shared" si="184"/>
        <v/>
      </c>
      <c r="AIT39" s="3" t="str">
        <f t="shared" si="185"/>
        <v/>
      </c>
      <c r="AIV39" s="6">
        <v>40178</v>
      </c>
      <c r="AIW39" s="1">
        <v>16.43</v>
      </c>
      <c r="AIX39" s="1">
        <v>13591904</v>
      </c>
      <c r="AIY39" s="3">
        <f t="shared" si="186"/>
        <v>223314982.72</v>
      </c>
      <c r="AJD39" s="3" t="str">
        <f t="shared" si="187"/>
        <v/>
      </c>
      <c r="AJI39" s="3" t="str">
        <f t="shared" si="188"/>
        <v/>
      </c>
      <c r="AJN39" s="3" t="str">
        <f t="shared" si="189"/>
        <v/>
      </c>
      <c r="AJS39" s="3" t="str">
        <f t="shared" si="190"/>
        <v/>
      </c>
      <c r="AJU39" s="6">
        <v>40178</v>
      </c>
      <c r="AJV39" s="1">
        <v>3.85</v>
      </c>
      <c r="AJW39" s="1">
        <v>2135782</v>
      </c>
      <c r="AJX39" s="3">
        <f t="shared" si="191"/>
        <v>8222760.7000000002</v>
      </c>
      <c r="AKC39" s="3" t="str">
        <f t="shared" si="192"/>
        <v/>
      </c>
      <c r="AKH39" s="3" t="str">
        <f t="shared" si="193"/>
        <v/>
      </c>
      <c r="AKM39" s="3" t="str">
        <f t="shared" si="194"/>
        <v/>
      </c>
      <c r="AKR39" s="3" t="str">
        <f t="shared" si="195"/>
        <v/>
      </c>
      <c r="AKT39" s="6">
        <v>40178</v>
      </c>
      <c r="AKU39" s="1">
        <v>4.0199999999999996</v>
      </c>
      <c r="AKV39" s="1">
        <v>3652014</v>
      </c>
      <c r="AKW39" s="3">
        <f t="shared" si="196"/>
        <v>14681096.279999999</v>
      </c>
      <c r="AKY39" s="6">
        <v>40178</v>
      </c>
      <c r="AKZ39" s="1">
        <v>9.51</v>
      </c>
      <c r="ALA39" s="1">
        <v>46255615</v>
      </c>
      <c r="ALB39" s="3">
        <f t="shared" si="197"/>
        <v>439890898.64999998</v>
      </c>
      <c r="ALG39" s="3" t="str">
        <f t="shared" si="198"/>
        <v/>
      </c>
      <c r="ALI39" s="6">
        <v>40178</v>
      </c>
      <c r="ALJ39" s="1">
        <v>2.33</v>
      </c>
      <c r="ALK39" s="1">
        <v>22855094</v>
      </c>
      <c r="ALL39" s="3">
        <f t="shared" si="199"/>
        <v>53252369.020000003</v>
      </c>
      <c r="ALN39" s="6">
        <v>40178</v>
      </c>
      <c r="ALO39" s="1">
        <v>1.1499999999999999</v>
      </c>
      <c r="ALP39" s="1">
        <v>11239671</v>
      </c>
      <c r="ALQ39" s="3">
        <f t="shared" si="200"/>
        <v>12925621.649999999</v>
      </c>
      <c r="ALS39" s="6">
        <v>40178</v>
      </c>
      <c r="ALT39" s="1">
        <v>9.0299999999999994</v>
      </c>
      <c r="ALU39" s="1">
        <v>1999226</v>
      </c>
      <c r="ALV39" s="3">
        <f t="shared" si="201"/>
        <v>18053010.779999997</v>
      </c>
      <c r="AMA39" s="3" t="str">
        <f t="shared" si="202"/>
        <v/>
      </c>
      <c r="AMF39" s="3" t="str">
        <f t="shared" si="203"/>
        <v/>
      </c>
      <c r="AMK39" s="3" t="str">
        <f t="shared" si="204"/>
        <v/>
      </c>
      <c r="AMP39" s="3" t="str">
        <f t="shared" si="205"/>
        <v/>
      </c>
      <c r="AMU39" s="3" t="str">
        <f t="shared" si="206"/>
        <v/>
      </c>
      <c r="AMZ39" s="3" t="str">
        <f t="shared" si="207"/>
        <v/>
      </c>
      <c r="ANB39" s="6">
        <v>40178</v>
      </c>
      <c r="ANC39" s="1">
        <v>11.33</v>
      </c>
      <c r="AND39" s="1">
        <v>49505239</v>
      </c>
      <c r="ANE39" s="3">
        <f t="shared" si="208"/>
        <v>560894357.87</v>
      </c>
      <c r="ANJ39" s="3" t="str">
        <f t="shared" si="209"/>
        <v/>
      </c>
      <c r="ANO39" s="3" t="str">
        <f t="shared" si="210"/>
        <v/>
      </c>
      <c r="ANQ39" s="6">
        <v>40178</v>
      </c>
      <c r="ANR39" s="1">
        <v>17.46</v>
      </c>
      <c r="ANS39" s="1">
        <v>4488945</v>
      </c>
      <c r="ANT39" s="3">
        <f t="shared" si="211"/>
        <v>78376979.700000003</v>
      </c>
      <c r="ANV39" s="6">
        <v>40178</v>
      </c>
      <c r="ANW39" s="1">
        <v>7.41</v>
      </c>
      <c r="ANX39" s="1">
        <v>6974461</v>
      </c>
      <c r="ANY39" s="3">
        <f t="shared" si="212"/>
        <v>51680756.009999998</v>
      </c>
      <c r="AOD39" s="3" t="str">
        <f t="shared" si="213"/>
        <v/>
      </c>
      <c r="AOI39" s="3" t="str">
        <f t="shared" si="214"/>
        <v/>
      </c>
      <c r="AOK39" s="6">
        <v>40178</v>
      </c>
      <c r="AOL39" s="1">
        <v>25.2</v>
      </c>
      <c r="AOM39" s="1">
        <v>270542</v>
      </c>
      <c r="AON39" s="3">
        <f t="shared" si="215"/>
        <v>6817658.3999999994</v>
      </c>
      <c r="AOS39" s="3" t="str">
        <f t="shared" si="216"/>
        <v/>
      </c>
      <c r="AOX39" s="3" t="str">
        <f t="shared" si="217"/>
        <v/>
      </c>
      <c r="APC39" s="3" t="str">
        <f t="shared" si="218"/>
        <v/>
      </c>
      <c r="APH39" s="3" t="str">
        <f t="shared" si="219"/>
        <v/>
      </c>
      <c r="APM39" s="3" t="str">
        <f t="shared" si="220"/>
        <v/>
      </c>
      <c r="APO39" s="6">
        <v>40178</v>
      </c>
      <c r="APP39" s="1">
        <v>23.68</v>
      </c>
      <c r="APQ39" s="1">
        <v>155985858</v>
      </c>
      <c r="APR39" s="3">
        <f t="shared" si="221"/>
        <v>3693745117.4400001</v>
      </c>
      <c r="APW39" s="3" t="str">
        <f t="shared" si="222"/>
        <v/>
      </c>
      <c r="APY39" s="6">
        <v>40178</v>
      </c>
      <c r="APZ39" s="1">
        <v>12.86</v>
      </c>
      <c r="AQA39" s="1">
        <v>5542625</v>
      </c>
      <c r="AQB39" s="3">
        <f t="shared" si="223"/>
        <v>71278157.5</v>
      </c>
      <c r="AQD39" s="6">
        <v>40178</v>
      </c>
      <c r="AQE39" s="1">
        <v>10.39</v>
      </c>
      <c r="AQF39" s="1">
        <v>9922248</v>
      </c>
      <c r="AQG39" s="3">
        <f t="shared" si="224"/>
        <v>103092156.72</v>
      </c>
      <c r="AQI39" s="6">
        <v>40178</v>
      </c>
      <c r="AQJ39" s="1">
        <v>16.899999999999999</v>
      </c>
      <c r="AQK39" s="1">
        <v>6619102</v>
      </c>
      <c r="AQL39" s="3">
        <f t="shared" si="225"/>
        <v>111862823.8</v>
      </c>
      <c r="AQN39" s="6">
        <v>40178</v>
      </c>
      <c r="AQO39" s="1">
        <v>11.12</v>
      </c>
      <c r="AQP39" s="1">
        <v>8011875</v>
      </c>
      <c r="AQQ39" s="3">
        <f t="shared" si="226"/>
        <v>89092050</v>
      </c>
      <c r="AQS39" s="6">
        <v>40178</v>
      </c>
      <c r="AQT39" s="1">
        <v>25.55</v>
      </c>
      <c r="AQU39" s="1">
        <v>10695059</v>
      </c>
      <c r="AQV39" s="3">
        <f t="shared" si="227"/>
        <v>273258757.44999999</v>
      </c>
      <c r="ARA39" s="3" t="str">
        <f t="shared" si="228"/>
        <v/>
      </c>
      <c r="ARC39" s="6">
        <v>40178</v>
      </c>
      <c r="ARD39" s="1">
        <v>23.27</v>
      </c>
      <c r="ARE39" s="1">
        <v>73219609</v>
      </c>
      <c r="ARF39" s="3">
        <f t="shared" si="229"/>
        <v>1703820301.4300001</v>
      </c>
      <c r="ARH39" s="6">
        <v>40178</v>
      </c>
      <c r="ARI39" s="1">
        <v>1.5</v>
      </c>
      <c r="ARJ39" s="1">
        <v>28050552</v>
      </c>
      <c r="ARK39" s="3">
        <f t="shared" si="230"/>
        <v>42075828</v>
      </c>
      <c r="ARM39" s="6">
        <v>40178</v>
      </c>
      <c r="ARN39" s="1">
        <v>19.559999999999999</v>
      </c>
      <c r="ARO39" s="1">
        <v>6348019</v>
      </c>
      <c r="ARP39" s="3">
        <f t="shared" si="231"/>
        <v>124167251.63999999</v>
      </c>
      <c r="ARU39" s="3" t="str">
        <f t="shared" si="232"/>
        <v/>
      </c>
      <c r="ARZ39" s="3" t="str">
        <f t="shared" si="233"/>
        <v/>
      </c>
      <c r="ASE39" s="3" t="str">
        <f t="shared" si="234"/>
        <v/>
      </c>
      <c r="ASJ39" s="3" t="str">
        <f t="shared" si="235"/>
        <v/>
      </c>
      <c r="ASO39" s="3" t="str">
        <f t="shared" si="236"/>
        <v/>
      </c>
      <c r="ASQ39" s="6">
        <v>40178</v>
      </c>
      <c r="ASR39" s="1">
        <v>30.65</v>
      </c>
      <c r="ASS39" s="1">
        <v>86296571</v>
      </c>
      <c r="AST39" s="3">
        <f t="shared" si="237"/>
        <v>2644989901.1500001</v>
      </c>
      <c r="ASY39" s="3" t="str">
        <f t="shared" si="238"/>
        <v/>
      </c>
      <c r="ATA39" s="6">
        <v>40178</v>
      </c>
      <c r="ATB39" s="1">
        <v>8.8699999999999992</v>
      </c>
      <c r="ATC39" s="1">
        <v>39531671</v>
      </c>
      <c r="ATD39" s="3">
        <f t="shared" si="239"/>
        <v>350645921.76999998</v>
      </c>
      <c r="ATF39" s="6">
        <v>40178</v>
      </c>
      <c r="ATG39" s="1">
        <v>2.87</v>
      </c>
      <c r="ATH39" s="1">
        <v>32005680</v>
      </c>
      <c r="ATI39" s="3">
        <f t="shared" si="240"/>
        <v>91856301.600000009</v>
      </c>
      <c r="ATN39" s="3" t="str">
        <f t="shared" si="241"/>
        <v/>
      </c>
      <c r="ATS39" s="3" t="str">
        <f t="shared" si="242"/>
        <v/>
      </c>
      <c r="ATX39" s="3" t="str">
        <f t="shared" si="243"/>
        <v/>
      </c>
      <c r="ATZ39" s="6">
        <v>40178</v>
      </c>
      <c r="AUA39" s="1">
        <v>22.57</v>
      </c>
      <c r="AUB39" s="1">
        <v>2380192</v>
      </c>
      <c r="AUC39" s="3">
        <f t="shared" si="244"/>
        <v>53720933.439999998</v>
      </c>
      <c r="AUH39" s="3" t="str">
        <f t="shared" si="245"/>
        <v/>
      </c>
      <c r="AUM39" s="3" t="str">
        <f t="shared" si="246"/>
        <v/>
      </c>
      <c r="AUR39" s="3" t="str">
        <f t="shared" si="247"/>
        <v/>
      </c>
      <c r="AUT39" s="6">
        <v>40178</v>
      </c>
      <c r="AUU39" s="1">
        <v>7.35</v>
      </c>
      <c r="AUV39" s="1">
        <v>14066181</v>
      </c>
      <c r="AUW39" s="3">
        <f t="shared" si="248"/>
        <v>103386430.34999999</v>
      </c>
      <c r="AVB39" s="3" t="str">
        <f t="shared" si="249"/>
        <v/>
      </c>
      <c r="AVD39" s="6">
        <v>40178</v>
      </c>
      <c r="AVE39" s="1">
        <v>24.4</v>
      </c>
      <c r="AVF39" s="1">
        <v>164403489</v>
      </c>
      <c r="AVG39" s="3">
        <f t="shared" si="250"/>
        <v>4011445131.5999999</v>
      </c>
      <c r="AVI39" s="6">
        <v>40178</v>
      </c>
      <c r="AVJ39" s="1">
        <v>25.98</v>
      </c>
      <c r="AVK39" s="1">
        <v>27245240</v>
      </c>
      <c r="AVL39" s="3">
        <f t="shared" si="251"/>
        <v>707831335.20000005</v>
      </c>
      <c r="AVQ39" s="3" t="str">
        <f t="shared" si="252"/>
        <v/>
      </c>
      <c r="AVS39" s="6">
        <v>40178</v>
      </c>
      <c r="AVT39" s="1">
        <v>8.24</v>
      </c>
      <c r="AVU39" s="1">
        <v>11230004</v>
      </c>
      <c r="AVV39" s="3">
        <f t="shared" si="253"/>
        <v>92535232.960000008</v>
      </c>
      <c r="AVX39" s="6">
        <v>40178</v>
      </c>
      <c r="AVY39" s="1">
        <v>21.69</v>
      </c>
      <c r="AVZ39" s="1">
        <v>19558452</v>
      </c>
      <c r="AWA39" s="3">
        <f t="shared" si="254"/>
        <v>424222823.88</v>
      </c>
      <c r="AWF39" s="3" t="str">
        <f t="shared" si="255"/>
        <v/>
      </c>
      <c r="AWH39" s="6">
        <v>40178</v>
      </c>
      <c r="AWI39" s="1">
        <v>17.809999999999999</v>
      </c>
      <c r="AWJ39" s="1">
        <v>14172634</v>
      </c>
      <c r="AWK39" s="3">
        <f t="shared" si="256"/>
        <v>252414611.53999999</v>
      </c>
      <c r="AWP39" s="3" t="str">
        <f t="shared" si="257"/>
        <v/>
      </c>
      <c r="AWU39" s="3" t="str">
        <f t="shared" si="258"/>
        <v/>
      </c>
      <c r="AWZ39" s="3" t="str">
        <f t="shared" si="259"/>
        <v/>
      </c>
      <c r="AXE39" s="3" t="str">
        <f t="shared" si="260"/>
        <v/>
      </c>
      <c r="AXG39" s="6">
        <v>40178</v>
      </c>
      <c r="AXH39" s="1">
        <v>13.92</v>
      </c>
      <c r="AXI39" s="1">
        <v>5224214</v>
      </c>
      <c r="AXJ39" s="3">
        <f t="shared" si="261"/>
        <v>72721058.879999995</v>
      </c>
      <c r="AXO39" s="3" t="str">
        <f t="shared" si="262"/>
        <v/>
      </c>
      <c r="AXT39" s="3" t="str">
        <f t="shared" si="263"/>
        <v/>
      </c>
      <c r="AXY39" s="3" t="str">
        <f t="shared" si="264"/>
        <v/>
      </c>
      <c r="AYA39" s="6">
        <v>40178</v>
      </c>
      <c r="AYB39" s="1">
        <v>11.69</v>
      </c>
      <c r="AYC39" s="1">
        <v>13784641</v>
      </c>
      <c r="AYD39" s="3">
        <f t="shared" si="265"/>
        <v>161142453.28999999</v>
      </c>
      <c r="AYF39" s="6">
        <v>40178</v>
      </c>
      <c r="AYG39" s="1">
        <v>12.97</v>
      </c>
      <c r="AYH39" s="1">
        <v>10088368</v>
      </c>
      <c r="AYI39" s="3">
        <f t="shared" si="266"/>
        <v>130846132.96000001</v>
      </c>
      <c r="AYK39" s="6">
        <v>40178</v>
      </c>
      <c r="AYL39" s="1">
        <v>2.7800000000000002</v>
      </c>
      <c r="AYM39" s="1">
        <v>3620410</v>
      </c>
      <c r="AYN39" s="3">
        <f t="shared" si="267"/>
        <v>10064739.800000001</v>
      </c>
      <c r="AYP39" s="6">
        <v>40178</v>
      </c>
      <c r="AYQ39" s="1">
        <v>18.41</v>
      </c>
      <c r="AYR39" s="1">
        <v>13351530</v>
      </c>
      <c r="AYS39" s="3">
        <f t="shared" si="268"/>
        <v>245801667.30000001</v>
      </c>
      <c r="AYX39" s="3" t="str">
        <f t="shared" si="269"/>
        <v/>
      </c>
      <c r="AYZ39" s="6">
        <v>40178</v>
      </c>
      <c r="AZA39" s="1">
        <v>4.6904000000000003</v>
      </c>
      <c r="AZB39" s="1">
        <v>261341584</v>
      </c>
      <c r="AZC39" s="3">
        <f t="shared" si="270"/>
        <v>1225796565.5936</v>
      </c>
      <c r="AZH39" s="3" t="str">
        <f t="shared" si="271"/>
        <v/>
      </c>
      <c r="AZJ39" s="6">
        <v>40178</v>
      </c>
      <c r="AZK39" s="1">
        <v>36.36</v>
      </c>
      <c r="AZL39" s="1">
        <v>17369472</v>
      </c>
      <c r="AZM39" s="3">
        <f t="shared" si="272"/>
        <v>631554001.91999996</v>
      </c>
      <c r="AZO39" s="6">
        <v>40178</v>
      </c>
      <c r="AZP39" s="1">
        <v>16.38</v>
      </c>
      <c r="AZQ39" s="1">
        <v>51058331</v>
      </c>
      <c r="AZR39" s="3">
        <f t="shared" si="273"/>
        <v>836335461.77999997</v>
      </c>
      <c r="AZT39" s="6">
        <v>40178</v>
      </c>
      <c r="AZU39" s="1">
        <v>31.87</v>
      </c>
      <c r="AZV39" s="1">
        <v>78359063</v>
      </c>
      <c r="AZW39" s="3">
        <f t="shared" si="274"/>
        <v>2497303337.8099999</v>
      </c>
      <c r="BAB39" s="3" t="str">
        <f t="shared" si="275"/>
        <v/>
      </c>
      <c r="BAG39" s="3" t="str">
        <f t="shared" si="276"/>
        <v/>
      </c>
      <c r="BAL39" s="3" t="str">
        <f t="shared" si="277"/>
        <v/>
      </c>
      <c r="BAQ39" s="3" t="str">
        <f t="shared" si="278"/>
        <v/>
      </c>
      <c r="BAS39" s="6">
        <v>40178</v>
      </c>
      <c r="BAT39" s="1">
        <v>8.92</v>
      </c>
      <c r="BAU39" s="1">
        <v>57849043</v>
      </c>
      <c r="BAV39" s="3">
        <f t="shared" si="279"/>
        <v>516013463.56</v>
      </c>
      <c r="BBA39" s="3" t="str">
        <f t="shared" si="280"/>
        <v/>
      </c>
      <c r="BBF39" s="3" t="str">
        <f t="shared" si="281"/>
        <v/>
      </c>
      <c r="BBK39" s="3" t="str">
        <f t="shared" si="282"/>
        <v/>
      </c>
      <c r="BBP39" s="3" t="str">
        <f t="shared" si="283"/>
        <v/>
      </c>
      <c r="BBU39" s="3" t="str">
        <f t="shared" si="284"/>
        <v/>
      </c>
      <c r="BBW39" s="6">
        <v>40178</v>
      </c>
      <c r="BBX39" s="1">
        <v>11.03</v>
      </c>
      <c r="BBY39" s="1">
        <v>61665327</v>
      </c>
      <c r="BBZ39" s="3">
        <f t="shared" si="285"/>
        <v>680168556.80999994</v>
      </c>
      <c r="BCE39" s="3" t="str">
        <f t="shared" si="286"/>
        <v/>
      </c>
      <c r="BCJ39" s="3" t="str">
        <f t="shared" si="287"/>
        <v/>
      </c>
      <c r="BCO39" s="3" t="str">
        <f t="shared" si="288"/>
        <v/>
      </c>
      <c r="BCT39" s="3" t="str">
        <f t="shared" si="289"/>
        <v/>
      </c>
      <c r="BCY39" s="3" t="str">
        <f t="shared" si="290"/>
        <v/>
      </c>
      <c r="BDD39" s="3" t="str">
        <f t="shared" si="291"/>
        <v/>
      </c>
      <c r="BDI39" s="3" t="str">
        <f t="shared" si="292"/>
        <v/>
      </c>
      <c r="BDN39" s="3" t="str">
        <f t="shared" si="293"/>
        <v/>
      </c>
      <c r="BDS39" s="3" t="str">
        <f t="shared" si="294"/>
        <v/>
      </c>
      <c r="BDU39" s="6">
        <v>40178</v>
      </c>
      <c r="BDV39" s="1">
        <v>9.32</v>
      </c>
      <c r="BDW39" s="1">
        <v>39791538</v>
      </c>
      <c r="BDX39" s="3">
        <f t="shared" si="295"/>
        <v>370857134.16000003</v>
      </c>
      <c r="BDZ39" s="6">
        <v>40178</v>
      </c>
      <c r="BEA39" s="1">
        <v>6.47</v>
      </c>
      <c r="BEB39" s="1">
        <v>157318476</v>
      </c>
      <c r="BEC39" s="3">
        <f t="shared" si="296"/>
        <v>1017850539.7199999</v>
      </c>
      <c r="BEH39" s="3" t="str">
        <f t="shared" si="297"/>
        <v/>
      </c>
      <c r="BEM39" s="3" t="str">
        <f t="shared" si="298"/>
        <v/>
      </c>
      <c r="BER39" s="3" t="str">
        <f t="shared" si="299"/>
        <v/>
      </c>
      <c r="BET39" s="6">
        <v>40178</v>
      </c>
      <c r="BEU39" s="1">
        <v>20.78</v>
      </c>
      <c r="BEV39" s="1">
        <v>137404634</v>
      </c>
      <c r="BEW39" s="3">
        <f t="shared" si="300"/>
        <v>2855268294.52</v>
      </c>
      <c r="BEY39" s="6">
        <v>40178</v>
      </c>
      <c r="BEZ39" s="1">
        <v>21.31</v>
      </c>
      <c r="BFA39" s="1">
        <v>19345091</v>
      </c>
      <c r="BFB39" s="3">
        <f t="shared" si="301"/>
        <v>412243889.20999998</v>
      </c>
      <c r="BFD39" s="6">
        <v>40178</v>
      </c>
      <c r="BFE39" s="1">
        <v>23.97</v>
      </c>
      <c r="BFF39" s="1">
        <v>25267886</v>
      </c>
      <c r="BFG39" s="3">
        <f t="shared" si="302"/>
        <v>605671227.41999996</v>
      </c>
      <c r="BFI39" s="6">
        <v>40178</v>
      </c>
      <c r="BFJ39" s="1">
        <v>23.83</v>
      </c>
      <c r="BFK39" s="1">
        <v>37400528</v>
      </c>
      <c r="BFL39" s="3">
        <f t="shared" si="303"/>
        <v>891254582.23999989</v>
      </c>
      <c r="BFN39" s="6">
        <v>40178</v>
      </c>
      <c r="BFO39" s="1">
        <v>7.63</v>
      </c>
      <c r="BFP39" s="1">
        <v>1562782579</v>
      </c>
      <c r="BFQ39" s="3">
        <f t="shared" si="304"/>
        <v>11924031077.77</v>
      </c>
      <c r="BFS39" s="6">
        <v>40178</v>
      </c>
      <c r="BFT39" s="1">
        <v>10.56</v>
      </c>
      <c r="BFU39" s="1">
        <v>304495112</v>
      </c>
      <c r="BFV39" s="3">
        <f t="shared" si="305"/>
        <v>3215468382.7200003</v>
      </c>
      <c r="BFX39" s="6">
        <v>40178</v>
      </c>
      <c r="BFY39" s="1">
        <v>30.66</v>
      </c>
      <c r="BFZ39" s="1">
        <v>16178552</v>
      </c>
      <c r="BGA39" s="3">
        <f t="shared" si="306"/>
        <v>496034404.31999999</v>
      </c>
      <c r="BGF39" s="3" t="str">
        <f t="shared" si="307"/>
        <v/>
      </c>
      <c r="BGH39" s="6">
        <v>40178</v>
      </c>
      <c r="BGI39" s="1">
        <v>47.73</v>
      </c>
      <c r="BGJ39" s="1">
        <v>36763189</v>
      </c>
      <c r="BGK39" s="3">
        <f t="shared" si="308"/>
        <v>1754707010.9699998</v>
      </c>
      <c r="BGM39" s="6">
        <v>40178</v>
      </c>
      <c r="BGN39" s="1">
        <v>29.73</v>
      </c>
      <c r="BGO39" s="1">
        <v>6850252</v>
      </c>
      <c r="BGP39" s="3">
        <f t="shared" si="309"/>
        <v>203657991.96000001</v>
      </c>
      <c r="BGR39" s="6">
        <v>40178</v>
      </c>
      <c r="BGS39" s="1">
        <v>26.73</v>
      </c>
      <c r="BGT39" s="1">
        <v>95796649</v>
      </c>
      <c r="BGU39" s="3">
        <f t="shared" si="310"/>
        <v>2560644427.77</v>
      </c>
      <c r="BGW39" s="6">
        <v>40178</v>
      </c>
      <c r="BGX39" s="1">
        <v>8.7850000000000001</v>
      </c>
      <c r="BGY39" s="1">
        <v>59812302</v>
      </c>
      <c r="BGZ39" s="3">
        <f t="shared" si="311"/>
        <v>525451073.06999999</v>
      </c>
      <c r="BHB39" s="6">
        <v>40178</v>
      </c>
      <c r="BHC39" s="1">
        <v>7.37</v>
      </c>
      <c r="BHD39" s="1">
        <v>64546286</v>
      </c>
      <c r="BHE39" s="3">
        <f t="shared" si="312"/>
        <v>475706127.81999999</v>
      </c>
      <c r="BHJ39" s="3" t="str">
        <f t="shared" si="313"/>
        <v/>
      </c>
      <c r="BHL39" s="6">
        <v>40178</v>
      </c>
      <c r="BHM39" s="1">
        <v>7.31</v>
      </c>
      <c r="BHN39" s="1">
        <v>542120998</v>
      </c>
      <c r="BHO39" s="3">
        <f t="shared" si="314"/>
        <v>3962904495.3799996</v>
      </c>
      <c r="BHQ39" s="6">
        <v>40178</v>
      </c>
      <c r="BHR39" s="1">
        <v>41.4876</v>
      </c>
      <c r="BHS39" s="1">
        <v>63056670</v>
      </c>
      <c r="BHT39" s="3">
        <f t="shared" si="315"/>
        <v>2616069902.2919998</v>
      </c>
      <c r="BHV39" s="6">
        <v>40178</v>
      </c>
      <c r="BHW39" s="1">
        <v>41.66</v>
      </c>
      <c r="BHX39" s="1">
        <v>44247075</v>
      </c>
      <c r="BHY39" s="3">
        <f t="shared" si="316"/>
        <v>1843333144.4999998</v>
      </c>
      <c r="BIA39" s="6">
        <v>40178</v>
      </c>
      <c r="BIB39" s="1">
        <v>26.67</v>
      </c>
      <c r="BIC39" s="1">
        <v>493981888</v>
      </c>
      <c r="BID39" s="3">
        <f t="shared" si="317"/>
        <v>13174496952.960001</v>
      </c>
      <c r="BIF39" s="6">
        <v>40178</v>
      </c>
      <c r="BIG39" s="1">
        <v>18.190000000000001</v>
      </c>
      <c r="BIH39" s="1">
        <v>663819254</v>
      </c>
      <c r="BII39" s="3">
        <f t="shared" si="318"/>
        <v>12074872230.26</v>
      </c>
      <c r="BIK39" s="6">
        <v>40178</v>
      </c>
      <c r="BIL39" s="1">
        <v>12.6</v>
      </c>
      <c r="BIM39" s="1">
        <v>108899092</v>
      </c>
      <c r="BIN39" s="3">
        <f t="shared" si="319"/>
        <v>1372128559.2</v>
      </c>
      <c r="BIP39" s="6">
        <v>40178</v>
      </c>
      <c r="BIQ39" s="1">
        <v>20.95</v>
      </c>
      <c r="BIR39" s="1">
        <v>545737823</v>
      </c>
      <c r="BIS39" s="3">
        <f t="shared" si="320"/>
        <v>11433207391.85</v>
      </c>
      <c r="BIU39" s="6">
        <v>40178</v>
      </c>
      <c r="BIV39" s="1">
        <v>5.99</v>
      </c>
      <c r="BIW39" s="1">
        <v>237621455</v>
      </c>
      <c r="BIX39" s="3">
        <f t="shared" si="321"/>
        <v>1423352515.45</v>
      </c>
      <c r="BIZ39" s="6">
        <v>40178</v>
      </c>
      <c r="BJA39" s="1">
        <v>34.36</v>
      </c>
      <c r="BJB39" s="1">
        <v>400957951</v>
      </c>
      <c r="BJC39" s="3">
        <f t="shared" si="322"/>
        <v>13776915196.360001</v>
      </c>
      <c r="BJH39" s="3" t="str">
        <f t="shared" si="323"/>
        <v/>
      </c>
      <c r="BJJ39" s="6">
        <v>40178</v>
      </c>
      <c r="BJK39" s="1">
        <v>22.28</v>
      </c>
      <c r="BJL39" s="1">
        <v>93998625</v>
      </c>
      <c r="BJM39" s="3">
        <f t="shared" si="324"/>
        <v>2094289365</v>
      </c>
      <c r="BJR39" s="3" t="str">
        <f t="shared" si="325"/>
        <v/>
      </c>
      <c r="BJT39" s="6">
        <v>40178</v>
      </c>
      <c r="BJU39" s="1">
        <v>9.68</v>
      </c>
      <c r="BJV39" s="1">
        <v>2023799366</v>
      </c>
      <c r="BJW39" s="3">
        <f t="shared" si="326"/>
        <v>19590377862.880001</v>
      </c>
      <c r="BKB39" s="3" t="str">
        <f t="shared" si="327"/>
        <v/>
      </c>
      <c r="BKG39" s="3" t="str">
        <f t="shared" si="328"/>
        <v/>
      </c>
      <c r="BKI39" s="6">
        <v>40178</v>
      </c>
      <c r="BKJ39" s="1">
        <v>20.32</v>
      </c>
      <c r="BKK39" s="1">
        <v>246806865</v>
      </c>
      <c r="BKL39" s="3">
        <f t="shared" si="329"/>
        <v>5015115496.8000002</v>
      </c>
      <c r="BKQ39" s="3" t="str">
        <f t="shared" si="330"/>
        <v/>
      </c>
      <c r="BKS39" s="6">
        <v>40178</v>
      </c>
      <c r="BKT39" s="1">
        <v>17.82</v>
      </c>
      <c r="BKU39" s="1">
        <v>40122377</v>
      </c>
      <c r="BKV39" s="3">
        <f t="shared" si="331"/>
        <v>714980758.13999999</v>
      </c>
      <c r="BKX39" s="6">
        <v>40178</v>
      </c>
      <c r="BKY39" s="1">
        <v>61</v>
      </c>
      <c r="BKZ39" s="1">
        <v>95536459</v>
      </c>
      <c r="BLA39" s="3">
        <f t="shared" si="332"/>
        <v>5827723999</v>
      </c>
      <c r="BLC39" s="6">
        <v>40178</v>
      </c>
      <c r="BLD39" s="1">
        <v>36.159999999999997</v>
      </c>
      <c r="BLE39" s="1">
        <v>226431132</v>
      </c>
      <c r="BLF39" s="3">
        <f t="shared" si="333"/>
        <v>8187749733.1199989</v>
      </c>
      <c r="BLH39" s="6">
        <v>40178</v>
      </c>
      <c r="BLI39" s="1">
        <v>83.65</v>
      </c>
      <c r="BLJ39" s="1">
        <v>30274222</v>
      </c>
      <c r="BLK39" s="3">
        <f t="shared" si="334"/>
        <v>2532438670.3000002</v>
      </c>
      <c r="BLM39" s="6">
        <v>40178</v>
      </c>
      <c r="BLN39" s="1">
        <v>25.06</v>
      </c>
      <c r="BLO39" s="1">
        <v>340045909</v>
      </c>
      <c r="BLP39" s="3">
        <f t="shared" si="335"/>
        <v>8521550479.54</v>
      </c>
      <c r="BLR39" s="6">
        <v>40178</v>
      </c>
      <c r="BLS39" s="1">
        <v>17.89</v>
      </c>
      <c r="BLT39" s="1">
        <v>643174526</v>
      </c>
      <c r="BLU39" s="3">
        <f t="shared" si="336"/>
        <v>11506392270.140001</v>
      </c>
      <c r="BLZ39" s="3" t="str">
        <f t="shared" si="337"/>
        <v/>
      </c>
      <c r="BMB39" s="6">
        <v>40178</v>
      </c>
      <c r="BMC39" s="1">
        <v>22.217700000000001</v>
      </c>
      <c r="BMD39" s="1">
        <v>178036589</v>
      </c>
      <c r="BME39" s="3">
        <f t="shared" si="338"/>
        <v>3955563523.4253001</v>
      </c>
      <c r="BMJ39" s="3" t="str">
        <f t="shared" si="339"/>
        <v/>
      </c>
      <c r="BML39" s="6">
        <v>40178</v>
      </c>
      <c r="BMM39" s="1">
        <v>35.116700000000002</v>
      </c>
      <c r="BMN39" s="1">
        <v>260703390</v>
      </c>
      <c r="BMO39" s="3">
        <f t="shared" si="340"/>
        <v>9155042735.6130009</v>
      </c>
      <c r="BMQ39" s="6">
        <v>40178</v>
      </c>
      <c r="BMR39" s="1">
        <v>44.15</v>
      </c>
      <c r="BMS39" s="1">
        <v>227753747</v>
      </c>
      <c r="BMT39" s="3">
        <f t="shared" si="341"/>
        <v>10055327930.049999</v>
      </c>
      <c r="BMV39" s="6">
        <v>40178</v>
      </c>
      <c r="BMW39" s="1">
        <v>50.28</v>
      </c>
      <c r="BMX39" s="1">
        <v>73570245</v>
      </c>
      <c r="BMY39" s="3">
        <f t="shared" si="342"/>
        <v>3699111918.5999999</v>
      </c>
      <c r="BND39" s="3" t="str">
        <f t="shared" si="343"/>
        <v/>
      </c>
      <c r="BNF39" s="6">
        <v>40178</v>
      </c>
      <c r="BNG39" s="1">
        <v>44.65</v>
      </c>
      <c r="BNH39" s="1">
        <v>127400842</v>
      </c>
      <c r="BNI39" s="3">
        <f t="shared" si="344"/>
        <v>5688447595.3000002</v>
      </c>
      <c r="BNK39" s="6">
        <v>40178</v>
      </c>
      <c r="BNL39" s="1">
        <v>62.5</v>
      </c>
      <c r="BNM39" s="1">
        <v>133243586</v>
      </c>
      <c r="BNN39" s="3">
        <f t="shared" si="345"/>
        <v>8327724125</v>
      </c>
      <c r="BNP39" s="6">
        <v>40178</v>
      </c>
      <c r="BNQ39" s="1">
        <v>39.21</v>
      </c>
      <c r="BNR39" s="1">
        <v>150737225</v>
      </c>
      <c r="BNS39" s="3">
        <f t="shared" si="346"/>
        <v>5910406592.25</v>
      </c>
      <c r="BNU39" s="6">
        <v>40178</v>
      </c>
      <c r="BNV39" s="1">
        <v>25.55</v>
      </c>
      <c r="BNW39" s="1">
        <v>129673178</v>
      </c>
      <c r="BNX39" s="3">
        <f t="shared" si="347"/>
        <v>3313149697.9000001</v>
      </c>
      <c r="BNZ39" s="6">
        <v>40178</v>
      </c>
      <c r="BOA39" s="1">
        <v>17.75</v>
      </c>
      <c r="BOB39" s="1">
        <v>480551702</v>
      </c>
      <c r="BOC39" s="3">
        <f t="shared" si="348"/>
        <v>8529792710.5</v>
      </c>
      <c r="BOE39" s="6">
        <v>40178</v>
      </c>
      <c r="BOF39" s="1">
        <v>106.15</v>
      </c>
      <c r="BOG39" s="1">
        <v>40612403</v>
      </c>
      <c r="BOH39" s="3">
        <f t="shared" si="349"/>
        <v>4311006578.4499998</v>
      </c>
      <c r="BOJ39" s="6">
        <v>40178</v>
      </c>
      <c r="BOK39" s="1">
        <v>23.3858</v>
      </c>
      <c r="BOL39" s="1">
        <v>900031555</v>
      </c>
      <c r="BOM39" s="3">
        <f t="shared" si="350"/>
        <v>21047957938.918999</v>
      </c>
      <c r="BOO39" s="6">
        <v>40178</v>
      </c>
      <c r="BOP39" s="1">
        <v>30.73</v>
      </c>
      <c r="BOQ39" s="1">
        <v>203274164</v>
      </c>
      <c r="BOR39" s="3">
        <f t="shared" si="351"/>
        <v>6246615059.7200003</v>
      </c>
      <c r="BOT39" s="6">
        <v>40178</v>
      </c>
      <c r="BOU39" s="1">
        <v>9.9032999999999998</v>
      </c>
      <c r="BOV39" s="1">
        <v>991554461</v>
      </c>
      <c r="BOW39" s="3">
        <f t="shared" si="352"/>
        <v>9819661293.6212997</v>
      </c>
      <c r="BOY39" s="6">
        <v>40178</v>
      </c>
      <c r="BOZ39" s="1">
        <v>101.143</v>
      </c>
      <c r="BPA39" s="1">
        <v>115867515</v>
      </c>
      <c r="BPB39" s="3">
        <f t="shared" si="353"/>
        <v>11719188069.645</v>
      </c>
      <c r="BPD39" s="6">
        <v>40178</v>
      </c>
      <c r="BPE39" s="1">
        <v>42.38</v>
      </c>
      <c r="BPF39" s="1">
        <v>111434825</v>
      </c>
      <c r="BPG39" s="3">
        <f t="shared" si="354"/>
        <v>4722607883.5</v>
      </c>
      <c r="BPI39" s="6">
        <v>40178</v>
      </c>
      <c r="BPJ39" s="1">
        <v>18.82</v>
      </c>
      <c r="BPK39" s="1">
        <v>695551472</v>
      </c>
      <c r="BPL39" s="3">
        <f t="shared" si="355"/>
        <v>13090278703.040001</v>
      </c>
      <c r="BPQ39" s="3" t="str">
        <f t="shared" si="356"/>
        <v/>
      </c>
      <c r="BPS39" s="6">
        <v>40178</v>
      </c>
      <c r="BPT39" s="1">
        <v>13.94</v>
      </c>
      <c r="BPU39" s="1">
        <v>1188947984</v>
      </c>
      <c r="BPV39" s="3">
        <f t="shared" si="357"/>
        <v>16573934896.959999</v>
      </c>
      <c r="BPX39" s="6">
        <v>40178</v>
      </c>
      <c r="BPY39" s="1">
        <v>18.442499999999999</v>
      </c>
      <c r="BPZ39" s="1">
        <v>424228004</v>
      </c>
      <c r="BQA39" s="3">
        <f t="shared" si="358"/>
        <v>7823824963.7699995</v>
      </c>
      <c r="BQF39" s="3" t="str">
        <f t="shared" si="359"/>
        <v/>
      </c>
      <c r="BQH39" s="6">
        <v>40178</v>
      </c>
      <c r="BQI39" s="1">
        <v>7.87</v>
      </c>
      <c r="BQJ39" s="1">
        <v>564809322</v>
      </c>
      <c r="BQK39" s="3">
        <f t="shared" si="360"/>
        <v>4445049364.1400003</v>
      </c>
      <c r="BQM39" s="6">
        <v>40178</v>
      </c>
      <c r="BQN39" s="1">
        <v>36.78</v>
      </c>
      <c r="BQO39" s="1">
        <v>330692196</v>
      </c>
      <c r="BQP39" s="3">
        <f t="shared" si="361"/>
        <v>12162858968.880001</v>
      </c>
      <c r="BQR39" s="6">
        <v>40178</v>
      </c>
      <c r="BQS39" s="1">
        <v>18.29</v>
      </c>
      <c r="BQT39" s="1">
        <v>29764683</v>
      </c>
      <c r="BQU39" s="3">
        <f t="shared" si="362"/>
        <v>544396052.06999993</v>
      </c>
      <c r="BQW39" s="6">
        <v>40178</v>
      </c>
      <c r="BQX39" s="1">
        <v>21.635000000000002</v>
      </c>
      <c r="BQY39" s="1">
        <v>979961998</v>
      </c>
      <c r="BQZ39" s="3">
        <f t="shared" si="363"/>
        <v>21201477826.730003</v>
      </c>
      <c r="BRB39" s="6">
        <v>40178</v>
      </c>
      <c r="BRC39" s="1">
        <v>18.68</v>
      </c>
      <c r="BRD39" s="1">
        <v>1118824679</v>
      </c>
      <c r="BRE39" s="3">
        <f t="shared" si="364"/>
        <v>20899645003.720001</v>
      </c>
      <c r="BRG39" s="6">
        <v>40178</v>
      </c>
      <c r="BRH39" s="1">
        <v>23.94</v>
      </c>
      <c r="BRI39" s="1">
        <v>2553791193</v>
      </c>
      <c r="BRJ39" s="3">
        <f t="shared" si="365"/>
        <v>61137761160.420006</v>
      </c>
      <c r="BRL39" s="6">
        <v>40178</v>
      </c>
      <c r="BRM39" s="1">
        <v>20.399999999999999</v>
      </c>
      <c r="BRN39" s="1">
        <v>3926721281</v>
      </c>
      <c r="BRO39" s="3">
        <f t="shared" si="366"/>
        <v>80105114132.399994</v>
      </c>
      <c r="BRQ39" s="6">
        <v>40178</v>
      </c>
      <c r="BRR39" s="1">
        <v>24.53</v>
      </c>
      <c r="BRS39" s="1">
        <v>1884502370</v>
      </c>
      <c r="BRT39" s="3">
        <f t="shared" si="367"/>
        <v>46226843136.099998</v>
      </c>
      <c r="BRV39" s="6">
        <v>40178</v>
      </c>
      <c r="BRW39" s="1">
        <v>76.989999999999995</v>
      </c>
      <c r="BRX39" s="1">
        <v>569651985</v>
      </c>
      <c r="BRY39" s="3">
        <f t="shared" si="368"/>
        <v>43857506325.149994</v>
      </c>
      <c r="BSA39" s="6">
        <v>40178</v>
      </c>
      <c r="BSB39" s="1">
        <v>21.864999999999998</v>
      </c>
      <c r="BSC39" s="1">
        <v>1818824104</v>
      </c>
      <c r="BSD39" s="3">
        <f t="shared" si="369"/>
        <v>39768589033.959999</v>
      </c>
      <c r="BSF39" s="6">
        <v>40178</v>
      </c>
      <c r="BSG39" s="1">
        <v>26.99</v>
      </c>
      <c r="BSH39" s="1">
        <v>3171623269</v>
      </c>
      <c r="BSI39" s="3">
        <f t="shared" si="370"/>
        <v>85602112030.309998</v>
      </c>
      <c r="BSN39" s="3" t="str">
        <f t="shared" si="371"/>
        <v/>
      </c>
      <c r="BSP39" s="6">
        <v>40178</v>
      </c>
      <c r="BSQ39" s="1">
        <v>310.29000000000002</v>
      </c>
      <c r="BSR39" s="1">
        <v>160785396</v>
      </c>
      <c r="BSS39" s="3">
        <f t="shared" si="372"/>
        <v>49890100524.840004</v>
      </c>
      <c r="BSU39" s="6">
        <v>40178</v>
      </c>
      <c r="BSV39" s="1">
        <v>30.104600000000001</v>
      </c>
      <c r="BSW39" s="1">
        <v>8202276957</v>
      </c>
      <c r="BSX39" s="3">
        <f t="shared" si="373"/>
        <v>246926266879.70221</v>
      </c>
    </row>
    <row r="40" spans="2:1870" x14ac:dyDescent="0.2">
      <c r="B40" s="6">
        <v>40086</v>
      </c>
      <c r="C40" s="1">
        <v>1.65</v>
      </c>
      <c r="D40" s="1">
        <v>910320</v>
      </c>
      <c r="E40" s="3">
        <f t="shared" si="0"/>
        <v>1502028</v>
      </c>
      <c r="G40" s="6">
        <v>39994</v>
      </c>
      <c r="H40" s="1">
        <v>1.1000000000000001E-3</v>
      </c>
      <c r="I40" s="1">
        <v>24169</v>
      </c>
      <c r="J40" s="3">
        <f t="shared" si="1"/>
        <v>26.585900000000002</v>
      </c>
      <c r="O40" s="3" t="str">
        <f t="shared" si="2"/>
        <v/>
      </c>
      <c r="Q40" s="6">
        <v>40086</v>
      </c>
      <c r="R40" s="1">
        <v>31</v>
      </c>
      <c r="S40" s="1">
        <v>198231</v>
      </c>
      <c r="T40" s="3">
        <f t="shared" si="3"/>
        <v>6145161</v>
      </c>
      <c r="V40" s="6">
        <v>40086</v>
      </c>
      <c r="W40" s="1">
        <v>1E-3</v>
      </c>
      <c r="X40" s="1">
        <v>1576308</v>
      </c>
      <c r="Y40" s="3">
        <f t="shared" si="4"/>
        <v>1576.308</v>
      </c>
      <c r="AA40" s="6">
        <v>40086</v>
      </c>
      <c r="AB40" s="1">
        <v>1.25E-4</v>
      </c>
      <c r="AC40" s="1">
        <v>597311</v>
      </c>
      <c r="AD40" s="3">
        <f t="shared" si="5"/>
        <v>74.663875000000004</v>
      </c>
      <c r="AF40" s="6">
        <v>39813</v>
      </c>
      <c r="AG40" s="1">
        <v>1.25E-4</v>
      </c>
      <c r="AH40" s="1">
        <v>133363</v>
      </c>
      <c r="AI40" s="3">
        <f t="shared" si="6"/>
        <v>16.670375</v>
      </c>
      <c r="AK40" s="6">
        <v>40086</v>
      </c>
      <c r="AL40" s="1">
        <v>9.8437999999999999</v>
      </c>
      <c r="AM40" s="1">
        <v>76</v>
      </c>
      <c r="AN40" s="3">
        <f t="shared" si="7"/>
        <v>748.12879999999996</v>
      </c>
      <c r="AS40" s="3" t="str">
        <f t="shared" si="8"/>
        <v/>
      </c>
      <c r="AX40" s="3" t="str">
        <f t="shared" si="9"/>
        <v/>
      </c>
      <c r="AZ40" s="6">
        <v>40086</v>
      </c>
      <c r="BA40" s="1">
        <v>45.454500000000003</v>
      </c>
      <c r="BB40" s="1">
        <v>218</v>
      </c>
      <c r="BC40" s="3">
        <f t="shared" si="10"/>
        <v>9909.0810000000001</v>
      </c>
      <c r="BE40" s="6">
        <v>39903</v>
      </c>
      <c r="BF40" s="1">
        <v>1E-3</v>
      </c>
      <c r="BG40" s="1">
        <v>8984854</v>
      </c>
      <c r="BH40" s="3">
        <f t="shared" si="11"/>
        <v>8984.8539999999994</v>
      </c>
      <c r="BJ40" s="6">
        <v>40086</v>
      </c>
      <c r="BK40" s="1">
        <v>0.1</v>
      </c>
      <c r="BL40" s="1">
        <v>1499972</v>
      </c>
      <c r="BM40" s="3">
        <f t="shared" si="12"/>
        <v>149997.20000000001</v>
      </c>
      <c r="BO40" s="6">
        <v>40086</v>
      </c>
      <c r="BP40" s="1">
        <v>0.41</v>
      </c>
      <c r="BQ40" s="1">
        <v>7500</v>
      </c>
      <c r="BR40" s="3">
        <f t="shared" si="13"/>
        <v>3075</v>
      </c>
      <c r="BT40" s="6">
        <v>39538</v>
      </c>
      <c r="BU40" s="1">
        <v>1E-4</v>
      </c>
      <c r="BV40" s="1">
        <v>318324</v>
      </c>
      <c r="BW40" s="3">
        <f t="shared" si="14"/>
        <v>31.8324</v>
      </c>
      <c r="BY40" s="6">
        <v>40086</v>
      </c>
      <c r="BZ40" s="1">
        <v>1.05</v>
      </c>
      <c r="CA40" s="1">
        <v>1829639</v>
      </c>
      <c r="CB40" s="3">
        <f t="shared" si="15"/>
        <v>1921120.9500000002</v>
      </c>
      <c r="CD40" s="6">
        <v>40086</v>
      </c>
      <c r="CE40" s="1">
        <v>0.55000000000000004</v>
      </c>
      <c r="CF40" s="1">
        <v>697497</v>
      </c>
      <c r="CG40" s="3">
        <f t="shared" si="16"/>
        <v>383623.35000000003</v>
      </c>
      <c r="CI40" s="6">
        <v>40086</v>
      </c>
      <c r="CJ40" s="1">
        <v>1.25E-4</v>
      </c>
      <c r="CK40" s="1">
        <v>14271</v>
      </c>
      <c r="CL40" s="3">
        <f t="shared" si="17"/>
        <v>1.7838750000000001</v>
      </c>
      <c r="CQ40" s="3" t="str">
        <f t="shared" si="18"/>
        <v/>
      </c>
      <c r="CS40" s="6">
        <v>40086</v>
      </c>
      <c r="CT40" s="1">
        <v>1.44</v>
      </c>
      <c r="CU40" s="1">
        <v>1895716</v>
      </c>
      <c r="CV40" s="3">
        <f t="shared" si="19"/>
        <v>2729831.04</v>
      </c>
      <c r="CX40" s="6">
        <v>40086</v>
      </c>
      <c r="CY40" s="1">
        <v>10.65</v>
      </c>
      <c r="CZ40" s="1">
        <v>1116863</v>
      </c>
      <c r="DA40" s="3">
        <f t="shared" si="20"/>
        <v>11894590.950000001</v>
      </c>
      <c r="DC40" s="6">
        <v>40086</v>
      </c>
      <c r="DD40" s="1">
        <v>0.03</v>
      </c>
      <c r="DE40" s="1">
        <v>12885</v>
      </c>
      <c r="DF40" s="3">
        <f t="shared" si="21"/>
        <v>386.55</v>
      </c>
      <c r="DH40" s="6">
        <v>40086</v>
      </c>
      <c r="DI40" s="1">
        <v>1.02</v>
      </c>
      <c r="DJ40" s="1">
        <v>12498224</v>
      </c>
      <c r="DK40" s="3">
        <f t="shared" si="22"/>
        <v>12748188.48</v>
      </c>
      <c r="DM40" s="6">
        <v>39813</v>
      </c>
      <c r="DN40" s="1">
        <v>46</v>
      </c>
      <c r="DO40" s="1">
        <v>1586</v>
      </c>
      <c r="DP40" s="3">
        <f t="shared" si="23"/>
        <v>72956</v>
      </c>
      <c r="DR40" s="6">
        <v>40086</v>
      </c>
      <c r="DS40" s="1">
        <v>0.34</v>
      </c>
      <c r="DT40" s="1">
        <v>10324397</v>
      </c>
      <c r="DU40" s="3">
        <f t="shared" si="24"/>
        <v>3510294.9800000004</v>
      </c>
      <c r="DW40" s="6">
        <v>39721</v>
      </c>
      <c r="DX40" s="1">
        <v>311.99990000000003</v>
      </c>
      <c r="DY40" s="1">
        <v>79</v>
      </c>
      <c r="DZ40" s="3">
        <f t="shared" si="25"/>
        <v>24647.992100000003</v>
      </c>
      <c r="EB40" s="6">
        <v>40086</v>
      </c>
      <c r="EC40" s="1">
        <v>4.3099999999999996</v>
      </c>
      <c r="ED40" s="1">
        <v>25261</v>
      </c>
      <c r="EE40" s="3">
        <f t="shared" si="26"/>
        <v>108874.90999999999</v>
      </c>
      <c r="EG40" s="6">
        <v>40086</v>
      </c>
      <c r="EH40" s="1">
        <v>299.2</v>
      </c>
      <c r="EI40" s="1">
        <v>811066</v>
      </c>
      <c r="EJ40" s="3">
        <f t="shared" si="27"/>
        <v>242670947.19999999</v>
      </c>
      <c r="EL40" s="6">
        <v>40086</v>
      </c>
      <c r="EM40" s="1">
        <v>3.13</v>
      </c>
      <c r="EN40" s="1">
        <v>10831179</v>
      </c>
      <c r="EO40" s="3">
        <f t="shared" si="28"/>
        <v>33901590.269999996</v>
      </c>
      <c r="EQ40" s="6">
        <v>38168</v>
      </c>
      <c r="ER40" s="1">
        <v>0.1</v>
      </c>
      <c r="ES40" s="1">
        <v>2740</v>
      </c>
      <c r="ET40" s="3">
        <f t="shared" si="29"/>
        <v>274</v>
      </c>
      <c r="EV40" s="6">
        <v>40086</v>
      </c>
      <c r="EW40" s="1">
        <v>4.2000000000000003E-2</v>
      </c>
      <c r="EX40" s="1">
        <v>17416741</v>
      </c>
      <c r="EY40" s="3">
        <f t="shared" si="30"/>
        <v>731503.12200000009</v>
      </c>
      <c r="FD40" s="3" t="str">
        <f t="shared" si="31"/>
        <v/>
      </c>
      <c r="FI40" s="3" t="str">
        <f t="shared" si="32"/>
        <v/>
      </c>
      <c r="FK40" s="6">
        <v>40086</v>
      </c>
      <c r="FL40" s="1">
        <v>4.5199999999999996</v>
      </c>
      <c r="FM40" s="1">
        <v>4497384</v>
      </c>
      <c r="FN40" s="3">
        <f t="shared" si="33"/>
        <v>20328175.68</v>
      </c>
      <c r="FP40" s="6">
        <v>40086</v>
      </c>
      <c r="FQ40" s="1">
        <v>3.5999999999999999E-3</v>
      </c>
      <c r="FR40" s="1">
        <v>48014629</v>
      </c>
      <c r="FS40" s="3">
        <f t="shared" si="34"/>
        <v>172852.66440000001</v>
      </c>
      <c r="FU40" s="6">
        <v>40086</v>
      </c>
      <c r="FV40" s="1">
        <v>0.18</v>
      </c>
      <c r="FW40" s="1">
        <v>123482</v>
      </c>
      <c r="FX40" s="3">
        <f t="shared" si="35"/>
        <v>22226.76</v>
      </c>
      <c r="FZ40" s="6">
        <v>40086</v>
      </c>
      <c r="GA40" s="1">
        <v>13</v>
      </c>
      <c r="GB40" s="1">
        <v>49605</v>
      </c>
      <c r="GC40" s="3">
        <f t="shared" si="36"/>
        <v>644865</v>
      </c>
      <c r="GE40" s="6">
        <v>39994</v>
      </c>
      <c r="GF40" s="1">
        <v>0.02</v>
      </c>
      <c r="GG40" s="1">
        <v>23676</v>
      </c>
      <c r="GH40" s="3">
        <f t="shared" si="37"/>
        <v>473.52</v>
      </c>
      <c r="GJ40" s="6">
        <v>40086</v>
      </c>
      <c r="GK40" s="1">
        <v>0.28000000000000003</v>
      </c>
      <c r="GL40" s="1">
        <v>5224655</v>
      </c>
      <c r="GM40" s="3">
        <f t="shared" si="38"/>
        <v>1462903.4000000001</v>
      </c>
      <c r="GR40" s="3" t="str">
        <f t="shared" si="39"/>
        <v/>
      </c>
      <c r="GW40" s="3" t="str">
        <f t="shared" si="40"/>
        <v/>
      </c>
      <c r="HB40" s="3" t="str">
        <f t="shared" si="41"/>
        <v/>
      </c>
      <c r="HD40" s="6">
        <v>40086</v>
      </c>
      <c r="HE40" s="1">
        <v>180000.03599999999</v>
      </c>
      <c r="HF40" s="1">
        <v>0</v>
      </c>
      <c r="HG40" s="3" t="str">
        <f t="shared" si="42"/>
        <v/>
      </c>
      <c r="HL40" s="3" t="str">
        <f t="shared" si="43"/>
        <v/>
      </c>
      <c r="HN40" s="6">
        <v>40086</v>
      </c>
      <c r="HO40" s="1">
        <v>0.16</v>
      </c>
      <c r="HP40" s="1">
        <v>241498</v>
      </c>
      <c r="HQ40" s="3">
        <f t="shared" si="44"/>
        <v>38639.68</v>
      </c>
      <c r="HS40" s="6">
        <v>40086</v>
      </c>
      <c r="HT40" s="1">
        <v>0.9</v>
      </c>
      <c r="HU40" s="1">
        <v>3579643</v>
      </c>
      <c r="HV40" s="3">
        <f t="shared" si="45"/>
        <v>3221678.7</v>
      </c>
      <c r="IA40" s="3" t="str">
        <f t="shared" si="46"/>
        <v/>
      </c>
      <c r="IC40" s="6">
        <v>40086</v>
      </c>
      <c r="ID40" s="1">
        <v>0.75</v>
      </c>
      <c r="IE40" s="1">
        <v>4026</v>
      </c>
      <c r="IF40" s="3">
        <f t="shared" si="47"/>
        <v>3019.5</v>
      </c>
      <c r="IH40" s="6">
        <v>40086</v>
      </c>
      <c r="II40" s="1">
        <v>1.35</v>
      </c>
      <c r="IJ40" s="1">
        <v>171244</v>
      </c>
      <c r="IK40" s="3">
        <f t="shared" si="48"/>
        <v>231179.40000000002</v>
      </c>
      <c r="IM40" s="6">
        <v>40086</v>
      </c>
      <c r="IN40" s="1">
        <v>1.81E-3</v>
      </c>
      <c r="IO40" s="1">
        <v>14094568</v>
      </c>
      <c r="IP40" s="3">
        <f t="shared" si="49"/>
        <v>25511.168079999999</v>
      </c>
      <c r="IR40" s="6">
        <v>40086</v>
      </c>
      <c r="IS40" s="1">
        <v>314.89499999999998</v>
      </c>
      <c r="IT40" s="1">
        <v>28675</v>
      </c>
      <c r="IU40" s="3">
        <f t="shared" si="50"/>
        <v>9029614.125</v>
      </c>
      <c r="IW40" s="6">
        <v>40086</v>
      </c>
      <c r="IX40" s="1">
        <v>0.76</v>
      </c>
      <c r="IY40" s="1">
        <v>3038405</v>
      </c>
      <c r="IZ40" s="3">
        <f t="shared" si="51"/>
        <v>2309187.7999999998</v>
      </c>
      <c r="JB40" s="6">
        <v>40086</v>
      </c>
      <c r="JC40" s="1">
        <v>0.2</v>
      </c>
      <c r="JD40" s="1">
        <v>7600</v>
      </c>
      <c r="JE40" s="3">
        <f t="shared" si="52"/>
        <v>1520</v>
      </c>
      <c r="JG40" s="6">
        <v>40086</v>
      </c>
      <c r="JH40" s="1">
        <v>0.05</v>
      </c>
      <c r="JI40" s="1">
        <v>2445137</v>
      </c>
      <c r="JJ40" s="3">
        <f t="shared" si="53"/>
        <v>122256.85</v>
      </c>
      <c r="JO40" s="3" t="str">
        <f t="shared" si="54"/>
        <v/>
      </c>
      <c r="JQ40" s="6">
        <v>40086</v>
      </c>
      <c r="JR40" s="1">
        <v>202.5</v>
      </c>
      <c r="JS40" s="1">
        <v>1550</v>
      </c>
      <c r="JT40" s="3">
        <f t="shared" si="55"/>
        <v>313875</v>
      </c>
      <c r="JY40" s="3" t="str">
        <f t="shared" si="56"/>
        <v/>
      </c>
      <c r="KA40" s="6">
        <v>38898</v>
      </c>
      <c r="KB40" s="1">
        <v>10.1</v>
      </c>
      <c r="KC40" s="1">
        <v>8397</v>
      </c>
      <c r="KD40" s="3">
        <f t="shared" si="57"/>
        <v>84809.7</v>
      </c>
      <c r="KI40" s="3" t="str">
        <f t="shared" si="58"/>
        <v/>
      </c>
      <c r="KK40" s="6">
        <v>40086</v>
      </c>
      <c r="KL40" s="1">
        <v>23.89</v>
      </c>
      <c r="KM40" s="1">
        <v>7877657</v>
      </c>
      <c r="KN40" s="3">
        <f t="shared" si="59"/>
        <v>188197225.73000002</v>
      </c>
      <c r="KS40" s="3" t="str">
        <f t="shared" si="60"/>
        <v/>
      </c>
      <c r="KU40" s="6">
        <v>40086</v>
      </c>
      <c r="KV40" s="1">
        <v>0.87</v>
      </c>
      <c r="KW40" s="1">
        <v>3539583</v>
      </c>
      <c r="KX40" s="3">
        <f t="shared" si="61"/>
        <v>3079437.21</v>
      </c>
      <c r="LC40" s="3" t="str">
        <f t="shared" si="62"/>
        <v/>
      </c>
      <c r="LE40" s="6">
        <v>40086</v>
      </c>
      <c r="LF40" s="1">
        <v>7.0000000000000007E-2</v>
      </c>
      <c r="LG40" s="1">
        <v>404650</v>
      </c>
      <c r="LH40" s="3">
        <f t="shared" si="63"/>
        <v>28325.500000000004</v>
      </c>
      <c r="LJ40" s="6">
        <v>40086</v>
      </c>
      <c r="LK40" s="1">
        <v>29.6</v>
      </c>
      <c r="LL40" s="1">
        <v>20232</v>
      </c>
      <c r="LM40" s="3">
        <f t="shared" si="64"/>
        <v>598867.20000000007</v>
      </c>
      <c r="LO40" s="6">
        <v>39813</v>
      </c>
      <c r="LP40" s="1">
        <v>1.1000000000000001</v>
      </c>
      <c r="LQ40" s="1">
        <v>6100</v>
      </c>
      <c r="LR40" s="3">
        <f t="shared" si="65"/>
        <v>6710.0000000000009</v>
      </c>
      <c r="LW40" s="3" t="str">
        <f t="shared" si="66"/>
        <v/>
      </c>
      <c r="LY40" s="6">
        <v>40086</v>
      </c>
      <c r="LZ40" s="1">
        <v>0.23</v>
      </c>
      <c r="MA40" s="1">
        <v>609167</v>
      </c>
      <c r="MB40" s="3">
        <f t="shared" si="67"/>
        <v>140108.41</v>
      </c>
      <c r="MD40" s="6">
        <v>40086</v>
      </c>
      <c r="ME40" s="1">
        <v>4.4999999999999998E-2</v>
      </c>
      <c r="MF40" s="1">
        <v>772662</v>
      </c>
      <c r="MG40" s="3">
        <f t="shared" si="68"/>
        <v>34769.79</v>
      </c>
      <c r="ML40" s="3" t="str">
        <f t="shared" si="69"/>
        <v/>
      </c>
      <c r="MQ40" s="3" t="str">
        <f t="shared" si="70"/>
        <v/>
      </c>
      <c r="MS40" s="6">
        <v>40086</v>
      </c>
      <c r="MT40" s="1">
        <v>0.48</v>
      </c>
      <c r="MU40" s="1">
        <v>161930</v>
      </c>
      <c r="MV40" s="3">
        <f t="shared" si="71"/>
        <v>77726.399999999994</v>
      </c>
      <c r="NA40" s="3" t="str">
        <f t="shared" si="72"/>
        <v/>
      </c>
      <c r="NC40" s="6">
        <v>40086</v>
      </c>
      <c r="ND40" s="1">
        <v>1</v>
      </c>
      <c r="NE40" s="1">
        <v>1393576</v>
      </c>
      <c r="NF40" s="3">
        <f t="shared" si="73"/>
        <v>1393576</v>
      </c>
      <c r="NK40" s="3" t="str">
        <f t="shared" si="74"/>
        <v/>
      </c>
      <c r="NM40" s="6">
        <v>40086</v>
      </c>
      <c r="NN40" s="1">
        <v>0.28999999999999998</v>
      </c>
      <c r="NO40" s="1">
        <v>1898213</v>
      </c>
      <c r="NP40" s="3">
        <f t="shared" si="75"/>
        <v>550481.77</v>
      </c>
      <c r="NR40" s="6">
        <v>40086</v>
      </c>
      <c r="NS40" s="1">
        <v>25</v>
      </c>
      <c r="NT40" s="1">
        <v>186413</v>
      </c>
      <c r="NU40" s="3">
        <f t="shared" si="76"/>
        <v>4660325</v>
      </c>
      <c r="NZ40" s="3" t="str">
        <f t="shared" si="77"/>
        <v/>
      </c>
      <c r="OB40" s="6">
        <v>40086</v>
      </c>
      <c r="OC40" s="1">
        <v>1.8199999999999998</v>
      </c>
      <c r="OD40" s="1">
        <v>624477</v>
      </c>
      <c r="OE40" s="3">
        <f t="shared" si="78"/>
        <v>1136548.1399999999</v>
      </c>
      <c r="OG40" s="6">
        <v>40086</v>
      </c>
      <c r="OH40" s="1">
        <v>0.12</v>
      </c>
      <c r="OI40" s="1">
        <v>3900</v>
      </c>
      <c r="OJ40" s="3">
        <f t="shared" si="79"/>
        <v>468</v>
      </c>
      <c r="OO40" s="3" t="str">
        <f t="shared" si="80"/>
        <v/>
      </c>
      <c r="OQ40" s="6">
        <v>40086</v>
      </c>
      <c r="OR40" s="1">
        <v>340.8</v>
      </c>
      <c r="OS40" s="1">
        <v>81647</v>
      </c>
      <c r="OT40" s="3">
        <f t="shared" si="81"/>
        <v>27825297.600000001</v>
      </c>
      <c r="OV40" s="6">
        <v>40086</v>
      </c>
      <c r="OW40" s="1">
        <v>1.5</v>
      </c>
      <c r="OX40" s="1">
        <v>1642802</v>
      </c>
      <c r="OY40" s="3">
        <f t="shared" si="82"/>
        <v>2464203</v>
      </c>
      <c r="PA40" s="6">
        <v>40086</v>
      </c>
      <c r="PB40" s="1">
        <v>3.4999000000000002</v>
      </c>
      <c r="PC40" s="1">
        <v>1094295</v>
      </c>
      <c r="PD40" s="3">
        <f t="shared" si="83"/>
        <v>3829923.0705000004</v>
      </c>
      <c r="PI40" s="3" t="str">
        <f t="shared" si="84"/>
        <v/>
      </c>
      <c r="PK40" s="6">
        <v>40086</v>
      </c>
      <c r="PL40" s="1">
        <v>1.9</v>
      </c>
      <c r="PM40" s="1">
        <v>94396</v>
      </c>
      <c r="PN40" s="3">
        <f t="shared" si="85"/>
        <v>179352.4</v>
      </c>
      <c r="PP40" s="6">
        <v>40086</v>
      </c>
      <c r="PQ40" s="1">
        <v>2.6</v>
      </c>
      <c r="PR40" s="1">
        <v>221487</v>
      </c>
      <c r="PS40" s="3">
        <f t="shared" si="86"/>
        <v>575866.20000000007</v>
      </c>
      <c r="PU40" s="6">
        <v>40086</v>
      </c>
      <c r="PV40" s="1">
        <v>49</v>
      </c>
      <c r="PW40" s="1">
        <v>284006</v>
      </c>
      <c r="PX40" s="3">
        <f t="shared" si="87"/>
        <v>13916294</v>
      </c>
      <c r="QC40" s="3" t="str">
        <f t="shared" si="88"/>
        <v/>
      </c>
      <c r="QE40" s="6">
        <v>40086</v>
      </c>
      <c r="QF40" s="1">
        <v>2.9</v>
      </c>
      <c r="QG40" s="1">
        <v>642404</v>
      </c>
      <c r="QH40" s="3">
        <f t="shared" si="89"/>
        <v>1862971.5999999999</v>
      </c>
      <c r="QJ40" s="6">
        <v>40086</v>
      </c>
      <c r="QK40" s="1">
        <v>1.85</v>
      </c>
      <c r="QL40" s="1">
        <v>208333</v>
      </c>
      <c r="QM40" s="3">
        <f t="shared" si="90"/>
        <v>385416.05000000005</v>
      </c>
      <c r="QO40" s="6">
        <v>40086</v>
      </c>
      <c r="QP40" s="1">
        <v>19.89</v>
      </c>
      <c r="QQ40" s="1">
        <v>405138</v>
      </c>
      <c r="QR40" s="3">
        <f t="shared" si="91"/>
        <v>8058194.8200000003</v>
      </c>
      <c r="QT40" s="6">
        <v>40086</v>
      </c>
      <c r="QU40" s="1">
        <v>15.74</v>
      </c>
      <c r="QV40" s="1">
        <v>215743</v>
      </c>
      <c r="QW40" s="3">
        <f t="shared" si="92"/>
        <v>3395794.82</v>
      </c>
      <c r="RB40" s="3" t="str">
        <f t="shared" si="93"/>
        <v/>
      </c>
      <c r="RD40" s="6">
        <v>40086</v>
      </c>
      <c r="RE40" s="1">
        <v>18.5</v>
      </c>
      <c r="RF40" s="1">
        <v>2598</v>
      </c>
      <c r="RG40" s="3">
        <f t="shared" si="94"/>
        <v>48063</v>
      </c>
      <c r="RI40" s="6">
        <v>40086</v>
      </c>
      <c r="RJ40" s="1">
        <v>2243.8506000000002</v>
      </c>
      <c r="RK40" s="1">
        <v>207926</v>
      </c>
      <c r="RL40" s="3">
        <f t="shared" si="95"/>
        <v>466554879.85560006</v>
      </c>
      <c r="RN40" s="6">
        <v>40086</v>
      </c>
      <c r="RO40" s="1">
        <v>128.69999999999999</v>
      </c>
      <c r="RP40" s="1">
        <v>2210328</v>
      </c>
      <c r="RQ40" s="3">
        <f t="shared" si="96"/>
        <v>284469213.59999996</v>
      </c>
      <c r="RS40" s="6">
        <v>40086</v>
      </c>
      <c r="RT40" s="1">
        <v>2.86</v>
      </c>
      <c r="RU40" s="1">
        <v>36708</v>
      </c>
      <c r="RV40" s="3">
        <f t="shared" si="97"/>
        <v>104984.87999999999</v>
      </c>
      <c r="RX40" s="6">
        <v>40086</v>
      </c>
      <c r="RY40" s="1">
        <v>1.9</v>
      </c>
      <c r="RZ40" s="1">
        <v>2075</v>
      </c>
      <c r="SA40" s="3">
        <f t="shared" si="98"/>
        <v>3942.5</v>
      </c>
      <c r="SF40" s="3" t="str">
        <f t="shared" si="99"/>
        <v/>
      </c>
      <c r="SH40" s="6">
        <v>40086</v>
      </c>
      <c r="SI40" s="1">
        <v>3.2385000000000002</v>
      </c>
      <c r="SJ40" s="1">
        <v>200099</v>
      </c>
      <c r="SK40" s="3">
        <f t="shared" si="100"/>
        <v>648020.6115</v>
      </c>
      <c r="SM40" s="6">
        <v>39903</v>
      </c>
      <c r="SN40" s="1">
        <v>60</v>
      </c>
      <c r="SO40" s="1">
        <v>2</v>
      </c>
      <c r="SP40" s="3">
        <f t="shared" si="101"/>
        <v>120</v>
      </c>
      <c r="SU40" s="3" t="str">
        <f t="shared" si="102"/>
        <v/>
      </c>
      <c r="SZ40" s="3" t="str">
        <f t="shared" si="103"/>
        <v/>
      </c>
      <c r="TB40" s="6">
        <v>40086</v>
      </c>
      <c r="TC40" s="1">
        <v>3.9</v>
      </c>
      <c r="TD40" s="1">
        <v>27473</v>
      </c>
      <c r="TE40" s="3">
        <f t="shared" si="104"/>
        <v>107144.7</v>
      </c>
      <c r="TG40" s="6">
        <v>40086</v>
      </c>
      <c r="TH40" s="1">
        <v>6.6</v>
      </c>
      <c r="TI40" s="1">
        <v>304924</v>
      </c>
      <c r="TJ40" s="3">
        <f t="shared" si="105"/>
        <v>2012498.4</v>
      </c>
      <c r="TL40" s="6">
        <v>40086</v>
      </c>
      <c r="TM40" s="1">
        <v>0.85</v>
      </c>
      <c r="TN40" s="1">
        <v>406304</v>
      </c>
      <c r="TO40" s="3">
        <f t="shared" si="106"/>
        <v>345358.39999999997</v>
      </c>
      <c r="TQ40" s="6">
        <v>40086</v>
      </c>
      <c r="TR40" s="1">
        <v>7.59</v>
      </c>
      <c r="TS40" s="1">
        <v>2046391</v>
      </c>
      <c r="TT40" s="3">
        <f t="shared" si="107"/>
        <v>15532107.689999999</v>
      </c>
      <c r="TY40" s="3" t="str">
        <f t="shared" si="108"/>
        <v/>
      </c>
      <c r="UA40" s="6">
        <v>40086</v>
      </c>
      <c r="UB40" s="1">
        <v>7.2</v>
      </c>
      <c r="UC40" s="1">
        <v>5438084</v>
      </c>
      <c r="UD40" s="3">
        <f t="shared" si="109"/>
        <v>39154204.800000004</v>
      </c>
      <c r="UF40" s="6">
        <v>40086</v>
      </c>
      <c r="UG40" s="1">
        <v>8.6579999999999995</v>
      </c>
      <c r="UH40" s="1">
        <v>8986</v>
      </c>
      <c r="UI40" s="3">
        <f t="shared" si="110"/>
        <v>77800.788</v>
      </c>
      <c r="UK40" s="6">
        <v>40086</v>
      </c>
      <c r="UL40" s="1">
        <v>14.22</v>
      </c>
      <c r="UM40" s="1">
        <v>449766</v>
      </c>
      <c r="UN40" s="3">
        <f t="shared" si="111"/>
        <v>6395672.5200000005</v>
      </c>
      <c r="UP40" s="6">
        <v>40086</v>
      </c>
      <c r="UQ40" s="1">
        <v>8.5</v>
      </c>
      <c r="UR40" s="1">
        <v>4173</v>
      </c>
      <c r="US40" s="3">
        <f t="shared" si="112"/>
        <v>35470.5</v>
      </c>
      <c r="UX40" s="3" t="str">
        <f t="shared" si="113"/>
        <v/>
      </c>
      <c r="VC40" s="3" t="str">
        <f t="shared" si="114"/>
        <v/>
      </c>
      <c r="VH40" s="3" t="str">
        <f t="shared" si="115"/>
        <v/>
      </c>
      <c r="VJ40" s="6">
        <v>40086</v>
      </c>
      <c r="VK40" s="1">
        <v>44.25</v>
      </c>
      <c r="VL40" s="1">
        <v>87742</v>
      </c>
      <c r="VM40" s="3">
        <f t="shared" si="116"/>
        <v>3882583.5</v>
      </c>
      <c r="VO40" s="6">
        <v>40086</v>
      </c>
      <c r="VP40" s="1">
        <v>0.9</v>
      </c>
      <c r="VQ40" s="1">
        <v>259610</v>
      </c>
      <c r="VR40" s="3">
        <f t="shared" si="117"/>
        <v>233649</v>
      </c>
      <c r="VT40" s="6">
        <v>40086</v>
      </c>
      <c r="VU40" s="1">
        <v>0.105</v>
      </c>
      <c r="VV40" s="1">
        <v>36003</v>
      </c>
      <c r="VW40" s="3">
        <f t="shared" si="118"/>
        <v>3780.3150000000001</v>
      </c>
      <c r="VY40" s="6">
        <v>40086</v>
      </c>
      <c r="VZ40" s="1">
        <v>1.3120000000000001</v>
      </c>
      <c r="WA40" s="1">
        <v>2511478</v>
      </c>
      <c r="WB40" s="3">
        <f t="shared" si="119"/>
        <v>3295059.1359999999</v>
      </c>
      <c r="WG40" s="3" t="str">
        <f t="shared" si="120"/>
        <v/>
      </c>
      <c r="WL40" s="3" t="str">
        <f t="shared" si="121"/>
        <v/>
      </c>
      <c r="WN40" s="6">
        <v>40086</v>
      </c>
      <c r="WO40" s="1">
        <v>10.454499999999999</v>
      </c>
      <c r="WP40" s="1">
        <v>8232</v>
      </c>
      <c r="WQ40" s="3">
        <f t="shared" si="122"/>
        <v>86061.443999999989</v>
      </c>
      <c r="WS40" s="6">
        <v>40086</v>
      </c>
      <c r="WT40" s="1">
        <v>84</v>
      </c>
      <c r="WU40" s="1">
        <v>3958529</v>
      </c>
      <c r="WV40" s="3">
        <f t="shared" si="123"/>
        <v>332516436</v>
      </c>
      <c r="WX40" s="6">
        <v>40086</v>
      </c>
      <c r="WY40" s="1">
        <v>10.42</v>
      </c>
      <c r="WZ40" s="1">
        <v>228571657</v>
      </c>
      <c r="XA40" s="3">
        <f t="shared" si="124"/>
        <v>2381716665.9400001</v>
      </c>
      <c r="XC40" s="6">
        <v>40086</v>
      </c>
      <c r="XD40" s="1">
        <v>0.84</v>
      </c>
      <c r="XE40" s="1">
        <v>893773</v>
      </c>
      <c r="XF40" s="3">
        <f t="shared" si="125"/>
        <v>750769.32</v>
      </c>
      <c r="XK40" s="3" t="str">
        <f t="shared" si="126"/>
        <v/>
      </c>
      <c r="XM40" s="6">
        <v>40086</v>
      </c>
      <c r="XN40" s="1">
        <v>8.25</v>
      </c>
      <c r="XO40" s="1">
        <v>15384</v>
      </c>
      <c r="XP40" s="3">
        <f t="shared" si="127"/>
        <v>126918</v>
      </c>
      <c r="XU40" s="3" t="str">
        <f t="shared" si="128"/>
        <v/>
      </c>
      <c r="XW40" s="6">
        <v>40086</v>
      </c>
      <c r="XX40" s="1">
        <v>240</v>
      </c>
      <c r="XY40" s="1">
        <v>1463</v>
      </c>
      <c r="XZ40" s="3">
        <f t="shared" si="129"/>
        <v>351120</v>
      </c>
      <c r="YE40" s="3" t="str">
        <f t="shared" si="130"/>
        <v/>
      </c>
      <c r="YG40" s="6">
        <v>40086</v>
      </c>
      <c r="YH40" s="1">
        <v>12.5</v>
      </c>
      <c r="YI40" s="1">
        <v>1732950</v>
      </c>
      <c r="YJ40" s="3">
        <f t="shared" si="131"/>
        <v>21661875</v>
      </c>
      <c r="YL40" s="6">
        <v>40086</v>
      </c>
      <c r="YM40" s="1">
        <v>2.4</v>
      </c>
      <c r="YN40" s="1">
        <v>392202</v>
      </c>
      <c r="YO40" s="3">
        <f t="shared" si="132"/>
        <v>941284.79999999993</v>
      </c>
      <c r="YT40" s="3" t="str">
        <f t="shared" si="133"/>
        <v/>
      </c>
      <c r="YV40" s="6">
        <v>40086</v>
      </c>
      <c r="YW40" s="1">
        <v>9.66</v>
      </c>
      <c r="YX40" s="1">
        <v>4347453</v>
      </c>
      <c r="YY40" s="3">
        <f t="shared" si="134"/>
        <v>41996395.980000004</v>
      </c>
      <c r="ZA40" s="6">
        <v>40086</v>
      </c>
      <c r="ZB40" s="1">
        <v>5.9594000000000005</v>
      </c>
      <c r="ZC40" s="1">
        <v>32462</v>
      </c>
      <c r="ZD40" s="3">
        <f t="shared" si="135"/>
        <v>193454.04280000002</v>
      </c>
      <c r="ZF40" s="6">
        <v>40086</v>
      </c>
      <c r="ZG40" s="1">
        <v>9.3000000000000007</v>
      </c>
      <c r="ZH40" s="1">
        <v>7686671</v>
      </c>
      <c r="ZI40" s="3">
        <f t="shared" si="136"/>
        <v>71486040.300000012</v>
      </c>
      <c r="ZK40" s="6">
        <v>40086</v>
      </c>
      <c r="ZL40" s="1">
        <v>1.7</v>
      </c>
      <c r="ZM40" s="1">
        <v>4140635</v>
      </c>
      <c r="ZN40" s="3">
        <f t="shared" si="137"/>
        <v>7039079.5</v>
      </c>
      <c r="ZP40" s="6">
        <v>40086</v>
      </c>
      <c r="ZQ40" s="1">
        <v>2</v>
      </c>
      <c r="ZR40" s="1">
        <v>110338</v>
      </c>
      <c r="ZS40" s="3">
        <f t="shared" si="138"/>
        <v>220676</v>
      </c>
      <c r="ZX40" s="3" t="str">
        <f t="shared" si="139"/>
        <v/>
      </c>
      <c r="AAC40" s="3" t="str">
        <f t="shared" si="140"/>
        <v/>
      </c>
      <c r="AAH40" s="3" t="str">
        <f t="shared" si="141"/>
        <v/>
      </c>
      <c r="AAM40" s="3" t="str">
        <f t="shared" si="142"/>
        <v/>
      </c>
      <c r="AAO40" s="6">
        <v>40086</v>
      </c>
      <c r="AAP40" s="1">
        <v>3.99</v>
      </c>
      <c r="AAQ40" s="1">
        <v>2836321</v>
      </c>
      <c r="AAR40" s="3">
        <f t="shared" si="143"/>
        <v>11316920.790000001</v>
      </c>
      <c r="AAW40" s="3" t="str">
        <f t="shared" si="144"/>
        <v/>
      </c>
      <c r="ABB40" s="3" t="str">
        <f t="shared" si="145"/>
        <v/>
      </c>
      <c r="ABG40" s="3" t="str">
        <f t="shared" si="146"/>
        <v/>
      </c>
      <c r="ABL40" s="3" t="str">
        <f t="shared" si="147"/>
        <v/>
      </c>
      <c r="ABN40" s="6">
        <v>40086</v>
      </c>
      <c r="ABO40" s="1">
        <v>13.44</v>
      </c>
      <c r="ABP40" s="1">
        <v>5609577</v>
      </c>
      <c r="ABQ40" s="3">
        <f t="shared" si="148"/>
        <v>75392714.879999995</v>
      </c>
      <c r="ABV40" s="3" t="str">
        <f t="shared" si="149"/>
        <v/>
      </c>
      <c r="ABX40" s="6">
        <v>40086</v>
      </c>
      <c r="ABY40" s="1">
        <v>0.96</v>
      </c>
      <c r="ABZ40" s="1">
        <v>37111</v>
      </c>
      <c r="ACA40" s="3">
        <f t="shared" si="150"/>
        <v>35626.559999999998</v>
      </c>
      <c r="ACC40" s="6">
        <v>40086</v>
      </c>
      <c r="ACD40" s="1">
        <v>10.08</v>
      </c>
      <c r="ACE40" s="1">
        <v>8870538</v>
      </c>
      <c r="ACF40" s="3">
        <f t="shared" si="151"/>
        <v>89415023.040000007</v>
      </c>
      <c r="ACK40" s="3" t="str">
        <f t="shared" si="152"/>
        <v/>
      </c>
      <c r="ACP40" s="3" t="str">
        <f t="shared" si="153"/>
        <v/>
      </c>
      <c r="ACU40" s="3" t="str">
        <f t="shared" si="154"/>
        <v/>
      </c>
      <c r="ACZ40" s="3" t="str">
        <f t="shared" si="155"/>
        <v/>
      </c>
      <c r="ADB40" s="6">
        <v>40086</v>
      </c>
      <c r="ADC40" s="1">
        <v>14.53</v>
      </c>
      <c r="ADD40" s="1">
        <v>44614813</v>
      </c>
      <c r="ADE40" s="3">
        <f t="shared" si="156"/>
        <v>648253232.88999999</v>
      </c>
      <c r="ADG40" s="6">
        <v>40086</v>
      </c>
      <c r="ADH40" s="1">
        <v>6.68</v>
      </c>
      <c r="ADI40" s="1">
        <v>54850891</v>
      </c>
      <c r="ADJ40" s="3">
        <f t="shared" si="157"/>
        <v>366403951.88</v>
      </c>
      <c r="ADL40" s="6">
        <v>40086</v>
      </c>
      <c r="ADM40" s="1">
        <v>4.28</v>
      </c>
      <c r="ADN40" s="1">
        <v>13201037</v>
      </c>
      <c r="ADO40" s="3">
        <f t="shared" si="158"/>
        <v>56500438.360000007</v>
      </c>
      <c r="ADT40" s="3" t="str">
        <f t="shared" si="159"/>
        <v/>
      </c>
      <c r="ADY40" s="3" t="str">
        <f t="shared" si="160"/>
        <v/>
      </c>
      <c r="AED40" s="3" t="str">
        <f t="shared" si="161"/>
        <v/>
      </c>
      <c r="AEF40" s="6">
        <v>40086</v>
      </c>
      <c r="AEG40" s="1">
        <v>3.3616000000000001</v>
      </c>
      <c r="AEH40" s="1">
        <v>199425</v>
      </c>
      <c r="AEI40" s="3">
        <f t="shared" si="162"/>
        <v>670387.08000000007</v>
      </c>
      <c r="AEN40" s="3" t="str">
        <f t="shared" si="163"/>
        <v/>
      </c>
      <c r="AEP40" s="6"/>
      <c r="AES40" s="3" t="str">
        <f t="shared" si="164"/>
        <v/>
      </c>
      <c r="AEU40" s="6">
        <v>40086</v>
      </c>
      <c r="AEV40" s="1">
        <v>2.67</v>
      </c>
      <c r="AEW40" s="1">
        <v>17430280</v>
      </c>
      <c r="AEX40" s="3">
        <f t="shared" si="165"/>
        <v>46538847.600000001</v>
      </c>
      <c r="AEZ40" s="6">
        <v>40086</v>
      </c>
      <c r="AFA40" s="1">
        <v>8.14</v>
      </c>
      <c r="AFB40" s="1">
        <v>6097306</v>
      </c>
      <c r="AFC40" s="3">
        <f t="shared" si="166"/>
        <v>49632070.840000004</v>
      </c>
      <c r="AFH40" s="3" t="str">
        <f t="shared" si="167"/>
        <v/>
      </c>
      <c r="AFM40" s="3" t="str">
        <f t="shared" si="168"/>
        <v/>
      </c>
      <c r="AFR40" s="3" t="str">
        <f t="shared" si="169"/>
        <v/>
      </c>
      <c r="AFW40" s="3" t="str">
        <f t="shared" si="170"/>
        <v/>
      </c>
      <c r="AGB40" s="3" t="str">
        <f t="shared" si="171"/>
        <v/>
      </c>
      <c r="AGD40" s="6">
        <v>40086</v>
      </c>
      <c r="AGE40" s="1">
        <v>6.1982999999999997</v>
      </c>
      <c r="AGF40" s="1">
        <v>115794093</v>
      </c>
      <c r="AGG40" s="3">
        <f t="shared" si="172"/>
        <v>717726526.64189994</v>
      </c>
      <c r="AGL40" s="3" t="str">
        <f t="shared" si="173"/>
        <v/>
      </c>
      <c r="AGQ40" s="3" t="str">
        <f t="shared" si="174"/>
        <v/>
      </c>
      <c r="AGS40" s="6">
        <v>40086</v>
      </c>
      <c r="AGT40" s="1">
        <v>4.37</v>
      </c>
      <c r="AGU40" s="1">
        <v>17554882</v>
      </c>
      <c r="AGV40" s="3">
        <f t="shared" si="175"/>
        <v>76714834.340000004</v>
      </c>
      <c r="AGX40" s="6">
        <v>40086</v>
      </c>
      <c r="AGY40" s="1">
        <v>1.92</v>
      </c>
      <c r="AGZ40" s="1">
        <v>6737882</v>
      </c>
      <c r="AHA40" s="3">
        <f t="shared" si="176"/>
        <v>12936733.439999999</v>
      </c>
      <c r="AHC40" s="6">
        <v>40086</v>
      </c>
      <c r="AHD40" s="1">
        <v>6.4</v>
      </c>
      <c r="AHE40" s="1">
        <v>6159551</v>
      </c>
      <c r="AHF40" s="3">
        <f t="shared" si="177"/>
        <v>39421126.399999999</v>
      </c>
      <c r="AHK40" s="3" t="str">
        <f t="shared" si="178"/>
        <v/>
      </c>
      <c r="AHP40" s="3" t="str">
        <f t="shared" si="179"/>
        <v/>
      </c>
      <c r="AHU40" s="3" t="str">
        <f t="shared" si="180"/>
        <v/>
      </c>
      <c r="AHZ40" s="3" t="str">
        <f t="shared" si="181"/>
        <v/>
      </c>
      <c r="AIB40" s="6">
        <v>40086</v>
      </c>
      <c r="AIC40" s="1">
        <v>6.5</v>
      </c>
      <c r="AID40" s="1">
        <v>17317525</v>
      </c>
      <c r="AIE40" s="3">
        <f t="shared" si="182"/>
        <v>112563912.5</v>
      </c>
      <c r="AIJ40" s="3" t="str">
        <f t="shared" si="183"/>
        <v/>
      </c>
      <c r="AIO40" s="3" t="str">
        <f t="shared" si="184"/>
        <v/>
      </c>
      <c r="AIT40" s="3" t="str">
        <f t="shared" si="185"/>
        <v/>
      </c>
      <c r="AIV40" s="6">
        <v>40086</v>
      </c>
      <c r="AIW40" s="1">
        <v>14.51</v>
      </c>
      <c r="AIX40" s="1">
        <v>13268728</v>
      </c>
      <c r="AIY40" s="3">
        <f t="shared" si="186"/>
        <v>192529243.28</v>
      </c>
      <c r="AJD40" s="3" t="str">
        <f t="shared" si="187"/>
        <v/>
      </c>
      <c r="AJI40" s="3" t="str">
        <f t="shared" si="188"/>
        <v/>
      </c>
      <c r="AJN40" s="3" t="str">
        <f t="shared" si="189"/>
        <v/>
      </c>
      <c r="AJS40" s="3" t="str">
        <f t="shared" si="190"/>
        <v/>
      </c>
      <c r="AJU40" s="6">
        <v>40086</v>
      </c>
      <c r="AJV40" s="1">
        <v>3.49</v>
      </c>
      <c r="AJW40" s="1">
        <v>2244953</v>
      </c>
      <c r="AJX40" s="3">
        <f t="shared" si="191"/>
        <v>7834885.9700000007</v>
      </c>
      <c r="AKC40" s="3" t="str">
        <f t="shared" si="192"/>
        <v/>
      </c>
      <c r="AKH40" s="3" t="str">
        <f t="shared" si="193"/>
        <v/>
      </c>
      <c r="AKM40" s="3" t="str">
        <f t="shared" si="194"/>
        <v/>
      </c>
      <c r="AKR40" s="3" t="str">
        <f t="shared" si="195"/>
        <v/>
      </c>
      <c r="AKT40" s="6">
        <v>40086</v>
      </c>
      <c r="AKU40" s="1">
        <v>4.71</v>
      </c>
      <c r="AKV40" s="1">
        <v>3257310</v>
      </c>
      <c r="AKW40" s="3">
        <f t="shared" si="196"/>
        <v>15341930.1</v>
      </c>
      <c r="AKY40" s="6">
        <v>40086</v>
      </c>
      <c r="AKZ40" s="1">
        <v>8.1999999999999993</v>
      </c>
      <c r="ALA40" s="1">
        <v>62606528</v>
      </c>
      <c r="ALB40" s="3">
        <f t="shared" si="197"/>
        <v>513373529.59999996</v>
      </c>
      <c r="ALG40" s="3" t="str">
        <f t="shared" si="198"/>
        <v/>
      </c>
      <c r="ALI40" s="6">
        <v>40086</v>
      </c>
      <c r="ALJ40" s="1">
        <v>4.25</v>
      </c>
      <c r="ALK40" s="1">
        <v>38143237</v>
      </c>
      <c r="ALL40" s="3">
        <f t="shared" si="199"/>
        <v>162108757.25</v>
      </c>
      <c r="ALN40" s="6">
        <v>40086</v>
      </c>
      <c r="ALO40" s="1">
        <v>1.17</v>
      </c>
      <c r="ALP40" s="1">
        <v>15933552</v>
      </c>
      <c r="ALQ40" s="3">
        <f t="shared" si="200"/>
        <v>18642255.84</v>
      </c>
      <c r="ALS40" s="6">
        <v>40086</v>
      </c>
      <c r="ALT40" s="1">
        <v>7.37</v>
      </c>
      <c r="ALU40" s="1">
        <v>3059277</v>
      </c>
      <c r="ALV40" s="3">
        <f t="shared" si="201"/>
        <v>22546871.490000002</v>
      </c>
      <c r="AMA40" s="3" t="str">
        <f t="shared" si="202"/>
        <v/>
      </c>
      <c r="AMF40" s="3" t="str">
        <f t="shared" si="203"/>
        <v/>
      </c>
      <c r="AMK40" s="3" t="str">
        <f t="shared" si="204"/>
        <v/>
      </c>
      <c r="AMP40" s="3" t="str">
        <f t="shared" si="205"/>
        <v/>
      </c>
      <c r="AMU40" s="3" t="str">
        <f t="shared" si="206"/>
        <v/>
      </c>
      <c r="AMZ40" s="3" t="str">
        <f t="shared" si="207"/>
        <v/>
      </c>
      <c r="ANB40" s="6">
        <v>40086</v>
      </c>
      <c r="ANC40" s="1">
        <v>6.57</v>
      </c>
      <c r="AND40" s="1">
        <v>14454780</v>
      </c>
      <c r="ANE40" s="3">
        <f t="shared" si="208"/>
        <v>94967904.600000009</v>
      </c>
      <c r="ANJ40" s="3" t="str">
        <f t="shared" si="209"/>
        <v/>
      </c>
      <c r="ANO40" s="3" t="str">
        <f t="shared" si="210"/>
        <v/>
      </c>
      <c r="ANQ40" s="6">
        <v>40086</v>
      </c>
      <c r="ANR40" s="1">
        <v>31.74</v>
      </c>
      <c r="ANS40" s="1">
        <v>4992546</v>
      </c>
      <c r="ANT40" s="3">
        <f t="shared" si="211"/>
        <v>158463410.03999999</v>
      </c>
      <c r="ANV40" s="6">
        <v>40086</v>
      </c>
      <c r="ANW40" s="1">
        <v>8.51</v>
      </c>
      <c r="ANX40" s="1">
        <v>10397056</v>
      </c>
      <c r="ANY40" s="3">
        <f t="shared" si="212"/>
        <v>88478946.560000002</v>
      </c>
      <c r="AOD40" s="3" t="str">
        <f t="shared" si="213"/>
        <v/>
      </c>
      <c r="AOI40" s="3" t="str">
        <f t="shared" si="214"/>
        <v/>
      </c>
      <c r="AOK40" s="6">
        <v>40086</v>
      </c>
      <c r="AOL40" s="1">
        <v>17</v>
      </c>
      <c r="AOM40" s="1">
        <v>177054</v>
      </c>
      <c r="AON40" s="3">
        <f t="shared" si="215"/>
        <v>3009918</v>
      </c>
      <c r="AOS40" s="3" t="str">
        <f t="shared" si="216"/>
        <v/>
      </c>
      <c r="AOX40" s="3" t="str">
        <f t="shared" si="217"/>
        <v/>
      </c>
      <c r="APC40" s="3" t="str">
        <f t="shared" si="218"/>
        <v/>
      </c>
      <c r="APH40" s="3" t="str">
        <f t="shared" si="219"/>
        <v/>
      </c>
      <c r="APM40" s="3" t="str">
        <f t="shared" si="220"/>
        <v/>
      </c>
      <c r="APO40" s="6">
        <v>40086</v>
      </c>
      <c r="APP40" s="1">
        <v>29.89</v>
      </c>
      <c r="APQ40" s="1">
        <v>156847400</v>
      </c>
      <c r="APR40" s="3">
        <f t="shared" si="221"/>
        <v>4688168786</v>
      </c>
      <c r="APW40" s="3" t="str">
        <f t="shared" si="222"/>
        <v/>
      </c>
      <c r="APY40" s="6">
        <v>40086</v>
      </c>
      <c r="APZ40" s="1">
        <v>10.75</v>
      </c>
      <c r="AQA40" s="1">
        <v>3984769</v>
      </c>
      <c r="AQB40" s="3">
        <f t="shared" si="223"/>
        <v>42836266.75</v>
      </c>
      <c r="AQD40" s="6">
        <v>40086</v>
      </c>
      <c r="AQE40" s="1">
        <v>9.82</v>
      </c>
      <c r="AQF40" s="1">
        <v>15485688</v>
      </c>
      <c r="AQG40" s="3">
        <f t="shared" si="224"/>
        <v>152069456.16</v>
      </c>
      <c r="AQI40" s="6">
        <v>40086</v>
      </c>
      <c r="AQJ40" s="1">
        <v>16.010000000000002</v>
      </c>
      <c r="AQK40" s="1">
        <v>6050685</v>
      </c>
      <c r="AQL40" s="3">
        <f t="shared" si="225"/>
        <v>96871466.850000009</v>
      </c>
      <c r="AQN40" s="6">
        <v>40086</v>
      </c>
      <c r="AQO40" s="1">
        <v>8.4600000000000009</v>
      </c>
      <c r="AQP40" s="1">
        <v>4578981</v>
      </c>
      <c r="AQQ40" s="3">
        <f t="shared" si="226"/>
        <v>38738179.260000005</v>
      </c>
      <c r="AQS40" s="6">
        <v>40086</v>
      </c>
      <c r="AQT40" s="1">
        <v>26.75</v>
      </c>
      <c r="AQU40" s="1">
        <v>14835185</v>
      </c>
      <c r="AQV40" s="3">
        <f t="shared" si="227"/>
        <v>396841198.75</v>
      </c>
      <c r="ARA40" s="3" t="str">
        <f t="shared" si="228"/>
        <v/>
      </c>
      <c r="ARC40" s="6">
        <v>40086</v>
      </c>
      <c r="ARD40" s="1">
        <v>27.89</v>
      </c>
      <c r="ARE40" s="1">
        <v>48957702</v>
      </c>
      <c r="ARF40" s="3">
        <f t="shared" si="229"/>
        <v>1365430308.78</v>
      </c>
      <c r="ARH40" s="6">
        <v>40086</v>
      </c>
      <c r="ARI40" s="1">
        <v>0.88</v>
      </c>
      <c r="ARJ40" s="1">
        <v>17540304</v>
      </c>
      <c r="ARK40" s="3">
        <f t="shared" si="230"/>
        <v>15435467.52</v>
      </c>
      <c r="ARM40" s="6">
        <v>40086</v>
      </c>
      <c r="ARN40" s="1">
        <v>21.86</v>
      </c>
      <c r="ARO40" s="1">
        <v>8119859</v>
      </c>
      <c r="ARP40" s="3">
        <f t="shared" si="231"/>
        <v>177500117.74000001</v>
      </c>
      <c r="ARU40" s="3" t="str">
        <f t="shared" si="232"/>
        <v/>
      </c>
      <c r="ARZ40" s="3" t="str">
        <f t="shared" si="233"/>
        <v/>
      </c>
      <c r="ASE40" s="3" t="str">
        <f t="shared" si="234"/>
        <v/>
      </c>
      <c r="ASJ40" s="3" t="str">
        <f t="shared" si="235"/>
        <v/>
      </c>
      <c r="ASO40" s="3" t="str">
        <f t="shared" si="236"/>
        <v/>
      </c>
      <c r="ASQ40" s="6">
        <v>40086</v>
      </c>
      <c r="ASR40" s="1">
        <v>25.2</v>
      </c>
      <c r="ASS40" s="1">
        <v>133810884</v>
      </c>
      <c r="AST40" s="3">
        <f t="shared" si="237"/>
        <v>3372034276.7999997</v>
      </c>
      <c r="ASY40" s="3" t="str">
        <f t="shared" si="238"/>
        <v/>
      </c>
      <c r="ATA40" s="6">
        <v>40086</v>
      </c>
      <c r="ATB40" s="1">
        <v>7.95</v>
      </c>
      <c r="ATC40" s="1">
        <v>42018302</v>
      </c>
      <c r="ATD40" s="3">
        <f t="shared" si="239"/>
        <v>334045500.90000004</v>
      </c>
      <c r="ATF40" s="6">
        <v>40086</v>
      </c>
      <c r="ATG40" s="1">
        <v>2.8</v>
      </c>
      <c r="ATH40" s="1">
        <v>25392837</v>
      </c>
      <c r="ATI40" s="3">
        <f t="shared" si="240"/>
        <v>71099943.599999994</v>
      </c>
      <c r="ATN40" s="3" t="str">
        <f t="shared" si="241"/>
        <v/>
      </c>
      <c r="ATS40" s="3" t="str">
        <f t="shared" si="242"/>
        <v/>
      </c>
      <c r="ATX40" s="3" t="str">
        <f t="shared" si="243"/>
        <v/>
      </c>
      <c r="ATZ40" s="6">
        <v>40086</v>
      </c>
      <c r="AUA40" s="1">
        <v>22.85</v>
      </c>
      <c r="AUB40" s="1">
        <v>2393235</v>
      </c>
      <c r="AUC40" s="3">
        <f t="shared" si="244"/>
        <v>54685419.75</v>
      </c>
      <c r="AUH40" s="3" t="str">
        <f t="shared" si="245"/>
        <v/>
      </c>
      <c r="AUM40" s="3" t="str">
        <f t="shared" si="246"/>
        <v/>
      </c>
      <c r="AUR40" s="3" t="str">
        <f t="shared" si="247"/>
        <v/>
      </c>
      <c r="AUT40" s="6">
        <v>40086</v>
      </c>
      <c r="AUU40" s="1">
        <v>5.5</v>
      </c>
      <c r="AUV40" s="1">
        <v>12751263</v>
      </c>
      <c r="AUW40" s="3">
        <f t="shared" si="248"/>
        <v>70131946.5</v>
      </c>
      <c r="AVB40" s="3" t="str">
        <f t="shared" si="249"/>
        <v/>
      </c>
      <c r="AVD40" s="6">
        <v>40086</v>
      </c>
      <c r="AVE40" s="1">
        <v>17.399999999999999</v>
      </c>
      <c r="AVF40" s="1">
        <v>178071960</v>
      </c>
      <c r="AVG40" s="3">
        <f t="shared" si="250"/>
        <v>3098452103.9999995</v>
      </c>
      <c r="AVI40" s="6">
        <v>40086</v>
      </c>
      <c r="AVJ40" s="1">
        <v>26.81</v>
      </c>
      <c r="AVK40" s="1">
        <v>26181915</v>
      </c>
      <c r="AVL40" s="3">
        <f t="shared" si="251"/>
        <v>701937141.14999998</v>
      </c>
      <c r="AVQ40" s="3" t="str">
        <f t="shared" si="252"/>
        <v/>
      </c>
      <c r="AVS40" s="6">
        <v>40086</v>
      </c>
      <c r="AVT40" s="1">
        <v>7.1574999999999998</v>
      </c>
      <c r="AVU40" s="1">
        <v>16724536</v>
      </c>
      <c r="AVV40" s="3">
        <f t="shared" si="253"/>
        <v>119705866.42</v>
      </c>
      <c r="AVX40" s="6">
        <v>40086</v>
      </c>
      <c r="AVY40" s="1">
        <v>18.350000000000001</v>
      </c>
      <c r="AVZ40" s="1">
        <v>17368646</v>
      </c>
      <c r="AWA40" s="3">
        <f t="shared" si="254"/>
        <v>318714654.10000002</v>
      </c>
      <c r="AWF40" s="3" t="str">
        <f t="shared" si="255"/>
        <v/>
      </c>
      <c r="AWH40" s="6">
        <v>40086</v>
      </c>
      <c r="AWI40" s="1">
        <v>16.63</v>
      </c>
      <c r="AWJ40" s="1">
        <v>15344927</v>
      </c>
      <c r="AWK40" s="3">
        <f t="shared" si="256"/>
        <v>255186136.00999999</v>
      </c>
      <c r="AWP40" s="3" t="str">
        <f t="shared" si="257"/>
        <v/>
      </c>
      <c r="AWU40" s="3" t="str">
        <f t="shared" si="258"/>
        <v/>
      </c>
      <c r="AWZ40" s="3" t="str">
        <f t="shared" si="259"/>
        <v/>
      </c>
      <c r="AXE40" s="3" t="str">
        <f t="shared" si="260"/>
        <v/>
      </c>
      <c r="AXG40" s="6">
        <v>40086</v>
      </c>
      <c r="AXH40" s="1">
        <v>14.085000000000001</v>
      </c>
      <c r="AXI40" s="1">
        <v>11832942</v>
      </c>
      <c r="AXJ40" s="3">
        <f t="shared" si="261"/>
        <v>166666988.07000002</v>
      </c>
      <c r="AXO40" s="3" t="str">
        <f t="shared" si="262"/>
        <v/>
      </c>
      <c r="AXT40" s="3" t="str">
        <f t="shared" si="263"/>
        <v/>
      </c>
      <c r="AXY40" s="3" t="str">
        <f t="shared" si="264"/>
        <v/>
      </c>
      <c r="AYA40" s="6">
        <v>40086</v>
      </c>
      <c r="AYB40" s="1">
        <v>11.14</v>
      </c>
      <c r="AYC40" s="1">
        <v>13230083</v>
      </c>
      <c r="AYD40" s="3">
        <f t="shared" si="265"/>
        <v>147383124.62</v>
      </c>
      <c r="AYF40" s="6">
        <v>40086</v>
      </c>
      <c r="AYG40" s="1">
        <v>11.27</v>
      </c>
      <c r="AYH40" s="1">
        <v>12044185</v>
      </c>
      <c r="AYI40" s="3">
        <f t="shared" si="266"/>
        <v>135737964.94999999</v>
      </c>
      <c r="AYK40" s="6">
        <v>40086</v>
      </c>
      <c r="AYL40" s="1">
        <v>1.5</v>
      </c>
      <c r="AYM40" s="1">
        <v>1372936</v>
      </c>
      <c r="AYN40" s="3">
        <f t="shared" si="267"/>
        <v>2059404</v>
      </c>
      <c r="AYP40" s="6">
        <v>40086</v>
      </c>
      <c r="AYQ40" s="1">
        <v>19.47</v>
      </c>
      <c r="AYR40" s="1">
        <v>12193728</v>
      </c>
      <c r="AYS40" s="3">
        <f t="shared" si="268"/>
        <v>237411884.16</v>
      </c>
      <c r="AYX40" s="3" t="str">
        <f t="shared" si="269"/>
        <v/>
      </c>
      <c r="AYZ40" s="6">
        <v>40086</v>
      </c>
      <c r="AZA40" s="1">
        <v>4.0423</v>
      </c>
      <c r="AZB40" s="1">
        <v>222921659</v>
      </c>
      <c r="AZC40" s="3">
        <f t="shared" si="270"/>
        <v>901116222.17569995</v>
      </c>
      <c r="AZH40" s="3" t="str">
        <f t="shared" si="271"/>
        <v/>
      </c>
      <c r="AZJ40" s="6">
        <v>40086</v>
      </c>
      <c r="AZK40" s="1">
        <v>33.33</v>
      </c>
      <c r="AZL40" s="1">
        <v>18185471</v>
      </c>
      <c r="AZM40" s="3">
        <f t="shared" si="272"/>
        <v>606121748.42999995</v>
      </c>
      <c r="AZO40" s="6">
        <v>40086</v>
      </c>
      <c r="AZP40" s="1">
        <v>15.89</v>
      </c>
      <c r="AZQ40" s="1">
        <v>62267094</v>
      </c>
      <c r="AZR40" s="3">
        <f t="shared" si="273"/>
        <v>989424123.66000009</v>
      </c>
      <c r="AZT40" s="6">
        <v>40086</v>
      </c>
      <c r="AZU40" s="1">
        <v>33.6</v>
      </c>
      <c r="AZV40" s="1">
        <v>78614420</v>
      </c>
      <c r="AZW40" s="3">
        <f t="shared" si="274"/>
        <v>2641444512</v>
      </c>
      <c r="BAB40" s="3" t="str">
        <f t="shared" si="275"/>
        <v/>
      </c>
      <c r="BAG40" s="3" t="str">
        <f t="shared" si="276"/>
        <v/>
      </c>
      <c r="BAL40" s="3" t="str">
        <f t="shared" si="277"/>
        <v/>
      </c>
      <c r="BAQ40" s="3" t="str">
        <f t="shared" si="278"/>
        <v/>
      </c>
      <c r="BAS40" s="6">
        <v>40086</v>
      </c>
      <c r="BAT40" s="1">
        <v>9.68</v>
      </c>
      <c r="BAU40" s="1">
        <v>38613236</v>
      </c>
      <c r="BAV40" s="3">
        <f t="shared" si="279"/>
        <v>373776124.47999996</v>
      </c>
      <c r="BBA40" s="3" t="str">
        <f t="shared" si="280"/>
        <v/>
      </c>
      <c r="BBF40" s="3" t="str">
        <f t="shared" si="281"/>
        <v/>
      </c>
      <c r="BBK40" s="3" t="str">
        <f t="shared" si="282"/>
        <v/>
      </c>
      <c r="BBP40" s="3" t="str">
        <f t="shared" si="283"/>
        <v/>
      </c>
      <c r="BBU40" s="3" t="str">
        <f t="shared" si="284"/>
        <v/>
      </c>
      <c r="BBW40" s="6">
        <v>40086</v>
      </c>
      <c r="BBX40" s="1">
        <v>8.6</v>
      </c>
      <c r="BBY40" s="1">
        <v>53645911</v>
      </c>
      <c r="BBZ40" s="3">
        <f t="shared" si="285"/>
        <v>461354834.59999996</v>
      </c>
      <c r="BCE40" s="3" t="str">
        <f t="shared" si="286"/>
        <v/>
      </c>
      <c r="BCJ40" s="3" t="str">
        <f t="shared" si="287"/>
        <v/>
      </c>
      <c r="BCO40" s="3" t="str">
        <f t="shared" si="288"/>
        <v/>
      </c>
      <c r="BCT40" s="3" t="str">
        <f t="shared" si="289"/>
        <v/>
      </c>
      <c r="BCY40" s="3" t="str">
        <f t="shared" si="290"/>
        <v/>
      </c>
      <c r="BDD40" s="3" t="str">
        <f t="shared" si="291"/>
        <v/>
      </c>
      <c r="BDI40" s="3" t="str">
        <f t="shared" si="292"/>
        <v/>
      </c>
      <c r="BDN40" s="3" t="str">
        <f t="shared" si="293"/>
        <v/>
      </c>
      <c r="BDS40" s="3" t="str">
        <f t="shared" si="294"/>
        <v/>
      </c>
      <c r="BDU40" s="6">
        <v>40086</v>
      </c>
      <c r="BDV40" s="1">
        <v>9.74</v>
      </c>
      <c r="BDW40" s="1">
        <v>54065526</v>
      </c>
      <c r="BDX40" s="3">
        <f t="shared" si="295"/>
        <v>526598223.24000001</v>
      </c>
      <c r="BDZ40" s="6">
        <v>40086</v>
      </c>
      <c r="BEA40" s="1">
        <v>6.76</v>
      </c>
      <c r="BEB40" s="1">
        <v>212987313</v>
      </c>
      <c r="BEC40" s="3">
        <f t="shared" si="296"/>
        <v>1439794235.8799999</v>
      </c>
      <c r="BEH40" s="3" t="str">
        <f t="shared" si="297"/>
        <v/>
      </c>
      <c r="BEM40" s="3" t="str">
        <f t="shared" si="298"/>
        <v/>
      </c>
      <c r="BER40" s="3" t="str">
        <f t="shared" si="299"/>
        <v/>
      </c>
      <c r="BET40" s="6">
        <v>40086</v>
      </c>
      <c r="BEU40" s="1">
        <v>20.23</v>
      </c>
      <c r="BEV40" s="1">
        <v>145912405</v>
      </c>
      <c r="BEW40" s="3">
        <f t="shared" si="300"/>
        <v>2951807953.1500001</v>
      </c>
      <c r="BEY40" s="6">
        <v>40086</v>
      </c>
      <c r="BEZ40" s="1">
        <v>21.49</v>
      </c>
      <c r="BFA40" s="1">
        <v>28832699</v>
      </c>
      <c r="BFB40" s="3">
        <f t="shared" si="301"/>
        <v>619614701.50999999</v>
      </c>
      <c r="BFD40" s="6">
        <v>40086</v>
      </c>
      <c r="BFE40" s="1">
        <v>23.45</v>
      </c>
      <c r="BFF40" s="1">
        <v>25045346</v>
      </c>
      <c r="BFG40" s="3">
        <f t="shared" si="302"/>
        <v>587313363.69999993</v>
      </c>
      <c r="BFI40" s="6">
        <v>40086</v>
      </c>
      <c r="BFJ40" s="1">
        <v>21.47</v>
      </c>
      <c r="BFK40" s="1">
        <v>36979584</v>
      </c>
      <c r="BFL40" s="3">
        <f t="shared" si="303"/>
        <v>793951668.4799999</v>
      </c>
      <c r="BFN40" s="6">
        <v>40086</v>
      </c>
      <c r="BFO40" s="1">
        <v>7.86</v>
      </c>
      <c r="BFP40" s="1">
        <v>1030250495</v>
      </c>
      <c r="BFQ40" s="3">
        <f t="shared" si="304"/>
        <v>8097768890.7000008</v>
      </c>
      <c r="BFS40" s="6">
        <v>40086</v>
      </c>
      <c r="BFT40" s="1">
        <v>10.33</v>
      </c>
      <c r="BFU40" s="1">
        <v>345313886</v>
      </c>
      <c r="BFV40" s="3">
        <f t="shared" si="305"/>
        <v>3567092442.3800001</v>
      </c>
      <c r="BFX40" s="6">
        <v>40086</v>
      </c>
      <c r="BFY40" s="1">
        <v>30.48</v>
      </c>
      <c r="BFZ40" s="1">
        <v>22169611</v>
      </c>
      <c r="BGA40" s="3">
        <f t="shared" si="306"/>
        <v>675729743.27999997</v>
      </c>
      <c r="BGF40" s="3" t="str">
        <f t="shared" si="307"/>
        <v/>
      </c>
      <c r="BGH40" s="6">
        <v>40086</v>
      </c>
      <c r="BGI40" s="1">
        <v>38.19</v>
      </c>
      <c r="BGJ40" s="1">
        <v>32539433</v>
      </c>
      <c r="BGK40" s="3">
        <f t="shared" si="308"/>
        <v>1242680946.27</v>
      </c>
      <c r="BGM40" s="6">
        <v>40086</v>
      </c>
      <c r="BGN40" s="1">
        <v>23.32</v>
      </c>
      <c r="BGO40" s="1">
        <v>9591384</v>
      </c>
      <c r="BGP40" s="3">
        <f t="shared" si="309"/>
        <v>223671074.88</v>
      </c>
      <c r="BGR40" s="6">
        <v>40086</v>
      </c>
      <c r="BGS40" s="1">
        <v>25.02</v>
      </c>
      <c r="BGT40" s="1">
        <v>93488109</v>
      </c>
      <c r="BGU40" s="3">
        <f t="shared" si="310"/>
        <v>2339072487.1799998</v>
      </c>
      <c r="BGZ40" s="3" t="str">
        <f t="shared" si="311"/>
        <v/>
      </c>
      <c r="BHB40" s="6">
        <v>40086</v>
      </c>
      <c r="BHC40" s="1">
        <v>6.38</v>
      </c>
      <c r="BHD40" s="1">
        <v>53674834</v>
      </c>
      <c r="BHE40" s="3">
        <f t="shared" si="312"/>
        <v>342445440.92000002</v>
      </c>
      <c r="BHJ40" s="3" t="str">
        <f t="shared" si="313"/>
        <v/>
      </c>
      <c r="BHL40" s="6">
        <v>40086</v>
      </c>
      <c r="BHM40" s="1">
        <v>7.47</v>
      </c>
      <c r="BHN40" s="1">
        <v>636108755</v>
      </c>
      <c r="BHO40" s="3">
        <f t="shared" si="314"/>
        <v>4751732399.8499994</v>
      </c>
      <c r="BHQ40" s="6">
        <v>40086</v>
      </c>
      <c r="BHR40" s="1">
        <v>37.3078</v>
      </c>
      <c r="BHS40" s="1">
        <v>106144416</v>
      </c>
      <c r="BHT40" s="3">
        <f t="shared" si="315"/>
        <v>3960014643.2448001</v>
      </c>
      <c r="BHV40" s="6">
        <v>40086</v>
      </c>
      <c r="BHW40" s="1">
        <v>43.27</v>
      </c>
      <c r="BHX40" s="1">
        <v>35710158</v>
      </c>
      <c r="BHY40" s="3">
        <f t="shared" si="316"/>
        <v>1545178536.6600001</v>
      </c>
      <c r="BIA40" s="6">
        <v>40086</v>
      </c>
      <c r="BIB40" s="1">
        <v>27.02</v>
      </c>
      <c r="BIC40" s="1">
        <v>594249658</v>
      </c>
      <c r="BID40" s="3">
        <f t="shared" si="317"/>
        <v>16056625759.16</v>
      </c>
      <c r="BIF40" s="6">
        <v>40086</v>
      </c>
      <c r="BIG40" s="1">
        <v>15.21</v>
      </c>
      <c r="BIH40" s="1">
        <v>742916084</v>
      </c>
      <c r="BII40" s="3">
        <f t="shared" si="318"/>
        <v>11299753637.640001</v>
      </c>
      <c r="BIK40" s="6">
        <v>40086</v>
      </c>
      <c r="BIL40" s="1">
        <v>11.955</v>
      </c>
      <c r="BIM40" s="1">
        <v>96214350</v>
      </c>
      <c r="BIN40" s="3">
        <f t="shared" si="319"/>
        <v>1150242554.25</v>
      </c>
      <c r="BIP40" s="6">
        <v>40086</v>
      </c>
      <c r="BIQ40" s="1">
        <v>21.4</v>
      </c>
      <c r="BIR40" s="1">
        <v>596364241</v>
      </c>
      <c r="BIS40" s="3">
        <f t="shared" si="320"/>
        <v>12762194757.4</v>
      </c>
      <c r="BIU40" s="6">
        <v>40086</v>
      </c>
      <c r="BIV40" s="1">
        <v>7.34</v>
      </c>
      <c r="BIW40" s="1">
        <v>160615995</v>
      </c>
      <c r="BIX40" s="3">
        <f t="shared" si="321"/>
        <v>1178921403.3</v>
      </c>
      <c r="BIZ40" s="6">
        <v>40086</v>
      </c>
      <c r="BJA40" s="1">
        <v>26.68</v>
      </c>
      <c r="BJB40" s="1">
        <v>496123718</v>
      </c>
      <c r="BJC40" s="3">
        <f t="shared" si="322"/>
        <v>13236580796.24</v>
      </c>
      <c r="BJH40" s="3" t="str">
        <f t="shared" si="323"/>
        <v/>
      </c>
      <c r="BJJ40" s="6">
        <v>40086</v>
      </c>
      <c r="BJK40" s="1">
        <v>22.42</v>
      </c>
      <c r="BJL40" s="1">
        <v>87807659</v>
      </c>
      <c r="BJM40" s="3">
        <f t="shared" si="324"/>
        <v>1968647714.7800002</v>
      </c>
      <c r="BJR40" s="3" t="str">
        <f t="shared" si="325"/>
        <v/>
      </c>
      <c r="BJT40" s="6">
        <v>40086</v>
      </c>
      <c r="BJU40" s="1">
        <v>5.66</v>
      </c>
      <c r="BJV40" s="1">
        <v>1687045739</v>
      </c>
      <c r="BJW40" s="3">
        <f t="shared" si="326"/>
        <v>9548678882.7399998</v>
      </c>
      <c r="BKB40" s="3" t="str">
        <f t="shared" si="327"/>
        <v/>
      </c>
      <c r="BKG40" s="3" t="str">
        <f t="shared" si="328"/>
        <v/>
      </c>
      <c r="BKI40" s="6">
        <v>40086</v>
      </c>
      <c r="BKJ40" s="1">
        <v>18.14</v>
      </c>
      <c r="BKK40" s="1">
        <v>270857074</v>
      </c>
      <c r="BKL40" s="3">
        <f t="shared" si="329"/>
        <v>4913347322.3600006</v>
      </c>
      <c r="BKQ40" s="3" t="str">
        <f t="shared" si="330"/>
        <v/>
      </c>
      <c r="BKS40" s="6">
        <v>40086</v>
      </c>
      <c r="BKT40" s="1">
        <v>14.22</v>
      </c>
      <c r="BKU40" s="1">
        <v>49901948</v>
      </c>
      <c r="BKV40" s="3">
        <f t="shared" si="331"/>
        <v>709605700.56000006</v>
      </c>
      <c r="BKX40" s="6">
        <v>40086</v>
      </c>
      <c r="BKY40" s="1">
        <v>58.82</v>
      </c>
      <c r="BKZ40" s="1">
        <v>89033032</v>
      </c>
      <c r="BLA40" s="3">
        <f t="shared" si="332"/>
        <v>5236922942.2399998</v>
      </c>
      <c r="BLC40" s="6">
        <v>40086</v>
      </c>
      <c r="BLD40" s="1">
        <v>35.86</v>
      </c>
      <c r="BLE40" s="1">
        <v>300353081</v>
      </c>
      <c r="BLF40" s="3">
        <f t="shared" si="333"/>
        <v>10770661484.66</v>
      </c>
      <c r="BLH40" s="6">
        <v>40086</v>
      </c>
      <c r="BLI40" s="1">
        <v>79.58</v>
      </c>
      <c r="BLJ40" s="1">
        <v>47305735</v>
      </c>
      <c r="BLK40" s="3">
        <f t="shared" si="334"/>
        <v>3764590391.2999997</v>
      </c>
      <c r="BLM40" s="6">
        <v>40086</v>
      </c>
      <c r="BLN40" s="1">
        <v>23.42</v>
      </c>
      <c r="BLO40" s="1">
        <v>462711965</v>
      </c>
      <c r="BLP40" s="3">
        <f t="shared" si="335"/>
        <v>10836714220.300001</v>
      </c>
      <c r="BLR40" s="6">
        <v>40086</v>
      </c>
      <c r="BLS40" s="1">
        <v>16.47</v>
      </c>
      <c r="BLT40" s="1">
        <v>936071021</v>
      </c>
      <c r="BLU40" s="3">
        <f t="shared" si="336"/>
        <v>15417089715.869999</v>
      </c>
      <c r="BLZ40" s="3" t="str">
        <f t="shared" si="337"/>
        <v/>
      </c>
      <c r="BMB40" s="6">
        <v>40086</v>
      </c>
      <c r="BMC40" s="1">
        <v>19.9009</v>
      </c>
      <c r="BMD40" s="1">
        <v>244705848</v>
      </c>
      <c r="BME40" s="3">
        <f t="shared" si="338"/>
        <v>4869866610.4631996</v>
      </c>
      <c r="BMJ40" s="3" t="str">
        <f t="shared" si="339"/>
        <v/>
      </c>
      <c r="BML40" s="6">
        <v>40086</v>
      </c>
      <c r="BMM40" s="1">
        <v>33.533299999999997</v>
      </c>
      <c r="BMN40" s="1">
        <v>302583555</v>
      </c>
      <c r="BMO40" s="3">
        <f t="shared" si="340"/>
        <v>10146625124.881498</v>
      </c>
      <c r="BMQ40" s="6">
        <v>40086</v>
      </c>
      <c r="BMR40" s="1">
        <v>36.53</v>
      </c>
      <c r="BMS40" s="1">
        <v>278041168</v>
      </c>
      <c r="BMT40" s="3">
        <f t="shared" si="341"/>
        <v>10156843867.040001</v>
      </c>
      <c r="BMV40" s="6">
        <v>40086</v>
      </c>
      <c r="BMW40" s="1">
        <v>45.71</v>
      </c>
      <c r="BMX40" s="1">
        <v>87203849</v>
      </c>
      <c r="BMY40" s="3">
        <f t="shared" si="342"/>
        <v>3986087937.79</v>
      </c>
      <c r="BND40" s="3" t="str">
        <f t="shared" si="343"/>
        <v/>
      </c>
      <c r="BNF40" s="6">
        <v>40086</v>
      </c>
      <c r="BNG40" s="1">
        <v>40.49</v>
      </c>
      <c r="BNH40" s="1">
        <v>152670696</v>
      </c>
      <c r="BNI40" s="3">
        <f t="shared" si="344"/>
        <v>6181636481.04</v>
      </c>
      <c r="BNK40" s="6">
        <v>40086</v>
      </c>
      <c r="BNL40" s="1">
        <v>59.55</v>
      </c>
      <c r="BNM40" s="1">
        <v>155488835</v>
      </c>
      <c r="BNN40" s="3">
        <f t="shared" si="345"/>
        <v>9259360124.25</v>
      </c>
      <c r="BNP40" s="6">
        <v>40086</v>
      </c>
      <c r="BNQ40" s="1">
        <v>34.159999999999997</v>
      </c>
      <c r="BNR40" s="1">
        <v>171048788</v>
      </c>
      <c r="BNS40" s="3">
        <f t="shared" si="346"/>
        <v>5843026598.079999</v>
      </c>
      <c r="BNU40" s="6">
        <v>40086</v>
      </c>
      <c r="BNV40" s="1">
        <v>22.95</v>
      </c>
      <c r="BNW40" s="1">
        <v>159008382</v>
      </c>
      <c r="BNX40" s="3">
        <f t="shared" si="347"/>
        <v>3649242366.9000001</v>
      </c>
      <c r="BNZ40" s="6">
        <v>40086</v>
      </c>
      <c r="BOA40" s="1">
        <v>19.05</v>
      </c>
      <c r="BOB40" s="1">
        <v>548086128</v>
      </c>
      <c r="BOC40" s="3">
        <f t="shared" si="348"/>
        <v>10441040738.4</v>
      </c>
      <c r="BOE40" s="6">
        <v>40086</v>
      </c>
      <c r="BOF40" s="1">
        <v>92</v>
      </c>
      <c r="BOG40" s="1">
        <v>44681124</v>
      </c>
      <c r="BOH40" s="3">
        <f t="shared" si="349"/>
        <v>4110663408</v>
      </c>
      <c r="BOJ40" s="6">
        <v>40086</v>
      </c>
      <c r="BOK40" s="1">
        <v>21.433599999999998</v>
      </c>
      <c r="BOL40" s="1">
        <v>957067856</v>
      </c>
      <c r="BOM40" s="3">
        <f t="shared" si="350"/>
        <v>20513409598.361599</v>
      </c>
      <c r="BOO40" s="6">
        <v>40086</v>
      </c>
      <c r="BOP40" s="1">
        <v>28.5</v>
      </c>
      <c r="BOQ40" s="1">
        <v>229847874</v>
      </c>
      <c r="BOR40" s="3">
        <f t="shared" si="351"/>
        <v>6550664409</v>
      </c>
      <c r="BOT40" s="6">
        <v>40086</v>
      </c>
      <c r="BOU40" s="1">
        <v>9.9327000000000005</v>
      </c>
      <c r="BOV40" s="1">
        <v>1165174693</v>
      </c>
      <c r="BOW40" s="3">
        <f t="shared" si="352"/>
        <v>11573330673.1611</v>
      </c>
      <c r="BOY40" s="6">
        <v>40086</v>
      </c>
      <c r="BOZ40" s="1">
        <v>87.417000000000002</v>
      </c>
      <c r="BPA40" s="1">
        <v>170621301</v>
      </c>
      <c r="BPB40" s="3">
        <f t="shared" si="353"/>
        <v>14915202269.517</v>
      </c>
      <c r="BPD40" s="6">
        <v>40086</v>
      </c>
      <c r="BPE40" s="1">
        <v>40.17</v>
      </c>
      <c r="BPF40" s="1">
        <v>119240531</v>
      </c>
      <c r="BPG40" s="3">
        <f t="shared" si="354"/>
        <v>4789892130.2700005</v>
      </c>
      <c r="BPI40" s="6">
        <v>40086</v>
      </c>
      <c r="BPJ40" s="1">
        <v>19.149999999999999</v>
      </c>
      <c r="BPK40" s="1">
        <v>767211416</v>
      </c>
      <c r="BPL40" s="3">
        <f t="shared" si="355"/>
        <v>14692098616.4</v>
      </c>
      <c r="BPQ40" s="3" t="str">
        <f t="shared" si="356"/>
        <v/>
      </c>
      <c r="BPS40" s="6">
        <v>40086</v>
      </c>
      <c r="BPT40" s="1">
        <v>13.38</v>
      </c>
      <c r="BPU40" s="1">
        <v>1399726227</v>
      </c>
      <c r="BPV40" s="3">
        <f t="shared" si="357"/>
        <v>18728336917.260002</v>
      </c>
      <c r="BPX40" s="6">
        <v>40086</v>
      </c>
      <c r="BPY40" s="1">
        <v>14.2325</v>
      </c>
      <c r="BPZ40" s="1">
        <v>499792828</v>
      </c>
      <c r="BQA40" s="3">
        <f t="shared" si="358"/>
        <v>7113301424.5100002</v>
      </c>
      <c r="BQF40" s="3" t="str">
        <f t="shared" si="359"/>
        <v/>
      </c>
      <c r="BQH40" s="6">
        <v>40086</v>
      </c>
      <c r="BQI40" s="1">
        <v>6.5960000000000001</v>
      </c>
      <c r="BQJ40" s="1">
        <v>604454263</v>
      </c>
      <c r="BQK40" s="3">
        <f t="shared" si="360"/>
        <v>3986980318.7480001</v>
      </c>
      <c r="BQM40" s="6">
        <v>40086</v>
      </c>
      <c r="BQN40" s="1">
        <v>33.04</v>
      </c>
      <c r="BQO40" s="1">
        <v>437743165</v>
      </c>
      <c r="BQP40" s="3">
        <f t="shared" si="361"/>
        <v>14463034171.6</v>
      </c>
      <c r="BQR40" s="6">
        <v>40086</v>
      </c>
      <c r="BQS40" s="1">
        <v>17.07</v>
      </c>
      <c r="BQT40" s="1">
        <v>69029616</v>
      </c>
      <c r="BQU40" s="3">
        <f t="shared" si="362"/>
        <v>1178335545.1200001</v>
      </c>
      <c r="BQW40" s="6">
        <v>40086</v>
      </c>
      <c r="BQX40" s="1">
        <v>23.25</v>
      </c>
      <c r="BQY40" s="1">
        <v>906808052</v>
      </c>
      <c r="BQZ40" s="3">
        <f t="shared" si="363"/>
        <v>21083287209</v>
      </c>
      <c r="BRB40" s="6">
        <v>40086</v>
      </c>
      <c r="BRC40" s="1">
        <v>15.03</v>
      </c>
      <c r="BRD40" s="1">
        <v>1032542163</v>
      </c>
      <c r="BRE40" s="3">
        <f t="shared" si="364"/>
        <v>15519108709.889999</v>
      </c>
      <c r="BRG40" s="6">
        <v>40086</v>
      </c>
      <c r="BRH40" s="1">
        <v>23.54</v>
      </c>
      <c r="BRI40" s="1">
        <v>3151565778</v>
      </c>
      <c r="BRJ40" s="3">
        <f t="shared" si="365"/>
        <v>74187858414.119995</v>
      </c>
      <c r="BRL40" s="6">
        <v>40086</v>
      </c>
      <c r="BRM40" s="1">
        <v>19.57</v>
      </c>
      <c r="BRN40" s="1">
        <v>3900744427</v>
      </c>
      <c r="BRO40" s="3">
        <f t="shared" si="366"/>
        <v>76337568436.389999</v>
      </c>
      <c r="BRQ40" s="6">
        <v>40086</v>
      </c>
      <c r="BRR40" s="1">
        <v>20.84</v>
      </c>
      <c r="BRS40" s="1">
        <v>1921858700</v>
      </c>
      <c r="BRT40" s="3">
        <f t="shared" si="367"/>
        <v>40051535308</v>
      </c>
      <c r="BRV40" s="6">
        <v>40086</v>
      </c>
      <c r="BRW40" s="1">
        <v>70.430000000000007</v>
      </c>
      <c r="BRX40" s="1">
        <v>646077077</v>
      </c>
      <c r="BRY40" s="3">
        <f t="shared" si="368"/>
        <v>45503208533.110001</v>
      </c>
      <c r="BSA40" s="6">
        <v>40086</v>
      </c>
      <c r="BSB40" s="1">
        <v>17.2775</v>
      </c>
      <c r="BSC40" s="1">
        <v>1387494932</v>
      </c>
      <c r="BSD40" s="3">
        <f t="shared" si="369"/>
        <v>23972443687.630001</v>
      </c>
      <c r="BSF40" s="6">
        <v>40086</v>
      </c>
      <c r="BSG40" s="1">
        <v>28.18</v>
      </c>
      <c r="BSH40" s="1">
        <v>3584821750</v>
      </c>
      <c r="BSI40" s="3">
        <f t="shared" si="370"/>
        <v>101020276915</v>
      </c>
      <c r="BSN40" s="3" t="str">
        <f t="shared" si="371"/>
        <v/>
      </c>
      <c r="BSP40" s="6">
        <v>40086</v>
      </c>
      <c r="BSQ40" s="1">
        <v>248.16499999999999</v>
      </c>
      <c r="BSR40" s="1">
        <v>172918033</v>
      </c>
      <c r="BSS40" s="3">
        <f t="shared" si="372"/>
        <v>42912203659.445</v>
      </c>
      <c r="BSU40" s="6">
        <v>40086</v>
      </c>
      <c r="BSV40" s="1">
        <v>26.4786</v>
      </c>
      <c r="BSW40" s="1">
        <v>7275308999</v>
      </c>
      <c r="BSX40" s="3">
        <f t="shared" si="373"/>
        <v>192639996860.92139</v>
      </c>
    </row>
    <row r="41" spans="2:1870" x14ac:dyDescent="0.2">
      <c r="B41" s="6">
        <v>39994</v>
      </c>
      <c r="C41" s="1">
        <v>1.575</v>
      </c>
      <c r="D41" s="1">
        <v>429326</v>
      </c>
      <c r="E41" s="3">
        <f t="shared" si="0"/>
        <v>676188.45</v>
      </c>
      <c r="G41" s="6">
        <v>39903</v>
      </c>
      <c r="H41" s="1">
        <v>1.1000000000000001E-3</v>
      </c>
      <c r="I41" s="1">
        <v>32854</v>
      </c>
      <c r="J41" s="3">
        <f t="shared" si="1"/>
        <v>36.139400000000002</v>
      </c>
      <c r="O41" s="3" t="str">
        <f t="shared" si="2"/>
        <v/>
      </c>
      <c r="Q41" s="6">
        <v>39994</v>
      </c>
      <c r="R41" s="1">
        <v>20</v>
      </c>
      <c r="S41" s="1">
        <v>2770</v>
      </c>
      <c r="T41" s="3">
        <f t="shared" si="3"/>
        <v>55400</v>
      </c>
      <c r="V41" s="6">
        <v>39994</v>
      </c>
      <c r="W41" s="1">
        <v>2E-3</v>
      </c>
      <c r="X41" s="1">
        <v>7695207</v>
      </c>
      <c r="Y41" s="3">
        <f t="shared" si="4"/>
        <v>15390.414000000001</v>
      </c>
      <c r="AA41" s="6">
        <v>39994</v>
      </c>
      <c r="AB41" s="1">
        <v>1.25E-4</v>
      </c>
      <c r="AC41" s="1">
        <v>133079</v>
      </c>
      <c r="AD41" s="3">
        <f t="shared" si="5"/>
        <v>16.634875000000001</v>
      </c>
      <c r="AF41" s="6">
        <v>39721</v>
      </c>
      <c r="AG41" s="1">
        <v>1.25E-4</v>
      </c>
      <c r="AH41" s="1">
        <v>696900</v>
      </c>
      <c r="AI41" s="3">
        <f t="shared" si="6"/>
        <v>87.112499999999997</v>
      </c>
      <c r="AK41" s="6">
        <v>39994</v>
      </c>
      <c r="AL41" s="1">
        <v>7.5</v>
      </c>
      <c r="AM41" s="1">
        <v>125</v>
      </c>
      <c r="AN41" s="3">
        <f t="shared" si="7"/>
        <v>937.5</v>
      </c>
      <c r="AS41" s="3" t="str">
        <f t="shared" si="8"/>
        <v/>
      </c>
      <c r="AX41" s="3" t="str">
        <f t="shared" si="9"/>
        <v/>
      </c>
      <c r="AZ41" s="6">
        <v>39994</v>
      </c>
      <c r="BA41" s="1">
        <v>45.909100000000002</v>
      </c>
      <c r="BB41" s="1">
        <v>38</v>
      </c>
      <c r="BC41" s="3">
        <f t="shared" si="10"/>
        <v>1744.5458000000001</v>
      </c>
      <c r="BE41" s="6">
        <v>39813</v>
      </c>
      <c r="BF41" s="1">
        <v>3.1300000000000002E-4</v>
      </c>
      <c r="BG41" s="1">
        <v>15280567</v>
      </c>
      <c r="BH41" s="3">
        <f t="shared" si="11"/>
        <v>4782.8174710000003</v>
      </c>
      <c r="BJ41" s="6">
        <v>39994</v>
      </c>
      <c r="BK41" s="1">
        <v>0.1</v>
      </c>
      <c r="BL41" s="1">
        <v>192130</v>
      </c>
      <c r="BM41" s="3">
        <f t="shared" si="12"/>
        <v>19213</v>
      </c>
      <c r="BO41" s="6">
        <v>39994</v>
      </c>
      <c r="BP41" s="1">
        <v>0.4</v>
      </c>
      <c r="BQ41" s="1">
        <v>5000</v>
      </c>
      <c r="BR41" s="3">
        <f t="shared" si="13"/>
        <v>2000</v>
      </c>
      <c r="BT41" s="6">
        <v>39447</v>
      </c>
      <c r="BU41" s="1">
        <v>1E-4</v>
      </c>
      <c r="BV41" s="1">
        <v>32116</v>
      </c>
      <c r="BW41" s="3">
        <f t="shared" si="14"/>
        <v>3.2116000000000002</v>
      </c>
      <c r="BY41" s="6">
        <v>39994</v>
      </c>
      <c r="BZ41" s="1">
        <v>0.8</v>
      </c>
      <c r="CA41" s="1">
        <v>2697160</v>
      </c>
      <c r="CB41" s="3">
        <f t="shared" si="15"/>
        <v>2157728</v>
      </c>
      <c r="CD41" s="6">
        <v>39994</v>
      </c>
      <c r="CE41" s="1">
        <v>0.91</v>
      </c>
      <c r="CF41" s="1">
        <v>326583</v>
      </c>
      <c r="CG41" s="3">
        <f t="shared" si="16"/>
        <v>297190.53000000003</v>
      </c>
      <c r="CI41" s="6">
        <v>39994</v>
      </c>
      <c r="CJ41" s="1">
        <v>1.25E-4</v>
      </c>
      <c r="CK41" s="1">
        <v>336997</v>
      </c>
      <c r="CL41" s="3">
        <f t="shared" si="17"/>
        <v>42.124625000000002</v>
      </c>
      <c r="CQ41" s="3" t="str">
        <f t="shared" si="18"/>
        <v/>
      </c>
      <c r="CS41" s="6">
        <v>39994</v>
      </c>
      <c r="CT41" s="1">
        <v>1.5</v>
      </c>
      <c r="CU41" s="1">
        <v>2099477</v>
      </c>
      <c r="CV41" s="3">
        <f t="shared" si="19"/>
        <v>3149215.5</v>
      </c>
      <c r="CX41" s="6">
        <v>39994</v>
      </c>
      <c r="CY41" s="1">
        <v>7.1981000000000002</v>
      </c>
      <c r="CZ41" s="1">
        <v>485959</v>
      </c>
      <c r="DA41" s="3">
        <f t="shared" si="20"/>
        <v>3497981.4779000003</v>
      </c>
      <c r="DC41" s="6">
        <v>39994</v>
      </c>
      <c r="DD41" s="1">
        <v>0.03</v>
      </c>
      <c r="DE41" s="1">
        <v>5935</v>
      </c>
      <c r="DF41" s="3">
        <f t="shared" si="21"/>
        <v>178.04999999999998</v>
      </c>
      <c r="DH41" s="6">
        <v>39994</v>
      </c>
      <c r="DI41" s="1">
        <v>0.66</v>
      </c>
      <c r="DJ41" s="1">
        <v>1673982</v>
      </c>
      <c r="DK41" s="3">
        <f t="shared" si="22"/>
        <v>1104828.1200000001</v>
      </c>
      <c r="DM41" s="6">
        <v>39721</v>
      </c>
      <c r="DN41" s="1">
        <v>66</v>
      </c>
      <c r="DO41" s="1">
        <v>1401</v>
      </c>
      <c r="DP41" s="3">
        <f t="shared" si="23"/>
        <v>92466</v>
      </c>
      <c r="DR41" s="6">
        <v>39994</v>
      </c>
      <c r="DS41" s="1">
        <v>0.5</v>
      </c>
      <c r="DT41" s="1">
        <v>10264327</v>
      </c>
      <c r="DU41" s="3">
        <f t="shared" si="24"/>
        <v>5132163.5</v>
      </c>
      <c r="DW41" s="6">
        <v>39629</v>
      </c>
      <c r="DX41" s="1">
        <v>311.99990000000003</v>
      </c>
      <c r="DY41" s="1">
        <v>5</v>
      </c>
      <c r="DZ41" s="3">
        <f t="shared" si="25"/>
        <v>1559.9995000000001</v>
      </c>
      <c r="EB41" s="6">
        <v>39994</v>
      </c>
      <c r="EC41" s="1">
        <v>4.49</v>
      </c>
      <c r="ED41" s="1">
        <v>36214</v>
      </c>
      <c r="EE41" s="3">
        <f t="shared" si="26"/>
        <v>162600.86000000002</v>
      </c>
      <c r="EG41" s="6">
        <v>39994</v>
      </c>
      <c r="EH41" s="1">
        <v>238.8</v>
      </c>
      <c r="EI41" s="1">
        <v>537994</v>
      </c>
      <c r="EJ41" s="3">
        <f t="shared" si="27"/>
        <v>128472967.2</v>
      </c>
      <c r="EL41" s="6">
        <v>39994</v>
      </c>
      <c r="EM41" s="1">
        <v>4.13</v>
      </c>
      <c r="EN41" s="1">
        <v>10547347</v>
      </c>
      <c r="EO41" s="3">
        <f t="shared" si="28"/>
        <v>43560543.109999999</v>
      </c>
      <c r="EQ41" s="6">
        <v>37986</v>
      </c>
      <c r="ER41" s="1">
        <v>0.1</v>
      </c>
      <c r="ES41" s="1">
        <v>200</v>
      </c>
      <c r="ET41" s="3">
        <f t="shared" si="29"/>
        <v>20</v>
      </c>
      <c r="EV41" s="6">
        <v>39994</v>
      </c>
      <c r="EW41" s="1">
        <v>0.114</v>
      </c>
      <c r="EX41" s="1">
        <v>69406419</v>
      </c>
      <c r="EY41" s="3">
        <f t="shared" si="30"/>
        <v>7912331.7659999998</v>
      </c>
      <c r="FD41" s="3" t="str">
        <f t="shared" si="31"/>
        <v/>
      </c>
      <c r="FI41" s="3" t="str">
        <f t="shared" si="32"/>
        <v/>
      </c>
      <c r="FK41" s="6">
        <v>39994</v>
      </c>
      <c r="FL41" s="1">
        <v>5.16</v>
      </c>
      <c r="FM41" s="1">
        <v>9413778</v>
      </c>
      <c r="FN41" s="3">
        <f t="shared" si="33"/>
        <v>48575094.480000004</v>
      </c>
      <c r="FP41" s="6">
        <v>39994</v>
      </c>
      <c r="FQ41" s="1">
        <v>3.2000000000000001E-2</v>
      </c>
      <c r="FR41" s="1">
        <v>38590888</v>
      </c>
      <c r="FS41" s="3">
        <f t="shared" si="34"/>
        <v>1234908.416</v>
      </c>
      <c r="FU41" s="6">
        <v>39994</v>
      </c>
      <c r="FV41" s="1">
        <v>0.04</v>
      </c>
      <c r="FW41" s="1">
        <v>48214</v>
      </c>
      <c r="FX41" s="3">
        <f t="shared" si="35"/>
        <v>1928.56</v>
      </c>
      <c r="FZ41" s="6">
        <v>39994</v>
      </c>
      <c r="GA41" s="1">
        <v>16</v>
      </c>
      <c r="GB41" s="1">
        <v>83505</v>
      </c>
      <c r="GC41" s="3">
        <f t="shared" si="36"/>
        <v>1336080</v>
      </c>
      <c r="GE41" s="6">
        <v>39903</v>
      </c>
      <c r="GF41" s="1">
        <v>0.01</v>
      </c>
      <c r="GG41" s="1">
        <v>111961</v>
      </c>
      <c r="GH41" s="3">
        <f t="shared" si="37"/>
        <v>1119.6100000000001</v>
      </c>
      <c r="GJ41" s="6">
        <v>39994</v>
      </c>
      <c r="GK41" s="1">
        <v>0.435</v>
      </c>
      <c r="GL41" s="1">
        <v>8055922</v>
      </c>
      <c r="GM41" s="3">
        <f t="shared" si="38"/>
        <v>3504326.07</v>
      </c>
      <c r="GR41" s="3" t="str">
        <f t="shared" si="39"/>
        <v/>
      </c>
      <c r="GW41" s="3" t="str">
        <f t="shared" si="40"/>
        <v/>
      </c>
      <c r="HB41" s="3" t="str">
        <f t="shared" si="41"/>
        <v/>
      </c>
      <c r="HD41" s="6">
        <v>39994</v>
      </c>
      <c r="HE41" s="1">
        <v>540000.10800000001</v>
      </c>
      <c r="HF41" s="1">
        <v>0</v>
      </c>
      <c r="HG41" s="3" t="str">
        <f t="shared" si="42"/>
        <v/>
      </c>
      <c r="HL41" s="3" t="str">
        <f t="shared" si="43"/>
        <v/>
      </c>
      <c r="HN41" s="6">
        <v>39994</v>
      </c>
      <c r="HO41" s="1">
        <v>0.23</v>
      </c>
      <c r="HP41" s="1">
        <v>378734</v>
      </c>
      <c r="HQ41" s="3">
        <f t="shared" si="44"/>
        <v>87108.82</v>
      </c>
      <c r="HS41" s="6">
        <v>39994</v>
      </c>
      <c r="HT41" s="1">
        <v>0.67500000000000004</v>
      </c>
      <c r="HU41" s="1">
        <v>2796349</v>
      </c>
      <c r="HV41" s="3">
        <f t="shared" si="45"/>
        <v>1887535.5750000002</v>
      </c>
      <c r="IA41" s="3" t="str">
        <f t="shared" si="46"/>
        <v/>
      </c>
      <c r="IC41" s="6">
        <v>39994</v>
      </c>
      <c r="ID41" s="1">
        <v>0.55000000000000004</v>
      </c>
      <c r="IE41" s="1">
        <v>1579</v>
      </c>
      <c r="IF41" s="3">
        <f t="shared" si="47"/>
        <v>868.45</v>
      </c>
      <c r="IH41" s="6">
        <v>39994</v>
      </c>
      <c r="II41" s="1">
        <v>1.2</v>
      </c>
      <c r="IJ41" s="1">
        <v>95138</v>
      </c>
      <c r="IK41" s="3">
        <f t="shared" si="48"/>
        <v>114165.59999999999</v>
      </c>
      <c r="IM41" s="6">
        <v>39994</v>
      </c>
      <c r="IN41" s="1">
        <v>6.8999999999999997E-4</v>
      </c>
      <c r="IO41" s="1">
        <v>66760337</v>
      </c>
      <c r="IP41" s="3">
        <f t="shared" si="49"/>
        <v>46064.632529999995</v>
      </c>
      <c r="IR41" s="6">
        <v>39994</v>
      </c>
      <c r="IS41" s="1">
        <v>94.5</v>
      </c>
      <c r="IT41" s="1">
        <v>5460</v>
      </c>
      <c r="IU41" s="3">
        <f t="shared" si="50"/>
        <v>515970</v>
      </c>
      <c r="IW41" s="6">
        <v>39994</v>
      </c>
      <c r="IX41" s="1">
        <v>0.47</v>
      </c>
      <c r="IY41" s="1">
        <v>1141870</v>
      </c>
      <c r="IZ41" s="3">
        <f t="shared" si="51"/>
        <v>536678.9</v>
      </c>
      <c r="JB41" s="6">
        <v>39994</v>
      </c>
      <c r="JC41" s="1">
        <v>9.3799999999999994E-2</v>
      </c>
      <c r="JD41" s="1">
        <v>23040</v>
      </c>
      <c r="JE41" s="3">
        <f t="shared" si="52"/>
        <v>2161.152</v>
      </c>
      <c r="JG41" s="6">
        <v>39994</v>
      </c>
      <c r="JH41" s="1">
        <v>2.5000000000000001E-2</v>
      </c>
      <c r="JI41" s="1">
        <v>2281376</v>
      </c>
      <c r="JJ41" s="3">
        <f t="shared" si="53"/>
        <v>57034.400000000001</v>
      </c>
      <c r="JO41" s="3" t="str">
        <f t="shared" si="54"/>
        <v/>
      </c>
      <c r="JQ41" s="6">
        <v>39994</v>
      </c>
      <c r="JR41" s="1">
        <v>375</v>
      </c>
      <c r="JS41" s="1">
        <v>797</v>
      </c>
      <c r="JT41" s="3">
        <f t="shared" si="55"/>
        <v>298875</v>
      </c>
      <c r="JY41" s="3" t="str">
        <f t="shared" si="56"/>
        <v/>
      </c>
      <c r="KA41" s="6">
        <v>38807</v>
      </c>
      <c r="KB41" s="1">
        <v>10.75</v>
      </c>
      <c r="KC41" s="1">
        <v>89802</v>
      </c>
      <c r="KD41" s="3">
        <f t="shared" si="57"/>
        <v>965371.5</v>
      </c>
      <c r="KI41" s="3" t="str">
        <f t="shared" si="58"/>
        <v/>
      </c>
      <c r="KK41" s="6">
        <v>39994</v>
      </c>
      <c r="KL41" s="1">
        <v>18.43</v>
      </c>
      <c r="KM41" s="1">
        <v>2346360</v>
      </c>
      <c r="KN41" s="3">
        <f t="shared" si="59"/>
        <v>43243414.799999997</v>
      </c>
      <c r="KS41" s="3" t="str">
        <f t="shared" si="60"/>
        <v/>
      </c>
      <c r="KU41" s="6">
        <v>39994</v>
      </c>
      <c r="KV41" s="1">
        <v>0.95</v>
      </c>
      <c r="KW41" s="1">
        <v>2680992</v>
      </c>
      <c r="KX41" s="3">
        <f t="shared" si="61"/>
        <v>2546942.4</v>
      </c>
      <c r="LC41" s="3" t="str">
        <f t="shared" si="62"/>
        <v/>
      </c>
      <c r="LE41" s="6">
        <v>39994</v>
      </c>
      <c r="LF41" s="1">
        <v>1.9E-2</v>
      </c>
      <c r="LG41" s="1">
        <v>298420</v>
      </c>
      <c r="LH41" s="3">
        <f t="shared" si="63"/>
        <v>5669.98</v>
      </c>
      <c r="LJ41" s="6">
        <v>39994</v>
      </c>
      <c r="LK41" s="1">
        <v>16.04</v>
      </c>
      <c r="LL41" s="1">
        <v>15718</v>
      </c>
      <c r="LM41" s="3">
        <f t="shared" si="64"/>
        <v>252116.71999999997</v>
      </c>
      <c r="LO41" s="6">
        <v>39721</v>
      </c>
      <c r="LP41" s="1">
        <v>1.1000000000000001</v>
      </c>
      <c r="LQ41" s="1">
        <v>1100</v>
      </c>
      <c r="LR41" s="3">
        <f t="shared" si="65"/>
        <v>1210</v>
      </c>
      <c r="LW41" s="3" t="str">
        <f t="shared" si="66"/>
        <v/>
      </c>
      <c r="LY41" s="6">
        <v>39994</v>
      </c>
      <c r="LZ41" s="1">
        <v>0.5</v>
      </c>
      <c r="MA41" s="1">
        <v>11000</v>
      </c>
      <c r="MB41" s="3">
        <f t="shared" si="67"/>
        <v>5500</v>
      </c>
      <c r="MD41" s="6">
        <v>39994</v>
      </c>
      <c r="ME41" s="1">
        <v>0.05</v>
      </c>
      <c r="MF41" s="1">
        <v>1117538</v>
      </c>
      <c r="MG41" s="3">
        <f t="shared" si="68"/>
        <v>55876.9</v>
      </c>
      <c r="ML41" s="3" t="str">
        <f t="shared" si="69"/>
        <v/>
      </c>
      <c r="MQ41" s="3" t="str">
        <f t="shared" si="70"/>
        <v/>
      </c>
      <c r="MS41" s="6">
        <v>39994</v>
      </c>
      <c r="MT41" s="1">
        <v>1.1000000000000001</v>
      </c>
      <c r="MU41" s="1">
        <v>11199</v>
      </c>
      <c r="MV41" s="3">
        <f t="shared" si="71"/>
        <v>12318.900000000001</v>
      </c>
      <c r="NA41" s="3" t="str">
        <f t="shared" si="72"/>
        <v/>
      </c>
      <c r="NC41" s="6">
        <v>39994</v>
      </c>
      <c r="ND41" s="1">
        <v>0.72</v>
      </c>
      <c r="NE41" s="1">
        <v>312309</v>
      </c>
      <c r="NF41" s="3">
        <f t="shared" si="73"/>
        <v>224862.47999999998</v>
      </c>
      <c r="NK41" s="3" t="str">
        <f t="shared" si="74"/>
        <v/>
      </c>
      <c r="NM41" s="6">
        <v>39994</v>
      </c>
      <c r="NN41" s="1">
        <v>0.52</v>
      </c>
      <c r="NO41" s="1">
        <v>576696</v>
      </c>
      <c r="NP41" s="3">
        <f t="shared" si="75"/>
        <v>299881.92</v>
      </c>
      <c r="NR41" s="6">
        <v>39994</v>
      </c>
      <c r="NS41" s="1">
        <v>16.5</v>
      </c>
      <c r="NT41" s="1">
        <v>395151</v>
      </c>
      <c r="NU41" s="3">
        <f t="shared" si="76"/>
        <v>6519991.5</v>
      </c>
      <c r="NZ41" s="3" t="str">
        <f t="shared" si="77"/>
        <v/>
      </c>
      <c r="OB41" s="6">
        <v>39994</v>
      </c>
      <c r="OC41" s="1">
        <v>1.24</v>
      </c>
      <c r="OD41" s="1">
        <v>577735</v>
      </c>
      <c r="OE41" s="3">
        <f t="shared" si="78"/>
        <v>716391.4</v>
      </c>
      <c r="OG41" s="6">
        <v>39994</v>
      </c>
      <c r="OH41" s="1">
        <v>0.01</v>
      </c>
      <c r="OI41" s="1">
        <v>6958</v>
      </c>
      <c r="OJ41" s="3">
        <f t="shared" si="79"/>
        <v>69.58</v>
      </c>
      <c r="OO41" s="3" t="str">
        <f t="shared" si="80"/>
        <v/>
      </c>
      <c r="OQ41" s="6">
        <v>39994</v>
      </c>
      <c r="OR41" s="1">
        <v>523.20000000000005</v>
      </c>
      <c r="OS41" s="1">
        <v>87509</v>
      </c>
      <c r="OT41" s="3">
        <f t="shared" si="81"/>
        <v>45784708.800000004</v>
      </c>
      <c r="OV41" s="6">
        <v>39994</v>
      </c>
      <c r="OW41" s="1">
        <v>2.1800000000000002</v>
      </c>
      <c r="OX41" s="1">
        <v>657905</v>
      </c>
      <c r="OY41" s="3">
        <f t="shared" si="82"/>
        <v>1434232.9000000001</v>
      </c>
      <c r="PA41" s="6">
        <v>39994</v>
      </c>
      <c r="PB41" s="1">
        <v>1.95</v>
      </c>
      <c r="PC41" s="1">
        <v>685493</v>
      </c>
      <c r="PD41" s="3">
        <f t="shared" si="83"/>
        <v>1336711.3499999999</v>
      </c>
      <c r="PI41" s="3" t="str">
        <f t="shared" si="84"/>
        <v/>
      </c>
      <c r="PK41" s="6">
        <v>39994</v>
      </c>
      <c r="PL41" s="1">
        <v>1.95</v>
      </c>
      <c r="PM41" s="1">
        <v>84744</v>
      </c>
      <c r="PN41" s="3">
        <f t="shared" si="85"/>
        <v>165250.79999999999</v>
      </c>
      <c r="PP41" s="6">
        <v>39994</v>
      </c>
      <c r="PQ41" s="1">
        <v>1.65</v>
      </c>
      <c r="PR41" s="1">
        <v>92053</v>
      </c>
      <c r="PS41" s="3">
        <f t="shared" si="86"/>
        <v>151887.44999999998</v>
      </c>
      <c r="PU41" s="6">
        <v>39994</v>
      </c>
      <c r="PV41" s="1">
        <v>90.8</v>
      </c>
      <c r="PW41" s="1">
        <v>83840</v>
      </c>
      <c r="PX41" s="3">
        <f t="shared" si="87"/>
        <v>7612672</v>
      </c>
      <c r="QC41" s="3" t="str">
        <f t="shared" si="88"/>
        <v/>
      </c>
      <c r="QE41" s="6">
        <v>39994</v>
      </c>
      <c r="QF41" s="1">
        <v>2.1</v>
      </c>
      <c r="QG41" s="1">
        <v>842533</v>
      </c>
      <c r="QH41" s="3">
        <f t="shared" si="89"/>
        <v>1769319.3</v>
      </c>
      <c r="QJ41" s="6">
        <v>39994</v>
      </c>
      <c r="QK41" s="1">
        <v>1.1000000000000001</v>
      </c>
      <c r="QL41" s="1">
        <v>4196</v>
      </c>
      <c r="QM41" s="3">
        <f t="shared" si="90"/>
        <v>4615.6000000000004</v>
      </c>
      <c r="QO41" s="6">
        <v>39994</v>
      </c>
      <c r="QP41" s="1">
        <v>9.0473999999999997</v>
      </c>
      <c r="QQ41" s="1">
        <v>331154</v>
      </c>
      <c r="QR41" s="3">
        <f t="shared" si="91"/>
        <v>2996082.6995999999</v>
      </c>
      <c r="QT41" s="6">
        <v>39994</v>
      </c>
      <c r="QU41" s="1">
        <v>12.65</v>
      </c>
      <c r="QV41" s="1">
        <v>255841</v>
      </c>
      <c r="QW41" s="3">
        <f t="shared" si="92"/>
        <v>3236388.65</v>
      </c>
      <c r="RB41" s="3" t="str">
        <f t="shared" si="93"/>
        <v/>
      </c>
      <c r="RD41" s="6">
        <v>39994</v>
      </c>
      <c r="RE41" s="1">
        <v>18</v>
      </c>
      <c r="RF41" s="1">
        <v>1633</v>
      </c>
      <c r="RG41" s="3">
        <f t="shared" si="94"/>
        <v>29394</v>
      </c>
      <c r="RI41" s="6">
        <v>39994</v>
      </c>
      <c r="RJ41" s="1">
        <v>257.25009999999997</v>
      </c>
      <c r="RK41" s="1">
        <v>45202</v>
      </c>
      <c r="RL41" s="3">
        <f t="shared" si="95"/>
        <v>11628219.020199999</v>
      </c>
      <c r="RN41" s="6">
        <v>39994</v>
      </c>
      <c r="RO41" s="1">
        <v>84.8</v>
      </c>
      <c r="RP41" s="1">
        <v>1346716</v>
      </c>
      <c r="RQ41" s="3">
        <f t="shared" si="96"/>
        <v>114201516.8</v>
      </c>
      <c r="RS41" s="6">
        <v>39994</v>
      </c>
      <c r="RT41" s="1">
        <v>3.15</v>
      </c>
      <c r="RU41" s="1">
        <v>59469</v>
      </c>
      <c r="RV41" s="3">
        <f t="shared" si="97"/>
        <v>187327.35</v>
      </c>
      <c r="RX41" s="6">
        <v>39994</v>
      </c>
      <c r="RY41" s="1">
        <v>2.75</v>
      </c>
      <c r="RZ41" s="1">
        <v>18700</v>
      </c>
      <c r="SA41" s="3">
        <f t="shared" si="98"/>
        <v>51425</v>
      </c>
      <c r="SF41" s="3" t="str">
        <f t="shared" si="99"/>
        <v/>
      </c>
      <c r="SH41" s="6">
        <v>39994</v>
      </c>
      <c r="SI41" s="1">
        <v>3.5</v>
      </c>
      <c r="SJ41" s="1">
        <v>231287</v>
      </c>
      <c r="SK41" s="3">
        <f t="shared" si="100"/>
        <v>809504.5</v>
      </c>
      <c r="SM41" s="6">
        <v>39813</v>
      </c>
      <c r="SN41" s="1">
        <v>20</v>
      </c>
      <c r="SO41" s="1">
        <v>54</v>
      </c>
      <c r="SP41" s="3">
        <f t="shared" si="101"/>
        <v>1080</v>
      </c>
      <c r="SU41" s="3" t="str">
        <f t="shared" si="102"/>
        <v/>
      </c>
      <c r="SZ41" s="3" t="str">
        <f t="shared" si="103"/>
        <v/>
      </c>
      <c r="TB41" s="6">
        <v>39994</v>
      </c>
      <c r="TC41" s="1">
        <v>4.25</v>
      </c>
      <c r="TD41" s="1">
        <v>2442</v>
      </c>
      <c r="TE41" s="3">
        <f t="shared" si="104"/>
        <v>10378.5</v>
      </c>
      <c r="TG41" s="6">
        <v>39994</v>
      </c>
      <c r="TH41" s="1">
        <v>8.4</v>
      </c>
      <c r="TI41" s="1">
        <v>338458</v>
      </c>
      <c r="TJ41" s="3">
        <f t="shared" si="105"/>
        <v>2843047.2</v>
      </c>
      <c r="TL41" s="6">
        <v>39994</v>
      </c>
      <c r="TM41" s="1">
        <v>0.7</v>
      </c>
      <c r="TN41" s="1">
        <v>536841</v>
      </c>
      <c r="TO41" s="3">
        <f t="shared" si="106"/>
        <v>375788.69999999995</v>
      </c>
      <c r="TQ41" s="6">
        <v>39994</v>
      </c>
      <c r="TR41" s="1">
        <v>5.9399999999999995</v>
      </c>
      <c r="TS41" s="1">
        <v>7090582</v>
      </c>
      <c r="TT41" s="3">
        <f t="shared" si="107"/>
        <v>42118057.079999998</v>
      </c>
      <c r="TY41" s="3" t="str">
        <f t="shared" si="108"/>
        <v/>
      </c>
      <c r="UA41" s="6">
        <v>39994</v>
      </c>
      <c r="UB41" s="1">
        <v>6.54</v>
      </c>
      <c r="UC41" s="1">
        <v>2851427</v>
      </c>
      <c r="UD41" s="3">
        <f t="shared" si="109"/>
        <v>18648332.580000002</v>
      </c>
      <c r="UF41" s="6">
        <v>39994</v>
      </c>
      <c r="UG41" s="1">
        <v>8.6579999999999995</v>
      </c>
      <c r="UH41" s="1">
        <v>6380</v>
      </c>
      <c r="UI41" s="3">
        <f t="shared" si="110"/>
        <v>55238.039999999994</v>
      </c>
      <c r="UK41" s="6">
        <v>39994</v>
      </c>
      <c r="UL41" s="1">
        <v>14.76</v>
      </c>
      <c r="UM41" s="1">
        <v>866327</v>
      </c>
      <c r="UN41" s="3">
        <f t="shared" si="111"/>
        <v>12786986.52</v>
      </c>
      <c r="UP41" s="6">
        <v>39994</v>
      </c>
      <c r="UQ41" s="1">
        <v>8.8000000000000007</v>
      </c>
      <c r="UR41" s="1">
        <v>21950</v>
      </c>
      <c r="US41" s="3">
        <f t="shared" si="112"/>
        <v>193160.00000000003</v>
      </c>
      <c r="UX41" s="3" t="str">
        <f t="shared" si="113"/>
        <v/>
      </c>
      <c r="VC41" s="3" t="str">
        <f t="shared" si="114"/>
        <v/>
      </c>
      <c r="VH41" s="3" t="str">
        <f t="shared" si="115"/>
        <v/>
      </c>
      <c r="VJ41" s="6">
        <v>39994</v>
      </c>
      <c r="VK41" s="1">
        <v>54.25</v>
      </c>
      <c r="VL41" s="1">
        <v>51508</v>
      </c>
      <c r="VM41" s="3">
        <f t="shared" si="116"/>
        <v>2794309</v>
      </c>
      <c r="VO41" s="6">
        <v>39994</v>
      </c>
      <c r="VP41" s="1">
        <v>0.75</v>
      </c>
      <c r="VQ41" s="1">
        <v>125841</v>
      </c>
      <c r="VR41" s="3">
        <f t="shared" si="117"/>
        <v>94380.75</v>
      </c>
      <c r="VT41" s="6">
        <v>39994</v>
      </c>
      <c r="VU41" s="1">
        <v>0.16</v>
      </c>
      <c r="VV41" s="1">
        <v>52188</v>
      </c>
      <c r="VW41" s="3">
        <f t="shared" si="118"/>
        <v>8350.08</v>
      </c>
      <c r="VY41" s="6">
        <v>39994</v>
      </c>
      <c r="VZ41" s="1">
        <v>0.85</v>
      </c>
      <c r="WA41" s="1">
        <v>3890801</v>
      </c>
      <c r="WB41" s="3">
        <f t="shared" si="119"/>
        <v>3307180.85</v>
      </c>
      <c r="WG41" s="3" t="str">
        <f t="shared" si="120"/>
        <v/>
      </c>
      <c r="WL41" s="3" t="str">
        <f t="shared" si="121"/>
        <v/>
      </c>
      <c r="WN41" s="6">
        <v>39994</v>
      </c>
      <c r="WO41" s="1">
        <v>10.9091</v>
      </c>
      <c r="WP41" s="1">
        <v>3642</v>
      </c>
      <c r="WQ41" s="3">
        <f t="shared" si="122"/>
        <v>39730.942200000005</v>
      </c>
      <c r="WS41" s="6">
        <v>39994</v>
      </c>
      <c r="WT41" s="1">
        <v>77.760000000000005</v>
      </c>
      <c r="WU41" s="1">
        <v>4604313</v>
      </c>
      <c r="WV41" s="3">
        <f t="shared" si="123"/>
        <v>358031378.88</v>
      </c>
      <c r="WX41" s="6">
        <v>39994</v>
      </c>
      <c r="WY41" s="1">
        <v>6.08</v>
      </c>
      <c r="WZ41" s="1">
        <v>42739150</v>
      </c>
      <c r="XA41" s="3">
        <f t="shared" si="124"/>
        <v>259854032</v>
      </c>
      <c r="XC41" s="6">
        <v>39994</v>
      </c>
      <c r="XD41" s="1">
        <v>0.5</v>
      </c>
      <c r="XE41" s="1">
        <v>319873</v>
      </c>
      <c r="XF41" s="3">
        <f t="shared" si="125"/>
        <v>159936.5</v>
      </c>
      <c r="XK41" s="3" t="str">
        <f t="shared" si="126"/>
        <v/>
      </c>
      <c r="XM41" s="6">
        <v>39994</v>
      </c>
      <c r="XN41" s="1">
        <v>9.25</v>
      </c>
      <c r="XO41" s="1">
        <v>19882</v>
      </c>
      <c r="XP41" s="3">
        <f t="shared" si="127"/>
        <v>183908.5</v>
      </c>
      <c r="XU41" s="3" t="str">
        <f t="shared" si="128"/>
        <v/>
      </c>
      <c r="XW41" s="6">
        <v>39994</v>
      </c>
      <c r="XX41" s="1">
        <v>232</v>
      </c>
      <c r="XY41" s="1">
        <v>1321</v>
      </c>
      <c r="XZ41" s="3">
        <f t="shared" si="129"/>
        <v>306472</v>
      </c>
      <c r="YE41" s="3" t="str">
        <f t="shared" si="130"/>
        <v/>
      </c>
      <c r="YG41" s="6">
        <v>39994</v>
      </c>
      <c r="YH41" s="1">
        <v>7.9969000000000001</v>
      </c>
      <c r="YI41" s="1">
        <v>694565</v>
      </c>
      <c r="YJ41" s="3">
        <f t="shared" si="131"/>
        <v>5554366.8485000003</v>
      </c>
      <c r="YL41" s="6">
        <v>39994</v>
      </c>
      <c r="YM41" s="1">
        <v>2.06</v>
      </c>
      <c r="YN41" s="1">
        <v>545506</v>
      </c>
      <c r="YO41" s="3">
        <f t="shared" si="132"/>
        <v>1123742.3600000001</v>
      </c>
      <c r="YT41" s="3" t="str">
        <f t="shared" si="133"/>
        <v/>
      </c>
      <c r="YV41" s="6">
        <v>39994</v>
      </c>
      <c r="YW41" s="1">
        <v>7.6899999999999995</v>
      </c>
      <c r="YX41" s="1">
        <v>5471619</v>
      </c>
      <c r="YY41" s="3">
        <f t="shared" si="134"/>
        <v>42076750.109999999</v>
      </c>
      <c r="ZA41" s="6">
        <v>39994</v>
      </c>
      <c r="ZB41" s="1">
        <v>7.1016000000000004</v>
      </c>
      <c r="ZC41" s="1">
        <v>31938</v>
      </c>
      <c r="ZD41" s="3">
        <f t="shared" si="135"/>
        <v>226810.9008</v>
      </c>
      <c r="ZF41" s="6">
        <v>39994</v>
      </c>
      <c r="ZG41" s="1">
        <v>6</v>
      </c>
      <c r="ZH41" s="1">
        <v>7197643</v>
      </c>
      <c r="ZI41" s="3">
        <f t="shared" si="136"/>
        <v>43185858</v>
      </c>
      <c r="ZK41" s="6">
        <v>39994</v>
      </c>
      <c r="ZL41" s="1">
        <v>1.42</v>
      </c>
      <c r="ZM41" s="1">
        <v>4504353</v>
      </c>
      <c r="ZN41" s="3">
        <f t="shared" si="137"/>
        <v>6396181.2599999998</v>
      </c>
      <c r="ZP41" s="6">
        <v>39994</v>
      </c>
      <c r="ZQ41" s="1">
        <v>1.6</v>
      </c>
      <c r="ZR41" s="1">
        <v>65671</v>
      </c>
      <c r="ZS41" s="3">
        <f t="shared" si="138"/>
        <v>105073.60000000001</v>
      </c>
      <c r="ZX41" s="3" t="str">
        <f t="shared" si="139"/>
        <v/>
      </c>
      <c r="AAC41" s="3" t="str">
        <f t="shared" si="140"/>
        <v/>
      </c>
      <c r="AAH41" s="3" t="str">
        <f t="shared" si="141"/>
        <v/>
      </c>
      <c r="AAM41" s="3" t="str">
        <f t="shared" si="142"/>
        <v/>
      </c>
      <c r="AAO41" s="6">
        <v>39994</v>
      </c>
      <c r="AAP41" s="1">
        <v>3.86</v>
      </c>
      <c r="AAQ41" s="1">
        <v>4567964</v>
      </c>
      <c r="AAR41" s="3">
        <f t="shared" si="143"/>
        <v>17632341.039999999</v>
      </c>
      <c r="AAW41" s="3" t="str">
        <f t="shared" si="144"/>
        <v/>
      </c>
      <c r="ABB41" s="3" t="str">
        <f t="shared" si="145"/>
        <v/>
      </c>
      <c r="ABG41" s="3" t="str">
        <f t="shared" si="146"/>
        <v/>
      </c>
      <c r="ABL41" s="3" t="str">
        <f t="shared" si="147"/>
        <v/>
      </c>
      <c r="ABN41" s="6">
        <v>39994</v>
      </c>
      <c r="ABO41" s="1">
        <v>8.7100000000000009</v>
      </c>
      <c r="ABP41" s="1">
        <v>5287284</v>
      </c>
      <c r="ABQ41" s="3">
        <f t="shared" si="148"/>
        <v>46052243.640000008</v>
      </c>
      <c r="ABV41" s="3" t="str">
        <f t="shared" si="149"/>
        <v/>
      </c>
      <c r="ABX41" s="6">
        <v>39994</v>
      </c>
      <c r="ABY41" s="1">
        <v>1.25</v>
      </c>
      <c r="ABZ41" s="1">
        <v>23650</v>
      </c>
      <c r="ACA41" s="3">
        <f t="shared" si="150"/>
        <v>29562.5</v>
      </c>
      <c r="ACC41" s="6">
        <v>39994</v>
      </c>
      <c r="ACD41" s="1">
        <v>6.64</v>
      </c>
      <c r="ACE41" s="1">
        <v>18425595</v>
      </c>
      <c r="ACF41" s="3">
        <f t="shared" si="151"/>
        <v>122345950.8</v>
      </c>
      <c r="ACK41" s="3" t="str">
        <f t="shared" si="152"/>
        <v/>
      </c>
      <c r="ACP41" s="3" t="str">
        <f t="shared" si="153"/>
        <v/>
      </c>
      <c r="ACU41" s="3" t="str">
        <f t="shared" si="154"/>
        <v/>
      </c>
      <c r="ACZ41" s="3" t="str">
        <f t="shared" si="155"/>
        <v/>
      </c>
      <c r="ADB41" s="6">
        <v>39994</v>
      </c>
      <c r="ADC41" s="1">
        <v>16.04</v>
      </c>
      <c r="ADD41" s="1">
        <v>33322192</v>
      </c>
      <c r="ADE41" s="3">
        <f t="shared" si="156"/>
        <v>534487959.67999995</v>
      </c>
      <c r="ADG41" s="6">
        <v>39994</v>
      </c>
      <c r="ADH41" s="1">
        <v>5.89</v>
      </c>
      <c r="ADI41" s="1">
        <v>78253434</v>
      </c>
      <c r="ADJ41" s="3">
        <f t="shared" si="157"/>
        <v>460912726.25999999</v>
      </c>
      <c r="ADL41" s="6">
        <v>39994</v>
      </c>
      <c r="ADM41" s="1">
        <v>4.9399999999999995</v>
      </c>
      <c r="ADN41" s="1">
        <v>14360032</v>
      </c>
      <c r="ADO41" s="3">
        <f t="shared" si="158"/>
        <v>70938558.079999998</v>
      </c>
      <c r="ADT41" s="3" t="str">
        <f t="shared" si="159"/>
        <v/>
      </c>
      <c r="ADY41" s="3" t="str">
        <f t="shared" si="160"/>
        <v/>
      </c>
      <c r="AED41" s="3" t="str">
        <f t="shared" si="161"/>
        <v/>
      </c>
      <c r="AEF41" s="6">
        <v>39994</v>
      </c>
      <c r="AEG41" s="1">
        <v>4.5799000000000003</v>
      </c>
      <c r="AEH41" s="1">
        <v>83269</v>
      </c>
      <c r="AEI41" s="3">
        <f t="shared" si="162"/>
        <v>381363.69310000003</v>
      </c>
      <c r="AEN41" s="3" t="str">
        <f t="shared" si="163"/>
        <v/>
      </c>
      <c r="AEP41" s="6"/>
      <c r="AES41" s="3" t="str">
        <f t="shared" si="164"/>
        <v/>
      </c>
      <c r="AEU41" s="6">
        <v>39994</v>
      </c>
      <c r="AEV41" s="1">
        <v>2.38</v>
      </c>
      <c r="AEW41" s="1">
        <v>12139008</v>
      </c>
      <c r="AEX41" s="3">
        <f t="shared" si="165"/>
        <v>28890839.039999999</v>
      </c>
      <c r="AEZ41" s="6">
        <v>39994</v>
      </c>
      <c r="AFA41" s="1">
        <v>6.76</v>
      </c>
      <c r="AFB41" s="1">
        <v>7005373</v>
      </c>
      <c r="AFC41" s="3">
        <f t="shared" si="166"/>
        <v>47356321.479999997</v>
      </c>
      <c r="AFH41" s="3" t="str">
        <f t="shared" si="167"/>
        <v/>
      </c>
      <c r="AFM41" s="3" t="str">
        <f t="shared" si="168"/>
        <v/>
      </c>
      <c r="AFR41" s="3" t="str">
        <f t="shared" si="169"/>
        <v/>
      </c>
      <c r="AFW41" s="3" t="str">
        <f t="shared" si="170"/>
        <v/>
      </c>
      <c r="AGB41" s="3" t="str">
        <f t="shared" si="171"/>
        <v/>
      </c>
      <c r="AGD41" s="6">
        <v>39994</v>
      </c>
      <c r="AGE41" s="1">
        <v>7.2470999999999997</v>
      </c>
      <c r="AGF41" s="1">
        <v>149827721</v>
      </c>
      <c r="AGG41" s="3">
        <f t="shared" si="172"/>
        <v>1085816476.8590999</v>
      </c>
      <c r="AGL41" s="3" t="str">
        <f t="shared" si="173"/>
        <v/>
      </c>
      <c r="AGQ41" s="3" t="str">
        <f t="shared" si="174"/>
        <v/>
      </c>
      <c r="AGS41" s="6">
        <v>39994</v>
      </c>
      <c r="AGT41" s="1">
        <v>3.25</v>
      </c>
      <c r="AGU41" s="1">
        <v>14529441</v>
      </c>
      <c r="AGV41" s="3">
        <f t="shared" si="175"/>
        <v>47220683.25</v>
      </c>
      <c r="AGX41" s="6">
        <v>39994</v>
      </c>
      <c r="AGY41" s="1">
        <v>1.38</v>
      </c>
      <c r="AGZ41" s="1">
        <v>14180327</v>
      </c>
      <c r="AHA41" s="3">
        <f t="shared" si="176"/>
        <v>19568851.259999998</v>
      </c>
      <c r="AHC41" s="6">
        <v>39994</v>
      </c>
      <c r="AHD41" s="1">
        <v>6.79</v>
      </c>
      <c r="AHE41" s="1">
        <v>8485852</v>
      </c>
      <c r="AHF41" s="3">
        <f t="shared" si="177"/>
        <v>57618935.079999998</v>
      </c>
      <c r="AHK41" s="3" t="str">
        <f t="shared" si="178"/>
        <v/>
      </c>
      <c r="AHP41" s="3" t="str">
        <f t="shared" si="179"/>
        <v/>
      </c>
      <c r="AHU41" s="3" t="str">
        <f t="shared" si="180"/>
        <v/>
      </c>
      <c r="AHZ41" s="3" t="str">
        <f t="shared" si="181"/>
        <v/>
      </c>
      <c r="AIB41" s="6">
        <v>39994</v>
      </c>
      <c r="AIC41" s="1">
        <v>6.64</v>
      </c>
      <c r="AID41" s="1">
        <v>21760765</v>
      </c>
      <c r="AIE41" s="3">
        <f t="shared" si="182"/>
        <v>144491479.59999999</v>
      </c>
      <c r="AIJ41" s="3" t="str">
        <f t="shared" si="183"/>
        <v/>
      </c>
      <c r="AIO41" s="3" t="str">
        <f t="shared" si="184"/>
        <v/>
      </c>
      <c r="AIT41" s="3" t="str">
        <f t="shared" si="185"/>
        <v/>
      </c>
      <c r="AIV41" s="6">
        <v>39994</v>
      </c>
      <c r="AIW41" s="1">
        <v>17.66</v>
      </c>
      <c r="AIX41" s="1">
        <v>16405773</v>
      </c>
      <c r="AIY41" s="3">
        <f t="shared" si="186"/>
        <v>289725951.18000001</v>
      </c>
      <c r="AJD41" s="3" t="str">
        <f t="shared" si="187"/>
        <v/>
      </c>
      <c r="AJI41" s="3" t="str">
        <f t="shared" si="188"/>
        <v/>
      </c>
      <c r="AJN41" s="3" t="str">
        <f t="shared" si="189"/>
        <v/>
      </c>
      <c r="AJS41" s="3" t="str">
        <f t="shared" si="190"/>
        <v/>
      </c>
      <c r="AJU41" s="6">
        <v>39994</v>
      </c>
      <c r="AJV41" s="1">
        <v>2.5499999999999998</v>
      </c>
      <c r="AJW41" s="1">
        <v>2158671</v>
      </c>
      <c r="AJX41" s="3">
        <f t="shared" si="191"/>
        <v>5504611.0499999998</v>
      </c>
      <c r="AKC41" s="3" t="str">
        <f t="shared" si="192"/>
        <v/>
      </c>
      <c r="AKH41" s="3" t="str">
        <f t="shared" si="193"/>
        <v/>
      </c>
      <c r="AKM41" s="3" t="str">
        <f t="shared" si="194"/>
        <v/>
      </c>
      <c r="AKR41" s="3" t="str">
        <f t="shared" si="195"/>
        <v/>
      </c>
      <c r="AKT41" s="6">
        <v>39994</v>
      </c>
      <c r="AKU41" s="1">
        <v>3.73</v>
      </c>
      <c r="AKV41" s="1">
        <v>5032763</v>
      </c>
      <c r="AKW41" s="3">
        <f t="shared" si="196"/>
        <v>18772205.989999998</v>
      </c>
      <c r="AKY41" s="6">
        <v>39994</v>
      </c>
      <c r="AKZ41" s="1">
        <v>12.12</v>
      </c>
      <c r="ALA41" s="1">
        <v>19572413</v>
      </c>
      <c r="ALB41" s="3">
        <f t="shared" si="197"/>
        <v>237217645.55999997</v>
      </c>
      <c r="ALG41" s="3" t="str">
        <f t="shared" si="198"/>
        <v/>
      </c>
      <c r="ALI41" s="6">
        <v>39994</v>
      </c>
      <c r="ALJ41" s="1">
        <v>2.56</v>
      </c>
      <c r="ALK41" s="1">
        <v>14432025</v>
      </c>
      <c r="ALL41" s="3">
        <f t="shared" si="199"/>
        <v>36945984</v>
      </c>
      <c r="ALN41" s="6">
        <v>39994</v>
      </c>
      <c r="ALO41" s="1">
        <v>1.25</v>
      </c>
      <c r="ALP41" s="1">
        <v>7373041</v>
      </c>
      <c r="ALQ41" s="3">
        <f t="shared" si="200"/>
        <v>9216301.25</v>
      </c>
      <c r="ALS41" s="6">
        <v>39994</v>
      </c>
      <c r="ALT41" s="1">
        <v>5.0999999999999996</v>
      </c>
      <c r="ALU41" s="1">
        <v>4025079</v>
      </c>
      <c r="ALV41" s="3">
        <f t="shared" si="201"/>
        <v>20527902.899999999</v>
      </c>
      <c r="AMA41" s="3" t="str">
        <f t="shared" si="202"/>
        <v/>
      </c>
      <c r="AMF41" s="3" t="str">
        <f t="shared" si="203"/>
        <v/>
      </c>
      <c r="AMK41" s="3" t="str">
        <f t="shared" si="204"/>
        <v/>
      </c>
      <c r="AMP41" s="3" t="str">
        <f t="shared" si="205"/>
        <v/>
      </c>
      <c r="AMU41" s="3" t="str">
        <f t="shared" si="206"/>
        <v/>
      </c>
      <c r="AMZ41" s="3" t="str">
        <f t="shared" si="207"/>
        <v/>
      </c>
      <c r="ANB41" s="6">
        <v>39994</v>
      </c>
      <c r="ANC41" s="1">
        <v>2.71</v>
      </c>
      <c r="AND41" s="1">
        <v>2796240</v>
      </c>
      <c r="ANE41" s="3">
        <f t="shared" si="208"/>
        <v>7577810.3999999994</v>
      </c>
      <c r="ANJ41" s="3" t="str">
        <f t="shared" si="209"/>
        <v/>
      </c>
      <c r="ANO41" s="3" t="str">
        <f t="shared" si="210"/>
        <v/>
      </c>
      <c r="ANQ41" s="6">
        <v>39994</v>
      </c>
      <c r="ANR41" s="1">
        <v>16.98</v>
      </c>
      <c r="ANS41" s="1">
        <v>2973818</v>
      </c>
      <c r="ANT41" s="3">
        <f t="shared" si="211"/>
        <v>50495429.640000001</v>
      </c>
      <c r="ANV41" s="6">
        <v>39994</v>
      </c>
      <c r="ANW41" s="1">
        <v>10.119999999999999</v>
      </c>
      <c r="ANX41" s="1">
        <v>9092177</v>
      </c>
      <c r="ANY41" s="3">
        <f t="shared" si="212"/>
        <v>92012831.239999995</v>
      </c>
      <c r="AOD41" s="3" t="str">
        <f t="shared" si="213"/>
        <v/>
      </c>
      <c r="AOI41" s="3" t="str">
        <f t="shared" si="214"/>
        <v/>
      </c>
      <c r="AOK41" s="6">
        <v>39994</v>
      </c>
      <c r="AOL41" s="1">
        <v>18.8</v>
      </c>
      <c r="AOM41" s="1">
        <v>337133</v>
      </c>
      <c r="AON41" s="3">
        <f t="shared" si="215"/>
        <v>6338100.4000000004</v>
      </c>
      <c r="AOS41" s="3" t="str">
        <f t="shared" si="216"/>
        <v/>
      </c>
      <c r="AOX41" s="3" t="str">
        <f t="shared" si="217"/>
        <v/>
      </c>
      <c r="APC41" s="3" t="str">
        <f t="shared" si="218"/>
        <v/>
      </c>
      <c r="APH41" s="3" t="str">
        <f t="shared" si="219"/>
        <v/>
      </c>
      <c r="APM41" s="3" t="str">
        <f t="shared" si="220"/>
        <v/>
      </c>
      <c r="APO41" s="6">
        <v>39994</v>
      </c>
      <c r="APP41" s="1">
        <v>26.61</v>
      </c>
      <c r="APQ41" s="1">
        <v>175345192</v>
      </c>
      <c r="APR41" s="3">
        <f t="shared" si="221"/>
        <v>4665935559.1199999</v>
      </c>
      <c r="APW41" s="3" t="str">
        <f t="shared" si="222"/>
        <v/>
      </c>
      <c r="APY41" s="6">
        <v>39994</v>
      </c>
      <c r="APZ41" s="1">
        <v>8.68</v>
      </c>
      <c r="AQA41" s="1">
        <v>3356386</v>
      </c>
      <c r="AQB41" s="3">
        <f t="shared" si="223"/>
        <v>29133430.48</v>
      </c>
      <c r="AQD41" s="6">
        <v>39994</v>
      </c>
      <c r="AQE41" s="1">
        <v>8.4</v>
      </c>
      <c r="AQF41" s="1">
        <v>19555635</v>
      </c>
      <c r="AQG41" s="3">
        <f t="shared" si="224"/>
        <v>164267334</v>
      </c>
      <c r="AQI41" s="6">
        <v>39994</v>
      </c>
      <c r="AQJ41" s="1">
        <v>11.49</v>
      </c>
      <c r="AQK41" s="1">
        <v>7698453</v>
      </c>
      <c r="AQL41" s="3">
        <f t="shared" si="225"/>
        <v>88455224.969999999</v>
      </c>
      <c r="AQN41" s="6">
        <v>39994</v>
      </c>
      <c r="AQO41" s="1">
        <v>7.66</v>
      </c>
      <c r="AQP41" s="1">
        <v>8534302</v>
      </c>
      <c r="AQQ41" s="3">
        <f t="shared" si="226"/>
        <v>65372753.32</v>
      </c>
      <c r="AQS41" s="6">
        <v>39994</v>
      </c>
      <c r="AQT41" s="1">
        <v>20.54</v>
      </c>
      <c r="AQU41" s="1">
        <v>18012476</v>
      </c>
      <c r="AQV41" s="3">
        <f t="shared" si="227"/>
        <v>369976257.03999996</v>
      </c>
      <c r="ARA41" s="3" t="str">
        <f t="shared" si="228"/>
        <v/>
      </c>
      <c r="ARC41" s="6">
        <v>39994</v>
      </c>
      <c r="ARD41" s="1">
        <v>25.29</v>
      </c>
      <c r="ARE41" s="1">
        <v>66118089</v>
      </c>
      <c r="ARF41" s="3">
        <f t="shared" si="229"/>
        <v>1672126470.8099999</v>
      </c>
      <c r="ARH41" s="6">
        <v>39994</v>
      </c>
      <c r="ARI41" s="1">
        <v>0.6</v>
      </c>
      <c r="ARJ41" s="1">
        <v>9981264</v>
      </c>
      <c r="ARK41" s="3">
        <f t="shared" si="230"/>
        <v>5988758.3999999994</v>
      </c>
      <c r="ARM41" s="6">
        <v>39994</v>
      </c>
      <c r="ARN41" s="1">
        <v>17.329999999999998</v>
      </c>
      <c r="ARO41" s="1">
        <v>14603320</v>
      </c>
      <c r="ARP41" s="3">
        <f t="shared" si="231"/>
        <v>253075535.59999996</v>
      </c>
      <c r="ARU41" s="3" t="str">
        <f t="shared" si="232"/>
        <v/>
      </c>
      <c r="ARZ41" s="3" t="str">
        <f t="shared" si="233"/>
        <v/>
      </c>
      <c r="ASE41" s="3" t="str">
        <f t="shared" si="234"/>
        <v/>
      </c>
      <c r="ASJ41" s="3" t="str">
        <f t="shared" si="235"/>
        <v/>
      </c>
      <c r="ASO41" s="3" t="str">
        <f t="shared" si="236"/>
        <v/>
      </c>
      <c r="ASQ41" s="6">
        <v>39994</v>
      </c>
      <c r="ASR41" s="1">
        <v>38.65</v>
      </c>
      <c r="ASS41" s="1">
        <v>86932148</v>
      </c>
      <c r="AST41" s="3">
        <f t="shared" si="237"/>
        <v>3359927520.1999998</v>
      </c>
      <c r="ASY41" s="3" t="str">
        <f t="shared" si="238"/>
        <v/>
      </c>
      <c r="ATA41" s="6">
        <v>39994</v>
      </c>
      <c r="ATB41" s="1">
        <v>9.1300000000000008</v>
      </c>
      <c r="ATC41" s="1">
        <v>42784191</v>
      </c>
      <c r="ATD41" s="3">
        <f t="shared" si="239"/>
        <v>390619663.83000004</v>
      </c>
      <c r="ATF41" s="6">
        <v>39994</v>
      </c>
      <c r="ATG41" s="1">
        <v>2</v>
      </c>
      <c r="ATH41" s="1">
        <v>26667831</v>
      </c>
      <c r="ATI41" s="3">
        <f t="shared" si="240"/>
        <v>53335662</v>
      </c>
      <c r="ATN41" s="3" t="str">
        <f t="shared" si="241"/>
        <v/>
      </c>
      <c r="ATS41" s="3" t="str">
        <f t="shared" si="242"/>
        <v/>
      </c>
      <c r="ATX41" s="3" t="str">
        <f t="shared" si="243"/>
        <v/>
      </c>
      <c r="ATZ41" s="6">
        <v>39994</v>
      </c>
      <c r="AUA41" s="1">
        <v>22.7</v>
      </c>
      <c r="AUB41" s="1">
        <v>4710056</v>
      </c>
      <c r="AUC41" s="3">
        <f t="shared" si="244"/>
        <v>106918271.2</v>
      </c>
      <c r="AUH41" s="3" t="str">
        <f t="shared" si="245"/>
        <v/>
      </c>
      <c r="AUM41" s="3" t="str">
        <f t="shared" si="246"/>
        <v/>
      </c>
      <c r="AUR41" s="3" t="str">
        <f t="shared" si="247"/>
        <v/>
      </c>
      <c r="AUT41" s="6">
        <v>39994</v>
      </c>
      <c r="AUU41" s="1">
        <v>3.1850000000000001</v>
      </c>
      <c r="AUV41" s="1">
        <v>18003733</v>
      </c>
      <c r="AUW41" s="3">
        <f t="shared" si="248"/>
        <v>57341889.605000004</v>
      </c>
      <c r="AVB41" s="3" t="str">
        <f t="shared" si="249"/>
        <v/>
      </c>
      <c r="AVD41" s="6">
        <v>39994</v>
      </c>
      <c r="AVE41" s="1">
        <v>15.47</v>
      </c>
      <c r="AVF41" s="1">
        <v>171366423</v>
      </c>
      <c r="AVG41" s="3">
        <f t="shared" si="250"/>
        <v>2651038563.8099999</v>
      </c>
      <c r="AVI41" s="6">
        <v>39994</v>
      </c>
      <c r="AVJ41" s="1">
        <v>18.91</v>
      </c>
      <c r="AVK41" s="1">
        <v>32137014</v>
      </c>
      <c r="AVL41" s="3">
        <f t="shared" si="251"/>
        <v>607710934.74000001</v>
      </c>
      <c r="AVQ41" s="3" t="str">
        <f t="shared" si="252"/>
        <v/>
      </c>
      <c r="AVS41" s="6">
        <v>39994</v>
      </c>
      <c r="AVT41" s="1">
        <v>6.5149999999999997</v>
      </c>
      <c r="AVU41" s="1">
        <v>19409876</v>
      </c>
      <c r="AVV41" s="3">
        <f t="shared" si="253"/>
        <v>126455342.14</v>
      </c>
      <c r="AVX41" s="6">
        <v>39994</v>
      </c>
      <c r="AVY41" s="1">
        <v>14.41</v>
      </c>
      <c r="AVZ41" s="1">
        <v>19049272</v>
      </c>
      <c r="AWA41" s="3">
        <f t="shared" si="254"/>
        <v>274500009.51999998</v>
      </c>
      <c r="AWF41" s="3" t="str">
        <f t="shared" si="255"/>
        <v/>
      </c>
      <c r="AWH41" s="6">
        <v>39994</v>
      </c>
      <c r="AWI41" s="1">
        <v>13.95</v>
      </c>
      <c r="AWJ41" s="1">
        <v>18871548</v>
      </c>
      <c r="AWK41" s="3">
        <f t="shared" si="256"/>
        <v>263258094.59999999</v>
      </c>
      <c r="AWP41" s="3" t="str">
        <f t="shared" si="257"/>
        <v/>
      </c>
      <c r="AWU41" s="3" t="str">
        <f t="shared" si="258"/>
        <v/>
      </c>
      <c r="AWZ41" s="3" t="str">
        <f t="shared" si="259"/>
        <v/>
      </c>
      <c r="AXE41" s="3" t="str">
        <f t="shared" si="260"/>
        <v/>
      </c>
      <c r="AXG41" s="6">
        <v>39994</v>
      </c>
      <c r="AXH41" s="1">
        <v>12.255000000000001</v>
      </c>
      <c r="AXI41" s="1">
        <v>7943310</v>
      </c>
      <c r="AXJ41" s="3">
        <f t="shared" si="261"/>
        <v>97345264.050000012</v>
      </c>
      <c r="AXO41" s="3" t="str">
        <f t="shared" si="262"/>
        <v/>
      </c>
      <c r="AXT41" s="3" t="str">
        <f t="shared" si="263"/>
        <v/>
      </c>
      <c r="AXY41" s="3" t="str">
        <f t="shared" si="264"/>
        <v/>
      </c>
      <c r="AYA41" s="6">
        <v>39994</v>
      </c>
      <c r="AYB41" s="1">
        <v>10.75</v>
      </c>
      <c r="AYC41" s="1">
        <v>15962166</v>
      </c>
      <c r="AYD41" s="3">
        <f t="shared" si="265"/>
        <v>171593284.5</v>
      </c>
      <c r="AYF41" s="6">
        <v>39994</v>
      </c>
      <c r="AYG41" s="1">
        <v>10.66</v>
      </c>
      <c r="AYH41" s="1">
        <v>18356728</v>
      </c>
      <c r="AYI41" s="3">
        <f t="shared" si="266"/>
        <v>195682720.47999999</v>
      </c>
      <c r="AYK41" s="6">
        <v>39994</v>
      </c>
      <c r="AYL41" s="1">
        <v>0.81</v>
      </c>
      <c r="AYM41" s="1">
        <v>2255150</v>
      </c>
      <c r="AYN41" s="3">
        <f t="shared" si="267"/>
        <v>1826671.5000000002</v>
      </c>
      <c r="AYP41" s="6">
        <v>39994</v>
      </c>
      <c r="AYQ41" s="1">
        <v>18.420000000000002</v>
      </c>
      <c r="AYR41" s="1">
        <v>19471748</v>
      </c>
      <c r="AYS41" s="3">
        <f t="shared" si="268"/>
        <v>358669598.16000003</v>
      </c>
      <c r="AYX41" s="3" t="str">
        <f t="shared" si="269"/>
        <v/>
      </c>
      <c r="AYZ41" s="6">
        <v>39994</v>
      </c>
      <c r="AZA41" s="1">
        <v>3.2519999999999998</v>
      </c>
      <c r="AZB41" s="1">
        <v>272578023</v>
      </c>
      <c r="AZC41" s="3">
        <f t="shared" si="270"/>
        <v>886423730.79599988</v>
      </c>
      <c r="AZH41" s="3" t="str">
        <f t="shared" si="271"/>
        <v/>
      </c>
      <c r="AZJ41" s="6">
        <v>39994</v>
      </c>
      <c r="AZK41" s="1">
        <v>23.79</v>
      </c>
      <c r="AZL41" s="1">
        <v>17599438</v>
      </c>
      <c r="AZM41" s="3">
        <f t="shared" si="272"/>
        <v>418690630.01999998</v>
      </c>
      <c r="AZO41" s="6">
        <v>39994</v>
      </c>
      <c r="AZP41" s="1">
        <v>7.51</v>
      </c>
      <c r="AZQ41" s="1">
        <v>71712447</v>
      </c>
      <c r="AZR41" s="3">
        <f t="shared" si="273"/>
        <v>538560476.97000003</v>
      </c>
      <c r="AZT41" s="6">
        <v>39994</v>
      </c>
      <c r="AZU41" s="1">
        <v>21.81</v>
      </c>
      <c r="AZV41" s="1">
        <v>101160784</v>
      </c>
      <c r="AZW41" s="3">
        <f t="shared" si="274"/>
        <v>2206316699.04</v>
      </c>
      <c r="BAB41" s="3" t="str">
        <f t="shared" si="275"/>
        <v/>
      </c>
      <c r="BAG41" s="3" t="str">
        <f t="shared" si="276"/>
        <v/>
      </c>
      <c r="BAL41" s="3" t="str">
        <f t="shared" si="277"/>
        <v/>
      </c>
      <c r="BAQ41" s="3" t="str">
        <f t="shared" si="278"/>
        <v/>
      </c>
      <c r="BAS41" s="6">
        <v>39994</v>
      </c>
      <c r="BAT41" s="1">
        <v>4.5600000000000005</v>
      </c>
      <c r="BAU41" s="1">
        <v>25205548</v>
      </c>
      <c r="BAV41" s="3">
        <f t="shared" si="279"/>
        <v>114937298.88000001</v>
      </c>
      <c r="BBA41" s="3" t="str">
        <f t="shared" si="280"/>
        <v/>
      </c>
      <c r="BBF41" s="3" t="str">
        <f t="shared" si="281"/>
        <v/>
      </c>
      <c r="BBK41" s="3" t="str">
        <f t="shared" si="282"/>
        <v/>
      </c>
      <c r="BBP41" s="3" t="str">
        <f t="shared" si="283"/>
        <v/>
      </c>
      <c r="BBU41" s="3" t="str">
        <f t="shared" si="284"/>
        <v/>
      </c>
      <c r="BBW41" s="6">
        <v>39994</v>
      </c>
      <c r="BBX41" s="1">
        <v>2.6287000000000003</v>
      </c>
      <c r="BBY41" s="1">
        <v>47134016</v>
      </c>
      <c r="BBZ41" s="3">
        <f t="shared" si="285"/>
        <v>123901187.85920002</v>
      </c>
      <c r="BCE41" s="3" t="str">
        <f t="shared" si="286"/>
        <v/>
      </c>
      <c r="BCJ41" s="3" t="str">
        <f t="shared" si="287"/>
        <v/>
      </c>
      <c r="BCO41" s="3" t="str">
        <f t="shared" si="288"/>
        <v/>
      </c>
      <c r="BCT41" s="3" t="str">
        <f t="shared" si="289"/>
        <v/>
      </c>
      <c r="BCY41" s="3" t="str">
        <f t="shared" si="290"/>
        <v/>
      </c>
      <c r="BDD41" s="3" t="str">
        <f t="shared" si="291"/>
        <v/>
      </c>
      <c r="BDI41" s="3" t="str">
        <f t="shared" si="292"/>
        <v/>
      </c>
      <c r="BDN41" s="3" t="str">
        <f t="shared" si="293"/>
        <v/>
      </c>
      <c r="BDS41" s="3" t="str">
        <f t="shared" si="294"/>
        <v/>
      </c>
      <c r="BDU41" s="6">
        <v>39994</v>
      </c>
      <c r="BDV41" s="1">
        <v>6.48</v>
      </c>
      <c r="BDW41" s="1">
        <v>53646061</v>
      </c>
      <c r="BDX41" s="3">
        <f t="shared" si="295"/>
        <v>347626475.28000003</v>
      </c>
      <c r="BDZ41" s="6">
        <v>39994</v>
      </c>
      <c r="BEA41" s="1">
        <v>6.04</v>
      </c>
      <c r="BEB41" s="1">
        <v>226003789</v>
      </c>
      <c r="BEC41" s="3">
        <f t="shared" si="296"/>
        <v>1365062885.5599999</v>
      </c>
      <c r="BEH41" s="3" t="str">
        <f t="shared" si="297"/>
        <v/>
      </c>
      <c r="BEM41" s="3" t="str">
        <f t="shared" si="298"/>
        <v/>
      </c>
      <c r="BER41" s="3" t="str">
        <f t="shared" si="299"/>
        <v/>
      </c>
      <c r="BET41" s="6">
        <v>39994</v>
      </c>
      <c r="BEU41" s="1">
        <v>11.87</v>
      </c>
      <c r="BEV41" s="1">
        <v>136254759</v>
      </c>
      <c r="BEW41" s="3">
        <f t="shared" si="300"/>
        <v>1617343989.3299999</v>
      </c>
      <c r="BEY41" s="6">
        <v>39994</v>
      </c>
      <c r="BEZ41" s="1">
        <v>15.46</v>
      </c>
      <c r="BFA41" s="1">
        <v>27682319</v>
      </c>
      <c r="BFB41" s="3">
        <f t="shared" si="301"/>
        <v>427968651.74000001</v>
      </c>
      <c r="BFD41" s="6">
        <v>39994</v>
      </c>
      <c r="BFE41" s="1">
        <v>22.41</v>
      </c>
      <c r="BFF41" s="1">
        <v>32209093</v>
      </c>
      <c r="BFG41" s="3">
        <f t="shared" si="302"/>
        <v>721805774.13</v>
      </c>
      <c r="BFI41" s="6">
        <v>39994</v>
      </c>
      <c r="BFJ41" s="1">
        <v>16.809999999999999</v>
      </c>
      <c r="BFK41" s="1">
        <v>43768835</v>
      </c>
      <c r="BFL41" s="3">
        <f t="shared" si="303"/>
        <v>735754116.3499999</v>
      </c>
      <c r="BFN41" s="6">
        <v>39994</v>
      </c>
      <c r="BFO41" s="1">
        <v>7.84</v>
      </c>
      <c r="BFP41" s="1">
        <v>1064448396</v>
      </c>
      <c r="BFQ41" s="3">
        <f t="shared" si="304"/>
        <v>8345275424.6399994</v>
      </c>
      <c r="BFS41" s="6">
        <v>39994</v>
      </c>
      <c r="BFT41" s="1">
        <v>9.1999999999999993</v>
      </c>
      <c r="BFU41" s="1">
        <v>263607728</v>
      </c>
      <c r="BFV41" s="3">
        <f t="shared" si="305"/>
        <v>2425191097.5999999</v>
      </c>
      <c r="BFX41" s="6">
        <v>39994</v>
      </c>
      <c r="BFY41" s="1">
        <v>24.99</v>
      </c>
      <c r="BFZ41" s="1">
        <v>17692674</v>
      </c>
      <c r="BGA41" s="3">
        <f t="shared" si="306"/>
        <v>442139923.25999999</v>
      </c>
      <c r="BGF41" s="3" t="str">
        <f t="shared" si="307"/>
        <v/>
      </c>
      <c r="BGH41" s="6">
        <v>39994</v>
      </c>
      <c r="BGI41" s="1">
        <v>37.28</v>
      </c>
      <c r="BGJ41" s="1">
        <v>58516391</v>
      </c>
      <c r="BGK41" s="3">
        <f t="shared" si="308"/>
        <v>2181491056.48</v>
      </c>
      <c r="BGM41" s="6">
        <v>39994</v>
      </c>
      <c r="BGN41" s="1">
        <v>20.68</v>
      </c>
      <c r="BGO41" s="1">
        <v>9699348</v>
      </c>
      <c r="BGP41" s="3">
        <f t="shared" si="309"/>
        <v>200582516.63999999</v>
      </c>
      <c r="BGR41" s="6">
        <v>39994</v>
      </c>
      <c r="BGS41" s="1">
        <v>23.62</v>
      </c>
      <c r="BGT41" s="1">
        <v>122626914</v>
      </c>
      <c r="BGU41" s="3">
        <f t="shared" si="310"/>
        <v>2896447708.6800003</v>
      </c>
      <c r="BGZ41" s="3" t="str">
        <f t="shared" si="311"/>
        <v/>
      </c>
      <c r="BHB41" s="6">
        <v>39994</v>
      </c>
      <c r="BHC41" s="1">
        <v>4.87</v>
      </c>
      <c r="BHD41" s="1">
        <v>98969560</v>
      </c>
      <c r="BHE41" s="3">
        <f t="shared" si="312"/>
        <v>481981757.19999999</v>
      </c>
      <c r="BHJ41" s="3" t="str">
        <f t="shared" si="313"/>
        <v/>
      </c>
      <c r="BHL41" s="6">
        <v>39994</v>
      </c>
      <c r="BHM41" s="1">
        <v>4.1500000000000004</v>
      </c>
      <c r="BHN41" s="1">
        <v>467181515</v>
      </c>
      <c r="BHO41" s="3">
        <f t="shared" si="314"/>
        <v>1938803287.2500002</v>
      </c>
      <c r="BHQ41" s="6">
        <v>39994</v>
      </c>
      <c r="BHR41" s="1">
        <v>31.117899999999999</v>
      </c>
      <c r="BHS41" s="1">
        <v>109386180</v>
      </c>
      <c r="BHT41" s="3">
        <f t="shared" si="315"/>
        <v>3403868210.6219997</v>
      </c>
      <c r="BHV41" s="6">
        <v>39994</v>
      </c>
      <c r="BHW41" s="1">
        <v>27.22</v>
      </c>
      <c r="BHX41" s="1">
        <v>44593009</v>
      </c>
      <c r="BHY41" s="3">
        <f t="shared" si="316"/>
        <v>1213821704.98</v>
      </c>
      <c r="BIA41" s="6">
        <v>39994</v>
      </c>
      <c r="BIB41" s="1">
        <v>23.6</v>
      </c>
      <c r="BIC41" s="1">
        <v>847632671</v>
      </c>
      <c r="BID41" s="3">
        <f t="shared" si="317"/>
        <v>20004131035.600002</v>
      </c>
      <c r="BIF41" s="6">
        <v>39994</v>
      </c>
      <c r="BIG41" s="1">
        <v>10.46</v>
      </c>
      <c r="BIH41" s="1">
        <v>849055721</v>
      </c>
      <c r="BII41" s="3">
        <f t="shared" si="318"/>
        <v>8881122841.6599998</v>
      </c>
      <c r="BIK41" s="6">
        <v>39994</v>
      </c>
      <c r="BIL41" s="1">
        <v>9.8149999999999995</v>
      </c>
      <c r="BIM41" s="1">
        <v>124909514</v>
      </c>
      <c r="BIN41" s="3">
        <f t="shared" si="319"/>
        <v>1225986879.9099998</v>
      </c>
      <c r="BIP41" s="6">
        <v>39994</v>
      </c>
      <c r="BIQ41" s="1">
        <v>16.399999999999999</v>
      </c>
      <c r="BIR41" s="1">
        <v>677721248</v>
      </c>
      <c r="BIS41" s="3">
        <f t="shared" si="320"/>
        <v>11114628467.199999</v>
      </c>
      <c r="BIU41" s="6">
        <v>39994</v>
      </c>
      <c r="BIV41" s="1">
        <v>5.9</v>
      </c>
      <c r="BIW41" s="1">
        <v>222073131</v>
      </c>
      <c r="BIX41" s="3">
        <f t="shared" si="321"/>
        <v>1310231472.9000001</v>
      </c>
      <c r="BIZ41" s="6">
        <v>39994</v>
      </c>
      <c r="BJA41" s="1">
        <v>19.72</v>
      </c>
      <c r="BJB41" s="1">
        <v>664176505</v>
      </c>
      <c r="BJC41" s="3">
        <f t="shared" si="322"/>
        <v>13097560678.599998</v>
      </c>
      <c r="BJH41" s="3" t="str">
        <f t="shared" si="323"/>
        <v/>
      </c>
      <c r="BJJ41" s="6">
        <v>39994</v>
      </c>
      <c r="BJK41" s="1">
        <v>19.510000000000002</v>
      </c>
      <c r="BJL41" s="1">
        <v>84180330</v>
      </c>
      <c r="BJM41" s="3">
        <f t="shared" si="324"/>
        <v>1642358238.3000002</v>
      </c>
      <c r="BJR41" s="3" t="str">
        <f t="shared" si="325"/>
        <v/>
      </c>
      <c r="BJT41" s="6">
        <v>39994</v>
      </c>
      <c r="BJU41" s="1">
        <v>3.87</v>
      </c>
      <c r="BJV41" s="1">
        <v>1259468595</v>
      </c>
      <c r="BJW41" s="3">
        <f t="shared" si="326"/>
        <v>4874143462.6500006</v>
      </c>
      <c r="BKB41" s="3" t="str">
        <f t="shared" si="327"/>
        <v/>
      </c>
      <c r="BKG41" s="3" t="str">
        <f t="shared" si="328"/>
        <v/>
      </c>
      <c r="BKI41" s="6">
        <v>39994</v>
      </c>
      <c r="BKJ41" s="1">
        <v>15.69</v>
      </c>
      <c r="BKK41" s="1">
        <v>503343399</v>
      </c>
      <c r="BKL41" s="3">
        <f t="shared" si="329"/>
        <v>7897457930.3099995</v>
      </c>
      <c r="BKQ41" s="3" t="str">
        <f t="shared" si="330"/>
        <v/>
      </c>
      <c r="BKS41" s="6">
        <v>39994</v>
      </c>
      <c r="BKT41" s="1">
        <v>10.6</v>
      </c>
      <c r="BKU41" s="1">
        <v>50794381</v>
      </c>
      <c r="BKV41" s="3">
        <f t="shared" si="331"/>
        <v>538420438.60000002</v>
      </c>
      <c r="BKX41" s="6">
        <v>39994</v>
      </c>
      <c r="BKY41" s="1">
        <v>55.83</v>
      </c>
      <c r="BKZ41" s="1">
        <v>114893746</v>
      </c>
      <c r="BLA41" s="3">
        <f t="shared" si="332"/>
        <v>6414517839.1799994</v>
      </c>
      <c r="BLC41" s="6">
        <v>39994</v>
      </c>
      <c r="BLD41" s="1">
        <v>25.25</v>
      </c>
      <c r="BLE41" s="1">
        <v>340328342</v>
      </c>
      <c r="BLF41" s="3">
        <f t="shared" si="333"/>
        <v>8593290635.5</v>
      </c>
      <c r="BLH41" s="6">
        <v>39994</v>
      </c>
      <c r="BLI41" s="1">
        <v>62.23</v>
      </c>
      <c r="BLJ41" s="1">
        <v>76984326</v>
      </c>
      <c r="BLK41" s="3">
        <f t="shared" si="334"/>
        <v>4790734606.9799995</v>
      </c>
      <c r="BLM41" s="6">
        <v>39994</v>
      </c>
      <c r="BLN41" s="1">
        <v>20.46</v>
      </c>
      <c r="BLO41" s="1">
        <v>472093314</v>
      </c>
      <c r="BLP41" s="3">
        <f t="shared" si="335"/>
        <v>9659029204.4400005</v>
      </c>
      <c r="BLR41" s="6">
        <v>39994</v>
      </c>
      <c r="BLS41" s="1">
        <v>15.58</v>
      </c>
      <c r="BLT41" s="1">
        <v>1056568887</v>
      </c>
      <c r="BLU41" s="3">
        <f t="shared" si="336"/>
        <v>16461343259.460001</v>
      </c>
      <c r="BLZ41" s="3" t="str">
        <f t="shared" si="337"/>
        <v/>
      </c>
      <c r="BMB41" s="6">
        <v>39994</v>
      </c>
      <c r="BMC41" s="1">
        <v>14.523400000000001</v>
      </c>
      <c r="BMD41" s="1">
        <v>200082358</v>
      </c>
      <c r="BME41" s="3">
        <f t="shared" si="338"/>
        <v>2905876118.1772003</v>
      </c>
      <c r="BMJ41" s="3" t="str">
        <f t="shared" si="339"/>
        <v/>
      </c>
      <c r="BML41" s="6">
        <v>39994</v>
      </c>
      <c r="BMM41" s="1">
        <v>24.003299999999999</v>
      </c>
      <c r="BMN41" s="1">
        <v>415280928</v>
      </c>
      <c r="BMO41" s="3">
        <f t="shared" si="340"/>
        <v>9968112699.0623989</v>
      </c>
      <c r="BMQ41" s="6">
        <v>39994</v>
      </c>
      <c r="BMR41" s="1">
        <v>26.5</v>
      </c>
      <c r="BMS41" s="1">
        <v>350671240</v>
      </c>
      <c r="BMT41" s="3">
        <f t="shared" si="341"/>
        <v>9292787860</v>
      </c>
      <c r="BMV41" s="6">
        <v>39994</v>
      </c>
      <c r="BMW41" s="1">
        <v>35.85</v>
      </c>
      <c r="BMX41" s="1">
        <v>142278812</v>
      </c>
      <c r="BMY41" s="3">
        <f t="shared" si="342"/>
        <v>5100695410.1999998</v>
      </c>
      <c r="BND41" s="3" t="str">
        <f t="shared" si="343"/>
        <v/>
      </c>
      <c r="BNF41" s="6">
        <v>39994</v>
      </c>
      <c r="BNG41" s="1">
        <v>38.44</v>
      </c>
      <c r="BNH41" s="1">
        <v>159086242</v>
      </c>
      <c r="BNI41" s="3">
        <f t="shared" si="344"/>
        <v>6115275142.4799995</v>
      </c>
      <c r="BNK41" s="6">
        <v>39994</v>
      </c>
      <c r="BNL41" s="1">
        <v>44</v>
      </c>
      <c r="BNM41" s="1">
        <v>210966261</v>
      </c>
      <c r="BNN41" s="3">
        <f t="shared" si="345"/>
        <v>9282515484</v>
      </c>
      <c r="BNP41" s="6">
        <v>39994</v>
      </c>
      <c r="BNQ41" s="1">
        <v>26</v>
      </c>
      <c r="BNR41" s="1">
        <v>198108266</v>
      </c>
      <c r="BNS41" s="3">
        <f t="shared" si="346"/>
        <v>5150814916</v>
      </c>
      <c r="BNU41" s="6">
        <v>39994</v>
      </c>
      <c r="BNV41" s="1">
        <v>18.809999999999999</v>
      </c>
      <c r="BNW41" s="1">
        <v>255246080</v>
      </c>
      <c r="BNX41" s="3">
        <f t="shared" si="347"/>
        <v>4801178764.7999992</v>
      </c>
      <c r="BNZ41" s="6">
        <v>39994</v>
      </c>
      <c r="BOA41" s="1">
        <v>21.72</v>
      </c>
      <c r="BOB41" s="1">
        <v>482138684</v>
      </c>
      <c r="BOC41" s="3">
        <f t="shared" si="348"/>
        <v>10472052216.48</v>
      </c>
      <c r="BOE41" s="6">
        <v>39994</v>
      </c>
      <c r="BOF41" s="1">
        <v>72.739999999999995</v>
      </c>
      <c r="BOG41" s="1">
        <v>71619175</v>
      </c>
      <c r="BOH41" s="3">
        <f t="shared" si="349"/>
        <v>5209578789.5</v>
      </c>
      <c r="BOJ41" s="6">
        <v>39994</v>
      </c>
      <c r="BOK41" s="1">
        <v>17.5473</v>
      </c>
      <c r="BOL41" s="1">
        <v>1117899338</v>
      </c>
      <c r="BOM41" s="3">
        <f t="shared" si="350"/>
        <v>19616115053.687401</v>
      </c>
      <c r="BOO41" s="6">
        <v>39994</v>
      </c>
      <c r="BOP41" s="1">
        <v>28.19</v>
      </c>
      <c r="BOQ41" s="1">
        <v>247385622</v>
      </c>
      <c r="BOR41" s="3">
        <f t="shared" si="351"/>
        <v>6973800684.1800003</v>
      </c>
      <c r="BOT41" s="6">
        <v>39994</v>
      </c>
      <c r="BOU41" s="1">
        <v>7.2096</v>
      </c>
      <c r="BOV41" s="1">
        <v>1176562153</v>
      </c>
      <c r="BOW41" s="3">
        <f t="shared" si="352"/>
        <v>8482542498.2687998</v>
      </c>
      <c r="BOY41" s="6">
        <v>39994</v>
      </c>
      <c r="BOZ41" s="1">
        <v>54.552999999999997</v>
      </c>
      <c r="BPA41" s="1">
        <v>264237906</v>
      </c>
      <c r="BPB41" s="3">
        <f t="shared" si="353"/>
        <v>14414970486.018</v>
      </c>
      <c r="BPD41" s="6">
        <v>39994</v>
      </c>
      <c r="BPE41" s="1">
        <v>27.27</v>
      </c>
      <c r="BPF41" s="1">
        <v>130413715</v>
      </c>
      <c r="BPG41" s="3">
        <f t="shared" si="354"/>
        <v>3556382008.0499997</v>
      </c>
      <c r="BPI41" s="6">
        <v>39994</v>
      </c>
      <c r="BPJ41" s="1">
        <v>17.54</v>
      </c>
      <c r="BPK41" s="1">
        <v>894213533</v>
      </c>
      <c r="BPL41" s="3">
        <f t="shared" si="355"/>
        <v>15684505368.82</v>
      </c>
      <c r="BPQ41" s="3" t="str">
        <f t="shared" si="356"/>
        <v/>
      </c>
      <c r="BPS41" s="6">
        <v>39994</v>
      </c>
      <c r="BPT41" s="1">
        <v>11.01</v>
      </c>
      <c r="BPU41" s="1">
        <v>1255437364</v>
      </c>
      <c r="BPV41" s="3">
        <f t="shared" si="357"/>
        <v>13822365377.639999</v>
      </c>
      <c r="BPX41" s="6">
        <v>39994</v>
      </c>
      <c r="BPY41" s="1">
        <v>9.5425000000000004</v>
      </c>
      <c r="BPZ41" s="1">
        <v>548097592</v>
      </c>
      <c r="BQA41" s="3">
        <f t="shared" si="358"/>
        <v>5230221271.6599998</v>
      </c>
      <c r="BQF41" s="3" t="str">
        <f t="shared" si="359"/>
        <v/>
      </c>
      <c r="BQH41" s="6">
        <v>39994</v>
      </c>
      <c r="BQI41" s="1">
        <v>5.9059999999999997</v>
      </c>
      <c r="BQJ41" s="1">
        <v>858226698</v>
      </c>
      <c r="BQK41" s="3">
        <f t="shared" si="360"/>
        <v>5068686878.3879995</v>
      </c>
      <c r="BQM41" s="6">
        <v>39994</v>
      </c>
      <c r="BQN41" s="1">
        <v>28.3</v>
      </c>
      <c r="BQO41" s="1">
        <v>486898835</v>
      </c>
      <c r="BQP41" s="3">
        <f t="shared" si="361"/>
        <v>13779237030.5</v>
      </c>
      <c r="BQU41" s="3" t="str">
        <f t="shared" si="362"/>
        <v/>
      </c>
      <c r="BQW41" s="6">
        <v>39994</v>
      </c>
      <c r="BQX41" s="1">
        <v>23.42</v>
      </c>
      <c r="BQY41" s="1">
        <v>1080279942</v>
      </c>
      <c r="BQZ41" s="3">
        <f t="shared" si="363"/>
        <v>25300156241.640003</v>
      </c>
      <c r="BRB41" s="6">
        <v>39994</v>
      </c>
      <c r="BRC41" s="1">
        <v>11.29</v>
      </c>
      <c r="BRD41" s="1">
        <v>1342938557</v>
      </c>
      <c r="BRE41" s="3">
        <f t="shared" si="364"/>
        <v>15161776308.529999</v>
      </c>
      <c r="BRG41" s="6">
        <v>39994</v>
      </c>
      <c r="BRH41" s="1">
        <v>18.649999999999999</v>
      </c>
      <c r="BRI41" s="1">
        <v>3411947854</v>
      </c>
      <c r="BRJ41" s="3">
        <f t="shared" si="365"/>
        <v>63632827477.099998</v>
      </c>
      <c r="BRL41" s="6">
        <v>39994</v>
      </c>
      <c r="BRM41" s="1">
        <v>16.55</v>
      </c>
      <c r="BRN41" s="1">
        <v>4145047876</v>
      </c>
      <c r="BRO41" s="3">
        <f t="shared" si="366"/>
        <v>68600542347.800003</v>
      </c>
      <c r="BRQ41" s="6">
        <v>39994</v>
      </c>
      <c r="BRR41" s="1">
        <v>21.42</v>
      </c>
      <c r="BRS41" s="1">
        <v>2196837241</v>
      </c>
      <c r="BRT41" s="3">
        <f t="shared" si="367"/>
        <v>47056253702.220001</v>
      </c>
      <c r="BRV41" s="6">
        <v>39994</v>
      </c>
      <c r="BRW41" s="1">
        <v>66.25</v>
      </c>
      <c r="BRX41" s="1">
        <v>792299511</v>
      </c>
      <c r="BRY41" s="3">
        <f t="shared" si="368"/>
        <v>52489842603.75</v>
      </c>
      <c r="BSA41" s="6">
        <v>39994</v>
      </c>
      <c r="BSB41" s="1">
        <v>15.565</v>
      </c>
      <c r="BSC41" s="1">
        <v>2459174548</v>
      </c>
      <c r="BSD41" s="3">
        <f t="shared" si="369"/>
        <v>38277051839.619995</v>
      </c>
      <c r="BSF41" s="6">
        <v>39994</v>
      </c>
      <c r="BSG41" s="1">
        <v>24.26</v>
      </c>
      <c r="BSH41" s="1">
        <v>8368834051</v>
      </c>
      <c r="BSI41" s="3">
        <f t="shared" si="370"/>
        <v>203027914077.26001</v>
      </c>
      <c r="BSN41" s="3" t="str">
        <f t="shared" si="371"/>
        <v/>
      </c>
      <c r="BSP41" s="6">
        <v>39994</v>
      </c>
      <c r="BSQ41" s="1">
        <v>210.999</v>
      </c>
      <c r="BSR41" s="1">
        <v>215413432</v>
      </c>
      <c r="BSS41" s="3">
        <f t="shared" si="372"/>
        <v>45452018738.568001</v>
      </c>
      <c r="BSU41" s="6">
        <v>39994</v>
      </c>
      <c r="BSV41" s="1">
        <v>20.347100000000001</v>
      </c>
      <c r="BSW41" s="1">
        <v>8489954543</v>
      </c>
      <c r="BSX41" s="3">
        <f t="shared" si="373"/>
        <v>172745954081.87531</v>
      </c>
    </row>
    <row r="42" spans="2:1870" x14ac:dyDescent="0.2">
      <c r="B42" s="6">
        <v>39903</v>
      </c>
      <c r="C42" s="1">
        <v>1.2</v>
      </c>
      <c r="D42" s="1">
        <v>94729</v>
      </c>
      <c r="E42" s="3">
        <f t="shared" si="0"/>
        <v>113674.8</v>
      </c>
      <c r="G42" s="6">
        <v>39813</v>
      </c>
      <c r="H42" s="1">
        <v>1.1000000000000001E-3</v>
      </c>
      <c r="I42" s="1">
        <v>369408</v>
      </c>
      <c r="J42" s="3">
        <f t="shared" si="1"/>
        <v>406.34880000000004</v>
      </c>
      <c r="O42" s="3" t="str">
        <f t="shared" si="2"/>
        <v/>
      </c>
      <c r="Q42" s="6">
        <v>39903</v>
      </c>
      <c r="R42" s="1">
        <v>22.5</v>
      </c>
      <c r="S42" s="1">
        <v>485</v>
      </c>
      <c r="T42" s="3">
        <f t="shared" si="3"/>
        <v>10912.5</v>
      </c>
      <c r="V42" s="6">
        <v>39903</v>
      </c>
      <c r="W42" s="1">
        <v>1E-3</v>
      </c>
      <c r="X42" s="1">
        <v>589353</v>
      </c>
      <c r="Y42" s="3">
        <f t="shared" si="4"/>
        <v>589.35300000000007</v>
      </c>
      <c r="AA42" s="6">
        <v>39903</v>
      </c>
      <c r="AB42" s="1">
        <v>1.25E-4</v>
      </c>
      <c r="AC42" s="1">
        <v>13197</v>
      </c>
      <c r="AD42" s="3">
        <f t="shared" si="5"/>
        <v>1.6496250000000001</v>
      </c>
      <c r="AF42" s="6">
        <v>39629</v>
      </c>
      <c r="AG42" s="1">
        <v>1.25E-4</v>
      </c>
      <c r="AH42" s="1">
        <v>1081207</v>
      </c>
      <c r="AI42" s="3">
        <f t="shared" si="6"/>
        <v>135.15087500000001</v>
      </c>
      <c r="AK42" s="6">
        <v>39903</v>
      </c>
      <c r="AL42" s="1">
        <v>11.25</v>
      </c>
      <c r="AM42" s="1">
        <v>132</v>
      </c>
      <c r="AN42" s="3">
        <f t="shared" si="7"/>
        <v>1485</v>
      </c>
      <c r="AS42" s="3" t="str">
        <f t="shared" si="8"/>
        <v/>
      </c>
      <c r="AX42" s="3" t="str">
        <f t="shared" si="9"/>
        <v/>
      </c>
      <c r="AZ42" s="6">
        <v>39903</v>
      </c>
      <c r="BA42" s="1">
        <v>909.09090000000003</v>
      </c>
      <c r="BB42" s="1">
        <v>71</v>
      </c>
      <c r="BC42" s="3">
        <f t="shared" si="10"/>
        <v>64545.4539</v>
      </c>
      <c r="BE42" s="6">
        <v>39721</v>
      </c>
      <c r="BF42" s="1">
        <v>6.2500000000000001E-4</v>
      </c>
      <c r="BG42" s="1">
        <v>9900748</v>
      </c>
      <c r="BH42" s="3">
        <f t="shared" si="11"/>
        <v>6187.9674999999997</v>
      </c>
      <c r="BJ42" s="6">
        <v>39903</v>
      </c>
      <c r="BK42" s="1">
        <v>0.04</v>
      </c>
      <c r="BL42" s="1">
        <v>304954</v>
      </c>
      <c r="BM42" s="3">
        <f t="shared" si="12"/>
        <v>12198.16</v>
      </c>
      <c r="BO42" s="6">
        <v>39903</v>
      </c>
      <c r="BP42" s="1">
        <v>1.01</v>
      </c>
      <c r="BQ42" s="1">
        <v>2600</v>
      </c>
      <c r="BR42" s="3">
        <f t="shared" si="13"/>
        <v>2626</v>
      </c>
      <c r="BT42" s="6">
        <v>39353</v>
      </c>
      <c r="BU42" s="1">
        <v>1E-4</v>
      </c>
      <c r="BV42" s="1">
        <v>41580</v>
      </c>
      <c r="BW42" s="3">
        <f t="shared" si="14"/>
        <v>4.1580000000000004</v>
      </c>
      <c r="BY42" s="6">
        <v>39903</v>
      </c>
      <c r="BZ42" s="1">
        <v>0.9</v>
      </c>
      <c r="CA42" s="1">
        <v>339130</v>
      </c>
      <c r="CB42" s="3">
        <f t="shared" si="15"/>
        <v>305217</v>
      </c>
      <c r="CD42" s="6">
        <v>39903</v>
      </c>
      <c r="CE42" s="1">
        <v>0.89800000000000002</v>
      </c>
      <c r="CF42" s="1">
        <v>672186</v>
      </c>
      <c r="CG42" s="3">
        <f t="shared" si="16"/>
        <v>603623.02800000005</v>
      </c>
      <c r="CI42" s="6">
        <v>39903</v>
      </c>
      <c r="CJ42" s="1">
        <v>1.25E-4</v>
      </c>
      <c r="CK42" s="1">
        <v>49732</v>
      </c>
      <c r="CL42" s="3">
        <f t="shared" si="17"/>
        <v>6.2164999999999999</v>
      </c>
      <c r="CQ42" s="3" t="str">
        <f t="shared" si="18"/>
        <v/>
      </c>
      <c r="CS42" s="6">
        <v>39903</v>
      </c>
      <c r="CT42" s="1">
        <v>0.61</v>
      </c>
      <c r="CU42" s="1">
        <v>1525353</v>
      </c>
      <c r="CV42" s="3">
        <f t="shared" si="19"/>
        <v>930465.33</v>
      </c>
      <c r="CX42" s="6">
        <v>39903</v>
      </c>
      <c r="CY42" s="1">
        <v>6.6</v>
      </c>
      <c r="CZ42" s="1">
        <v>214456</v>
      </c>
      <c r="DA42" s="3">
        <f t="shared" si="20"/>
        <v>1415409.5999999999</v>
      </c>
      <c r="DC42" s="6">
        <v>39903</v>
      </c>
      <c r="DD42" s="1">
        <v>0.05</v>
      </c>
      <c r="DE42" s="1">
        <v>4683</v>
      </c>
      <c r="DF42" s="3">
        <f t="shared" si="21"/>
        <v>234.15</v>
      </c>
      <c r="DH42" s="6">
        <v>39903</v>
      </c>
      <c r="DI42" s="1">
        <v>0.6</v>
      </c>
      <c r="DJ42" s="1">
        <v>3919766</v>
      </c>
      <c r="DK42" s="3">
        <f t="shared" si="22"/>
        <v>2351859.6</v>
      </c>
      <c r="DM42" s="6">
        <v>39629</v>
      </c>
      <c r="DN42" s="1">
        <v>58</v>
      </c>
      <c r="DO42" s="1">
        <v>1023</v>
      </c>
      <c r="DP42" s="3">
        <f t="shared" si="23"/>
        <v>59334</v>
      </c>
      <c r="DR42" s="6">
        <v>39903</v>
      </c>
      <c r="DS42" s="1">
        <v>0.18</v>
      </c>
      <c r="DT42" s="1">
        <v>4183765</v>
      </c>
      <c r="DU42" s="3">
        <f t="shared" si="24"/>
        <v>753077.7</v>
      </c>
      <c r="DW42" s="6">
        <v>39538</v>
      </c>
      <c r="DX42" s="1">
        <v>299.99990000000003</v>
      </c>
      <c r="DY42" s="1">
        <v>39</v>
      </c>
      <c r="DZ42" s="3">
        <f t="shared" si="25"/>
        <v>11699.9961</v>
      </c>
      <c r="EB42" s="6">
        <v>39903</v>
      </c>
      <c r="EC42" s="1">
        <v>4.1901000000000002</v>
      </c>
      <c r="ED42" s="1">
        <v>9365</v>
      </c>
      <c r="EE42" s="3">
        <f t="shared" si="26"/>
        <v>39240.286500000002</v>
      </c>
      <c r="EG42" s="6">
        <v>39903</v>
      </c>
      <c r="EH42" s="1">
        <v>85.6</v>
      </c>
      <c r="EI42" s="1">
        <v>105342</v>
      </c>
      <c r="EJ42" s="3">
        <f t="shared" si="27"/>
        <v>9017275.1999999993</v>
      </c>
      <c r="EL42" s="6">
        <v>39903</v>
      </c>
      <c r="EM42" s="1">
        <v>3.45</v>
      </c>
      <c r="EN42" s="1">
        <v>962759</v>
      </c>
      <c r="EO42" s="3">
        <f t="shared" si="28"/>
        <v>3321518.5500000003</v>
      </c>
      <c r="EQ42" s="6">
        <v>37894</v>
      </c>
      <c r="ER42" s="1">
        <v>0.25</v>
      </c>
      <c r="ES42" s="1">
        <v>20000</v>
      </c>
      <c r="ET42" s="3">
        <f t="shared" si="29"/>
        <v>5000</v>
      </c>
      <c r="EV42" s="6">
        <v>39903</v>
      </c>
      <c r="EW42" s="1">
        <v>0.25</v>
      </c>
      <c r="EX42" s="1">
        <v>6772007</v>
      </c>
      <c r="EY42" s="3">
        <f t="shared" si="30"/>
        <v>1693001.75</v>
      </c>
      <c r="FD42" s="3" t="str">
        <f t="shared" si="31"/>
        <v/>
      </c>
      <c r="FI42" s="3" t="str">
        <f t="shared" si="32"/>
        <v/>
      </c>
      <c r="FK42" s="6">
        <v>39903</v>
      </c>
      <c r="FL42" s="1">
        <v>4.4800000000000004</v>
      </c>
      <c r="FM42" s="1">
        <v>5060952</v>
      </c>
      <c r="FN42" s="3">
        <f t="shared" si="33"/>
        <v>22673064.960000001</v>
      </c>
      <c r="FP42" s="6">
        <v>39903</v>
      </c>
      <c r="FQ42" s="1">
        <v>0.05</v>
      </c>
      <c r="FR42" s="1">
        <v>22140201</v>
      </c>
      <c r="FS42" s="3">
        <f t="shared" si="34"/>
        <v>1107010.05</v>
      </c>
      <c r="FU42" s="6">
        <v>39903</v>
      </c>
      <c r="FV42" s="1">
        <v>1.38E-2</v>
      </c>
      <c r="FW42" s="1">
        <v>83237</v>
      </c>
      <c r="FX42" s="3">
        <f t="shared" si="35"/>
        <v>1148.6705999999999</v>
      </c>
      <c r="FZ42" s="6">
        <v>39903</v>
      </c>
      <c r="GA42" s="1">
        <v>17</v>
      </c>
      <c r="GB42" s="1">
        <v>29825</v>
      </c>
      <c r="GC42" s="3">
        <f t="shared" si="36"/>
        <v>507025</v>
      </c>
      <c r="GE42" s="6">
        <v>39813</v>
      </c>
      <c r="GF42" s="1">
        <v>0.01</v>
      </c>
      <c r="GG42" s="1">
        <v>777544</v>
      </c>
      <c r="GH42" s="3">
        <f t="shared" si="37"/>
        <v>7775.4400000000005</v>
      </c>
      <c r="GJ42" s="6">
        <v>39903</v>
      </c>
      <c r="GK42" s="1">
        <v>0.2</v>
      </c>
      <c r="GL42" s="1">
        <v>6363606</v>
      </c>
      <c r="GM42" s="3">
        <f t="shared" si="38"/>
        <v>1272721.2000000002</v>
      </c>
      <c r="GR42" s="3" t="str">
        <f t="shared" si="39"/>
        <v/>
      </c>
      <c r="GW42" s="3" t="str">
        <f t="shared" si="40"/>
        <v/>
      </c>
      <c r="HB42" s="3" t="str">
        <f t="shared" si="41"/>
        <v/>
      </c>
      <c r="HD42" s="6">
        <v>39903</v>
      </c>
      <c r="HE42" s="1">
        <v>1890000.378</v>
      </c>
      <c r="HF42" s="1">
        <v>0</v>
      </c>
      <c r="HG42" s="3" t="str">
        <f t="shared" si="42"/>
        <v/>
      </c>
      <c r="HL42" s="3" t="str">
        <f t="shared" si="43"/>
        <v/>
      </c>
      <c r="HN42" s="6">
        <v>39903</v>
      </c>
      <c r="HO42" s="1">
        <v>0.15</v>
      </c>
      <c r="HP42" s="1">
        <v>290223</v>
      </c>
      <c r="HQ42" s="3">
        <f t="shared" si="44"/>
        <v>43533.45</v>
      </c>
      <c r="HS42" s="6">
        <v>39903</v>
      </c>
      <c r="HT42" s="1">
        <v>0.67</v>
      </c>
      <c r="HU42" s="1">
        <v>4641409</v>
      </c>
      <c r="HV42" s="3">
        <f t="shared" si="45"/>
        <v>3109744.0300000003</v>
      </c>
      <c r="IA42" s="3" t="str">
        <f t="shared" si="46"/>
        <v/>
      </c>
      <c r="IC42" s="6">
        <v>39903</v>
      </c>
      <c r="ID42" s="1">
        <v>0.25</v>
      </c>
      <c r="IE42" s="1">
        <v>200</v>
      </c>
      <c r="IF42" s="3">
        <f t="shared" si="47"/>
        <v>50</v>
      </c>
      <c r="IH42" s="6">
        <v>39903</v>
      </c>
      <c r="II42" s="1">
        <v>1.35</v>
      </c>
      <c r="IJ42" s="1">
        <v>70327</v>
      </c>
      <c r="IK42" s="3">
        <f t="shared" si="48"/>
        <v>94941.450000000012</v>
      </c>
      <c r="IM42" s="6">
        <v>39903</v>
      </c>
      <c r="IN42" s="1">
        <v>6.3000000000000003E-4</v>
      </c>
      <c r="IO42" s="1">
        <v>73029621</v>
      </c>
      <c r="IP42" s="3">
        <f t="shared" si="49"/>
        <v>46008.661230000005</v>
      </c>
      <c r="IR42" s="6">
        <v>39903</v>
      </c>
      <c r="IS42" s="1">
        <v>92.4</v>
      </c>
      <c r="IT42" s="1">
        <v>5037</v>
      </c>
      <c r="IU42" s="3">
        <f t="shared" si="50"/>
        <v>465418.80000000005</v>
      </c>
      <c r="IW42" s="6">
        <v>39903</v>
      </c>
      <c r="IX42" s="1">
        <v>0.34</v>
      </c>
      <c r="IY42" s="1">
        <v>1718056</v>
      </c>
      <c r="IZ42" s="3">
        <f t="shared" si="51"/>
        <v>584139.04</v>
      </c>
      <c r="JB42" s="6">
        <v>39903</v>
      </c>
      <c r="JC42" s="1">
        <v>0.3125</v>
      </c>
      <c r="JD42" s="1">
        <v>10160</v>
      </c>
      <c r="JE42" s="3">
        <f t="shared" si="52"/>
        <v>3175</v>
      </c>
      <c r="JG42" s="6">
        <v>39903</v>
      </c>
      <c r="JH42" s="1">
        <v>1.4999999999999999E-2</v>
      </c>
      <c r="JI42" s="1">
        <v>1942245</v>
      </c>
      <c r="JJ42" s="3">
        <f t="shared" si="53"/>
        <v>29133.674999999999</v>
      </c>
      <c r="JO42" s="3" t="str">
        <f t="shared" si="54"/>
        <v/>
      </c>
      <c r="JQ42" s="6">
        <v>39903</v>
      </c>
      <c r="JR42" s="1">
        <v>425</v>
      </c>
      <c r="JS42" s="1">
        <v>344</v>
      </c>
      <c r="JT42" s="3">
        <f t="shared" si="55"/>
        <v>146200</v>
      </c>
      <c r="JY42" s="3" t="str">
        <f t="shared" si="56"/>
        <v/>
      </c>
      <c r="KA42" s="6">
        <v>38716</v>
      </c>
      <c r="KB42" s="1">
        <v>9.35</v>
      </c>
      <c r="KC42" s="1">
        <v>19089</v>
      </c>
      <c r="KD42" s="3">
        <f t="shared" si="57"/>
        <v>178482.15</v>
      </c>
      <c r="KI42" s="3" t="str">
        <f t="shared" si="58"/>
        <v/>
      </c>
      <c r="KK42" s="6">
        <v>39903</v>
      </c>
      <c r="KL42" s="1">
        <v>16.11</v>
      </c>
      <c r="KM42" s="1">
        <v>1549853</v>
      </c>
      <c r="KN42" s="3">
        <f t="shared" si="59"/>
        <v>24968131.829999998</v>
      </c>
      <c r="KS42" s="3" t="str">
        <f t="shared" si="60"/>
        <v/>
      </c>
      <c r="KU42" s="6">
        <v>39903</v>
      </c>
      <c r="KV42" s="1">
        <v>0.65500000000000003</v>
      </c>
      <c r="KW42" s="1">
        <v>2317698</v>
      </c>
      <c r="KX42" s="3">
        <f t="shared" si="61"/>
        <v>1518092.1900000002</v>
      </c>
      <c r="LC42" s="3" t="str">
        <f t="shared" si="62"/>
        <v/>
      </c>
      <c r="LE42" s="6">
        <v>39903</v>
      </c>
      <c r="LF42" s="1">
        <v>4.0000000000000001E-3</v>
      </c>
      <c r="LG42" s="1">
        <v>134375</v>
      </c>
      <c r="LH42" s="3">
        <f t="shared" si="63"/>
        <v>537.5</v>
      </c>
      <c r="LJ42" s="6">
        <v>39903</v>
      </c>
      <c r="LK42" s="1">
        <v>8.1999999999999993</v>
      </c>
      <c r="LL42" s="1">
        <v>2017</v>
      </c>
      <c r="LM42" s="3">
        <f t="shared" si="64"/>
        <v>16539.399999999998</v>
      </c>
      <c r="LO42" s="6">
        <v>39629</v>
      </c>
      <c r="LP42" s="1">
        <v>1.1000000000000001</v>
      </c>
      <c r="LQ42" s="1">
        <v>2234</v>
      </c>
      <c r="LR42" s="3">
        <f t="shared" si="65"/>
        <v>2457.4</v>
      </c>
      <c r="LW42" s="3" t="str">
        <f t="shared" si="66"/>
        <v/>
      </c>
      <c r="MB42" s="3" t="str">
        <f t="shared" si="67"/>
        <v/>
      </c>
      <c r="MD42" s="6">
        <v>39903</v>
      </c>
      <c r="ME42" s="1">
        <v>0.13</v>
      </c>
      <c r="MF42" s="1">
        <v>198754</v>
      </c>
      <c r="MG42" s="3">
        <f t="shared" si="68"/>
        <v>25838.02</v>
      </c>
      <c r="ML42" s="3" t="str">
        <f t="shared" si="69"/>
        <v/>
      </c>
      <c r="MQ42" s="3" t="str">
        <f t="shared" si="70"/>
        <v/>
      </c>
      <c r="MS42" s="6">
        <v>39903</v>
      </c>
      <c r="MT42" s="1">
        <v>1.01</v>
      </c>
      <c r="MU42" s="1">
        <v>19325</v>
      </c>
      <c r="MV42" s="3">
        <f t="shared" si="71"/>
        <v>19518.25</v>
      </c>
      <c r="NA42" s="3" t="str">
        <f t="shared" si="72"/>
        <v/>
      </c>
      <c r="NC42" s="6">
        <v>39903</v>
      </c>
      <c r="ND42" s="1">
        <v>0.75</v>
      </c>
      <c r="NE42" s="1">
        <v>320796</v>
      </c>
      <c r="NF42" s="3">
        <f t="shared" si="73"/>
        <v>240597</v>
      </c>
      <c r="NK42" s="3" t="str">
        <f t="shared" si="74"/>
        <v/>
      </c>
      <c r="NM42" s="6">
        <v>39903</v>
      </c>
      <c r="NN42" s="1">
        <v>2.15</v>
      </c>
      <c r="NO42" s="1">
        <v>24050</v>
      </c>
      <c r="NP42" s="3">
        <f t="shared" si="75"/>
        <v>51707.5</v>
      </c>
      <c r="NR42" s="6">
        <v>39903</v>
      </c>
      <c r="NS42" s="1">
        <v>18.2</v>
      </c>
      <c r="NT42" s="1">
        <v>340854</v>
      </c>
      <c r="NU42" s="3">
        <f t="shared" si="76"/>
        <v>6203542.7999999998</v>
      </c>
      <c r="NZ42" s="3" t="str">
        <f t="shared" si="77"/>
        <v/>
      </c>
      <c r="OB42" s="6">
        <v>39903</v>
      </c>
      <c r="OC42" s="1">
        <v>1.1000000000000001</v>
      </c>
      <c r="OD42" s="1">
        <v>301936</v>
      </c>
      <c r="OE42" s="3">
        <f t="shared" si="78"/>
        <v>332129.60000000003</v>
      </c>
      <c r="OG42" s="6">
        <v>39903</v>
      </c>
      <c r="OH42" s="1">
        <v>0.15</v>
      </c>
      <c r="OI42" s="1">
        <v>12320</v>
      </c>
      <c r="OJ42" s="3">
        <f t="shared" si="79"/>
        <v>1848</v>
      </c>
      <c r="OO42" s="3" t="str">
        <f t="shared" si="80"/>
        <v/>
      </c>
      <c r="OQ42" s="6">
        <v>39903</v>
      </c>
      <c r="OR42" s="1">
        <v>163.19999999999999</v>
      </c>
      <c r="OS42" s="1">
        <v>8863</v>
      </c>
      <c r="OT42" s="3">
        <f t="shared" si="81"/>
        <v>1446441.5999999999</v>
      </c>
      <c r="OV42" s="6">
        <v>39903</v>
      </c>
      <c r="OW42" s="1">
        <v>0.97</v>
      </c>
      <c r="OX42" s="1">
        <v>417245</v>
      </c>
      <c r="OY42" s="3">
        <f t="shared" si="82"/>
        <v>404727.64999999997</v>
      </c>
      <c r="PA42" s="6">
        <v>39903</v>
      </c>
      <c r="PB42" s="1">
        <v>1.99</v>
      </c>
      <c r="PC42" s="1">
        <v>764520</v>
      </c>
      <c r="PD42" s="3">
        <f t="shared" si="83"/>
        <v>1521394.8</v>
      </c>
      <c r="PI42" s="3" t="str">
        <f t="shared" si="84"/>
        <v/>
      </c>
      <c r="PK42" s="6">
        <v>39903</v>
      </c>
      <c r="PL42" s="1">
        <v>1.95</v>
      </c>
      <c r="PM42" s="1">
        <v>36050</v>
      </c>
      <c r="PN42" s="3">
        <f t="shared" si="85"/>
        <v>70297.5</v>
      </c>
      <c r="PP42" s="6">
        <v>39903</v>
      </c>
      <c r="PQ42" s="1">
        <v>1.5</v>
      </c>
      <c r="PR42" s="1">
        <v>217781</v>
      </c>
      <c r="PS42" s="3">
        <f t="shared" si="86"/>
        <v>326671.5</v>
      </c>
      <c r="PU42" s="6">
        <v>39903</v>
      </c>
      <c r="PV42" s="1">
        <v>101.8</v>
      </c>
      <c r="PW42" s="1">
        <v>49668</v>
      </c>
      <c r="PX42" s="3">
        <f t="shared" si="87"/>
        <v>5056202.3999999994</v>
      </c>
      <c r="QC42" s="3" t="str">
        <f t="shared" si="88"/>
        <v/>
      </c>
      <c r="QE42" s="6">
        <v>39903</v>
      </c>
      <c r="QF42" s="1">
        <v>1.952</v>
      </c>
      <c r="QG42" s="1">
        <v>987615</v>
      </c>
      <c r="QH42" s="3">
        <f t="shared" si="89"/>
        <v>1927824.48</v>
      </c>
      <c r="QJ42" s="6">
        <v>39903</v>
      </c>
      <c r="QK42" s="1">
        <v>1.99</v>
      </c>
      <c r="QL42" s="1">
        <v>43766</v>
      </c>
      <c r="QM42" s="3">
        <f t="shared" si="90"/>
        <v>87094.34</v>
      </c>
      <c r="QO42" s="6">
        <v>39903</v>
      </c>
      <c r="QP42" s="1">
        <v>5.6</v>
      </c>
      <c r="QQ42" s="1">
        <v>253938</v>
      </c>
      <c r="QR42" s="3">
        <f t="shared" si="91"/>
        <v>1422052.7999999998</v>
      </c>
      <c r="QT42" s="6">
        <v>39903</v>
      </c>
      <c r="QU42" s="1">
        <v>12.45</v>
      </c>
      <c r="QV42" s="1">
        <v>173990</v>
      </c>
      <c r="QW42" s="3">
        <f t="shared" si="92"/>
        <v>2166175.5</v>
      </c>
      <c r="RB42" s="3" t="str">
        <f t="shared" si="93"/>
        <v/>
      </c>
      <c r="RD42" s="6">
        <v>39903</v>
      </c>
      <c r="RE42" s="1">
        <v>21</v>
      </c>
      <c r="RF42" s="1">
        <v>400</v>
      </c>
      <c r="RG42" s="3">
        <f t="shared" si="94"/>
        <v>8400</v>
      </c>
      <c r="RI42" s="6">
        <v>39903</v>
      </c>
      <c r="RJ42" s="1">
        <v>281.40010000000001</v>
      </c>
      <c r="RK42" s="1">
        <v>13136</v>
      </c>
      <c r="RL42" s="3">
        <f t="shared" si="95"/>
        <v>3696471.7135999999</v>
      </c>
      <c r="RN42" s="6">
        <v>39903</v>
      </c>
      <c r="RO42" s="1">
        <v>80.900000000000006</v>
      </c>
      <c r="RP42" s="1">
        <v>1190750</v>
      </c>
      <c r="RQ42" s="3">
        <f t="shared" si="96"/>
        <v>96331675</v>
      </c>
      <c r="RS42" s="6">
        <v>39903</v>
      </c>
      <c r="RT42" s="1">
        <v>3.8</v>
      </c>
      <c r="RU42" s="1">
        <v>32156</v>
      </c>
      <c r="RV42" s="3">
        <f t="shared" si="97"/>
        <v>122192.79999999999</v>
      </c>
      <c r="RX42" s="6">
        <v>39903</v>
      </c>
      <c r="RY42" s="1">
        <v>3.75</v>
      </c>
      <c r="RZ42" s="1">
        <v>48100</v>
      </c>
      <c r="SA42" s="3">
        <f t="shared" si="98"/>
        <v>180375</v>
      </c>
      <c r="SF42" s="3" t="str">
        <f t="shared" si="99"/>
        <v/>
      </c>
      <c r="SH42" s="6">
        <v>39903</v>
      </c>
      <c r="SI42" s="1">
        <v>3.2999000000000001</v>
      </c>
      <c r="SJ42" s="1">
        <v>251829</v>
      </c>
      <c r="SK42" s="3">
        <f t="shared" si="100"/>
        <v>831010.51710000006</v>
      </c>
      <c r="SM42" s="6">
        <v>39721</v>
      </c>
      <c r="SN42" s="1">
        <v>140</v>
      </c>
      <c r="SO42" s="1">
        <v>24</v>
      </c>
      <c r="SP42" s="3">
        <f t="shared" si="101"/>
        <v>3360</v>
      </c>
      <c r="SU42" s="3" t="str">
        <f t="shared" si="102"/>
        <v/>
      </c>
      <c r="SZ42" s="3" t="str">
        <f t="shared" si="103"/>
        <v/>
      </c>
      <c r="TB42" s="6">
        <v>39903</v>
      </c>
      <c r="TC42" s="1">
        <v>6.7</v>
      </c>
      <c r="TD42" s="1">
        <v>12750</v>
      </c>
      <c r="TE42" s="3">
        <f t="shared" si="104"/>
        <v>85425</v>
      </c>
      <c r="TG42" s="6">
        <v>39903</v>
      </c>
      <c r="TH42" s="1">
        <v>8.1999999999999993</v>
      </c>
      <c r="TI42" s="1">
        <v>267729</v>
      </c>
      <c r="TJ42" s="3">
        <f t="shared" si="105"/>
        <v>2195377.7999999998</v>
      </c>
      <c r="TL42" s="6">
        <v>39903</v>
      </c>
      <c r="TM42" s="1">
        <v>0.5</v>
      </c>
      <c r="TN42" s="1">
        <v>659137</v>
      </c>
      <c r="TO42" s="3">
        <f t="shared" si="106"/>
        <v>329568.5</v>
      </c>
      <c r="TQ42" s="6">
        <v>39903</v>
      </c>
      <c r="TR42" s="1">
        <v>0.17319999999999999</v>
      </c>
      <c r="TS42" s="1">
        <v>1866260</v>
      </c>
      <c r="TT42" s="3">
        <f t="shared" si="107"/>
        <v>323236.23199999996</v>
      </c>
      <c r="TY42" s="3" t="str">
        <f t="shared" si="108"/>
        <v/>
      </c>
      <c r="UA42" s="6">
        <v>39903</v>
      </c>
      <c r="UB42" s="1">
        <v>5.76</v>
      </c>
      <c r="UC42" s="1">
        <v>2836129</v>
      </c>
      <c r="UD42" s="3">
        <f t="shared" si="109"/>
        <v>16336103.039999999</v>
      </c>
      <c r="UF42" s="6">
        <v>39903</v>
      </c>
      <c r="UG42" s="1">
        <v>4.3289999999999997</v>
      </c>
      <c r="UH42" s="1">
        <v>947</v>
      </c>
      <c r="UI42" s="3">
        <f t="shared" si="110"/>
        <v>4099.5630000000001</v>
      </c>
      <c r="UK42" s="6">
        <v>39903</v>
      </c>
      <c r="UL42" s="1">
        <v>7.2</v>
      </c>
      <c r="UM42" s="1">
        <v>26075</v>
      </c>
      <c r="UN42" s="3">
        <f t="shared" si="111"/>
        <v>187740</v>
      </c>
      <c r="UP42" s="6">
        <v>39903</v>
      </c>
      <c r="UQ42" s="1">
        <v>8.5</v>
      </c>
      <c r="UR42" s="1">
        <v>70692</v>
      </c>
      <c r="US42" s="3">
        <f t="shared" si="112"/>
        <v>600882</v>
      </c>
      <c r="UX42" s="3" t="str">
        <f t="shared" si="113"/>
        <v/>
      </c>
      <c r="VC42" s="3" t="str">
        <f t="shared" si="114"/>
        <v/>
      </c>
      <c r="VH42" s="3" t="str">
        <f t="shared" si="115"/>
        <v/>
      </c>
      <c r="VJ42" s="6">
        <v>39903</v>
      </c>
      <c r="VK42" s="1">
        <v>73.5</v>
      </c>
      <c r="VL42" s="1">
        <v>53159</v>
      </c>
      <c r="VM42" s="3">
        <f t="shared" si="116"/>
        <v>3907186.5</v>
      </c>
      <c r="VO42" s="6">
        <v>39903</v>
      </c>
      <c r="VP42" s="1">
        <v>1</v>
      </c>
      <c r="VQ42" s="1">
        <v>635435</v>
      </c>
      <c r="VR42" s="3">
        <f t="shared" si="117"/>
        <v>635435</v>
      </c>
      <c r="VT42" s="6">
        <v>39903</v>
      </c>
      <c r="VU42" s="1">
        <v>0.4</v>
      </c>
      <c r="VV42" s="1">
        <v>73954</v>
      </c>
      <c r="VW42" s="3">
        <f t="shared" si="118"/>
        <v>29581.600000000002</v>
      </c>
      <c r="VY42" s="6">
        <v>39903</v>
      </c>
      <c r="VZ42" s="1">
        <v>1.22</v>
      </c>
      <c r="WA42" s="1">
        <v>2733622</v>
      </c>
      <c r="WB42" s="3">
        <f t="shared" si="119"/>
        <v>3335018.84</v>
      </c>
      <c r="WG42" s="3" t="str">
        <f t="shared" si="120"/>
        <v/>
      </c>
      <c r="WL42" s="3" t="str">
        <f t="shared" si="121"/>
        <v/>
      </c>
      <c r="WN42" s="6">
        <v>39903</v>
      </c>
      <c r="WO42" s="1">
        <v>10.2273</v>
      </c>
      <c r="WP42" s="1">
        <v>23203</v>
      </c>
      <c r="WQ42" s="3">
        <f t="shared" si="122"/>
        <v>237304.04189999998</v>
      </c>
      <c r="WS42" s="6">
        <v>39903</v>
      </c>
      <c r="WT42" s="1">
        <v>46.2</v>
      </c>
      <c r="WU42" s="1">
        <v>804780</v>
      </c>
      <c r="WV42" s="3">
        <f t="shared" si="123"/>
        <v>37180836</v>
      </c>
      <c r="WX42" s="6">
        <v>39903</v>
      </c>
      <c r="WY42" s="1">
        <v>4.32</v>
      </c>
      <c r="WZ42" s="1">
        <v>40177319</v>
      </c>
      <c r="XA42" s="3">
        <f t="shared" si="124"/>
        <v>173566018.08000001</v>
      </c>
      <c r="XC42" s="6">
        <v>39903</v>
      </c>
      <c r="XD42" s="1">
        <v>0.45</v>
      </c>
      <c r="XE42" s="1">
        <v>265631</v>
      </c>
      <c r="XF42" s="3">
        <f t="shared" si="125"/>
        <v>119533.95</v>
      </c>
      <c r="XK42" s="3" t="str">
        <f t="shared" si="126"/>
        <v/>
      </c>
      <c r="XM42" s="6">
        <v>39903</v>
      </c>
      <c r="XN42" s="1">
        <v>10</v>
      </c>
      <c r="XO42" s="1">
        <v>24600</v>
      </c>
      <c r="XP42" s="3">
        <f t="shared" si="127"/>
        <v>246000</v>
      </c>
      <c r="XU42" s="3" t="str">
        <f t="shared" si="128"/>
        <v/>
      </c>
      <c r="XW42" s="6">
        <v>39903</v>
      </c>
      <c r="XX42" s="1">
        <v>80</v>
      </c>
      <c r="XY42" s="1">
        <v>989</v>
      </c>
      <c r="XZ42" s="3">
        <f t="shared" si="129"/>
        <v>79120</v>
      </c>
      <c r="YE42" s="3" t="str">
        <f t="shared" si="130"/>
        <v/>
      </c>
      <c r="YG42" s="6">
        <v>39903</v>
      </c>
      <c r="YH42" s="1">
        <v>4.7750000000000004</v>
      </c>
      <c r="YI42" s="1">
        <v>561368</v>
      </c>
      <c r="YJ42" s="3">
        <f t="shared" si="131"/>
        <v>2680532.2000000002</v>
      </c>
      <c r="YL42" s="6">
        <v>39903</v>
      </c>
      <c r="YM42" s="1">
        <v>1.1400000000000001</v>
      </c>
      <c r="YN42" s="1">
        <v>1794045</v>
      </c>
      <c r="YO42" s="3">
        <f t="shared" si="132"/>
        <v>2045211.3000000003</v>
      </c>
      <c r="YT42" s="3" t="str">
        <f t="shared" si="133"/>
        <v/>
      </c>
      <c r="YV42" s="6">
        <v>39903</v>
      </c>
      <c r="YW42" s="1">
        <v>4.8100000000000005</v>
      </c>
      <c r="YX42" s="1">
        <v>2389340</v>
      </c>
      <c r="YY42" s="3">
        <f t="shared" si="134"/>
        <v>11492725.4</v>
      </c>
      <c r="ZA42" s="6">
        <v>39903</v>
      </c>
      <c r="ZB42" s="1">
        <v>4.9661999999999997</v>
      </c>
      <c r="ZC42" s="1">
        <v>74420</v>
      </c>
      <c r="ZD42" s="3">
        <f t="shared" si="135"/>
        <v>369584.60399999999</v>
      </c>
      <c r="ZF42" s="6">
        <v>39903</v>
      </c>
      <c r="ZG42" s="1">
        <v>2.4</v>
      </c>
      <c r="ZH42" s="1">
        <v>1284621</v>
      </c>
      <c r="ZI42" s="3">
        <f t="shared" si="136"/>
        <v>3083090.4</v>
      </c>
      <c r="ZK42" s="6">
        <v>39903</v>
      </c>
      <c r="ZL42" s="1">
        <v>1.7795999999999998</v>
      </c>
      <c r="ZM42" s="1">
        <v>3766858</v>
      </c>
      <c r="ZN42" s="3">
        <f t="shared" si="137"/>
        <v>6703500.4967999998</v>
      </c>
      <c r="ZP42" s="6">
        <v>39903</v>
      </c>
      <c r="ZQ42" s="1">
        <v>1.45</v>
      </c>
      <c r="ZR42" s="1">
        <v>78769</v>
      </c>
      <c r="ZS42" s="3">
        <f t="shared" si="138"/>
        <v>114215.05</v>
      </c>
      <c r="ZX42" s="3" t="str">
        <f t="shared" si="139"/>
        <v/>
      </c>
      <c r="AAC42" s="3" t="str">
        <f t="shared" si="140"/>
        <v/>
      </c>
      <c r="AAH42" s="3" t="str">
        <f t="shared" si="141"/>
        <v/>
      </c>
      <c r="AAM42" s="3" t="str">
        <f t="shared" si="142"/>
        <v/>
      </c>
      <c r="AAO42" s="6">
        <v>39903</v>
      </c>
      <c r="AAP42" s="1">
        <v>2.54</v>
      </c>
      <c r="AAQ42" s="1">
        <v>1905413</v>
      </c>
      <c r="AAR42" s="3">
        <f t="shared" si="143"/>
        <v>4839749.0200000005</v>
      </c>
      <c r="AAW42" s="3" t="str">
        <f t="shared" si="144"/>
        <v/>
      </c>
      <c r="ABB42" s="3" t="str">
        <f t="shared" si="145"/>
        <v/>
      </c>
      <c r="ABG42" s="3" t="str">
        <f t="shared" si="146"/>
        <v/>
      </c>
      <c r="ABL42" s="3" t="str">
        <f t="shared" si="147"/>
        <v/>
      </c>
      <c r="ABN42" s="6">
        <v>39903</v>
      </c>
      <c r="ABO42" s="1">
        <v>5.21</v>
      </c>
      <c r="ABP42" s="1">
        <v>7167031</v>
      </c>
      <c r="ABQ42" s="3">
        <f t="shared" si="148"/>
        <v>37340231.509999998</v>
      </c>
      <c r="ABV42" s="3" t="str">
        <f t="shared" si="149"/>
        <v/>
      </c>
      <c r="ABX42" s="6">
        <v>39903</v>
      </c>
      <c r="ABY42" s="1">
        <v>1.5</v>
      </c>
      <c r="ABZ42" s="1">
        <v>31837</v>
      </c>
      <c r="ACA42" s="3">
        <f t="shared" si="150"/>
        <v>47755.5</v>
      </c>
      <c r="ACC42" s="6">
        <v>39903</v>
      </c>
      <c r="ACD42" s="1">
        <v>5.36</v>
      </c>
      <c r="ACE42" s="1">
        <v>10871282</v>
      </c>
      <c r="ACF42" s="3">
        <f t="shared" si="151"/>
        <v>58270071.520000003</v>
      </c>
      <c r="ACK42" s="3" t="str">
        <f t="shared" si="152"/>
        <v/>
      </c>
      <c r="ACP42" s="3" t="str">
        <f t="shared" si="153"/>
        <v/>
      </c>
      <c r="ACU42" s="3" t="str">
        <f t="shared" si="154"/>
        <v/>
      </c>
      <c r="ACZ42" s="3" t="str">
        <f t="shared" si="155"/>
        <v/>
      </c>
      <c r="ADB42" s="6">
        <v>39903</v>
      </c>
      <c r="ADC42" s="1">
        <v>12.44</v>
      </c>
      <c r="ADD42" s="1">
        <v>43438026</v>
      </c>
      <c r="ADE42" s="3">
        <f t="shared" si="156"/>
        <v>540369043.43999994</v>
      </c>
      <c r="ADG42" s="6">
        <v>39903</v>
      </c>
      <c r="ADH42" s="1">
        <v>6.5</v>
      </c>
      <c r="ADI42" s="1">
        <v>51818242</v>
      </c>
      <c r="ADJ42" s="3">
        <f t="shared" si="157"/>
        <v>336818573</v>
      </c>
      <c r="ADL42" s="6">
        <v>39903</v>
      </c>
      <c r="ADM42" s="1">
        <v>2.93</v>
      </c>
      <c r="ADN42" s="1">
        <v>15754233</v>
      </c>
      <c r="ADO42" s="3">
        <f t="shared" si="158"/>
        <v>46159902.690000005</v>
      </c>
      <c r="ADT42" s="3" t="str">
        <f t="shared" si="159"/>
        <v/>
      </c>
      <c r="ADY42" s="3" t="str">
        <f t="shared" si="160"/>
        <v/>
      </c>
      <c r="AED42" s="3" t="str">
        <f t="shared" si="161"/>
        <v/>
      </c>
      <c r="AEF42" s="6">
        <v>39903</v>
      </c>
      <c r="AEG42" s="1">
        <v>5.4146999999999998</v>
      </c>
      <c r="AEH42" s="1">
        <v>70357</v>
      </c>
      <c r="AEI42" s="3">
        <f t="shared" si="162"/>
        <v>380962.04790000001</v>
      </c>
      <c r="AEN42" s="3" t="str">
        <f t="shared" si="163"/>
        <v/>
      </c>
      <c r="AEP42" s="6"/>
      <c r="AES42" s="3" t="str">
        <f t="shared" si="164"/>
        <v/>
      </c>
      <c r="AEU42" s="6">
        <v>39903</v>
      </c>
      <c r="AEV42" s="1">
        <v>2.23</v>
      </c>
      <c r="AEW42" s="1">
        <v>14941246</v>
      </c>
      <c r="AEX42" s="3">
        <f t="shared" si="165"/>
        <v>33318978.579999998</v>
      </c>
      <c r="AEZ42" s="6">
        <v>39903</v>
      </c>
      <c r="AFA42" s="1">
        <v>4.32</v>
      </c>
      <c r="AFB42" s="1">
        <v>7713926</v>
      </c>
      <c r="AFC42" s="3">
        <f t="shared" si="166"/>
        <v>33324160.320000004</v>
      </c>
      <c r="AFH42" s="3" t="str">
        <f t="shared" si="167"/>
        <v/>
      </c>
      <c r="AFM42" s="3" t="str">
        <f t="shared" si="168"/>
        <v/>
      </c>
      <c r="AFR42" s="3" t="str">
        <f t="shared" si="169"/>
        <v/>
      </c>
      <c r="AFW42" s="3" t="str">
        <f t="shared" si="170"/>
        <v/>
      </c>
      <c r="AGB42" s="3" t="str">
        <f t="shared" si="171"/>
        <v/>
      </c>
      <c r="AGD42" s="6">
        <v>39903</v>
      </c>
      <c r="AGE42" s="1">
        <v>4.2234999999999996</v>
      </c>
      <c r="AGF42" s="1">
        <v>293146895</v>
      </c>
      <c r="AGG42" s="3">
        <f t="shared" si="172"/>
        <v>1238105911.0324998</v>
      </c>
      <c r="AGL42" s="3" t="str">
        <f t="shared" si="173"/>
        <v/>
      </c>
      <c r="AGQ42" s="3" t="str">
        <f t="shared" si="174"/>
        <v/>
      </c>
      <c r="AGS42" s="6">
        <v>39903</v>
      </c>
      <c r="AGT42" s="1">
        <v>2.36</v>
      </c>
      <c r="AGU42" s="1">
        <v>15804682</v>
      </c>
      <c r="AGV42" s="3">
        <f t="shared" si="175"/>
        <v>37299049.519999996</v>
      </c>
      <c r="AGX42" s="6">
        <v>39903</v>
      </c>
      <c r="AGY42" s="1">
        <v>0.86</v>
      </c>
      <c r="AGZ42" s="1">
        <v>4050604</v>
      </c>
      <c r="AHA42" s="3">
        <f t="shared" si="176"/>
        <v>3483519.44</v>
      </c>
      <c r="AHC42" s="6">
        <v>39903</v>
      </c>
      <c r="AHD42" s="1">
        <v>5.57</v>
      </c>
      <c r="AHE42" s="1">
        <v>9599312</v>
      </c>
      <c r="AHF42" s="3">
        <f t="shared" si="177"/>
        <v>53468167.840000004</v>
      </c>
      <c r="AHK42" s="3" t="str">
        <f t="shared" si="178"/>
        <v/>
      </c>
      <c r="AHP42" s="3" t="str">
        <f t="shared" si="179"/>
        <v/>
      </c>
      <c r="AHU42" s="3" t="str">
        <f t="shared" si="180"/>
        <v/>
      </c>
      <c r="AHZ42" s="3" t="str">
        <f t="shared" si="181"/>
        <v/>
      </c>
      <c r="AIB42" s="6">
        <v>39903</v>
      </c>
      <c r="AIC42" s="1">
        <v>5.03</v>
      </c>
      <c r="AID42" s="1">
        <v>24614236</v>
      </c>
      <c r="AIE42" s="3">
        <f t="shared" si="182"/>
        <v>123809607.08000001</v>
      </c>
      <c r="AIJ42" s="3" t="str">
        <f t="shared" si="183"/>
        <v/>
      </c>
      <c r="AIO42" s="3" t="str">
        <f t="shared" si="184"/>
        <v/>
      </c>
      <c r="AIT42" s="3" t="str">
        <f t="shared" si="185"/>
        <v/>
      </c>
      <c r="AIV42" s="6">
        <v>39903</v>
      </c>
      <c r="AIW42" s="1">
        <v>16.010000000000002</v>
      </c>
      <c r="AIX42" s="1">
        <v>17181841</v>
      </c>
      <c r="AIY42" s="3">
        <f t="shared" si="186"/>
        <v>275081274.41000003</v>
      </c>
      <c r="AJD42" s="3" t="str">
        <f t="shared" si="187"/>
        <v/>
      </c>
      <c r="AJI42" s="3" t="str">
        <f t="shared" si="188"/>
        <v/>
      </c>
      <c r="AJN42" s="3" t="str">
        <f t="shared" si="189"/>
        <v/>
      </c>
      <c r="AJS42" s="3" t="str">
        <f t="shared" si="190"/>
        <v/>
      </c>
      <c r="AJU42" s="6">
        <v>39903</v>
      </c>
      <c r="AJV42" s="1">
        <v>1.5699999999999998</v>
      </c>
      <c r="AJW42" s="1">
        <v>2509385</v>
      </c>
      <c r="AJX42" s="3">
        <f t="shared" si="191"/>
        <v>3939734.4499999997</v>
      </c>
      <c r="AKC42" s="3" t="str">
        <f t="shared" si="192"/>
        <v/>
      </c>
      <c r="AKH42" s="3" t="str">
        <f t="shared" si="193"/>
        <v/>
      </c>
      <c r="AKM42" s="3" t="str">
        <f t="shared" si="194"/>
        <v/>
      </c>
      <c r="AKR42" s="3" t="str">
        <f t="shared" si="195"/>
        <v/>
      </c>
      <c r="AKT42" s="6">
        <v>39903</v>
      </c>
      <c r="AKU42" s="1">
        <v>5.25</v>
      </c>
      <c r="AKV42" s="1">
        <v>1925300</v>
      </c>
      <c r="AKW42" s="3">
        <f t="shared" si="196"/>
        <v>10107825</v>
      </c>
      <c r="AKY42" s="6">
        <v>39903</v>
      </c>
      <c r="AKZ42" s="1">
        <v>6.14</v>
      </c>
      <c r="ALA42" s="1">
        <v>21240554</v>
      </c>
      <c r="ALB42" s="3">
        <f t="shared" si="197"/>
        <v>130417001.55999999</v>
      </c>
      <c r="ALG42" s="3" t="str">
        <f t="shared" si="198"/>
        <v/>
      </c>
      <c r="ALI42" s="6">
        <v>39903</v>
      </c>
      <c r="ALJ42" s="1">
        <v>1.22</v>
      </c>
      <c r="ALK42" s="1">
        <v>3024415</v>
      </c>
      <c r="ALL42" s="3">
        <f t="shared" si="199"/>
        <v>3689786.3</v>
      </c>
      <c r="ALN42" s="6">
        <v>39903</v>
      </c>
      <c r="ALO42" s="1">
        <v>0.48</v>
      </c>
      <c r="ALP42" s="1">
        <v>3312082</v>
      </c>
      <c r="ALQ42" s="3">
        <f t="shared" si="200"/>
        <v>1589799.3599999999</v>
      </c>
      <c r="ALS42" s="6">
        <v>39903</v>
      </c>
      <c r="ALT42" s="1">
        <v>2.83</v>
      </c>
      <c r="ALU42" s="1">
        <v>3653632</v>
      </c>
      <c r="ALV42" s="3">
        <f t="shared" si="201"/>
        <v>10339778.560000001</v>
      </c>
      <c r="AMA42" s="3" t="str">
        <f t="shared" si="202"/>
        <v/>
      </c>
      <c r="AMF42" s="3" t="str">
        <f t="shared" si="203"/>
        <v/>
      </c>
      <c r="AMK42" s="3" t="str">
        <f t="shared" si="204"/>
        <v/>
      </c>
      <c r="AMP42" s="3" t="str">
        <f t="shared" si="205"/>
        <v/>
      </c>
      <c r="AMU42" s="3" t="str">
        <f t="shared" si="206"/>
        <v/>
      </c>
      <c r="AMZ42" s="3" t="str">
        <f t="shared" si="207"/>
        <v/>
      </c>
      <c r="ANB42" s="6">
        <v>39903</v>
      </c>
      <c r="ANC42" s="1">
        <v>1.2</v>
      </c>
      <c r="AND42" s="1">
        <v>1232408</v>
      </c>
      <c r="ANE42" s="3">
        <f t="shared" si="208"/>
        <v>1478889.5999999999</v>
      </c>
      <c r="ANJ42" s="3" t="str">
        <f t="shared" si="209"/>
        <v/>
      </c>
      <c r="ANO42" s="3" t="str">
        <f t="shared" si="210"/>
        <v/>
      </c>
      <c r="ANQ42" s="6">
        <v>39903</v>
      </c>
      <c r="ANR42" s="1">
        <v>10.199999999999999</v>
      </c>
      <c r="ANS42" s="1">
        <v>1768957</v>
      </c>
      <c r="ANT42" s="3">
        <f t="shared" si="211"/>
        <v>18043361.399999999</v>
      </c>
      <c r="ANV42" s="6">
        <v>39903</v>
      </c>
      <c r="ANW42" s="1">
        <v>8.06</v>
      </c>
      <c r="ANX42" s="1">
        <v>8621883</v>
      </c>
      <c r="ANY42" s="3">
        <f t="shared" si="212"/>
        <v>69492376.980000004</v>
      </c>
      <c r="AOD42" s="3" t="str">
        <f t="shared" si="213"/>
        <v/>
      </c>
      <c r="AOI42" s="3" t="str">
        <f t="shared" si="214"/>
        <v/>
      </c>
      <c r="AOK42" s="6">
        <v>39903</v>
      </c>
      <c r="AOL42" s="1">
        <v>10.8</v>
      </c>
      <c r="AOM42" s="1">
        <v>50532</v>
      </c>
      <c r="AON42" s="3">
        <f t="shared" si="215"/>
        <v>545745.60000000009</v>
      </c>
      <c r="AOS42" s="3" t="str">
        <f t="shared" si="216"/>
        <v/>
      </c>
      <c r="AOX42" s="3" t="str">
        <f t="shared" si="217"/>
        <v/>
      </c>
      <c r="APC42" s="3" t="str">
        <f t="shared" si="218"/>
        <v/>
      </c>
      <c r="APH42" s="3" t="str">
        <f t="shared" si="219"/>
        <v/>
      </c>
      <c r="APM42" s="3" t="str">
        <f t="shared" si="220"/>
        <v/>
      </c>
      <c r="APO42" s="6">
        <v>39903</v>
      </c>
      <c r="APP42" s="1">
        <v>23.78</v>
      </c>
      <c r="APQ42" s="1">
        <v>139234278</v>
      </c>
      <c r="APR42" s="3">
        <f t="shared" si="221"/>
        <v>3310991130.8400002</v>
      </c>
      <c r="APW42" s="3" t="str">
        <f t="shared" si="222"/>
        <v/>
      </c>
      <c r="APY42" s="6">
        <v>39903</v>
      </c>
      <c r="APZ42" s="1">
        <v>7.28</v>
      </c>
      <c r="AQA42" s="1">
        <v>3638678</v>
      </c>
      <c r="AQB42" s="3">
        <f t="shared" si="223"/>
        <v>26489575.84</v>
      </c>
      <c r="AQD42" s="6">
        <v>39903</v>
      </c>
      <c r="AQE42" s="1">
        <v>5</v>
      </c>
      <c r="AQF42" s="1">
        <v>16833019</v>
      </c>
      <c r="AQG42" s="3">
        <f t="shared" si="224"/>
        <v>84165095</v>
      </c>
      <c r="AQI42" s="6">
        <v>39903</v>
      </c>
      <c r="AQJ42" s="1">
        <v>6.75</v>
      </c>
      <c r="AQK42" s="1">
        <v>6716673</v>
      </c>
      <c r="AQL42" s="3">
        <f t="shared" si="225"/>
        <v>45337542.75</v>
      </c>
      <c r="AQN42" s="6">
        <v>39903</v>
      </c>
      <c r="AQO42" s="1">
        <v>4.92</v>
      </c>
      <c r="AQP42" s="1">
        <v>7064479</v>
      </c>
      <c r="AQQ42" s="3">
        <f t="shared" si="226"/>
        <v>34757236.68</v>
      </c>
      <c r="AQS42" s="6">
        <v>39903</v>
      </c>
      <c r="AQT42" s="1">
        <v>17.239999999999998</v>
      </c>
      <c r="AQU42" s="1">
        <v>17259835</v>
      </c>
      <c r="AQV42" s="3">
        <f t="shared" si="227"/>
        <v>297559555.39999998</v>
      </c>
      <c r="ARA42" s="3" t="str">
        <f t="shared" si="228"/>
        <v/>
      </c>
      <c r="ARC42" s="6">
        <v>39903</v>
      </c>
      <c r="ARD42" s="1">
        <v>13.37</v>
      </c>
      <c r="ARE42" s="1">
        <v>37452873</v>
      </c>
      <c r="ARF42" s="3">
        <f t="shared" si="229"/>
        <v>500744912.00999999</v>
      </c>
      <c r="ARH42" s="6">
        <v>39903</v>
      </c>
      <c r="ARI42" s="1">
        <v>0.57010000000000005</v>
      </c>
      <c r="ARJ42" s="1">
        <v>6257625</v>
      </c>
      <c r="ARK42" s="3">
        <f t="shared" si="230"/>
        <v>3567472.0125000002</v>
      </c>
      <c r="ARM42" s="6">
        <v>39903</v>
      </c>
      <c r="ARN42" s="1">
        <v>24.38</v>
      </c>
      <c r="ARO42" s="1">
        <v>8607977</v>
      </c>
      <c r="ARP42" s="3">
        <f t="shared" si="231"/>
        <v>209862479.25999999</v>
      </c>
      <c r="ARU42" s="3" t="str">
        <f t="shared" si="232"/>
        <v/>
      </c>
      <c r="ARZ42" s="3" t="str">
        <f t="shared" si="233"/>
        <v/>
      </c>
      <c r="ASE42" s="3" t="str">
        <f t="shared" si="234"/>
        <v/>
      </c>
      <c r="ASJ42" s="3" t="str">
        <f t="shared" si="235"/>
        <v/>
      </c>
      <c r="ASO42" s="3" t="str">
        <f t="shared" si="236"/>
        <v/>
      </c>
      <c r="ASQ42" s="6">
        <v>39903</v>
      </c>
      <c r="ASR42" s="1">
        <v>26.76</v>
      </c>
      <c r="ASS42" s="1">
        <v>104331848</v>
      </c>
      <c r="AST42" s="3">
        <f t="shared" si="237"/>
        <v>2791920252.48</v>
      </c>
      <c r="ASY42" s="3" t="str">
        <f t="shared" si="238"/>
        <v/>
      </c>
      <c r="ATA42" s="6">
        <v>39903</v>
      </c>
      <c r="ATB42" s="1">
        <v>7.4</v>
      </c>
      <c r="ATC42" s="1">
        <v>39951292</v>
      </c>
      <c r="ATD42" s="3">
        <f t="shared" si="239"/>
        <v>295639560.80000001</v>
      </c>
      <c r="ATF42" s="6">
        <v>39903</v>
      </c>
      <c r="ATG42" s="1">
        <v>1.52</v>
      </c>
      <c r="ATH42" s="1">
        <v>18643079</v>
      </c>
      <c r="ATI42" s="3">
        <f t="shared" si="240"/>
        <v>28337480.080000002</v>
      </c>
      <c r="ATN42" s="3" t="str">
        <f t="shared" si="241"/>
        <v/>
      </c>
      <c r="ATS42" s="3" t="str">
        <f t="shared" si="242"/>
        <v/>
      </c>
      <c r="ATX42" s="3" t="str">
        <f t="shared" si="243"/>
        <v/>
      </c>
      <c r="ATZ42" s="6">
        <v>39903</v>
      </c>
      <c r="AUA42" s="1">
        <v>25.43</v>
      </c>
      <c r="AUB42" s="1">
        <v>4946019</v>
      </c>
      <c r="AUC42" s="3">
        <f t="shared" si="244"/>
        <v>125777263.17</v>
      </c>
      <c r="AUH42" s="3" t="str">
        <f t="shared" si="245"/>
        <v/>
      </c>
      <c r="AUM42" s="3" t="str">
        <f t="shared" si="246"/>
        <v/>
      </c>
      <c r="AUR42" s="3" t="str">
        <f t="shared" si="247"/>
        <v/>
      </c>
      <c r="AUT42" s="6">
        <v>39903</v>
      </c>
      <c r="AUU42" s="1">
        <v>2.15</v>
      </c>
      <c r="AUV42" s="1">
        <v>6094866</v>
      </c>
      <c r="AUW42" s="3">
        <f t="shared" si="248"/>
        <v>13103961.9</v>
      </c>
      <c r="AVB42" s="3" t="str">
        <f t="shared" si="249"/>
        <v/>
      </c>
      <c r="AVD42" s="6">
        <v>39903</v>
      </c>
      <c r="AVE42" s="1">
        <v>9.4499999999999993</v>
      </c>
      <c r="AVF42" s="1">
        <v>248088660</v>
      </c>
      <c r="AVG42" s="3">
        <f t="shared" si="250"/>
        <v>2344437837</v>
      </c>
      <c r="AVI42" s="6">
        <v>39903</v>
      </c>
      <c r="AVJ42" s="1">
        <v>12.07</v>
      </c>
      <c r="AVK42" s="1">
        <v>35534566</v>
      </c>
      <c r="AVL42" s="3">
        <f t="shared" si="251"/>
        <v>428902211.62</v>
      </c>
      <c r="AVQ42" s="3" t="str">
        <f t="shared" si="252"/>
        <v/>
      </c>
      <c r="AVS42" s="6">
        <v>39903</v>
      </c>
      <c r="AVT42" s="1">
        <v>4.5549999999999997</v>
      </c>
      <c r="AVU42" s="1">
        <v>9247540</v>
      </c>
      <c r="AVV42" s="3">
        <f t="shared" si="253"/>
        <v>42122544.699999996</v>
      </c>
      <c r="AVX42" s="6">
        <v>39903</v>
      </c>
      <c r="AVY42" s="1">
        <v>12.05</v>
      </c>
      <c r="AVZ42" s="1">
        <v>17015655</v>
      </c>
      <c r="AWA42" s="3">
        <f t="shared" si="254"/>
        <v>205038642.75</v>
      </c>
      <c r="AWF42" s="3" t="str">
        <f t="shared" si="255"/>
        <v/>
      </c>
      <c r="AWH42" s="6">
        <v>39903</v>
      </c>
      <c r="AWI42" s="1">
        <v>9.3699999999999992</v>
      </c>
      <c r="AWJ42" s="1">
        <v>12215895</v>
      </c>
      <c r="AWK42" s="3">
        <f t="shared" si="256"/>
        <v>114462936.14999999</v>
      </c>
      <c r="AWP42" s="3" t="str">
        <f t="shared" si="257"/>
        <v/>
      </c>
      <c r="AWU42" s="3" t="str">
        <f t="shared" si="258"/>
        <v/>
      </c>
      <c r="AWZ42" s="3" t="str">
        <f t="shared" si="259"/>
        <v/>
      </c>
      <c r="AXE42" s="3" t="str">
        <f t="shared" si="260"/>
        <v/>
      </c>
      <c r="AXG42" s="6">
        <v>39903</v>
      </c>
      <c r="AXH42" s="1">
        <v>12.664999999999999</v>
      </c>
      <c r="AXI42" s="1">
        <v>11992546</v>
      </c>
      <c r="AXJ42" s="3">
        <f t="shared" si="261"/>
        <v>151885595.09</v>
      </c>
      <c r="AXO42" s="3" t="str">
        <f t="shared" si="262"/>
        <v/>
      </c>
      <c r="AXT42" s="3" t="str">
        <f t="shared" si="263"/>
        <v/>
      </c>
      <c r="AXY42" s="3" t="str">
        <f t="shared" si="264"/>
        <v/>
      </c>
      <c r="AYA42" s="6">
        <v>39903</v>
      </c>
      <c r="AYB42" s="1">
        <v>7.82</v>
      </c>
      <c r="AYC42" s="1">
        <v>29001307</v>
      </c>
      <c r="AYD42" s="3">
        <f t="shared" si="265"/>
        <v>226790220.74000001</v>
      </c>
      <c r="AYF42" s="6">
        <v>39903</v>
      </c>
      <c r="AYG42" s="1">
        <v>9.8000000000000007</v>
      </c>
      <c r="AYH42" s="1">
        <v>20340152</v>
      </c>
      <c r="AYI42" s="3">
        <f t="shared" si="266"/>
        <v>199333489.60000002</v>
      </c>
      <c r="AYK42" s="6">
        <v>39903</v>
      </c>
      <c r="AYL42" s="1">
        <v>1.19</v>
      </c>
      <c r="AYM42" s="1">
        <v>1417550</v>
      </c>
      <c r="AYN42" s="3">
        <f t="shared" si="267"/>
        <v>1686884.5</v>
      </c>
      <c r="AYP42" s="6">
        <v>39903</v>
      </c>
      <c r="AYQ42" s="1">
        <v>20.93</v>
      </c>
      <c r="AYR42" s="1">
        <v>30192810</v>
      </c>
      <c r="AYS42" s="3">
        <f t="shared" si="268"/>
        <v>631935513.29999995</v>
      </c>
      <c r="AYX42" s="3" t="str">
        <f t="shared" si="269"/>
        <v/>
      </c>
      <c r="AYZ42" s="6">
        <v>39903</v>
      </c>
      <c r="AZA42" s="1">
        <v>1.8477000000000001</v>
      </c>
      <c r="AZB42" s="1">
        <v>296095270</v>
      </c>
      <c r="AZC42" s="3">
        <f t="shared" si="270"/>
        <v>547095230.37900007</v>
      </c>
      <c r="AZH42" s="3" t="str">
        <f t="shared" si="271"/>
        <v/>
      </c>
      <c r="AZJ42" s="6">
        <v>39903</v>
      </c>
      <c r="AZK42" s="1">
        <v>17.2</v>
      </c>
      <c r="AZL42" s="1">
        <v>25591413</v>
      </c>
      <c r="AZM42" s="3">
        <f t="shared" si="272"/>
        <v>440172303.59999996</v>
      </c>
      <c r="AZO42" s="6">
        <v>39903</v>
      </c>
      <c r="AZP42" s="1">
        <v>6.8</v>
      </c>
      <c r="AZQ42" s="1">
        <v>59379967</v>
      </c>
      <c r="AZR42" s="3">
        <f t="shared" si="273"/>
        <v>403783775.59999996</v>
      </c>
      <c r="AZT42" s="6">
        <v>39903</v>
      </c>
      <c r="AZU42" s="1">
        <v>17.79</v>
      </c>
      <c r="AZV42" s="1">
        <v>91648025</v>
      </c>
      <c r="AZW42" s="3">
        <f t="shared" si="274"/>
        <v>1630418364.75</v>
      </c>
      <c r="BAB42" s="3" t="str">
        <f t="shared" si="275"/>
        <v/>
      </c>
      <c r="BAG42" s="3" t="str">
        <f t="shared" si="276"/>
        <v/>
      </c>
      <c r="BAL42" s="3" t="str">
        <f t="shared" si="277"/>
        <v/>
      </c>
      <c r="BAQ42" s="3" t="str">
        <f t="shared" si="278"/>
        <v/>
      </c>
      <c r="BAS42" s="6">
        <v>39903</v>
      </c>
      <c r="BAT42" s="1">
        <v>3.52</v>
      </c>
      <c r="BAU42" s="1">
        <v>12201069</v>
      </c>
      <c r="BAV42" s="3">
        <f t="shared" si="279"/>
        <v>42947762.880000003</v>
      </c>
      <c r="BBA42" s="3" t="str">
        <f t="shared" si="280"/>
        <v/>
      </c>
      <c r="BBF42" s="3" t="str">
        <f t="shared" si="281"/>
        <v/>
      </c>
      <c r="BBK42" s="3" t="str">
        <f t="shared" si="282"/>
        <v/>
      </c>
      <c r="BBP42" s="3" t="str">
        <f t="shared" si="283"/>
        <v/>
      </c>
      <c r="BBU42" s="3" t="str">
        <f t="shared" si="284"/>
        <v/>
      </c>
      <c r="BBW42" s="6">
        <v>39903</v>
      </c>
      <c r="BBX42" s="1">
        <v>1.83</v>
      </c>
      <c r="BBY42" s="1">
        <v>40931637</v>
      </c>
      <c r="BBZ42" s="3">
        <f t="shared" si="285"/>
        <v>74904895.710000008</v>
      </c>
      <c r="BCE42" s="3" t="str">
        <f t="shared" si="286"/>
        <v/>
      </c>
      <c r="BCJ42" s="3" t="str">
        <f t="shared" si="287"/>
        <v/>
      </c>
      <c r="BCO42" s="3" t="str">
        <f t="shared" si="288"/>
        <v/>
      </c>
      <c r="BCT42" s="3" t="str">
        <f t="shared" si="289"/>
        <v/>
      </c>
      <c r="BCY42" s="3" t="str">
        <f t="shared" si="290"/>
        <v/>
      </c>
      <c r="BDD42" s="3" t="str">
        <f t="shared" si="291"/>
        <v/>
      </c>
      <c r="BDI42" s="3" t="str">
        <f t="shared" si="292"/>
        <v/>
      </c>
      <c r="BDN42" s="3" t="str">
        <f t="shared" si="293"/>
        <v/>
      </c>
      <c r="BDS42" s="3" t="str">
        <f t="shared" si="294"/>
        <v/>
      </c>
      <c r="BDU42" s="6">
        <v>39903</v>
      </c>
      <c r="BDV42" s="1">
        <v>5.39</v>
      </c>
      <c r="BDW42" s="1">
        <v>36735827</v>
      </c>
      <c r="BDX42" s="3">
        <f t="shared" si="295"/>
        <v>198006107.53</v>
      </c>
      <c r="BDZ42" s="6">
        <v>39903</v>
      </c>
      <c r="BEA42" s="1">
        <v>4.55</v>
      </c>
      <c r="BEB42" s="1">
        <v>148757957</v>
      </c>
      <c r="BEC42" s="3">
        <f t="shared" si="296"/>
        <v>676848704.35000002</v>
      </c>
      <c r="BEH42" s="3" t="str">
        <f t="shared" si="297"/>
        <v/>
      </c>
      <c r="BEM42" s="3" t="str">
        <f t="shared" si="298"/>
        <v/>
      </c>
      <c r="BER42" s="3" t="str">
        <f t="shared" si="299"/>
        <v/>
      </c>
      <c r="BET42" s="6">
        <v>39903</v>
      </c>
      <c r="BEU42" s="1">
        <v>10.08</v>
      </c>
      <c r="BEV42" s="1">
        <v>144106782</v>
      </c>
      <c r="BEW42" s="3">
        <f t="shared" si="300"/>
        <v>1452596362.5599999</v>
      </c>
      <c r="BEY42" s="6">
        <v>39903</v>
      </c>
      <c r="BEZ42" s="1">
        <v>14.07</v>
      </c>
      <c r="BFA42" s="1">
        <v>34187758</v>
      </c>
      <c r="BFB42" s="3">
        <f t="shared" si="301"/>
        <v>481021755.06</v>
      </c>
      <c r="BFD42" s="6">
        <v>39903</v>
      </c>
      <c r="BFE42" s="1">
        <v>15.5</v>
      </c>
      <c r="BFF42" s="1">
        <v>33804739</v>
      </c>
      <c r="BFG42" s="3">
        <f t="shared" si="302"/>
        <v>523973454.5</v>
      </c>
      <c r="BFI42" s="6">
        <v>39903</v>
      </c>
      <c r="BFJ42" s="1">
        <v>11.54</v>
      </c>
      <c r="BFK42" s="1">
        <v>45365847</v>
      </c>
      <c r="BFL42" s="3">
        <f t="shared" si="303"/>
        <v>523521874.37999994</v>
      </c>
      <c r="BFN42" s="6">
        <v>39903</v>
      </c>
      <c r="BFO42" s="1">
        <v>3.45</v>
      </c>
      <c r="BFP42" s="1">
        <v>480269386</v>
      </c>
      <c r="BFQ42" s="3">
        <f t="shared" si="304"/>
        <v>1656929381.7</v>
      </c>
      <c r="BFS42" s="6">
        <v>39903</v>
      </c>
      <c r="BFT42" s="1">
        <v>6.77</v>
      </c>
      <c r="BFU42" s="1">
        <v>182311596</v>
      </c>
      <c r="BFV42" s="3">
        <f t="shared" si="305"/>
        <v>1234249504.9199998</v>
      </c>
      <c r="BFX42" s="6">
        <v>39903</v>
      </c>
      <c r="BFY42" s="1">
        <v>19.670000000000002</v>
      </c>
      <c r="BFZ42" s="1">
        <v>21309184</v>
      </c>
      <c r="BGA42" s="3">
        <f t="shared" si="306"/>
        <v>419151649.28000003</v>
      </c>
      <c r="BGF42" s="3" t="str">
        <f t="shared" si="307"/>
        <v/>
      </c>
      <c r="BGH42" s="6">
        <v>39903</v>
      </c>
      <c r="BGI42" s="1">
        <v>34.11</v>
      </c>
      <c r="BGJ42" s="1">
        <v>62283427</v>
      </c>
      <c r="BGK42" s="3">
        <f t="shared" si="308"/>
        <v>2124487694.97</v>
      </c>
      <c r="BGM42" s="6">
        <v>39903</v>
      </c>
      <c r="BGN42" s="1">
        <v>17.25</v>
      </c>
      <c r="BGO42" s="1">
        <v>9437874</v>
      </c>
      <c r="BGP42" s="3">
        <f t="shared" si="309"/>
        <v>162803326.5</v>
      </c>
      <c r="BGR42" s="6">
        <v>39903</v>
      </c>
      <c r="BGS42" s="1">
        <v>17.829999999999998</v>
      </c>
      <c r="BGT42" s="1">
        <v>142222187</v>
      </c>
      <c r="BGU42" s="3">
        <f t="shared" si="310"/>
        <v>2535821594.2099996</v>
      </c>
      <c r="BGZ42" s="3" t="str">
        <f t="shared" si="311"/>
        <v/>
      </c>
      <c r="BHB42" s="6">
        <v>39903</v>
      </c>
      <c r="BHC42" s="1">
        <v>4.5999999999999996</v>
      </c>
      <c r="BHD42" s="1">
        <v>46240390</v>
      </c>
      <c r="BHE42" s="3">
        <f t="shared" si="312"/>
        <v>212705793.99999997</v>
      </c>
      <c r="BHJ42" s="3" t="str">
        <f t="shared" si="313"/>
        <v/>
      </c>
      <c r="BHL42" s="6">
        <v>39903</v>
      </c>
      <c r="BHM42" s="1">
        <v>2.89</v>
      </c>
      <c r="BHN42" s="1">
        <v>556058799</v>
      </c>
      <c r="BHO42" s="3">
        <f t="shared" si="314"/>
        <v>1607009929.1100001</v>
      </c>
      <c r="BHQ42" s="6">
        <v>39903</v>
      </c>
      <c r="BHR42" s="1">
        <v>26.9559</v>
      </c>
      <c r="BHS42" s="1">
        <v>135097800</v>
      </c>
      <c r="BHT42" s="3">
        <f t="shared" si="315"/>
        <v>3641682787.02</v>
      </c>
      <c r="BHV42" s="6">
        <v>39903</v>
      </c>
      <c r="BHW42" s="1">
        <v>20.010000000000002</v>
      </c>
      <c r="BHX42" s="1">
        <v>63167938</v>
      </c>
      <c r="BHY42" s="3">
        <f t="shared" si="316"/>
        <v>1263990439.3800001</v>
      </c>
      <c r="BIA42" s="6">
        <v>39903</v>
      </c>
      <c r="BIB42" s="1">
        <v>15.05</v>
      </c>
      <c r="BIC42" s="1">
        <v>862480821</v>
      </c>
      <c r="BID42" s="3">
        <f t="shared" si="317"/>
        <v>12980336356.050001</v>
      </c>
      <c r="BIF42" s="6">
        <v>39903</v>
      </c>
      <c r="BIG42" s="1">
        <v>6.01</v>
      </c>
      <c r="BIH42" s="1">
        <v>828635682</v>
      </c>
      <c r="BII42" s="3">
        <f t="shared" si="318"/>
        <v>4980100448.8199997</v>
      </c>
      <c r="BIK42" s="6">
        <v>39903</v>
      </c>
      <c r="BIL42" s="1">
        <v>7.64</v>
      </c>
      <c r="BIM42" s="1">
        <v>156315960</v>
      </c>
      <c r="BIN42" s="3">
        <f t="shared" si="319"/>
        <v>1194253934.3999999</v>
      </c>
      <c r="BIP42" s="6">
        <v>39903</v>
      </c>
      <c r="BIQ42" s="1">
        <v>12.99</v>
      </c>
      <c r="BIR42" s="1">
        <v>569271845</v>
      </c>
      <c r="BIS42" s="3">
        <f t="shared" si="320"/>
        <v>7394841266.5500002</v>
      </c>
      <c r="BIU42" s="6">
        <v>39903</v>
      </c>
      <c r="BIV42" s="1">
        <v>4.2</v>
      </c>
      <c r="BIW42" s="1">
        <v>194818743</v>
      </c>
      <c r="BIX42" s="3">
        <f t="shared" si="321"/>
        <v>818238720.60000002</v>
      </c>
      <c r="BIZ42" s="6">
        <v>39903</v>
      </c>
      <c r="BJA42" s="1">
        <v>14.84</v>
      </c>
      <c r="BJB42" s="1">
        <v>652930141</v>
      </c>
      <c r="BJC42" s="3">
        <f t="shared" si="322"/>
        <v>9689483292.4400005</v>
      </c>
      <c r="BJH42" s="3" t="str">
        <f t="shared" si="323"/>
        <v/>
      </c>
      <c r="BJJ42" s="6">
        <v>39903</v>
      </c>
      <c r="BJK42" s="1">
        <v>20.73</v>
      </c>
      <c r="BJL42" s="1">
        <v>90476185</v>
      </c>
      <c r="BJM42" s="3">
        <f t="shared" si="324"/>
        <v>1875571315.05</v>
      </c>
      <c r="BJR42" s="3" t="str">
        <f t="shared" si="325"/>
        <v/>
      </c>
      <c r="BJT42" s="6">
        <v>39903</v>
      </c>
      <c r="BJU42" s="1">
        <v>3.05</v>
      </c>
      <c r="BJV42" s="1">
        <v>944658144</v>
      </c>
      <c r="BJW42" s="3">
        <f t="shared" si="326"/>
        <v>2881207339.1999998</v>
      </c>
      <c r="BKB42" s="3" t="str">
        <f t="shared" si="327"/>
        <v/>
      </c>
      <c r="BKG42" s="3" t="str">
        <f t="shared" si="328"/>
        <v/>
      </c>
      <c r="BKI42" s="6">
        <v>39903</v>
      </c>
      <c r="BKJ42" s="1">
        <v>13.21</v>
      </c>
      <c r="BKK42" s="1">
        <v>301566616</v>
      </c>
      <c r="BKL42" s="3">
        <f t="shared" si="329"/>
        <v>3983694997.3600001</v>
      </c>
      <c r="BKQ42" s="3" t="str">
        <f t="shared" si="330"/>
        <v/>
      </c>
      <c r="BKS42" s="6">
        <v>39903</v>
      </c>
      <c r="BKT42" s="1">
        <v>7.93</v>
      </c>
      <c r="BKU42" s="1">
        <v>33740553</v>
      </c>
      <c r="BKV42" s="3">
        <f t="shared" si="331"/>
        <v>267562585.28999999</v>
      </c>
      <c r="BKX42" s="6">
        <v>39903</v>
      </c>
      <c r="BKY42" s="1">
        <v>51.48</v>
      </c>
      <c r="BKZ42" s="1">
        <v>126267487</v>
      </c>
      <c r="BLA42" s="3">
        <f t="shared" si="332"/>
        <v>6500250230.7599993</v>
      </c>
      <c r="BLC42" s="6">
        <v>39903</v>
      </c>
      <c r="BLD42" s="1">
        <v>20</v>
      </c>
      <c r="BLE42" s="1">
        <v>320766597</v>
      </c>
      <c r="BLF42" s="3">
        <f t="shared" si="333"/>
        <v>6415331940</v>
      </c>
      <c r="BLH42" s="6">
        <v>39903</v>
      </c>
      <c r="BLI42" s="1">
        <v>57.34</v>
      </c>
      <c r="BLJ42" s="1">
        <v>79740134</v>
      </c>
      <c r="BLK42" s="3">
        <f t="shared" si="334"/>
        <v>4572299283.5600004</v>
      </c>
      <c r="BLM42" s="6">
        <v>39903</v>
      </c>
      <c r="BLN42" s="1">
        <v>19.16</v>
      </c>
      <c r="BLO42" s="1">
        <v>590532885</v>
      </c>
      <c r="BLP42" s="3">
        <f t="shared" si="335"/>
        <v>11314610076.6</v>
      </c>
      <c r="BLR42" s="6">
        <v>39903</v>
      </c>
      <c r="BLS42" s="1">
        <v>14.94</v>
      </c>
      <c r="BLT42" s="1">
        <v>958517937</v>
      </c>
      <c r="BLU42" s="3">
        <f t="shared" si="336"/>
        <v>14320257978.779999</v>
      </c>
      <c r="BLZ42" s="3" t="str">
        <f t="shared" si="337"/>
        <v/>
      </c>
      <c r="BMB42" s="6">
        <v>39903</v>
      </c>
      <c r="BMC42" s="1">
        <v>10.9909</v>
      </c>
      <c r="BMD42" s="1">
        <v>276076558</v>
      </c>
      <c r="BME42" s="3">
        <f t="shared" si="338"/>
        <v>3034329841.3221998</v>
      </c>
      <c r="BMJ42" s="3" t="str">
        <f t="shared" si="339"/>
        <v/>
      </c>
      <c r="BML42" s="6">
        <v>39903</v>
      </c>
      <c r="BMM42" s="1">
        <v>17.956700000000001</v>
      </c>
      <c r="BMN42" s="1">
        <v>535902648</v>
      </c>
      <c r="BMO42" s="3">
        <f t="shared" si="340"/>
        <v>9623043079.3416004</v>
      </c>
      <c r="BMQ42" s="6">
        <v>39903</v>
      </c>
      <c r="BMR42" s="1">
        <v>19.34</v>
      </c>
      <c r="BMS42" s="1">
        <v>344779583</v>
      </c>
      <c r="BMT42" s="3">
        <f t="shared" si="341"/>
        <v>6668037135.2200003</v>
      </c>
      <c r="BMV42" s="6">
        <v>39903</v>
      </c>
      <c r="BMW42" s="1">
        <v>33.18</v>
      </c>
      <c r="BMX42" s="1">
        <v>126558202</v>
      </c>
      <c r="BMY42" s="3">
        <f t="shared" si="342"/>
        <v>4199201142.3600001</v>
      </c>
      <c r="BND42" s="3" t="str">
        <f t="shared" si="343"/>
        <v/>
      </c>
      <c r="BNF42" s="6">
        <v>39903</v>
      </c>
      <c r="BNG42" s="1">
        <v>38.22</v>
      </c>
      <c r="BNH42" s="1">
        <v>214451437</v>
      </c>
      <c r="BNI42" s="3">
        <f t="shared" si="344"/>
        <v>8196333922.1399994</v>
      </c>
      <c r="BNK42" s="6">
        <v>39903</v>
      </c>
      <c r="BNL42" s="1">
        <v>35.04</v>
      </c>
      <c r="BNM42" s="1">
        <v>223155716</v>
      </c>
      <c r="BNN42" s="3">
        <f t="shared" si="345"/>
        <v>7819376288.6399994</v>
      </c>
      <c r="BNP42" s="6">
        <v>39903</v>
      </c>
      <c r="BNQ42" s="1">
        <v>22.77</v>
      </c>
      <c r="BNR42" s="1">
        <v>223207354</v>
      </c>
      <c r="BNS42" s="3">
        <f t="shared" si="346"/>
        <v>5082431450.5799999</v>
      </c>
      <c r="BNU42" s="6">
        <v>39903</v>
      </c>
      <c r="BNV42" s="1">
        <v>14.4</v>
      </c>
      <c r="BNW42" s="1">
        <v>271733968</v>
      </c>
      <c r="BNX42" s="3">
        <f t="shared" si="347"/>
        <v>3912969139.2000003</v>
      </c>
      <c r="BNZ42" s="6">
        <v>39903</v>
      </c>
      <c r="BOA42" s="1">
        <v>18.190000000000001</v>
      </c>
      <c r="BOB42" s="1">
        <v>509422818</v>
      </c>
      <c r="BOC42" s="3">
        <f t="shared" si="348"/>
        <v>9266401059.4200001</v>
      </c>
      <c r="BOE42" s="6">
        <v>39903</v>
      </c>
      <c r="BOF42" s="1">
        <v>56.15</v>
      </c>
      <c r="BOG42" s="1">
        <v>63018495</v>
      </c>
      <c r="BOH42" s="3">
        <f t="shared" si="349"/>
        <v>3538488494.25</v>
      </c>
      <c r="BOJ42" s="6">
        <v>39903</v>
      </c>
      <c r="BOK42" s="1">
        <v>14.555400000000001</v>
      </c>
      <c r="BOL42" s="1">
        <v>1444912627</v>
      </c>
      <c r="BOM42" s="3">
        <f t="shared" si="350"/>
        <v>21031281251.035801</v>
      </c>
      <c r="BOO42" s="6">
        <v>39903</v>
      </c>
      <c r="BOP42" s="1">
        <v>27</v>
      </c>
      <c r="BOQ42" s="1">
        <v>277163292</v>
      </c>
      <c r="BOR42" s="3">
        <f t="shared" si="351"/>
        <v>7483408884</v>
      </c>
      <c r="BOT42" s="6">
        <v>39903</v>
      </c>
      <c r="BOU42" s="1">
        <v>5.2862</v>
      </c>
      <c r="BOV42" s="1">
        <v>937650669</v>
      </c>
      <c r="BOW42" s="3">
        <f t="shared" si="352"/>
        <v>4956608966.4678001</v>
      </c>
      <c r="BOY42" s="6">
        <v>39903</v>
      </c>
      <c r="BOZ42" s="1">
        <v>31.786999999999999</v>
      </c>
      <c r="BPA42" s="1">
        <v>296683548</v>
      </c>
      <c r="BPB42" s="3">
        <f t="shared" si="353"/>
        <v>9430679940.2759991</v>
      </c>
      <c r="BPD42" s="6">
        <v>39903</v>
      </c>
      <c r="BPE42" s="1">
        <v>23.62</v>
      </c>
      <c r="BPF42" s="1">
        <v>104631480</v>
      </c>
      <c r="BPG42" s="3">
        <f t="shared" si="354"/>
        <v>2471395557.5999999</v>
      </c>
      <c r="BPI42" s="6">
        <v>39903</v>
      </c>
      <c r="BPJ42" s="1">
        <v>15.5</v>
      </c>
      <c r="BPK42" s="1">
        <v>1186534688</v>
      </c>
      <c r="BPL42" s="3">
        <f t="shared" si="355"/>
        <v>18391287664</v>
      </c>
      <c r="BPQ42" s="3" t="str">
        <f t="shared" si="356"/>
        <v/>
      </c>
      <c r="BPS42" s="6">
        <v>39903</v>
      </c>
      <c r="BPT42" s="1">
        <v>10.75</v>
      </c>
      <c r="BPU42" s="1">
        <v>1514652324</v>
      </c>
      <c r="BPV42" s="3">
        <f t="shared" si="357"/>
        <v>16282512483</v>
      </c>
      <c r="BPX42" s="6">
        <v>39903</v>
      </c>
      <c r="BPY42" s="1">
        <v>8.1824999999999992</v>
      </c>
      <c r="BPZ42" s="1">
        <v>717862756</v>
      </c>
      <c r="BQA42" s="3">
        <f t="shared" si="358"/>
        <v>5873912000.9699993</v>
      </c>
      <c r="BQF42" s="3" t="str">
        <f t="shared" si="359"/>
        <v/>
      </c>
      <c r="BQH42" s="6">
        <v>39903</v>
      </c>
      <c r="BQI42" s="1">
        <v>6.1310000000000002</v>
      </c>
      <c r="BQJ42" s="1">
        <v>877452100</v>
      </c>
      <c r="BQK42" s="3">
        <f t="shared" si="360"/>
        <v>5379658825.1000004</v>
      </c>
      <c r="BQM42" s="6">
        <v>39903</v>
      </c>
      <c r="BQN42" s="1">
        <v>21.39</v>
      </c>
      <c r="BQO42" s="1">
        <v>644081137</v>
      </c>
      <c r="BQP42" s="3">
        <f t="shared" si="361"/>
        <v>13776895520.43</v>
      </c>
      <c r="BQU42" s="3" t="str">
        <f t="shared" si="362"/>
        <v/>
      </c>
      <c r="BQW42" s="6">
        <v>39903</v>
      </c>
      <c r="BQX42" s="1">
        <v>23.16</v>
      </c>
      <c r="BQY42" s="1">
        <v>1150095246</v>
      </c>
      <c r="BQZ42" s="3">
        <f t="shared" si="363"/>
        <v>26636205897.360001</v>
      </c>
      <c r="BRB42" s="6">
        <v>39903</v>
      </c>
      <c r="BRC42" s="1">
        <v>9.86</v>
      </c>
      <c r="BRD42" s="1">
        <v>1344109358</v>
      </c>
      <c r="BRE42" s="3">
        <f t="shared" si="364"/>
        <v>13252918269.879999</v>
      </c>
      <c r="BRG42" s="6">
        <v>39903</v>
      </c>
      <c r="BRH42" s="1">
        <v>16.77</v>
      </c>
      <c r="BRI42" s="1">
        <v>3589624378</v>
      </c>
      <c r="BRJ42" s="3">
        <f t="shared" si="365"/>
        <v>60198000819.059998</v>
      </c>
      <c r="BRL42" s="6">
        <v>39903</v>
      </c>
      <c r="BRM42" s="1">
        <v>15.03</v>
      </c>
      <c r="BRN42" s="1">
        <v>4237934732</v>
      </c>
      <c r="BRO42" s="3">
        <f t="shared" si="366"/>
        <v>63696159021.959999</v>
      </c>
      <c r="BRQ42" s="6">
        <v>39903</v>
      </c>
      <c r="BRR42" s="1">
        <v>18.07</v>
      </c>
      <c r="BRS42" s="1">
        <v>2450251636</v>
      </c>
      <c r="BRT42" s="3">
        <f t="shared" si="367"/>
        <v>44276047062.520004</v>
      </c>
      <c r="BRV42" s="6">
        <v>39903</v>
      </c>
      <c r="BRW42" s="1">
        <v>67.239999999999995</v>
      </c>
      <c r="BRX42" s="1">
        <v>993822010</v>
      </c>
      <c r="BRY42" s="3">
        <f t="shared" si="368"/>
        <v>66824591952.399994</v>
      </c>
      <c r="BSA42" s="6">
        <v>39903</v>
      </c>
      <c r="BSB42" s="1">
        <v>13.9</v>
      </c>
      <c r="BSC42" s="1">
        <v>2316619844</v>
      </c>
      <c r="BSD42" s="3">
        <f t="shared" si="369"/>
        <v>32201015831.600002</v>
      </c>
      <c r="BSF42" s="6">
        <v>39903</v>
      </c>
      <c r="BSG42" s="1">
        <v>14.24</v>
      </c>
      <c r="BSH42" s="1">
        <v>9065408469</v>
      </c>
      <c r="BSI42" s="3">
        <f t="shared" si="370"/>
        <v>129091416598.56</v>
      </c>
      <c r="BSN42" s="3" t="str">
        <f t="shared" si="371"/>
        <v/>
      </c>
      <c r="BSP42" s="6">
        <v>39903</v>
      </c>
      <c r="BSQ42" s="1">
        <v>174.19900000000001</v>
      </c>
      <c r="BSR42" s="1">
        <v>336107072</v>
      </c>
      <c r="BSS42" s="3">
        <f t="shared" si="372"/>
        <v>58549515835.328003</v>
      </c>
      <c r="BSU42" s="6">
        <v>39903</v>
      </c>
      <c r="BSV42" s="1">
        <v>15.017099999999999</v>
      </c>
      <c r="BSW42" s="1">
        <v>11876947761</v>
      </c>
      <c r="BSX42" s="3">
        <f t="shared" si="373"/>
        <v>178357312221.7131</v>
      </c>
    </row>
    <row r="43" spans="2:1870" x14ac:dyDescent="0.2">
      <c r="B43" s="6">
        <v>39813</v>
      </c>
      <c r="C43" s="1">
        <v>8.4</v>
      </c>
      <c r="D43" s="1">
        <v>22177</v>
      </c>
      <c r="E43" s="3">
        <f t="shared" si="0"/>
        <v>186286.80000000002</v>
      </c>
      <c r="G43" s="6">
        <v>39721</v>
      </c>
      <c r="H43" s="1">
        <v>2E-3</v>
      </c>
      <c r="I43" s="1">
        <v>200426</v>
      </c>
      <c r="J43" s="3">
        <f t="shared" si="1"/>
        <v>400.85200000000003</v>
      </c>
      <c r="O43" s="3" t="str">
        <f t="shared" si="2"/>
        <v/>
      </c>
      <c r="Q43" s="6">
        <v>39813</v>
      </c>
      <c r="R43" s="1">
        <v>30</v>
      </c>
      <c r="S43" s="1">
        <v>450</v>
      </c>
      <c r="T43" s="3">
        <f t="shared" si="3"/>
        <v>13500</v>
      </c>
      <c r="V43" s="6">
        <v>39813</v>
      </c>
      <c r="W43" s="1">
        <v>2.5000000000000001E-3</v>
      </c>
      <c r="X43" s="1">
        <v>1776048</v>
      </c>
      <c r="Y43" s="3">
        <f t="shared" si="4"/>
        <v>4440.12</v>
      </c>
      <c r="AA43" s="6">
        <v>39813</v>
      </c>
      <c r="AB43" s="1">
        <v>1.25E-4</v>
      </c>
      <c r="AC43" s="1">
        <v>79890</v>
      </c>
      <c r="AD43" s="3">
        <f t="shared" si="5"/>
        <v>9.9862500000000001</v>
      </c>
      <c r="AF43" s="6">
        <v>39538</v>
      </c>
      <c r="AG43" s="1">
        <v>1.25E-4</v>
      </c>
      <c r="AH43" s="1">
        <v>125085</v>
      </c>
      <c r="AI43" s="3">
        <f t="shared" si="6"/>
        <v>15.635625000000001</v>
      </c>
      <c r="AK43" s="6">
        <v>39813</v>
      </c>
      <c r="AL43" s="1">
        <v>7.5</v>
      </c>
      <c r="AM43" s="1">
        <v>326</v>
      </c>
      <c r="AN43" s="3">
        <f t="shared" si="7"/>
        <v>2445</v>
      </c>
      <c r="AS43" s="3" t="str">
        <f t="shared" si="8"/>
        <v/>
      </c>
      <c r="AX43" s="3" t="str">
        <f t="shared" si="9"/>
        <v/>
      </c>
      <c r="AZ43" s="6">
        <v>39813</v>
      </c>
      <c r="BA43" s="1">
        <v>1818.1818000000001</v>
      </c>
      <c r="BB43" s="1">
        <v>149</v>
      </c>
      <c r="BC43" s="3">
        <f t="shared" si="10"/>
        <v>270909.0882</v>
      </c>
      <c r="BE43" s="6">
        <v>39629</v>
      </c>
      <c r="BF43" s="1">
        <v>1.188E-3</v>
      </c>
      <c r="BG43" s="1">
        <v>6978334</v>
      </c>
      <c r="BH43" s="3">
        <f t="shared" si="11"/>
        <v>8290.2607920000009</v>
      </c>
      <c r="BJ43" s="6">
        <v>39813</v>
      </c>
      <c r="BK43" s="1">
        <v>7.0000000000000007E-2</v>
      </c>
      <c r="BL43" s="1">
        <v>674114</v>
      </c>
      <c r="BM43" s="3">
        <f t="shared" si="12"/>
        <v>47187.98</v>
      </c>
      <c r="BO43" s="6">
        <v>39813</v>
      </c>
      <c r="BP43" s="1">
        <v>1.01</v>
      </c>
      <c r="BQ43" s="1">
        <v>1500</v>
      </c>
      <c r="BR43" s="3">
        <f t="shared" si="13"/>
        <v>1515</v>
      </c>
      <c r="BT43" s="6">
        <v>39262</v>
      </c>
      <c r="BU43" s="1">
        <v>1E-4</v>
      </c>
      <c r="BV43" s="1">
        <v>21183</v>
      </c>
      <c r="BW43" s="3">
        <f t="shared" si="14"/>
        <v>2.1183000000000001</v>
      </c>
      <c r="BY43" s="6">
        <v>39813</v>
      </c>
      <c r="BZ43" s="1">
        <v>1.65</v>
      </c>
      <c r="CA43" s="1">
        <v>670623</v>
      </c>
      <c r="CB43" s="3">
        <f t="shared" si="15"/>
        <v>1106527.95</v>
      </c>
      <c r="CD43" s="6">
        <v>39813</v>
      </c>
      <c r="CE43" s="1">
        <v>0.88</v>
      </c>
      <c r="CF43" s="1">
        <v>708021</v>
      </c>
      <c r="CG43" s="3">
        <f t="shared" si="16"/>
        <v>623058.48</v>
      </c>
      <c r="CI43" s="6">
        <v>39813</v>
      </c>
      <c r="CJ43" s="1">
        <v>1.25E-4</v>
      </c>
      <c r="CK43" s="1">
        <v>2965087</v>
      </c>
      <c r="CL43" s="3">
        <f t="shared" si="17"/>
        <v>370.635875</v>
      </c>
      <c r="CQ43" s="3" t="str">
        <f t="shared" si="18"/>
        <v/>
      </c>
      <c r="CS43" s="6">
        <v>39813</v>
      </c>
      <c r="CT43" s="1">
        <v>0.85</v>
      </c>
      <c r="CU43" s="1">
        <v>6568292</v>
      </c>
      <c r="CV43" s="3">
        <f t="shared" si="19"/>
        <v>5583048.2000000002</v>
      </c>
      <c r="CX43" s="6">
        <v>39813</v>
      </c>
      <c r="CY43" s="1">
        <v>6.45</v>
      </c>
      <c r="CZ43" s="1">
        <v>238523</v>
      </c>
      <c r="DA43" s="3">
        <f t="shared" si="20"/>
        <v>1538473.35</v>
      </c>
      <c r="DC43" s="6">
        <v>39813</v>
      </c>
      <c r="DD43" s="1">
        <v>0.06</v>
      </c>
      <c r="DE43" s="1">
        <v>32766</v>
      </c>
      <c r="DF43" s="3">
        <f t="shared" si="21"/>
        <v>1965.96</v>
      </c>
      <c r="DH43" s="6">
        <v>39813</v>
      </c>
      <c r="DI43" s="1">
        <v>0.33</v>
      </c>
      <c r="DJ43" s="1">
        <v>3582711</v>
      </c>
      <c r="DK43" s="3">
        <f t="shared" si="22"/>
        <v>1182294.6300000001</v>
      </c>
      <c r="DM43" s="6">
        <v>39538</v>
      </c>
      <c r="DN43" s="1">
        <v>66</v>
      </c>
      <c r="DO43" s="1">
        <v>702</v>
      </c>
      <c r="DP43" s="3">
        <f t="shared" si="23"/>
        <v>46332</v>
      </c>
      <c r="DR43" s="6">
        <v>39813</v>
      </c>
      <c r="DS43" s="1">
        <v>0.1799</v>
      </c>
      <c r="DT43" s="1">
        <v>8955052</v>
      </c>
      <c r="DU43" s="3">
        <f t="shared" si="24"/>
        <v>1611013.8548000001</v>
      </c>
      <c r="DW43" s="6">
        <v>39447</v>
      </c>
      <c r="DX43" s="1">
        <v>335.99990000000003</v>
      </c>
      <c r="DY43" s="1">
        <v>63</v>
      </c>
      <c r="DZ43" s="3">
        <f t="shared" si="25"/>
        <v>21167.993700000003</v>
      </c>
      <c r="EB43" s="6">
        <v>39813</v>
      </c>
      <c r="EC43" s="1">
        <v>4.4000000000000004</v>
      </c>
      <c r="ED43" s="1">
        <v>24136</v>
      </c>
      <c r="EE43" s="3">
        <f t="shared" si="26"/>
        <v>106198.40000000001</v>
      </c>
      <c r="EG43" s="6">
        <v>39813</v>
      </c>
      <c r="EH43" s="1">
        <v>77.2</v>
      </c>
      <c r="EI43" s="1">
        <v>123035</v>
      </c>
      <c r="EJ43" s="3">
        <f t="shared" si="27"/>
        <v>9498302</v>
      </c>
      <c r="EL43" s="6">
        <v>39813</v>
      </c>
      <c r="EM43" s="1">
        <v>2.9</v>
      </c>
      <c r="EN43" s="1">
        <v>1379715</v>
      </c>
      <c r="EO43" s="3">
        <f t="shared" si="28"/>
        <v>4001173.5</v>
      </c>
      <c r="EQ43" s="6">
        <v>37711</v>
      </c>
      <c r="ER43" s="1">
        <v>0.21</v>
      </c>
      <c r="ES43" s="1">
        <v>28100</v>
      </c>
      <c r="ET43" s="3">
        <f t="shared" si="29"/>
        <v>5901</v>
      </c>
      <c r="EV43" s="6">
        <v>39813</v>
      </c>
      <c r="EW43" s="1">
        <v>0.44</v>
      </c>
      <c r="EX43" s="1">
        <v>2567784</v>
      </c>
      <c r="EY43" s="3">
        <f t="shared" si="30"/>
        <v>1129824.96</v>
      </c>
      <c r="FD43" s="3" t="str">
        <f t="shared" si="31"/>
        <v/>
      </c>
      <c r="FI43" s="3" t="str">
        <f t="shared" si="32"/>
        <v/>
      </c>
      <c r="FK43" s="6">
        <v>39813</v>
      </c>
      <c r="FL43" s="1">
        <v>6.88</v>
      </c>
      <c r="FM43" s="1">
        <v>5275492</v>
      </c>
      <c r="FN43" s="3">
        <f t="shared" si="33"/>
        <v>36295384.960000001</v>
      </c>
      <c r="FP43" s="6">
        <v>39813</v>
      </c>
      <c r="FQ43" s="1">
        <v>0.09</v>
      </c>
      <c r="FR43" s="1">
        <v>15387068</v>
      </c>
      <c r="FS43" s="3">
        <f t="shared" si="34"/>
        <v>1384836.1199999999</v>
      </c>
      <c r="FU43" s="6">
        <v>39813</v>
      </c>
      <c r="FV43" s="1">
        <v>0.1</v>
      </c>
      <c r="FW43" s="1">
        <v>66922</v>
      </c>
      <c r="FX43" s="3">
        <f t="shared" si="35"/>
        <v>6692.2000000000007</v>
      </c>
      <c r="FZ43" s="6">
        <v>39813</v>
      </c>
      <c r="GA43" s="1">
        <v>20</v>
      </c>
      <c r="GB43" s="1">
        <v>32444</v>
      </c>
      <c r="GC43" s="3">
        <f t="shared" si="36"/>
        <v>648880</v>
      </c>
      <c r="GE43" s="6">
        <v>39721</v>
      </c>
      <c r="GF43" s="1">
        <v>2.5000000000000001E-3</v>
      </c>
      <c r="GG43" s="1">
        <v>227272</v>
      </c>
      <c r="GH43" s="3">
        <f t="shared" si="37"/>
        <v>568.18000000000006</v>
      </c>
      <c r="GJ43" s="6">
        <v>39813</v>
      </c>
      <c r="GK43" s="1">
        <v>0.2</v>
      </c>
      <c r="GL43" s="1">
        <v>6929287</v>
      </c>
      <c r="GM43" s="3">
        <f t="shared" si="38"/>
        <v>1385857.4000000001</v>
      </c>
      <c r="GR43" s="3" t="str">
        <f t="shared" si="39"/>
        <v/>
      </c>
      <c r="GW43" s="3" t="str">
        <f t="shared" si="40"/>
        <v/>
      </c>
      <c r="HB43" s="3" t="str">
        <f t="shared" si="41"/>
        <v/>
      </c>
      <c r="HD43" s="6">
        <v>39813</v>
      </c>
      <c r="HE43" s="1">
        <v>1440000.2879999999</v>
      </c>
      <c r="HF43" s="1">
        <v>0</v>
      </c>
      <c r="HG43" s="3" t="str">
        <f t="shared" si="42"/>
        <v/>
      </c>
      <c r="HL43" s="3" t="str">
        <f t="shared" si="43"/>
        <v/>
      </c>
      <c r="HN43" s="6">
        <v>39813</v>
      </c>
      <c r="HO43" s="1">
        <v>0.25</v>
      </c>
      <c r="HP43" s="1">
        <v>412808</v>
      </c>
      <c r="HQ43" s="3">
        <f t="shared" si="44"/>
        <v>103202</v>
      </c>
      <c r="HS43" s="6">
        <v>39813</v>
      </c>
      <c r="HT43" s="1">
        <v>0.31</v>
      </c>
      <c r="HU43" s="1">
        <v>18210693</v>
      </c>
      <c r="HV43" s="3">
        <f t="shared" si="45"/>
        <v>5645314.8300000001</v>
      </c>
      <c r="IA43" s="3" t="str">
        <f t="shared" si="46"/>
        <v/>
      </c>
      <c r="IC43" s="6">
        <v>39813</v>
      </c>
      <c r="ID43" s="1">
        <v>0.5</v>
      </c>
      <c r="IE43" s="1">
        <v>830</v>
      </c>
      <c r="IF43" s="3">
        <f t="shared" si="47"/>
        <v>415</v>
      </c>
      <c r="IH43" s="6">
        <v>39813</v>
      </c>
      <c r="II43" s="1">
        <v>1.05</v>
      </c>
      <c r="IJ43" s="1">
        <v>168503</v>
      </c>
      <c r="IK43" s="3">
        <f t="shared" si="48"/>
        <v>176928.15</v>
      </c>
      <c r="IM43" s="6">
        <v>39813</v>
      </c>
      <c r="IN43" s="1">
        <v>1.2999999999999999E-4</v>
      </c>
      <c r="IO43" s="1">
        <v>94489889</v>
      </c>
      <c r="IP43" s="3">
        <f t="shared" si="49"/>
        <v>12283.68557</v>
      </c>
      <c r="IR43" s="6">
        <v>39813</v>
      </c>
      <c r="IS43" s="1">
        <v>126</v>
      </c>
      <c r="IT43" s="1">
        <v>10356</v>
      </c>
      <c r="IU43" s="3">
        <f t="shared" si="50"/>
        <v>1304856</v>
      </c>
      <c r="IW43" s="6">
        <v>39813</v>
      </c>
      <c r="IX43" s="1">
        <v>0.73</v>
      </c>
      <c r="IY43" s="1">
        <v>2022146</v>
      </c>
      <c r="IZ43" s="3">
        <f t="shared" si="51"/>
        <v>1476166.58</v>
      </c>
      <c r="JB43" s="6">
        <v>39813</v>
      </c>
      <c r="JC43" s="1">
        <v>0.45</v>
      </c>
      <c r="JD43" s="1">
        <v>4000</v>
      </c>
      <c r="JE43" s="3">
        <f t="shared" si="52"/>
        <v>1800</v>
      </c>
      <c r="JG43" s="6">
        <v>39813</v>
      </c>
      <c r="JH43" s="1">
        <v>6.0000000000000001E-3</v>
      </c>
      <c r="JI43" s="1">
        <v>12766606</v>
      </c>
      <c r="JJ43" s="3">
        <f t="shared" si="53"/>
        <v>76599.635999999999</v>
      </c>
      <c r="JO43" s="3" t="str">
        <f t="shared" si="54"/>
        <v/>
      </c>
      <c r="JQ43" s="6">
        <v>39813</v>
      </c>
      <c r="JR43" s="1">
        <v>550</v>
      </c>
      <c r="JS43" s="1">
        <v>1150</v>
      </c>
      <c r="JT43" s="3">
        <f t="shared" si="55"/>
        <v>632500</v>
      </c>
      <c r="JY43" s="3" t="str">
        <f t="shared" si="56"/>
        <v/>
      </c>
      <c r="KA43" s="6">
        <v>38625</v>
      </c>
      <c r="KB43" s="1">
        <v>8.35</v>
      </c>
      <c r="KC43" s="1">
        <v>214396</v>
      </c>
      <c r="KD43" s="3">
        <f t="shared" si="57"/>
        <v>1790206.5999999999</v>
      </c>
      <c r="KI43" s="3" t="str">
        <f t="shared" si="58"/>
        <v/>
      </c>
      <c r="KK43" s="6">
        <v>39813</v>
      </c>
      <c r="KL43" s="1">
        <v>9.99</v>
      </c>
      <c r="KM43" s="1">
        <v>2956426</v>
      </c>
      <c r="KN43" s="3">
        <f t="shared" si="59"/>
        <v>29534695.740000002</v>
      </c>
      <c r="KS43" s="3" t="str">
        <f t="shared" si="60"/>
        <v/>
      </c>
      <c r="KU43" s="6">
        <v>39813</v>
      </c>
      <c r="KV43" s="1">
        <v>0.48</v>
      </c>
      <c r="KW43" s="1">
        <v>3936953</v>
      </c>
      <c r="KX43" s="3">
        <f t="shared" si="61"/>
        <v>1889737.44</v>
      </c>
      <c r="LC43" s="3" t="str">
        <f t="shared" si="62"/>
        <v/>
      </c>
      <c r="LE43" s="6">
        <v>39813</v>
      </c>
      <c r="LF43" s="1">
        <v>3.0000000000000001E-3</v>
      </c>
      <c r="LG43" s="1">
        <v>1622436</v>
      </c>
      <c r="LH43" s="3">
        <f t="shared" si="63"/>
        <v>4867.308</v>
      </c>
      <c r="LJ43" s="6">
        <v>39813</v>
      </c>
      <c r="LK43" s="1">
        <v>10.119999999999999</v>
      </c>
      <c r="LL43" s="1">
        <v>10483</v>
      </c>
      <c r="LM43" s="3">
        <f t="shared" si="64"/>
        <v>106087.95999999999</v>
      </c>
      <c r="LO43" s="6">
        <v>39538</v>
      </c>
      <c r="LP43" s="1">
        <v>1.6</v>
      </c>
      <c r="LQ43" s="1">
        <v>3739</v>
      </c>
      <c r="LR43" s="3">
        <f t="shared" si="65"/>
        <v>5982.4000000000005</v>
      </c>
      <c r="LW43" s="3" t="str">
        <f t="shared" si="66"/>
        <v/>
      </c>
      <c r="MB43" s="3" t="str">
        <f t="shared" si="67"/>
        <v/>
      </c>
      <c r="MD43" s="6">
        <v>39813</v>
      </c>
      <c r="ME43" s="1">
        <v>0.03</v>
      </c>
      <c r="MF43" s="1">
        <v>881812</v>
      </c>
      <c r="MG43" s="3">
        <f t="shared" si="68"/>
        <v>26454.36</v>
      </c>
      <c r="ML43" s="3" t="str">
        <f t="shared" si="69"/>
        <v/>
      </c>
      <c r="MQ43" s="3" t="str">
        <f t="shared" si="70"/>
        <v/>
      </c>
      <c r="MS43" s="6">
        <v>39813</v>
      </c>
      <c r="MT43" s="1">
        <v>1.7</v>
      </c>
      <c r="MU43" s="1">
        <v>47670</v>
      </c>
      <c r="MV43" s="3">
        <f t="shared" si="71"/>
        <v>81039</v>
      </c>
      <c r="NA43" s="3" t="str">
        <f t="shared" si="72"/>
        <v/>
      </c>
      <c r="NC43" s="6">
        <v>39813</v>
      </c>
      <c r="ND43" s="1">
        <v>0.88</v>
      </c>
      <c r="NE43" s="1">
        <v>1077434</v>
      </c>
      <c r="NF43" s="3">
        <f t="shared" si="73"/>
        <v>948141.92</v>
      </c>
      <c r="NK43" s="3" t="str">
        <f t="shared" si="74"/>
        <v/>
      </c>
      <c r="NM43" s="6">
        <v>39813</v>
      </c>
      <c r="NN43" s="1">
        <v>1.08</v>
      </c>
      <c r="NO43" s="1">
        <v>39652</v>
      </c>
      <c r="NP43" s="3">
        <f t="shared" si="75"/>
        <v>42824.160000000003</v>
      </c>
      <c r="NR43" s="6">
        <v>39813</v>
      </c>
      <c r="NS43" s="1">
        <v>21</v>
      </c>
      <c r="NT43" s="1">
        <v>403269</v>
      </c>
      <c r="NU43" s="3">
        <f t="shared" si="76"/>
        <v>8468649</v>
      </c>
      <c r="NZ43" s="3" t="str">
        <f t="shared" si="77"/>
        <v/>
      </c>
      <c r="OB43" s="6">
        <v>39813</v>
      </c>
      <c r="OC43" s="1">
        <v>0.72</v>
      </c>
      <c r="OD43" s="1">
        <v>620776</v>
      </c>
      <c r="OE43" s="3">
        <f t="shared" si="78"/>
        <v>446958.72</v>
      </c>
      <c r="OG43" s="6">
        <v>39813</v>
      </c>
      <c r="OH43" s="1">
        <v>0.27</v>
      </c>
      <c r="OI43" s="1">
        <v>21551</v>
      </c>
      <c r="OJ43" s="3">
        <f t="shared" si="79"/>
        <v>5818.77</v>
      </c>
      <c r="OO43" s="3" t="str">
        <f t="shared" si="80"/>
        <v/>
      </c>
      <c r="OQ43" s="6">
        <v>39813</v>
      </c>
      <c r="OR43" s="1">
        <v>158.4</v>
      </c>
      <c r="OS43" s="1">
        <v>14291</v>
      </c>
      <c r="OT43" s="3">
        <f t="shared" si="81"/>
        <v>2263694.4</v>
      </c>
      <c r="OV43" s="6">
        <v>39813</v>
      </c>
      <c r="OW43" s="1">
        <v>0.9</v>
      </c>
      <c r="OX43" s="1">
        <v>186853</v>
      </c>
      <c r="OY43" s="3">
        <f t="shared" si="82"/>
        <v>168167.7</v>
      </c>
      <c r="PA43" s="6">
        <v>39813</v>
      </c>
      <c r="PB43" s="1">
        <v>1.956</v>
      </c>
      <c r="PC43" s="1">
        <v>1567238</v>
      </c>
      <c r="PD43" s="3">
        <f t="shared" si="83"/>
        <v>3065517.5279999999</v>
      </c>
      <c r="PI43" s="3" t="str">
        <f t="shared" si="84"/>
        <v/>
      </c>
      <c r="PK43" s="6">
        <v>39813</v>
      </c>
      <c r="PL43" s="1">
        <v>1.85</v>
      </c>
      <c r="PM43" s="1">
        <v>137239</v>
      </c>
      <c r="PN43" s="3">
        <f t="shared" si="85"/>
        <v>253892.15000000002</v>
      </c>
      <c r="PP43" s="6">
        <v>39813</v>
      </c>
      <c r="PQ43" s="1">
        <v>3.8</v>
      </c>
      <c r="PR43" s="1">
        <v>40889</v>
      </c>
      <c r="PS43" s="3">
        <f t="shared" si="86"/>
        <v>155378.19999999998</v>
      </c>
      <c r="PU43" s="6">
        <v>39813</v>
      </c>
      <c r="PV43" s="1">
        <v>115</v>
      </c>
      <c r="PW43" s="1">
        <v>85723</v>
      </c>
      <c r="PX43" s="3">
        <f t="shared" si="87"/>
        <v>9858145</v>
      </c>
      <c r="QC43" s="3" t="str">
        <f t="shared" si="88"/>
        <v/>
      </c>
      <c r="QE43" s="6">
        <v>39813</v>
      </c>
      <c r="QF43" s="1">
        <v>1.05</v>
      </c>
      <c r="QG43" s="1">
        <v>1064886</v>
      </c>
      <c r="QH43" s="3">
        <f t="shared" si="89"/>
        <v>1118130.3</v>
      </c>
      <c r="QJ43" s="6">
        <v>39813</v>
      </c>
      <c r="QK43" s="1">
        <v>1.5</v>
      </c>
      <c r="QL43" s="1">
        <v>16724</v>
      </c>
      <c r="QM43" s="3">
        <f t="shared" si="90"/>
        <v>25086</v>
      </c>
      <c r="QO43" s="6">
        <v>39813</v>
      </c>
      <c r="QP43" s="1">
        <v>9.1999999999999993</v>
      </c>
      <c r="QQ43" s="1">
        <v>259765</v>
      </c>
      <c r="QR43" s="3">
        <f t="shared" si="91"/>
        <v>2389838</v>
      </c>
      <c r="QT43" s="6">
        <v>39813</v>
      </c>
      <c r="QU43" s="1">
        <v>11.1</v>
      </c>
      <c r="QV43" s="1">
        <v>400876</v>
      </c>
      <c r="QW43" s="3">
        <f t="shared" si="92"/>
        <v>4449723.5999999996</v>
      </c>
      <c r="RB43" s="3" t="str">
        <f t="shared" si="93"/>
        <v/>
      </c>
      <c r="RD43" s="6">
        <v>39813</v>
      </c>
      <c r="RE43" s="1">
        <v>30</v>
      </c>
      <c r="RF43" s="1">
        <v>9138</v>
      </c>
      <c r="RG43" s="3">
        <f t="shared" si="94"/>
        <v>274140</v>
      </c>
      <c r="RI43" s="6">
        <v>39813</v>
      </c>
      <c r="RJ43" s="1">
        <v>373.80009999999999</v>
      </c>
      <c r="RK43" s="1">
        <v>22062</v>
      </c>
      <c r="RL43" s="3">
        <f t="shared" si="95"/>
        <v>8246777.8061999995</v>
      </c>
      <c r="RN43" s="6">
        <v>39813</v>
      </c>
      <c r="RO43" s="1">
        <v>81.5</v>
      </c>
      <c r="RP43" s="1">
        <v>1747501</v>
      </c>
      <c r="RQ43" s="3">
        <f t="shared" si="96"/>
        <v>142421331.5</v>
      </c>
      <c r="RS43" s="6">
        <v>39813</v>
      </c>
      <c r="RT43" s="1">
        <v>3</v>
      </c>
      <c r="RU43" s="1">
        <v>83644</v>
      </c>
      <c r="RV43" s="3">
        <f t="shared" si="97"/>
        <v>250932</v>
      </c>
      <c r="RX43" s="6">
        <v>39813</v>
      </c>
      <c r="RY43" s="1">
        <v>5</v>
      </c>
      <c r="RZ43" s="1">
        <v>2685</v>
      </c>
      <c r="SA43" s="3">
        <f t="shared" si="98"/>
        <v>13425</v>
      </c>
      <c r="SF43" s="3" t="str">
        <f t="shared" si="99"/>
        <v/>
      </c>
      <c r="SH43" s="6">
        <v>39813</v>
      </c>
      <c r="SI43" s="1">
        <v>1.8399999999999999</v>
      </c>
      <c r="SJ43" s="1">
        <v>257984</v>
      </c>
      <c r="SK43" s="3">
        <f t="shared" si="100"/>
        <v>474690.55999999994</v>
      </c>
      <c r="SM43" s="6">
        <v>39629</v>
      </c>
      <c r="SN43" s="1">
        <v>120</v>
      </c>
      <c r="SO43" s="1">
        <v>9</v>
      </c>
      <c r="SP43" s="3">
        <f t="shared" si="101"/>
        <v>1080</v>
      </c>
      <c r="SU43" s="3" t="str">
        <f t="shared" si="102"/>
        <v/>
      </c>
      <c r="SZ43" s="3" t="str">
        <f t="shared" si="103"/>
        <v/>
      </c>
      <c r="TB43" s="6">
        <v>39813</v>
      </c>
      <c r="TC43" s="1">
        <v>5.75</v>
      </c>
      <c r="TD43" s="1">
        <v>15641</v>
      </c>
      <c r="TE43" s="3">
        <f t="shared" si="104"/>
        <v>89935.75</v>
      </c>
      <c r="TG43" s="6">
        <v>39813</v>
      </c>
      <c r="TH43" s="1">
        <v>8.4</v>
      </c>
      <c r="TI43" s="1">
        <v>348039</v>
      </c>
      <c r="TJ43" s="3">
        <f t="shared" si="105"/>
        <v>2923527.6</v>
      </c>
      <c r="TL43" s="6">
        <v>39813</v>
      </c>
      <c r="TM43" s="1">
        <v>0.1</v>
      </c>
      <c r="TN43" s="1">
        <v>502820</v>
      </c>
      <c r="TO43" s="3">
        <f t="shared" si="106"/>
        <v>50282</v>
      </c>
      <c r="TQ43" s="6">
        <v>39813</v>
      </c>
      <c r="TR43" s="1">
        <v>0.121</v>
      </c>
      <c r="TS43" s="1">
        <v>9739214</v>
      </c>
      <c r="TT43" s="3">
        <f t="shared" si="107"/>
        <v>1178444.8939999999</v>
      </c>
      <c r="TY43" s="3" t="str">
        <f t="shared" si="108"/>
        <v/>
      </c>
      <c r="UA43" s="6">
        <v>39813</v>
      </c>
      <c r="UB43" s="1">
        <v>6.6899999999999995</v>
      </c>
      <c r="UC43" s="1">
        <v>3786300</v>
      </c>
      <c r="UD43" s="3">
        <f t="shared" si="109"/>
        <v>25330346.999999996</v>
      </c>
      <c r="UF43" s="6">
        <v>39813</v>
      </c>
      <c r="UG43" s="1">
        <v>6.0606</v>
      </c>
      <c r="UH43" s="1">
        <v>2161</v>
      </c>
      <c r="UI43" s="3">
        <f t="shared" si="110"/>
        <v>13096.9566</v>
      </c>
      <c r="UK43" s="6">
        <v>39813</v>
      </c>
      <c r="UL43" s="1">
        <v>11.52</v>
      </c>
      <c r="UM43" s="1">
        <v>42410</v>
      </c>
      <c r="UN43" s="3">
        <f t="shared" si="111"/>
        <v>488563.19999999995</v>
      </c>
      <c r="UP43" s="6">
        <v>39813</v>
      </c>
      <c r="UQ43" s="1">
        <v>12</v>
      </c>
      <c r="UR43" s="1">
        <v>33083</v>
      </c>
      <c r="US43" s="3">
        <f t="shared" si="112"/>
        <v>396996</v>
      </c>
      <c r="UX43" s="3" t="str">
        <f t="shared" si="113"/>
        <v/>
      </c>
      <c r="VC43" s="3" t="str">
        <f t="shared" si="114"/>
        <v/>
      </c>
      <c r="VH43" s="3" t="str">
        <f t="shared" si="115"/>
        <v/>
      </c>
      <c r="VJ43" s="6">
        <v>39813</v>
      </c>
      <c r="VK43" s="1">
        <v>25.5</v>
      </c>
      <c r="VL43" s="1">
        <v>28412</v>
      </c>
      <c r="VM43" s="3">
        <f t="shared" si="116"/>
        <v>724506</v>
      </c>
      <c r="VO43" s="6">
        <v>39813</v>
      </c>
      <c r="VP43" s="1">
        <v>1.25</v>
      </c>
      <c r="VQ43" s="1">
        <v>863378</v>
      </c>
      <c r="VR43" s="3">
        <f t="shared" si="117"/>
        <v>1079222.5</v>
      </c>
      <c r="VT43" s="6">
        <v>39813</v>
      </c>
      <c r="VU43" s="1">
        <v>0.35</v>
      </c>
      <c r="VV43" s="1">
        <v>83281</v>
      </c>
      <c r="VW43" s="3">
        <f t="shared" si="118"/>
        <v>29148.35</v>
      </c>
      <c r="VY43" s="6">
        <v>39813</v>
      </c>
      <c r="VZ43" s="1">
        <v>2.0499999999999998</v>
      </c>
      <c r="WA43" s="1">
        <v>2426756</v>
      </c>
      <c r="WB43" s="3">
        <f t="shared" si="119"/>
        <v>4974849.8</v>
      </c>
      <c r="WG43" s="3" t="str">
        <f t="shared" si="120"/>
        <v/>
      </c>
      <c r="WL43" s="3" t="str">
        <f t="shared" si="121"/>
        <v/>
      </c>
      <c r="WN43" s="6">
        <v>39813</v>
      </c>
      <c r="WO43" s="1">
        <v>10.9091</v>
      </c>
      <c r="WP43" s="1">
        <v>19341</v>
      </c>
      <c r="WQ43" s="3">
        <f t="shared" si="122"/>
        <v>210992.9031</v>
      </c>
      <c r="WS43" s="6">
        <v>39813</v>
      </c>
      <c r="WT43" s="1">
        <v>61.92</v>
      </c>
      <c r="WU43" s="1">
        <v>897615</v>
      </c>
      <c r="WV43" s="3">
        <f t="shared" si="123"/>
        <v>55580320.800000004</v>
      </c>
      <c r="WX43" s="6">
        <v>39813</v>
      </c>
      <c r="WY43" s="1">
        <v>5.32</v>
      </c>
      <c r="WZ43" s="1">
        <v>50274909</v>
      </c>
      <c r="XA43" s="3">
        <f t="shared" si="124"/>
        <v>267462515.88000003</v>
      </c>
      <c r="XC43" s="6">
        <v>39813</v>
      </c>
      <c r="XD43" s="1">
        <v>0.25</v>
      </c>
      <c r="XE43" s="1">
        <v>232056</v>
      </c>
      <c r="XF43" s="3">
        <f t="shared" si="125"/>
        <v>58014</v>
      </c>
      <c r="XK43" s="3" t="str">
        <f t="shared" si="126"/>
        <v/>
      </c>
      <c r="XM43" s="6">
        <v>39813</v>
      </c>
      <c r="XN43" s="1">
        <v>11.75</v>
      </c>
      <c r="XO43" s="1">
        <v>17154</v>
      </c>
      <c r="XP43" s="3">
        <f t="shared" si="127"/>
        <v>201559.5</v>
      </c>
      <c r="XU43" s="3" t="str">
        <f t="shared" si="128"/>
        <v/>
      </c>
      <c r="XW43" s="6">
        <v>39813</v>
      </c>
      <c r="XX43" s="1">
        <v>48</v>
      </c>
      <c r="XY43" s="1">
        <v>6298</v>
      </c>
      <c r="XZ43" s="3">
        <f t="shared" si="129"/>
        <v>302304</v>
      </c>
      <c r="YE43" s="3" t="str">
        <f t="shared" si="130"/>
        <v/>
      </c>
      <c r="YG43" s="6">
        <v>39813</v>
      </c>
      <c r="YH43" s="1">
        <v>2.0750000000000002</v>
      </c>
      <c r="YI43" s="1">
        <v>1399016</v>
      </c>
      <c r="YJ43" s="3">
        <f t="shared" si="131"/>
        <v>2902958.2</v>
      </c>
      <c r="YL43" s="6">
        <v>39813</v>
      </c>
      <c r="YM43" s="1">
        <v>0.85</v>
      </c>
      <c r="YN43" s="1">
        <v>1097693</v>
      </c>
      <c r="YO43" s="3">
        <f t="shared" si="132"/>
        <v>933039.04999999993</v>
      </c>
      <c r="YT43" s="3" t="str">
        <f t="shared" si="133"/>
        <v/>
      </c>
      <c r="YV43" s="6">
        <v>39813</v>
      </c>
      <c r="YW43" s="1">
        <v>5.55</v>
      </c>
      <c r="YX43" s="1">
        <v>1956766</v>
      </c>
      <c r="YY43" s="3">
        <f t="shared" si="134"/>
        <v>10860051.299999999</v>
      </c>
      <c r="ZA43" s="6">
        <v>39813</v>
      </c>
      <c r="ZB43" s="1">
        <v>4.9760999999999997</v>
      </c>
      <c r="ZC43" s="1">
        <v>125781</v>
      </c>
      <c r="ZD43" s="3">
        <f t="shared" si="135"/>
        <v>625898.83409999998</v>
      </c>
      <c r="ZF43" s="6">
        <v>39813</v>
      </c>
      <c r="ZG43" s="1">
        <v>2.15</v>
      </c>
      <c r="ZH43" s="1">
        <v>3130283</v>
      </c>
      <c r="ZI43" s="3">
        <f t="shared" si="136"/>
        <v>6730108.4500000002</v>
      </c>
      <c r="ZK43" s="6">
        <v>39813</v>
      </c>
      <c r="ZL43" s="1">
        <v>0.63</v>
      </c>
      <c r="ZM43" s="1">
        <v>5805030</v>
      </c>
      <c r="ZN43" s="3">
        <f t="shared" si="137"/>
        <v>3657168.9</v>
      </c>
      <c r="ZP43" s="6">
        <v>39813</v>
      </c>
      <c r="ZQ43" s="1">
        <v>2</v>
      </c>
      <c r="ZR43" s="1">
        <v>133115</v>
      </c>
      <c r="ZS43" s="3">
        <f t="shared" si="138"/>
        <v>266230</v>
      </c>
      <c r="ZX43" s="3" t="str">
        <f t="shared" si="139"/>
        <v/>
      </c>
      <c r="AAC43" s="3" t="str">
        <f t="shared" si="140"/>
        <v/>
      </c>
      <c r="AAH43" s="3" t="str">
        <f t="shared" si="141"/>
        <v/>
      </c>
      <c r="AAM43" s="3" t="str">
        <f t="shared" si="142"/>
        <v/>
      </c>
      <c r="AAO43" s="6">
        <v>39813</v>
      </c>
      <c r="AAP43" s="1">
        <v>2.74</v>
      </c>
      <c r="AAQ43" s="1">
        <v>3903944</v>
      </c>
      <c r="AAR43" s="3">
        <f t="shared" si="143"/>
        <v>10696806.560000001</v>
      </c>
      <c r="AAW43" s="3" t="str">
        <f t="shared" si="144"/>
        <v/>
      </c>
      <c r="ABB43" s="3" t="str">
        <f t="shared" si="145"/>
        <v/>
      </c>
      <c r="ABG43" s="3" t="str">
        <f t="shared" si="146"/>
        <v/>
      </c>
      <c r="ABL43" s="3" t="str">
        <f t="shared" si="147"/>
        <v/>
      </c>
      <c r="ABN43" s="6">
        <v>39813</v>
      </c>
      <c r="ABO43" s="1">
        <v>5.07</v>
      </c>
      <c r="ABP43" s="1">
        <v>11167471</v>
      </c>
      <c r="ABQ43" s="3">
        <f t="shared" si="148"/>
        <v>56619077.970000006</v>
      </c>
      <c r="ABV43" s="3" t="str">
        <f t="shared" si="149"/>
        <v/>
      </c>
      <c r="ABX43" s="6">
        <v>39813</v>
      </c>
      <c r="ABY43" s="1">
        <v>1.45</v>
      </c>
      <c r="ABZ43" s="1">
        <v>65675</v>
      </c>
      <c r="ACA43" s="3">
        <f t="shared" si="150"/>
        <v>95228.75</v>
      </c>
      <c r="ACC43" s="6">
        <v>39813</v>
      </c>
      <c r="ACD43" s="1">
        <v>2.88</v>
      </c>
      <c r="ACE43" s="1">
        <v>22347745</v>
      </c>
      <c r="ACF43" s="3">
        <f t="shared" si="151"/>
        <v>64361505.599999994</v>
      </c>
      <c r="ACK43" s="3" t="str">
        <f t="shared" si="152"/>
        <v/>
      </c>
      <c r="ACP43" s="3" t="str">
        <f t="shared" si="153"/>
        <v/>
      </c>
      <c r="ACU43" s="3" t="str">
        <f t="shared" si="154"/>
        <v/>
      </c>
      <c r="ACZ43" s="3" t="str">
        <f t="shared" si="155"/>
        <v/>
      </c>
      <c r="ADB43" s="6">
        <v>39813</v>
      </c>
      <c r="ADC43" s="1">
        <v>9.5</v>
      </c>
      <c r="ADD43" s="1">
        <v>36085987</v>
      </c>
      <c r="ADE43" s="3">
        <f t="shared" si="156"/>
        <v>342816876.5</v>
      </c>
      <c r="ADG43" s="6">
        <v>39813</v>
      </c>
      <c r="ADH43" s="1">
        <v>5.61</v>
      </c>
      <c r="ADI43" s="1">
        <v>74999737</v>
      </c>
      <c r="ADJ43" s="3">
        <f t="shared" si="157"/>
        <v>420748524.57000005</v>
      </c>
      <c r="ADL43" s="6">
        <v>39813</v>
      </c>
      <c r="ADM43" s="1">
        <v>5.89</v>
      </c>
      <c r="ADN43" s="1">
        <v>24209303</v>
      </c>
      <c r="ADO43" s="3">
        <f t="shared" si="158"/>
        <v>142592794.66999999</v>
      </c>
      <c r="ADT43" s="3" t="str">
        <f t="shared" si="159"/>
        <v/>
      </c>
      <c r="ADY43" s="3" t="str">
        <f t="shared" si="160"/>
        <v/>
      </c>
      <c r="AED43" s="3" t="str">
        <f t="shared" si="161"/>
        <v/>
      </c>
      <c r="AEF43" s="6">
        <v>39813</v>
      </c>
      <c r="AEG43" s="1">
        <v>5.1665000000000001</v>
      </c>
      <c r="AEH43" s="1">
        <v>167341</v>
      </c>
      <c r="AEI43" s="3">
        <f t="shared" si="162"/>
        <v>864567.27650000004</v>
      </c>
      <c r="AEN43" s="3" t="str">
        <f t="shared" si="163"/>
        <v/>
      </c>
      <c r="AEP43" s="6"/>
      <c r="AES43" s="3" t="str">
        <f t="shared" si="164"/>
        <v/>
      </c>
      <c r="AEU43" s="6">
        <v>39813</v>
      </c>
      <c r="AEV43" s="1">
        <v>3.39</v>
      </c>
      <c r="AEW43" s="1">
        <v>26132410</v>
      </c>
      <c r="AEX43" s="3">
        <f t="shared" si="165"/>
        <v>88588869.900000006</v>
      </c>
      <c r="AEZ43" s="6">
        <v>39813</v>
      </c>
      <c r="AFA43" s="1">
        <v>8.02</v>
      </c>
      <c r="AFB43" s="1">
        <v>12012623</v>
      </c>
      <c r="AFC43" s="3">
        <f t="shared" si="166"/>
        <v>96341236.459999993</v>
      </c>
      <c r="AFH43" s="3" t="str">
        <f t="shared" si="167"/>
        <v/>
      </c>
      <c r="AFM43" s="3" t="str">
        <f t="shared" si="168"/>
        <v/>
      </c>
      <c r="AFR43" s="3" t="str">
        <f t="shared" si="169"/>
        <v/>
      </c>
      <c r="AFW43" s="3" t="str">
        <f t="shared" si="170"/>
        <v/>
      </c>
      <c r="AGB43" s="3" t="str">
        <f t="shared" si="171"/>
        <v/>
      </c>
      <c r="AGD43" s="6">
        <v>39813</v>
      </c>
      <c r="AGE43" s="1">
        <v>4.4124999999999996</v>
      </c>
      <c r="AGF43" s="1">
        <v>55260989</v>
      </c>
      <c r="AGG43" s="3">
        <f t="shared" si="172"/>
        <v>243839113.96249998</v>
      </c>
      <c r="AGL43" s="3" t="str">
        <f t="shared" si="173"/>
        <v/>
      </c>
      <c r="AGQ43" s="3" t="str">
        <f t="shared" si="174"/>
        <v/>
      </c>
      <c r="AGS43" s="6">
        <v>39813</v>
      </c>
      <c r="AGT43" s="1">
        <v>1.65</v>
      </c>
      <c r="AGU43" s="1">
        <v>18090943</v>
      </c>
      <c r="AGV43" s="3">
        <f t="shared" si="175"/>
        <v>29850055.949999999</v>
      </c>
      <c r="AGX43" s="6">
        <v>39813</v>
      </c>
      <c r="AGY43" s="1">
        <v>1.35</v>
      </c>
      <c r="AGZ43" s="1">
        <v>8647169</v>
      </c>
      <c r="AHA43" s="3">
        <f t="shared" si="176"/>
        <v>11673678.15</v>
      </c>
      <c r="AHC43" s="6">
        <v>39813</v>
      </c>
      <c r="AHD43" s="1">
        <v>6.58</v>
      </c>
      <c r="AHE43" s="1">
        <v>11536383</v>
      </c>
      <c r="AHF43" s="3">
        <f t="shared" si="177"/>
        <v>75909400.140000001</v>
      </c>
      <c r="AHK43" s="3" t="str">
        <f t="shared" si="178"/>
        <v/>
      </c>
      <c r="AHP43" s="3" t="str">
        <f t="shared" si="179"/>
        <v/>
      </c>
      <c r="AHU43" s="3" t="str">
        <f t="shared" si="180"/>
        <v/>
      </c>
      <c r="AHZ43" s="3" t="str">
        <f t="shared" si="181"/>
        <v/>
      </c>
      <c r="AIB43" s="6">
        <v>39813</v>
      </c>
      <c r="AIC43" s="1">
        <v>5.16</v>
      </c>
      <c r="AID43" s="1">
        <v>25184632</v>
      </c>
      <c r="AIE43" s="3">
        <f t="shared" si="182"/>
        <v>129952701.12</v>
      </c>
      <c r="AIJ43" s="3" t="str">
        <f t="shared" si="183"/>
        <v/>
      </c>
      <c r="AIO43" s="3" t="str">
        <f t="shared" si="184"/>
        <v/>
      </c>
      <c r="AIT43" s="3" t="str">
        <f t="shared" si="185"/>
        <v/>
      </c>
      <c r="AIV43" s="6">
        <v>39813</v>
      </c>
      <c r="AIW43" s="1">
        <v>13.28</v>
      </c>
      <c r="AIX43" s="1">
        <v>10585187</v>
      </c>
      <c r="AIY43" s="3">
        <f t="shared" si="186"/>
        <v>140571283.35999998</v>
      </c>
      <c r="AJD43" s="3" t="str">
        <f t="shared" si="187"/>
        <v/>
      </c>
      <c r="AJI43" s="3" t="str">
        <f t="shared" si="188"/>
        <v/>
      </c>
      <c r="AJN43" s="3" t="str">
        <f t="shared" si="189"/>
        <v/>
      </c>
      <c r="AJS43" s="3" t="str">
        <f t="shared" si="190"/>
        <v/>
      </c>
      <c r="AJU43" s="6">
        <v>39813</v>
      </c>
      <c r="AJV43" s="1">
        <v>1.44</v>
      </c>
      <c r="AJW43" s="1">
        <v>5338385</v>
      </c>
      <c r="AJX43" s="3">
        <f t="shared" si="191"/>
        <v>7687274.3999999994</v>
      </c>
      <c r="AKC43" s="3" t="str">
        <f t="shared" si="192"/>
        <v/>
      </c>
      <c r="AKH43" s="3" t="str">
        <f t="shared" si="193"/>
        <v/>
      </c>
      <c r="AKM43" s="3" t="str">
        <f t="shared" si="194"/>
        <v/>
      </c>
      <c r="AKR43" s="3" t="str">
        <f t="shared" si="195"/>
        <v/>
      </c>
      <c r="AKT43" s="6">
        <v>39813</v>
      </c>
      <c r="AKU43" s="1">
        <v>11.24</v>
      </c>
      <c r="AKV43" s="1">
        <v>2325294</v>
      </c>
      <c r="AKW43" s="3">
        <f t="shared" si="196"/>
        <v>26136304.559999999</v>
      </c>
      <c r="AKY43" s="6">
        <v>39813</v>
      </c>
      <c r="AKZ43" s="1">
        <v>8</v>
      </c>
      <c r="ALA43" s="1">
        <v>39688125</v>
      </c>
      <c r="ALB43" s="3">
        <f t="shared" si="197"/>
        <v>317505000</v>
      </c>
      <c r="ALG43" s="3" t="str">
        <f t="shared" si="198"/>
        <v/>
      </c>
      <c r="ALI43" s="6">
        <v>39813</v>
      </c>
      <c r="ALJ43" s="1">
        <v>0.74</v>
      </c>
      <c r="ALK43" s="1">
        <v>4332600</v>
      </c>
      <c r="ALL43" s="3">
        <f t="shared" si="199"/>
        <v>3206124</v>
      </c>
      <c r="ALN43" s="6">
        <v>39813</v>
      </c>
      <c r="ALO43" s="1">
        <v>0.5</v>
      </c>
      <c r="ALP43" s="1">
        <v>5639446</v>
      </c>
      <c r="ALQ43" s="3">
        <f t="shared" si="200"/>
        <v>2819723</v>
      </c>
      <c r="ALS43" s="6">
        <v>39813</v>
      </c>
      <c r="ALT43" s="1">
        <v>3.17</v>
      </c>
      <c r="ALU43" s="1">
        <v>6636213</v>
      </c>
      <c r="ALV43" s="3">
        <f t="shared" si="201"/>
        <v>21036795.210000001</v>
      </c>
      <c r="AMA43" s="3" t="str">
        <f t="shared" si="202"/>
        <v/>
      </c>
      <c r="AMF43" s="3" t="str">
        <f t="shared" si="203"/>
        <v/>
      </c>
      <c r="AMK43" s="3" t="str">
        <f t="shared" si="204"/>
        <v/>
      </c>
      <c r="AMP43" s="3" t="str">
        <f t="shared" si="205"/>
        <v/>
      </c>
      <c r="AMU43" s="3" t="str">
        <f t="shared" si="206"/>
        <v/>
      </c>
      <c r="AMZ43" s="3" t="str">
        <f t="shared" si="207"/>
        <v/>
      </c>
      <c r="ANB43" s="6">
        <v>39813</v>
      </c>
      <c r="ANC43" s="1">
        <v>1.1400000000000001</v>
      </c>
      <c r="AND43" s="1">
        <v>6161529</v>
      </c>
      <c r="ANE43" s="3">
        <f t="shared" si="208"/>
        <v>7024143.0600000005</v>
      </c>
      <c r="ANJ43" s="3" t="str">
        <f t="shared" si="209"/>
        <v/>
      </c>
      <c r="ANO43" s="3" t="str">
        <f t="shared" si="210"/>
        <v/>
      </c>
      <c r="ANQ43" s="6">
        <v>39813</v>
      </c>
      <c r="ANR43" s="1">
        <v>17.100000000000001</v>
      </c>
      <c r="ANS43" s="1">
        <v>2447083</v>
      </c>
      <c r="ANT43" s="3">
        <f t="shared" si="211"/>
        <v>41845119.300000004</v>
      </c>
      <c r="ANV43" s="6">
        <v>39813</v>
      </c>
      <c r="ANW43" s="1">
        <v>8.26</v>
      </c>
      <c r="ANX43" s="1">
        <v>10027279</v>
      </c>
      <c r="ANY43" s="3">
        <f t="shared" si="212"/>
        <v>82825324.539999992</v>
      </c>
      <c r="AOD43" s="3" t="str">
        <f t="shared" si="213"/>
        <v/>
      </c>
      <c r="AOI43" s="3" t="str">
        <f t="shared" si="214"/>
        <v/>
      </c>
      <c r="AOK43" s="6">
        <v>39813</v>
      </c>
      <c r="AOL43" s="1">
        <v>8.4</v>
      </c>
      <c r="AOM43" s="1">
        <v>479816</v>
      </c>
      <c r="AON43" s="3">
        <f t="shared" si="215"/>
        <v>4030454.4000000004</v>
      </c>
      <c r="AOS43" s="3" t="str">
        <f t="shared" si="216"/>
        <v/>
      </c>
      <c r="AOX43" s="3" t="str">
        <f t="shared" si="217"/>
        <v/>
      </c>
      <c r="APC43" s="3" t="str">
        <f t="shared" si="218"/>
        <v/>
      </c>
      <c r="APH43" s="3" t="str">
        <f t="shared" si="219"/>
        <v/>
      </c>
      <c r="APM43" s="3" t="str">
        <f t="shared" si="220"/>
        <v/>
      </c>
      <c r="APO43" s="6">
        <v>39813</v>
      </c>
      <c r="APP43" s="1">
        <v>37</v>
      </c>
      <c r="APQ43" s="1">
        <v>153096881</v>
      </c>
      <c r="APR43" s="3">
        <f t="shared" si="221"/>
        <v>5664584597</v>
      </c>
      <c r="APW43" s="3" t="str">
        <f t="shared" si="222"/>
        <v/>
      </c>
      <c r="APY43" s="6">
        <v>39813</v>
      </c>
      <c r="APZ43" s="1">
        <v>7</v>
      </c>
      <c r="AQA43" s="1">
        <v>6516064</v>
      </c>
      <c r="AQB43" s="3">
        <f t="shared" si="223"/>
        <v>45612448</v>
      </c>
      <c r="AQD43" s="6">
        <v>39813</v>
      </c>
      <c r="AQE43" s="1">
        <v>7.92</v>
      </c>
      <c r="AQF43" s="1">
        <v>14494923</v>
      </c>
      <c r="AQG43" s="3">
        <f t="shared" si="224"/>
        <v>114799790.16</v>
      </c>
      <c r="AQI43" s="6">
        <v>39813</v>
      </c>
      <c r="AQJ43" s="1">
        <v>10.6</v>
      </c>
      <c r="AQK43" s="1">
        <v>5999541</v>
      </c>
      <c r="AQL43" s="3">
        <f t="shared" si="225"/>
        <v>63595134.600000001</v>
      </c>
      <c r="AQN43" s="6">
        <v>39813</v>
      </c>
      <c r="AQO43" s="1">
        <v>6.33</v>
      </c>
      <c r="AQP43" s="1">
        <v>13009024</v>
      </c>
      <c r="AQQ43" s="3">
        <f t="shared" si="226"/>
        <v>82347121.920000002</v>
      </c>
      <c r="AQS43" s="6">
        <v>39813</v>
      </c>
      <c r="AQT43" s="1">
        <v>16.03</v>
      </c>
      <c r="AQU43" s="1">
        <v>20668137</v>
      </c>
      <c r="AQV43" s="3">
        <f t="shared" si="227"/>
        <v>331310236.11000001</v>
      </c>
      <c r="ARA43" s="3" t="str">
        <f t="shared" si="228"/>
        <v/>
      </c>
      <c r="ARC43" s="6">
        <v>39813</v>
      </c>
      <c r="ARD43" s="1">
        <v>11.88</v>
      </c>
      <c r="ARE43" s="1">
        <v>58354759</v>
      </c>
      <c r="ARF43" s="3">
        <f t="shared" si="229"/>
        <v>693254536.92000008</v>
      </c>
      <c r="ARH43" s="6">
        <v>39813</v>
      </c>
      <c r="ARI43" s="1">
        <v>0.47799999999999998</v>
      </c>
      <c r="ARJ43" s="1">
        <v>9536969</v>
      </c>
      <c r="ARK43" s="3">
        <f t="shared" si="230"/>
        <v>4558671.182</v>
      </c>
      <c r="ARM43" s="6">
        <v>39813</v>
      </c>
      <c r="ARN43" s="1">
        <v>19.48</v>
      </c>
      <c r="ARO43" s="1">
        <v>11187606</v>
      </c>
      <c r="ARP43" s="3">
        <f t="shared" si="231"/>
        <v>217934564.88</v>
      </c>
      <c r="ARU43" s="3" t="str">
        <f t="shared" si="232"/>
        <v/>
      </c>
      <c r="ARZ43" s="3" t="str">
        <f t="shared" si="233"/>
        <v/>
      </c>
      <c r="ASE43" s="3" t="str">
        <f t="shared" si="234"/>
        <v/>
      </c>
      <c r="ASJ43" s="3" t="str">
        <f t="shared" si="235"/>
        <v/>
      </c>
      <c r="ASO43" s="3" t="str">
        <f t="shared" si="236"/>
        <v/>
      </c>
      <c r="ASQ43" s="6">
        <v>39813</v>
      </c>
      <c r="ASR43" s="1">
        <v>16.559999999999999</v>
      </c>
      <c r="ASS43" s="1">
        <v>113768530</v>
      </c>
      <c r="AST43" s="3">
        <f t="shared" si="237"/>
        <v>1884006856.8</v>
      </c>
      <c r="ASY43" s="3" t="str">
        <f t="shared" si="238"/>
        <v/>
      </c>
      <c r="ATA43" s="6">
        <v>39813</v>
      </c>
      <c r="ATB43" s="1">
        <v>8.9600000000000009</v>
      </c>
      <c r="ATC43" s="1">
        <v>47074964</v>
      </c>
      <c r="ATD43" s="3">
        <f t="shared" si="239"/>
        <v>421791677.44000006</v>
      </c>
      <c r="ATF43" s="6">
        <v>39813</v>
      </c>
      <c r="ATG43" s="1">
        <v>2.34</v>
      </c>
      <c r="ATH43" s="1">
        <v>40303262</v>
      </c>
      <c r="ATI43" s="3">
        <f t="shared" si="240"/>
        <v>94309633.079999998</v>
      </c>
      <c r="ATN43" s="3" t="str">
        <f t="shared" si="241"/>
        <v/>
      </c>
      <c r="ATS43" s="3" t="str">
        <f t="shared" si="242"/>
        <v/>
      </c>
      <c r="ATX43" s="3" t="str">
        <f t="shared" si="243"/>
        <v/>
      </c>
      <c r="ATZ43" s="6">
        <v>39813</v>
      </c>
      <c r="AUA43" s="1">
        <v>29.94</v>
      </c>
      <c r="AUB43" s="1">
        <v>6219868</v>
      </c>
      <c r="AUC43" s="3">
        <f t="shared" si="244"/>
        <v>186222847.92000002</v>
      </c>
      <c r="AUH43" s="3" t="str">
        <f t="shared" si="245"/>
        <v/>
      </c>
      <c r="AUM43" s="3" t="str">
        <f t="shared" si="246"/>
        <v/>
      </c>
      <c r="AUR43" s="3" t="str">
        <f t="shared" si="247"/>
        <v/>
      </c>
      <c r="AUT43" s="6">
        <v>39813</v>
      </c>
      <c r="AUU43" s="1">
        <v>2.25</v>
      </c>
      <c r="AUV43" s="1">
        <v>8016771</v>
      </c>
      <c r="AUW43" s="3">
        <f t="shared" si="248"/>
        <v>18037734.75</v>
      </c>
      <c r="AVB43" s="3" t="str">
        <f t="shared" si="249"/>
        <v/>
      </c>
      <c r="AVD43" s="6">
        <v>39813</v>
      </c>
      <c r="AVE43" s="1">
        <v>15.92</v>
      </c>
      <c r="AVF43" s="1">
        <v>168014435</v>
      </c>
      <c r="AVG43" s="3">
        <f t="shared" si="250"/>
        <v>2674789805.1999998</v>
      </c>
      <c r="AVI43" s="6">
        <v>39813</v>
      </c>
      <c r="AVJ43" s="1">
        <v>13.2</v>
      </c>
      <c r="AVK43" s="1">
        <v>34583725</v>
      </c>
      <c r="AVL43" s="3">
        <f t="shared" si="251"/>
        <v>456505170</v>
      </c>
      <c r="AVQ43" s="3" t="str">
        <f t="shared" si="252"/>
        <v/>
      </c>
      <c r="AVS43" s="6">
        <v>39813</v>
      </c>
      <c r="AVT43" s="1">
        <v>5.38</v>
      </c>
      <c r="AVU43" s="1">
        <v>15020712</v>
      </c>
      <c r="AVV43" s="3">
        <f t="shared" si="253"/>
        <v>80811430.560000002</v>
      </c>
      <c r="AVX43" s="6">
        <v>39813</v>
      </c>
      <c r="AVY43" s="1">
        <v>11.41</v>
      </c>
      <c r="AVZ43" s="1">
        <v>30934982</v>
      </c>
      <c r="AWA43" s="3">
        <f t="shared" si="254"/>
        <v>352968144.62</v>
      </c>
      <c r="AWF43" s="3" t="str">
        <f t="shared" si="255"/>
        <v/>
      </c>
      <c r="AWH43" s="6">
        <v>39813</v>
      </c>
      <c r="AWI43" s="1">
        <v>6.99</v>
      </c>
      <c r="AWJ43" s="1">
        <v>9769463</v>
      </c>
      <c r="AWK43" s="3">
        <f t="shared" si="256"/>
        <v>68288546.370000005</v>
      </c>
      <c r="AWP43" s="3" t="str">
        <f t="shared" si="257"/>
        <v/>
      </c>
      <c r="AWU43" s="3" t="str">
        <f t="shared" si="258"/>
        <v/>
      </c>
      <c r="AWZ43" s="3" t="str">
        <f t="shared" si="259"/>
        <v/>
      </c>
      <c r="AXE43" s="3" t="str">
        <f t="shared" si="260"/>
        <v/>
      </c>
      <c r="AXG43" s="6">
        <v>39813</v>
      </c>
      <c r="AXH43" s="1">
        <v>15.04</v>
      </c>
      <c r="AXI43" s="1">
        <v>13464468</v>
      </c>
      <c r="AXJ43" s="3">
        <f t="shared" si="261"/>
        <v>202505598.72</v>
      </c>
      <c r="AXO43" s="3" t="str">
        <f t="shared" si="262"/>
        <v/>
      </c>
      <c r="AXT43" s="3" t="str">
        <f t="shared" si="263"/>
        <v/>
      </c>
      <c r="AXY43" s="3" t="str">
        <f t="shared" si="264"/>
        <v/>
      </c>
      <c r="AYA43" s="6">
        <v>39813</v>
      </c>
      <c r="AYB43" s="1">
        <v>12.21</v>
      </c>
      <c r="AYC43" s="1">
        <v>21689092</v>
      </c>
      <c r="AYD43" s="3">
        <f t="shared" si="265"/>
        <v>264823813.32000002</v>
      </c>
      <c r="AYF43" s="6">
        <v>39813</v>
      </c>
      <c r="AYG43" s="1">
        <v>9.56</v>
      </c>
      <c r="AYH43" s="1">
        <v>29391956</v>
      </c>
      <c r="AYI43" s="3">
        <f t="shared" si="266"/>
        <v>280987099.36000001</v>
      </c>
      <c r="AYK43" s="6">
        <v>39813</v>
      </c>
      <c r="AYL43" s="1">
        <v>1.02</v>
      </c>
      <c r="AYM43" s="1">
        <v>650122</v>
      </c>
      <c r="AYN43" s="3">
        <f t="shared" si="267"/>
        <v>663124.44000000006</v>
      </c>
      <c r="AYP43" s="6">
        <v>39813</v>
      </c>
      <c r="AYQ43" s="1">
        <v>23.215</v>
      </c>
      <c r="AYR43" s="1">
        <v>32483892</v>
      </c>
      <c r="AYS43" s="3">
        <f t="shared" si="268"/>
        <v>754113552.77999997</v>
      </c>
      <c r="AYX43" s="3" t="str">
        <f t="shared" si="269"/>
        <v/>
      </c>
      <c r="AYZ43" s="6">
        <v>39813</v>
      </c>
      <c r="AZA43" s="1">
        <v>2.0752000000000002</v>
      </c>
      <c r="AZB43" s="1">
        <v>330376728</v>
      </c>
      <c r="AZC43" s="3">
        <f t="shared" si="270"/>
        <v>685597785.94560003</v>
      </c>
      <c r="AZH43" s="3" t="str">
        <f t="shared" si="271"/>
        <v/>
      </c>
      <c r="AZJ43" s="6">
        <v>39813</v>
      </c>
      <c r="AZK43" s="1">
        <v>19.88</v>
      </c>
      <c r="AZL43" s="1">
        <v>25253229</v>
      </c>
      <c r="AZM43" s="3">
        <f t="shared" si="272"/>
        <v>502034192.51999998</v>
      </c>
      <c r="AZO43" s="6">
        <v>39813</v>
      </c>
      <c r="AZP43" s="1">
        <v>4.9000000000000004</v>
      </c>
      <c r="AZQ43" s="1">
        <v>111219951</v>
      </c>
      <c r="AZR43" s="3">
        <f t="shared" si="273"/>
        <v>544977759.9000001</v>
      </c>
      <c r="AZT43" s="6">
        <v>39813</v>
      </c>
      <c r="AZU43" s="1">
        <v>12.65</v>
      </c>
      <c r="AZV43" s="1">
        <v>96506630</v>
      </c>
      <c r="AZW43" s="3">
        <f t="shared" si="274"/>
        <v>1220808869.5</v>
      </c>
      <c r="BAB43" s="3" t="str">
        <f t="shared" si="275"/>
        <v/>
      </c>
      <c r="BAG43" s="3" t="str">
        <f t="shared" si="276"/>
        <v/>
      </c>
      <c r="BAL43" s="3" t="str">
        <f t="shared" si="277"/>
        <v/>
      </c>
      <c r="BAQ43" s="3" t="str">
        <f t="shared" si="278"/>
        <v/>
      </c>
      <c r="BAS43" s="6">
        <v>39813</v>
      </c>
      <c r="BAT43" s="1">
        <v>3.04</v>
      </c>
      <c r="BAU43" s="1">
        <v>21697981</v>
      </c>
      <c r="BAV43" s="3">
        <f t="shared" si="279"/>
        <v>65961862.240000002</v>
      </c>
      <c r="BBA43" s="3" t="str">
        <f t="shared" si="280"/>
        <v/>
      </c>
      <c r="BBF43" s="3" t="str">
        <f t="shared" si="281"/>
        <v/>
      </c>
      <c r="BBK43" s="3" t="str">
        <f t="shared" si="282"/>
        <v/>
      </c>
      <c r="BBP43" s="3" t="str">
        <f t="shared" si="283"/>
        <v/>
      </c>
      <c r="BBU43" s="3" t="str">
        <f t="shared" si="284"/>
        <v/>
      </c>
      <c r="BBW43" s="6">
        <v>39813</v>
      </c>
      <c r="BBX43" s="1">
        <v>2.82</v>
      </c>
      <c r="BBY43" s="1">
        <v>51315638</v>
      </c>
      <c r="BBZ43" s="3">
        <f t="shared" si="285"/>
        <v>144710099.16</v>
      </c>
      <c r="BCE43" s="3" t="str">
        <f t="shared" si="286"/>
        <v/>
      </c>
      <c r="BCJ43" s="3" t="str">
        <f t="shared" si="287"/>
        <v/>
      </c>
      <c r="BCO43" s="3" t="str">
        <f t="shared" si="288"/>
        <v/>
      </c>
      <c r="BCT43" s="3" t="str">
        <f t="shared" si="289"/>
        <v/>
      </c>
      <c r="BCY43" s="3" t="str">
        <f t="shared" si="290"/>
        <v/>
      </c>
      <c r="BDD43" s="3" t="str">
        <f t="shared" si="291"/>
        <v/>
      </c>
      <c r="BDI43" s="3" t="str">
        <f t="shared" si="292"/>
        <v/>
      </c>
      <c r="BDN43" s="3" t="str">
        <f t="shared" si="293"/>
        <v/>
      </c>
      <c r="BDS43" s="3" t="str">
        <f t="shared" si="294"/>
        <v/>
      </c>
      <c r="BDU43" s="6">
        <v>39813</v>
      </c>
      <c r="BDV43" s="1">
        <v>5.5600000000000005</v>
      </c>
      <c r="BDW43" s="1">
        <v>50270596</v>
      </c>
      <c r="BDX43" s="3">
        <f t="shared" si="295"/>
        <v>279504513.76000005</v>
      </c>
      <c r="BDZ43" s="6">
        <v>39813</v>
      </c>
      <c r="BEA43" s="1">
        <v>5.61</v>
      </c>
      <c r="BEB43" s="1">
        <v>169635428</v>
      </c>
      <c r="BEC43" s="3">
        <f t="shared" si="296"/>
        <v>951654751.08000004</v>
      </c>
      <c r="BEH43" s="3" t="str">
        <f t="shared" si="297"/>
        <v/>
      </c>
      <c r="BEM43" s="3" t="str">
        <f t="shared" si="298"/>
        <v/>
      </c>
      <c r="BER43" s="3" t="str">
        <f t="shared" si="299"/>
        <v/>
      </c>
      <c r="BET43" s="6">
        <v>39813</v>
      </c>
      <c r="BEU43" s="1">
        <v>7.86</v>
      </c>
      <c r="BEV43" s="1">
        <v>149834231</v>
      </c>
      <c r="BEW43" s="3">
        <f t="shared" si="300"/>
        <v>1177697055.6600001</v>
      </c>
      <c r="BEY43" s="6">
        <v>39813</v>
      </c>
      <c r="BEZ43" s="1">
        <v>16.86</v>
      </c>
      <c r="BFA43" s="1">
        <v>38495835</v>
      </c>
      <c r="BFB43" s="3">
        <f t="shared" si="301"/>
        <v>649039778.10000002</v>
      </c>
      <c r="BFD43" s="6">
        <v>39813</v>
      </c>
      <c r="BFE43" s="1">
        <v>12.61</v>
      </c>
      <c r="BFF43" s="1">
        <v>42829447</v>
      </c>
      <c r="BFG43" s="3">
        <f t="shared" si="302"/>
        <v>540079326.66999996</v>
      </c>
      <c r="BFI43" s="6">
        <v>39813</v>
      </c>
      <c r="BFJ43" s="1">
        <v>10.51</v>
      </c>
      <c r="BFK43" s="1">
        <v>48792613</v>
      </c>
      <c r="BFL43" s="3">
        <f t="shared" si="303"/>
        <v>512810362.63</v>
      </c>
      <c r="BFN43" s="6">
        <v>39813</v>
      </c>
      <c r="BFO43" s="1">
        <v>2.83</v>
      </c>
      <c r="BFP43" s="1">
        <v>329801557</v>
      </c>
      <c r="BFQ43" s="3">
        <f t="shared" si="304"/>
        <v>933338406.31000006</v>
      </c>
      <c r="BFS43" s="6">
        <v>39813</v>
      </c>
      <c r="BFT43" s="1">
        <v>4.47</v>
      </c>
      <c r="BFU43" s="1">
        <v>261952545</v>
      </c>
      <c r="BFV43" s="3">
        <f t="shared" si="305"/>
        <v>1170927876.1499999</v>
      </c>
      <c r="BFX43" s="6">
        <v>39813</v>
      </c>
      <c r="BFY43" s="1">
        <v>11.33</v>
      </c>
      <c r="BFZ43" s="1">
        <v>16752823</v>
      </c>
      <c r="BGA43" s="3">
        <f t="shared" si="306"/>
        <v>189809484.59</v>
      </c>
      <c r="BGF43" s="3" t="str">
        <f t="shared" si="307"/>
        <v/>
      </c>
      <c r="BGH43" s="6">
        <v>39813</v>
      </c>
      <c r="BGI43" s="1">
        <v>32.76</v>
      </c>
      <c r="BGJ43" s="1">
        <v>48021236</v>
      </c>
      <c r="BGK43" s="3">
        <f t="shared" si="308"/>
        <v>1573175691.3599999</v>
      </c>
      <c r="BGM43" s="6">
        <v>39813</v>
      </c>
      <c r="BGN43" s="1">
        <v>21.46</v>
      </c>
      <c r="BGO43" s="1">
        <v>12133733</v>
      </c>
      <c r="BGP43" s="3">
        <f t="shared" si="309"/>
        <v>260389910.18000001</v>
      </c>
      <c r="BGR43" s="6">
        <v>39813</v>
      </c>
      <c r="BGS43" s="1">
        <v>20.82</v>
      </c>
      <c r="BGT43" s="1">
        <v>136221047</v>
      </c>
      <c r="BGU43" s="3">
        <f t="shared" si="310"/>
        <v>2836122198.54</v>
      </c>
      <c r="BGZ43" s="3" t="str">
        <f t="shared" si="311"/>
        <v/>
      </c>
      <c r="BHB43" s="6">
        <v>39813</v>
      </c>
      <c r="BHC43" s="1">
        <v>5.0199999999999996</v>
      </c>
      <c r="BHD43" s="1">
        <v>80654296</v>
      </c>
      <c r="BHE43" s="3">
        <f t="shared" si="312"/>
        <v>404884565.91999996</v>
      </c>
      <c r="BHJ43" s="3" t="str">
        <f t="shared" si="313"/>
        <v/>
      </c>
      <c r="BHL43" s="6">
        <v>39813</v>
      </c>
      <c r="BHM43" s="1">
        <v>2.56</v>
      </c>
      <c r="BHN43" s="1">
        <v>840111970</v>
      </c>
      <c r="BHO43" s="3">
        <f t="shared" si="314"/>
        <v>2150686643.1999998</v>
      </c>
      <c r="BHQ43" s="6">
        <v>39813</v>
      </c>
      <c r="BHR43" s="1">
        <v>31.029299999999999</v>
      </c>
      <c r="BHS43" s="1">
        <v>129001434</v>
      </c>
      <c r="BHT43" s="3">
        <f t="shared" si="315"/>
        <v>4002824196.0162001</v>
      </c>
      <c r="BHV43" s="6">
        <v>39813</v>
      </c>
      <c r="BHW43" s="1">
        <v>26.23</v>
      </c>
      <c r="BHX43" s="1">
        <v>54378078</v>
      </c>
      <c r="BHY43" s="3">
        <f t="shared" si="316"/>
        <v>1426336985.9400001</v>
      </c>
      <c r="BIA43" s="6">
        <v>39813</v>
      </c>
      <c r="BIB43" s="1">
        <v>17.510000000000002</v>
      </c>
      <c r="BIC43" s="1">
        <v>676937333</v>
      </c>
      <c r="BID43" s="3">
        <f t="shared" si="317"/>
        <v>11853172700.830002</v>
      </c>
      <c r="BIF43" s="6">
        <v>39813</v>
      </c>
      <c r="BIG43" s="1">
        <v>4.43</v>
      </c>
      <c r="BIH43" s="1">
        <v>587476994</v>
      </c>
      <c r="BII43" s="3">
        <f t="shared" si="318"/>
        <v>2602523083.4199996</v>
      </c>
      <c r="BIK43" s="6">
        <v>39813</v>
      </c>
      <c r="BIL43" s="1">
        <v>10.805</v>
      </c>
      <c r="BIM43" s="1">
        <v>162647680</v>
      </c>
      <c r="BIN43" s="3">
        <f t="shared" si="319"/>
        <v>1757408182.3999999</v>
      </c>
      <c r="BIP43" s="6">
        <v>39813</v>
      </c>
      <c r="BIQ43" s="1">
        <v>13.39</v>
      </c>
      <c r="BIR43" s="1">
        <v>669344462</v>
      </c>
      <c r="BIS43" s="3">
        <f t="shared" si="320"/>
        <v>8962522346.1800003</v>
      </c>
      <c r="BIU43" s="6">
        <v>39813</v>
      </c>
      <c r="BIV43" s="1">
        <v>3.66</v>
      </c>
      <c r="BIW43" s="1">
        <v>466249498</v>
      </c>
      <c r="BIX43" s="3">
        <f t="shared" si="321"/>
        <v>1706473162.6800001</v>
      </c>
      <c r="BIZ43" s="6">
        <v>39813</v>
      </c>
      <c r="BJA43" s="1">
        <v>13.97</v>
      </c>
      <c r="BJB43" s="1">
        <v>626172084</v>
      </c>
      <c r="BJC43" s="3">
        <f t="shared" si="322"/>
        <v>8747624013.4799995</v>
      </c>
      <c r="BJH43" s="3" t="str">
        <f t="shared" si="323"/>
        <v/>
      </c>
      <c r="BJJ43" s="6">
        <v>39813</v>
      </c>
      <c r="BJK43" s="1">
        <v>18.52</v>
      </c>
      <c r="BJL43" s="1">
        <v>101719399</v>
      </c>
      <c r="BJM43" s="3">
        <f t="shared" si="324"/>
        <v>1883843269.48</v>
      </c>
      <c r="BJR43" s="3" t="str">
        <f t="shared" si="325"/>
        <v/>
      </c>
      <c r="BJT43" s="6">
        <v>39813</v>
      </c>
      <c r="BJU43" s="1">
        <v>2.16</v>
      </c>
      <c r="BJV43" s="1">
        <v>1304594811</v>
      </c>
      <c r="BJW43" s="3">
        <f t="shared" si="326"/>
        <v>2817924791.7600002</v>
      </c>
      <c r="BKB43" s="3" t="str">
        <f t="shared" si="327"/>
        <v/>
      </c>
      <c r="BKG43" s="3" t="str">
        <f t="shared" si="328"/>
        <v/>
      </c>
      <c r="BKI43" s="6">
        <v>39813</v>
      </c>
      <c r="BKJ43" s="1">
        <v>11.42</v>
      </c>
      <c r="BKK43" s="1">
        <v>202519027</v>
      </c>
      <c r="BKL43" s="3">
        <f t="shared" si="329"/>
        <v>2312767288.3400002</v>
      </c>
      <c r="BKQ43" s="3" t="str">
        <f t="shared" si="330"/>
        <v/>
      </c>
      <c r="BKS43" s="6">
        <v>39813</v>
      </c>
      <c r="BKT43" s="1">
        <v>8.75</v>
      </c>
      <c r="BKU43" s="1">
        <v>50231450</v>
      </c>
      <c r="BKV43" s="3">
        <f t="shared" si="331"/>
        <v>439525187.5</v>
      </c>
      <c r="BKX43" s="6">
        <v>39813</v>
      </c>
      <c r="BKY43" s="1">
        <v>55.56</v>
      </c>
      <c r="BKZ43" s="1">
        <v>132007226</v>
      </c>
      <c r="BLA43" s="3">
        <f t="shared" si="332"/>
        <v>7334321476.5600004</v>
      </c>
      <c r="BLC43" s="6">
        <v>39813</v>
      </c>
      <c r="BLD43" s="1">
        <v>21.79</v>
      </c>
      <c r="BLE43" s="1">
        <v>317981737</v>
      </c>
      <c r="BLF43" s="3">
        <f t="shared" si="333"/>
        <v>6928822049.2299995</v>
      </c>
      <c r="BLH43" s="6">
        <v>39813</v>
      </c>
      <c r="BLI43" s="1">
        <v>76.75</v>
      </c>
      <c r="BLJ43" s="1">
        <v>71106190</v>
      </c>
      <c r="BLK43" s="3">
        <f t="shared" si="334"/>
        <v>5457400082.5</v>
      </c>
      <c r="BLM43" s="6">
        <v>39813</v>
      </c>
      <c r="BLN43" s="1">
        <v>17.82</v>
      </c>
      <c r="BLO43" s="1">
        <v>577708662</v>
      </c>
      <c r="BLP43" s="3">
        <f t="shared" si="335"/>
        <v>10294768356.84</v>
      </c>
      <c r="BLR43" s="6">
        <v>39813</v>
      </c>
      <c r="BLS43" s="1">
        <v>13.52</v>
      </c>
      <c r="BLT43" s="1">
        <v>1066206805</v>
      </c>
      <c r="BLU43" s="3">
        <f t="shared" si="336"/>
        <v>14415116003.6</v>
      </c>
      <c r="BLZ43" s="3" t="str">
        <f t="shared" si="337"/>
        <v/>
      </c>
      <c r="BMB43" s="6">
        <v>39813</v>
      </c>
      <c r="BMC43" s="1">
        <v>11.1768</v>
      </c>
      <c r="BMD43" s="1">
        <v>261561350</v>
      </c>
      <c r="BME43" s="3">
        <f t="shared" si="338"/>
        <v>2923418896.6799998</v>
      </c>
      <c r="BMJ43" s="3" t="str">
        <f t="shared" si="339"/>
        <v/>
      </c>
      <c r="BML43" s="6">
        <v>39813</v>
      </c>
      <c r="BMM43" s="1">
        <v>21.26</v>
      </c>
      <c r="BMN43" s="1">
        <v>369024150</v>
      </c>
      <c r="BMO43" s="3">
        <f t="shared" si="340"/>
        <v>7845453429.000001</v>
      </c>
      <c r="BMQ43" s="6">
        <v>39813</v>
      </c>
      <c r="BMR43" s="1">
        <v>11.45</v>
      </c>
      <c r="BMS43" s="1">
        <v>261496900</v>
      </c>
      <c r="BMT43" s="3">
        <f t="shared" si="341"/>
        <v>2994139505</v>
      </c>
      <c r="BMV43" s="6">
        <v>39813</v>
      </c>
      <c r="BMW43" s="1">
        <v>32.85</v>
      </c>
      <c r="BMX43" s="1">
        <v>120118765</v>
      </c>
      <c r="BMY43" s="3">
        <f t="shared" si="342"/>
        <v>3945901430.25</v>
      </c>
      <c r="BND43" s="3" t="str">
        <f t="shared" si="343"/>
        <v/>
      </c>
      <c r="BNF43" s="6">
        <v>39813</v>
      </c>
      <c r="BNG43" s="1">
        <v>38.71</v>
      </c>
      <c r="BNH43" s="1">
        <v>220712762</v>
      </c>
      <c r="BNI43" s="3">
        <f t="shared" si="344"/>
        <v>8543791017.0200005</v>
      </c>
      <c r="BNK43" s="6">
        <v>39813</v>
      </c>
      <c r="BNL43" s="1">
        <v>38.729999999999997</v>
      </c>
      <c r="BNM43" s="1">
        <v>203585028</v>
      </c>
      <c r="BNN43" s="3">
        <f t="shared" si="345"/>
        <v>7884848134.4399996</v>
      </c>
      <c r="BNP43" s="6">
        <v>39813</v>
      </c>
      <c r="BNQ43" s="1">
        <v>21.28</v>
      </c>
      <c r="BNR43" s="1">
        <v>228504718</v>
      </c>
      <c r="BNS43" s="3">
        <f t="shared" si="346"/>
        <v>4862580399.04</v>
      </c>
      <c r="BNU43" s="6">
        <v>39813</v>
      </c>
      <c r="BNV43" s="1">
        <v>23.42</v>
      </c>
      <c r="BNW43" s="1">
        <v>201914380</v>
      </c>
      <c r="BNX43" s="3">
        <f t="shared" si="347"/>
        <v>4728834779.6000004</v>
      </c>
      <c r="BNZ43" s="6">
        <v>39813</v>
      </c>
      <c r="BOA43" s="1">
        <v>16.04</v>
      </c>
      <c r="BOB43" s="1">
        <v>537637378</v>
      </c>
      <c r="BOC43" s="3">
        <f t="shared" si="348"/>
        <v>8623703543.1199989</v>
      </c>
      <c r="BOE43" s="6">
        <v>39813</v>
      </c>
      <c r="BOF43" s="1">
        <v>53.19</v>
      </c>
      <c r="BOG43" s="1">
        <v>79974175</v>
      </c>
      <c r="BOH43" s="3">
        <f t="shared" si="349"/>
        <v>4253826368.25</v>
      </c>
      <c r="BOJ43" s="6">
        <v>39813</v>
      </c>
      <c r="BOK43" s="1">
        <v>16.475899999999999</v>
      </c>
      <c r="BOL43" s="1">
        <v>1559067010</v>
      </c>
      <c r="BOM43" s="3">
        <f t="shared" si="350"/>
        <v>25687032150.058998</v>
      </c>
      <c r="BOO43" s="6">
        <v>39813</v>
      </c>
      <c r="BOP43" s="1">
        <v>23.79</v>
      </c>
      <c r="BOQ43" s="1">
        <v>301613850</v>
      </c>
      <c r="BOR43" s="3">
        <f t="shared" si="351"/>
        <v>7175393491.5</v>
      </c>
      <c r="BOT43" s="6">
        <v>39813</v>
      </c>
      <c r="BOU43" s="1">
        <v>5.8754999999999997</v>
      </c>
      <c r="BOV43" s="1">
        <v>1261484692</v>
      </c>
      <c r="BOW43" s="3">
        <f t="shared" si="352"/>
        <v>7411853307.8459997</v>
      </c>
      <c r="BOY43" s="6">
        <v>39813</v>
      </c>
      <c r="BOZ43" s="1">
        <v>42.33</v>
      </c>
      <c r="BPA43" s="1">
        <v>236013342</v>
      </c>
      <c r="BPB43" s="3">
        <f t="shared" si="353"/>
        <v>9990444766.8599987</v>
      </c>
      <c r="BPD43" s="6">
        <v>39813</v>
      </c>
      <c r="BPE43" s="1">
        <v>23.69</v>
      </c>
      <c r="BPF43" s="1">
        <v>136675382</v>
      </c>
      <c r="BPG43" s="3">
        <f t="shared" si="354"/>
        <v>3237839799.5800004</v>
      </c>
      <c r="BPI43" s="6">
        <v>39813</v>
      </c>
      <c r="BPJ43" s="1">
        <v>16.170000000000002</v>
      </c>
      <c r="BPK43" s="1">
        <v>887299369</v>
      </c>
      <c r="BPL43" s="3">
        <f t="shared" si="355"/>
        <v>14347630796.730001</v>
      </c>
      <c r="BPQ43" s="3" t="str">
        <f t="shared" si="356"/>
        <v/>
      </c>
      <c r="BPS43" s="6">
        <v>39813</v>
      </c>
      <c r="BPT43" s="1">
        <v>10.130000000000001</v>
      </c>
      <c r="BPU43" s="1">
        <v>1507913683</v>
      </c>
      <c r="BPV43" s="3">
        <f t="shared" si="357"/>
        <v>15275165608.790001</v>
      </c>
      <c r="BPX43" s="6">
        <v>39813</v>
      </c>
      <c r="BPY43" s="1">
        <v>8.0024999999999995</v>
      </c>
      <c r="BPZ43" s="1">
        <v>738189148</v>
      </c>
      <c r="BQA43" s="3">
        <f t="shared" si="358"/>
        <v>5907358656.8699999</v>
      </c>
      <c r="BQF43" s="3" t="str">
        <f t="shared" si="359"/>
        <v/>
      </c>
      <c r="BQH43" s="6">
        <v>39813</v>
      </c>
      <c r="BQI43" s="1">
        <v>4.2699999999999996</v>
      </c>
      <c r="BQJ43" s="1">
        <v>560305081</v>
      </c>
      <c r="BQK43" s="3">
        <f t="shared" si="360"/>
        <v>2392502695.8699999</v>
      </c>
      <c r="BQM43" s="6">
        <v>39813</v>
      </c>
      <c r="BQN43" s="1">
        <v>21.29</v>
      </c>
      <c r="BQO43" s="1">
        <v>581973043</v>
      </c>
      <c r="BQP43" s="3">
        <f t="shared" si="361"/>
        <v>12390206085.469999</v>
      </c>
      <c r="BQU43" s="3" t="str">
        <f t="shared" si="362"/>
        <v/>
      </c>
      <c r="BQW43" s="6">
        <v>39813</v>
      </c>
      <c r="BQX43" s="1">
        <v>25.57</v>
      </c>
      <c r="BQY43" s="1">
        <v>1395968754</v>
      </c>
      <c r="BQZ43" s="3">
        <f t="shared" si="363"/>
        <v>35694921039.779999</v>
      </c>
      <c r="BRB43" s="6">
        <v>39813</v>
      </c>
      <c r="BRC43" s="1">
        <v>8.07</v>
      </c>
      <c r="BRD43" s="1">
        <v>1109769096</v>
      </c>
      <c r="BRE43" s="3">
        <f t="shared" si="364"/>
        <v>8955836604.7200012</v>
      </c>
      <c r="BRG43" s="6">
        <v>39813</v>
      </c>
      <c r="BRH43" s="1">
        <v>16.3</v>
      </c>
      <c r="BRI43" s="1">
        <v>4475542889</v>
      </c>
      <c r="BRJ43" s="3">
        <f t="shared" si="365"/>
        <v>72951349090.699997</v>
      </c>
      <c r="BRL43" s="6">
        <v>39813</v>
      </c>
      <c r="BRM43" s="1">
        <v>14.66</v>
      </c>
      <c r="BRN43" s="1">
        <v>5211013665</v>
      </c>
      <c r="BRO43" s="3">
        <f t="shared" si="366"/>
        <v>76393460328.899994</v>
      </c>
      <c r="BRQ43" s="6">
        <v>39813</v>
      </c>
      <c r="BRR43" s="1">
        <v>17.73</v>
      </c>
      <c r="BRS43" s="1">
        <v>3172473878</v>
      </c>
      <c r="BRT43" s="3">
        <f t="shared" si="367"/>
        <v>56247961856.940002</v>
      </c>
      <c r="BRV43" s="6">
        <v>39813</v>
      </c>
      <c r="BRW43" s="1">
        <v>73.97</v>
      </c>
      <c r="BRX43" s="1">
        <v>1356182272</v>
      </c>
      <c r="BRY43" s="3">
        <f t="shared" si="368"/>
        <v>100316802659.84</v>
      </c>
      <c r="BSA43" s="6">
        <v>39813</v>
      </c>
      <c r="BSB43" s="1">
        <v>13.112500000000001</v>
      </c>
      <c r="BSC43" s="1">
        <v>2550105020</v>
      </c>
      <c r="BSD43" s="3">
        <f t="shared" si="369"/>
        <v>33438252074.75</v>
      </c>
      <c r="BSF43" s="6">
        <v>39813</v>
      </c>
      <c r="BSG43" s="1">
        <v>29.48</v>
      </c>
      <c r="BSH43" s="1">
        <v>4389119889</v>
      </c>
      <c r="BSI43" s="3">
        <f t="shared" si="370"/>
        <v>129391254327.72</v>
      </c>
      <c r="BSN43" s="3" t="str">
        <f t="shared" si="371"/>
        <v/>
      </c>
      <c r="BSP43" s="6">
        <v>39813</v>
      </c>
      <c r="BSQ43" s="1">
        <v>153.97399999999999</v>
      </c>
      <c r="BSR43" s="1">
        <v>470912829</v>
      </c>
      <c r="BSS43" s="3">
        <f t="shared" si="372"/>
        <v>72508331932.445999</v>
      </c>
      <c r="BSU43" s="6">
        <v>39813</v>
      </c>
      <c r="BSV43" s="1">
        <v>12.1929</v>
      </c>
      <c r="BSW43" s="1">
        <v>21342128115</v>
      </c>
      <c r="BSX43" s="3">
        <f t="shared" si="373"/>
        <v>260222433893.38348</v>
      </c>
    </row>
    <row r="44" spans="2:1870" x14ac:dyDescent="0.2">
      <c r="B44" s="6">
        <v>39721</v>
      </c>
      <c r="C44" s="1">
        <v>1.2</v>
      </c>
      <c r="D44" s="1">
        <v>5367</v>
      </c>
      <c r="E44" s="3">
        <f t="shared" si="0"/>
        <v>6440.4</v>
      </c>
      <c r="G44" s="6">
        <v>39629</v>
      </c>
      <c r="H44" s="1">
        <v>1.5E-3</v>
      </c>
      <c r="I44" s="1">
        <v>267571</v>
      </c>
      <c r="J44" s="3">
        <f t="shared" si="1"/>
        <v>401.35649999999998</v>
      </c>
      <c r="O44" s="3" t="str">
        <f t="shared" si="2"/>
        <v/>
      </c>
      <c r="Q44" s="6">
        <v>39721</v>
      </c>
      <c r="R44" s="1">
        <v>32.5</v>
      </c>
      <c r="S44" s="1">
        <v>600</v>
      </c>
      <c r="T44" s="3">
        <f t="shared" si="3"/>
        <v>19500</v>
      </c>
      <c r="V44" s="6">
        <v>39721</v>
      </c>
      <c r="W44" s="1">
        <v>0.03</v>
      </c>
      <c r="X44" s="1">
        <v>828665</v>
      </c>
      <c r="Y44" s="3">
        <f t="shared" si="4"/>
        <v>24859.95</v>
      </c>
      <c r="AA44" s="6">
        <v>39721</v>
      </c>
      <c r="AB44" s="1">
        <v>1.25E-4</v>
      </c>
      <c r="AC44" s="1">
        <v>33472</v>
      </c>
      <c r="AD44" s="3">
        <f t="shared" si="5"/>
        <v>4.1840000000000002</v>
      </c>
      <c r="AF44" s="6">
        <v>39447</v>
      </c>
      <c r="AG44" s="1">
        <v>1.25E-4</v>
      </c>
      <c r="AH44" s="1">
        <v>257234</v>
      </c>
      <c r="AI44" s="3">
        <f t="shared" si="6"/>
        <v>32.154249999999998</v>
      </c>
      <c r="AK44" s="6">
        <v>39721</v>
      </c>
      <c r="AL44" s="1">
        <v>30</v>
      </c>
      <c r="AM44" s="1">
        <v>1137</v>
      </c>
      <c r="AN44" s="3">
        <f t="shared" si="7"/>
        <v>34110</v>
      </c>
      <c r="AS44" s="3" t="str">
        <f t="shared" si="8"/>
        <v/>
      </c>
      <c r="AX44" s="3" t="str">
        <f t="shared" si="9"/>
        <v/>
      </c>
      <c r="AZ44" s="6">
        <v>39721</v>
      </c>
      <c r="BA44" s="1">
        <v>17.045500000000001</v>
      </c>
      <c r="BB44" s="1">
        <v>4</v>
      </c>
      <c r="BC44" s="3">
        <f t="shared" si="10"/>
        <v>68.182000000000002</v>
      </c>
      <c r="BE44" s="6">
        <v>39538</v>
      </c>
      <c r="BF44" s="1">
        <v>6.2500000000000001E-4</v>
      </c>
      <c r="BG44" s="1">
        <v>4286775</v>
      </c>
      <c r="BH44" s="3">
        <f t="shared" si="11"/>
        <v>2679.234375</v>
      </c>
      <c r="BJ44" s="6">
        <v>39721</v>
      </c>
      <c r="BK44" s="1">
        <v>0.12</v>
      </c>
      <c r="BL44" s="1">
        <v>351905</v>
      </c>
      <c r="BM44" s="3">
        <f t="shared" si="12"/>
        <v>42228.6</v>
      </c>
      <c r="BO44" s="6">
        <v>39721</v>
      </c>
      <c r="BP44" s="1">
        <v>0.65</v>
      </c>
      <c r="BQ44" s="1">
        <v>21200</v>
      </c>
      <c r="BR44" s="3">
        <f t="shared" si="13"/>
        <v>13780</v>
      </c>
      <c r="BT44" s="6">
        <v>39171</v>
      </c>
      <c r="BU44" s="1">
        <v>1E-4</v>
      </c>
      <c r="BV44" s="1">
        <v>3110</v>
      </c>
      <c r="BW44" s="3">
        <f t="shared" si="14"/>
        <v>0.311</v>
      </c>
      <c r="BY44" s="6">
        <v>39721</v>
      </c>
      <c r="BZ44" s="1">
        <v>2.4950000000000001</v>
      </c>
      <c r="CA44" s="1">
        <v>2387729</v>
      </c>
      <c r="CB44" s="3">
        <f t="shared" si="15"/>
        <v>5957383.8550000004</v>
      </c>
      <c r="CD44" s="6">
        <v>39721</v>
      </c>
      <c r="CE44" s="1">
        <v>1.31</v>
      </c>
      <c r="CF44" s="1">
        <v>742179</v>
      </c>
      <c r="CG44" s="3">
        <f t="shared" si="16"/>
        <v>972254.49</v>
      </c>
      <c r="CI44" s="6">
        <v>39721</v>
      </c>
      <c r="CJ44" s="1">
        <v>1.25E-4</v>
      </c>
      <c r="CK44" s="1">
        <v>91163</v>
      </c>
      <c r="CL44" s="3">
        <f t="shared" si="17"/>
        <v>11.395375</v>
      </c>
      <c r="CQ44" s="3" t="str">
        <f t="shared" si="18"/>
        <v/>
      </c>
      <c r="CS44" s="6">
        <v>39721</v>
      </c>
      <c r="CT44" s="1">
        <v>2.25</v>
      </c>
      <c r="CU44" s="1">
        <v>1751644</v>
      </c>
      <c r="CV44" s="3">
        <f t="shared" si="19"/>
        <v>3941199</v>
      </c>
      <c r="CX44" s="6">
        <v>39721</v>
      </c>
      <c r="CY44" s="1">
        <v>9.75</v>
      </c>
      <c r="CZ44" s="1">
        <v>223768</v>
      </c>
      <c r="DA44" s="3">
        <f t="shared" si="20"/>
        <v>2181738</v>
      </c>
      <c r="DC44" s="6">
        <v>39721</v>
      </c>
      <c r="DD44" s="1">
        <v>0.06</v>
      </c>
      <c r="DE44" s="1">
        <v>24852</v>
      </c>
      <c r="DF44" s="3">
        <f t="shared" si="21"/>
        <v>1491.12</v>
      </c>
      <c r="DH44" s="6">
        <v>39721</v>
      </c>
      <c r="DI44" s="1">
        <v>0.75</v>
      </c>
      <c r="DJ44" s="1">
        <v>4849326</v>
      </c>
      <c r="DK44" s="3">
        <f t="shared" si="22"/>
        <v>3636994.5</v>
      </c>
      <c r="DM44" s="6">
        <v>39447</v>
      </c>
      <c r="DN44" s="1">
        <v>46</v>
      </c>
      <c r="DO44" s="1">
        <v>2031</v>
      </c>
      <c r="DP44" s="3">
        <f t="shared" si="23"/>
        <v>93426</v>
      </c>
      <c r="DR44" s="6">
        <v>39721</v>
      </c>
      <c r="DS44" s="1">
        <v>1.17</v>
      </c>
      <c r="DT44" s="1">
        <v>1908660</v>
      </c>
      <c r="DU44" s="3">
        <f t="shared" si="24"/>
        <v>2233132.1999999997</v>
      </c>
      <c r="DW44" s="6">
        <v>39353</v>
      </c>
      <c r="DX44" s="1">
        <v>479.99990000000003</v>
      </c>
      <c r="DY44" s="1">
        <v>40</v>
      </c>
      <c r="DZ44" s="3">
        <f t="shared" si="25"/>
        <v>19199.995999999999</v>
      </c>
      <c r="EB44" s="6">
        <v>39721</v>
      </c>
      <c r="EC44" s="1">
        <v>4.6998999999999995</v>
      </c>
      <c r="ED44" s="1">
        <v>22303</v>
      </c>
      <c r="EE44" s="3">
        <f t="shared" si="26"/>
        <v>104821.8697</v>
      </c>
      <c r="EG44" s="6">
        <v>39721</v>
      </c>
      <c r="EH44" s="1">
        <v>172</v>
      </c>
      <c r="EI44" s="1">
        <v>130155</v>
      </c>
      <c r="EJ44" s="3">
        <f t="shared" si="27"/>
        <v>22386660</v>
      </c>
      <c r="EL44" s="6">
        <v>39721</v>
      </c>
      <c r="EM44" s="1">
        <v>6.12</v>
      </c>
      <c r="EN44" s="1">
        <v>719452</v>
      </c>
      <c r="EO44" s="3">
        <f t="shared" si="28"/>
        <v>4403046.24</v>
      </c>
      <c r="EQ44" s="6">
        <v>37621</v>
      </c>
      <c r="ER44" s="1">
        <v>0.4</v>
      </c>
      <c r="ES44" s="1">
        <v>14400</v>
      </c>
      <c r="ET44" s="3">
        <f t="shared" si="29"/>
        <v>5760</v>
      </c>
      <c r="EV44" s="6">
        <v>39721</v>
      </c>
      <c r="EW44" s="1">
        <v>1</v>
      </c>
      <c r="EX44" s="1">
        <v>4723288</v>
      </c>
      <c r="EY44" s="3">
        <f t="shared" si="30"/>
        <v>4723288</v>
      </c>
      <c r="FD44" s="3" t="str">
        <f t="shared" si="31"/>
        <v/>
      </c>
      <c r="FI44" s="3" t="str">
        <f t="shared" si="32"/>
        <v/>
      </c>
      <c r="FK44" s="6">
        <v>39721</v>
      </c>
      <c r="FL44" s="1">
        <v>15.16</v>
      </c>
      <c r="FM44" s="1">
        <v>7896878</v>
      </c>
      <c r="FN44" s="3">
        <f t="shared" si="33"/>
        <v>119716670.48</v>
      </c>
      <c r="FP44" s="6">
        <v>39721</v>
      </c>
      <c r="FQ44" s="1">
        <v>0.14000000000000001</v>
      </c>
      <c r="FR44" s="1">
        <v>20243278</v>
      </c>
      <c r="FS44" s="3">
        <f t="shared" si="34"/>
        <v>2834058.9200000004</v>
      </c>
      <c r="FU44" s="6">
        <v>39721</v>
      </c>
      <c r="FV44" s="1">
        <v>0.2</v>
      </c>
      <c r="FW44" s="1">
        <v>200672</v>
      </c>
      <c r="FX44" s="3">
        <f t="shared" si="35"/>
        <v>40134.400000000001</v>
      </c>
      <c r="FZ44" s="6">
        <v>39721</v>
      </c>
      <c r="GA44" s="1">
        <v>38</v>
      </c>
      <c r="GB44" s="1">
        <v>22270</v>
      </c>
      <c r="GC44" s="3">
        <f t="shared" si="36"/>
        <v>846260</v>
      </c>
      <c r="GE44" s="6">
        <v>39629</v>
      </c>
      <c r="GF44" s="1">
        <v>0.02</v>
      </c>
      <c r="GG44" s="1">
        <v>1710427</v>
      </c>
      <c r="GH44" s="3">
        <f t="shared" si="37"/>
        <v>34208.54</v>
      </c>
      <c r="GJ44" s="6">
        <v>39721</v>
      </c>
      <c r="GK44" s="1">
        <v>0.4</v>
      </c>
      <c r="GL44" s="1">
        <v>8085270</v>
      </c>
      <c r="GM44" s="3">
        <f t="shared" si="38"/>
        <v>3234108</v>
      </c>
      <c r="GR44" s="3" t="str">
        <f t="shared" si="39"/>
        <v/>
      </c>
      <c r="GW44" s="3" t="str">
        <f t="shared" si="40"/>
        <v/>
      </c>
      <c r="HB44" s="3" t="str">
        <f t="shared" si="41"/>
        <v/>
      </c>
      <c r="HD44" s="6">
        <v>39721</v>
      </c>
      <c r="HE44" s="1">
        <v>1440000.2879999999</v>
      </c>
      <c r="HF44" s="1">
        <v>0</v>
      </c>
      <c r="HG44" s="3" t="str">
        <f t="shared" si="42"/>
        <v/>
      </c>
      <c r="HL44" s="3" t="str">
        <f t="shared" si="43"/>
        <v/>
      </c>
      <c r="HN44" s="6">
        <v>39721</v>
      </c>
      <c r="HO44" s="1">
        <v>0.31</v>
      </c>
      <c r="HP44" s="1">
        <v>201936</v>
      </c>
      <c r="HQ44" s="3">
        <f t="shared" si="44"/>
        <v>62600.159999999996</v>
      </c>
      <c r="HS44" s="6">
        <v>39721</v>
      </c>
      <c r="HT44" s="1">
        <v>0.61</v>
      </c>
      <c r="HU44" s="1">
        <v>2075172</v>
      </c>
      <c r="HV44" s="3">
        <f t="shared" si="45"/>
        <v>1265854.92</v>
      </c>
      <c r="IA44" s="3" t="str">
        <f t="shared" si="46"/>
        <v/>
      </c>
      <c r="IC44" s="6">
        <v>39721</v>
      </c>
      <c r="ID44" s="1">
        <v>1.5</v>
      </c>
      <c r="IE44" s="1">
        <v>520</v>
      </c>
      <c r="IF44" s="3">
        <f t="shared" si="47"/>
        <v>780</v>
      </c>
      <c r="IH44" s="6">
        <v>39721</v>
      </c>
      <c r="II44" s="1">
        <v>2.85</v>
      </c>
      <c r="IJ44" s="1">
        <v>121198</v>
      </c>
      <c r="IK44" s="3">
        <f t="shared" si="48"/>
        <v>345414.3</v>
      </c>
      <c r="IM44" s="6">
        <v>39721</v>
      </c>
      <c r="IN44" s="1">
        <v>1.1900000000000001E-3</v>
      </c>
      <c r="IO44" s="1">
        <v>6319371</v>
      </c>
      <c r="IP44" s="3">
        <f t="shared" si="49"/>
        <v>7520.0514900000007</v>
      </c>
      <c r="IR44" s="6">
        <v>39721</v>
      </c>
      <c r="IS44" s="1">
        <v>197.4</v>
      </c>
      <c r="IT44" s="1">
        <v>10368</v>
      </c>
      <c r="IU44" s="3">
        <f t="shared" si="50"/>
        <v>2046643.2</v>
      </c>
      <c r="IW44" s="6">
        <v>39721</v>
      </c>
      <c r="IX44" s="1">
        <v>2.29</v>
      </c>
      <c r="IY44" s="1">
        <v>2651851</v>
      </c>
      <c r="IZ44" s="3">
        <f t="shared" si="51"/>
        <v>6072738.79</v>
      </c>
      <c r="JB44" s="6">
        <v>39721</v>
      </c>
      <c r="JC44" s="1">
        <v>0.48749999999999999</v>
      </c>
      <c r="JD44" s="1">
        <v>2280</v>
      </c>
      <c r="JE44" s="3">
        <f t="shared" si="52"/>
        <v>1111.5</v>
      </c>
      <c r="JG44" s="6">
        <v>39721</v>
      </c>
      <c r="JH44" s="1">
        <v>2.47E-2</v>
      </c>
      <c r="JI44" s="1">
        <v>22723820</v>
      </c>
      <c r="JJ44" s="3">
        <f t="shared" si="53"/>
        <v>561278.35400000005</v>
      </c>
      <c r="JO44" s="3" t="str">
        <f t="shared" si="54"/>
        <v/>
      </c>
      <c r="JQ44" s="6">
        <v>39721</v>
      </c>
      <c r="JR44" s="1">
        <v>600</v>
      </c>
      <c r="JS44" s="1">
        <v>571</v>
      </c>
      <c r="JT44" s="3">
        <f t="shared" si="55"/>
        <v>342600</v>
      </c>
      <c r="JY44" s="3" t="str">
        <f t="shared" si="56"/>
        <v/>
      </c>
      <c r="KA44" s="6">
        <v>38533</v>
      </c>
      <c r="KB44" s="1">
        <v>8.4</v>
      </c>
      <c r="KC44" s="1">
        <v>529634</v>
      </c>
      <c r="KD44" s="3">
        <f t="shared" si="57"/>
        <v>4448925.6000000006</v>
      </c>
      <c r="KI44" s="3" t="str">
        <f t="shared" si="58"/>
        <v/>
      </c>
      <c r="KK44" s="6">
        <v>39721</v>
      </c>
      <c r="KL44" s="1">
        <v>19.850000000000001</v>
      </c>
      <c r="KM44" s="1">
        <v>3663906</v>
      </c>
      <c r="KN44" s="3">
        <f t="shared" si="59"/>
        <v>72728534.100000009</v>
      </c>
      <c r="KS44" s="3" t="str">
        <f t="shared" si="60"/>
        <v/>
      </c>
      <c r="KU44" s="6">
        <v>39721</v>
      </c>
      <c r="KV44" s="1">
        <v>0.62</v>
      </c>
      <c r="KW44" s="1">
        <v>1429597</v>
      </c>
      <c r="KX44" s="3">
        <f t="shared" si="61"/>
        <v>886350.14</v>
      </c>
      <c r="LC44" s="3" t="str">
        <f t="shared" si="62"/>
        <v/>
      </c>
      <c r="LE44" s="6">
        <v>39721</v>
      </c>
      <c r="LF44" s="1">
        <v>0.01</v>
      </c>
      <c r="LG44" s="1">
        <v>625460</v>
      </c>
      <c r="LH44" s="3">
        <f t="shared" si="63"/>
        <v>6254.6</v>
      </c>
      <c r="LJ44" s="6">
        <v>39721</v>
      </c>
      <c r="LK44" s="1">
        <v>12.4</v>
      </c>
      <c r="LL44" s="1">
        <v>17591</v>
      </c>
      <c r="LM44" s="3">
        <f t="shared" si="64"/>
        <v>218128.4</v>
      </c>
      <c r="LO44" s="6">
        <v>39447</v>
      </c>
      <c r="LP44" s="1">
        <v>2</v>
      </c>
      <c r="LQ44" s="1">
        <v>7380</v>
      </c>
      <c r="LR44" s="3">
        <f t="shared" si="65"/>
        <v>14760</v>
      </c>
      <c r="LW44" s="3" t="str">
        <f t="shared" si="66"/>
        <v/>
      </c>
      <c r="MB44" s="3" t="str">
        <f t="shared" si="67"/>
        <v/>
      </c>
      <c r="MD44" s="6">
        <v>39721</v>
      </c>
      <c r="ME44" s="1">
        <v>0.15</v>
      </c>
      <c r="MF44" s="1">
        <v>401743</v>
      </c>
      <c r="MG44" s="3">
        <f t="shared" si="68"/>
        <v>60261.45</v>
      </c>
      <c r="ML44" s="3" t="str">
        <f t="shared" si="69"/>
        <v/>
      </c>
      <c r="MQ44" s="3" t="str">
        <f t="shared" si="70"/>
        <v/>
      </c>
      <c r="MS44" s="6">
        <v>39721</v>
      </c>
      <c r="MT44" s="1">
        <v>1.6</v>
      </c>
      <c r="MU44" s="1">
        <v>44743</v>
      </c>
      <c r="MV44" s="3">
        <f t="shared" si="71"/>
        <v>71588.800000000003</v>
      </c>
      <c r="NA44" s="3" t="str">
        <f t="shared" si="72"/>
        <v/>
      </c>
      <c r="NC44" s="6">
        <v>39721</v>
      </c>
      <c r="ND44" s="1">
        <v>0.99</v>
      </c>
      <c r="NE44" s="1">
        <v>683235</v>
      </c>
      <c r="NF44" s="3">
        <f t="shared" si="73"/>
        <v>676402.65</v>
      </c>
      <c r="NK44" s="3" t="str">
        <f t="shared" si="74"/>
        <v/>
      </c>
      <c r="NM44" s="6">
        <v>39721</v>
      </c>
      <c r="NN44" s="1">
        <v>1.5</v>
      </c>
      <c r="NO44" s="1">
        <v>46576</v>
      </c>
      <c r="NP44" s="3">
        <f t="shared" si="75"/>
        <v>69864</v>
      </c>
      <c r="NR44" s="6">
        <v>39721</v>
      </c>
      <c r="NS44" s="1">
        <v>42.5</v>
      </c>
      <c r="NT44" s="1">
        <v>170111</v>
      </c>
      <c r="NU44" s="3">
        <f t="shared" si="76"/>
        <v>7229717.5</v>
      </c>
      <c r="NZ44" s="3" t="str">
        <f t="shared" si="77"/>
        <v/>
      </c>
      <c r="OB44" s="6">
        <v>39721</v>
      </c>
      <c r="OC44" s="1">
        <v>0.81</v>
      </c>
      <c r="OD44" s="1">
        <v>404540</v>
      </c>
      <c r="OE44" s="3">
        <f t="shared" si="78"/>
        <v>327677.40000000002</v>
      </c>
      <c r="OG44" s="6">
        <v>39721</v>
      </c>
      <c r="OH44" s="1">
        <v>0.55000000000000004</v>
      </c>
      <c r="OI44" s="1">
        <v>68476</v>
      </c>
      <c r="OJ44" s="3">
        <f t="shared" si="79"/>
        <v>37661.800000000003</v>
      </c>
      <c r="OO44" s="3" t="str">
        <f t="shared" si="80"/>
        <v/>
      </c>
      <c r="OQ44" s="6">
        <v>39721</v>
      </c>
      <c r="OR44" s="1">
        <v>266.39999999999998</v>
      </c>
      <c r="OS44" s="1">
        <v>8437</v>
      </c>
      <c r="OT44" s="3">
        <f t="shared" si="81"/>
        <v>2247616.7999999998</v>
      </c>
      <c r="OV44" s="6">
        <v>39721</v>
      </c>
      <c r="OW44" s="1">
        <v>0.70599999999999996</v>
      </c>
      <c r="OX44" s="1">
        <v>188784</v>
      </c>
      <c r="OY44" s="3">
        <f t="shared" si="82"/>
        <v>133281.50399999999</v>
      </c>
      <c r="PA44" s="6">
        <v>39721</v>
      </c>
      <c r="PB44" s="1">
        <v>3.29</v>
      </c>
      <c r="PC44" s="1">
        <v>983332</v>
      </c>
      <c r="PD44" s="3">
        <f t="shared" si="83"/>
        <v>3235162.2800000003</v>
      </c>
      <c r="PI44" s="3" t="str">
        <f t="shared" si="84"/>
        <v/>
      </c>
      <c r="PK44" s="6">
        <v>39721</v>
      </c>
      <c r="PL44" s="1">
        <v>2.4</v>
      </c>
      <c r="PM44" s="1">
        <v>331410</v>
      </c>
      <c r="PN44" s="3">
        <f t="shared" si="85"/>
        <v>795384</v>
      </c>
      <c r="PP44" s="6">
        <v>39721</v>
      </c>
      <c r="PQ44" s="1">
        <v>55</v>
      </c>
      <c r="PR44" s="1">
        <v>16432</v>
      </c>
      <c r="PS44" s="3">
        <f t="shared" si="86"/>
        <v>903760</v>
      </c>
      <c r="PU44" s="6">
        <v>39721</v>
      </c>
      <c r="PV44" s="1">
        <v>163.19999999999999</v>
      </c>
      <c r="PW44" s="1">
        <v>60181</v>
      </c>
      <c r="PX44" s="3">
        <f t="shared" si="87"/>
        <v>9821539.1999999993</v>
      </c>
      <c r="QC44" s="3" t="str">
        <f t="shared" si="88"/>
        <v/>
      </c>
      <c r="QE44" s="6">
        <v>39721</v>
      </c>
      <c r="QF44" s="1">
        <v>1.9990000000000001</v>
      </c>
      <c r="QG44" s="1">
        <v>506208</v>
      </c>
      <c r="QH44" s="3">
        <f t="shared" si="89"/>
        <v>1011909.792</v>
      </c>
      <c r="QJ44" s="6">
        <v>39721</v>
      </c>
      <c r="QK44" s="1">
        <v>2</v>
      </c>
      <c r="QL44" s="1">
        <v>59897</v>
      </c>
      <c r="QM44" s="3">
        <f t="shared" si="90"/>
        <v>119794</v>
      </c>
      <c r="QO44" s="6">
        <v>39721</v>
      </c>
      <c r="QP44" s="1">
        <v>13</v>
      </c>
      <c r="QQ44" s="1">
        <v>558764</v>
      </c>
      <c r="QR44" s="3">
        <f t="shared" si="91"/>
        <v>7263932</v>
      </c>
      <c r="QT44" s="6">
        <v>39721</v>
      </c>
      <c r="QU44" s="1">
        <v>18.25</v>
      </c>
      <c r="QV44" s="1">
        <v>356015</v>
      </c>
      <c r="QW44" s="3">
        <f t="shared" si="92"/>
        <v>6497273.75</v>
      </c>
      <c r="RB44" s="3" t="str">
        <f t="shared" si="93"/>
        <v/>
      </c>
      <c r="RD44" s="6">
        <v>39721</v>
      </c>
      <c r="RE44" s="1">
        <v>21.6</v>
      </c>
      <c r="RF44" s="1">
        <v>1200</v>
      </c>
      <c r="RG44" s="3">
        <f t="shared" si="94"/>
        <v>25920</v>
      </c>
      <c r="RI44" s="6">
        <v>39721</v>
      </c>
      <c r="RJ44" s="1">
        <v>610.05020000000002</v>
      </c>
      <c r="RK44" s="1">
        <v>24705</v>
      </c>
      <c r="RL44" s="3">
        <f t="shared" si="95"/>
        <v>15071290.191</v>
      </c>
      <c r="RN44" s="6">
        <v>39721</v>
      </c>
      <c r="RO44" s="1">
        <v>98.8</v>
      </c>
      <c r="RP44" s="1">
        <v>2048167</v>
      </c>
      <c r="RQ44" s="3">
        <f t="shared" si="96"/>
        <v>202358899.59999999</v>
      </c>
      <c r="RS44" s="6">
        <v>39721</v>
      </c>
      <c r="RT44" s="1">
        <v>5.3</v>
      </c>
      <c r="RU44" s="1">
        <v>32220</v>
      </c>
      <c r="RV44" s="3">
        <f t="shared" si="97"/>
        <v>170766</v>
      </c>
      <c r="RX44" s="6">
        <v>39721</v>
      </c>
      <c r="RY44" s="1">
        <v>5.75</v>
      </c>
      <c r="RZ44" s="1">
        <v>24185</v>
      </c>
      <c r="SA44" s="3">
        <f t="shared" si="98"/>
        <v>139063.75</v>
      </c>
      <c r="SF44" s="3" t="str">
        <f t="shared" si="99"/>
        <v/>
      </c>
      <c r="SH44" s="6">
        <v>39721</v>
      </c>
      <c r="SI44" s="1">
        <v>5.0362999999999998</v>
      </c>
      <c r="SJ44" s="1">
        <v>144578</v>
      </c>
      <c r="SK44" s="3">
        <f t="shared" si="100"/>
        <v>728138.1814</v>
      </c>
      <c r="SM44" s="6">
        <v>39538</v>
      </c>
      <c r="SN44" s="1">
        <v>100</v>
      </c>
      <c r="SO44" s="1">
        <v>78</v>
      </c>
      <c r="SP44" s="3">
        <f t="shared" si="101"/>
        <v>7800</v>
      </c>
      <c r="SU44" s="3" t="str">
        <f t="shared" si="102"/>
        <v/>
      </c>
      <c r="SZ44" s="3" t="str">
        <f t="shared" si="103"/>
        <v/>
      </c>
      <c r="TB44" s="6">
        <v>39721</v>
      </c>
      <c r="TC44" s="1">
        <v>8.6999999999999993</v>
      </c>
      <c r="TD44" s="1">
        <v>11759</v>
      </c>
      <c r="TE44" s="3">
        <f t="shared" si="104"/>
        <v>102303.29999999999</v>
      </c>
      <c r="TG44" s="6">
        <v>39721</v>
      </c>
      <c r="TH44" s="1">
        <v>10.1</v>
      </c>
      <c r="TI44" s="1">
        <v>437697</v>
      </c>
      <c r="TJ44" s="3">
        <f t="shared" si="105"/>
        <v>4420739.7</v>
      </c>
      <c r="TL44" s="6">
        <v>39721</v>
      </c>
      <c r="TM44" s="1">
        <v>0.33</v>
      </c>
      <c r="TN44" s="1">
        <v>560267</v>
      </c>
      <c r="TO44" s="3">
        <f t="shared" si="106"/>
        <v>184888.11000000002</v>
      </c>
      <c r="TQ44" s="6">
        <v>39721</v>
      </c>
      <c r="TR44" s="1">
        <v>1.1832</v>
      </c>
      <c r="TS44" s="1">
        <v>4018516</v>
      </c>
      <c r="TT44" s="3">
        <f t="shared" si="107"/>
        <v>4754708.1311999997</v>
      </c>
      <c r="TY44" s="3" t="str">
        <f t="shared" si="108"/>
        <v/>
      </c>
      <c r="UA44" s="6">
        <v>39721</v>
      </c>
      <c r="UB44" s="1">
        <v>9</v>
      </c>
      <c r="UC44" s="1">
        <v>3670930</v>
      </c>
      <c r="UD44" s="3">
        <f t="shared" si="109"/>
        <v>33038370</v>
      </c>
      <c r="UF44" s="6">
        <v>39721</v>
      </c>
      <c r="UG44" s="1">
        <v>8.6579999999999995</v>
      </c>
      <c r="UH44" s="1">
        <v>3350</v>
      </c>
      <c r="UI44" s="3">
        <f t="shared" si="110"/>
        <v>29004.3</v>
      </c>
      <c r="UK44" s="6">
        <v>39721</v>
      </c>
      <c r="UL44" s="1">
        <v>34.200000000000003</v>
      </c>
      <c r="UM44" s="1">
        <v>27125</v>
      </c>
      <c r="UN44" s="3">
        <f t="shared" si="111"/>
        <v>927675.00000000012</v>
      </c>
      <c r="UP44" s="6">
        <v>39721</v>
      </c>
      <c r="UQ44" s="1">
        <v>18.3</v>
      </c>
      <c r="UR44" s="1">
        <v>24216</v>
      </c>
      <c r="US44" s="3">
        <f t="shared" si="112"/>
        <v>443152.8</v>
      </c>
      <c r="UX44" s="3" t="str">
        <f t="shared" si="113"/>
        <v/>
      </c>
      <c r="VC44" s="3" t="str">
        <f t="shared" si="114"/>
        <v/>
      </c>
      <c r="VH44" s="3" t="str">
        <f t="shared" si="115"/>
        <v/>
      </c>
      <c r="VJ44" s="6">
        <v>39721</v>
      </c>
      <c r="VK44" s="1">
        <v>42.5</v>
      </c>
      <c r="VL44" s="1">
        <v>24693</v>
      </c>
      <c r="VM44" s="3">
        <f t="shared" si="116"/>
        <v>1049452.5</v>
      </c>
      <c r="VO44" s="6">
        <v>39721</v>
      </c>
      <c r="VP44" s="1">
        <v>2.9797000000000002</v>
      </c>
      <c r="VQ44" s="1">
        <v>240070</v>
      </c>
      <c r="VR44" s="3">
        <f t="shared" si="117"/>
        <v>715336.57900000003</v>
      </c>
      <c r="VT44" s="6">
        <v>39721</v>
      </c>
      <c r="VU44" s="1">
        <v>1.05</v>
      </c>
      <c r="VV44" s="1">
        <v>127193</v>
      </c>
      <c r="VW44" s="3">
        <f t="shared" si="118"/>
        <v>133552.65</v>
      </c>
      <c r="VY44" s="6">
        <v>39721</v>
      </c>
      <c r="VZ44" s="1">
        <v>3.71</v>
      </c>
      <c r="WA44" s="1">
        <v>8055630</v>
      </c>
      <c r="WB44" s="3">
        <f t="shared" si="119"/>
        <v>29886387.300000001</v>
      </c>
      <c r="WG44" s="3" t="str">
        <f t="shared" si="120"/>
        <v/>
      </c>
      <c r="WL44" s="3" t="str">
        <f t="shared" si="121"/>
        <v/>
      </c>
      <c r="WN44" s="6">
        <v>39721</v>
      </c>
      <c r="WO44" s="1">
        <v>14.545500000000001</v>
      </c>
      <c r="WP44" s="1">
        <v>37987</v>
      </c>
      <c r="WQ44" s="3">
        <f t="shared" si="122"/>
        <v>552539.90850000002</v>
      </c>
      <c r="WS44" s="6">
        <v>39721</v>
      </c>
      <c r="WT44" s="1">
        <v>93.72</v>
      </c>
      <c r="WU44" s="1">
        <v>1119597</v>
      </c>
      <c r="WV44" s="3">
        <f t="shared" si="123"/>
        <v>104928630.84</v>
      </c>
      <c r="WX44" s="6">
        <v>39721</v>
      </c>
      <c r="WY44" s="1">
        <v>7.9399999999999995</v>
      </c>
      <c r="WZ44" s="1">
        <v>46488782</v>
      </c>
      <c r="XA44" s="3">
        <f t="shared" si="124"/>
        <v>369120929.07999998</v>
      </c>
      <c r="XC44" s="6">
        <v>39721</v>
      </c>
      <c r="XD44" s="1">
        <v>0.5</v>
      </c>
      <c r="XE44" s="1">
        <v>206761</v>
      </c>
      <c r="XF44" s="3">
        <f t="shared" si="125"/>
        <v>103380.5</v>
      </c>
      <c r="XK44" s="3" t="str">
        <f t="shared" si="126"/>
        <v/>
      </c>
      <c r="XM44" s="6">
        <v>39721</v>
      </c>
      <c r="XN44" s="1">
        <v>12.2</v>
      </c>
      <c r="XO44" s="1">
        <v>32802</v>
      </c>
      <c r="XP44" s="3">
        <f t="shared" si="127"/>
        <v>400184.39999999997</v>
      </c>
      <c r="XU44" s="3" t="str">
        <f t="shared" si="128"/>
        <v/>
      </c>
      <c r="XW44" s="6">
        <v>39721</v>
      </c>
      <c r="XX44" s="1">
        <v>72</v>
      </c>
      <c r="XY44" s="1">
        <v>1404</v>
      </c>
      <c r="XZ44" s="3">
        <f t="shared" si="129"/>
        <v>101088</v>
      </c>
      <c r="YE44" s="3" t="str">
        <f t="shared" si="130"/>
        <v/>
      </c>
      <c r="YG44" s="6">
        <v>39721</v>
      </c>
      <c r="YH44" s="1">
        <v>4.75</v>
      </c>
      <c r="YI44" s="1">
        <v>904209</v>
      </c>
      <c r="YJ44" s="3">
        <f t="shared" si="131"/>
        <v>4294992.75</v>
      </c>
      <c r="YL44" s="6">
        <v>39721</v>
      </c>
      <c r="YM44" s="1">
        <v>3.42</v>
      </c>
      <c r="YN44" s="1">
        <v>522206</v>
      </c>
      <c r="YO44" s="3">
        <f t="shared" si="132"/>
        <v>1785944.52</v>
      </c>
      <c r="YT44" s="3" t="str">
        <f t="shared" si="133"/>
        <v/>
      </c>
      <c r="YV44" s="6">
        <v>39721</v>
      </c>
      <c r="YW44" s="1">
        <v>5.2399000000000004</v>
      </c>
      <c r="YX44" s="1">
        <v>2441443</v>
      </c>
      <c r="YY44" s="3">
        <f t="shared" si="134"/>
        <v>12792917.175700001</v>
      </c>
      <c r="ZA44" s="6">
        <v>39721</v>
      </c>
      <c r="ZB44" s="1">
        <v>6.8532999999999999</v>
      </c>
      <c r="ZC44" s="1">
        <v>88571</v>
      </c>
      <c r="ZD44" s="3">
        <f t="shared" si="135"/>
        <v>607003.63430000003</v>
      </c>
      <c r="ZF44" s="6">
        <v>39721</v>
      </c>
      <c r="ZG44" s="1">
        <v>4.5</v>
      </c>
      <c r="ZH44" s="1">
        <v>8468988</v>
      </c>
      <c r="ZI44" s="3">
        <f t="shared" si="136"/>
        <v>38110446</v>
      </c>
      <c r="ZK44" s="6">
        <v>39721</v>
      </c>
      <c r="ZL44" s="1">
        <v>1.05</v>
      </c>
      <c r="ZM44" s="1">
        <v>5063681</v>
      </c>
      <c r="ZN44" s="3">
        <f t="shared" si="137"/>
        <v>5316865.05</v>
      </c>
      <c r="ZP44" s="6">
        <v>39721</v>
      </c>
      <c r="ZQ44" s="1">
        <v>4.9188000000000001</v>
      </c>
      <c r="ZR44" s="1">
        <v>71809</v>
      </c>
      <c r="ZS44" s="3">
        <f t="shared" si="138"/>
        <v>353214.10920000001</v>
      </c>
      <c r="ZX44" s="3" t="str">
        <f t="shared" si="139"/>
        <v/>
      </c>
      <c r="AAC44" s="3" t="str">
        <f t="shared" si="140"/>
        <v/>
      </c>
      <c r="AAH44" s="3" t="str">
        <f t="shared" si="141"/>
        <v/>
      </c>
      <c r="AAM44" s="3" t="str">
        <f t="shared" si="142"/>
        <v/>
      </c>
      <c r="AAO44" s="6">
        <v>39721</v>
      </c>
      <c r="AAP44" s="1">
        <v>3.6</v>
      </c>
      <c r="AAQ44" s="1">
        <v>2479532</v>
      </c>
      <c r="AAR44" s="3">
        <f t="shared" si="143"/>
        <v>8926315.2000000011</v>
      </c>
      <c r="AAW44" s="3" t="str">
        <f t="shared" si="144"/>
        <v/>
      </c>
      <c r="ABB44" s="3" t="str">
        <f t="shared" si="145"/>
        <v/>
      </c>
      <c r="ABG44" s="3" t="str">
        <f t="shared" si="146"/>
        <v/>
      </c>
      <c r="ABL44" s="3" t="str">
        <f t="shared" si="147"/>
        <v/>
      </c>
      <c r="ABN44" s="6">
        <v>39721</v>
      </c>
      <c r="ABO44" s="1">
        <v>10.64</v>
      </c>
      <c r="ABP44" s="1">
        <v>16065644</v>
      </c>
      <c r="ABQ44" s="3">
        <f t="shared" si="148"/>
        <v>170938452.16</v>
      </c>
      <c r="ABV44" s="3" t="str">
        <f t="shared" si="149"/>
        <v/>
      </c>
      <c r="ABX44" s="6">
        <v>39721</v>
      </c>
      <c r="ABY44" s="1">
        <v>1.7</v>
      </c>
      <c r="ABZ44" s="1">
        <v>249628</v>
      </c>
      <c r="ACA44" s="3">
        <f t="shared" si="150"/>
        <v>424367.6</v>
      </c>
      <c r="ACC44" s="6">
        <v>39721</v>
      </c>
      <c r="ACD44" s="1">
        <v>8.4</v>
      </c>
      <c r="ACE44" s="1">
        <v>8483088</v>
      </c>
      <c r="ACF44" s="3">
        <f t="shared" si="151"/>
        <v>71257939.200000003</v>
      </c>
      <c r="ACK44" s="3" t="str">
        <f t="shared" si="152"/>
        <v/>
      </c>
      <c r="ACP44" s="3" t="str">
        <f t="shared" si="153"/>
        <v/>
      </c>
      <c r="ACU44" s="3" t="str">
        <f t="shared" si="154"/>
        <v/>
      </c>
      <c r="ACZ44" s="3" t="str">
        <f t="shared" si="155"/>
        <v/>
      </c>
      <c r="ADB44" s="6">
        <v>39721</v>
      </c>
      <c r="ADC44" s="1">
        <v>14.22</v>
      </c>
      <c r="ADD44" s="1">
        <v>60761408</v>
      </c>
      <c r="ADE44" s="3">
        <f t="shared" si="156"/>
        <v>864027221.75999999</v>
      </c>
      <c r="ADG44" s="6">
        <v>39721</v>
      </c>
      <c r="ADH44" s="1">
        <v>8.4499999999999993</v>
      </c>
      <c r="ADI44" s="1">
        <v>89632334</v>
      </c>
      <c r="ADJ44" s="3">
        <f t="shared" si="157"/>
        <v>757393222.29999995</v>
      </c>
      <c r="ADL44" s="6">
        <v>39721</v>
      </c>
      <c r="ADM44" s="1">
        <v>5.82</v>
      </c>
      <c r="ADN44" s="1">
        <v>29420694</v>
      </c>
      <c r="ADO44" s="3">
        <f t="shared" si="158"/>
        <v>171228439.08000001</v>
      </c>
      <c r="ADT44" s="3" t="str">
        <f t="shared" si="159"/>
        <v/>
      </c>
      <c r="ADY44" s="3" t="str">
        <f t="shared" si="160"/>
        <v/>
      </c>
      <c r="AED44" s="3" t="str">
        <f t="shared" si="161"/>
        <v/>
      </c>
      <c r="AEF44" s="6">
        <v>39721</v>
      </c>
      <c r="AEG44" s="1">
        <v>6.0163000000000002</v>
      </c>
      <c r="AEH44" s="1">
        <v>710808</v>
      </c>
      <c r="AEI44" s="3">
        <f t="shared" si="162"/>
        <v>4276434.1704000002</v>
      </c>
      <c r="AEN44" s="3" t="str">
        <f t="shared" si="163"/>
        <v/>
      </c>
      <c r="AEP44" s="6"/>
      <c r="AES44" s="3" t="str">
        <f t="shared" si="164"/>
        <v/>
      </c>
      <c r="AEU44" s="6">
        <v>39721</v>
      </c>
      <c r="AEV44" s="1">
        <v>5.6</v>
      </c>
      <c r="AEW44" s="1">
        <v>21979888</v>
      </c>
      <c r="AEX44" s="3">
        <f t="shared" si="165"/>
        <v>123087372.8</v>
      </c>
      <c r="AEZ44" s="6">
        <v>39721</v>
      </c>
      <c r="AFA44" s="1">
        <v>7.65</v>
      </c>
      <c r="AFB44" s="1">
        <v>12345340</v>
      </c>
      <c r="AFC44" s="3">
        <f t="shared" si="166"/>
        <v>94441851</v>
      </c>
      <c r="AFH44" s="3" t="str">
        <f t="shared" si="167"/>
        <v/>
      </c>
      <c r="AFM44" s="3" t="str">
        <f t="shared" si="168"/>
        <v/>
      </c>
      <c r="AFR44" s="3" t="str">
        <f t="shared" si="169"/>
        <v/>
      </c>
      <c r="AFW44" s="3" t="str">
        <f t="shared" si="170"/>
        <v/>
      </c>
      <c r="AGB44" s="3" t="str">
        <f t="shared" si="171"/>
        <v/>
      </c>
      <c r="AGD44" s="6">
        <v>39721</v>
      </c>
      <c r="AGE44" s="1">
        <v>3.7321999999999997</v>
      </c>
      <c r="AGF44" s="1">
        <v>39554117</v>
      </c>
      <c r="AGG44" s="3">
        <f t="shared" si="172"/>
        <v>147623875.46739998</v>
      </c>
      <c r="AGL44" s="3" t="str">
        <f t="shared" si="173"/>
        <v/>
      </c>
      <c r="AGQ44" s="3" t="str">
        <f t="shared" si="174"/>
        <v/>
      </c>
      <c r="AGS44" s="6">
        <v>39721</v>
      </c>
      <c r="AGT44" s="1">
        <v>3.65</v>
      </c>
      <c r="AGU44" s="1">
        <v>25288240</v>
      </c>
      <c r="AGV44" s="3">
        <f t="shared" si="175"/>
        <v>92302076</v>
      </c>
      <c r="AGX44" s="6">
        <v>39721</v>
      </c>
      <c r="AGY44" s="1">
        <v>1.88</v>
      </c>
      <c r="AGZ44" s="1">
        <v>5957485</v>
      </c>
      <c r="AHA44" s="3">
        <f t="shared" si="176"/>
        <v>11200071.799999999</v>
      </c>
      <c r="AHC44" s="6">
        <v>39721</v>
      </c>
      <c r="AHD44" s="1">
        <v>8.19</v>
      </c>
      <c r="AHE44" s="1">
        <v>8812804</v>
      </c>
      <c r="AHF44" s="3">
        <f t="shared" si="177"/>
        <v>72176864.75999999</v>
      </c>
      <c r="AHK44" s="3" t="str">
        <f t="shared" si="178"/>
        <v/>
      </c>
      <c r="AHP44" s="3" t="str">
        <f t="shared" si="179"/>
        <v/>
      </c>
      <c r="AHU44" s="3" t="str">
        <f t="shared" si="180"/>
        <v/>
      </c>
      <c r="AHZ44" s="3" t="str">
        <f t="shared" si="181"/>
        <v/>
      </c>
      <c r="AIB44" s="6">
        <v>39721</v>
      </c>
      <c r="AIC44" s="1">
        <v>8.07</v>
      </c>
      <c r="AID44" s="1">
        <v>36004095</v>
      </c>
      <c r="AIE44" s="3">
        <f t="shared" si="182"/>
        <v>290553046.65000004</v>
      </c>
      <c r="AIJ44" s="3" t="str">
        <f t="shared" si="183"/>
        <v/>
      </c>
      <c r="AIO44" s="3" t="str">
        <f t="shared" si="184"/>
        <v/>
      </c>
      <c r="AIT44" s="3" t="str">
        <f t="shared" si="185"/>
        <v/>
      </c>
      <c r="AIV44" s="6">
        <v>39721</v>
      </c>
      <c r="AIW44" s="1">
        <v>16</v>
      </c>
      <c r="AIX44" s="1">
        <v>22874168</v>
      </c>
      <c r="AIY44" s="3">
        <f t="shared" si="186"/>
        <v>365986688</v>
      </c>
      <c r="AJD44" s="3" t="str">
        <f t="shared" si="187"/>
        <v/>
      </c>
      <c r="AJI44" s="3" t="str">
        <f t="shared" si="188"/>
        <v/>
      </c>
      <c r="AJN44" s="3" t="str">
        <f t="shared" si="189"/>
        <v/>
      </c>
      <c r="AJS44" s="3" t="str">
        <f t="shared" si="190"/>
        <v/>
      </c>
      <c r="AJU44" s="6">
        <v>39721</v>
      </c>
      <c r="AJV44" s="1">
        <v>5.2</v>
      </c>
      <c r="AJW44" s="1">
        <v>3957385</v>
      </c>
      <c r="AJX44" s="3">
        <f t="shared" si="191"/>
        <v>20578402</v>
      </c>
      <c r="AKC44" s="3" t="str">
        <f t="shared" si="192"/>
        <v/>
      </c>
      <c r="AKH44" s="3" t="str">
        <f t="shared" si="193"/>
        <v/>
      </c>
      <c r="AKM44" s="3" t="str">
        <f t="shared" si="194"/>
        <v/>
      </c>
      <c r="AKR44" s="3" t="str">
        <f t="shared" si="195"/>
        <v/>
      </c>
      <c r="AKT44" s="6">
        <v>39721</v>
      </c>
      <c r="AKU44" s="1">
        <v>15.22</v>
      </c>
      <c r="AKV44" s="1">
        <v>3328188</v>
      </c>
      <c r="AKW44" s="3">
        <f t="shared" si="196"/>
        <v>50655021.359999999</v>
      </c>
      <c r="AKY44" s="6">
        <v>39721</v>
      </c>
      <c r="AKZ44" s="1">
        <v>23.35</v>
      </c>
      <c r="ALA44" s="1">
        <v>32845282</v>
      </c>
      <c r="ALB44" s="3">
        <f t="shared" si="197"/>
        <v>766937334.70000005</v>
      </c>
      <c r="ALG44" s="3" t="str">
        <f t="shared" si="198"/>
        <v/>
      </c>
      <c r="ALI44" s="6">
        <v>39721</v>
      </c>
      <c r="ALJ44" s="1">
        <v>1.1400000000000001</v>
      </c>
      <c r="ALK44" s="1">
        <v>3117171</v>
      </c>
      <c r="ALL44" s="3">
        <f t="shared" si="199"/>
        <v>3553574.9400000004</v>
      </c>
      <c r="ALN44" s="6">
        <v>39721</v>
      </c>
      <c r="ALO44" s="1">
        <v>1.95</v>
      </c>
      <c r="ALP44" s="1">
        <v>4482265</v>
      </c>
      <c r="ALQ44" s="3">
        <f t="shared" si="200"/>
        <v>8740416.75</v>
      </c>
      <c r="ALS44" s="6">
        <v>39721</v>
      </c>
      <c r="ALT44" s="1">
        <v>11.06</v>
      </c>
      <c r="ALU44" s="1">
        <v>7530755</v>
      </c>
      <c r="ALV44" s="3">
        <f t="shared" si="201"/>
        <v>83290150.299999997</v>
      </c>
      <c r="AMA44" s="3" t="str">
        <f t="shared" si="202"/>
        <v/>
      </c>
      <c r="AMF44" s="3" t="str">
        <f t="shared" si="203"/>
        <v/>
      </c>
      <c r="AMK44" s="3" t="str">
        <f t="shared" si="204"/>
        <v/>
      </c>
      <c r="AMP44" s="3" t="str">
        <f t="shared" si="205"/>
        <v/>
      </c>
      <c r="AMU44" s="3" t="str">
        <f t="shared" si="206"/>
        <v/>
      </c>
      <c r="AMZ44" s="3" t="str">
        <f t="shared" si="207"/>
        <v/>
      </c>
      <c r="ANB44" s="6">
        <v>39721</v>
      </c>
      <c r="ANC44" s="1">
        <v>2.11</v>
      </c>
      <c r="AND44" s="1">
        <v>4573864</v>
      </c>
      <c r="ANE44" s="3">
        <f t="shared" si="208"/>
        <v>9650853.0399999991</v>
      </c>
      <c r="ANJ44" s="3" t="str">
        <f t="shared" si="209"/>
        <v/>
      </c>
      <c r="ANO44" s="3" t="str">
        <f t="shared" si="210"/>
        <v/>
      </c>
      <c r="ANQ44" s="6">
        <v>39721</v>
      </c>
      <c r="ANR44" s="1">
        <v>28.44</v>
      </c>
      <c r="ANS44" s="1">
        <v>2608306</v>
      </c>
      <c r="ANT44" s="3">
        <f t="shared" si="211"/>
        <v>74180222.640000001</v>
      </c>
      <c r="ANV44" s="6">
        <v>39721</v>
      </c>
      <c r="ANW44" s="1">
        <v>9.09</v>
      </c>
      <c r="ANX44" s="1">
        <v>14356338</v>
      </c>
      <c r="ANY44" s="3">
        <f t="shared" si="212"/>
        <v>130499112.42</v>
      </c>
      <c r="AOD44" s="3" t="str">
        <f t="shared" si="213"/>
        <v/>
      </c>
      <c r="AOI44" s="3" t="str">
        <f t="shared" si="214"/>
        <v/>
      </c>
      <c r="AOK44" s="6">
        <v>39721</v>
      </c>
      <c r="AOL44" s="1">
        <v>15</v>
      </c>
      <c r="AOM44" s="1">
        <v>421249</v>
      </c>
      <c r="AON44" s="3">
        <f t="shared" si="215"/>
        <v>6318735</v>
      </c>
      <c r="AOS44" s="3" t="str">
        <f t="shared" si="216"/>
        <v/>
      </c>
      <c r="AOX44" s="3" t="str">
        <f t="shared" si="217"/>
        <v/>
      </c>
      <c r="APC44" s="3" t="str">
        <f t="shared" si="218"/>
        <v/>
      </c>
      <c r="APH44" s="3" t="str">
        <f t="shared" si="219"/>
        <v/>
      </c>
      <c r="APM44" s="3" t="str">
        <f t="shared" si="220"/>
        <v/>
      </c>
      <c r="APO44" s="6">
        <v>39721</v>
      </c>
      <c r="APP44" s="1">
        <v>70.930000000000007</v>
      </c>
      <c r="APQ44" s="1">
        <v>183929464</v>
      </c>
      <c r="APR44" s="3">
        <f t="shared" si="221"/>
        <v>13046116881.52</v>
      </c>
      <c r="APW44" s="3" t="str">
        <f t="shared" si="222"/>
        <v/>
      </c>
      <c r="APY44" s="6">
        <v>39721</v>
      </c>
      <c r="APZ44" s="1">
        <v>8.3000000000000007</v>
      </c>
      <c r="AQA44" s="1">
        <v>5431604</v>
      </c>
      <c r="AQB44" s="3">
        <f t="shared" si="223"/>
        <v>45082313.200000003</v>
      </c>
      <c r="AQD44" s="6">
        <v>39721</v>
      </c>
      <c r="AQE44" s="1">
        <v>9.6999999999999993</v>
      </c>
      <c r="AQF44" s="1">
        <v>14514352</v>
      </c>
      <c r="AQG44" s="3">
        <f t="shared" si="224"/>
        <v>140789214.39999998</v>
      </c>
      <c r="AQI44" s="6">
        <v>39721</v>
      </c>
      <c r="AQJ44" s="1">
        <v>15.19</v>
      </c>
      <c r="AQK44" s="1">
        <v>6001453</v>
      </c>
      <c r="AQL44" s="3">
        <f t="shared" si="225"/>
        <v>91162071.069999993</v>
      </c>
      <c r="AQN44" s="6">
        <v>39721</v>
      </c>
      <c r="AQO44" s="1">
        <v>9.01</v>
      </c>
      <c r="AQP44" s="1">
        <v>13427076</v>
      </c>
      <c r="AQQ44" s="3">
        <f t="shared" si="226"/>
        <v>120977954.75999999</v>
      </c>
      <c r="AQS44" s="6">
        <v>39721</v>
      </c>
      <c r="AQT44" s="1">
        <v>19.7</v>
      </c>
      <c r="AQU44" s="1">
        <v>25046536</v>
      </c>
      <c r="AQV44" s="3">
        <f t="shared" si="227"/>
        <v>493416759.19999999</v>
      </c>
      <c r="ARA44" s="3" t="str">
        <f t="shared" si="228"/>
        <v/>
      </c>
      <c r="ARC44" s="6">
        <v>39721</v>
      </c>
      <c r="ARD44" s="1">
        <v>16.34</v>
      </c>
      <c r="ARE44" s="1">
        <v>53099273</v>
      </c>
      <c r="ARF44" s="3">
        <f t="shared" si="229"/>
        <v>867642120.81999993</v>
      </c>
      <c r="ARH44" s="6">
        <v>39721</v>
      </c>
      <c r="ARI44" s="1">
        <v>0.86990000000000001</v>
      </c>
      <c r="ARJ44" s="1">
        <v>10722005</v>
      </c>
      <c r="ARK44" s="3">
        <f t="shared" si="230"/>
        <v>9327072.1494999994</v>
      </c>
      <c r="ARM44" s="6">
        <v>39721</v>
      </c>
      <c r="ARN44" s="1">
        <v>22.65</v>
      </c>
      <c r="ARO44" s="1">
        <v>12403926</v>
      </c>
      <c r="ARP44" s="3">
        <f t="shared" si="231"/>
        <v>280948923.89999998</v>
      </c>
      <c r="ARU44" s="3" t="str">
        <f t="shared" si="232"/>
        <v/>
      </c>
      <c r="ARZ44" s="3" t="str">
        <f t="shared" si="233"/>
        <v/>
      </c>
      <c r="ASE44" s="3" t="str">
        <f t="shared" si="234"/>
        <v/>
      </c>
      <c r="ASJ44" s="3" t="str">
        <f t="shared" si="235"/>
        <v/>
      </c>
      <c r="ASO44" s="3" t="str">
        <f t="shared" si="236"/>
        <v/>
      </c>
      <c r="ASQ44" s="6">
        <v>39721</v>
      </c>
      <c r="ASR44" s="1">
        <v>30.22</v>
      </c>
      <c r="ASS44" s="1">
        <v>90279767</v>
      </c>
      <c r="AST44" s="3">
        <f t="shared" si="237"/>
        <v>2728254558.7399998</v>
      </c>
      <c r="ASY44" s="3" t="str">
        <f t="shared" si="238"/>
        <v/>
      </c>
      <c r="ATA44" s="6">
        <v>39721</v>
      </c>
      <c r="ATB44" s="1">
        <v>9.56</v>
      </c>
      <c r="ATC44" s="1">
        <v>67370765</v>
      </c>
      <c r="ATD44" s="3">
        <f t="shared" si="239"/>
        <v>644064513.39999998</v>
      </c>
      <c r="ATF44" s="6">
        <v>39721</v>
      </c>
      <c r="ATG44" s="1">
        <v>3.37</v>
      </c>
      <c r="ATH44" s="1">
        <v>81089798</v>
      </c>
      <c r="ATI44" s="3">
        <f t="shared" si="240"/>
        <v>273272619.25999999</v>
      </c>
      <c r="ATN44" s="3" t="str">
        <f t="shared" si="241"/>
        <v/>
      </c>
      <c r="ATS44" s="3" t="str">
        <f t="shared" si="242"/>
        <v/>
      </c>
      <c r="ATX44" s="3" t="str">
        <f t="shared" si="243"/>
        <v/>
      </c>
      <c r="ATZ44" s="6">
        <v>39721</v>
      </c>
      <c r="AUA44" s="1">
        <v>29.97</v>
      </c>
      <c r="AUB44" s="1">
        <v>6826744</v>
      </c>
      <c r="AUC44" s="3">
        <f t="shared" si="244"/>
        <v>204597517.67999998</v>
      </c>
      <c r="AUH44" s="3" t="str">
        <f t="shared" si="245"/>
        <v/>
      </c>
      <c r="AUM44" s="3" t="str">
        <f t="shared" si="246"/>
        <v/>
      </c>
      <c r="AUR44" s="3" t="str">
        <f t="shared" si="247"/>
        <v/>
      </c>
      <c r="AUT44" s="6">
        <v>39721</v>
      </c>
      <c r="AUU44" s="1">
        <v>5.65</v>
      </c>
      <c r="AUV44" s="1">
        <v>8075029</v>
      </c>
      <c r="AUW44" s="3">
        <f t="shared" si="248"/>
        <v>45623913.850000001</v>
      </c>
      <c r="AVB44" s="3" t="str">
        <f t="shared" si="249"/>
        <v/>
      </c>
      <c r="AVD44" s="6">
        <v>39721</v>
      </c>
      <c r="AVE44" s="1">
        <v>12.85</v>
      </c>
      <c r="AVF44" s="1">
        <v>147663944</v>
      </c>
      <c r="AVG44" s="3">
        <f t="shared" si="250"/>
        <v>1897481680.3999999</v>
      </c>
      <c r="AVI44" s="6">
        <v>39721</v>
      </c>
      <c r="AVJ44" s="1">
        <v>22.52</v>
      </c>
      <c r="AVK44" s="1">
        <v>30588220</v>
      </c>
      <c r="AVL44" s="3">
        <f t="shared" si="251"/>
        <v>688846714.39999998</v>
      </c>
      <c r="AVQ44" s="3" t="str">
        <f t="shared" si="252"/>
        <v/>
      </c>
      <c r="AVS44" s="6">
        <v>39721</v>
      </c>
      <c r="AVT44" s="1">
        <v>6.2474999999999996</v>
      </c>
      <c r="AVU44" s="1">
        <v>15642720</v>
      </c>
      <c r="AVV44" s="3">
        <f t="shared" si="253"/>
        <v>97727893.199999988</v>
      </c>
      <c r="AVX44" s="6">
        <v>39721</v>
      </c>
      <c r="AVY44" s="1">
        <v>15</v>
      </c>
      <c r="AVZ44" s="1">
        <v>37606622</v>
      </c>
      <c r="AWA44" s="3">
        <f t="shared" si="254"/>
        <v>564099330</v>
      </c>
      <c r="AWF44" s="3" t="str">
        <f t="shared" si="255"/>
        <v/>
      </c>
      <c r="AWH44" s="6">
        <v>39721</v>
      </c>
      <c r="AWI44" s="1">
        <v>9.61</v>
      </c>
      <c r="AWJ44" s="1">
        <v>19137516</v>
      </c>
      <c r="AWK44" s="3">
        <f t="shared" si="256"/>
        <v>183911528.75999999</v>
      </c>
      <c r="AWP44" s="3" t="str">
        <f t="shared" si="257"/>
        <v/>
      </c>
      <c r="AWU44" s="3" t="str">
        <f t="shared" si="258"/>
        <v/>
      </c>
      <c r="AWZ44" s="3" t="str">
        <f t="shared" si="259"/>
        <v/>
      </c>
      <c r="AXE44" s="3" t="str">
        <f t="shared" si="260"/>
        <v/>
      </c>
      <c r="AXG44" s="6">
        <v>39721</v>
      </c>
      <c r="AXH44" s="1">
        <v>16.545000000000002</v>
      </c>
      <c r="AXI44" s="1">
        <v>11934574</v>
      </c>
      <c r="AXJ44" s="3">
        <f t="shared" si="261"/>
        <v>197457526.83000001</v>
      </c>
      <c r="AXO44" s="3" t="str">
        <f t="shared" si="262"/>
        <v/>
      </c>
      <c r="AXT44" s="3" t="str">
        <f t="shared" si="263"/>
        <v/>
      </c>
      <c r="AXY44" s="3" t="str">
        <f t="shared" si="264"/>
        <v/>
      </c>
      <c r="AYA44" s="6">
        <v>39721</v>
      </c>
      <c r="AYB44" s="1">
        <v>13.15</v>
      </c>
      <c r="AYC44" s="1">
        <v>32779824</v>
      </c>
      <c r="AYD44" s="3">
        <f t="shared" si="265"/>
        <v>431054685.60000002</v>
      </c>
      <c r="AYF44" s="6">
        <v>39721</v>
      </c>
      <c r="AYG44" s="1">
        <v>13.93</v>
      </c>
      <c r="AYH44" s="1">
        <v>24332529</v>
      </c>
      <c r="AYI44" s="3">
        <f t="shared" si="266"/>
        <v>338952128.96999997</v>
      </c>
      <c r="AYK44" s="6">
        <v>39721</v>
      </c>
      <c r="AYL44" s="1">
        <v>1.29</v>
      </c>
      <c r="AYM44" s="1">
        <v>1726267</v>
      </c>
      <c r="AYN44" s="3">
        <f t="shared" si="267"/>
        <v>2226884.4300000002</v>
      </c>
      <c r="AYP44" s="6">
        <v>39721</v>
      </c>
      <c r="AYQ44" s="1">
        <v>19.25</v>
      </c>
      <c r="AYR44" s="1">
        <v>19607294</v>
      </c>
      <c r="AYS44" s="3">
        <f t="shared" si="268"/>
        <v>377440409.5</v>
      </c>
      <c r="AYX44" s="3" t="str">
        <f t="shared" si="269"/>
        <v/>
      </c>
      <c r="AYZ44" s="6">
        <v>39721</v>
      </c>
      <c r="AZA44" s="1">
        <v>4.8155000000000001</v>
      </c>
      <c r="AZB44" s="1">
        <v>290854008</v>
      </c>
      <c r="AZC44" s="3">
        <f t="shared" si="270"/>
        <v>1400607475.5239999</v>
      </c>
      <c r="AZH44" s="3" t="str">
        <f t="shared" si="271"/>
        <v/>
      </c>
      <c r="AZJ44" s="6">
        <v>39721</v>
      </c>
      <c r="AZK44" s="1">
        <v>24.1</v>
      </c>
      <c r="AZL44" s="1">
        <v>25428385</v>
      </c>
      <c r="AZM44" s="3">
        <f t="shared" si="272"/>
        <v>612824078.5</v>
      </c>
      <c r="AZO44" s="6">
        <v>39721</v>
      </c>
      <c r="AZP44" s="1">
        <v>16.54</v>
      </c>
      <c r="AZQ44" s="1">
        <v>104778553</v>
      </c>
      <c r="AZR44" s="3">
        <f t="shared" si="273"/>
        <v>1733037266.6199999</v>
      </c>
      <c r="AZT44" s="6">
        <v>39721</v>
      </c>
      <c r="AZU44" s="1">
        <v>15.38</v>
      </c>
      <c r="AZV44" s="1">
        <v>69476106</v>
      </c>
      <c r="AZW44" s="3">
        <f t="shared" si="274"/>
        <v>1068542510.2800001</v>
      </c>
      <c r="BAB44" s="3" t="str">
        <f t="shared" si="275"/>
        <v/>
      </c>
      <c r="BAG44" s="3" t="str">
        <f t="shared" si="276"/>
        <v/>
      </c>
      <c r="BAL44" s="3" t="str">
        <f t="shared" si="277"/>
        <v/>
      </c>
      <c r="BAQ44" s="3" t="str">
        <f t="shared" si="278"/>
        <v/>
      </c>
      <c r="BAS44" s="6">
        <v>39721</v>
      </c>
      <c r="BAT44" s="1">
        <v>8.08</v>
      </c>
      <c r="BAU44" s="1">
        <v>27551805</v>
      </c>
      <c r="BAV44" s="3">
        <f t="shared" si="279"/>
        <v>222618584.40000001</v>
      </c>
      <c r="BBA44" s="3" t="str">
        <f t="shared" si="280"/>
        <v/>
      </c>
      <c r="BBF44" s="3" t="str">
        <f t="shared" si="281"/>
        <v/>
      </c>
      <c r="BBK44" s="3" t="str">
        <f t="shared" si="282"/>
        <v/>
      </c>
      <c r="BBP44" s="3" t="str">
        <f t="shared" si="283"/>
        <v/>
      </c>
      <c r="BBU44" s="3" t="str">
        <f t="shared" si="284"/>
        <v/>
      </c>
      <c r="BBW44" s="6">
        <v>39721</v>
      </c>
      <c r="BBX44" s="1">
        <v>8.4</v>
      </c>
      <c r="BBY44" s="1">
        <v>82219590</v>
      </c>
      <c r="BBZ44" s="3">
        <f t="shared" si="285"/>
        <v>690644556</v>
      </c>
      <c r="BCE44" s="3" t="str">
        <f t="shared" si="286"/>
        <v/>
      </c>
      <c r="BCJ44" s="3" t="str">
        <f t="shared" si="287"/>
        <v/>
      </c>
      <c r="BCO44" s="3" t="str">
        <f t="shared" si="288"/>
        <v/>
      </c>
      <c r="BCT44" s="3" t="str">
        <f t="shared" si="289"/>
        <v/>
      </c>
      <c r="BCY44" s="3" t="str">
        <f t="shared" si="290"/>
        <v/>
      </c>
      <c r="BDD44" s="3" t="str">
        <f t="shared" si="291"/>
        <v/>
      </c>
      <c r="BDI44" s="3" t="str">
        <f t="shared" si="292"/>
        <v/>
      </c>
      <c r="BDN44" s="3" t="str">
        <f t="shared" si="293"/>
        <v/>
      </c>
      <c r="BDS44" s="3" t="str">
        <f t="shared" si="294"/>
        <v/>
      </c>
      <c r="BDU44" s="6">
        <v>39721</v>
      </c>
      <c r="BDV44" s="1">
        <v>3.59</v>
      </c>
      <c r="BDW44" s="1">
        <v>73769267</v>
      </c>
      <c r="BDX44" s="3">
        <f t="shared" si="295"/>
        <v>264831668.53</v>
      </c>
      <c r="BDZ44" s="6">
        <v>39721</v>
      </c>
      <c r="BEA44" s="1">
        <v>7.78</v>
      </c>
      <c r="BEB44" s="1">
        <v>202251959</v>
      </c>
      <c r="BEC44" s="3">
        <f t="shared" si="296"/>
        <v>1573520241.02</v>
      </c>
      <c r="BEH44" s="3" t="str">
        <f t="shared" si="297"/>
        <v/>
      </c>
      <c r="BEM44" s="3" t="str">
        <f t="shared" si="298"/>
        <v/>
      </c>
      <c r="BER44" s="3" t="str">
        <f t="shared" si="299"/>
        <v/>
      </c>
      <c r="BET44" s="6">
        <v>39721</v>
      </c>
      <c r="BEU44" s="1">
        <v>16.18</v>
      </c>
      <c r="BEV44" s="1">
        <v>121163018</v>
      </c>
      <c r="BEW44" s="3">
        <f t="shared" si="300"/>
        <v>1960417631.24</v>
      </c>
      <c r="BEY44" s="6">
        <v>39721</v>
      </c>
      <c r="BEZ44" s="1">
        <v>23.05</v>
      </c>
      <c r="BFA44" s="1">
        <v>40198256</v>
      </c>
      <c r="BFB44" s="3">
        <f t="shared" si="301"/>
        <v>926569800.80000007</v>
      </c>
      <c r="BFD44" s="6">
        <v>39721</v>
      </c>
      <c r="BFE44" s="1">
        <v>17.37</v>
      </c>
      <c r="BFF44" s="1">
        <v>58995377</v>
      </c>
      <c r="BFG44" s="3">
        <f t="shared" si="302"/>
        <v>1024749698.49</v>
      </c>
      <c r="BFI44" s="6">
        <v>39721</v>
      </c>
      <c r="BFJ44" s="1">
        <v>14.08</v>
      </c>
      <c r="BFK44" s="1">
        <v>65320800</v>
      </c>
      <c r="BFL44" s="3">
        <f t="shared" si="303"/>
        <v>919716864</v>
      </c>
      <c r="BFN44" s="6">
        <v>39721</v>
      </c>
      <c r="BFO44" s="1">
        <v>5.82</v>
      </c>
      <c r="BFP44" s="1">
        <v>505152769</v>
      </c>
      <c r="BFQ44" s="3">
        <f t="shared" si="304"/>
        <v>2939989115.5799999</v>
      </c>
      <c r="BFS44" s="6">
        <v>39721</v>
      </c>
      <c r="BFT44" s="1">
        <v>5.22</v>
      </c>
      <c r="BFU44" s="1">
        <v>480179976</v>
      </c>
      <c r="BFV44" s="3">
        <f t="shared" si="305"/>
        <v>2506539474.7199998</v>
      </c>
      <c r="BFX44" s="6">
        <v>39721</v>
      </c>
      <c r="BFY44" s="1">
        <v>22.34</v>
      </c>
      <c r="BFZ44" s="1">
        <v>17913052</v>
      </c>
      <c r="BGA44" s="3">
        <f t="shared" si="306"/>
        <v>400177581.68000001</v>
      </c>
      <c r="BGF44" s="3" t="str">
        <f t="shared" si="307"/>
        <v/>
      </c>
      <c r="BGH44" s="6">
        <v>39721</v>
      </c>
      <c r="BGI44" s="1">
        <v>35.19</v>
      </c>
      <c r="BGJ44" s="1">
        <v>41732543</v>
      </c>
      <c r="BGK44" s="3">
        <f t="shared" si="308"/>
        <v>1468568188.1699998</v>
      </c>
      <c r="BGM44" s="6">
        <v>39721</v>
      </c>
      <c r="BGN44" s="1">
        <v>35.549999999999997</v>
      </c>
      <c r="BGO44" s="1">
        <v>10513092</v>
      </c>
      <c r="BGP44" s="3">
        <f t="shared" si="309"/>
        <v>373740420.59999996</v>
      </c>
      <c r="BGR44" s="6">
        <v>39721</v>
      </c>
      <c r="BGS44" s="1">
        <v>24.75</v>
      </c>
      <c r="BGT44" s="1">
        <v>114055759</v>
      </c>
      <c r="BGU44" s="3">
        <f t="shared" si="310"/>
        <v>2822880035.25</v>
      </c>
      <c r="BGZ44" s="3" t="str">
        <f t="shared" si="311"/>
        <v/>
      </c>
      <c r="BHB44" s="6">
        <v>39721</v>
      </c>
      <c r="BHC44" s="1">
        <v>6.08</v>
      </c>
      <c r="BHD44" s="1">
        <v>76537878</v>
      </c>
      <c r="BHE44" s="3">
        <f t="shared" si="312"/>
        <v>465350298.24000001</v>
      </c>
      <c r="BHJ44" s="3" t="str">
        <f t="shared" si="313"/>
        <v/>
      </c>
      <c r="BHL44" s="6">
        <v>39721</v>
      </c>
      <c r="BHM44" s="1">
        <v>7.08</v>
      </c>
      <c r="BHN44" s="1">
        <v>620451584</v>
      </c>
      <c r="BHO44" s="3">
        <f t="shared" si="314"/>
        <v>4392797214.7200003</v>
      </c>
      <c r="BHQ44" s="6">
        <v>39721</v>
      </c>
      <c r="BHR44" s="1">
        <v>50.590899999999998</v>
      </c>
      <c r="BHS44" s="1">
        <v>103476086</v>
      </c>
      <c r="BHT44" s="3">
        <f t="shared" si="315"/>
        <v>5234948319.2173996</v>
      </c>
      <c r="BHV44" s="6">
        <v>39721</v>
      </c>
      <c r="BHW44" s="1">
        <v>57.92</v>
      </c>
      <c r="BHX44" s="1">
        <v>45083390</v>
      </c>
      <c r="BHY44" s="3">
        <f t="shared" si="316"/>
        <v>2611229948.8000002</v>
      </c>
      <c r="BIA44" s="6">
        <v>39721</v>
      </c>
      <c r="BIB44" s="1">
        <v>21.07</v>
      </c>
      <c r="BIC44" s="1">
        <v>846425426</v>
      </c>
      <c r="BID44" s="3">
        <f t="shared" si="317"/>
        <v>17834183725.82</v>
      </c>
      <c r="BIF44" s="6">
        <v>39721</v>
      </c>
      <c r="BIG44" s="1">
        <v>12.12</v>
      </c>
      <c r="BIH44" s="1">
        <v>393960176</v>
      </c>
      <c r="BII44" s="3">
        <f t="shared" si="318"/>
        <v>4774797333.1199999</v>
      </c>
      <c r="BIK44" s="6">
        <v>39721</v>
      </c>
      <c r="BIL44" s="1">
        <v>12.93</v>
      </c>
      <c r="BIM44" s="1">
        <v>131782226</v>
      </c>
      <c r="BIN44" s="3">
        <f t="shared" si="319"/>
        <v>1703944182.1800001</v>
      </c>
      <c r="BIP44" s="6">
        <v>39721</v>
      </c>
      <c r="BIQ44" s="1">
        <v>17.78</v>
      </c>
      <c r="BIR44" s="1">
        <v>687517209</v>
      </c>
      <c r="BIS44" s="3">
        <f t="shared" si="320"/>
        <v>12224055976.02</v>
      </c>
      <c r="BIU44" s="6">
        <v>39721</v>
      </c>
      <c r="BIV44" s="1">
        <v>6.76</v>
      </c>
      <c r="BIW44" s="1">
        <v>398167781</v>
      </c>
      <c r="BIX44" s="3">
        <f t="shared" si="321"/>
        <v>2691614199.5599999</v>
      </c>
      <c r="BIZ44" s="6">
        <v>39721</v>
      </c>
      <c r="BJA44" s="1">
        <v>18.23</v>
      </c>
      <c r="BJB44" s="1">
        <v>555381041</v>
      </c>
      <c r="BJC44" s="3">
        <f t="shared" si="322"/>
        <v>10124596377.43</v>
      </c>
      <c r="BJH44" s="3" t="str">
        <f t="shared" si="323"/>
        <v/>
      </c>
      <c r="BJJ44" s="6">
        <v>39721</v>
      </c>
      <c r="BJK44" s="1">
        <v>19.95</v>
      </c>
      <c r="BJL44" s="1">
        <v>105255336</v>
      </c>
      <c r="BJM44" s="3">
        <f t="shared" si="324"/>
        <v>2099843953.1999998</v>
      </c>
      <c r="BJR44" s="3" t="str">
        <f t="shared" si="325"/>
        <v/>
      </c>
      <c r="BJT44" s="6">
        <v>39721</v>
      </c>
      <c r="BJU44" s="1">
        <v>5.25</v>
      </c>
      <c r="BJV44" s="1">
        <v>1494271890</v>
      </c>
      <c r="BJW44" s="3">
        <f t="shared" si="326"/>
        <v>7844927422.5</v>
      </c>
      <c r="BKB44" s="3" t="str">
        <f t="shared" si="327"/>
        <v/>
      </c>
      <c r="BKG44" s="3" t="str">
        <f t="shared" si="328"/>
        <v/>
      </c>
      <c r="BKI44" s="6">
        <v>39721</v>
      </c>
      <c r="BKJ44" s="1">
        <v>18.100000000000001</v>
      </c>
      <c r="BKK44" s="1">
        <v>107239688</v>
      </c>
      <c r="BKL44" s="3">
        <f t="shared" si="329"/>
        <v>1941038352.8000002</v>
      </c>
      <c r="BKQ44" s="3" t="str">
        <f t="shared" si="330"/>
        <v/>
      </c>
      <c r="BKS44" s="6">
        <v>39721</v>
      </c>
      <c r="BKT44" s="1">
        <v>10.83</v>
      </c>
      <c r="BKU44" s="1">
        <v>58434455</v>
      </c>
      <c r="BKV44" s="3">
        <f t="shared" si="331"/>
        <v>632845147.64999998</v>
      </c>
      <c r="BKX44" s="6">
        <v>39721</v>
      </c>
      <c r="BKY44" s="1">
        <v>62.69</v>
      </c>
      <c r="BKZ44" s="1">
        <v>110136011</v>
      </c>
      <c r="BLA44" s="3">
        <f t="shared" si="332"/>
        <v>6904426529.5900002</v>
      </c>
      <c r="BLC44" s="6">
        <v>39721</v>
      </c>
      <c r="BLD44" s="1">
        <v>31.65</v>
      </c>
      <c r="BLE44" s="1">
        <v>301072642</v>
      </c>
      <c r="BLF44" s="3">
        <f t="shared" si="333"/>
        <v>9528949119.2999992</v>
      </c>
      <c r="BLH44" s="6">
        <v>39721</v>
      </c>
      <c r="BLI44" s="1">
        <v>118.33</v>
      </c>
      <c r="BLJ44" s="1">
        <v>32245933</v>
      </c>
      <c r="BLK44" s="3">
        <f t="shared" si="334"/>
        <v>3815661251.8899999</v>
      </c>
      <c r="BLM44" s="6">
        <v>39721</v>
      </c>
      <c r="BLN44" s="1">
        <v>23.45</v>
      </c>
      <c r="BLO44" s="1">
        <v>486007024</v>
      </c>
      <c r="BLP44" s="3">
        <f t="shared" si="335"/>
        <v>11396864712.799999</v>
      </c>
      <c r="BLR44" s="6">
        <v>39721</v>
      </c>
      <c r="BLS44" s="1">
        <v>19.579999999999998</v>
      </c>
      <c r="BLT44" s="1">
        <v>889627293</v>
      </c>
      <c r="BLU44" s="3">
        <f t="shared" si="336"/>
        <v>17418902396.939999</v>
      </c>
      <c r="BLZ44" s="3" t="str">
        <f t="shared" si="337"/>
        <v/>
      </c>
      <c r="BMB44" s="6">
        <v>39721</v>
      </c>
      <c r="BMC44" s="1">
        <v>21.209499999999998</v>
      </c>
      <c r="BMD44" s="1">
        <v>166992429</v>
      </c>
      <c r="BME44" s="3">
        <f t="shared" si="338"/>
        <v>3541825922.8754997</v>
      </c>
      <c r="BMJ44" s="3" t="str">
        <f t="shared" si="339"/>
        <v/>
      </c>
      <c r="BML44" s="6">
        <v>39721</v>
      </c>
      <c r="BMM44" s="1">
        <v>29.3767</v>
      </c>
      <c r="BMN44" s="1">
        <v>404144190</v>
      </c>
      <c r="BMO44" s="3">
        <f t="shared" si="340"/>
        <v>11872422626.372999</v>
      </c>
      <c r="BMQ44" s="6">
        <v>39721</v>
      </c>
      <c r="BMR44" s="1">
        <v>21.32</v>
      </c>
      <c r="BMS44" s="1">
        <v>338233809</v>
      </c>
      <c r="BMT44" s="3">
        <f t="shared" si="341"/>
        <v>7211144807.8800001</v>
      </c>
      <c r="BMV44" s="6">
        <v>39721</v>
      </c>
      <c r="BMW44" s="1">
        <v>47.25</v>
      </c>
      <c r="BMX44" s="1">
        <v>72974148</v>
      </c>
      <c r="BMY44" s="3">
        <f t="shared" si="342"/>
        <v>3448028493</v>
      </c>
      <c r="BND44" s="3" t="str">
        <f t="shared" si="343"/>
        <v/>
      </c>
      <c r="BNF44" s="6">
        <v>39721</v>
      </c>
      <c r="BNG44" s="1">
        <v>37.450000000000003</v>
      </c>
      <c r="BNH44" s="1">
        <v>147695416</v>
      </c>
      <c r="BNI44" s="3">
        <f t="shared" si="344"/>
        <v>5531193329.2000008</v>
      </c>
      <c r="BNK44" s="6">
        <v>39721</v>
      </c>
      <c r="BNL44" s="1">
        <v>53.81</v>
      </c>
      <c r="BNM44" s="1">
        <v>120960586</v>
      </c>
      <c r="BNN44" s="3">
        <f t="shared" si="345"/>
        <v>6508889132.6599998</v>
      </c>
      <c r="BNP44" s="6">
        <v>39721</v>
      </c>
      <c r="BNQ44" s="1">
        <v>31.49</v>
      </c>
      <c r="BNR44" s="1">
        <v>228093786</v>
      </c>
      <c r="BNS44" s="3">
        <f t="shared" si="346"/>
        <v>7182673321.1399994</v>
      </c>
      <c r="BNU44" s="6">
        <v>39721</v>
      </c>
      <c r="BNV44" s="1">
        <v>45.3</v>
      </c>
      <c r="BNW44" s="1">
        <v>101938211</v>
      </c>
      <c r="BNX44" s="3">
        <f t="shared" si="347"/>
        <v>4617800958.2999992</v>
      </c>
      <c r="BNZ44" s="6">
        <v>39721</v>
      </c>
      <c r="BOA44" s="1">
        <v>36.99</v>
      </c>
      <c r="BOB44" s="1">
        <v>334665108</v>
      </c>
      <c r="BOC44" s="3">
        <f t="shared" si="348"/>
        <v>12379262344.92</v>
      </c>
      <c r="BOE44" s="6">
        <v>39721</v>
      </c>
      <c r="BOF44" s="1">
        <v>69.459999999999994</v>
      </c>
      <c r="BOG44" s="1">
        <v>71314328</v>
      </c>
      <c r="BOH44" s="3">
        <f t="shared" si="349"/>
        <v>4953493222.8799992</v>
      </c>
      <c r="BOJ44" s="6">
        <v>39721</v>
      </c>
      <c r="BOK44" s="1">
        <v>20.993200000000002</v>
      </c>
      <c r="BOL44" s="1">
        <v>1159938456</v>
      </c>
      <c r="BOM44" s="3">
        <f t="shared" si="350"/>
        <v>24350819994.499203</v>
      </c>
      <c r="BOO44" s="6">
        <v>39721</v>
      </c>
      <c r="BOP44" s="1">
        <v>31.61</v>
      </c>
      <c r="BOQ44" s="1">
        <v>288105149</v>
      </c>
      <c r="BOR44" s="3">
        <f t="shared" si="351"/>
        <v>9107003759.8899994</v>
      </c>
      <c r="BOT44" s="6">
        <v>39721</v>
      </c>
      <c r="BOU44" s="1">
        <v>9.4192</v>
      </c>
      <c r="BOV44" s="1">
        <v>1021352004</v>
      </c>
      <c r="BOW44" s="3">
        <f t="shared" si="352"/>
        <v>9620318796.0767994</v>
      </c>
      <c r="BOY44" s="6">
        <v>39721</v>
      </c>
      <c r="BOZ44" s="1">
        <v>80.326999999999998</v>
      </c>
      <c r="BPA44" s="1">
        <v>134316972</v>
      </c>
      <c r="BPB44" s="3">
        <f t="shared" si="353"/>
        <v>10789279409.844</v>
      </c>
      <c r="BPD44" s="6">
        <v>39721</v>
      </c>
      <c r="BPE44" s="1">
        <v>26.64</v>
      </c>
      <c r="BPF44" s="1">
        <v>168245281</v>
      </c>
      <c r="BPG44" s="3">
        <f t="shared" si="354"/>
        <v>4482054285.8400002</v>
      </c>
      <c r="BPI44" s="6">
        <v>39721</v>
      </c>
      <c r="BPJ44" s="1">
        <v>26</v>
      </c>
      <c r="BPK44" s="1">
        <v>826230811</v>
      </c>
      <c r="BPL44" s="3">
        <f t="shared" si="355"/>
        <v>21482001086</v>
      </c>
      <c r="BPQ44" s="3" t="str">
        <f t="shared" si="356"/>
        <v/>
      </c>
      <c r="BPS44" s="6">
        <v>39721</v>
      </c>
      <c r="BPT44" s="1">
        <v>15.13</v>
      </c>
      <c r="BPU44" s="1">
        <v>1477091577</v>
      </c>
      <c r="BPV44" s="3">
        <f t="shared" si="357"/>
        <v>22348395560.010002</v>
      </c>
      <c r="BPX44" s="6">
        <v>39721</v>
      </c>
      <c r="BPY44" s="1">
        <v>12.1</v>
      </c>
      <c r="BPZ44" s="1">
        <v>669891908</v>
      </c>
      <c r="BQA44" s="3">
        <f t="shared" si="358"/>
        <v>8105692086.8000002</v>
      </c>
      <c r="BQF44" s="3" t="str">
        <f t="shared" si="359"/>
        <v/>
      </c>
      <c r="BQH44" s="6">
        <v>39721</v>
      </c>
      <c r="BQI44" s="1">
        <v>4.4109999999999996</v>
      </c>
      <c r="BQJ44" s="1">
        <v>660238838</v>
      </c>
      <c r="BQK44" s="3">
        <f t="shared" si="360"/>
        <v>2912313514.4179997</v>
      </c>
      <c r="BQM44" s="6">
        <v>39721</v>
      </c>
      <c r="BQN44" s="1">
        <v>39.47</v>
      </c>
      <c r="BQO44" s="1">
        <v>434342288</v>
      </c>
      <c r="BQP44" s="3">
        <f t="shared" si="361"/>
        <v>17143490107.359999</v>
      </c>
      <c r="BQU44" s="3" t="str">
        <f t="shared" si="362"/>
        <v/>
      </c>
      <c r="BQW44" s="6">
        <v>39721</v>
      </c>
      <c r="BQX44" s="1">
        <v>22.815000000000001</v>
      </c>
      <c r="BQY44" s="1">
        <v>1280366710</v>
      </c>
      <c r="BQZ44" s="3">
        <f t="shared" si="363"/>
        <v>29211566488.650002</v>
      </c>
      <c r="BRB44" s="6">
        <v>39721</v>
      </c>
      <c r="BRC44" s="1">
        <v>10.71</v>
      </c>
      <c r="BRD44" s="1">
        <v>1529326209</v>
      </c>
      <c r="BRE44" s="3">
        <f t="shared" si="364"/>
        <v>16379083698.390001</v>
      </c>
      <c r="BRG44" s="6">
        <v>39721</v>
      </c>
      <c r="BRH44" s="1">
        <v>22.56</v>
      </c>
      <c r="BRI44" s="1">
        <v>3443055610</v>
      </c>
      <c r="BRJ44" s="3">
        <f t="shared" si="365"/>
        <v>77675334561.599991</v>
      </c>
      <c r="BRL44" s="6">
        <v>39721</v>
      </c>
      <c r="BRM44" s="1">
        <v>18.73</v>
      </c>
      <c r="BRN44" s="1">
        <v>4090036255</v>
      </c>
      <c r="BRO44" s="3">
        <f t="shared" si="366"/>
        <v>76606379056.150009</v>
      </c>
      <c r="BRQ44" s="6">
        <v>39721</v>
      </c>
      <c r="BRR44" s="1">
        <v>20.309999999999999</v>
      </c>
      <c r="BRS44" s="1">
        <v>2458036666</v>
      </c>
      <c r="BRT44" s="3">
        <f t="shared" si="367"/>
        <v>49922724686.459999</v>
      </c>
      <c r="BRV44" s="6">
        <v>39721</v>
      </c>
      <c r="BRW44" s="1">
        <v>82.48</v>
      </c>
      <c r="BRX44" s="1">
        <v>976142572</v>
      </c>
      <c r="BRY44" s="3">
        <f t="shared" si="368"/>
        <v>80512239338.559998</v>
      </c>
      <c r="BSA44" s="6">
        <v>39721</v>
      </c>
      <c r="BSB44" s="1">
        <v>15.3475</v>
      </c>
      <c r="BSC44" s="1">
        <v>2986765232</v>
      </c>
      <c r="BSD44" s="3">
        <f t="shared" si="369"/>
        <v>45839379398.120003</v>
      </c>
      <c r="BSF44" s="6">
        <v>39721</v>
      </c>
      <c r="BSG44" s="1">
        <v>37.53</v>
      </c>
      <c r="BSH44" s="1">
        <v>3990052984</v>
      </c>
      <c r="BSI44" s="3">
        <f t="shared" si="370"/>
        <v>149746688489.52002</v>
      </c>
      <c r="BSN44" s="3" t="str">
        <f t="shared" si="371"/>
        <v/>
      </c>
      <c r="BSP44" s="6">
        <v>39721</v>
      </c>
      <c r="BSQ44" s="1">
        <v>200.45400000000001</v>
      </c>
      <c r="BSR44" s="1">
        <v>312867913</v>
      </c>
      <c r="BSS44" s="3">
        <f t="shared" si="372"/>
        <v>62715624632.501999</v>
      </c>
      <c r="BSU44" s="6">
        <v>39721</v>
      </c>
      <c r="BSV44" s="1">
        <v>16.237100000000002</v>
      </c>
      <c r="BSW44" s="1">
        <v>14228967347</v>
      </c>
      <c r="BSX44" s="3">
        <f t="shared" si="373"/>
        <v>231037165709.97372</v>
      </c>
    </row>
    <row r="45" spans="2:1870" x14ac:dyDescent="0.2">
      <c r="B45" s="6">
        <v>39629</v>
      </c>
      <c r="C45" s="1">
        <v>0.45</v>
      </c>
      <c r="D45" s="1">
        <v>1190</v>
      </c>
      <c r="E45" s="3">
        <f t="shared" si="0"/>
        <v>535.5</v>
      </c>
      <c r="G45" s="6">
        <v>39538</v>
      </c>
      <c r="H45" s="1">
        <v>1.1999999999999999E-3</v>
      </c>
      <c r="I45" s="1">
        <v>261716</v>
      </c>
      <c r="J45" s="3">
        <f t="shared" si="1"/>
        <v>314.05919999999998</v>
      </c>
      <c r="O45" s="3" t="str">
        <f t="shared" si="2"/>
        <v/>
      </c>
      <c r="Q45" s="6">
        <v>39629</v>
      </c>
      <c r="R45" s="1">
        <v>70</v>
      </c>
      <c r="S45" s="1">
        <v>150</v>
      </c>
      <c r="T45" s="3">
        <f t="shared" si="3"/>
        <v>10500</v>
      </c>
      <c r="V45" s="6">
        <v>39629</v>
      </c>
      <c r="W45" s="1">
        <v>0.25</v>
      </c>
      <c r="X45" s="1">
        <v>3349016</v>
      </c>
      <c r="Y45" s="3">
        <f t="shared" si="4"/>
        <v>837254</v>
      </c>
      <c r="AA45" s="6">
        <v>39629</v>
      </c>
      <c r="AB45" s="1">
        <v>1.25E-4</v>
      </c>
      <c r="AC45" s="1">
        <v>306311</v>
      </c>
      <c r="AD45" s="3">
        <f t="shared" si="5"/>
        <v>38.288874999999997</v>
      </c>
      <c r="AF45" s="6">
        <v>39353</v>
      </c>
      <c r="AG45" s="1">
        <v>1E-3</v>
      </c>
      <c r="AH45" s="1">
        <v>229170</v>
      </c>
      <c r="AI45" s="3">
        <f t="shared" si="6"/>
        <v>229.17000000000002</v>
      </c>
      <c r="AK45" s="6">
        <v>39629</v>
      </c>
      <c r="AL45" s="1">
        <v>18.75</v>
      </c>
      <c r="AM45" s="1">
        <v>2932</v>
      </c>
      <c r="AN45" s="3">
        <f t="shared" si="7"/>
        <v>54975</v>
      </c>
      <c r="AS45" s="3" t="str">
        <f t="shared" si="8"/>
        <v/>
      </c>
      <c r="AX45" s="3" t="str">
        <f t="shared" si="9"/>
        <v/>
      </c>
      <c r="AZ45" s="6">
        <v>39629</v>
      </c>
      <c r="BA45" s="1">
        <v>130.68180000000001</v>
      </c>
      <c r="BB45" s="1">
        <v>13</v>
      </c>
      <c r="BC45" s="3">
        <f t="shared" si="10"/>
        <v>1698.8634000000002</v>
      </c>
      <c r="BE45" s="6">
        <v>39447</v>
      </c>
      <c r="BF45" s="1">
        <v>1.1249999999999999E-3</v>
      </c>
      <c r="BG45" s="1">
        <v>6301835</v>
      </c>
      <c r="BH45" s="3">
        <f t="shared" si="11"/>
        <v>7089.564374999999</v>
      </c>
      <c r="BJ45" s="6">
        <v>39629</v>
      </c>
      <c r="BK45" s="1">
        <v>0.12</v>
      </c>
      <c r="BL45" s="1">
        <v>438008</v>
      </c>
      <c r="BM45" s="3">
        <f t="shared" si="12"/>
        <v>52560.959999999999</v>
      </c>
      <c r="BR45" s="3" t="str">
        <f t="shared" si="13"/>
        <v/>
      </c>
      <c r="BT45" s="6">
        <v>39080</v>
      </c>
      <c r="BU45" s="1">
        <v>1E-4</v>
      </c>
      <c r="BV45" s="1">
        <v>28815</v>
      </c>
      <c r="BW45" s="3">
        <f t="shared" si="14"/>
        <v>2.8815</v>
      </c>
      <c r="BY45" s="6">
        <v>39629</v>
      </c>
      <c r="BZ45" s="1">
        <v>3.3</v>
      </c>
      <c r="CA45" s="1">
        <v>1135461</v>
      </c>
      <c r="CB45" s="3">
        <f t="shared" si="15"/>
        <v>3747021.3</v>
      </c>
      <c r="CD45" s="6">
        <v>39629</v>
      </c>
      <c r="CE45" s="1">
        <v>0.88</v>
      </c>
      <c r="CF45" s="1">
        <v>828621</v>
      </c>
      <c r="CG45" s="3">
        <f t="shared" si="16"/>
        <v>729186.48</v>
      </c>
      <c r="CI45" s="6">
        <v>39629</v>
      </c>
      <c r="CJ45" s="1">
        <v>1.25E-4</v>
      </c>
      <c r="CK45" s="1">
        <v>97811</v>
      </c>
      <c r="CL45" s="3">
        <f t="shared" si="17"/>
        <v>12.226375000000001</v>
      </c>
      <c r="CQ45" s="3" t="str">
        <f t="shared" si="18"/>
        <v/>
      </c>
      <c r="CS45" s="6">
        <v>39629</v>
      </c>
      <c r="CT45" s="1">
        <v>2.92</v>
      </c>
      <c r="CU45" s="1">
        <v>3245632</v>
      </c>
      <c r="CV45" s="3">
        <f t="shared" si="19"/>
        <v>9477245.4399999995</v>
      </c>
      <c r="CX45" s="6">
        <v>39629</v>
      </c>
      <c r="CY45" s="1">
        <v>9.0018999999999991</v>
      </c>
      <c r="CZ45" s="1">
        <v>361608</v>
      </c>
      <c r="DA45" s="3">
        <f t="shared" si="20"/>
        <v>3255159.0551999998</v>
      </c>
      <c r="DC45" s="6">
        <v>39629</v>
      </c>
      <c r="DD45" s="1">
        <v>0.32</v>
      </c>
      <c r="DE45" s="1">
        <v>39987</v>
      </c>
      <c r="DF45" s="3">
        <f t="shared" si="21"/>
        <v>12795.84</v>
      </c>
      <c r="DH45" s="6">
        <v>39629</v>
      </c>
      <c r="DI45" s="1">
        <v>1.6</v>
      </c>
      <c r="DJ45" s="1">
        <v>2805366</v>
      </c>
      <c r="DK45" s="3">
        <f t="shared" si="22"/>
        <v>4488585.6000000006</v>
      </c>
      <c r="DM45" s="6">
        <v>39353</v>
      </c>
      <c r="DN45" s="1">
        <v>88</v>
      </c>
      <c r="DO45" s="1">
        <v>4808</v>
      </c>
      <c r="DP45" s="3">
        <f t="shared" si="23"/>
        <v>423104</v>
      </c>
      <c r="DR45" s="6">
        <v>39629</v>
      </c>
      <c r="DS45" s="1">
        <v>2.25</v>
      </c>
      <c r="DT45" s="1">
        <v>280795</v>
      </c>
      <c r="DU45" s="3">
        <f t="shared" si="24"/>
        <v>631788.75</v>
      </c>
      <c r="DW45" s="6">
        <v>39262</v>
      </c>
      <c r="DX45" s="1">
        <v>719.99990000000003</v>
      </c>
      <c r="DY45" s="1">
        <v>132</v>
      </c>
      <c r="DZ45" s="3">
        <f t="shared" si="25"/>
        <v>95039.986799999999</v>
      </c>
      <c r="EB45" s="6">
        <v>39629</v>
      </c>
      <c r="EC45" s="1">
        <v>4.2300000000000004</v>
      </c>
      <c r="ED45" s="1">
        <v>31903</v>
      </c>
      <c r="EE45" s="3">
        <f t="shared" si="26"/>
        <v>134949.69</v>
      </c>
      <c r="EG45" s="6">
        <v>39629</v>
      </c>
      <c r="EH45" s="1">
        <v>169.6</v>
      </c>
      <c r="EI45" s="1">
        <v>181094</v>
      </c>
      <c r="EJ45" s="3">
        <f t="shared" si="27"/>
        <v>30713542.399999999</v>
      </c>
      <c r="EL45" s="6">
        <v>39629</v>
      </c>
      <c r="EM45" s="1">
        <v>7.95</v>
      </c>
      <c r="EN45" s="1">
        <v>591510</v>
      </c>
      <c r="EO45" s="3">
        <f t="shared" si="28"/>
        <v>4702504.5</v>
      </c>
      <c r="EQ45" s="6">
        <v>37529</v>
      </c>
      <c r="ER45" s="1">
        <v>0.75</v>
      </c>
      <c r="ES45" s="1">
        <v>100</v>
      </c>
      <c r="ET45" s="3">
        <f t="shared" si="29"/>
        <v>75</v>
      </c>
      <c r="EV45" s="6">
        <v>39629</v>
      </c>
      <c r="EW45" s="1">
        <v>0.7</v>
      </c>
      <c r="EX45" s="1">
        <v>1607476</v>
      </c>
      <c r="EY45" s="3">
        <f t="shared" si="30"/>
        <v>1125233.2</v>
      </c>
      <c r="FD45" s="3" t="str">
        <f t="shared" si="31"/>
        <v/>
      </c>
      <c r="FI45" s="3" t="str">
        <f t="shared" si="32"/>
        <v/>
      </c>
      <c r="FK45" s="6">
        <v>39629</v>
      </c>
      <c r="FL45" s="1">
        <v>22.48</v>
      </c>
      <c r="FM45" s="1">
        <v>18294356</v>
      </c>
      <c r="FN45" s="3">
        <f t="shared" si="33"/>
        <v>411257122.88</v>
      </c>
      <c r="FP45" s="6">
        <v>39629</v>
      </c>
      <c r="FQ45" s="1">
        <v>0.17</v>
      </c>
      <c r="FR45" s="1">
        <v>43604180</v>
      </c>
      <c r="FS45" s="3">
        <f t="shared" si="34"/>
        <v>7412710.6000000006</v>
      </c>
      <c r="FU45" s="6">
        <v>39629</v>
      </c>
      <c r="FV45" s="1">
        <v>0.25</v>
      </c>
      <c r="FW45" s="1">
        <v>120560</v>
      </c>
      <c r="FX45" s="3">
        <f t="shared" si="35"/>
        <v>30140</v>
      </c>
      <c r="FZ45" s="6">
        <v>39629</v>
      </c>
      <c r="GA45" s="1">
        <v>60</v>
      </c>
      <c r="GB45" s="1">
        <v>18000</v>
      </c>
      <c r="GC45" s="3">
        <f t="shared" si="36"/>
        <v>1080000</v>
      </c>
      <c r="GE45" s="6">
        <v>39538</v>
      </c>
      <c r="GF45" s="1">
        <v>2.3E-2</v>
      </c>
      <c r="GG45" s="1">
        <v>1337920</v>
      </c>
      <c r="GH45" s="3">
        <f t="shared" si="37"/>
        <v>30772.16</v>
      </c>
      <c r="GJ45" s="6">
        <v>39629</v>
      </c>
      <c r="GK45" s="1">
        <v>0.59</v>
      </c>
      <c r="GL45" s="1">
        <v>19283165</v>
      </c>
      <c r="GM45" s="3">
        <f t="shared" si="38"/>
        <v>11377067.35</v>
      </c>
      <c r="GR45" s="3" t="str">
        <f t="shared" si="39"/>
        <v/>
      </c>
      <c r="GW45" s="3" t="str">
        <f t="shared" si="40"/>
        <v/>
      </c>
      <c r="HB45" s="3" t="str">
        <f t="shared" si="41"/>
        <v/>
      </c>
      <c r="HD45" s="6">
        <v>39629</v>
      </c>
      <c r="HE45" s="1">
        <v>18180003.636</v>
      </c>
      <c r="HF45" s="1">
        <v>0</v>
      </c>
      <c r="HG45" s="3" t="str">
        <f t="shared" si="42"/>
        <v/>
      </c>
      <c r="HL45" s="3" t="str">
        <f t="shared" si="43"/>
        <v/>
      </c>
      <c r="HN45" s="6">
        <v>39629</v>
      </c>
      <c r="HO45" s="1">
        <v>0.47</v>
      </c>
      <c r="HP45" s="1">
        <v>157674</v>
      </c>
      <c r="HQ45" s="3">
        <f t="shared" si="44"/>
        <v>74106.78</v>
      </c>
      <c r="HS45" s="6">
        <v>39629</v>
      </c>
      <c r="HT45" s="1">
        <v>1.42</v>
      </c>
      <c r="HU45" s="1">
        <v>1275278</v>
      </c>
      <c r="HV45" s="3">
        <f t="shared" si="45"/>
        <v>1810894.76</v>
      </c>
      <c r="IA45" s="3" t="str">
        <f t="shared" si="46"/>
        <v/>
      </c>
      <c r="IC45" s="6">
        <v>39629</v>
      </c>
      <c r="ID45" s="1">
        <v>1.5</v>
      </c>
      <c r="IE45" s="1">
        <v>509</v>
      </c>
      <c r="IF45" s="3">
        <f t="shared" si="47"/>
        <v>763.5</v>
      </c>
      <c r="IH45" s="6">
        <v>39629</v>
      </c>
      <c r="II45" s="1">
        <v>4.05</v>
      </c>
      <c r="IJ45" s="1">
        <v>92934</v>
      </c>
      <c r="IK45" s="3">
        <f t="shared" si="48"/>
        <v>376382.7</v>
      </c>
      <c r="IM45" s="6">
        <v>39629</v>
      </c>
      <c r="IN45" s="1">
        <v>2E-3</v>
      </c>
      <c r="IO45" s="1">
        <v>22948440</v>
      </c>
      <c r="IP45" s="3">
        <f t="shared" si="49"/>
        <v>45896.88</v>
      </c>
      <c r="IR45" s="6">
        <v>39629</v>
      </c>
      <c r="IS45" s="1">
        <v>266.7</v>
      </c>
      <c r="IT45" s="1">
        <v>11297</v>
      </c>
      <c r="IU45" s="3">
        <f t="shared" si="50"/>
        <v>3012909.9</v>
      </c>
      <c r="IW45" s="6">
        <v>39629</v>
      </c>
      <c r="IX45" s="1">
        <v>4.01</v>
      </c>
      <c r="IY45" s="1">
        <v>2733410</v>
      </c>
      <c r="IZ45" s="3">
        <f t="shared" si="51"/>
        <v>10960974.1</v>
      </c>
      <c r="JB45" s="6">
        <v>39629</v>
      </c>
      <c r="JC45" s="1">
        <v>0.375</v>
      </c>
      <c r="JD45" s="1">
        <v>4000</v>
      </c>
      <c r="JE45" s="3">
        <f t="shared" si="52"/>
        <v>1500</v>
      </c>
      <c r="JG45" s="6">
        <v>39629</v>
      </c>
      <c r="JH45" s="1">
        <v>0.34</v>
      </c>
      <c r="JI45" s="1">
        <v>3549334</v>
      </c>
      <c r="JJ45" s="3">
        <f t="shared" si="53"/>
        <v>1206773.56</v>
      </c>
      <c r="JO45" s="3" t="str">
        <f t="shared" si="54"/>
        <v/>
      </c>
      <c r="JQ45" s="6">
        <v>39629</v>
      </c>
      <c r="JR45" s="1">
        <v>700</v>
      </c>
      <c r="JS45" s="1">
        <v>620</v>
      </c>
      <c r="JT45" s="3">
        <f t="shared" si="55"/>
        <v>434000</v>
      </c>
      <c r="JY45" s="3" t="str">
        <f t="shared" si="56"/>
        <v/>
      </c>
      <c r="KA45" s="6">
        <v>38442</v>
      </c>
      <c r="KB45" s="1">
        <v>8.64</v>
      </c>
      <c r="KC45" s="1">
        <v>50434</v>
      </c>
      <c r="KD45" s="3">
        <f t="shared" si="57"/>
        <v>435749.76</v>
      </c>
      <c r="KI45" s="3" t="str">
        <f t="shared" si="58"/>
        <v/>
      </c>
      <c r="KK45" s="6">
        <v>39629</v>
      </c>
      <c r="KL45" s="1">
        <v>15.91</v>
      </c>
      <c r="KM45" s="1">
        <v>3227428</v>
      </c>
      <c r="KN45" s="3">
        <f t="shared" si="59"/>
        <v>51348379.480000004</v>
      </c>
      <c r="KS45" s="3" t="str">
        <f t="shared" si="60"/>
        <v/>
      </c>
      <c r="KU45" s="6">
        <v>39629</v>
      </c>
      <c r="KV45" s="1">
        <v>1.2</v>
      </c>
      <c r="KW45" s="1">
        <v>2956288</v>
      </c>
      <c r="KX45" s="3">
        <f t="shared" si="61"/>
        <v>3547545.6000000001</v>
      </c>
      <c r="LC45" s="3" t="str">
        <f t="shared" si="62"/>
        <v/>
      </c>
      <c r="LE45" s="6">
        <v>39629</v>
      </c>
      <c r="LF45" s="1">
        <v>1.2E-2</v>
      </c>
      <c r="LG45" s="1">
        <v>693900</v>
      </c>
      <c r="LH45" s="3">
        <f t="shared" si="63"/>
        <v>8326.7999999999993</v>
      </c>
      <c r="LJ45" s="6">
        <v>39629</v>
      </c>
      <c r="LK45" s="1">
        <v>15</v>
      </c>
      <c r="LL45" s="1">
        <v>8780</v>
      </c>
      <c r="LM45" s="3">
        <f t="shared" si="64"/>
        <v>131700</v>
      </c>
      <c r="LO45" s="6">
        <v>39353</v>
      </c>
      <c r="LP45" s="1">
        <v>1.55</v>
      </c>
      <c r="LQ45" s="1">
        <v>244</v>
      </c>
      <c r="LR45" s="3">
        <f t="shared" si="65"/>
        <v>378.2</v>
      </c>
      <c r="LW45" s="3" t="str">
        <f t="shared" si="66"/>
        <v/>
      </c>
      <c r="MB45" s="3" t="str">
        <f t="shared" si="67"/>
        <v/>
      </c>
      <c r="MD45" s="6">
        <v>39629</v>
      </c>
      <c r="ME45" s="1">
        <v>0.24</v>
      </c>
      <c r="MF45" s="1">
        <v>627413</v>
      </c>
      <c r="MG45" s="3">
        <f t="shared" si="68"/>
        <v>150579.12</v>
      </c>
      <c r="ML45" s="3" t="str">
        <f t="shared" si="69"/>
        <v/>
      </c>
      <c r="MQ45" s="3" t="str">
        <f t="shared" si="70"/>
        <v/>
      </c>
      <c r="MV45" s="3" t="str">
        <f t="shared" si="71"/>
        <v/>
      </c>
      <c r="NA45" s="3" t="str">
        <f t="shared" si="72"/>
        <v/>
      </c>
      <c r="NC45" s="6">
        <v>39629</v>
      </c>
      <c r="ND45" s="1">
        <v>1.21</v>
      </c>
      <c r="NE45" s="1">
        <v>524842</v>
      </c>
      <c r="NF45" s="3">
        <f t="shared" si="73"/>
        <v>635058.81999999995</v>
      </c>
      <c r="NK45" s="3" t="str">
        <f t="shared" si="74"/>
        <v/>
      </c>
      <c r="NM45" s="6">
        <v>39629</v>
      </c>
      <c r="NN45" s="1">
        <v>2.25</v>
      </c>
      <c r="NO45" s="1">
        <v>15317</v>
      </c>
      <c r="NP45" s="3">
        <f t="shared" si="75"/>
        <v>34463.25</v>
      </c>
      <c r="NR45" s="6">
        <v>39629</v>
      </c>
      <c r="NS45" s="1">
        <v>49.1</v>
      </c>
      <c r="NT45" s="1">
        <v>323181</v>
      </c>
      <c r="NU45" s="3">
        <f t="shared" si="76"/>
        <v>15868187.1</v>
      </c>
      <c r="NZ45" s="3" t="str">
        <f t="shared" si="77"/>
        <v/>
      </c>
      <c r="OB45" s="6">
        <v>39629</v>
      </c>
      <c r="OC45" s="1">
        <v>1.25</v>
      </c>
      <c r="OD45" s="1">
        <v>527917</v>
      </c>
      <c r="OE45" s="3">
        <f t="shared" si="78"/>
        <v>659896.25</v>
      </c>
      <c r="OG45" s="6">
        <v>39629</v>
      </c>
      <c r="OH45" s="1">
        <v>0.1</v>
      </c>
      <c r="OI45" s="1">
        <v>101376</v>
      </c>
      <c r="OJ45" s="3">
        <f t="shared" si="79"/>
        <v>10137.6</v>
      </c>
      <c r="OO45" s="3" t="str">
        <f t="shared" si="80"/>
        <v/>
      </c>
      <c r="OQ45" s="6">
        <v>39629</v>
      </c>
      <c r="OR45" s="1">
        <v>300</v>
      </c>
      <c r="OS45" s="1">
        <v>10507</v>
      </c>
      <c r="OT45" s="3">
        <f t="shared" si="81"/>
        <v>3152100</v>
      </c>
      <c r="OV45" s="6">
        <v>39629</v>
      </c>
      <c r="OW45" s="1">
        <v>0.86</v>
      </c>
      <c r="OX45" s="1">
        <v>460897</v>
      </c>
      <c r="OY45" s="3">
        <f t="shared" si="82"/>
        <v>396371.42</v>
      </c>
      <c r="PA45" s="6">
        <v>39629</v>
      </c>
      <c r="PB45" s="1">
        <v>3.84</v>
      </c>
      <c r="PC45" s="1">
        <v>628492</v>
      </c>
      <c r="PD45" s="3">
        <f t="shared" si="83"/>
        <v>2413409.2799999998</v>
      </c>
      <c r="PI45" s="3" t="str">
        <f t="shared" si="84"/>
        <v/>
      </c>
      <c r="PK45" s="6">
        <v>39629</v>
      </c>
      <c r="PL45" s="1">
        <v>1.55</v>
      </c>
      <c r="PM45" s="1">
        <v>68800</v>
      </c>
      <c r="PN45" s="3">
        <f t="shared" si="85"/>
        <v>106640</v>
      </c>
      <c r="PP45" s="6">
        <v>39629</v>
      </c>
      <c r="PQ45" s="1">
        <v>90</v>
      </c>
      <c r="PR45" s="1">
        <v>24282</v>
      </c>
      <c r="PS45" s="3">
        <f t="shared" si="86"/>
        <v>2185380</v>
      </c>
      <c r="PU45" s="6">
        <v>39629</v>
      </c>
      <c r="PV45" s="1">
        <v>160</v>
      </c>
      <c r="PW45" s="1">
        <v>94524</v>
      </c>
      <c r="PX45" s="3">
        <f t="shared" si="87"/>
        <v>15123840</v>
      </c>
      <c r="QC45" s="3" t="str">
        <f t="shared" si="88"/>
        <v/>
      </c>
      <c r="QE45" s="6">
        <v>39629</v>
      </c>
      <c r="QF45" s="1">
        <v>2.1040000000000001</v>
      </c>
      <c r="QG45" s="1">
        <v>376988</v>
      </c>
      <c r="QH45" s="3">
        <f t="shared" si="89"/>
        <v>793182.75199999998</v>
      </c>
      <c r="QJ45" s="6">
        <v>39353</v>
      </c>
      <c r="QK45" s="1">
        <v>0.125</v>
      </c>
      <c r="QL45" s="1">
        <v>2</v>
      </c>
      <c r="QM45" s="3">
        <f t="shared" si="90"/>
        <v>0.25</v>
      </c>
      <c r="QO45" s="6">
        <v>39629</v>
      </c>
      <c r="QP45" s="1">
        <v>10.91</v>
      </c>
      <c r="QQ45" s="1">
        <v>1033707</v>
      </c>
      <c r="QR45" s="3">
        <f t="shared" si="91"/>
        <v>11277743.370000001</v>
      </c>
      <c r="QT45" s="6">
        <v>39629</v>
      </c>
      <c r="QU45" s="1">
        <v>24.5</v>
      </c>
      <c r="QV45" s="1">
        <v>328569</v>
      </c>
      <c r="QW45" s="3">
        <f t="shared" si="92"/>
        <v>8049940.5</v>
      </c>
      <c r="RB45" s="3" t="str">
        <f t="shared" si="93"/>
        <v/>
      </c>
      <c r="RD45" s="6">
        <v>39629</v>
      </c>
      <c r="RE45" s="1">
        <v>26</v>
      </c>
      <c r="RF45" s="1">
        <v>2082</v>
      </c>
      <c r="RG45" s="3">
        <f t="shared" si="94"/>
        <v>54132</v>
      </c>
      <c r="RI45" s="6">
        <v>39629</v>
      </c>
      <c r="RJ45" s="1">
        <v>763.35019999999997</v>
      </c>
      <c r="RK45" s="1">
        <v>23442</v>
      </c>
      <c r="RL45" s="3">
        <f t="shared" si="95"/>
        <v>17894455.3884</v>
      </c>
      <c r="RN45" s="6">
        <v>39629</v>
      </c>
      <c r="RO45" s="1">
        <v>109</v>
      </c>
      <c r="RP45" s="1">
        <v>2479884</v>
      </c>
      <c r="RQ45" s="3">
        <f t="shared" si="96"/>
        <v>270307356</v>
      </c>
      <c r="RS45" s="6">
        <v>39629</v>
      </c>
      <c r="RT45" s="1">
        <v>6.5</v>
      </c>
      <c r="RU45" s="1">
        <v>28199</v>
      </c>
      <c r="RV45" s="3">
        <f t="shared" si="97"/>
        <v>183293.5</v>
      </c>
      <c r="RX45" s="6">
        <v>39629</v>
      </c>
      <c r="RY45" s="1">
        <v>6.5</v>
      </c>
      <c r="RZ45" s="1">
        <v>44795</v>
      </c>
      <c r="SA45" s="3">
        <f t="shared" si="98"/>
        <v>291167.5</v>
      </c>
      <c r="SF45" s="3" t="str">
        <f t="shared" si="99"/>
        <v/>
      </c>
      <c r="SH45" s="6">
        <v>39629</v>
      </c>
      <c r="SI45" s="1">
        <v>6.9</v>
      </c>
      <c r="SJ45" s="1">
        <v>174282</v>
      </c>
      <c r="SK45" s="3">
        <f t="shared" si="100"/>
        <v>1202545.8</v>
      </c>
      <c r="SM45" s="6">
        <v>39447</v>
      </c>
      <c r="SN45" s="1">
        <v>200</v>
      </c>
      <c r="SO45" s="1">
        <v>342</v>
      </c>
      <c r="SP45" s="3">
        <f t="shared" si="101"/>
        <v>68400</v>
      </c>
      <c r="SU45" s="3" t="str">
        <f t="shared" si="102"/>
        <v/>
      </c>
      <c r="SZ45" s="3" t="str">
        <f t="shared" si="103"/>
        <v/>
      </c>
      <c r="TB45" s="6">
        <v>39629</v>
      </c>
      <c r="TC45" s="1">
        <v>11</v>
      </c>
      <c r="TD45" s="1">
        <v>19625</v>
      </c>
      <c r="TE45" s="3">
        <f t="shared" si="104"/>
        <v>215875</v>
      </c>
      <c r="TG45" s="6">
        <v>39629</v>
      </c>
      <c r="TH45" s="1">
        <v>13.5</v>
      </c>
      <c r="TI45" s="1">
        <v>232706</v>
      </c>
      <c r="TJ45" s="3">
        <f t="shared" si="105"/>
        <v>3141531</v>
      </c>
      <c r="TL45" s="6">
        <v>39629</v>
      </c>
      <c r="TM45" s="1">
        <v>0.7</v>
      </c>
      <c r="TN45" s="1">
        <v>906218</v>
      </c>
      <c r="TO45" s="3">
        <f t="shared" si="106"/>
        <v>634352.6</v>
      </c>
      <c r="TQ45" s="6">
        <v>39629</v>
      </c>
      <c r="TR45" s="1">
        <v>7.59</v>
      </c>
      <c r="TS45" s="1">
        <v>1273602</v>
      </c>
      <c r="TT45" s="3">
        <f t="shared" si="107"/>
        <v>9666639.1799999997</v>
      </c>
      <c r="TY45" s="3" t="str">
        <f t="shared" si="108"/>
        <v/>
      </c>
      <c r="UA45" s="6">
        <v>39629</v>
      </c>
      <c r="UB45" s="1">
        <v>9.75</v>
      </c>
      <c r="UC45" s="1">
        <v>4931928</v>
      </c>
      <c r="UD45" s="3">
        <f t="shared" si="109"/>
        <v>48086298</v>
      </c>
      <c r="UF45" s="6">
        <v>39629</v>
      </c>
      <c r="UG45" s="1">
        <v>9.0908999999999995</v>
      </c>
      <c r="UH45" s="1">
        <v>40321</v>
      </c>
      <c r="UI45" s="3">
        <f t="shared" si="110"/>
        <v>366554.1789</v>
      </c>
      <c r="UK45" s="6">
        <v>39629</v>
      </c>
      <c r="UL45" s="1">
        <v>51.84</v>
      </c>
      <c r="UM45" s="1">
        <v>57905</v>
      </c>
      <c r="UN45" s="3">
        <f t="shared" si="111"/>
        <v>3001795.2</v>
      </c>
      <c r="UP45" s="6">
        <v>39629</v>
      </c>
      <c r="UQ45" s="1">
        <v>21</v>
      </c>
      <c r="UR45" s="1">
        <v>32322</v>
      </c>
      <c r="US45" s="3">
        <f t="shared" si="112"/>
        <v>678762</v>
      </c>
      <c r="UX45" s="3" t="str">
        <f t="shared" si="113"/>
        <v/>
      </c>
      <c r="VC45" s="3" t="str">
        <f t="shared" si="114"/>
        <v/>
      </c>
      <c r="VH45" s="3" t="str">
        <f t="shared" si="115"/>
        <v/>
      </c>
      <c r="VJ45" s="6">
        <v>39629</v>
      </c>
      <c r="VK45" s="1">
        <v>52.25</v>
      </c>
      <c r="VL45" s="1">
        <v>55310</v>
      </c>
      <c r="VM45" s="3">
        <f t="shared" si="116"/>
        <v>2889947.5</v>
      </c>
      <c r="VO45" s="6">
        <v>39629</v>
      </c>
      <c r="VP45" s="1">
        <v>8.7530999999999999</v>
      </c>
      <c r="VQ45" s="1">
        <v>376743</v>
      </c>
      <c r="VR45" s="3">
        <f t="shared" si="117"/>
        <v>3297669.1532999999</v>
      </c>
      <c r="VT45" s="6">
        <v>39629</v>
      </c>
      <c r="VU45" s="1">
        <v>1.45</v>
      </c>
      <c r="VV45" s="1">
        <v>41666</v>
      </c>
      <c r="VW45" s="3">
        <f t="shared" si="118"/>
        <v>60415.7</v>
      </c>
      <c r="VY45" s="6">
        <v>39629</v>
      </c>
      <c r="VZ45" s="1">
        <v>7.73</v>
      </c>
      <c r="WA45" s="1">
        <v>8589872</v>
      </c>
      <c r="WB45" s="3">
        <f t="shared" si="119"/>
        <v>66399710.560000002</v>
      </c>
      <c r="WG45" s="3" t="str">
        <f t="shared" si="120"/>
        <v/>
      </c>
      <c r="WL45" s="3" t="str">
        <f t="shared" si="121"/>
        <v/>
      </c>
      <c r="WN45" s="6">
        <v>39629</v>
      </c>
      <c r="WO45" s="1">
        <v>16.363600000000002</v>
      </c>
      <c r="WP45" s="1">
        <v>5891</v>
      </c>
      <c r="WQ45" s="3">
        <f t="shared" si="122"/>
        <v>96397.967600000004</v>
      </c>
      <c r="WS45" s="6">
        <v>39629</v>
      </c>
      <c r="WT45" s="1">
        <v>113.88</v>
      </c>
      <c r="WU45" s="1">
        <v>717570</v>
      </c>
      <c r="WV45" s="3">
        <f t="shared" si="123"/>
        <v>81716871.599999994</v>
      </c>
      <c r="WX45" s="6">
        <v>39629</v>
      </c>
      <c r="WY45" s="1">
        <v>6.68</v>
      </c>
      <c r="WZ45" s="1">
        <v>50472767</v>
      </c>
      <c r="XA45" s="3">
        <f t="shared" si="124"/>
        <v>337158083.56</v>
      </c>
      <c r="XC45" s="6">
        <v>39629</v>
      </c>
      <c r="XD45" s="1">
        <v>0.79</v>
      </c>
      <c r="XE45" s="1">
        <v>1443460</v>
      </c>
      <c r="XF45" s="3">
        <f t="shared" si="125"/>
        <v>1140333.4000000001</v>
      </c>
      <c r="XK45" s="3" t="str">
        <f t="shared" si="126"/>
        <v/>
      </c>
      <c r="XM45" s="6">
        <v>39629</v>
      </c>
      <c r="XN45" s="1">
        <v>13.5</v>
      </c>
      <c r="XO45" s="1">
        <v>44565</v>
      </c>
      <c r="XP45" s="3">
        <f t="shared" si="127"/>
        <v>601627.5</v>
      </c>
      <c r="XU45" s="3" t="str">
        <f t="shared" si="128"/>
        <v/>
      </c>
      <c r="XW45" s="6">
        <v>39629</v>
      </c>
      <c r="XX45" s="1">
        <v>280</v>
      </c>
      <c r="XY45" s="1">
        <v>1120</v>
      </c>
      <c r="XZ45" s="3">
        <f t="shared" si="129"/>
        <v>313600</v>
      </c>
      <c r="YE45" s="3" t="str">
        <f t="shared" si="130"/>
        <v/>
      </c>
      <c r="YG45" s="6">
        <v>39629</v>
      </c>
      <c r="YH45" s="1">
        <v>19.5</v>
      </c>
      <c r="YI45" s="1">
        <v>635127</v>
      </c>
      <c r="YJ45" s="3">
        <f t="shared" si="131"/>
        <v>12384976.5</v>
      </c>
      <c r="YL45" s="6">
        <v>39629</v>
      </c>
      <c r="YM45" s="1">
        <v>2.4699999999999998</v>
      </c>
      <c r="YN45" s="1">
        <v>868629</v>
      </c>
      <c r="YO45" s="3">
        <f t="shared" si="132"/>
        <v>2145513.63</v>
      </c>
      <c r="YT45" s="3" t="str">
        <f t="shared" si="133"/>
        <v/>
      </c>
      <c r="YV45" s="6">
        <v>39629</v>
      </c>
      <c r="YW45" s="1">
        <v>6.6</v>
      </c>
      <c r="YX45" s="1">
        <v>2790604</v>
      </c>
      <c r="YY45" s="3">
        <f t="shared" si="134"/>
        <v>18417986.399999999</v>
      </c>
      <c r="ZA45" s="6">
        <v>39629</v>
      </c>
      <c r="ZB45" s="1">
        <v>7.3996000000000004</v>
      </c>
      <c r="ZC45" s="1">
        <v>111691</v>
      </c>
      <c r="ZD45" s="3">
        <f t="shared" si="135"/>
        <v>826468.72360000003</v>
      </c>
      <c r="ZF45" s="6">
        <v>39629</v>
      </c>
      <c r="ZG45" s="1">
        <v>9.25</v>
      </c>
      <c r="ZH45" s="1">
        <v>5908492</v>
      </c>
      <c r="ZI45" s="3">
        <f t="shared" si="136"/>
        <v>54653551</v>
      </c>
      <c r="ZK45" s="6">
        <v>39629</v>
      </c>
      <c r="ZL45" s="1">
        <v>1.6776</v>
      </c>
      <c r="ZM45" s="1">
        <v>7806895</v>
      </c>
      <c r="ZN45" s="3">
        <f t="shared" si="137"/>
        <v>13096847.051999999</v>
      </c>
      <c r="ZP45" s="6">
        <v>39629</v>
      </c>
      <c r="ZQ45" s="1">
        <v>4</v>
      </c>
      <c r="ZR45" s="1">
        <v>89989</v>
      </c>
      <c r="ZS45" s="3">
        <f t="shared" si="138"/>
        <v>359956</v>
      </c>
      <c r="ZX45" s="3" t="str">
        <f t="shared" si="139"/>
        <v/>
      </c>
      <c r="AAC45" s="3" t="str">
        <f t="shared" si="140"/>
        <v/>
      </c>
      <c r="AAH45" s="3" t="str">
        <f t="shared" si="141"/>
        <v/>
      </c>
      <c r="AAM45" s="3" t="str">
        <f t="shared" si="142"/>
        <v/>
      </c>
      <c r="AAO45" s="6">
        <v>39629</v>
      </c>
      <c r="AAP45" s="1">
        <v>3.88</v>
      </c>
      <c r="AAQ45" s="1">
        <v>3924009</v>
      </c>
      <c r="AAR45" s="3">
        <f t="shared" si="143"/>
        <v>15225154.92</v>
      </c>
      <c r="AAW45" s="3" t="str">
        <f t="shared" si="144"/>
        <v/>
      </c>
      <c r="ABB45" s="3" t="str">
        <f t="shared" si="145"/>
        <v/>
      </c>
      <c r="ABG45" s="3" t="str">
        <f t="shared" si="146"/>
        <v/>
      </c>
      <c r="ABL45" s="3" t="str">
        <f t="shared" si="147"/>
        <v/>
      </c>
      <c r="ABN45" s="6">
        <v>39629</v>
      </c>
      <c r="ABO45" s="1">
        <v>11.28</v>
      </c>
      <c r="ABP45" s="1">
        <v>19749947</v>
      </c>
      <c r="ABQ45" s="3">
        <f t="shared" si="148"/>
        <v>222779402.16</v>
      </c>
      <c r="ABV45" s="3" t="str">
        <f t="shared" si="149"/>
        <v/>
      </c>
      <c r="ABX45" s="6">
        <v>39629</v>
      </c>
      <c r="ABY45" s="1">
        <v>1.5</v>
      </c>
      <c r="ABZ45" s="1">
        <v>64597</v>
      </c>
      <c r="ACA45" s="3">
        <f t="shared" si="150"/>
        <v>96895.5</v>
      </c>
      <c r="ACC45" s="6">
        <v>39629</v>
      </c>
      <c r="ACD45" s="1">
        <v>10.8</v>
      </c>
      <c r="ACE45" s="1">
        <v>8603000</v>
      </c>
      <c r="ACF45" s="3">
        <f t="shared" si="151"/>
        <v>92912400</v>
      </c>
      <c r="ACK45" s="3" t="str">
        <f t="shared" si="152"/>
        <v/>
      </c>
      <c r="ACP45" s="3" t="str">
        <f t="shared" si="153"/>
        <v/>
      </c>
      <c r="ACU45" s="3" t="str">
        <f t="shared" si="154"/>
        <v/>
      </c>
      <c r="ACZ45" s="3" t="str">
        <f t="shared" si="155"/>
        <v/>
      </c>
      <c r="ADB45" s="6">
        <v>39629</v>
      </c>
      <c r="ADC45" s="1">
        <v>13.89</v>
      </c>
      <c r="ADD45" s="1">
        <v>114092340</v>
      </c>
      <c r="ADE45" s="3">
        <f t="shared" si="156"/>
        <v>1584742602.6000001</v>
      </c>
      <c r="ADG45" s="6">
        <v>39629</v>
      </c>
      <c r="ADH45" s="1">
        <v>9.51</v>
      </c>
      <c r="ADI45" s="1">
        <v>102057285</v>
      </c>
      <c r="ADJ45" s="3">
        <f t="shared" si="157"/>
        <v>970564780.35000002</v>
      </c>
      <c r="ADL45" s="6">
        <v>39629</v>
      </c>
      <c r="ADM45" s="1">
        <v>6.8100000000000005</v>
      </c>
      <c r="ADN45" s="1">
        <v>47694786</v>
      </c>
      <c r="ADO45" s="3">
        <f t="shared" si="158"/>
        <v>324801492.66000003</v>
      </c>
      <c r="ADT45" s="3" t="str">
        <f t="shared" si="159"/>
        <v/>
      </c>
      <c r="ADY45" s="3" t="str">
        <f t="shared" si="160"/>
        <v/>
      </c>
      <c r="AED45" s="3" t="str">
        <f t="shared" si="161"/>
        <v/>
      </c>
      <c r="AEF45" s="6">
        <v>39629</v>
      </c>
      <c r="AEG45" s="1">
        <v>7.3056000000000001</v>
      </c>
      <c r="AEH45" s="1">
        <v>106874</v>
      </c>
      <c r="AEI45" s="3">
        <f t="shared" si="162"/>
        <v>780778.69440000004</v>
      </c>
      <c r="AEN45" s="3" t="str">
        <f t="shared" si="163"/>
        <v/>
      </c>
      <c r="AEP45" s="6"/>
      <c r="AES45" s="3" t="str">
        <f t="shared" si="164"/>
        <v/>
      </c>
      <c r="AEU45" s="6">
        <v>39629</v>
      </c>
      <c r="AEV45" s="1">
        <v>3.67</v>
      </c>
      <c r="AEW45" s="1">
        <v>18505712</v>
      </c>
      <c r="AEX45" s="3">
        <f t="shared" si="165"/>
        <v>67915963.039999992</v>
      </c>
      <c r="AEZ45" s="6">
        <v>39629</v>
      </c>
      <c r="AFA45" s="1">
        <v>7</v>
      </c>
      <c r="AFB45" s="1">
        <v>18574674</v>
      </c>
      <c r="AFC45" s="3">
        <f t="shared" si="166"/>
        <v>130022718</v>
      </c>
      <c r="AFH45" s="3" t="str">
        <f t="shared" si="167"/>
        <v/>
      </c>
      <c r="AFM45" s="3" t="str">
        <f t="shared" si="168"/>
        <v/>
      </c>
      <c r="AFR45" s="3" t="str">
        <f t="shared" si="169"/>
        <v/>
      </c>
      <c r="AFW45" s="3" t="str">
        <f t="shared" si="170"/>
        <v/>
      </c>
      <c r="AGB45" s="3" t="str">
        <f t="shared" si="171"/>
        <v/>
      </c>
      <c r="AGD45" s="6">
        <v>39629</v>
      </c>
      <c r="AGE45" s="1">
        <v>3.2597999999999998</v>
      </c>
      <c r="AGF45" s="1">
        <v>46920140</v>
      </c>
      <c r="AGG45" s="3">
        <f t="shared" si="172"/>
        <v>152950272.37199998</v>
      </c>
      <c r="AGL45" s="3" t="str">
        <f t="shared" si="173"/>
        <v/>
      </c>
      <c r="AGQ45" s="3" t="str">
        <f t="shared" si="174"/>
        <v/>
      </c>
      <c r="AGS45" s="6">
        <v>39629</v>
      </c>
      <c r="AGT45" s="1">
        <v>3.21</v>
      </c>
      <c r="AGU45" s="1">
        <v>13754253</v>
      </c>
      <c r="AGV45" s="3">
        <f t="shared" si="175"/>
        <v>44151152.130000003</v>
      </c>
      <c r="AGX45" s="6">
        <v>39629</v>
      </c>
      <c r="AGY45" s="1">
        <v>4.1900000000000004</v>
      </c>
      <c r="AGZ45" s="1">
        <v>6790620</v>
      </c>
      <c r="AHA45" s="3">
        <f t="shared" si="176"/>
        <v>28452697.800000004</v>
      </c>
      <c r="AHC45" s="6">
        <v>39629</v>
      </c>
      <c r="AHD45" s="1">
        <v>6.47</v>
      </c>
      <c r="AHE45" s="1">
        <v>11598825</v>
      </c>
      <c r="AHF45" s="3">
        <f t="shared" si="177"/>
        <v>75044397.75</v>
      </c>
      <c r="AHK45" s="3" t="str">
        <f t="shared" si="178"/>
        <v/>
      </c>
      <c r="AHP45" s="3" t="str">
        <f t="shared" si="179"/>
        <v/>
      </c>
      <c r="AHU45" s="3" t="str">
        <f t="shared" si="180"/>
        <v/>
      </c>
      <c r="AHZ45" s="3" t="str">
        <f t="shared" si="181"/>
        <v/>
      </c>
      <c r="AIB45" s="6">
        <v>39629</v>
      </c>
      <c r="AIC45" s="1">
        <v>7.29</v>
      </c>
      <c r="AID45" s="1">
        <v>52705817</v>
      </c>
      <c r="AIE45" s="3">
        <f t="shared" si="182"/>
        <v>384225405.93000001</v>
      </c>
      <c r="AIJ45" s="3" t="str">
        <f t="shared" si="183"/>
        <v/>
      </c>
      <c r="AIO45" s="3" t="str">
        <f t="shared" si="184"/>
        <v/>
      </c>
      <c r="AIT45" s="3" t="str">
        <f t="shared" si="185"/>
        <v/>
      </c>
      <c r="AIV45" s="6">
        <v>39629</v>
      </c>
      <c r="AIW45" s="1">
        <v>17.66</v>
      </c>
      <c r="AIX45" s="1">
        <v>21645004</v>
      </c>
      <c r="AIY45" s="3">
        <f t="shared" si="186"/>
        <v>382250770.63999999</v>
      </c>
      <c r="AJD45" s="3" t="str">
        <f t="shared" si="187"/>
        <v/>
      </c>
      <c r="AJI45" s="3" t="str">
        <f t="shared" si="188"/>
        <v/>
      </c>
      <c r="AJN45" s="3" t="str">
        <f t="shared" si="189"/>
        <v/>
      </c>
      <c r="AJS45" s="3" t="str">
        <f t="shared" si="190"/>
        <v/>
      </c>
      <c r="AJU45" s="6">
        <v>39629</v>
      </c>
      <c r="AJV45" s="1">
        <v>5.95</v>
      </c>
      <c r="AJW45" s="1">
        <v>11885272</v>
      </c>
      <c r="AJX45" s="3">
        <f t="shared" si="191"/>
        <v>70717368.400000006</v>
      </c>
      <c r="AKC45" s="3" t="str">
        <f t="shared" si="192"/>
        <v/>
      </c>
      <c r="AKH45" s="3" t="str">
        <f t="shared" si="193"/>
        <v/>
      </c>
      <c r="AKM45" s="3" t="str">
        <f t="shared" si="194"/>
        <v/>
      </c>
      <c r="AKR45" s="3" t="str">
        <f t="shared" si="195"/>
        <v/>
      </c>
      <c r="AKT45" s="6">
        <v>39629</v>
      </c>
      <c r="AKU45" s="1">
        <v>9.9</v>
      </c>
      <c r="AKV45" s="1">
        <v>4775268</v>
      </c>
      <c r="AKW45" s="3">
        <f t="shared" si="196"/>
        <v>47275153.200000003</v>
      </c>
      <c r="AKY45" s="6">
        <v>39629</v>
      </c>
      <c r="AKZ45" s="1">
        <v>22.66</v>
      </c>
      <c r="ALA45" s="1">
        <v>35610653</v>
      </c>
      <c r="ALB45" s="3">
        <f t="shared" si="197"/>
        <v>806937396.98000002</v>
      </c>
      <c r="ALG45" s="3" t="str">
        <f t="shared" si="198"/>
        <v/>
      </c>
      <c r="ALI45" s="6">
        <v>39629</v>
      </c>
      <c r="ALJ45" s="1">
        <v>1.53</v>
      </c>
      <c r="ALK45" s="1">
        <v>4531261</v>
      </c>
      <c r="ALL45" s="3">
        <f t="shared" si="199"/>
        <v>6932829.3300000001</v>
      </c>
      <c r="ALN45" s="6">
        <v>39629</v>
      </c>
      <c r="ALO45" s="1">
        <v>4.83</v>
      </c>
      <c r="ALP45" s="1">
        <v>5535780</v>
      </c>
      <c r="ALQ45" s="3">
        <f t="shared" si="200"/>
        <v>26737817.400000002</v>
      </c>
      <c r="ALS45" s="6">
        <v>39629</v>
      </c>
      <c r="ALT45" s="1">
        <v>17.399999999999999</v>
      </c>
      <c r="ALU45" s="1">
        <v>3451953</v>
      </c>
      <c r="ALV45" s="3">
        <f t="shared" si="201"/>
        <v>60063982.199999996</v>
      </c>
      <c r="AMA45" s="3" t="str">
        <f t="shared" si="202"/>
        <v/>
      </c>
      <c r="AMF45" s="3" t="str">
        <f t="shared" si="203"/>
        <v/>
      </c>
      <c r="AMK45" s="3" t="str">
        <f t="shared" si="204"/>
        <v/>
      </c>
      <c r="AMP45" s="3" t="str">
        <f t="shared" si="205"/>
        <v/>
      </c>
      <c r="AMU45" s="3" t="str">
        <f t="shared" si="206"/>
        <v/>
      </c>
      <c r="AMZ45" s="3" t="str">
        <f t="shared" si="207"/>
        <v/>
      </c>
      <c r="ANB45" s="6">
        <v>39629</v>
      </c>
      <c r="ANC45" s="1">
        <v>5.82</v>
      </c>
      <c r="AND45" s="1">
        <v>2389667</v>
      </c>
      <c r="ANE45" s="3">
        <f t="shared" si="208"/>
        <v>13907861.940000001</v>
      </c>
      <c r="ANJ45" s="3" t="str">
        <f t="shared" si="209"/>
        <v/>
      </c>
      <c r="ANO45" s="3" t="str">
        <f t="shared" si="210"/>
        <v/>
      </c>
      <c r="ANQ45" s="6">
        <v>39629</v>
      </c>
      <c r="ANR45" s="1">
        <v>22.26</v>
      </c>
      <c r="ANS45" s="1">
        <v>1514824</v>
      </c>
      <c r="ANT45" s="3">
        <f t="shared" si="211"/>
        <v>33719982.240000002</v>
      </c>
      <c r="ANV45" s="6">
        <v>39629</v>
      </c>
      <c r="ANW45" s="1">
        <v>11.94</v>
      </c>
      <c r="ANX45" s="1">
        <v>13361023</v>
      </c>
      <c r="ANY45" s="3">
        <f t="shared" si="212"/>
        <v>159530614.62</v>
      </c>
      <c r="AOD45" s="3" t="str">
        <f t="shared" si="213"/>
        <v/>
      </c>
      <c r="AOI45" s="3" t="str">
        <f t="shared" si="214"/>
        <v/>
      </c>
      <c r="AOK45" s="6">
        <v>39629</v>
      </c>
      <c r="AOL45" s="1">
        <v>22.797499999999999</v>
      </c>
      <c r="AOM45" s="1">
        <v>118517</v>
      </c>
      <c r="AON45" s="3">
        <f t="shared" si="215"/>
        <v>2701891.3075000001</v>
      </c>
      <c r="AOS45" s="3" t="str">
        <f t="shared" si="216"/>
        <v/>
      </c>
      <c r="AOX45" s="3" t="str">
        <f t="shared" si="217"/>
        <v/>
      </c>
      <c r="APC45" s="3" t="str">
        <f t="shared" si="218"/>
        <v/>
      </c>
      <c r="APH45" s="3" t="str">
        <f t="shared" si="219"/>
        <v/>
      </c>
      <c r="APM45" s="3" t="str">
        <f t="shared" si="220"/>
        <v/>
      </c>
      <c r="APO45" s="6">
        <v>39629</v>
      </c>
      <c r="APP45" s="1">
        <v>71.98</v>
      </c>
      <c r="APQ45" s="1">
        <v>200773823</v>
      </c>
      <c r="APR45" s="3">
        <f t="shared" si="221"/>
        <v>14451699779.540001</v>
      </c>
      <c r="APW45" s="3" t="str">
        <f t="shared" si="222"/>
        <v/>
      </c>
      <c r="APY45" s="6">
        <v>39629</v>
      </c>
      <c r="APZ45" s="1">
        <v>7.97</v>
      </c>
      <c r="AQA45" s="1">
        <v>6325758</v>
      </c>
      <c r="AQB45" s="3">
        <f t="shared" si="223"/>
        <v>50416291.259999998</v>
      </c>
      <c r="AQD45" s="6">
        <v>39629</v>
      </c>
      <c r="AQE45" s="1">
        <v>8.93</v>
      </c>
      <c r="AQF45" s="1">
        <v>15921861</v>
      </c>
      <c r="AQG45" s="3">
        <f t="shared" si="224"/>
        <v>142182218.72999999</v>
      </c>
      <c r="AQI45" s="6">
        <v>39629</v>
      </c>
      <c r="AQJ45" s="1">
        <v>19.53</v>
      </c>
      <c r="AQK45" s="1">
        <v>8859969</v>
      </c>
      <c r="AQL45" s="3">
        <f t="shared" si="225"/>
        <v>173035194.57000002</v>
      </c>
      <c r="AQN45" s="6">
        <v>39629</v>
      </c>
      <c r="AQO45" s="1">
        <v>7.38</v>
      </c>
      <c r="AQP45" s="1">
        <v>12458952</v>
      </c>
      <c r="AQQ45" s="3">
        <f t="shared" si="226"/>
        <v>91947065.760000005</v>
      </c>
      <c r="AQS45" s="6">
        <v>39629</v>
      </c>
      <c r="AQT45" s="1">
        <v>24.13</v>
      </c>
      <c r="AQU45" s="1">
        <v>21249905</v>
      </c>
      <c r="AQV45" s="3">
        <f t="shared" si="227"/>
        <v>512760207.64999998</v>
      </c>
      <c r="ARA45" s="3" t="str">
        <f t="shared" si="228"/>
        <v/>
      </c>
      <c r="ARC45" s="6">
        <v>39629</v>
      </c>
      <c r="ARD45" s="1">
        <v>16.37</v>
      </c>
      <c r="ARE45" s="1">
        <v>62599160</v>
      </c>
      <c r="ARF45" s="3">
        <f t="shared" si="229"/>
        <v>1024748249.2</v>
      </c>
      <c r="ARH45" s="6">
        <v>39629</v>
      </c>
      <c r="ARI45" s="1">
        <v>1.1400000000000001</v>
      </c>
      <c r="ARJ45" s="1">
        <v>16078702</v>
      </c>
      <c r="ARK45" s="3">
        <f t="shared" si="230"/>
        <v>18329720.280000001</v>
      </c>
      <c r="ARM45" s="6">
        <v>39629</v>
      </c>
      <c r="ARN45" s="1">
        <v>19.149999999999999</v>
      </c>
      <c r="ARO45" s="1">
        <v>11271939</v>
      </c>
      <c r="ARP45" s="3">
        <f t="shared" si="231"/>
        <v>215857631.84999999</v>
      </c>
      <c r="ARU45" s="3" t="str">
        <f t="shared" si="232"/>
        <v/>
      </c>
      <c r="ARZ45" s="3" t="str">
        <f t="shared" si="233"/>
        <v/>
      </c>
      <c r="ASE45" s="3" t="str">
        <f t="shared" si="234"/>
        <v/>
      </c>
      <c r="ASJ45" s="3" t="str">
        <f t="shared" si="235"/>
        <v/>
      </c>
      <c r="ASO45" s="3" t="str">
        <f t="shared" si="236"/>
        <v/>
      </c>
      <c r="ASQ45" s="6">
        <v>39629</v>
      </c>
      <c r="ASR45" s="1">
        <v>25.153300000000002</v>
      </c>
      <c r="ASS45" s="1">
        <v>104467929</v>
      </c>
      <c r="AST45" s="3">
        <f t="shared" si="237"/>
        <v>2627713158.5157003</v>
      </c>
      <c r="ASY45" s="3" t="str">
        <f t="shared" si="238"/>
        <v/>
      </c>
      <c r="ATA45" s="6">
        <v>39629</v>
      </c>
      <c r="ATB45" s="1">
        <v>8.82</v>
      </c>
      <c r="ATC45" s="1">
        <v>72227227</v>
      </c>
      <c r="ATD45" s="3">
        <f t="shared" si="239"/>
        <v>637044142.13999999</v>
      </c>
      <c r="ATF45" s="6">
        <v>39629</v>
      </c>
      <c r="ATG45" s="1">
        <v>2.84</v>
      </c>
      <c r="ATH45" s="1">
        <v>71959216</v>
      </c>
      <c r="ATI45" s="3">
        <f t="shared" si="240"/>
        <v>204364173.44</v>
      </c>
      <c r="ATN45" s="3" t="str">
        <f t="shared" si="241"/>
        <v/>
      </c>
      <c r="ATS45" s="3" t="str">
        <f t="shared" si="242"/>
        <v/>
      </c>
      <c r="ATX45" s="3" t="str">
        <f t="shared" si="243"/>
        <v/>
      </c>
      <c r="ATZ45" s="6">
        <v>39629</v>
      </c>
      <c r="AUA45" s="1">
        <v>26.4</v>
      </c>
      <c r="AUB45" s="1">
        <v>7150933</v>
      </c>
      <c r="AUC45" s="3">
        <f t="shared" si="244"/>
        <v>188784631.19999999</v>
      </c>
      <c r="AUH45" s="3" t="str">
        <f t="shared" si="245"/>
        <v/>
      </c>
      <c r="AUM45" s="3" t="str">
        <f t="shared" si="246"/>
        <v/>
      </c>
      <c r="AUR45" s="3" t="str">
        <f t="shared" si="247"/>
        <v/>
      </c>
      <c r="AUT45" s="6">
        <v>39629</v>
      </c>
      <c r="AUU45" s="1">
        <v>8.4499999999999993</v>
      </c>
      <c r="AUV45" s="1">
        <v>7507702</v>
      </c>
      <c r="AUW45" s="3">
        <f t="shared" si="248"/>
        <v>63440081.899999991</v>
      </c>
      <c r="AVB45" s="3" t="str">
        <f t="shared" si="249"/>
        <v/>
      </c>
      <c r="AVD45" s="6">
        <v>39629</v>
      </c>
      <c r="AVE45" s="1">
        <v>19.07</v>
      </c>
      <c r="AVF45" s="1">
        <v>128891268</v>
      </c>
      <c r="AVG45" s="3">
        <f t="shared" si="250"/>
        <v>2457956480.7600002</v>
      </c>
      <c r="AVI45" s="6">
        <v>39629</v>
      </c>
      <c r="AVJ45" s="1">
        <v>22.32</v>
      </c>
      <c r="AVK45" s="1">
        <v>27038964</v>
      </c>
      <c r="AVL45" s="3">
        <f t="shared" si="251"/>
        <v>603509676.48000002</v>
      </c>
      <c r="AVQ45" s="3" t="str">
        <f t="shared" si="252"/>
        <v/>
      </c>
      <c r="AVS45" s="6">
        <v>39629</v>
      </c>
      <c r="AVT45" s="1">
        <v>6.55</v>
      </c>
      <c r="AVU45" s="1">
        <v>13578752</v>
      </c>
      <c r="AVV45" s="3">
        <f t="shared" si="253"/>
        <v>88940825.599999994</v>
      </c>
      <c r="AVX45" s="6">
        <v>39629</v>
      </c>
      <c r="AVY45" s="1">
        <v>13.86</v>
      </c>
      <c r="AVZ45" s="1">
        <v>52996108</v>
      </c>
      <c r="AWA45" s="3">
        <f t="shared" si="254"/>
        <v>734526056.88</v>
      </c>
      <c r="AWF45" s="3" t="str">
        <f t="shared" si="255"/>
        <v/>
      </c>
      <c r="AWH45" s="6">
        <v>39629</v>
      </c>
      <c r="AWI45" s="1">
        <v>12.21</v>
      </c>
      <c r="AWJ45" s="1">
        <v>26475919</v>
      </c>
      <c r="AWK45" s="3">
        <f t="shared" si="256"/>
        <v>323270970.99000001</v>
      </c>
      <c r="AWP45" s="3" t="str">
        <f t="shared" si="257"/>
        <v/>
      </c>
      <c r="AWU45" s="3" t="str">
        <f t="shared" si="258"/>
        <v/>
      </c>
      <c r="AWZ45" s="3" t="str">
        <f t="shared" si="259"/>
        <v/>
      </c>
      <c r="AXE45" s="3" t="str">
        <f t="shared" si="260"/>
        <v/>
      </c>
      <c r="AXG45" s="6">
        <v>39629</v>
      </c>
      <c r="AXH45" s="1">
        <v>15.705</v>
      </c>
      <c r="AXI45" s="1">
        <v>17214780</v>
      </c>
      <c r="AXJ45" s="3">
        <f t="shared" si="261"/>
        <v>270358119.89999998</v>
      </c>
      <c r="AXO45" s="3" t="str">
        <f t="shared" si="262"/>
        <v/>
      </c>
      <c r="AXT45" s="3" t="str">
        <f t="shared" si="263"/>
        <v/>
      </c>
      <c r="AXY45" s="3" t="str">
        <f t="shared" si="264"/>
        <v/>
      </c>
      <c r="AYA45" s="6">
        <v>39629</v>
      </c>
      <c r="AYB45" s="1">
        <v>13.18</v>
      </c>
      <c r="AYC45" s="1">
        <v>51817610</v>
      </c>
      <c r="AYD45" s="3">
        <f t="shared" si="265"/>
        <v>682956099.79999995</v>
      </c>
      <c r="AYF45" s="6">
        <v>39629</v>
      </c>
      <c r="AYG45" s="1">
        <v>14.6</v>
      </c>
      <c r="AYH45" s="1">
        <v>25311704</v>
      </c>
      <c r="AYI45" s="3">
        <f t="shared" si="266"/>
        <v>369550878.39999998</v>
      </c>
      <c r="AYK45" s="6">
        <v>39629</v>
      </c>
      <c r="AYL45" s="1">
        <v>1.96</v>
      </c>
      <c r="AYM45" s="1">
        <v>3443075</v>
      </c>
      <c r="AYN45" s="3">
        <f t="shared" si="267"/>
        <v>6748427</v>
      </c>
      <c r="AYP45" s="6">
        <v>39629</v>
      </c>
      <c r="AYQ45" s="1">
        <v>16.385000000000002</v>
      </c>
      <c r="AYR45" s="1">
        <v>19780400</v>
      </c>
      <c r="AYS45" s="3">
        <f t="shared" si="268"/>
        <v>324101854.00000006</v>
      </c>
      <c r="AYX45" s="3" t="str">
        <f t="shared" si="269"/>
        <v/>
      </c>
      <c r="AYZ45" s="6">
        <v>39629</v>
      </c>
      <c r="AZA45" s="1">
        <v>6.4585999999999997</v>
      </c>
      <c r="AZB45" s="1">
        <v>367112545</v>
      </c>
      <c r="AZC45" s="3">
        <f t="shared" si="270"/>
        <v>2371033083.1370001</v>
      </c>
      <c r="AZH45" s="3" t="str">
        <f t="shared" si="271"/>
        <v/>
      </c>
      <c r="AZJ45" s="6">
        <v>39629</v>
      </c>
      <c r="AZK45" s="1">
        <v>31.61</v>
      </c>
      <c r="AZL45" s="1">
        <v>16402054</v>
      </c>
      <c r="AZM45" s="3">
        <f t="shared" si="272"/>
        <v>518468926.94</v>
      </c>
      <c r="AZO45" s="6">
        <v>39629</v>
      </c>
      <c r="AZP45" s="1">
        <v>11.95</v>
      </c>
      <c r="AZQ45" s="1">
        <v>125199156</v>
      </c>
      <c r="AZR45" s="3">
        <f t="shared" si="273"/>
        <v>1496129914.1999998</v>
      </c>
      <c r="AZT45" s="6">
        <v>39629</v>
      </c>
      <c r="AZU45" s="1">
        <v>14.96</v>
      </c>
      <c r="AZV45" s="1">
        <v>82541862</v>
      </c>
      <c r="AZW45" s="3">
        <f t="shared" si="274"/>
        <v>1234826255.52</v>
      </c>
      <c r="BAB45" s="3" t="str">
        <f t="shared" si="275"/>
        <v/>
      </c>
      <c r="BAG45" s="3" t="str">
        <f t="shared" si="276"/>
        <v/>
      </c>
      <c r="BAL45" s="3" t="str">
        <f t="shared" si="277"/>
        <v/>
      </c>
      <c r="BAQ45" s="3" t="str">
        <f t="shared" si="278"/>
        <v/>
      </c>
      <c r="BAS45" s="6">
        <v>39629</v>
      </c>
      <c r="BAT45" s="1">
        <v>9.52</v>
      </c>
      <c r="BAU45" s="1">
        <v>36000833</v>
      </c>
      <c r="BAV45" s="3">
        <f t="shared" si="279"/>
        <v>342727930.15999997</v>
      </c>
      <c r="BBA45" s="3" t="str">
        <f t="shared" si="280"/>
        <v/>
      </c>
      <c r="BBF45" s="3" t="str">
        <f t="shared" si="281"/>
        <v/>
      </c>
      <c r="BBK45" s="3" t="str">
        <f t="shared" si="282"/>
        <v/>
      </c>
      <c r="BBP45" s="3" t="str">
        <f t="shared" si="283"/>
        <v/>
      </c>
      <c r="BBU45" s="3" t="str">
        <f t="shared" si="284"/>
        <v/>
      </c>
      <c r="BBW45" s="6">
        <v>39629</v>
      </c>
      <c r="BBX45" s="1">
        <v>7.68</v>
      </c>
      <c r="BBY45" s="1">
        <v>65513773</v>
      </c>
      <c r="BBZ45" s="3">
        <f t="shared" si="285"/>
        <v>503145776.63999999</v>
      </c>
      <c r="BCE45" s="3" t="str">
        <f t="shared" si="286"/>
        <v/>
      </c>
      <c r="BCJ45" s="3" t="str">
        <f t="shared" si="287"/>
        <v/>
      </c>
      <c r="BCO45" s="3" t="str">
        <f t="shared" si="288"/>
        <v/>
      </c>
      <c r="BCT45" s="3" t="str">
        <f t="shared" si="289"/>
        <v/>
      </c>
      <c r="BCY45" s="3" t="str">
        <f t="shared" si="290"/>
        <v/>
      </c>
      <c r="BDD45" s="3" t="str">
        <f t="shared" si="291"/>
        <v/>
      </c>
      <c r="BDI45" s="3" t="str">
        <f t="shared" si="292"/>
        <v/>
      </c>
      <c r="BDN45" s="3" t="str">
        <f t="shared" si="293"/>
        <v/>
      </c>
      <c r="BDS45" s="3" t="str">
        <f t="shared" si="294"/>
        <v/>
      </c>
      <c r="BDU45" s="6">
        <v>39629</v>
      </c>
      <c r="BDV45" s="1">
        <v>3.35</v>
      </c>
      <c r="BDW45" s="1">
        <v>94108719</v>
      </c>
      <c r="BDX45" s="3">
        <f t="shared" si="295"/>
        <v>315264208.65000004</v>
      </c>
      <c r="BDZ45" s="6">
        <v>39629</v>
      </c>
      <c r="BEA45" s="1">
        <v>9.94</v>
      </c>
      <c r="BEB45" s="1">
        <v>241288316</v>
      </c>
      <c r="BEC45" s="3">
        <f t="shared" si="296"/>
        <v>2398405861.04</v>
      </c>
      <c r="BEH45" s="3" t="str">
        <f t="shared" si="297"/>
        <v/>
      </c>
      <c r="BEM45" s="3" t="str">
        <f t="shared" si="298"/>
        <v/>
      </c>
      <c r="BER45" s="3" t="str">
        <f t="shared" si="299"/>
        <v/>
      </c>
      <c r="BET45" s="6">
        <v>39629</v>
      </c>
      <c r="BEU45" s="1">
        <v>19.84</v>
      </c>
      <c r="BEV45" s="1">
        <v>91345565</v>
      </c>
      <c r="BEW45" s="3">
        <f t="shared" si="300"/>
        <v>1812296009.5999999</v>
      </c>
      <c r="BEY45" s="6">
        <v>39629</v>
      </c>
      <c r="BEZ45" s="1">
        <v>20.77</v>
      </c>
      <c r="BFA45" s="1">
        <v>35898084</v>
      </c>
      <c r="BFB45" s="3">
        <f t="shared" si="301"/>
        <v>745603204.67999995</v>
      </c>
      <c r="BFD45" s="6">
        <v>39629</v>
      </c>
      <c r="BFE45" s="1">
        <v>21.62</v>
      </c>
      <c r="BFF45" s="1">
        <v>50745932</v>
      </c>
      <c r="BFG45" s="3">
        <f t="shared" si="302"/>
        <v>1097127049.8400002</v>
      </c>
      <c r="BFI45" s="6">
        <v>39629</v>
      </c>
      <c r="BFJ45" s="1">
        <v>21</v>
      </c>
      <c r="BFK45" s="1">
        <v>42775175</v>
      </c>
      <c r="BFL45" s="3">
        <f t="shared" si="303"/>
        <v>898278675</v>
      </c>
      <c r="BFN45" s="6">
        <v>39629</v>
      </c>
      <c r="BFO45" s="1">
        <v>8.24</v>
      </c>
      <c r="BFP45" s="1">
        <v>488644338</v>
      </c>
      <c r="BFQ45" s="3">
        <f t="shared" si="304"/>
        <v>4026429345.1199999</v>
      </c>
      <c r="BFS45" s="6">
        <v>39629</v>
      </c>
      <c r="BFT45" s="1">
        <v>3.9386999999999999</v>
      </c>
      <c r="BFU45" s="1">
        <v>363195057</v>
      </c>
      <c r="BFV45" s="3">
        <f t="shared" si="305"/>
        <v>1430516371.0058999</v>
      </c>
      <c r="BFX45" s="6">
        <v>39629</v>
      </c>
      <c r="BFY45" s="1">
        <v>25.09</v>
      </c>
      <c r="BFZ45" s="1">
        <v>26263880</v>
      </c>
      <c r="BGA45" s="3">
        <f t="shared" si="306"/>
        <v>658960749.20000005</v>
      </c>
      <c r="BGF45" s="3" t="str">
        <f t="shared" si="307"/>
        <v/>
      </c>
      <c r="BGH45" s="6">
        <v>39629</v>
      </c>
      <c r="BGI45" s="1">
        <v>40.299999999999997</v>
      </c>
      <c r="BGJ45" s="1">
        <v>44696768</v>
      </c>
      <c r="BGK45" s="3">
        <f t="shared" si="308"/>
        <v>1801279750.3999999</v>
      </c>
      <c r="BGM45" s="6">
        <v>39629</v>
      </c>
      <c r="BGN45" s="1">
        <v>29.89</v>
      </c>
      <c r="BGO45" s="1">
        <v>9475883</v>
      </c>
      <c r="BGP45" s="3">
        <f t="shared" si="309"/>
        <v>283234142.87</v>
      </c>
      <c r="BGR45" s="6">
        <v>39629</v>
      </c>
      <c r="BGS45" s="1">
        <v>23.97</v>
      </c>
      <c r="BGT45" s="1">
        <v>105993169</v>
      </c>
      <c r="BGU45" s="3">
        <f t="shared" si="310"/>
        <v>2540656260.9299998</v>
      </c>
      <c r="BGZ45" s="3" t="str">
        <f t="shared" si="311"/>
        <v/>
      </c>
      <c r="BHB45" s="6">
        <v>39629</v>
      </c>
      <c r="BHC45" s="1">
        <v>5</v>
      </c>
      <c r="BHD45" s="1">
        <v>65772078</v>
      </c>
      <c r="BHE45" s="3">
        <f t="shared" si="312"/>
        <v>328860390</v>
      </c>
      <c r="BHJ45" s="3" t="str">
        <f t="shared" si="313"/>
        <v/>
      </c>
      <c r="BHL45" s="6">
        <v>39629</v>
      </c>
      <c r="BHM45" s="1">
        <v>9.4</v>
      </c>
      <c r="BHN45" s="1">
        <v>490444650</v>
      </c>
      <c r="BHO45" s="3">
        <f t="shared" si="314"/>
        <v>4610179710</v>
      </c>
      <c r="BHQ45" s="6">
        <v>39629</v>
      </c>
      <c r="BHR45" s="1">
        <v>45.915300000000002</v>
      </c>
      <c r="BHS45" s="1">
        <v>66476680</v>
      </c>
      <c r="BHT45" s="3">
        <f t="shared" si="315"/>
        <v>3052296705.204</v>
      </c>
      <c r="BHV45" s="6">
        <v>39629</v>
      </c>
      <c r="BHW45" s="1">
        <v>48.11</v>
      </c>
      <c r="BHX45" s="1">
        <v>51695041</v>
      </c>
      <c r="BHY45" s="3">
        <f t="shared" si="316"/>
        <v>2487048422.5099998</v>
      </c>
      <c r="BIA45" s="6">
        <v>39629</v>
      </c>
      <c r="BIB45" s="1">
        <v>22.18</v>
      </c>
      <c r="BIC45" s="1">
        <v>792062674</v>
      </c>
      <c r="BID45" s="3">
        <f t="shared" si="317"/>
        <v>17567950109.32</v>
      </c>
      <c r="BIF45" s="6">
        <v>39629</v>
      </c>
      <c r="BIG45" s="1">
        <v>19.13</v>
      </c>
      <c r="BIH45" s="1">
        <v>458128240</v>
      </c>
      <c r="BII45" s="3">
        <f t="shared" si="318"/>
        <v>8763993231.1999989</v>
      </c>
      <c r="BIK45" s="6">
        <v>39629</v>
      </c>
      <c r="BIL45" s="1">
        <v>17.850000000000001</v>
      </c>
      <c r="BIM45" s="1">
        <v>179994084</v>
      </c>
      <c r="BIN45" s="3">
        <f t="shared" si="319"/>
        <v>3212894399.4000001</v>
      </c>
      <c r="BIP45" s="6">
        <v>39629</v>
      </c>
      <c r="BIQ45" s="1">
        <v>16.670000000000002</v>
      </c>
      <c r="BIR45" s="1">
        <v>630178455</v>
      </c>
      <c r="BIS45" s="3">
        <f t="shared" si="320"/>
        <v>10505074844.85</v>
      </c>
      <c r="BIU45" s="6">
        <v>39629</v>
      </c>
      <c r="BIV45" s="1">
        <v>10.1</v>
      </c>
      <c r="BIW45" s="1">
        <v>291159295</v>
      </c>
      <c r="BIX45" s="3">
        <f t="shared" si="321"/>
        <v>2940708879.5</v>
      </c>
      <c r="BIZ45" s="6">
        <v>39629</v>
      </c>
      <c r="BJA45" s="1">
        <v>21.66</v>
      </c>
      <c r="BJB45" s="1">
        <v>550270596</v>
      </c>
      <c r="BJC45" s="3">
        <f t="shared" si="322"/>
        <v>11918861109.360001</v>
      </c>
      <c r="BJH45" s="3" t="str">
        <f t="shared" si="323"/>
        <v/>
      </c>
      <c r="BJJ45" s="6">
        <v>39629</v>
      </c>
      <c r="BJK45" s="1">
        <v>23.9</v>
      </c>
      <c r="BJL45" s="1">
        <v>79663364</v>
      </c>
      <c r="BJM45" s="3">
        <f t="shared" si="324"/>
        <v>1903954399.5999999</v>
      </c>
      <c r="BJR45" s="3" t="str">
        <f t="shared" si="325"/>
        <v/>
      </c>
      <c r="BJT45" s="6">
        <v>39629</v>
      </c>
      <c r="BJU45" s="1">
        <v>5.83</v>
      </c>
      <c r="BJV45" s="1">
        <v>1510788660</v>
      </c>
      <c r="BJW45" s="3">
        <f t="shared" si="326"/>
        <v>8807897887.7999992</v>
      </c>
      <c r="BKB45" s="3" t="str">
        <f t="shared" si="327"/>
        <v/>
      </c>
      <c r="BKG45" s="3" t="str">
        <f t="shared" si="328"/>
        <v/>
      </c>
      <c r="BKI45" s="6">
        <v>39629</v>
      </c>
      <c r="BKJ45" s="1">
        <v>21.15</v>
      </c>
      <c r="BKK45" s="1">
        <v>114911149</v>
      </c>
      <c r="BKL45" s="3">
        <f t="shared" si="329"/>
        <v>2430370801.3499999</v>
      </c>
      <c r="BKQ45" s="3" t="str">
        <f t="shared" si="330"/>
        <v/>
      </c>
      <c r="BKS45" s="6">
        <v>39629</v>
      </c>
      <c r="BKT45" s="1">
        <v>10.49</v>
      </c>
      <c r="BKU45" s="1">
        <v>61218508</v>
      </c>
      <c r="BKV45" s="3">
        <f t="shared" si="331"/>
        <v>642182148.91999996</v>
      </c>
      <c r="BKX45" s="6">
        <v>39629</v>
      </c>
      <c r="BKY45" s="1">
        <v>52.2</v>
      </c>
      <c r="BKZ45" s="1">
        <v>95308020</v>
      </c>
      <c r="BLA45" s="3">
        <f t="shared" si="332"/>
        <v>4975078644</v>
      </c>
      <c r="BLC45" s="6">
        <v>39629</v>
      </c>
      <c r="BLD45" s="1">
        <v>40.71</v>
      </c>
      <c r="BLE45" s="1">
        <v>268949645</v>
      </c>
      <c r="BLF45" s="3">
        <f t="shared" si="333"/>
        <v>10948940047.950001</v>
      </c>
      <c r="BLH45" s="6">
        <v>39629</v>
      </c>
      <c r="BLI45" s="1">
        <v>106.5</v>
      </c>
      <c r="BLJ45" s="1">
        <v>19962852</v>
      </c>
      <c r="BLK45" s="3">
        <f t="shared" si="334"/>
        <v>2126043738</v>
      </c>
      <c r="BLM45" s="6">
        <v>39629</v>
      </c>
      <c r="BLN45" s="1">
        <v>25.25</v>
      </c>
      <c r="BLO45" s="1">
        <v>452816554</v>
      </c>
      <c r="BLP45" s="3">
        <f t="shared" si="335"/>
        <v>11433617988.5</v>
      </c>
      <c r="BLR45" s="6">
        <v>39629</v>
      </c>
      <c r="BLS45" s="1">
        <v>19.350000000000001</v>
      </c>
      <c r="BLT45" s="1">
        <v>820097566</v>
      </c>
      <c r="BLU45" s="3">
        <f t="shared" si="336"/>
        <v>15868887902.1</v>
      </c>
      <c r="BLZ45" s="3" t="str">
        <f t="shared" si="337"/>
        <v/>
      </c>
      <c r="BMB45" s="6">
        <v>39629</v>
      </c>
      <c r="BMC45" s="1">
        <v>25.414200000000001</v>
      </c>
      <c r="BMD45" s="1">
        <v>171372848</v>
      </c>
      <c r="BME45" s="3">
        <f t="shared" si="338"/>
        <v>4355303833.6416006</v>
      </c>
      <c r="BMJ45" s="3" t="str">
        <f t="shared" si="339"/>
        <v/>
      </c>
      <c r="BML45" s="6">
        <v>39629</v>
      </c>
      <c r="BMM45" s="1">
        <v>30.55</v>
      </c>
      <c r="BMN45" s="1">
        <v>364255104</v>
      </c>
      <c r="BMO45" s="3">
        <f t="shared" si="340"/>
        <v>11127993427.200001</v>
      </c>
      <c r="BMQ45" s="6">
        <v>39629</v>
      </c>
      <c r="BMR45" s="1">
        <v>34.53</v>
      </c>
      <c r="BMS45" s="1">
        <v>353194338</v>
      </c>
      <c r="BMT45" s="3">
        <f t="shared" si="341"/>
        <v>12195800491.140001</v>
      </c>
      <c r="BMV45" s="6">
        <v>39629</v>
      </c>
      <c r="BMW45" s="1">
        <v>40.909999999999997</v>
      </c>
      <c r="BMX45" s="1">
        <v>57897000</v>
      </c>
      <c r="BMY45" s="3">
        <f t="shared" si="342"/>
        <v>2368566270</v>
      </c>
      <c r="BND45" s="3" t="str">
        <f t="shared" si="343"/>
        <v/>
      </c>
      <c r="BNF45" s="6">
        <v>39629</v>
      </c>
      <c r="BNG45" s="1">
        <v>39.69</v>
      </c>
      <c r="BNH45" s="1">
        <v>133690319</v>
      </c>
      <c r="BNI45" s="3">
        <f t="shared" si="344"/>
        <v>5306168761.1099997</v>
      </c>
      <c r="BNK45" s="6">
        <v>39629</v>
      </c>
      <c r="BNL45" s="1">
        <v>55.91</v>
      </c>
      <c r="BNM45" s="1">
        <v>144460766</v>
      </c>
      <c r="BNN45" s="3">
        <f t="shared" si="345"/>
        <v>8076801427.0599995</v>
      </c>
      <c r="BNP45" s="6">
        <v>39629</v>
      </c>
      <c r="BNQ45" s="1">
        <v>36.15</v>
      </c>
      <c r="BNR45" s="1">
        <v>223272770</v>
      </c>
      <c r="BNS45" s="3">
        <f t="shared" si="346"/>
        <v>8071310635.5</v>
      </c>
      <c r="BNU45" s="6">
        <v>39629</v>
      </c>
      <c r="BNV45" s="1">
        <v>50.38</v>
      </c>
      <c r="BNW45" s="1">
        <v>56337077</v>
      </c>
      <c r="BNX45" s="3">
        <f t="shared" si="347"/>
        <v>2838261939.2600002</v>
      </c>
      <c r="BNZ45" s="6">
        <v>39629</v>
      </c>
      <c r="BOA45" s="1">
        <v>44.43</v>
      </c>
      <c r="BOB45" s="1">
        <v>238666369</v>
      </c>
      <c r="BOC45" s="3">
        <f t="shared" si="348"/>
        <v>10603946774.67</v>
      </c>
      <c r="BOE45" s="6">
        <v>39629</v>
      </c>
      <c r="BOF45" s="1">
        <v>89.22</v>
      </c>
      <c r="BOG45" s="1">
        <v>58387904</v>
      </c>
      <c r="BOH45" s="3">
        <f t="shared" si="349"/>
        <v>5209368794.8800001</v>
      </c>
      <c r="BOJ45" s="6">
        <v>39629</v>
      </c>
      <c r="BOK45" s="1">
        <v>20.0716</v>
      </c>
      <c r="BOL45" s="1">
        <v>1130554589</v>
      </c>
      <c r="BOM45" s="3">
        <f t="shared" si="350"/>
        <v>22692039488.572399</v>
      </c>
      <c r="BOO45" s="6">
        <v>39629</v>
      </c>
      <c r="BOP45" s="1">
        <v>27.57</v>
      </c>
      <c r="BOQ45" s="1">
        <v>231374825</v>
      </c>
      <c r="BOR45" s="3">
        <f t="shared" si="351"/>
        <v>6379003925.25</v>
      </c>
      <c r="BOT45" s="6">
        <v>39629</v>
      </c>
      <c r="BOU45" s="1">
        <v>11.502599999999999</v>
      </c>
      <c r="BOV45" s="1">
        <v>869082160</v>
      </c>
      <c r="BOW45" s="3">
        <f t="shared" si="352"/>
        <v>9996704453.6159992</v>
      </c>
      <c r="BOY45" s="6">
        <v>39629</v>
      </c>
      <c r="BOZ45" s="1">
        <v>89.8</v>
      </c>
      <c r="BPA45" s="1">
        <v>205924008</v>
      </c>
      <c r="BPB45" s="3">
        <f t="shared" si="353"/>
        <v>18491975918.399998</v>
      </c>
      <c r="BPD45" s="6">
        <v>39629</v>
      </c>
      <c r="BPE45" s="1">
        <v>53.86</v>
      </c>
      <c r="BPF45" s="1">
        <v>131670716</v>
      </c>
      <c r="BPG45" s="3">
        <f t="shared" si="354"/>
        <v>7091784763.7600002</v>
      </c>
      <c r="BPI45" s="6">
        <v>39629</v>
      </c>
      <c r="BPJ45" s="1">
        <v>20.54</v>
      </c>
      <c r="BPK45" s="1">
        <v>689665301</v>
      </c>
      <c r="BPL45" s="3">
        <f t="shared" si="355"/>
        <v>14165725282.539999</v>
      </c>
      <c r="BPQ45" s="3" t="str">
        <f t="shared" si="356"/>
        <v/>
      </c>
      <c r="BPS45" s="6">
        <v>39629</v>
      </c>
      <c r="BPT45" s="1">
        <v>19.09</v>
      </c>
      <c r="BPU45" s="1">
        <v>1497822033</v>
      </c>
      <c r="BPV45" s="3">
        <f t="shared" si="357"/>
        <v>28593422609.970001</v>
      </c>
      <c r="BPX45" s="6">
        <v>39629</v>
      </c>
      <c r="BPY45" s="1">
        <v>17.057500000000001</v>
      </c>
      <c r="BPZ45" s="1">
        <v>488335708</v>
      </c>
      <c r="BQA45" s="3">
        <f t="shared" si="358"/>
        <v>8329786339.21</v>
      </c>
      <c r="BQF45" s="3" t="str">
        <f t="shared" si="359"/>
        <v/>
      </c>
      <c r="BQH45" s="6">
        <v>39629</v>
      </c>
      <c r="BQI45" s="1">
        <v>3.7240000000000002</v>
      </c>
      <c r="BQJ45" s="1">
        <v>694802346</v>
      </c>
      <c r="BQK45" s="3">
        <f t="shared" si="360"/>
        <v>2587443936.5040002</v>
      </c>
      <c r="BQM45" s="6">
        <v>39629</v>
      </c>
      <c r="BQN45" s="1">
        <v>39.39</v>
      </c>
      <c r="BQO45" s="1">
        <v>397471522</v>
      </c>
      <c r="BQP45" s="3">
        <f t="shared" si="361"/>
        <v>15656403251.58</v>
      </c>
      <c r="BQU45" s="3" t="str">
        <f t="shared" si="362"/>
        <v/>
      </c>
      <c r="BQW45" s="6">
        <v>39629</v>
      </c>
      <c r="BQX45" s="1">
        <v>26.475000000000001</v>
      </c>
      <c r="BQY45" s="1">
        <v>843829346</v>
      </c>
      <c r="BQZ45" s="3">
        <f t="shared" si="363"/>
        <v>22340381935.350002</v>
      </c>
      <c r="BRB45" s="6">
        <v>39629</v>
      </c>
      <c r="BRC45" s="1">
        <v>18.72</v>
      </c>
      <c r="BRD45" s="1">
        <v>1355070980</v>
      </c>
      <c r="BRE45" s="3">
        <f t="shared" si="364"/>
        <v>25366928745.599998</v>
      </c>
      <c r="BRG45" s="6">
        <v>39629</v>
      </c>
      <c r="BRH45" s="1">
        <v>23.26</v>
      </c>
      <c r="BRI45" s="1">
        <v>3244743600</v>
      </c>
      <c r="BRJ45" s="3">
        <f t="shared" si="365"/>
        <v>75472736136</v>
      </c>
      <c r="BRL45" s="6">
        <v>39629</v>
      </c>
      <c r="BRM45" s="1">
        <v>21.48</v>
      </c>
      <c r="BRN45" s="1">
        <v>3562397897</v>
      </c>
      <c r="BRO45" s="3">
        <f t="shared" si="366"/>
        <v>76520306827.559998</v>
      </c>
      <c r="BRQ45" s="6">
        <v>39629</v>
      </c>
      <c r="BRR45" s="1">
        <v>21</v>
      </c>
      <c r="BRS45" s="1">
        <v>2143066427</v>
      </c>
      <c r="BRT45" s="3">
        <f t="shared" si="367"/>
        <v>45004394967</v>
      </c>
      <c r="BRV45" s="6">
        <v>39629</v>
      </c>
      <c r="BRW45" s="1">
        <v>99.13</v>
      </c>
      <c r="BRX45" s="1">
        <v>788621152</v>
      </c>
      <c r="BRY45" s="3">
        <f t="shared" si="368"/>
        <v>78176014797.759995</v>
      </c>
      <c r="BSA45" s="6">
        <v>39629</v>
      </c>
      <c r="BSB45" s="1">
        <v>20.327500000000001</v>
      </c>
      <c r="BSC45" s="1">
        <v>3963104320</v>
      </c>
      <c r="BSD45" s="3">
        <f t="shared" si="369"/>
        <v>80560003064.800003</v>
      </c>
      <c r="BSF45" s="6">
        <v>39629</v>
      </c>
      <c r="BSG45" s="1">
        <v>23.75</v>
      </c>
      <c r="BSH45" s="1">
        <v>2111788054</v>
      </c>
      <c r="BSI45" s="3">
        <f t="shared" si="370"/>
        <v>50154966282.5</v>
      </c>
      <c r="BSN45" s="3" t="str">
        <f t="shared" si="371"/>
        <v/>
      </c>
      <c r="BSP45" s="6">
        <v>39629</v>
      </c>
      <c r="BSQ45" s="1">
        <v>263.46499999999997</v>
      </c>
      <c r="BSR45" s="1">
        <v>341660312</v>
      </c>
      <c r="BSS45" s="3">
        <f t="shared" si="372"/>
        <v>90015534101.079987</v>
      </c>
      <c r="BSU45" s="6">
        <v>39629</v>
      </c>
      <c r="BSV45" s="1">
        <v>23.92</v>
      </c>
      <c r="BSW45" s="1">
        <v>15217232324</v>
      </c>
      <c r="BSX45" s="3">
        <f t="shared" si="373"/>
        <v>363996197190.08002</v>
      </c>
    </row>
    <row r="46" spans="2:1870" x14ac:dyDescent="0.2">
      <c r="B46" s="6">
        <v>39538</v>
      </c>
      <c r="C46" s="1">
        <v>0.6</v>
      </c>
      <c r="D46" s="1">
        <v>2713</v>
      </c>
      <c r="E46" s="3">
        <f t="shared" si="0"/>
        <v>1627.8</v>
      </c>
      <c r="G46" s="6">
        <v>39447</v>
      </c>
      <c r="H46" s="1">
        <v>1E-3</v>
      </c>
      <c r="I46" s="1">
        <v>345046</v>
      </c>
      <c r="J46" s="3">
        <f t="shared" si="1"/>
        <v>345.04599999999999</v>
      </c>
      <c r="O46" s="3" t="str">
        <f t="shared" si="2"/>
        <v/>
      </c>
      <c r="T46" s="3" t="str">
        <f t="shared" si="3"/>
        <v/>
      </c>
      <c r="V46" s="6">
        <v>39538</v>
      </c>
      <c r="W46" s="1">
        <v>0.28000000000000003</v>
      </c>
      <c r="X46" s="1">
        <v>1936354</v>
      </c>
      <c r="Y46" s="3">
        <f t="shared" si="4"/>
        <v>542179.12</v>
      </c>
      <c r="AA46" s="6">
        <v>39538</v>
      </c>
      <c r="AB46" s="1">
        <v>1.25E-4</v>
      </c>
      <c r="AC46" s="1">
        <v>169784</v>
      </c>
      <c r="AD46" s="3">
        <f t="shared" si="5"/>
        <v>21.222999999999999</v>
      </c>
      <c r="AF46" s="6">
        <v>39262</v>
      </c>
      <c r="AG46" s="1">
        <v>1.25E-4</v>
      </c>
      <c r="AH46" s="1">
        <v>377345</v>
      </c>
      <c r="AI46" s="3">
        <f t="shared" si="6"/>
        <v>47.168125000000003</v>
      </c>
      <c r="AK46" s="6">
        <v>39538</v>
      </c>
      <c r="AL46" s="1">
        <v>307.50009999999997</v>
      </c>
      <c r="AM46" s="1">
        <v>2464</v>
      </c>
      <c r="AN46" s="3">
        <f t="shared" si="7"/>
        <v>757680.24639999995</v>
      </c>
      <c r="AS46" s="3" t="str">
        <f t="shared" si="8"/>
        <v/>
      </c>
      <c r="AX46" s="3" t="str">
        <f t="shared" si="9"/>
        <v/>
      </c>
      <c r="AZ46" s="6">
        <v>39538</v>
      </c>
      <c r="BA46" s="1">
        <v>51.136400000000002</v>
      </c>
      <c r="BB46" s="1">
        <v>40</v>
      </c>
      <c r="BC46" s="3">
        <f t="shared" si="10"/>
        <v>2045.4560000000001</v>
      </c>
      <c r="BE46" s="6">
        <v>39353</v>
      </c>
      <c r="BF46" s="1">
        <v>1E-3</v>
      </c>
      <c r="BG46" s="1">
        <v>9027522</v>
      </c>
      <c r="BH46" s="3">
        <f t="shared" si="11"/>
        <v>9027.5220000000008</v>
      </c>
      <c r="BJ46" s="6">
        <v>39538</v>
      </c>
      <c r="BK46" s="1">
        <v>0.15</v>
      </c>
      <c r="BL46" s="1">
        <v>202773</v>
      </c>
      <c r="BM46" s="3">
        <f t="shared" si="12"/>
        <v>30415.949999999997</v>
      </c>
      <c r="BR46" s="3" t="str">
        <f t="shared" si="13"/>
        <v/>
      </c>
      <c r="BT46" s="6">
        <v>38989</v>
      </c>
      <c r="BU46" s="1">
        <v>1E-4</v>
      </c>
      <c r="BV46" s="1">
        <v>39985</v>
      </c>
      <c r="BW46" s="3">
        <f t="shared" si="14"/>
        <v>3.9985000000000004</v>
      </c>
      <c r="BY46" s="6">
        <v>39538</v>
      </c>
      <c r="BZ46" s="1">
        <v>2.1</v>
      </c>
      <c r="CA46" s="1">
        <v>906961</v>
      </c>
      <c r="CB46" s="3">
        <f t="shared" si="15"/>
        <v>1904618.1</v>
      </c>
      <c r="CD46" s="6">
        <v>39538</v>
      </c>
      <c r="CE46" s="1">
        <v>0.88</v>
      </c>
      <c r="CF46" s="1">
        <v>1649874</v>
      </c>
      <c r="CG46" s="3">
        <f t="shared" si="16"/>
        <v>1451889.12</v>
      </c>
      <c r="CI46" s="6">
        <v>39538</v>
      </c>
      <c r="CJ46" s="1">
        <v>1.25E-4</v>
      </c>
      <c r="CK46" s="1">
        <v>89560</v>
      </c>
      <c r="CL46" s="3">
        <f t="shared" si="17"/>
        <v>11.195</v>
      </c>
      <c r="CQ46" s="3" t="str">
        <f t="shared" si="18"/>
        <v/>
      </c>
      <c r="CS46" s="6">
        <v>39538</v>
      </c>
      <c r="CT46" s="1">
        <v>3.25</v>
      </c>
      <c r="CU46" s="1">
        <v>11354668</v>
      </c>
      <c r="CV46" s="3">
        <f t="shared" si="19"/>
        <v>36902671</v>
      </c>
      <c r="CX46" s="6">
        <v>39538</v>
      </c>
      <c r="CY46" s="1">
        <v>7.05</v>
      </c>
      <c r="CZ46" s="1">
        <v>601852</v>
      </c>
      <c r="DA46" s="3">
        <f t="shared" si="20"/>
        <v>4243056.5999999996</v>
      </c>
      <c r="DC46" s="6">
        <v>39538</v>
      </c>
      <c r="DD46" s="1">
        <v>0.34</v>
      </c>
      <c r="DE46" s="1">
        <v>38504</v>
      </c>
      <c r="DF46" s="3">
        <f t="shared" si="21"/>
        <v>13091.36</v>
      </c>
      <c r="DH46" s="6">
        <v>39538</v>
      </c>
      <c r="DI46" s="1">
        <v>1.9300000000000002</v>
      </c>
      <c r="DJ46" s="1">
        <v>5496545</v>
      </c>
      <c r="DK46" s="3">
        <f t="shared" si="22"/>
        <v>10608331.850000001</v>
      </c>
      <c r="DM46" s="6">
        <v>39262</v>
      </c>
      <c r="DN46" s="1">
        <v>68</v>
      </c>
      <c r="DO46" s="1">
        <v>3243</v>
      </c>
      <c r="DP46" s="3">
        <f t="shared" si="23"/>
        <v>220524</v>
      </c>
      <c r="DR46" s="6">
        <v>39538</v>
      </c>
      <c r="DS46" s="1">
        <v>3</v>
      </c>
      <c r="DT46" s="1">
        <v>157144</v>
      </c>
      <c r="DU46" s="3">
        <f t="shared" si="24"/>
        <v>471432</v>
      </c>
      <c r="DW46" s="6">
        <v>39171</v>
      </c>
      <c r="DX46" s="1">
        <v>1379.9997000000001</v>
      </c>
      <c r="DY46" s="1">
        <v>34</v>
      </c>
      <c r="DZ46" s="3">
        <f t="shared" si="25"/>
        <v>46919.989800000003</v>
      </c>
      <c r="EB46" s="6">
        <v>39538</v>
      </c>
      <c r="EC46" s="1">
        <v>2.85</v>
      </c>
      <c r="ED46" s="1">
        <v>167300</v>
      </c>
      <c r="EE46" s="3">
        <f t="shared" si="26"/>
        <v>476805</v>
      </c>
      <c r="EG46" s="6">
        <v>39538</v>
      </c>
      <c r="EH46" s="1">
        <v>134</v>
      </c>
      <c r="EI46" s="1">
        <v>178139</v>
      </c>
      <c r="EJ46" s="3">
        <f t="shared" si="27"/>
        <v>23870626</v>
      </c>
      <c r="EL46" s="6">
        <v>39538</v>
      </c>
      <c r="EM46" s="1">
        <v>7.95</v>
      </c>
      <c r="EN46" s="1">
        <v>1219311</v>
      </c>
      <c r="EO46" s="3">
        <f t="shared" si="28"/>
        <v>9693522.4500000011</v>
      </c>
      <c r="EQ46" s="6">
        <v>37343</v>
      </c>
      <c r="ER46" s="1">
        <v>0.51</v>
      </c>
      <c r="ES46" s="1">
        <v>7600</v>
      </c>
      <c r="ET46" s="3">
        <f t="shared" si="29"/>
        <v>3876</v>
      </c>
      <c r="EY46" s="3" t="str">
        <f t="shared" si="30"/>
        <v/>
      </c>
      <c r="FD46" s="3" t="str">
        <f t="shared" si="31"/>
        <v/>
      </c>
      <c r="FI46" s="3" t="str">
        <f t="shared" si="32"/>
        <v/>
      </c>
      <c r="FK46" s="6">
        <v>39538</v>
      </c>
      <c r="FL46" s="1">
        <v>30.76</v>
      </c>
      <c r="FM46" s="1">
        <v>41431193</v>
      </c>
      <c r="FN46" s="3">
        <f t="shared" si="33"/>
        <v>1274423496.6800001</v>
      </c>
      <c r="FP46" s="6">
        <v>39538</v>
      </c>
      <c r="FQ46" s="1">
        <v>9.1999999999999998E-2</v>
      </c>
      <c r="FR46" s="1">
        <v>20102298</v>
      </c>
      <c r="FS46" s="3">
        <f t="shared" si="34"/>
        <v>1849411.416</v>
      </c>
      <c r="FU46" s="6">
        <v>39538</v>
      </c>
      <c r="FV46" s="1">
        <v>0.4</v>
      </c>
      <c r="FW46" s="1">
        <v>26658</v>
      </c>
      <c r="FX46" s="3">
        <f t="shared" si="35"/>
        <v>10663.2</v>
      </c>
      <c r="FZ46" s="6">
        <v>39538</v>
      </c>
      <c r="GA46" s="1">
        <v>79</v>
      </c>
      <c r="GB46" s="1">
        <v>11978</v>
      </c>
      <c r="GC46" s="3">
        <f t="shared" si="36"/>
        <v>946262</v>
      </c>
      <c r="GE46" s="6">
        <v>39447</v>
      </c>
      <c r="GF46" s="1">
        <v>6.4999999999999997E-3</v>
      </c>
      <c r="GG46" s="1">
        <v>2924570</v>
      </c>
      <c r="GH46" s="3">
        <f t="shared" si="37"/>
        <v>19009.704999999998</v>
      </c>
      <c r="GJ46" s="6">
        <v>39538</v>
      </c>
      <c r="GK46" s="1">
        <v>0.59</v>
      </c>
      <c r="GL46" s="1">
        <v>27740351</v>
      </c>
      <c r="GM46" s="3">
        <f t="shared" si="38"/>
        <v>16366807.09</v>
      </c>
      <c r="GR46" s="3" t="str">
        <f t="shared" si="39"/>
        <v/>
      </c>
      <c r="GW46" s="3" t="str">
        <f t="shared" si="40"/>
        <v/>
      </c>
      <c r="HB46" s="3" t="str">
        <f t="shared" si="41"/>
        <v/>
      </c>
      <c r="HD46" s="6">
        <v>39538</v>
      </c>
      <c r="HE46" s="1">
        <v>19800003.960000001</v>
      </c>
      <c r="HF46" s="1">
        <v>0</v>
      </c>
      <c r="HG46" s="3" t="str">
        <f t="shared" si="42"/>
        <v/>
      </c>
      <c r="HL46" s="3" t="str">
        <f t="shared" si="43"/>
        <v/>
      </c>
      <c r="HN46" s="6">
        <v>39538</v>
      </c>
      <c r="HO46" s="1">
        <v>0.55000000000000004</v>
      </c>
      <c r="HP46" s="1">
        <v>198169</v>
      </c>
      <c r="HQ46" s="3">
        <f t="shared" si="44"/>
        <v>108992.95000000001</v>
      </c>
      <c r="HS46" s="6">
        <v>39538</v>
      </c>
      <c r="HT46" s="1">
        <v>2.6</v>
      </c>
      <c r="HU46" s="1">
        <v>2075586</v>
      </c>
      <c r="HV46" s="3">
        <f t="shared" si="45"/>
        <v>5396523.6000000006</v>
      </c>
      <c r="IA46" s="3" t="str">
        <f t="shared" si="46"/>
        <v/>
      </c>
      <c r="IC46" s="6">
        <v>39538</v>
      </c>
      <c r="ID46" s="1">
        <v>2.5</v>
      </c>
      <c r="IE46" s="1">
        <v>948</v>
      </c>
      <c r="IF46" s="3">
        <f t="shared" si="47"/>
        <v>2370</v>
      </c>
      <c r="IH46" s="6">
        <v>39538</v>
      </c>
      <c r="II46" s="1">
        <v>5.25</v>
      </c>
      <c r="IJ46" s="1">
        <v>384446</v>
      </c>
      <c r="IK46" s="3">
        <f t="shared" si="48"/>
        <v>2018341.5</v>
      </c>
      <c r="IM46" s="6">
        <v>39538</v>
      </c>
      <c r="IN46" s="1">
        <v>4.0000000000000001E-3</v>
      </c>
      <c r="IO46" s="1">
        <v>24155302</v>
      </c>
      <c r="IP46" s="3">
        <f t="shared" si="49"/>
        <v>96621.207999999999</v>
      </c>
      <c r="IR46" s="6">
        <v>39538</v>
      </c>
      <c r="IS46" s="1">
        <v>827.40009999999995</v>
      </c>
      <c r="IT46" s="1">
        <v>9923</v>
      </c>
      <c r="IU46" s="3">
        <f t="shared" si="50"/>
        <v>8210291.1922999993</v>
      </c>
      <c r="IW46" s="6">
        <v>39538</v>
      </c>
      <c r="IX46" s="1">
        <v>2.77</v>
      </c>
      <c r="IY46" s="1">
        <v>737092</v>
      </c>
      <c r="IZ46" s="3">
        <f t="shared" si="51"/>
        <v>2041744.84</v>
      </c>
      <c r="JB46" s="6">
        <v>39538</v>
      </c>
      <c r="JC46" s="1">
        <v>0.5625</v>
      </c>
      <c r="JD46" s="1">
        <v>27240</v>
      </c>
      <c r="JE46" s="3">
        <f t="shared" si="52"/>
        <v>15322.5</v>
      </c>
      <c r="JG46" s="6">
        <v>39538</v>
      </c>
      <c r="JH46" s="1">
        <v>1.35</v>
      </c>
      <c r="JI46" s="1">
        <v>1868640</v>
      </c>
      <c r="JJ46" s="3">
        <f t="shared" si="53"/>
        <v>2522664</v>
      </c>
      <c r="JO46" s="3" t="str">
        <f t="shared" si="54"/>
        <v/>
      </c>
      <c r="JQ46" s="6">
        <v>39538</v>
      </c>
      <c r="JR46" s="1">
        <v>800</v>
      </c>
      <c r="JS46" s="1">
        <v>220</v>
      </c>
      <c r="JT46" s="3">
        <f t="shared" si="55"/>
        <v>176000</v>
      </c>
      <c r="JY46" s="3" t="str">
        <f t="shared" si="56"/>
        <v/>
      </c>
      <c r="KA46" s="6">
        <v>38352</v>
      </c>
      <c r="KB46" s="1">
        <v>8</v>
      </c>
      <c r="KC46" s="1">
        <v>32590</v>
      </c>
      <c r="KD46" s="3">
        <f t="shared" si="57"/>
        <v>260720</v>
      </c>
      <c r="KI46" s="3" t="str">
        <f t="shared" si="58"/>
        <v/>
      </c>
      <c r="KK46" s="6">
        <v>39538</v>
      </c>
      <c r="KL46" s="1">
        <v>14.1</v>
      </c>
      <c r="KM46" s="1">
        <v>3580259</v>
      </c>
      <c r="KN46" s="3">
        <f t="shared" si="59"/>
        <v>50481651.899999999</v>
      </c>
      <c r="KS46" s="3" t="str">
        <f t="shared" si="60"/>
        <v/>
      </c>
      <c r="KU46" s="6">
        <v>39538</v>
      </c>
      <c r="KV46" s="1">
        <v>1.45</v>
      </c>
      <c r="KW46" s="1">
        <v>2233226</v>
      </c>
      <c r="KX46" s="3">
        <f t="shared" si="61"/>
        <v>3238177.6999999997</v>
      </c>
      <c r="LC46" s="3" t="str">
        <f t="shared" si="62"/>
        <v/>
      </c>
      <c r="LE46" s="6">
        <v>39538</v>
      </c>
      <c r="LF46" s="1">
        <v>1.0999999999999999E-2</v>
      </c>
      <c r="LG46" s="1">
        <v>912307</v>
      </c>
      <c r="LH46" s="3">
        <f t="shared" si="63"/>
        <v>10035.376999999999</v>
      </c>
      <c r="LJ46" s="6">
        <v>39538</v>
      </c>
      <c r="LK46" s="1">
        <v>29.3</v>
      </c>
      <c r="LL46" s="1">
        <v>11964</v>
      </c>
      <c r="LM46" s="3">
        <f t="shared" si="64"/>
        <v>350545.2</v>
      </c>
      <c r="LO46" s="6">
        <v>39262</v>
      </c>
      <c r="LP46" s="1">
        <v>1.65</v>
      </c>
      <c r="LQ46" s="1">
        <v>1306</v>
      </c>
      <c r="LR46" s="3">
        <f t="shared" si="65"/>
        <v>2154.9</v>
      </c>
      <c r="LW46" s="3" t="str">
        <f t="shared" si="66"/>
        <v/>
      </c>
      <c r="MB46" s="3" t="str">
        <f t="shared" si="67"/>
        <v/>
      </c>
      <c r="MD46" s="6">
        <v>39538</v>
      </c>
      <c r="ME46" s="1">
        <v>0.19</v>
      </c>
      <c r="MF46" s="1">
        <v>575101</v>
      </c>
      <c r="MG46" s="3">
        <f t="shared" si="68"/>
        <v>109269.19</v>
      </c>
      <c r="ML46" s="3" t="str">
        <f t="shared" si="69"/>
        <v/>
      </c>
      <c r="MQ46" s="3" t="str">
        <f t="shared" si="70"/>
        <v/>
      </c>
      <c r="MV46" s="3" t="str">
        <f t="shared" si="71"/>
        <v/>
      </c>
      <c r="NA46" s="3" t="str">
        <f t="shared" si="72"/>
        <v/>
      </c>
      <c r="NC46" s="6">
        <v>39538</v>
      </c>
      <c r="ND46" s="1">
        <v>1.65</v>
      </c>
      <c r="NE46" s="1">
        <v>855853</v>
      </c>
      <c r="NF46" s="3">
        <f t="shared" si="73"/>
        <v>1412157.45</v>
      </c>
      <c r="NK46" s="3" t="str">
        <f t="shared" si="74"/>
        <v/>
      </c>
      <c r="NM46" s="6">
        <v>39538</v>
      </c>
      <c r="NN46" s="1">
        <v>2.4</v>
      </c>
      <c r="NO46" s="1">
        <v>193154</v>
      </c>
      <c r="NP46" s="3">
        <f t="shared" si="75"/>
        <v>463569.6</v>
      </c>
      <c r="NR46" s="6">
        <v>39538</v>
      </c>
      <c r="NS46" s="1">
        <v>43.6</v>
      </c>
      <c r="NT46" s="1">
        <v>394853</v>
      </c>
      <c r="NU46" s="3">
        <f t="shared" si="76"/>
        <v>17215590.800000001</v>
      </c>
      <c r="NZ46" s="3" t="str">
        <f t="shared" si="77"/>
        <v/>
      </c>
      <c r="OB46" s="6">
        <v>39538</v>
      </c>
      <c r="OC46" s="1">
        <v>1.48</v>
      </c>
      <c r="OD46" s="1">
        <v>703160</v>
      </c>
      <c r="OE46" s="3">
        <f t="shared" si="78"/>
        <v>1040676.7999999999</v>
      </c>
      <c r="OG46" s="6">
        <v>39538</v>
      </c>
      <c r="OH46" s="1">
        <v>0.1</v>
      </c>
      <c r="OI46" s="1">
        <v>64827</v>
      </c>
      <c r="OJ46" s="3">
        <f t="shared" si="79"/>
        <v>6482.7000000000007</v>
      </c>
      <c r="OO46" s="3" t="str">
        <f t="shared" si="80"/>
        <v/>
      </c>
      <c r="OQ46" s="6">
        <v>39538</v>
      </c>
      <c r="OR46" s="1">
        <v>436.8</v>
      </c>
      <c r="OS46" s="1">
        <v>19495</v>
      </c>
      <c r="OT46" s="3">
        <f t="shared" si="81"/>
        <v>8515416</v>
      </c>
      <c r="OV46" s="6">
        <v>39538</v>
      </c>
      <c r="OW46" s="1">
        <v>1.41</v>
      </c>
      <c r="OX46" s="1">
        <v>274250</v>
      </c>
      <c r="OY46" s="3">
        <f t="shared" si="82"/>
        <v>386692.5</v>
      </c>
      <c r="PA46" s="6">
        <v>39538</v>
      </c>
      <c r="PB46" s="1">
        <v>4.7</v>
      </c>
      <c r="PC46" s="1">
        <v>2156450</v>
      </c>
      <c r="PD46" s="3">
        <f t="shared" si="83"/>
        <v>10135315</v>
      </c>
      <c r="PI46" s="3" t="str">
        <f t="shared" si="84"/>
        <v/>
      </c>
      <c r="PK46" s="6">
        <v>39538</v>
      </c>
      <c r="PL46" s="1">
        <v>1.4</v>
      </c>
      <c r="PM46" s="1">
        <v>64233</v>
      </c>
      <c r="PN46" s="3">
        <f t="shared" si="85"/>
        <v>89926.2</v>
      </c>
      <c r="PP46" s="6">
        <v>39538</v>
      </c>
      <c r="PQ46" s="1">
        <v>88.5</v>
      </c>
      <c r="PR46" s="1">
        <v>2201</v>
      </c>
      <c r="PS46" s="3">
        <f t="shared" si="86"/>
        <v>194788.5</v>
      </c>
      <c r="PU46" s="6">
        <v>39538</v>
      </c>
      <c r="PV46" s="1">
        <v>190</v>
      </c>
      <c r="PW46" s="1">
        <v>86506</v>
      </c>
      <c r="PX46" s="3">
        <f t="shared" si="87"/>
        <v>16436140</v>
      </c>
      <c r="QC46" s="3" t="str">
        <f t="shared" si="88"/>
        <v/>
      </c>
      <c r="QE46" s="6">
        <v>39538</v>
      </c>
      <c r="QF46" s="1">
        <v>2.4</v>
      </c>
      <c r="QG46" s="1">
        <v>486470</v>
      </c>
      <c r="QH46" s="3">
        <f t="shared" si="89"/>
        <v>1167528</v>
      </c>
      <c r="QJ46" s="6">
        <v>39171</v>
      </c>
      <c r="QK46" s="1">
        <v>0.125</v>
      </c>
      <c r="QL46" s="1">
        <v>3</v>
      </c>
      <c r="QM46" s="3">
        <f t="shared" si="90"/>
        <v>0.375</v>
      </c>
      <c r="QO46" s="6">
        <v>39538</v>
      </c>
      <c r="QP46" s="1">
        <v>13.71</v>
      </c>
      <c r="QQ46" s="1">
        <v>891663</v>
      </c>
      <c r="QR46" s="3">
        <f t="shared" si="91"/>
        <v>12224699.73</v>
      </c>
      <c r="QT46" s="6">
        <v>39538</v>
      </c>
      <c r="QU46" s="1">
        <v>28.5</v>
      </c>
      <c r="QV46" s="1">
        <v>432791</v>
      </c>
      <c r="QW46" s="3">
        <f t="shared" si="92"/>
        <v>12334543.5</v>
      </c>
      <c r="RB46" s="3" t="str">
        <f t="shared" si="93"/>
        <v/>
      </c>
      <c r="RD46" s="6">
        <v>39538</v>
      </c>
      <c r="RE46" s="1">
        <v>25</v>
      </c>
      <c r="RF46" s="1">
        <v>6784</v>
      </c>
      <c r="RG46" s="3">
        <f t="shared" si="94"/>
        <v>169600</v>
      </c>
      <c r="RI46" s="6">
        <v>39538</v>
      </c>
      <c r="RJ46" s="1">
        <v>769.65020000000004</v>
      </c>
      <c r="RK46" s="1">
        <v>12539</v>
      </c>
      <c r="RL46" s="3">
        <f t="shared" si="95"/>
        <v>9650643.8578000013</v>
      </c>
      <c r="RN46" s="6">
        <v>39538</v>
      </c>
      <c r="RO46" s="1">
        <v>135</v>
      </c>
      <c r="RP46" s="1">
        <v>3302799</v>
      </c>
      <c r="RQ46" s="3">
        <f t="shared" si="96"/>
        <v>445877865</v>
      </c>
      <c r="RS46" s="6">
        <v>39538</v>
      </c>
      <c r="RT46" s="1">
        <v>6.55</v>
      </c>
      <c r="RU46" s="1">
        <v>51685</v>
      </c>
      <c r="RV46" s="3">
        <f t="shared" si="97"/>
        <v>338536.75</v>
      </c>
      <c r="RX46" s="6">
        <v>39538</v>
      </c>
      <c r="RY46" s="1">
        <v>7.75</v>
      </c>
      <c r="RZ46" s="1">
        <v>35647</v>
      </c>
      <c r="SA46" s="3">
        <f t="shared" si="98"/>
        <v>276264.25</v>
      </c>
      <c r="SF46" s="3" t="str">
        <f t="shared" si="99"/>
        <v/>
      </c>
      <c r="SH46" s="6">
        <v>39538</v>
      </c>
      <c r="SI46" s="1">
        <v>6.2</v>
      </c>
      <c r="SJ46" s="1">
        <v>194320</v>
      </c>
      <c r="SK46" s="3">
        <f t="shared" si="100"/>
        <v>1204784</v>
      </c>
      <c r="SM46" s="6">
        <v>39353</v>
      </c>
      <c r="SN46" s="1">
        <v>1000</v>
      </c>
      <c r="SO46" s="1">
        <v>135</v>
      </c>
      <c r="SP46" s="3">
        <f t="shared" si="101"/>
        <v>135000</v>
      </c>
      <c r="SU46" s="3" t="str">
        <f t="shared" si="102"/>
        <v/>
      </c>
      <c r="SZ46" s="3" t="str">
        <f t="shared" si="103"/>
        <v/>
      </c>
      <c r="TB46" s="6">
        <v>39538</v>
      </c>
      <c r="TC46" s="1">
        <v>9.5</v>
      </c>
      <c r="TD46" s="1">
        <v>23174</v>
      </c>
      <c r="TE46" s="3">
        <f t="shared" si="104"/>
        <v>220153</v>
      </c>
      <c r="TG46" s="6">
        <v>39538</v>
      </c>
      <c r="TH46" s="1">
        <v>13.6</v>
      </c>
      <c r="TI46" s="1">
        <v>184719</v>
      </c>
      <c r="TJ46" s="3">
        <f t="shared" si="105"/>
        <v>2512178.4</v>
      </c>
      <c r="TL46" s="6">
        <v>39538</v>
      </c>
      <c r="TM46" s="1">
        <v>0.9</v>
      </c>
      <c r="TN46" s="1">
        <v>1207645</v>
      </c>
      <c r="TO46" s="3">
        <f t="shared" si="106"/>
        <v>1086880.5</v>
      </c>
      <c r="TQ46" s="6">
        <v>39538</v>
      </c>
      <c r="TR46" s="1">
        <v>8.36</v>
      </c>
      <c r="TS46" s="1">
        <v>1822701</v>
      </c>
      <c r="TT46" s="3">
        <f t="shared" si="107"/>
        <v>15237780.359999999</v>
      </c>
      <c r="TY46" s="3" t="str">
        <f t="shared" si="108"/>
        <v/>
      </c>
      <c r="UA46" s="6">
        <v>39538</v>
      </c>
      <c r="UB46" s="1">
        <v>9.9</v>
      </c>
      <c r="UC46" s="1">
        <v>3227150</v>
      </c>
      <c r="UD46" s="3">
        <f t="shared" si="109"/>
        <v>31948785</v>
      </c>
      <c r="UF46" s="6">
        <v>39538</v>
      </c>
      <c r="UG46" s="1">
        <v>11.6883</v>
      </c>
      <c r="UH46" s="1">
        <v>14299</v>
      </c>
      <c r="UI46" s="3">
        <f t="shared" si="110"/>
        <v>167131.00169999999</v>
      </c>
      <c r="UK46" s="6">
        <v>39538</v>
      </c>
      <c r="UL46" s="1">
        <v>55.8</v>
      </c>
      <c r="UM46" s="1">
        <v>82254</v>
      </c>
      <c r="UN46" s="3">
        <f t="shared" si="111"/>
        <v>4589773.2</v>
      </c>
      <c r="UP46" s="6">
        <v>39538</v>
      </c>
      <c r="UQ46" s="1">
        <v>19.25</v>
      </c>
      <c r="UR46" s="1">
        <v>15704</v>
      </c>
      <c r="US46" s="3">
        <f t="shared" si="112"/>
        <v>302302</v>
      </c>
      <c r="UX46" s="3" t="str">
        <f t="shared" si="113"/>
        <v/>
      </c>
      <c r="VC46" s="3" t="str">
        <f t="shared" si="114"/>
        <v/>
      </c>
      <c r="VH46" s="3" t="str">
        <f t="shared" si="115"/>
        <v/>
      </c>
      <c r="VJ46" s="6">
        <v>39538</v>
      </c>
      <c r="VK46" s="1">
        <v>56.25</v>
      </c>
      <c r="VL46" s="1">
        <v>34251</v>
      </c>
      <c r="VM46" s="3">
        <f t="shared" si="116"/>
        <v>1926618.75</v>
      </c>
      <c r="VO46" s="6">
        <v>39538</v>
      </c>
      <c r="VP46" s="1">
        <v>81.246899999999997</v>
      </c>
      <c r="VQ46" s="1">
        <v>188503</v>
      </c>
      <c r="VR46" s="3">
        <f t="shared" si="117"/>
        <v>15315284.390699999</v>
      </c>
      <c r="VT46" s="6">
        <v>39538</v>
      </c>
      <c r="VU46" s="1">
        <v>1.7</v>
      </c>
      <c r="VV46" s="1">
        <v>96873</v>
      </c>
      <c r="VW46" s="3">
        <f t="shared" si="118"/>
        <v>164684.1</v>
      </c>
      <c r="VY46" s="6">
        <v>39538</v>
      </c>
      <c r="VZ46" s="1">
        <v>8.4499999999999993</v>
      </c>
      <c r="WA46" s="1">
        <v>1791604</v>
      </c>
      <c r="WB46" s="3">
        <f t="shared" si="119"/>
        <v>15139053.799999999</v>
      </c>
      <c r="WG46" s="3" t="str">
        <f t="shared" si="120"/>
        <v/>
      </c>
      <c r="WL46" s="3" t="str">
        <f t="shared" si="121"/>
        <v/>
      </c>
      <c r="WN46" s="6">
        <v>39538</v>
      </c>
      <c r="WO46" s="1">
        <v>16.818200000000001</v>
      </c>
      <c r="WP46" s="1">
        <v>20580</v>
      </c>
      <c r="WQ46" s="3">
        <f t="shared" si="122"/>
        <v>346118.55600000004</v>
      </c>
      <c r="WS46" s="6">
        <v>39538</v>
      </c>
      <c r="WT46" s="1">
        <v>120.36</v>
      </c>
      <c r="WU46" s="1">
        <v>967995</v>
      </c>
      <c r="WV46" s="3">
        <f t="shared" si="123"/>
        <v>116507878.2</v>
      </c>
      <c r="WX46" s="6">
        <v>39538</v>
      </c>
      <c r="WY46" s="1">
        <v>6.03</v>
      </c>
      <c r="WZ46" s="1">
        <v>34856418</v>
      </c>
      <c r="XA46" s="3">
        <f t="shared" si="124"/>
        <v>210184200.54000002</v>
      </c>
      <c r="XC46" s="6">
        <v>39538</v>
      </c>
      <c r="XD46" s="1">
        <v>0.68</v>
      </c>
      <c r="XE46" s="1">
        <v>1132069</v>
      </c>
      <c r="XF46" s="3">
        <f t="shared" si="125"/>
        <v>769806.92</v>
      </c>
      <c r="XK46" s="3" t="str">
        <f t="shared" si="126"/>
        <v/>
      </c>
      <c r="XM46" s="6">
        <v>39538</v>
      </c>
      <c r="XN46" s="1">
        <v>12</v>
      </c>
      <c r="XO46" s="1">
        <v>25159</v>
      </c>
      <c r="XP46" s="3">
        <f t="shared" si="127"/>
        <v>301908</v>
      </c>
      <c r="XU46" s="3" t="str">
        <f t="shared" si="128"/>
        <v/>
      </c>
      <c r="XW46" s="6">
        <v>39538</v>
      </c>
      <c r="XX46" s="1">
        <v>296.10000000000002</v>
      </c>
      <c r="XY46" s="1">
        <v>1643</v>
      </c>
      <c r="XZ46" s="3">
        <f t="shared" si="129"/>
        <v>486492.30000000005</v>
      </c>
      <c r="YE46" s="3" t="str">
        <f t="shared" si="130"/>
        <v/>
      </c>
      <c r="YG46" s="6">
        <v>39538</v>
      </c>
      <c r="YH46" s="1">
        <v>24.5</v>
      </c>
      <c r="YI46" s="1">
        <v>1023416</v>
      </c>
      <c r="YJ46" s="3">
        <f t="shared" si="131"/>
        <v>25073692</v>
      </c>
      <c r="YL46" s="6">
        <v>39538</v>
      </c>
      <c r="YM46" s="1">
        <v>1.5899999999999999</v>
      </c>
      <c r="YN46" s="1">
        <v>1087402</v>
      </c>
      <c r="YO46" s="3">
        <f t="shared" si="132"/>
        <v>1728969.18</v>
      </c>
      <c r="YT46" s="3" t="str">
        <f t="shared" si="133"/>
        <v/>
      </c>
      <c r="YV46" s="6">
        <v>39538</v>
      </c>
      <c r="YW46" s="1">
        <v>7</v>
      </c>
      <c r="YX46" s="1">
        <v>4559095</v>
      </c>
      <c r="YY46" s="3">
        <f t="shared" si="134"/>
        <v>31913665</v>
      </c>
      <c r="ZA46" s="6">
        <v>39538</v>
      </c>
      <c r="ZB46" s="1">
        <v>7.6975999999999996</v>
      </c>
      <c r="ZC46" s="1">
        <v>74202</v>
      </c>
      <c r="ZD46" s="3">
        <f t="shared" si="135"/>
        <v>571177.31519999995</v>
      </c>
      <c r="ZF46" s="6">
        <v>39538</v>
      </c>
      <c r="ZG46" s="1">
        <v>13.25</v>
      </c>
      <c r="ZH46" s="1">
        <v>8042636</v>
      </c>
      <c r="ZI46" s="3">
        <f t="shared" si="136"/>
        <v>106564927</v>
      </c>
      <c r="ZK46" s="6">
        <v>39538</v>
      </c>
      <c r="ZL46" s="1">
        <v>3</v>
      </c>
      <c r="ZM46" s="1">
        <v>6152703</v>
      </c>
      <c r="ZN46" s="3">
        <f t="shared" si="137"/>
        <v>18458109</v>
      </c>
      <c r="ZP46" s="6">
        <v>39538</v>
      </c>
      <c r="ZQ46" s="1">
        <v>7.5</v>
      </c>
      <c r="ZR46" s="1">
        <v>57887</v>
      </c>
      <c r="ZS46" s="3">
        <f t="shared" si="138"/>
        <v>434152.5</v>
      </c>
      <c r="ZX46" s="3" t="str">
        <f t="shared" si="139"/>
        <v/>
      </c>
      <c r="AAC46" s="3" t="str">
        <f t="shared" si="140"/>
        <v/>
      </c>
      <c r="AAH46" s="3" t="str">
        <f t="shared" si="141"/>
        <v/>
      </c>
      <c r="AAM46" s="3" t="str">
        <f t="shared" si="142"/>
        <v/>
      </c>
      <c r="AAO46" s="6">
        <v>39538</v>
      </c>
      <c r="AAP46" s="1">
        <v>2.65</v>
      </c>
      <c r="AAQ46" s="1">
        <v>4730387</v>
      </c>
      <c r="AAR46" s="3">
        <f t="shared" si="143"/>
        <v>12535525.549999999</v>
      </c>
      <c r="AAW46" s="3" t="str">
        <f t="shared" si="144"/>
        <v/>
      </c>
      <c r="ABB46" s="3" t="str">
        <f t="shared" si="145"/>
        <v/>
      </c>
      <c r="ABG46" s="3" t="str">
        <f t="shared" si="146"/>
        <v/>
      </c>
      <c r="ABL46" s="3" t="str">
        <f t="shared" si="147"/>
        <v/>
      </c>
      <c r="ABN46" s="6">
        <v>39538</v>
      </c>
      <c r="ABO46" s="1">
        <v>12.95</v>
      </c>
      <c r="ABP46" s="1">
        <v>20791104</v>
      </c>
      <c r="ABQ46" s="3">
        <f t="shared" si="148"/>
        <v>269244796.80000001</v>
      </c>
      <c r="ABV46" s="3" t="str">
        <f t="shared" si="149"/>
        <v/>
      </c>
      <c r="ABX46" s="6">
        <v>39538</v>
      </c>
      <c r="ABY46" s="1">
        <v>2.25</v>
      </c>
      <c r="ABZ46" s="1">
        <v>69460</v>
      </c>
      <c r="ACA46" s="3">
        <f t="shared" si="150"/>
        <v>156285</v>
      </c>
      <c r="ACC46" s="6">
        <v>39538</v>
      </c>
      <c r="ACD46" s="1">
        <v>17.12</v>
      </c>
      <c r="ACE46" s="1">
        <v>11940237</v>
      </c>
      <c r="ACF46" s="3">
        <f t="shared" si="151"/>
        <v>204416857.44</v>
      </c>
      <c r="ACK46" s="3" t="str">
        <f t="shared" si="152"/>
        <v/>
      </c>
      <c r="ACP46" s="3" t="str">
        <f t="shared" si="153"/>
        <v/>
      </c>
      <c r="ACU46" s="3" t="str">
        <f t="shared" si="154"/>
        <v/>
      </c>
      <c r="ACZ46" s="3" t="str">
        <f t="shared" si="155"/>
        <v/>
      </c>
      <c r="ADB46" s="6">
        <v>39538</v>
      </c>
      <c r="ADC46" s="1">
        <v>22.67</v>
      </c>
      <c r="ADD46" s="1">
        <v>210870174</v>
      </c>
      <c r="ADE46" s="3">
        <f t="shared" si="156"/>
        <v>4780426844.5799999</v>
      </c>
      <c r="ADG46" s="6">
        <v>39538</v>
      </c>
      <c r="ADH46" s="1">
        <v>7.6</v>
      </c>
      <c r="ADI46" s="1">
        <v>104064946</v>
      </c>
      <c r="ADJ46" s="3">
        <f t="shared" si="157"/>
        <v>790893589.5999999</v>
      </c>
      <c r="ADL46" s="6">
        <v>39538</v>
      </c>
      <c r="ADM46" s="1">
        <v>7.11</v>
      </c>
      <c r="ADN46" s="1">
        <v>35824740</v>
      </c>
      <c r="ADO46" s="3">
        <f t="shared" si="158"/>
        <v>254713901.40000001</v>
      </c>
      <c r="ADT46" s="3" t="str">
        <f t="shared" si="159"/>
        <v/>
      </c>
      <c r="ADY46" s="3" t="str">
        <f t="shared" si="160"/>
        <v/>
      </c>
      <c r="AED46" s="3" t="str">
        <f t="shared" si="161"/>
        <v/>
      </c>
      <c r="AEF46" s="6">
        <v>39538</v>
      </c>
      <c r="AEG46" s="1">
        <v>10.528600000000001</v>
      </c>
      <c r="AEH46" s="1">
        <v>105180</v>
      </c>
      <c r="AEI46" s="3">
        <f t="shared" si="162"/>
        <v>1107398.148</v>
      </c>
      <c r="AEN46" s="3" t="str">
        <f t="shared" si="163"/>
        <v/>
      </c>
      <c r="AEP46" s="6"/>
      <c r="AES46" s="3" t="str">
        <f t="shared" si="164"/>
        <v/>
      </c>
      <c r="AEU46" s="6">
        <v>39538</v>
      </c>
      <c r="AEV46" s="1">
        <v>5.25</v>
      </c>
      <c r="AEW46" s="1">
        <v>21108153</v>
      </c>
      <c r="AEX46" s="3">
        <f t="shared" si="165"/>
        <v>110817803.25</v>
      </c>
      <c r="AEZ46" s="6">
        <v>39538</v>
      </c>
      <c r="AFA46" s="1">
        <v>12.74</v>
      </c>
      <c r="AFB46" s="1">
        <v>19936301</v>
      </c>
      <c r="AFC46" s="3">
        <f t="shared" si="166"/>
        <v>253988474.74000001</v>
      </c>
      <c r="AFH46" s="3" t="str">
        <f t="shared" si="167"/>
        <v/>
      </c>
      <c r="AFM46" s="3" t="str">
        <f t="shared" si="168"/>
        <v/>
      </c>
      <c r="AFR46" s="3" t="str">
        <f t="shared" si="169"/>
        <v/>
      </c>
      <c r="AFW46" s="3" t="str">
        <f t="shared" si="170"/>
        <v/>
      </c>
      <c r="AGB46" s="3" t="str">
        <f t="shared" si="171"/>
        <v/>
      </c>
      <c r="AGD46" s="6">
        <v>39538</v>
      </c>
      <c r="AGE46" s="1">
        <v>4.6109</v>
      </c>
      <c r="AGF46" s="1">
        <v>56312073</v>
      </c>
      <c r="AGG46" s="3">
        <f t="shared" si="172"/>
        <v>259649337.39570001</v>
      </c>
      <c r="AGL46" s="3" t="str">
        <f t="shared" si="173"/>
        <v/>
      </c>
      <c r="AGQ46" s="3" t="str">
        <f t="shared" si="174"/>
        <v/>
      </c>
      <c r="AGS46" s="6">
        <v>39538</v>
      </c>
      <c r="AGT46" s="1">
        <v>3.4</v>
      </c>
      <c r="AGU46" s="1">
        <v>26352655</v>
      </c>
      <c r="AGV46" s="3">
        <f t="shared" si="175"/>
        <v>89599027</v>
      </c>
      <c r="AGX46" s="6">
        <v>39538</v>
      </c>
      <c r="AGY46" s="1">
        <v>4.7699999999999996</v>
      </c>
      <c r="AGZ46" s="1">
        <v>16384646</v>
      </c>
      <c r="AHA46" s="3">
        <f t="shared" si="176"/>
        <v>78154761.419999987</v>
      </c>
      <c r="AHC46" s="6">
        <v>39538</v>
      </c>
      <c r="AHD46" s="1">
        <v>8.43</v>
      </c>
      <c r="AHE46" s="1">
        <v>15506859</v>
      </c>
      <c r="AHF46" s="3">
        <f t="shared" si="177"/>
        <v>130722821.36999999</v>
      </c>
      <c r="AHK46" s="3" t="str">
        <f t="shared" si="178"/>
        <v/>
      </c>
      <c r="AHP46" s="3" t="str">
        <f t="shared" si="179"/>
        <v/>
      </c>
      <c r="AHU46" s="3" t="str">
        <f t="shared" si="180"/>
        <v/>
      </c>
      <c r="AHZ46" s="3" t="str">
        <f t="shared" si="181"/>
        <v/>
      </c>
      <c r="AIB46" s="6">
        <v>39538</v>
      </c>
      <c r="AIC46" s="1">
        <v>7.8100000000000005</v>
      </c>
      <c r="AID46" s="1">
        <v>65539295</v>
      </c>
      <c r="AIE46" s="3">
        <f t="shared" si="182"/>
        <v>511861893.95000005</v>
      </c>
      <c r="AIJ46" s="3" t="str">
        <f t="shared" si="183"/>
        <v/>
      </c>
      <c r="AIO46" s="3" t="str">
        <f t="shared" si="184"/>
        <v/>
      </c>
      <c r="AIT46" s="3" t="str">
        <f t="shared" si="185"/>
        <v/>
      </c>
      <c r="AIV46" s="6">
        <v>39538</v>
      </c>
      <c r="AIW46" s="1">
        <v>22.07</v>
      </c>
      <c r="AIX46" s="1">
        <v>22594291</v>
      </c>
      <c r="AIY46" s="3">
        <f t="shared" si="186"/>
        <v>498656002.37</v>
      </c>
      <c r="AJD46" s="3" t="str">
        <f t="shared" si="187"/>
        <v/>
      </c>
      <c r="AJI46" s="3" t="str">
        <f t="shared" si="188"/>
        <v/>
      </c>
      <c r="AJN46" s="3" t="str">
        <f t="shared" si="189"/>
        <v/>
      </c>
      <c r="AJS46" s="3" t="str">
        <f t="shared" si="190"/>
        <v/>
      </c>
      <c r="AJU46" s="6">
        <v>39538</v>
      </c>
      <c r="AJV46" s="1">
        <v>5.51</v>
      </c>
      <c r="AJW46" s="1">
        <v>10776713</v>
      </c>
      <c r="AJX46" s="3">
        <f t="shared" si="191"/>
        <v>59379688.629999995</v>
      </c>
      <c r="AKC46" s="3" t="str">
        <f t="shared" si="192"/>
        <v/>
      </c>
      <c r="AKH46" s="3" t="str">
        <f t="shared" si="193"/>
        <v/>
      </c>
      <c r="AKM46" s="3" t="str">
        <f t="shared" si="194"/>
        <v/>
      </c>
      <c r="AKR46" s="3" t="str">
        <f t="shared" si="195"/>
        <v/>
      </c>
      <c r="AKT46" s="6">
        <v>39538</v>
      </c>
      <c r="AKU46" s="1">
        <v>18.329999999999998</v>
      </c>
      <c r="AKV46" s="1">
        <v>3123029</v>
      </c>
      <c r="AKW46" s="3">
        <f t="shared" si="196"/>
        <v>57245121.569999993</v>
      </c>
      <c r="AKY46" s="6">
        <v>39538</v>
      </c>
      <c r="AKZ46" s="1">
        <v>18.66</v>
      </c>
      <c r="ALA46" s="1">
        <v>60736479</v>
      </c>
      <c r="ALB46" s="3">
        <f t="shared" si="197"/>
        <v>1133342698.1400001</v>
      </c>
      <c r="ALG46" s="3" t="str">
        <f t="shared" si="198"/>
        <v/>
      </c>
      <c r="ALI46" s="6">
        <v>39538</v>
      </c>
      <c r="ALJ46" s="1">
        <v>1.8900000000000001</v>
      </c>
      <c r="ALK46" s="1">
        <v>5693466</v>
      </c>
      <c r="ALL46" s="3">
        <f t="shared" si="199"/>
        <v>10760650.74</v>
      </c>
      <c r="ALN46" s="6">
        <v>39538</v>
      </c>
      <c r="ALO46" s="1">
        <v>4.49</v>
      </c>
      <c r="ALP46" s="1">
        <v>6810017</v>
      </c>
      <c r="ALQ46" s="3">
        <f t="shared" si="200"/>
        <v>30576976.330000002</v>
      </c>
      <c r="ALS46" s="6">
        <v>39538</v>
      </c>
      <c r="ALT46" s="1">
        <v>12.85</v>
      </c>
      <c r="ALU46" s="1">
        <v>1405100</v>
      </c>
      <c r="ALV46" s="3">
        <f t="shared" si="201"/>
        <v>18055535</v>
      </c>
      <c r="AMA46" s="3" t="str">
        <f t="shared" si="202"/>
        <v/>
      </c>
      <c r="AMF46" s="3" t="str">
        <f t="shared" si="203"/>
        <v/>
      </c>
      <c r="AMK46" s="3" t="str">
        <f t="shared" si="204"/>
        <v/>
      </c>
      <c r="AMP46" s="3" t="str">
        <f t="shared" si="205"/>
        <v/>
      </c>
      <c r="AMU46" s="3" t="str">
        <f t="shared" si="206"/>
        <v/>
      </c>
      <c r="AMZ46" s="3" t="str">
        <f t="shared" si="207"/>
        <v/>
      </c>
      <c r="ANB46" s="6">
        <v>39538</v>
      </c>
      <c r="ANC46" s="1">
        <v>7.15</v>
      </c>
      <c r="AND46" s="1">
        <v>5954612</v>
      </c>
      <c r="ANE46" s="3">
        <f t="shared" si="208"/>
        <v>42575475.800000004</v>
      </c>
      <c r="ANJ46" s="3" t="str">
        <f t="shared" si="209"/>
        <v/>
      </c>
      <c r="ANO46" s="3" t="str">
        <f t="shared" si="210"/>
        <v/>
      </c>
      <c r="ANQ46" s="6">
        <v>39538</v>
      </c>
      <c r="ANR46" s="1">
        <v>19.920000000000002</v>
      </c>
      <c r="ANS46" s="1">
        <v>1972231</v>
      </c>
      <c r="ANT46" s="3">
        <f t="shared" si="211"/>
        <v>39286841.520000003</v>
      </c>
      <c r="ANV46" s="6">
        <v>39538</v>
      </c>
      <c r="ANW46" s="1">
        <v>6.83</v>
      </c>
      <c r="ANX46" s="1">
        <v>7056853</v>
      </c>
      <c r="ANY46" s="3">
        <f t="shared" si="212"/>
        <v>48198305.990000002</v>
      </c>
      <c r="AOD46" s="3" t="str">
        <f t="shared" si="213"/>
        <v/>
      </c>
      <c r="AOI46" s="3" t="str">
        <f t="shared" si="214"/>
        <v/>
      </c>
      <c r="AOK46" s="6">
        <v>39538</v>
      </c>
      <c r="AOL46" s="1">
        <v>25.002500000000001</v>
      </c>
      <c r="AOM46" s="1">
        <v>69436</v>
      </c>
      <c r="AON46" s="3">
        <f t="shared" si="215"/>
        <v>1736073.59</v>
      </c>
      <c r="AOS46" s="3" t="str">
        <f t="shared" si="216"/>
        <v/>
      </c>
      <c r="AOX46" s="3" t="str">
        <f t="shared" si="217"/>
        <v/>
      </c>
      <c r="APC46" s="3" t="str">
        <f t="shared" si="218"/>
        <v/>
      </c>
      <c r="APH46" s="3" t="str">
        <f t="shared" si="219"/>
        <v/>
      </c>
      <c r="APM46" s="3" t="str">
        <f t="shared" si="220"/>
        <v/>
      </c>
      <c r="APO46" s="6">
        <v>39538</v>
      </c>
      <c r="APP46" s="1">
        <v>74.510000000000005</v>
      </c>
      <c r="APQ46" s="1">
        <v>272897294</v>
      </c>
      <c r="APR46" s="3">
        <f t="shared" si="221"/>
        <v>20333577375.940002</v>
      </c>
      <c r="APW46" s="3" t="str">
        <f t="shared" si="222"/>
        <v/>
      </c>
      <c r="APY46" s="6">
        <v>39538</v>
      </c>
      <c r="APZ46" s="1">
        <v>7.65</v>
      </c>
      <c r="AQA46" s="1">
        <v>7229669</v>
      </c>
      <c r="AQB46" s="3">
        <f t="shared" si="223"/>
        <v>55306967.850000001</v>
      </c>
      <c r="AQD46" s="6">
        <v>39538</v>
      </c>
      <c r="AQE46" s="1">
        <v>10.86</v>
      </c>
      <c r="AQF46" s="1">
        <v>16369277</v>
      </c>
      <c r="AQG46" s="3">
        <f t="shared" si="224"/>
        <v>177770348.22</v>
      </c>
      <c r="AQI46" s="6">
        <v>39538</v>
      </c>
      <c r="AQJ46" s="1">
        <v>15.08</v>
      </c>
      <c r="AQK46" s="1">
        <v>5374179</v>
      </c>
      <c r="AQL46" s="3">
        <f t="shared" si="225"/>
        <v>81042619.320000008</v>
      </c>
      <c r="AQN46" s="6">
        <v>39538</v>
      </c>
      <c r="AQO46" s="1">
        <v>8.35</v>
      </c>
      <c r="AQP46" s="1">
        <v>8420890</v>
      </c>
      <c r="AQQ46" s="3">
        <f t="shared" si="226"/>
        <v>70314431.5</v>
      </c>
      <c r="AQS46" s="6">
        <v>39538</v>
      </c>
      <c r="AQT46" s="1">
        <v>23.17</v>
      </c>
      <c r="AQU46" s="1">
        <v>31388405</v>
      </c>
      <c r="AQV46" s="3">
        <f t="shared" si="227"/>
        <v>727269343.85000002</v>
      </c>
      <c r="ARA46" s="3" t="str">
        <f t="shared" si="228"/>
        <v/>
      </c>
      <c r="ARC46" s="6">
        <v>39538</v>
      </c>
      <c r="ARD46" s="1">
        <v>20.8</v>
      </c>
      <c r="ARE46" s="1">
        <v>144084374</v>
      </c>
      <c r="ARF46" s="3">
        <f t="shared" si="229"/>
        <v>2996954979.2000003</v>
      </c>
      <c r="ARH46" s="6">
        <v>39538</v>
      </c>
      <c r="ARI46" s="1">
        <v>0.98</v>
      </c>
      <c r="ARJ46" s="1">
        <v>14283992</v>
      </c>
      <c r="ARK46" s="3">
        <f t="shared" si="230"/>
        <v>13998312.16</v>
      </c>
      <c r="ARM46" s="6">
        <v>39538</v>
      </c>
      <c r="ARN46" s="1">
        <v>18.89</v>
      </c>
      <c r="ARO46" s="1">
        <v>16279855</v>
      </c>
      <c r="ARP46" s="3">
        <f t="shared" si="231"/>
        <v>307526460.94999999</v>
      </c>
      <c r="ARU46" s="3" t="str">
        <f t="shared" si="232"/>
        <v/>
      </c>
      <c r="ARZ46" s="3" t="str">
        <f t="shared" si="233"/>
        <v/>
      </c>
      <c r="ASE46" s="3" t="str">
        <f t="shared" si="234"/>
        <v/>
      </c>
      <c r="ASJ46" s="3" t="str">
        <f t="shared" si="235"/>
        <v/>
      </c>
      <c r="ASO46" s="3" t="str">
        <f t="shared" si="236"/>
        <v/>
      </c>
      <c r="ASQ46" s="6">
        <v>39538</v>
      </c>
      <c r="ASR46" s="1">
        <v>15.92</v>
      </c>
      <c r="ASS46" s="1">
        <v>131987966</v>
      </c>
      <c r="AST46" s="3">
        <f t="shared" si="237"/>
        <v>2101248418.72</v>
      </c>
      <c r="ASY46" s="3" t="str">
        <f t="shared" si="238"/>
        <v/>
      </c>
      <c r="ATA46" s="6">
        <v>39538</v>
      </c>
      <c r="ATB46" s="1">
        <v>12</v>
      </c>
      <c r="ATC46" s="1">
        <v>51542931</v>
      </c>
      <c r="ATD46" s="3">
        <f t="shared" si="239"/>
        <v>618515172</v>
      </c>
      <c r="ATF46" s="6">
        <v>39538</v>
      </c>
      <c r="ATG46" s="1">
        <v>3.1</v>
      </c>
      <c r="ATH46" s="1">
        <v>56953131</v>
      </c>
      <c r="ATI46" s="3">
        <f t="shared" si="240"/>
        <v>176554706.09999999</v>
      </c>
      <c r="ATN46" s="3" t="str">
        <f t="shared" si="241"/>
        <v/>
      </c>
      <c r="ATS46" s="3" t="str">
        <f t="shared" si="242"/>
        <v/>
      </c>
      <c r="ATX46" s="3" t="str">
        <f t="shared" si="243"/>
        <v/>
      </c>
      <c r="ATZ46" s="6">
        <v>39538</v>
      </c>
      <c r="AUA46" s="1">
        <v>28.59</v>
      </c>
      <c r="AUB46" s="1">
        <v>11401353</v>
      </c>
      <c r="AUC46" s="3">
        <f t="shared" si="244"/>
        <v>325964682.26999998</v>
      </c>
      <c r="AUH46" s="3" t="str">
        <f t="shared" si="245"/>
        <v/>
      </c>
      <c r="AUM46" s="3" t="str">
        <f t="shared" si="246"/>
        <v/>
      </c>
      <c r="AUR46" s="3" t="str">
        <f t="shared" si="247"/>
        <v/>
      </c>
      <c r="AUT46" s="6">
        <v>39538</v>
      </c>
      <c r="AUU46" s="1">
        <v>6.85</v>
      </c>
      <c r="AUV46" s="1">
        <v>8453977</v>
      </c>
      <c r="AUW46" s="3">
        <f t="shared" si="248"/>
        <v>57909742.449999996</v>
      </c>
      <c r="AVB46" s="3" t="str">
        <f t="shared" si="249"/>
        <v/>
      </c>
      <c r="AVD46" s="6">
        <v>39538</v>
      </c>
      <c r="AVE46" s="1">
        <v>23.31</v>
      </c>
      <c r="AVF46" s="1">
        <v>168085189</v>
      </c>
      <c r="AVG46" s="3">
        <f t="shared" si="250"/>
        <v>3918065755.5899997</v>
      </c>
      <c r="AVI46" s="6">
        <v>39538</v>
      </c>
      <c r="AVJ46" s="1">
        <v>19.309999999999999</v>
      </c>
      <c r="AVK46" s="1">
        <v>35480915</v>
      </c>
      <c r="AVL46" s="3">
        <f t="shared" si="251"/>
        <v>685136468.64999998</v>
      </c>
      <c r="AVQ46" s="3" t="str">
        <f t="shared" si="252"/>
        <v/>
      </c>
      <c r="AVS46" s="6">
        <v>39538</v>
      </c>
      <c r="AVT46" s="1">
        <v>7.1849999999999996</v>
      </c>
      <c r="AVU46" s="1">
        <v>19776804</v>
      </c>
      <c r="AVV46" s="3">
        <f t="shared" si="253"/>
        <v>142096336.73999998</v>
      </c>
      <c r="AVX46" s="6">
        <v>39538</v>
      </c>
      <c r="AVY46" s="1">
        <v>19.95</v>
      </c>
      <c r="AVZ46" s="1">
        <v>49057033</v>
      </c>
      <c r="AWA46" s="3">
        <f t="shared" si="254"/>
        <v>978687808.35000002</v>
      </c>
      <c r="AWF46" s="3" t="str">
        <f t="shared" si="255"/>
        <v/>
      </c>
      <c r="AWH46" s="6">
        <v>39538</v>
      </c>
      <c r="AWI46" s="1">
        <v>14.87</v>
      </c>
      <c r="AWJ46" s="1">
        <v>33590841</v>
      </c>
      <c r="AWK46" s="3">
        <f t="shared" si="256"/>
        <v>499495805.66999996</v>
      </c>
      <c r="AWP46" s="3" t="str">
        <f t="shared" si="257"/>
        <v/>
      </c>
      <c r="AWU46" s="3" t="str">
        <f t="shared" si="258"/>
        <v/>
      </c>
      <c r="AWZ46" s="3" t="str">
        <f t="shared" si="259"/>
        <v/>
      </c>
      <c r="AXE46" s="3" t="str">
        <f t="shared" si="260"/>
        <v/>
      </c>
      <c r="AXG46" s="6">
        <v>39538</v>
      </c>
      <c r="AXH46" s="1">
        <v>16.420000000000002</v>
      </c>
      <c r="AXI46" s="1">
        <v>14572404</v>
      </c>
      <c r="AXJ46" s="3">
        <f t="shared" si="261"/>
        <v>239278873.68000004</v>
      </c>
      <c r="AXO46" s="3" t="str">
        <f t="shared" si="262"/>
        <v/>
      </c>
      <c r="AXT46" s="3" t="str">
        <f t="shared" si="263"/>
        <v/>
      </c>
      <c r="AXY46" s="3" t="str">
        <f t="shared" si="264"/>
        <v/>
      </c>
      <c r="AYA46" s="6">
        <v>39538</v>
      </c>
      <c r="AYB46" s="1">
        <v>20.100000000000001</v>
      </c>
      <c r="AYC46" s="1">
        <v>47544447</v>
      </c>
      <c r="AYD46" s="3">
        <f t="shared" si="265"/>
        <v>955643384.70000005</v>
      </c>
      <c r="AYF46" s="6">
        <v>39538</v>
      </c>
      <c r="AYG46" s="1">
        <v>14.92</v>
      </c>
      <c r="AYH46" s="1">
        <v>56539151</v>
      </c>
      <c r="AYI46" s="3">
        <f t="shared" si="266"/>
        <v>843564132.91999996</v>
      </c>
      <c r="AYK46" s="6">
        <v>39538</v>
      </c>
      <c r="AYL46" s="1">
        <v>3.22</v>
      </c>
      <c r="AYM46" s="1">
        <v>2315762</v>
      </c>
      <c r="AYN46" s="3">
        <f t="shared" si="267"/>
        <v>7456753.6400000006</v>
      </c>
      <c r="AYP46" s="6">
        <v>39538</v>
      </c>
      <c r="AYQ46" s="1">
        <v>19.074999999999999</v>
      </c>
      <c r="AYR46" s="1">
        <v>22960190</v>
      </c>
      <c r="AYS46" s="3">
        <f t="shared" si="268"/>
        <v>437965624.25</v>
      </c>
      <c r="AYX46" s="3" t="str">
        <f t="shared" si="269"/>
        <v/>
      </c>
      <c r="AYZ46" s="6">
        <v>39538</v>
      </c>
      <c r="AZA46" s="1">
        <v>7.6127000000000002</v>
      </c>
      <c r="AZB46" s="1">
        <v>379024609</v>
      </c>
      <c r="AZC46" s="3">
        <f t="shared" si="270"/>
        <v>2885400640.9342999</v>
      </c>
      <c r="AZH46" s="3" t="str">
        <f t="shared" si="271"/>
        <v/>
      </c>
      <c r="AZJ46" s="6">
        <v>39538</v>
      </c>
      <c r="AZK46" s="1">
        <v>29.26</v>
      </c>
      <c r="AZL46" s="1">
        <v>13573939</v>
      </c>
      <c r="AZM46" s="3">
        <f t="shared" si="272"/>
        <v>397173455.14000005</v>
      </c>
      <c r="AZO46" s="6">
        <v>39538</v>
      </c>
      <c r="AZP46" s="1">
        <v>15.87</v>
      </c>
      <c r="AZQ46" s="1">
        <v>99336873</v>
      </c>
      <c r="AZR46" s="3">
        <f t="shared" si="273"/>
        <v>1576476174.51</v>
      </c>
      <c r="AZT46" s="6">
        <v>39538</v>
      </c>
      <c r="AZU46" s="1">
        <v>13.5</v>
      </c>
      <c r="AZV46" s="1">
        <v>60433189</v>
      </c>
      <c r="AZW46" s="3">
        <f t="shared" si="274"/>
        <v>815848051.5</v>
      </c>
      <c r="BAB46" s="3" t="str">
        <f t="shared" si="275"/>
        <v/>
      </c>
      <c r="BAG46" s="3" t="str">
        <f t="shared" si="276"/>
        <v/>
      </c>
      <c r="BAL46" s="3" t="str">
        <f t="shared" si="277"/>
        <v/>
      </c>
      <c r="BAQ46" s="3" t="str">
        <f t="shared" si="278"/>
        <v/>
      </c>
      <c r="BAS46" s="6">
        <v>39538</v>
      </c>
      <c r="BAT46" s="1">
        <v>10.24</v>
      </c>
      <c r="BAU46" s="1">
        <v>29543472</v>
      </c>
      <c r="BAV46" s="3">
        <f t="shared" si="279"/>
        <v>302525153.28000003</v>
      </c>
      <c r="BBA46" s="3" t="str">
        <f t="shared" si="280"/>
        <v/>
      </c>
      <c r="BBF46" s="3" t="str">
        <f t="shared" si="281"/>
        <v/>
      </c>
      <c r="BBK46" s="3" t="str">
        <f t="shared" si="282"/>
        <v/>
      </c>
      <c r="BBP46" s="3" t="str">
        <f t="shared" si="283"/>
        <v/>
      </c>
      <c r="BBU46" s="3" t="str">
        <f t="shared" si="284"/>
        <v/>
      </c>
      <c r="BBW46" s="6">
        <v>39538</v>
      </c>
      <c r="BBX46" s="1">
        <v>9.7200000000000006</v>
      </c>
      <c r="BBY46" s="1">
        <v>55621558</v>
      </c>
      <c r="BBZ46" s="3">
        <f t="shared" si="285"/>
        <v>540641543.75999999</v>
      </c>
      <c r="BCE46" s="3" t="str">
        <f t="shared" si="286"/>
        <v/>
      </c>
      <c r="BCJ46" s="3" t="str">
        <f t="shared" si="287"/>
        <v/>
      </c>
      <c r="BCO46" s="3" t="str">
        <f t="shared" si="288"/>
        <v/>
      </c>
      <c r="BCT46" s="3" t="str">
        <f t="shared" si="289"/>
        <v/>
      </c>
      <c r="BCY46" s="3" t="str">
        <f t="shared" si="290"/>
        <v/>
      </c>
      <c r="BDD46" s="3" t="str">
        <f t="shared" si="291"/>
        <v/>
      </c>
      <c r="BDI46" s="3" t="str">
        <f t="shared" si="292"/>
        <v/>
      </c>
      <c r="BDN46" s="3" t="str">
        <f t="shared" si="293"/>
        <v/>
      </c>
      <c r="BDS46" s="3" t="str">
        <f t="shared" si="294"/>
        <v/>
      </c>
      <c r="BDU46" s="6">
        <v>39538</v>
      </c>
      <c r="BDV46" s="1">
        <v>6.9399999999999995</v>
      </c>
      <c r="BDW46" s="1">
        <v>76774403</v>
      </c>
      <c r="BDX46" s="3">
        <f t="shared" si="295"/>
        <v>532814356.81999993</v>
      </c>
      <c r="BDZ46" s="6">
        <v>39538</v>
      </c>
      <c r="BEA46" s="1">
        <v>8.93</v>
      </c>
      <c r="BEB46" s="1">
        <v>246645622</v>
      </c>
      <c r="BEC46" s="3">
        <f t="shared" si="296"/>
        <v>2202545404.46</v>
      </c>
      <c r="BEH46" s="3" t="str">
        <f t="shared" si="297"/>
        <v/>
      </c>
      <c r="BEM46" s="3" t="str">
        <f t="shared" si="298"/>
        <v/>
      </c>
      <c r="BER46" s="3" t="str">
        <f t="shared" si="299"/>
        <v/>
      </c>
      <c r="BET46" s="6">
        <v>39538</v>
      </c>
      <c r="BEU46" s="1">
        <v>24.24</v>
      </c>
      <c r="BEV46" s="1">
        <v>149632560</v>
      </c>
      <c r="BEW46" s="3">
        <f t="shared" si="300"/>
        <v>3627093254.3999996</v>
      </c>
      <c r="BEY46" s="6">
        <v>39538</v>
      </c>
      <c r="BEZ46" s="1">
        <v>21.52</v>
      </c>
      <c r="BFA46" s="1">
        <v>48633086</v>
      </c>
      <c r="BFB46" s="3">
        <f t="shared" si="301"/>
        <v>1046584010.72</v>
      </c>
      <c r="BFD46" s="6">
        <v>39538</v>
      </c>
      <c r="BFE46" s="1">
        <v>17.63</v>
      </c>
      <c r="BFF46" s="1">
        <v>28988967</v>
      </c>
      <c r="BFG46" s="3">
        <f t="shared" si="302"/>
        <v>511075488.20999998</v>
      </c>
      <c r="BFI46" s="6">
        <v>39538</v>
      </c>
      <c r="BFJ46" s="1">
        <v>16.399999999999999</v>
      </c>
      <c r="BFK46" s="1">
        <v>42053737</v>
      </c>
      <c r="BFL46" s="3">
        <f t="shared" si="303"/>
        <v>689681286.79999995</v>
      </c>
      <c r="BFN46" s="6">
        <v>39538</v>
      </c>
      <c r="BFO46" s="1">
        <v>7.3</v>
      </c>
      <c r="BFP46" s="1">
        <v>464308297</v>
      </c>
      <c r="BFQ46" s="3">
        <f t="shared" si="304"/>
        <v>3389450568.0999999</v>
      </c>
      <c r="BFS46" s="6">
        <v>39538</v>
      </c>
      <c r="BFT46" s="1">
        <v>3.7572999999999999</v>
      </c>
      <c r="BFU46" s="1">
        <v>436817691</v>
      </c>
      <c r="BFV46" s="3">
        <f t="shared" si="305"/>
        <v>1641255110.3943</v>
      </c>
      <c r="BFX46" s="6">
        <v>39538</v>
      </c>
      <c r="BFY46" s="1">
        <v>21.22</v>
      </c>
      <c r="BFZ46" s="1">
        <v>12109161</v>
      </c>
      <c r="BGA46" s="3">
        <f t="shared" si="306"/>
        <v>256956396.41999999</v>
      </c>
      <c r="BGF46" s="3" t="str">
        <f t="shared" si="307"/>
        <v/>
      </c>
      <c r="BGH46" s="6">
        <v>39538</v>
      </c>
      <c r="BGI46" s="1">
        <v>36.26</v>
      </c>
      <c r="BGJ46" s="1">
        <v>71574504</v>
      </c>
      <c r="BGK46" s="3">
        <f t="shared" si="308"/>
        <v>2595291515.04</v>
      </c>
      <c r="BGM46" s="6">
        <v>39538</v>
      </c>
      <c r="BGN46" s="1">
        <v>27.89</v>
      </c>
      <c r="BGO46" s="1">
        <v>18521061</v>
      </c>
      <c r="BGP46" s="3">
        <f t="shared" si="309"/>
        <v>516552391.29000002</v>
      </c>
      <c r="BGR46" s="6">
        <v>39538</v>
      </c>
      <c r="BGS46" s="1">
        <v>25.74</v>
      </c>
      <c r="BGT46" s="1">
        <v>96757290</v>
      </c>
      <c r="BGU46" s="3">
        <f t="shared" si="310"/>
        <v>2490532644.5999999</v>
      </c>
      <c r="BGZ46" s="3" t="str">
        <f t="shared" si="311"/>
        <v/>
      </c>
      <c r="BHB46" s="6">
        <v>39538</v>
      </c>
      <c r="BHC46" s="1">
        <v>6.95</v>
      </c>
      <c r="BHD46" s="1">
        <v>75074560</v>
      </c>
      <c r="BHE46" s="3">
        <f t="shared" si="312"/>
        <v>521768192</v>
      </c>
      <c r="BHJ46" s="3" t="str">
        <f t="shared" si="313"/>
        <v/>
      </c>
      <c r="BHL46" s="6">
        <v>39538</v>
      </c>
      <c r="BHM46" s="1">
        <v>9.39</v>
      </c>
      <c r="BHN46" s="1">
        <v>519668663</v>
      </c>
      <c r="BHO46" s="3">
        <f t="shared" si="314"/>
        <v>4879688745.5700006</v>
      </c>
      <c r="BHQ46" s="6">
        <v>39538</v>
      </c>
      <c r="BHR46" s="1">
        <v>41.478700000000003</v>
      </c>
      <c r="BHS46" s="1">
        <v>68189475</v>
      </c>
      <c r="BHT46" s="3">
        <f t="shared" si="315"/>
        <v>2828410776.6825004</v>
      </c>
      <c r="BHV46" s="6">
        <v>39538</v>
      </c>
      <c r="BHW46" s="1">
        <v>43.64</v>
      </c>
      <c r="BHX46" s="1">
        <v>39559432</v>
      </c>
      <c r="BHY46" s="3">
        <f t="shared" si="316"/>
        <v>1726373612.48</v>
      </c>
      <c r="BIA46" s="6">
        <v>39538</v>
      </c>
      <c r="BIB46" s="1">
        <v>25</v>
      </c>
      <c r="BIC46" s="1">
        <v>769107964</v>
      </c>
      <c r="BID46" s="3">
        <f t="shared" si="317"/>
        <v>19227699100</v>
      </c>
      <c r="BIF46" s="6">
        <v>39538</v>
      </c>
      <c r="BIG46" s="1">
        <v>20.94</v>
      </c>
      <c r="BIH46" s="1">
        <v>490499945</v>
      </c>
      <c r="BII46" s="3">
        <f t="shared" si="318"/>
        <v>10271068848.300001</v>
      </c>
      <c r="BIK46" s="6">
        <v>39538</v>
      </c>
      <c r="BIL46" s="1">
        <v>14.295</v>
      </c>
      <c r="BIM46" s="1">
        <v>145549122</v>
      </c>
      <c r="BIN46" s="3">
        <f t="shared" si="319"/>
        <v>2080624698.99</v>
      </c>
      <c r="BIP46" s="6">
        <v>39538</v>
      </c>
      <c r="BIQ46" s="1">
        <v>19.68</v>
      </c>
      <c r="BIR46" s="1">
        <v>668801794</v>
      </c>
      <c r="BIS46" s="3">
        <f t="shared" si="320"/>
        <v>13162019305.92</v>
      </c>
      <c r="BIU46" s="6">
        <v>39538</v>
      </c>
      <c r="BIV46" s="1">
        <v>10.68</v>
      </c>
      <c r="BIW46" s="1">
        <v>374066179</v>
      </c>
      <c r="BIX46" s="3">
        <f t="shared" si="321"/>
        <v>3995026791.7199998</v>
      </c>
      <c r="BIZ46" s="6">
        <v>39538</v>
      </c>
      <c r="BJA46" s="1">
        <v>20.05</v>
      </c>
      <c r="BJB46" s="1">
        <v>505085346</v>
      </c>
      <c r="BJC46" s="3">
        <f t="shared" si="322"/>
        <v>10126961187.300001</v>
      </c>
      <c r="BJH46" s="3" t="str">
        <f t="shared" si="323"/>
        <v/>
      </c>
      <c r="BJJ46" s="6">
        <v>39538</v>
      </c>
      <c r="BJK46" s="1">
        <v>22.71</v>
      </c>
      <c r="BJL46" s="1">
        <v>88162690</v>
      </c>
      <c r="BJM46" s="3">
        <f t="shared" si="324"/>
        <v>2002174689.9000001</v>
      </c>
      <c r="BJR46" s="3" t="str">
        <f t="shared" si="325"/>
        <v/>
      </c>
      <c r="BJT46" s="6">
        <v>39538</v>
      </c>
      <c r="BJU46" s="1">
        <v>5.89</v>
      </c>
      <c r="BJV46" s="1">
        <v>1709677848</v>
      </c>
      <c r="BJW46" s="3">
        <f t="shared" si="326"/>
        <v>10070002524.719999</v>
      </c>
      <c r="BKB46" s="3" t="str">
        <f t="shared" si="327"/>
        <v/>
      </c>
      <c r="BKG46" s="3" t="str">
        <f t="shared" si="328"/>
        <v/>
      </c>
      <c r="BKI46" s="6">
        <v>39538</v>
      </c>
      <c r="BKJ46" s="1">
        <v>20.39</v>
      </c>
      <c r="BKK46" s="1">
        <v>267523729</v>
      </c>
      <c r="BKL46" s="3">
        <f t="shared" si="329"/>
        <v>5454808834.3100004</v>
      </c>
      <c r="BKQ46" s="3" t="str">
        <f t="shared" si="330"/>
        <v/>
      </c>
      <c r="BKS46" s="6">
        <v>39538</v>
      </c>
      <c r="BKT46" s="1">
        <v>11.11</v>
      </c>
      <c r="BKU46" s="1">
        <v>83041591</v>
      </c>
      <c r="BKV46" s="3">
        <f t="shared" si="331"/>
        <v>922592076.00999999</v>
      </c>
      <c r="BKX46" s="6">
        <v>39538</v>
      </c>
      <c r="BKY46" s="1">
        <v>56.64</v>
      </c>
      <c r="BKZ46" s="1">
        <v>102155432</v>
      </c>
      <c r="BLA46" s="3">
        <f t="shared" si="332"/>
        <v>5786083668.4800005</v>
      </c>
      <c r="BLC46" s="6">
        <v>39538</v>
      </c>
      <c r="BLD46" s="1">
        <v>37.1</v>
      </c>
      <c r="BLE46" s="1">
        <v>316638559</v>
      </c>
      <c r="BLF46" s="3">
        <f t="shared" si="333"/>
        <v>11747290538.9</v>
      </c>
      <c r="BLH46" s="6">
        <v>39538</v>
      </c>
      <c r="BLI46" s="1">
        <v>113.98</v>
      </c>
      <c r="BLJ46" s="1">
        <v>25463516</v>
      </c>
      <c r="BLK46" s="3">
        <f t="shared" si="334"/>
        <v>2902331553.6800003</v>
      </c>
      <c r="BLM46" s="6">
        <v>39538</v>
      </c>
      <c r="BLN46" s="1">
        <v>23.75</v>
      </c>
      <c r="BLO46" s="1">
        <v>480997949</v>
      </c>
      <c r="BLP46" s="3">
        <f t="shared" si="335"/>
        <v>11423701288.75</v>
      </c>
      <c r="BLR46" s="6">
        <v>39538</v>
      </c>
      <c r="BLS46" s="1">
        <v>16.62</v>
      </c>
      <c r="BLT46" s="1">
        <v>876016928</v>
      </c>
      <c r="BLU46" s="3">
        <f t="shared" si="336"/>
        <v>14559401343.360001</v>
      </c>
      <c r="BLZ46" s="3" t="str">
        <f t="shared" si="337"/>
        <v/>
      </c>
      <c r="BMB46" s="6">
        <v>39538</v>
      </c>
      <c r="BMC46" s="1">
        <v>21.331</v>
      </c>
      <c r="BMD46" s="1">
        <v>209000726</v>
      </c>
      <c r="BME46" s="3">
        <f t="shared" si="338"/>
        <v>4458194486.3059998</v>
      </c>
      <c r="BMJ46" s="3" t="str">
        <f t="shared" si="339"/>
        <v/>
      </c>
      <c r="BML46" s="6">
        <v>39538</v>
      </c>
      <c r="BMM46" s="1">
        <v>32.33</v>
      </c>
      <c r="BMN46" s="1">
        <v>392249127</v>
      </c>
      <c r="BMO46" s="3">
        <f t="shared" si="340"/>
        <v>12681414275.91</v>
      </c>
      <c r="BMQ46" s="6">
        <v>39538</v>
      </c>
      <c r="BMR46" s="1">
        <v>27.04</v>
      </c>
      <c r="BMS46" s="1">
        <v>398937077</v>
      </c>
      <c r="BMT46" s="3">
        <f t="shared" si="341"/>
        <v>10787258562.08</v>
      </c>
      <c r="BMV46" s="6">
        <v>39538</v>
      </c>
      <c r="BMW46" s="1">
        <v>35.5</v>
      </c>
      <c r="BMX46" s="1">
        <v>74692624</v>
      </c>
      <c r="BMY46" s="3">
        <f t="shared" si="342"/>
        <v>2651588152</v>
      </c>
      <c r="BND46" s="3" t="str">
        <f t="shared" si="343"/>
        <v/>
      </c>
      <c r="BNF46" s="6">
        <v>39538</v>
      </c>
      <c r="BNG46" s="1">
        <v>36.82</v>
      </c>
      <c r="BNH46" s="1">
        <v>153184796</v>
      </c>
      <c r="BNI46" s="3">
        <f t="shared" si="344"/>
        <v>5640264188.7200003</v>
      </c>
      <c r="BNK46" s="6">
        <v>39538</v>
      </c>
      <c r="BNL46" s="1">
        <v>52.37</v>
      </c>
      <c r="BNM46" s="1">
        <v>163317299</v>
      </c>
      <c r="BNN46" s="3">
        <f t="shared" si="345"/>
        <v>8552926948.6299992</v>
      </c>
      <c r="BNP46" s="6">
        <v>39538</v>
      </c>
      <c r="BNQ46" s="1">
        <v>38.22</v>
      </c>
      <c r="BNR46" s="1">
        <v>178465289</v>
      </c>
      <c r="BNS46" s="3">
        <f t="shared" si="346"/>
        <v>6820943345.5799999</v>
      </c>
      <c r="BNU46" s="6">
        <v>39538</v>
      </c>
      <c r="BNV46" s="1">
        <v>54.42</v>
      </c>
      <c r="BNW46" s="1">
        <v>78636991</v>
      </c>
      <c r="BNX46" s="3">
        <f t="shared" si="347"/>
        <v>4279425050.2200003</v>
      </c>
      <c r="BNZ46" s="6">
        <v>39538</v>
      </c>
      <c r="BOA46" s="1">
        <v>49.92</v>
      </c>
      <c r="BOB46" s="1">
        <v>311321701</v>
      </c>
      <c r="BOC46" s="3">
        <f t="shared" si="348"/>
        <v>15541179313.92</v>
      </c>
      <c r="BOE46" s="6">
        <v>39538</v>
      </c>
      <c r="BOF46" s="1">
        <v>66.489999999999995</v>
      </c>
      <c r="BOG46" s="1">
        <v>77715943</v>
      </c>
      <c r="BOH46" s="3">
        <f t="shared" si="349"/>
        <v>5167333050.0699997</v>
      </c>
      <c r="BOJ46" s="6">
        <v>39538</v>
      </c>
      <c r="BOK46" s="1">
        <v>20.729900000000001</v>
      </c>
      <c r="BOL46" s="1">
        <v>1221096416</v>
      </c>
      <c r="BOM46" s="3">
        <f t="shared" si="350"/>
        <v>25313206594.038403</v>
      </c>
      <c r="BOO46" s="6">
        <v>39538</v>
      </c>
      <c r="BOP46" s="1">
        <v>27.01</v>
      </c>
      <c r="BOQ46" s="1">
        <v>260395941</v>
      </c>
      <c r="BOR46" s="3">
        <f t="shared" si="351"/>
        <v>7033294366.4100008</v>
      </c>
      <c r="BOT46" s="6">
        <v>39538</v>
      </c>
      <c r="BOU46" s="1">
        <v>12.558999999999999</v>
      </c>
      <c r="BOV46" s="1">
        <v>1054036391</v>
      </c>
      <c r="BOW46" s="3">
        <f t="shared" si="352"/>
        <v>13237643034.568998</v>
      </c>
      <c r="BOY46" s="6">
        <v>39538</v>
      </c>
      <c r="BOZ46" s="1">
        <v>108.117</v>
      </c>
      <c r="BPA46" s="1">
        <v>201610425</v>
      </c>
      <c r="BPB46" s="3">
        <f t="shared" si="353"/>
        <v>21797514319.725002</v>
      </c>
      <c r="BPD46" s="6">
        <v>39538</v>
      </c>
      <c r="BPE46" s="1">
        <v>42.82</v>
      </c>
      <c r="BPF46" s="1">
        <v>143945603</v>
      </c>
      <c r="BPG46" s="3">
        <f t="shared" si="354"/>
        <v>6163750720.46</v>
      </c>
      <c r="BPI46" s="6">
        <v>39538</v>
      </c>
      <c r="BPJ46" s="1">
        <v>18.829999999999998</v>
      </c>
      <c r="BPK46" s="1">
        <v>908607282</v>
      </c>
      <c r="BPL46" s="3">
        <f t="shared" si="355"/>
        <v>17109075120.059998</v>
      </c>
      <c r="BPQ46" s="3" t="str">
        <f t="shared" si="356"/>
        <v/>
      </c>
      <c r="BPS46" s="6">
        <v>39538</v>
      </c>
      <c r="BPT46" s="1">
        <v>19.510000000000002</v>
      </c>
      <c r="BPU46" s="1">
        <v>1758432844</v>
      </c>
      <c r="BPV46" s="3">
        <f t="shared" si="357"/>
        <v>34307024786.440002</v>
      </c>
      <c r="BPX46" s="6">
        <v>39538</v>
      </c>
      <c r="BPY46" s="1">
        <v>14.467499999999999</v>
      </c>
      <c r="BPZ46" s="1">
        <v>469390568</v>
      </c>
      <c r="BQA46" s="3">
        <f t="shared" si="358"/>
        <v>6790908042.54</v>
      </c>
      <c r="BQF46" s="3" t="str">
        <f t="shared" si="359"/>
        <v/>
      </c>
      <c r="BQH46" s="6">
        <v>39538</v>
      </c>
      <c r="BQI46" s="1">
        <v>4.95</v>
      </c>
      <c r="BQJ46" s="1">
        <v>885836343</v>
      </c>
      <c r="BQK46" s="3">
        <f t="shared" si="360"/>
        <v>4384889897.8500004</v>
      </c>
      <c r="BQM46" s="6">
        <v>39538</v>
      </c>
      <c r="BQN46" s="1">
        <v>35.590000000000003</v>
      </c>
      <c r="BQO46" s="1">
        <v>566712345</v>
      </c>
      <c r="BQP46" s="3">
        <f t="shared" si="361"/>
        <v>20169292358.550003</v>
      </c>
      <c r="BQU46" s="3" t="str">
        <f t="shared" si="362"/>
        <v/>
      </c>
      <c r="BQW46" s="6">
        <v>39538</v>
      </c>
      <c r="BQX46" s="1">
        <v>25.765000000000001</v>
      </c>
      <c r="BQY46" s="1">
        <v>1233992378</v>
      </c>
      <c r="BQZ46" s="3">
        <f t="shared" si="363"/>
        <v>31793813619.170002</v>
      </c>
      <c r="BRB46" s="6">
        <v>39538</v>
      </c>
      <c r="BRC46" s="1">
        <v>19.79</v>
      </c>
      <c r="BRD46" s="1">
        <v>1126767285</v>
      </c>
      <c r="BRE46" s="3">
        <f t="shared" si="364"/>
        <v>22298724570.149998</v>
      </c>
      <c r="BRG46" s="6">
        <v>39538</v>
      </c>
      <c r="BRH46" s="1">
        <v>24.09</v>
      </c>
      <c r="BRI46" s="1">
        <v>4421567263</v>
      </c>
      <c r="BRJ46" s="3">
        <f t="shared" si="365"/>
        <v>106515555365.67</v>
      </c>
      <c r="BRL46" s="6">
        <v>39538</v>
      </c>
      <c r="BRM46" s="1">
        <v>21.18</v>
      </c>
      <c r="BRN46" s="1">
        <v>5288494503</v>
      </c>
      <c r="BRO46" s="3">
        <f t="shared" si="366"/>
        <v>112010313573.53999</v>
      </c>
      <c r="BRQ46" s="6">
        <v>39538</v>
      </c>
      <c r="BRR46" s="1">
        <v>19.559999999999999</v>
      </c>
      <c r="BRS46" s="1">
        <v>2878078208</v>
      </c>
      <c r="BRT46" s="3">
        <f t="shared" si="367"/>
        <v>56295209748.479996</v>
      </c>
      <c r="BRV46" s="6">
        <v>39538</v>
      </c>
      <c r="BRW46" s="1">
        <v>85.36</v>
      </c>
      <c r="BRX46" s="1">
        <v>802199192</v>
      </c>
      <c r="BRY46" s="3">
        <f t="shared" si="368"/>
        <v>68475723029.120003</v>
      </c>
      <c r="BSA46" s="6">
        <v>39538</v>
      </c>
      <c r="BSB46" s="1">
        <v>15.59</v>
      </c>
      <c r="BSC46" s="1">
        <v>1274174432</v>
      </c>
      <c r="BSD46" s="3">
        <f t="shared" si="369"/>
        <v>19864379394.880001</v>
      </c>
      <c r="BSF46" s="6">
        <v>39538</v>
      </c>
      <c r="BSG46" s="1">
        <v>29.1</v>
      </c>
      <c r="BSH46" s="1">
        <v>2383578968</v>
      </c>
      <c r="BSI46" s="3">
        <f t="shared" si="370"/>
        <v>69362147968.800003</v>
      </c>
      <c r="BSN46" s="3" t="str">
        <f t="shared" si="371"/>
        <v/>
      </c>
      <c r="BSP46" s="6">
        <v>39538</v>
      </c>
      <c r="BSQ46" s="1">
        <v>220.44800000000001</v>
      </c>
      <c r="BSR46" s="1">
        <v>480739019</v>
      </c>
      <c r="BSS46" s="3">
        <f t="shared" si="372"/>
        <v>105977955260.51201</v>
      </c>
      <c r="BSU46" s="6">
        <v>39538</v>
      </c>
      <c r="BSV46" s="1">
        <v>20.5</v>
      </c>
      <c r="BSW46" s="1">
        <v>20747585754</v>
      </c>
      <c r="BSX46" s="3">
        <f t="shared" si="373"/>
        <v>425325507957</v>
      </c>
    </row>
    <row r="47" spans="2:1870" x14ac:dyDescent="0.2">
      <c r="B47" s="6">
        <v>39447</v>
      </c>
      <c r="C47" s="1">
        <v>0.6</v>
      </c>
      <c r="D47" s="1">
        <v>4336</v>
      </c>
      <c r="E47" s="3">
        <f t="shared" si="0"/>
        <v>2601.6</v>
      </c>
      <c r="G47" s="6">
        <v>39353</v>
      </c>
      <c r="H47" s="1">
        <v>2E-3</v>
      </c>
      <c r="I47" s="1">
        <v>1090780</v>
      </c>
      <c r="J47" s="3">
        <f t="shared" si="1"/>
        <v>2181.56</v>
      </c>
      <c r="O47" s="3" t="str">
        <f t="shared" si="2"/>
        <v/>
      </c>
      <c r="T47" s="3" t="str">
        <f t="shared" si="3"/>
        <v/>
      </c>
      <c r="V47" s="6">
        <v>39447</v>
      </c>
      <c r="W47" s="1">
        <v>0.53</v>
      </c>
      <c r="X47" s="1">
        <v>11565620</v>
      </c>
      <c r="Y47" s="3">
        <f t="shared" si="4"/>
        <v>6129778.6000000006</v>
      </c>
      <c r="AA47" s="6">
        <v>39447</v>
      </c>
      <c r="AB47" s="1">
        <v>1.8799999999999999E-4</v>
      </c>
      <c r="AC47" s="1">
        <v>430930</v>
      </c>
      <c r="AD47" s="3">
        <f t="shared" si="5"/>
        <v>81.014839999999992</v>
      </c>
      <c r="AF47" s="6">
        <v>39171</v>
      </c>
      <c r="AG47" s="1">
        <v>1.25E-4</v>
      </c>
      <c r="AH47" s="1">
        <v>195291</v>
      </c>
      <c r="AI47" s="3">
        <f t="shared" si="6"/>
        <v>24.411375</v>
      </c>
      <c r="AK47" s="6">
        <v>39447</v>
      </c>
      <c r="AL47" s="1">
        <v>540.00009999999997</v>
      </c>
      <c r="AM47" s="1">
        <v>521</v>
      </c>
      <c r="AN47" s="3">
        <f t="shared" si="7"/>
        <v>281340.05209999997</v>
      </c>
      <c r="AS47" s="3" t="str">
        <f t="shared" si="8"/>
        <v/>
      </c>
      <c r="AX47" s="3" t="str">
        <f t="shared" si="9"/>
        <v/>
      </c>
      <c r="AZ47" s="6">
        <v>39447</v>
      </c>
      <c r="BA47" s="1">
        <v>90.909099999999995</v>
      </c>
      <c r="BB47" s="1">
        <v>31</v>
      </c>
      <c r="BC47" s="3">
        <f t="shared" si="10"/>
        <v>2818.1821</v>
      </c>
      <c r="BE47" s="6">
        <v>39262</v>
      </c>
      <c r="BF47" s="1">
        <v>1.8129999999999999E-3</v>
      </c>
      <c r="BG47" s="1">
        <v>23616286</v>
      </c>
      <c r="BH47" s="3">
        <f t="shared" si="11"/>
        <v>42816.326518000002</v>
      </c>
      <c r="BJ47" s="6">
        <v>39447</v>
      </c>
      <c r="BK47" s="1">
        <v>0.12</v>
      </c>
      <c r="BL47" s="1">
        <v>333358</v>
      </c>
      <c r="BM47" s="3">
        <f t="shared" si="12"/>
        <v>40002.959999999999</v>
      </c>
      <c r="BR47" s="3" t="str">
        <f t="shared" si="13"/>
        <v/>
      </c>
      <c r="BT47" s="6">
        <v>38716</v>
      </c>
      <c r="BU47" s="1">
        <v>1E-4</v>
      </c>
      <c r="BV47" s="1">
        <v>100441</v>
      </c>
      <c r="BW47" s="3">
        <f t="shared" si="14"/>
        <v>10.0441</v>
      </c>
      <c r="CB47" s="3" t="str">
        <f t="shared" si="15"/>
        <v/>
      </c>
      <c r="CD47" s="6">
        <v>39447</v>
      </c>
      <c r="CE47" s="1">
        <v>0.36</v>
      </c>
      <c r="CF47" s="1">
        <v>1488330</v>
      </c>
      <c r="CG47" s="3">
        <f t="shared" si="16"/>
        <v>535798.79999999993</v>
      </c>
      <c r="CI47" s="6">
        <v>39447</v>
      </c>
      <c r="CJ47" s="1">
        <v>2E-3</v>
      </c>
      <c r="CK47" s="1">
        <v>2772291</v>
      </c>
      <c r="CL47" s="3">
        <f t="shared" si="17"/>
        <v>5544.5820000000003</v>
      </c>
      <c r="CQ47" s="3" t="str">
        <f t="shared" si="18"/>
        <v/>
      </c>
      <c r="CS47" s="6">
        <v>39447</v>
      </c>
      <c r="CT47" s="1">
        <v>6.49</v>
      </c>
      <c r="CU47" s="1">
        <v>8179884</v>
      </c>
      <c r="CV47" s="3">
        <f t="shared" si="19"/>
        <v>53087447.160000004</v>
      </c>
      <c r="CX47" s="6">
        <v>39447</v>
      </c>
      <c r="CY47" s="1">
        <v>8.25</v>
      </c>
      <c r="CZ47" s="1">
        <v>1408669</v>
      </c>
      <c r="DA47" s="3">
        <f t="shared" si="20"/>
        <v>11621519.25</v>
      </c>
      <c r="DC47" s="6">
        <v>39447</v>
      </c>
      <c r="DD47" s="1">
        <v>0.3</v>
      </c>
      <c r="DE47" s="1">
        <v>192899</v>
      </c>
      <c r="DF47" s="3">
        <f t="shared" si="21"/>
        <v>57869.7</v>
      </c>
      <c r="DH47" s="6">
        <v>39447</v>
      </c>
      <c r="DI47" s="1">
        <v>2.86</v>
      </c>
      <c r="DJ47" s="1">
        <v>4791176</v>
      </c>
      <c r="DK47" s="3">
        <f t="shared" si="22"/>
        <v>13702763.359999999</v>
      </c>
      <c r="DM47" s="6">
        <v>39171</v>
      </c>
      <c r="DN47" s="1">
        <v>60</v>
      </c>
      <c r="DO47" s="1">
        <v>1770</v>
      </c>
      <c r="DP47" s="3">
        <f t="shared" si="23"/>
        <v>106200</v>
      </c>
      <c r="DR47" s="6">
        <v>39447</v>
      </c>
      <c r="DS47" s="1">
        <v>2.4500000000000002</v>
      </c>
      <c r="DT47" s="1">
        <v>674355</v>
      </c>
      <c r="DU47" s="3">
        <f t="shared" si="24"/>
        <v>1652169.7500000002</v>
      </c>
      <c r="DW47" s="6">
        <v>39080</v>
      </c>
      <c r="DX47" s="1">
        <v>2879.9994000000002</v>
      </c>
      <c r="DY47" s="1">
        <v>49</v>
      </c>
      <c r="DZ47" s="3">
        <f t="shared" si="25"/>
        <v>141119.9706</v>
      </c>
      <c r="EB47" s="6">
        <v>39447</v>
      </c>
      <c r="EC47" s="1">
        <v>4.05</v>
      </c>
      <c r="ED47" s="1">
        <v>244500</v>
      </c>
      <c r="EE47" s="3">
        <f t="shared" si="26"/>
        <v>990225</v>
      </c>
      <c r="EG47" s="6">
        <v>39447</v>
      </c>
      <c r="EH47" s="1">
        <v>176.4</v>
      </c>
      <c r="EI47" s="1">
        <v>160905</v>
      </c>
      <c r="EJ47" s="3">
        <f t="shared" si="27"/>
        <v>28383642</v>
      </c>
      <c r="EL47" s="6">
        <v>39447</v>
      </c>
      <c r="EM47" s="1">
        <v>7.75</v>
      </c>
      <c r="EN47" s="1">
        <v>3912957</v>
      </c>
      <c r="EO47" s="3">
        <f t="shared" si="28"/>
        <v>30325416.75</v>
      </c>
      <c r="EQ47" s="6">
        <v>37256</v>
      </c>
      <c r="ER47" s="1">
        <v>0.2</v>
      </c>
      <c r="ES47" s="1">
        <v>20800</v>
      </c>
      <c r="ET47" s="3">
        <f t="shared" si="29"/>
        <v>4160</v>
      </c>
      <c r="EY47" s="3" t="str">
        <f t="shared" si="30"/>
        <v/>
      </c>
      <c r="FD47" s="3" t="str">
        <f t="shared" si="31"/>
        <v/>
      </c>
      <c r="FI47" s="3" t="str">
        <f t="shared" si="32"/>
        <v/>
      </c>
      <c r="FK47" s="6">
        <v>39447</v>
      </c>
      <c r="FL47" s="1">
        <v>31.84</v>
      </c>
      <c r="FM47" s="1">
        <v>6396848</v>
      </c>
      <c r="FN47" s="3">
        <f t="shared" si="33"/>
        <v>203675640.31999999</v>
      </c>
      <c r="FP47" s="6">
        <v>39447</v>
      </c>
      <c r="FQ47" s="1">
        <v>0.17</v>
      </c>
      <c r="FR47" s="1">
        <v>24232155</v>
      </c>
      <c r="FS47" s="3">
        <f t="shared" si="34"/>
        <v>4119466.35</v>
      </c>
      <c r="FU47" s="6">
        <v>39447</v>
      </c>
      <c r="FV47" s="1">
        <v>0.5</v>
      </c>
      <c r="FW47" s="1">
        <v>108751</v>
      </c>
      <c r="FX47" s="3">
        <f t="shared" si="35"/>
        <v>54375.5</v>
      </c>
      <c r="FZ47" s="6">
        <v>39447</v>
      </c>
      <c r="GA47" s="1">
        <v>99</v>
      </c>
      <c r="GB47" s="1">
        <v>39464</v>
      </c>
      <c r="GC47" s="3">
        <f t="shared" si="36"/>
        <v>3906936</v>
      </c>
      <c r="GE47" s="6">
        <v>39353</v>
      </c>
      <c r="GF47" s="1">
        <v>1.6E-2</v>
      </c>
      <c r="GG47" s="1">
        <v>587571</v>
      </c>
      <c r="GH47" s="3">
        <f t="shared" si="37"/>
        <v>9401.1360000000004</v>
      </c>
      <c r="GJ47" s="6">
        <v>39447</v>
      </c>
      <c r="GK47" s="1">
        <v>1.24</v>
      </c>
      <c r="GL47" s="1">
        <v>17271243</v>
      </c>
      <c r="GM47" s="3">
        <f t="shared" si="38"/>
        <v>21416341.32</v>
      </c>
      <c r="GR47" s="3" t="str">
        <f t="shared" si="39"/>
        <v/>
      </c>
      <c r="GW47" s="3" t="str">
        <f t="shared" si="40"/>
        <v/>
      </c>
      <c r="HB47" s="3" t="str">
        <f t="shared" si="41"/>
        <v/>
      </c>
      <c r="HD47" s="6">
        <v>39447</v>
      </c>
      <c r="HE47" s="1">
        <v>20700004.140000001</v>
      </c>
      <c r="HF47" s="1">
        <v>0</v>
      </c>
      <c r="HG47" s="3" t="str">
        <f t="shared" si="42"/>
        <v/>
      </c>
      <c r="HL47" s="3" t="str">
        <f t="shared" si="43"/>
        <v/>
      </c>
      <c r="HN47" s="6">
        <v>39447</v>
      </c>
      <c r="HO47" s="1">
        <v>0.69</v>
      </c>
      <c r="HP47" s="1">
        <v>173916</v>
      </c>
      <c r="HQ47" s="3">
        <f t="shared" si="44"/>
        <v>120002.04</v>
      </c>
      <c r="HS47" s="6">
        <v>39447</v>
      </c>
      <c r="HT47" s="1">
        <v>3.08</v>
      </c>
      <c r="HU47" s="1">
        <v>7674524</v>
      </c>
      <c r="HV47" s="3">
        <f t="shared" si="45"/>
        <v>23637533.920000002</v>
      </c>
      <c r="IA47" s="3" t="str">
        <f t="shared" si="46"/>
        <v/>
      </c>
      <c r="IC47" s="6">
        <v>39447</v>
      </c>
      <c r="ID47" s="1">
        <v>3.05</v>
      </c>
      <c r="IE47" s="1">
        <v>403</v>
      </c>
      <c r="IF47" s="3">
        <f t="shared" si="47"/>
        <v>1229.1499999999999</v>
      </c>
      <c r="IH47" s="6">
        <v>39447</v>
      </c>
      <c r="II47" s="1">
        <v>6</v>
      </c>
      <c r="IJ47" s="1">
        <v>420470</v>
      </c>
      <c r="IK47" s="3">
        <f t="shared" si="48"/>
        <v>2522820</v>
      </c>
      <c r="IM47" s="6">
        <v>39447</v>
      </c>
      <c r="IN47" s="1">
        <v>6.0000000000000001E-3</v>
      </c>
      <c r="IO47" s="1">
        <v>63507179</v>
      </c>
      <c r="IP47" s="3">
        <f t="shared" si="49"/>
        <v>381043.07400000002</v>
      </c>
      <c r="IR47" s="6">
        <v>39447</v>
      </c>
      <c r="IS47" s="1">
        <v>1117.2001</v>
      </c>
      <c r="IT47" s="1">
        <v>7360</v>
      </c>
      <c r="IU47" s="3">
        <f t="shared" si="50"/>
        <v>8222592.7360000005</v>
      </c>
      <c r="IW47" s="6">
        <v>39447</v>
      </c>
      <c r="IX47" s="1">
        <v>3.51</v>
      </c>
      <c r="IY47" s="1">
        <v>994900</v>
      </c>
      <c r="IZ47" s="3">
        <f t="shared" si="51"/>
        <v>3492099</v>
      </c>
      <c r="JB47" s="6">
        <v>39447</v>
      </c>
      <c r="JC47" s="1">
        <v>1.2625</v>
      </c>
      <c r="JD47" s="1">
        <v>6760</v>
      </c>
      <c r="JE47" s="3">
        <f t="shared" si="52"/>
        <v>8534.5</v>
      </c>
      <c r="JG47" s="6">
        <v>39447</v>
      </c>
      <c r="JH47" s="1">
        <v>3.11</v>
      </c>
      <c r="JI47" s="1">
        <v>3125825</v>
      </c>
      <c r="JJ47" s="3">
        <f t="shared" si="53"/>
        <v>9721315.75</v>
      </c>
      <c r="JO47" s="3" t="str">
        <f t="shared" si="54"/>
        <v/>
      </c>
      <c r="JQ47" s="6">
        <v>39447</v>
      </c>
      <c r="JR47" s="1">
        <v>812.5</v>
      </c>
      <c r="JS47" s="1">
        <v>323</v>
      </c>
      <c r="JT47" s="3">
        <f t="shared" si="55"/>
        <v>262437.5</v>
      </c>
      <c r="JY47" s="3" t="str">
        <f t="shared" si="56"/>
        <v/>
      </c>
      <c r="KA47" s="6">
        <v>38260</v>
      </c>
      <c r="KB47" s="1">
        <v>7.25</v>
      </c>
      <c r="KC47" s="1">
        <v>47418</v>
      </c>
      <c r="KD47" s="3">
        <f t="shared" si="57"/>
        <v>343780.5</v>
      </c>
      <c r="KI47" s="3" t="str">
        <f t="shared" si="58"/>
        <v/>
      </c>
      <c r="KK47" s="6">
        <v>39447</v>
      </c>
      <c r="KL47" s="1">
        <v>22.36</v>
      </c>
      <c r="KM47" s="1">
        <v>3021736</v>
      </c>
      <c r="KN47" s="3">
        <f t="shared" si="59"/>
        <v>67566016.959999993</v>
      </c>
      <c r="KS47" s="3" t="str">
        <f t="shared" si="60"/>
        <v/>
      </c>
      <c r="KU47" s="6">
        <v>39447</v>
      </c>
      <c r="KV47" s="1">
        <v>2.0499999999999998</v>
      </c>
      <c r="KW47" s="1">
        <v>1433054</v>
      </c>
      <c r="KX47" s="3">
        <f t="shared" si="61"/>
        <v>2937760.6999999997</v>
      </c>
      <c r="LC47" s="3" t="str">
        <f t="shared" si="62"/>
        <v/>
      </c>
      <c r="LE47" s="6">
        <v>39447</v>
      </c>
      <c r="LF47" s="1">
        <v>1.6E-2</v>
      </c>
      <c r="LG47" s="1">
        <v>1137832</v>
      </c>
      <c r="LH47" s="3">
        <f t="shared" si="63"/>
        <v>18205.312000000002</v>
      </c>
      <c r="LJ47" s="6">
        <v>39447</v>
      </c>
      <c r="LK47" s="1">
        <v>52.012500000000003</v>
      </c>
      <c r="LL47" s="1">
        <v>23220</v>
      </c>
      <c r="LM47" s="3">
        <f t="shared" si="64"/>
        <v>1207730.25</v>
      </c>
      <c r="LO47" s="6">
        <v>39171</v>
      </c>
      <c r="LP47" s="1">
        <v>2</v>
      </c>
      <c r="LQ47" s="1">
        <v>2650</v>
      </c>
      <c r="LR47" s="3">
        <f t="shared" si="65"/>
        <v>5300</v>
      </c>
      <c r="LW47" s="3" t="str">
        <f t="shared" si="66"/>
        <v/>
      </c>
      <c r="MB47" s="3" t="str">
        <f t="shared" si="67"/>
        <v/>
      </c>
      <c r="MD47" s="6">
        <v>39447</v>
      </c>
      <c r="ME47" s="1">
        <v>0.33</v>
      </c>
      <c r="MF47" s="1">
        <v>381210</v>
      </c>
      <c r="MG47" s="3">
        <f t="shared" si="68"/>
        <v>125799.3</v>
      </c>
      <c r="ML47" s="3" t="str">
        <f t="shared" si="69"/>
        <v/>
      </c>
      <c r="MQ47" s="3" t="str">
        <f t="shared" si="70"/>
        <v/>
      </c>
      <c r="MV47" s="3" t="str">
        <f t="shared" si="71"/>
        <v/>
      </c>
      <c r="NA47" s="3" t="str">
        <f t="shared" si="72"/>
        <v/>
      </c>
      <c r="NC47" s="6">
        <v>39447</v>
      </c>
      <c r="ND47" s="1">
        <v>1.6099999999999999</v>
      </c>
      <c r="NE47" s="1">
        <v>1086696</v>
      </c>
      <c r="NF47" s="3">
        <f t="shared" si="73"/>
        <v>1749580.5599999998</v>
      </c>
      <c r="NK47" s="3" t="str">
        <f t="shared" si="74"/>
        <v/>
      </c>
      <c r="NM47" s="6">
        <v>39447</v>
      </c>
      <c r="NN47" s="1">
        <v>0.21</v>
      </c>
      <c r="NO47" s="1">
        <v>47602</v>
      </c>
      <c r="NP47" s="3">
        <f t="shared" si="75"/>
        <v>9996.42</v>
      </c>
      <c r="NR47" s="6">
        <v>39447</v>
      </c>
      <c r="NS47" s="1">
        <v>48.5</v>
      </c>
      <c r="NT47" s="1">
        <v>644560</v>
      </c>
      <c r="NU47" s="3">
        <f t="shared" si="76"/>
        <v>31261160</v>
      </c>
      <c r="NZ47" s="3" t="str">
        <f t="shared" si="77"/>
        <v/>
      </c>
      <c r="OB47" s="6">
        <v>39447</v>
      </c>
      <c r="OC47" s="1">
        <v>1.87</v>
      </c>
      <c r="OD47" s="1">
        <v>14626611</v>
      </c>
      <c r="OE47" s="3">
        <f t="shared" si="78"/>
        <v>27351762.57</v>
      </c>
      <c r="OG47" s="6">
        <v>39447</v>
      </c>
      <c r="OH47" s="1">
        <v>0.85</v>
      </c>
      <c r="OI47" s="1">
        <v>88251</v>
      </c>
      <c r="OJ47" s="3">
        <f t="shared" si="79"/>
        <v>75013.349999999991</v>
      </c>
      <c r="OO47" s="3" t="str">
        <f t="shared" si="80"/>
        <v/>
      </c>
      <c r="OQ47" s="6">
        <v>39447</v>
      </c>
      <c r="OR47" s="1">
        <v>597.6</v>
      </c>
      <c r="OS47" s="1">
        <v>22862</v>
      </c>
      <c r="OT47" s="3">
        <f t="shared" si="81"/>
        <v>13662331.200000001</v>
      </c>
      <c r="OV47" s="6">
        <v>39447</v>
      </c>
      <c r="OW47" s="1">
        <v>1.37</v>
      </c>
      <c r="OX47" s="1">
        <v>252466</v>
      </c>
      <c r="OY47" s="3">
        <f t="shared" si="82"/>
        <v>345878.42000000004</v>
      </c>
      <c r="PA47" s="6">
        <v>39447</v>
      </c>
      <c r="PB47" s="1">
        <v>5.36</v>
      </c>
      <c r="PC47" s="1">
        <v>2752384</v>
      </c>
      <c r="PD47" s="3">
        <f t="shared" si="83"/>
        <v>14752778.24</v>
      </c>
      <c r="PI47" s="3" t="str">
        <f t="shared" si="84"/>
        <v/>
      </c>
      <c r="PK47" s="6">
        <v>39447</v>
      </c>
      <c r="PL47" s="1">
        <v>1.55</v>
      </c>
      <c r="PM47" s="1">
        <v>64901</v>
      </c>
      <c r="PN47" s="3">
        <f t="shared" si="85"/>
        <v>100596.55</v>
      </c>
      <c r="PP47" s="6">
        <v>39447</v>
      </c>
      <c r="PQ47" s="1">
        <v>124.9969</v>
      </c>
      <c r="PR47" s="1">
        <v>5842</v>
      </c>
      <c r="PS47" s="3">
        <f t="shared" si="86"/>
        <v>730231.8898</v>
      </c>
      <c r="PX47" s="3" t="str">
        <f t="shared" si="87"/>
        <v/>
      </c>
      <c r="QC47" s="3" t="str">
        <f t="shared" si="88"/>
        <v/>
      </c>
      <c r="QE47" s="6">
        <v>39447</v>
      </c>
      <c r="QF47" s="1">
        <v>2.06</v>
      </c>
      <c r="QG47" s="1">
        <v>852924</v>
      </c>
      <c r="QH47" s="3">
        <f t="shared" si="89"/>
        <v>1757023.44</v>
      </c>
      <c r="QJ47" s="6">
        <v>38807</v>
      </c>
      <c r="QK47" s="1">
        <v>0.125</v>
      </c>
      <c r="QL47" s="1">
        <v>26</v>
      </c>
      <c r="QM47" s="3">
        <f t="shared" si="90"/>
        <v>3.25</v>
      </c>
      <c r="QO47" s="6">
        <v>39447</v>
      </c>
      <c r="QP47" s="1">
        <v>23.2</v>
      </c>
      <c r="QQ47" s="1">
        <v>718110</v>
      </c>
      <c r="QR47" s="3">
        <f t="shared" si="91"/>
        <v>16660152</v>
      </c>
      <c r="QT47" s="6">
        <v>39447</v>
      </c>
      <c r="QU47" s="1">
        <v>44.75</v>
      </c>
      <c r="QV47" s="1">
        <v>366555</v>
      </c>
      <c r="QW47" s="3">
        <f t="shared" si="92"/>
        <v>16403336.25</v>
      </c>
      <c r="RB47" s="3" t="str">
        <f t="shared" si="93"/>
        <v/>
      </c>
      <c r="RD47" s="6">
        <v>39447</v>
      </c>
      <c r="RE47" s="1">
        <v>26</v>
      </c>
      <c r="RF47" s="1">
        <v>3716</v>
      </c>
      <c r="RG47" s="3">
        <f t="shared" si="94"/>
        <v>96616</v>
      </c>
      <c r="RI47" s="6">
        <v>39447</v>
      </c>
      <c r="RJ47" s="1">
        <v>867.30020000000002</v>
      </c>
      <c r="RK47" s="1">
        <v>12416</v>
      </c>
      <c r="RL47" s="3">
        <f t="shared" si="95"/>
        <v>10768399.283199999</v>
      </c>
      <c r="RN47" s="6">
        <v>39447</v>
      </c>
      <c r="RO47" s="1">
        <v>206.4</v>
      </c>
      <c r="RP47" s="1">
        <v>3459790</v>
      </c>
      <c r="RQ47" s="3">
        <f t="shared" si="96"/>
        <v>714100656</v>
      </c>
      <c r="RS47" s="6">
        <v>39447</v>
      </c>
      <c r="RT47" s="1">
        <v>7.65</v>
      </c>
      <c r="RU47" s="1">
        <v>37788</v>
      </c>
      <c r="RV47" s="3">
        <f t="shared" si="97"/>
        <v>289078.2</v>
      </c>
      <c r="RX47" s="6">
        <v>39447</v>
      </c>
      <c r="RY47" s="1">
        <v>10.050000000000001</v>
      </c>
      <c r="RZ47" s="1">
        <v>176307</v>
      </c>
      <c r="SA47" s="3">
        <f t="shared" si="98"/>
        <v>1771885.35</v>
      </c>
      <c r="SF47" s="3" t="str">
        <f t="shared" si="99"/>
        <v/>
      </c>
      <c r="SH47" s="6">
        <v>39447</v>
      </c>
      <c r="SI47" s="1">
        <v>8.1999999999999993</v>
      </c>
      <c r="SJ47" s="1">
        <v>357395</v>
      </c>
      <c r="SK47" s="3">
        <f t="shared" si="100"/>
        <v>2930638.9999999995</v>
      </c>
      <c r="SM47" s="6">
        <v>39262</v>
      </c>
      <c r="SN47" s="1">
        <v>1600</v>
      </c>
      <c r="SO47" s="1">
        <v>187</v>
      </c>
      <c r="SP47" s="3">
        <f t="shared" si="101"/>
        <v>299200</v>
      </c>
      <c r="SU47" s="3" t="str">
        <f t="shared" si="102"/>
        <v/>
      </c>
      <c r="SZ47" s="3" t="str">
        <f t="shared" si="103"/>
        <v/>
      </c>
      <c r="TB47" s="6">
        <v>39447</v>
      </c>
      <c r="TC47" s="1">
        <v>14</v>
      </c>
      <c r="TD47" s="1">
        <v>6500</v>
      </c>
      <c r="TE47" s="3">
        <f t="shared" si="104"/>
        <v>91000</v>
      </c>
      <c r="TG47" s="6">
        <v>39447</v>
      </c>
      <c r="TH47" s="1">
        <v>18</v>
      </c>
      <c r="TI47" s="1">
        <v>265637</v>
      </c>
      <c r="TJ47" s="3">
        <f t="shared" si="105"/>
        <v>4781466</v>
      </c>
      <c r="TL47" s="6">
        <v>39447</v>
      </c>
      <c r="TM47" s="1">
        <v>1.3</v>
      </c>
      <c r="TN47" s="1">
        <v>1035353</v>
      </c>
      <c r="TO47" s="3">
        <f t="shared" si="106"/>
        <v>1345958.9000000001</v>
      </c>
      <c r="TQ47" s="6">
        <v>39447</v>
      </c>
      <c r="TR47" s="1">
        <v>9.24</v>
      </c>
      <c r="TS47" s="1">
        <v>2490965</v>
      </c>
      <c r="TT47" s="3">
        <f t="shared" si="107"/>
        <v>23016516.600000001</v>
      </c>
      <c r="TY47" s="3" t="str">
        <f t="shared" si="108"/>
        <v/>
      </c>
      <c r="UA47" s="6">
        <v>39447</v>
      </c>
      <c r="UB47" s="1">
        <v>13.35</v>
      </c>
      <c r="UC47" s="1">
        <v>7441078</v>
      </c>
      <c r="UD47" s="3">
        <f t="shared" si="109"/>
        <v>99338391.299999997</v>
      </c>
      <c r="UI47" s="3" t="str">
        <f t="shared" si="110"/>
        <v/>
      </c>
      <c r="UK47" s="6">
        <v>39447</v>
      </c>
      <c r="UL47" s="1">
        <v>71.64</v>
      </c>
      <c r="UM47" s="1">
        <v>69136</v>
      </c>
      <c r="UN47" s="3">
        <f t="shared" si="111"/>
        <v>4952903.04</v>
      </c>
      <c r="UP47" s="6">
        <v>39447</v>
      </c>
      <c r="UQ47" s="1">
        <v>22.25</v>
      </c>
      <c r="UR47" s="1">
        <v>216353</v>
      </c>
      <c r="US47" s="3">
        <f t="shared" si="112"/>
        <v>4813854.25</v>
      </c>
      <c r="UX47" s="3" t="str">
        <f t="shared" si="113"/>
        <v/>
      </c>
      <c r="VC47" s="3" t="str">
        <f t="shared" si="114"/>
        <v/>
      </c>
      <c r="VH47" s="3" t="str">
        <f t="shared" si="115"/>
        <v/>
      </c>
      <c r="VJ47" s="6">
        <v>39447</v>
      </c>
      <c r="VK47" s="1">
        <v>93.974999999999994</v>
      </c>
      <c r="VL47" s="1">
        <v>79018</v>
      </c>
      <c r="VM47" s="3">
        <f t="shared" si="116"/>
        <v>7425716.5499999998</v>
      </c>
      <c r="VO47" s="6">
        <v>39447</v>
      </c>
      <c r="VP47" s="1">
        <v>87</v>
      </c>
      <c r="VQ47" s="1">
        <v>105732</v>
      </c>
      <c r="VR47" s="3">
        <f t="shared" si="117"/>
        <v>9198684</v>
      </c>
      <c r="VT47" s="6">
        <v>39447</v>
      </c>
      <c r="VU47" s="1">
        <v>1.6</v>
      </c>
      <c r="VV47" s="1">
        <v>87907</v>
      </c>
      <c r="VW47" s="3">
        <f t="shared" si="118"/>
        <v>140651.20000000001</v>
      </c>
      <c r="VY47" s="6">
        <v>39447</v>
      </c>
      <c r="VZ47" s="1">
        <v>6.1</v>
      </c>
      <c r="WA47" s="1">
        <v>502280</v>
      </c>
      <c r="WB47" s="3">
        <f t="shared" si="119"/>
        <v>3063908</v>
      </c>
      <c r="WG47" s="3" t="str">
        <f t="shared" si="120"/>
        <v/>
      </c>
      <c r="WL47" s="3" t="str">
        <f t="shared" si="121"/>
        <v/>
      </c>
      <c r="WN47" s="6">
        <v>39447</v>
      </c>
      <c r="WO47" s="1">
        <v>15.7727</v>
      </c>
      <c r="WP47" s="1">
        <v>34217</v>
      </c>
      <c r="WQ47" s="3">
        <f t="shared" si="122"/>
        <v>539694.47589999996</v>
      </c>
      <c r="WS47" s="6">
        <v>39447</v>
      </c>
      <c r="WT47" s="1">
        <v>200.4</v>
      </c>
      <c r="WU47" s="1">
        <v>686443</v>
      </c>
      <c r="WV47" s="3">
        <f t="shared" si="123"/>
        <v>137563177.20000002</v>
      </c>
      <c r="WX47" s="6">
        <v>39447</v>
      </c>
      <c r="WY47" s="1">
        <v>5.18</v>
      </c>
      <c r="WZ47" s="1">
        <v>27679582</v>
      </c>
      <c r="XA47" s="3">
        <f t="shared" si="124"/>
        <v>143380234.75999999</v>
      </c>
      <c r="XC47" s="6">
        <v>39447</v>
      </c>
      <c r="XD47" s="1">
        <v>0.45</v>
      </c>
      <c r="XE47" s="1">
        <v>1491685</v>
      </c>
      <c r="XF47" s="3">
        <f t="shared" si="125"/>
        <v>671258.25</v>
      </c>
      <c r="XK47" s="3" t="str">
        <f t="shared" si="126"/>
        <v/>
      </c>
      <c r="XM47" s="6">
        <v>39447</v>
      </c>
      <c r="XN47" s="1">
        <v>13.75</v>
      </c>
      <c r="XO47" s="1">
        <v>41149</v>
      </c>
      <c r="XP47" s="3">
        <f t="shared" si="127"/>
        <v>565798.75</v>
      </c>
      <c r="XU47" s="3" t="str">
        <f t="shared" si="128"/>
        <v/>
      </c>
      <c r="XW47" s="6">
        <v>39447</v>
      </c>
      <c r="XX47" s="1">
        <v>344</v>
      </c>
      <c r="XY47" s="1">
        <v>3644</v>
      </c>
      <c r="XZ47" s="3">
        <f t="shared" si="129"/>
        <v>1253536</v>
      </c>
      <c r="YE47" s="3" t="str">
        <f t="shared" si="130"/>
        <v/>
      </c>
      <c r="YG47" s="6">
        <v>39447</v>
      </c>
      <c r="YH47" s="1">
        <v>29.25</v>
      </c>
      <c r="YI47" s="1">
        <v>1364877</v>
      </c>
      <c r="YJ47" s="3">
        <f t="shared" si="131"/>
        <v>39922652.25</v>
      </c>
      <c r="YL47" s="6">
        <v>39447</v>
      </c>
      <c r="YM47" s="1">
        <v>2.4500000000000002</v>
      </c>
      <c r="YN47" s="1">
        <v>2417488</v>
      </c>
      <c r="YO47" s="3">
        <f t="shared" si="132"/>
        <v>5922845.6000000006</v>
      </c>
      <c r="YT47" s="3" t="str">
        <f t="shared" si="133"/>
        <v/>
      </c>
      <c r="YV47" s="6">
        <v>39447</v>
      </c>
      <c r="YW47" s="1">
        <v>8.48</v>
      </c>
      <c r="YX47" s="1">
        <v>6025900</v>
      </c>
      <c r="YY47" s="3">
        <f t="shared" si="134"/>
        <v>51099632</v>
      </c>
      <c r="ZA47" s="6">
        <v>39447</v>
      </c>
      <c r="ZB47" s="1">
        <v>8.9390999999999998</v>
      </c>
      <c r="ZC47" s="1">
        <v>51346</v>
      </c>
      <c r="ZD47" s="3">
        <f t="shared" si="135"/>
        <v>458987.02860000002</v>
      </c>
      <c r="ZF47" s="6">
        <v>39447</v>
      </c>
      <c r="ZG47" s="1">
        <v>18.5</v>
      </c>
      <c r="ZH47" s="1">
        <v>18345400</v>
      </c>
      <c r="ZI47" s="3">
        <f t="shared" si="136"/>
        <v>339389900</v>
      </c>
      <c r="ZK47" s="6">
        <v>39447</v>
      </c>
      <c r="ZL47" s="1">
        <v>3.3</v>
      </c>
      <c r="ZM47" s="1">
        <v>7914672</v>
      </c>
      <c r="ZN47" s="3">
        <f t="shared" si="137"/>
        <v>26118417.599999998</v>
      </c>
      <c r="ZP47" s="6">
        <v>39447</v>
      </c>
      <c r="ZQ47" s="1">
        <v>9.75</v>
      </c>
      <c r="ZR47" s="1">
        <v>46360</v>
      </c>
      <c r="ZS47" s="3">
        <f t="shared" si="138"/>
        <v>452010</v>
      </c>
      <c r="ZX47" s="3" t="str">
        <f t="shared" si="139"/>
        <v/>
      </c>
      <c r="AAC47" s="3" t="str">
        <f t="shared" si="140"/>
        <v/>
      </c>
      <c r="AAH47" s="3" t="str">
        <f t="shared" si="141"/>
        <v/>
      </c>
      <c r="AAM47" s="3" t="str">
        <f t="shared" si="142"/>
        <v/>
      </c>
      <c r="AAO47" s="6">
        <v>39447</v>
      </c>
      <c r="AAP47" s="1">
        <v>2.5499999999999998</v>
      </c>
      <c r="AAQ47" s="1">
        <v>1938312</v>
      </c>
      <c r="AAR47" s="3">
        <f t="shared" si="143"/>
        <v>4942695.5999999996</v>
      </c>
      <c r="AAW47" s="3" t="str">
        <f t="shared" si="144"/>
        <v/>
      </c>
      <c r="ABB47" s="3" t="str">
        <f t="shared" si="145"/>
        <v/>
      </c>
      <c r="ABG47" s="3" t="str">
        <f t="shared" si="146"/>
        <v/>
      </c>
      <c r="ABL47" s="3" t="str">
        <f t="shared" si="147"/>
        <v/>
      </c>
      <c r="ABN47" s="6">
        <v>39447</v>
      </c>
      <c r="ABO47" s="1">
        <v>14.54</v>
      </c>
      <c r="ABP47" s="1">
        <v>24524060</v>
      </c>
      <c r="ABQ47" s="3">
        <f t="shared" si="148"/>
        <v>356579832.39999998</v>
      </c>
      <c r="ABV47" s="3" t="str">
        <f t="shared" si="149"/>
        <v/>
      </c>
      <c r="ABX47" s="6">
        <v>39447</v>
      </c>
      <c r="ABY47" s="1">
        <v>3.1</v>
      </c>
      <c r="ABZ47" s="1">
        <v>478522</v>
      </c>
      <c r="ACA47" s="3">
        <f t="shared" si="150"/>
        <v>1483418.2</v>
      </c>
      <c r="ACC47" s="6">
        <v>39447</v>
      </c>
      <c r="ACD47" s="1">
        <v>21.52</v>
      </c>
      <c r="ACE47" s="1">
        <v>10753278</v>
      </c>
      <c r="ACF47" s="3">
        <f t="shared" si="151"/>
        <v>231410542.56</v>
      </c>
      <c r="ACK47" s="3" t="str">
        <f t="shared" si="152"/>
        <v/>
      </c>
      <c r="ACP47" s="3" t="str">
        <f t="shared" si="153"/>
        <v/>
      </c>
      <c r="ACU47" s="3" t="str">
        <f t="shared" si="154"/>
        <v/>
      </c>
      <c r="ACZ47" s="3" t="str">
        <f t="shared" si="155"/>
        <v/>
      </c>
      <c r="ADB47" s="6">
        <v>39447</v>
      </c>
      <c r="ADC47" s="1">
        <v>55.2</v>
      </c>
      <c r="ADD47" s="1">
        <v>105486218</v>
      </c>
      <c r="ADE47" s="3">
        <f t="shared" si="156"/>
        <v>5822839233.6000004</v>
      </c>
      <c r="ADG47" s="6">
        <v>39447</v>
      </c>
      <c r="ADH47" s="1">
        <v>10.48</v>
      </c>
      <c r="ADI47" s="1">
        <v>103720580</v>
      </c>
      <c r="ADJ47" s="3">
        <f t="shared" si="157"/>
        <v>1086991678.4000001</v>
      </c>
      <c r="ADL47" s="6">
        <v>39447</v>
      </c>
      <c r="ADM47" s="1">
        <v>12.95</v>
      </c>
      <c r="ADN47" s="1">
        <v>36213816</v>
      </c>
      <c r="ADO47" s="3">
        <f t="shared" si="158"/>
        <v>468968917.19999999</v>
      </c>
      <c r="ADT47" s="3" t="str">
        <f t="shared" si="159"/>
        <v/>
      </c>
      <c r="ADY47" s="3" t="str">
        <f t="shared" si="160"/>
        <v/>
      </c>
      <c r="AED47" s="3" t="str">
        <f t="shared" si="161"/>
        <v/>
      </c>
      <c r="AEF47" s="6">
        <v>39447</v>
      </c>
      <c r="AEG47" s="1">
        <v>9.8152000000000008</v>
      </c>
      <c r="AEH47" s="1">
        <v>176656</v>
      </c>
      <c r="AEI47" s="3">
        <f t="shared" si="162"/>
        <v>1733913.9712</v>
      </c>
      <c r="AEN47" s="3" t="str">
        <f t="shared" si="163"/>
        <v/>
      </c>
      <c r="AEP47" s="6"/>
      <c r="AES47" s="3" t="str">
        <f t="shared" si="164"/>
        <v/>
      </c>
      <c r="AEU47" s="6">
        <v>39447</v>
      </c>
      <c r="AEV47" s="1">
        <v>6.43</v>
      </c>
      <c r="AEW47" s="1">
        <v>22095019</v>
      </c>
      <c r="AEX47" s="3">
        <f t="shared" si="165"/>
        <v>142070972.16999999</v>
      </c>
      <c r="AEZ47" s="6">
        <v>39447</v>
      </c>
      <c r="AFA47" s="1">
        <v>12.2</v>
      </c>
      <c r="AFB47" s="1">
        <v>16148167</v>
      </c>
      <c r="AFC47" s="3">
        <f t="shared" si="166"/>
        <v>197007637.39999998</v>
      </c>
      <c r="AFH47" s="3" t="str">
        <f t="shared" si="167"/>
        <v/>
      </c>
      <c r="AFM47" s="3" t="str">
        <f t="shared" si="168"/>
        <v/>
      </c>
      <c r="AFR47" s="3" t="str">
        <f t="shared" si="169"/>
        <v/>
      </c>
      <c r="AFW47" s="3" t="str">
        <f t="shared" si="170"/>
        <v/>
      </c>
      <c r="AGB47" s="3" t="str">
        <f t="shared" si="171"/>
        <v/>
      </c>
      <c r="AGD47" s="6">
        <v>39447</v>
      </c>
      <c r="AGE47" s="1">
        <v>5.3667999999999996</v>
      </c>
      <c r="AGF47" s="1">
        <v>58436948</v>
      </c>
      <c r="AGG47" s="3">
        <f t="shared" si="172"/>
        <v>313619412.52639997</v>
      </c>
      <c r="AGL47" s="3" t="str">
        <f t="shared" si="173"/>
        <v/>
      </c>
      <c r="AGQ47" s="3" t="str">
        <f t="shared" si="174"/>
        <v/>
      </c>
      <c r="AGS47" s="6">
        <v>39447</v>
      </c>
      <c r="AGT47" s="1">
        <v>3.26</v>
      </c>
      <c r="AGU47" s="1">
        <v>29050705</v>
      </c>
      <c r="AGV47" s="3">
        <f t="shared" si="175"/>
        <v>94705298.299999997</v>
      </c>
      <c r="AGX47" s="6">
        <v>39447</v>
      </c>
      <c r="AGY47" s="1">
        <v>6.2</v>
      </c>
      <c r="AGZ47" s="1">
        <v>15117211</v>
      </c>
      <c r="AHA47" s="3">
        <f t="shared" si="176"/>
        <v>93726708.200000003</v>
      </c>
      <c r="AHC47" s="6">
        <v>39447</v>
      </c>
      <c r="AHD47" s="1">
        <v>13.4</v>
      </c>
      <c r="AHE47" s="1">
        <v>16812997</v>
      </c>
      <c r="AHF47" s="3">
        <f t="shared" si="177"/>
        <v>225294159.80000001</v>
      </c>
      <c r="AHK47" s="3" t="str">
        <f t="shared" si="178"/>
        <v/>
      </c>
      <c r="AHP47" s="3" t="str">
        <f t="shared" si="179"/>
        <v/>
      </c>
      <c r="AHU47" s="3" t="str">
        <f t="shared" si="180"/>
        <v/>
      </c>
      <c r="AHZ47" s="3" t="str">
        <f t="shared" si="181"/>
        <v/>
      </c>
      <c r="AIB47" s="6">
        <v>39447</v>
      </c>
      <c r="AIC47" s="1">
        <v>15.22</v>
      </c>
      <c r="AID47" s="1">
        <v>45368028</v>
      </c>
      <c r="AIE47" s="3">
        <f t="shared" si="182"/>
        <v>690501386.16000009</v>
      </c>
      <c r="AIJ47" s="3" t="str">
        <f t="shared" si="183"/>
        <v/>
      </c>
      <c r="AIO47" s="3" t="str">
        <f t="shared" si="184"/>
        <v/>
      </c>
      <c r="AIT47" s="3" t="str">
        <f t="shared" si="185"/>
        <v/>
      </c>
      <c r="AIV47" s="6">
        <v>39447</v>
      </c>
      <c r="AIW47" s="1">
        <v>32.11</v>
      </c>
      <c r="AIX47" s="1">
        <v>19536708</v>
      </c>
      <c r="AIY47" s="3">
        <f t="shared" si="186"/>
        <v>627323693.88</v>
      </c>
      <c r="AJD47" s="3" t="str">
        <f t="shared" si="187"/>
        <v/>
      </c>
      <c r="AJI47" s="3" t="str">
        <f t="shared" si="188"/>
        <v/>
      </c>
      <c r="AJN47" s="3" t="str">
        <f t="shared" si="189"/>
        <v/>
      </c>
      <c r="AJS47" s="3" t="str">
        <f t="shared" si="190"/>
        <v/>
      </c>
      <c r="AJU47" s="6">
        <v>39447</v>
      </c>
      <c r="AJV47" s="1">
        <v>9.01</v>
      </c>
      <c r="AJW47" s="1">
        <v>11318019</v>
      </c>
      <c r="AJX47" s="3">
        <f t="shared" si="191"/>
        <v>101975351.19</v>
      </c>
      <c r="AKC47" s="3" t="str">
        <f t="shared" si="192"/>
        <v/>
      </c>
      <c r="AKH47" s="3" t="str">
        <f t="shared" si="193"/>
        <v/>
      </c>
      <c r="AKM47" s="3" t="str">
        <f t="shared" si="194"/>
        <v/>
      </c>
      <c r="AKR47" s="3" t="str">
        <f t="shared" si="195"/>
        <v/>
      </c>
      <c r="AKT47" s="6">
        <v>39447</v>
      </c>
      <c r="AKU47" s="1">
        <v>18.39</v>
      </c>
      <c r="AKV47" s="1">
        <v>2835219</v>
      </c>
      <c r="AKW47" s="3">
        <f t="shared" si="196"/>
        <v>52139677.410000004</v>
      </c>
      <c r="AKY47" s="6">
        <v>39447</v>
      </c>
      <c r="AKZ47" s="1">
        <v>25.39</v>
      </c>
      <c r="ALA47" s="1">
        <v>92416153</v>
      </c>
      <c r="ALB47" s="3">
        <f t="shared" si="197"/>
        <v>2346446124.6700001</v>
      </c>
      <c r="ALG47" s="3" t="str">
        <f t="shared" si="198"/>
        <v/>
      </c>
      <c r="ALI47" s="6">
        <v>39447</v>
      </c>
      <c r="ALJ47" s="1">
        <v>2.06</v>
      </c>
      <c r="ALK47" s="1">
        <v>7820438</v>
      </c>
      <c r="ALL47" s="3">
        <f t="shared" si="199"/>
        <v>16110102.280000001</v>
      </c>
      <c r="ALN47" s="6">
        <v>39447</v>
      </c>
      <c r="ALO47" s="1">
        <v>5.22</v>
      </c>
      <c r="ALP47" s="1">
        <v>12283224</v>
      </c>
      <c r="ALQ47" s="3">
        <f t="shared" si="200"/>
        <v>64118429.279999994</v>
      </c>
      <c r="ALS47" s="6">
        <v>39447</v>
      </c>
      <c r="ALT47" s="1">
        <v>10.52</v>
      </c>
      <c r="ALU47" s="1">
        <v>1986300</v>
      </c>
      <c r="ALV47" s="3">
        <f t="shared" si="201"/>
        <v>20895876</v>
      </c>
      <c r="AMA47" s="3" t="str">
        <f t="shared" si="202"/>
        <v/>
      </c>
      <c r="AMF47" s="3" t="str">
        <f t="shared" si="203"/>
        <v/>
      </c>
      <c r="AMK47" s="3" t="str">
        <f t="shared" si="204"/>
        <v/>
      </c>
      <c r="AMP47" s="3" t="str">
        <f t="shared" si="205"/>
        <v/>
      </c>
      <c r="AMU47" s="3" t="str">
        <f t="shared" si="206"/>
        <v/>
      </c>
      <c r="AMZ47" s="3" t="str">
        <f t="shared" si="207"/>
        <v/>
      </c>
      <c r="ANB47" s="6">
        <v>39447</v>
      </c>
      <c r="ANC47" s="1">
        <v>9.86</v>
      </c>
      <c r="AND47" s="1">
        <v>7184860</v>
      </c>
      <c r="ANE47" s="3">
        <f t="shared" si="208"/>
        <v>70842719.599999994</v>
      </c>
      <c r="ANJ47" s="3" t="str">
        <f t="shared" si="209"/>
        <v/>
      </c>
      <c r="ANO47" s="3" t="str">
        <f t="shared" si="210"/>
        <v/>
      </c>
      <c r="ANQ47" s="6">
        <v>39447</v>
      </c>
      <c r="ANR47" s="1">
        <v>28.38</v>
      </c>
      <c r="ANS47" s="1">
        <v>1591194</v>
      </c>
      <c r="ANT47" s="3">
        <f t="shared" si="211"/>
        <v>45158085.719999999</v>
      </c>
      <c r="ANV47" s="6">
        <v>39447</v>
      </c>
      <c r="ANW47" s="1">
        <v>8.02</v>
      </c>
      <c r="ANX47" s="1">
        <v>11006350</v>
      </c>
      <c r="ANY47" s="3">
        <f t="shared" si="212"/>
        <v>88270927</v>
      </c>
      <c r="AOD47" s="3" t="str">
        <f t="shared" si="213"/>
        <v/>
      </c>
      <c r="AOI47" s="3" t="str">
        <f t="shared" si="214"/>
        <v/>
      </c>
      <c r="AOK47" s="6">
        <v>39447</v>
      </c>
      <c r="AOL47" s="1">
        <v>31.6</v>
      </c>
      <c r="AOM47" s="1">
        <v>150031</v>
      </c>
      <c r="AON47" s="3">
        <f t="shared" si="215"/>
        <v>4740979.6000000006</v>
      </c>
      <c r="AOS47" s="3" t="str">
        <f t="shared" si="216"/>
        <v/>
      </c>
      <c r="AOX47" s="3" t="str">
        <f t="shared" si="217"/>
        <v/>
      </c>
      <c r="APC47" s="3" t="str">
        <f t="shared" si="218"/>
        <v/>
      </c>
      <c r="APH47" s="3" t="str">
        <f t="shared" si="219"/>
        <v/>
      </c>
      <c r="APM47" s="3" t="str">
        <f t="shared" si="220"/>
        <v/>
      </c>
      <c r="APO47" s="6">
        <v>39447</v>
      </c>
      <c r="APP47" s="1">
        <v>130.38999999999999</v>
      </c>
      <c r="APQ47" s="1">
        <v>159391133</v>
      </c>
      <c r="APR47" s="3">
        <f t="shared" si="221"/>
        <v>20783009831.869999</v>
      </c>
      <c r="APW47" s="3" t="str">
        <f t="shared" si="222"/>
        <v/>
      </c>
      <c r="APY47" s="6">
        <v>39447</v>
      </c>
      <c r="APZ47" s="1">
        <v>12.21</v>
      </c>
      <c r="AQA47" s="1">
        <v>7866060</v>
      </c>
      <c r="AQB47" s="3">
        <f t="shared" si="223"/>
        <v>96044592.600000009</v>
      </c>
      <c r="AQD47" s="6">
        <v>39447</v>
      </c>
      <c r="AQE47" s="1">
        <v>12.42</v>
      </c>
      <c r="AQF47" s="1">
        <v>12411983</v>
      </c>
      <c r="AQG47" s="3">
        <f t="shared" si="224"/>
        <v>154156828.85999998</v>
      </c>
      <c r="AQI47" s="6">
        <v>39447</v>
      </c>
      <c r="AQJ47" s="1">
        <v>14.53</v>
      </c>
      <c r="AQK47" s="1">
        <v>12561865</v>
      </c>
      <c r="AQL47" s="3">
        <f t="shared" si="225"/>
        <v>182523898.44999999</v>
      </c>
      <c r="AQN47" s="6">
        <v>39447</v>
      </c>
      <c r="AQO47" s="1">
        <v>7.67</v>
      </c>
      <c r="AQP47" s="1">
        <v>7602115</v>
      </c>
      <c r="AQQ47" s="3">
        <f t="shared" si="226"/>
        <v>58308222.049999997</v>
      </c>
      <c r="AQS47" s="6">
        <v>39447</v>
      </c>
      <c r="AQT47" s="1">
        <v>35.86</v>
      </c>
      <c r="AQU47" s="1">
        <v>21198937</v>
      </c>
      <c r="AQV47" s="3">
        <f t="shared" si="227"/>
        <v>760193880.81999993</v>
      </c>
      <c r="ARA47" s="3" t="str">
        <f t="shared" si="228"/>
        <v/>
      </c>
      <c r="ARC47" s="6">
        <v>39447</v>
      </c>
      <c r="ARD47" s="1">
        <v>41.6</v>
      </c>
      <c r="ARE47" s="1">
        <v>34663473</v>
      </c>
      <c r="ARF47" s="3">
        <f t="shared" si="229"/>
        <v>1442000476.8</v>
      </c>
      <c r="ARH47" s="6">
        <v>39447</v>
      </c>
      <c r="ARI47" s="1">
        <v>0.89</v>
      </c>
      <c r="ARJ47" s="1">
        <v>20336045</v>
      </c>
      <c r="ARK47" s="3">
        <f t="shared" si="230"/>
        <v>18099080.050000001</v>
      </c>
      <c r="ARM47" s="6">
        <v>39447</v>
      </c>
      <c r="ARN47" s="1">
        <v>22.64</v>
      </c>
      <c r="ARO47" s="1">
        <v>10972017</v>
      </c>
      <c r="ARP47" s="3">
        <f t="shared" si="231"/>
        <v>248406464.88</v>
      </c>
      <c r="ARU47" s="3" t="str">
        <f t="shared" si="232"/>
        <v/>
      </c>
      <c r="ARZ47" s="3" t="str">
        <f t="shared" si="233"/>
        <v/>
      </c>
      <c r="ASE47" s="3" t="str">
        <f t="shared" si="234"/>
        <v/>
      </c>
      <c r="ASJ47" s="3" t="str">
        <f t="shared" si="235"/>
        <v/>
      </c>
      <c r="ASO47" s="3" t="str">
        <f t="shared" si="236"/>
        <v/>
      </c>
      <c r="ASQ47" s="6">
        <v>39447</v>
      </c>
      <c r="ASR47" s="1">
        <v>27.44</v>
      </c>
      <c r="ASS47" s="1">
        <v>113973678</v>
      </c>
      <c r="AST47" s="3">
        <f t="shared" si="237"/>
        <v>3127437724.3200002</v>
      </c>
      <c r="ASY47" s="3" t="str">
        <f t="shared" si="238"/>
        <v/>
      </c>
      <c r="ATA47" s="6">
        <v>39447</v>
      </c>
      <c r="ATB47" s="1">
        <v>14.84</v>
      </c>
      <c r="ATC47" s="1">
        <v>43784375</v>
      </c>
      <c r="ATD47" s="3">
        <f t="shared" si="239"/>
        <v>649760125</v>
      </c>
      <c r="ATF47" s="6">
        <v>39447</v>
      </c>
      <c r="ATG47" s="1">
        <v>3.54</v>
      </c>
      <c r="ATH47" s="1">
        <v>62192035</v>
      </c>
      <c r="ATI47" s="3">
        <f t="shared" si="240"/>
        <v>220159803.90000001</v>
      </c>
      <c r="ATN47" s="3" t="str">
        <f t="shared" si="241"/>
        <v/>
      </c>
      <c r="ATS47" s="3" t="str">
        <f t="shared" si="242"/>
        <v/>
      </c>
      <c r="ATX47" s="3" t="str">
        <f t="shared" si="243"/>
        <v/>
      </c>
      <c r="ATZ47" s="6">
        <v>39447</v>
      </c>
      <c r="AUA47" s="1">
        <v>34.67</v>
      </c>
      <c r="AUB47" s="1">
        <v>5103838</v>
      </c>
      <c r="AUC47" s="3">
        <f t="shared" si="244"/>
        <v>176950063.46000001</v>
      </c>
      <c r="AUH47" s="3" t="str">
        <f t="shared" si="245"/>
        <v/>
      </c>
      <c r="AUM47" s="3" t="str">
        <f t="shared" si="246"/>
        <v/>
      </c>
      <c r="AUR47" s="3" t="str">
        <f t="shared" si="247"/>
        <v/>
      </c>
      <c r="AUT47" s="6">
        <v>39447</v>
      </c>
      <c r="AUU47" s="1">
        <v>11.9</v>
      </c>
      <c r="AUV47" s="1">
        <v>10446952</v>
      </c>
      <c r="AUW47" s="3">
        <f t="shared" si="248"/>
        <v>124318728.8</v>
      </c>
      <c r="AVB47" s="3" t="str">
        <f t="shared" si="249"/>
        <v/>
      </c>
      <c r="AVD47" s="6">
        <v>39447</v>
      </c>
      <c r="AVE47" s="1">
        <v>20.94</v>
      </c>
      <c r="AVF47" s="1">
        <v>107062841</v>
      </c>
      <c r="AVG47" s="3">
        <f t="shared" si="250"/>
        <v>2241895890.54</v>
      </c>
      <c r="AVI47" s="6">
        <v>39447</v>
      </c>
      <c r="AVJ47" s="1">
        <v>26</v>
      </c>
      <c r="AVK47" s="1">
        <v>42731864</v>
      </c>
      <c r="AVL47" s="3">
        <f t="shared" si="251"/>
        <v>1111028464</v>
      </c>
      <c r="AVQ47" s="3" t="str">
        <f t="shared" si="252"/>
        <v/>
      </c>
      <c r="AVS47" s="6">
        <v>39447</v>
      </c>
      <c r="AVT47" s="1">
        <v>7.18</v>
      </c>
      <c r="AVU47" s="1">
        <v>19611192</v>
      </c>
      <c r="AVV47" s="3">
        <f t="shared" si="253"/>
        <v>140808358.56</v>
      </c>
      <c r="AVX47" s="6">
        <v>39447</v>
      </c>
      <c r="AVY47" s="1">
        <v>35.67</v>
      </c>
      <c r="AVZ47" s="1">
        <v>37655495</v>
      </c>
      <c r="AWA47" s="3">
        <f t="shared" si="254"/>
        <v>1343171506.6500001</v>
      </c>
      <c r="AWF47" s="3" t="str">
        <f t="shared" si="255"/>
        <v/>
      </c>
      <c r="AWH47" s="6">
        <v>39447</v>
      </c>
      <c r="AWI47" s="1">
        <v>25.62</v>
      </c>
      <c r="AWJ47" s="1">
        <v>21675585</v>
      </c>
      <c r="AWK47" s="3">
        <f t="shared" si="256"/>
        <v>555328487.70000005</v>
      </c>
      <c r="AWP47" s="3" t="str">
        <f t="shared" si="257"/>
        <v/>
      </c>
      <c r="AWU47" s="3" t="str">
        <f t="shared" si="258"/>
        <v/>
      </c>
      <c r="AWZ47" s="3" t="str">
        <f t="shared" si="259"/>
        <v/>
      </c>
      <c r="AXE47" s="3" t="str">
        <f t="shared" si="260"/>
        <v/>
      </c>
      <c r="AXG47" s="6">
        <v>39447</v>
      </c>
      <c r="AXH47" s="1">
        <v>13.52</v>
      </c>
      <c r="AXI47" s="1">
        <v>10617644</v>
      </c>
      <c r="AXJ47" s="3">
        <f t="shared" si="261"/>
        <v>143550546.88</v>
      </c>
      <c r="AXO47" s="3" t="str">
        <f t="shared" si="262"/>
        <v/>
      </c>
      <c r="AXT47" s="3" t="str">
        <f t="shared" si="263"/>
        <v/>
      </c>
      <c r="AXY47" s="3" t="str">
        <f t="shared" si="264"/>
        <v/>
      </c>
      <c r="AYA47" s="6">
        <v>39447</v>
      </c>
      <c r="AYB47" s="1">
        <v>26.93</v>
      </c>
      <c r="AYC47" s="1">
        <v>33460493</v>
      </c>
      <c r="AYD47" s="3">
        <f t="shared" si="265"/>
        <v>901091076.49000001</v>
      </c>
      <c r="AYF47" s="6">
        <v>39447</v>
      </c>
      <c r="AYG47" s="1">
        <v>22.48</v>
      </c>
      <c r="AYH47" s="1">
        <v>45651052</v>
      </c>
      <c r="AYI47" s="3">
        <f t="shared" si="266"/>
        <v>1026235648.96</v>
      </c>
      <c r="AYK47" s="6">
        <v>39447</v>
      </c>
      <c r="AYL47" s="1">
        <v>3.09</v>
      </c>
      <c r="AYM47" s="1">
        <v>5054360</v>
      </c>
      <c r="AYN47" s="3">
        <f t="shared" si="267"/>
        <v>15617972.399999999</v>
      </c>
      <c r="AYP47" s="6">
        <v>39447</v>
      </c>
      <c r="AYQ47" s="1">
        <v>18.510000000000002</v>
      </c>
      <c r="AYR47" s="1">
        <v>19001468</v>
      </c>
      <c r="AYS47" s="3">
        <f t="shared" si="268"/>
        <v>351717172.68000001</v>
      </c>
      <c r="AYX47" s="3" t="str">
        <f t="shared" si="269"/>
        <v/>
      </c>
      <c r="AYZ47" s="6">
        <v>39447</v>
      </c>
      <c r="AZA47" s="1">
        <v>7.5614999999999997</v>
      </c>
      <c r="AZB47" s="1">
        <v>227423837</v>
      </c>
      <c r="AZC47" s="3">
        <f t="shared" si="270"/>
        <v>1719665343.4754999</v>
      </c>
      <c r="AZH47" s="3" t="str">
        <f t="shared" si="271"/>
        <v/>
      </c>
      <c r="AZJ47" s="6">
        <v>39447</v>
      </c>
      <c r="AZK47" s="1">
        <v>34.43</v>
      </c>
      <c r="AZL47" s="1">
        <v>10294871</v>
      </c>
      <c r="AZM47" s="3">
        <f t="shared" si="272"/>
        <v>354452408.52999997</v>
      </c>
      <c r="AZO47" s="6">
        <v>39447</v>
      </c>
      <c r="AZP47" s="1">
        <v>23.25</v>
      </c>
      <c r="AZQ47" s="1">
        <v>209685437</v>
      </c>
      <c r="AZR47" s="3">
        <f t="shared" si="273"/>
        <v>4875186410.25</v>
      </c>
      <c r="AZT47" s="6">
        <v>39447</v>
      </c>
      <c r="AZU47" s="1">
        <v>18.329999999999998</v>
      </c>
      <c r="AZV47" s="1">
        <v>79600852</v>
      </c>
      <c r="AZW47" s="3">
        <f t="shared" si="274"/>
        <v>1459083617.1599998</v>
      </c>
      <c r="BAB47" s="3" t="str">
        <f t="shared" si="275"/>
        <v/>
      </c>
      <c r="BAG47" s="3" t="str">
        <f t="shared" si="276"/>
        <v/>
      </c>
      <c r="BAL47" s="3" t="str">
        <f t="shared" si="277"/>
        <v/>
      </c>
      <c r="BAQ47" s="3" t="str">
        <f t="shared" si="278"/>
        <v/>
      </c>
      <c r="BAS47" s="6">
        <v>39447</v>
      </c>
      <c r="BAT47" s="1">
        <v>11.6</v>
      </c>
      <c r="BAU47" s="1">
        <v>33766953</v>
      </c>
      <c r="BAV47" s="3">
        <f t="shared" si="279"/>
        <v>391696654.80000001</v>
      </c>
      <c r="BBA47" s="3" t="str">
        <f t="shared" si="280"/>
        <v/>
      </c>
      <c r="BBF47" s="3" t="str">
        <f t="shared" si="281"/>
        <v/>
      </c>
      <c r="BBK47" s="3" t="str">
        <f t="shared" si="282"/>
        <v/>
      </c>
      <c r="BBP47" s="3" t="str">
        <f t="shared" si="283"/>
        <v/>
      </c>
      <c r="BBU47" s="3" t="str">
        <f t="shared" si="284"/>
        <v/>
      </c>
      <c r="BBW47" s="6">
        <v>39447</v>
      </c>
      <c r="BBX47" s="1">
        <v>10.92</v>
      </c>
      <c r="BBY47" s="1">
        <v>46803277</v>
      </c>
      <c r="BBZ47" s="3">
        <f t="shared" si="285"/>
        <v>511091784.83999997</v>
      </c>
      <c r="BCE47" s="3" t="str">
        <f t="shared" si="286"/>
        <v/>
      </c>
      <c r="BCJ47" s="3" t="str">
        <f t="shared" si="287"/>
        <v/>
      </c>
      <c r="BCO47" s="3" t="str">
        <f t="shared" si="288"/>
        <v/>
      </c>
      <c r="BCT47" s="3" t="str">
        <f t="shared" si="289"/>
        <v/>
      </c>
      <c r="BCY47" s="3" t="str">
        <f t="shared" si="290"/>
        <v/>
      </c>
      <c r="BDD47" s="3" t="str">
        <f t="shared" si="291"/>
        <v/>
      </c>
      <c r="BDI47" s="3" t="str">
        <f t="shared" si="292"/>
        <v/>
      </c>
      <c r="BDN47" s="3" t="str">
        <f t="shared" si="293"/>
        <v/>
      </c>
      <c r="BDS47" s="3" t="str">
        <f t="shared" si="294"/>
        <v/>
      </c>
      <c r="BDU47" s="6">
        <v>39447</v>
      </c>
      <c r="BDV47" s="1">
        <v>6.71</v>
      </c>
      <c r="BDW47" s="1">
        <v>98904340</v>
      </c>
      <c r="BDX47" s="3">
        <f t="shared" si="295"/>
        <v>663648121.39999998</v>
      </c>
      <c r="BDZ47" s="6">
        <v>39447</v>
      </c>
      <c r="BEA47" s="1">
        <v>11.31</v>
      </c>
      <c r="BEB47" s="1">
        <v>151612454</v>
      </c>
      <c r="BEC47" s="3">
        <f t="shared" si="296"/>
        <v>1714736854.74</v>
      </c>
      <c r="BEH47" s="3" t="str">
        <f t="shared" si="297"/>
        <v/>
      </c>
      <c r="BEM47" s="3" t="str">
        <f t="shared" si="298"/>
        <v/>
      </c>
      <c r="BER47" s="3" t="str">
        <f t="shared" si="299"/>
        <v/>
      </c>
      <c r="BET47" s="6">
        <v>39447</v>
      </c>
      <c r="BEU47" s="1">
        <v>25.9</v>
      </c>
      <c r="BEV47" s="1">
        <v>100433143</v>
      </c>
      <c r="BEW47" s="3">
        <f t="shared" si="300"/>
        <v>2601218403.6999998</v>
      </c>
      <c r="BEY47" s="6">
        <v>39447</v>
      </c>
      <c r="BEZ47" s="1">
        <v>32.15</v>
      </c>
      <c r="BFA47" s="1">
        <v>47204029</v>
      </c>
      <c r="BFB47" s="3">
        <f t="shared" si="301"/>
        <v>1517609532.3499999</v>
      </c>
      <c r="BFD47" s="6">
        <v>39447</v>
      </c>
      <c r="BFE47" s="1">
        <v>21.47</v>
      </c>
      <c r="BFF47" s="1">
        <v>27605777</v>
      </c>
      <c r="BFG47" s="3">
        <f t="shared" si="302"/>
        <v>592696032.18999994</v>
      </c>
      <c r="BFI47" s="6">
        <v>39447</v>
      </c>
      <c r="BFJ47" s="1">
        <v>23.02</v>
      </c>
      <c r="BFK47" s="1">
        <v>26558060</v>
      </c>
      <c r="BFL47" s="3">
        <f t="shared" si="303"/>
        <v>611366541.20000005</v>
      </c>
      <c r="BFN47" s="6">
        <v>39447</v>
      </c>
      <c r="BFO47" s="1">
        <v>7.34</v>
      </c>
      <c r="BFP47" s="1">
        <v>544557209</v>
      </c>
      <c r="BFQ47" s="3">
        <f t="shared" si="304"/>
        <v>3997049914.0599999</v>
      </c>
      <c r="BFS47" s="6">
        <v>39447</v>
      </c>
      <c r="BFT47" s="1">
        <v>5.7338000000000005</v>
      </c>
      <c r="BFU47" s="1">
        <v>336089072</v>
      </c>
      <c r="BFV47" s="3">
        <f t="shared" si="305"/>
        <v>1927067521.0336001</v>
      </c>
      <c r="BFX47" s="6">
        <v>39447</v>
      </c>
      <c r="BFY47" s="1">
        <v>19.600000000000001</v>
      </c>
      <c r="BFZ47" s="1">
        <v>9600923</v>
      </c>
      <c r="BGA47" s="3">
        <f t="shared" si="306"/>
        <v>188178090.80000001</v>
      </c>
      <c r="BGF47" s="3" t="str">
        <f t="shared" si="307"/>
        <v/>
      </c>
      <c r="BGH47" s="6">
        <v>39447</v>
      </c>
      <c r="BGI47" s="1">
        <v>49.72</v>
      </c>
      <c r="BGJ47" s="1">
        <v>33704307</v>
      </c>
      <c r="BGK47" s="3">
        <f t="shared" si="308"/>
        <v>1675778144.04</v>
      </c>
      <c r="BGM47" s="6">
        <v>39447</v>
      </c>
      <c r="BGN47" s="1">
        <v>25.07</v>
      </c>
      <c r="BGO47" s="1">
        <v>26470561</v>
      </c>
      <c r="BGP47" s="3">
        <f t="shared" si="309"/>
        <v>663616964.26999998</v>
      </c>
      <c r="BGR47" s="6">
        <v>39447</v>
      </c>
      <c r="BGS47" s="1">
        <v>27.04</v>
      </c>
      <c r="BGT47" s="1">
        <v>80578462</v>
      </c>
      <c r="BGU47" s="3">
        <f t="shared" si="310"/>
        <v>2178841612.48</v>
      </c>
      <c r="BGZ47" s="3" t="str">
        <f t="shared" si="311"/>
        <v/>
      </c>
      <c r="BHB47" s="6">
        <v>39447</v>
      </c>
      <c r="BHC47" s="1">
        <v>8.6300000000000008</v>
      </c>
      <c r="BHD47" s="1">
        <v>61145137</v>
      </c>
      <c r="BHE47" s="3">
        <f t="shared" si="312"/>
        <v>527682532.31000006</v>
      </c>
      <c r="BHJ47" s="3" t="str">
        <f t="shared" si="313"/>
        <v/>
      </c>
      <c r="BHL47" s="6">
        <v>39447</v>
      </c>
      <c r="BHM47" s="1">
        <v>12.06</v>
      </c>
      <c r="BHN47" s="1">
        <v>529251323</v>
      </c>
      <c r="BHO47" s="3">
        <f t="shared" si="314"/>
        <v>6382770955.3800001</v>
      </c>
      <c r="BHQ47" s="6">
        <v>39447</v>
      </c>
      <c r="BHR47" s="1">
        <v>46.189799999999998</v>
      </c>
      <c r="BHS47" s="1">
        <v>58147360</v>
      </c>
      <c r="BHT47" s="3">
        <f t="shared" si="315"/>
        <v>2685814928.928</v>
      </c>
      <c r="BHV47" s="6">
        <v>39447</v>
      </c>
      <c r="BHW47" s="1">
        <v>50.4</v>
      </c>
      <c r="BHX47" s="1">
        <v>36322164</v>
      </c>
      <c r="BHY47" s="3">
        <f t="shared" si="316"/>
        <v>1830637065.5999999</v>
      </c>
      <c r="BIA47" s="6">
        <v>39447</v>
      </c>
      <c r="BIB47" s="1">
        <v>33.200000000000003</v>
      </c>
      <c r="BIC47" s="1">
        <v>535224975</v>
      </c>
      <c r="BID47" s="3">
        <f t="shared" si="317"/>
        <v>17769469170</v>
      </c>
      <c r="BIF47" s="6">
        <v>39447</v>
      </c>
      <c r="BIG47" s="1">
        <v>25.5</v>
      </c>
      <c r="BIH47" s="1">
        <v>468025928</v>
      </c>
      <c r="BII47" s="3">
        <f t="shared" si="318"/>
        <v>11934661164</v>
      </c>
      <c r="BIK47" s="6">
        <v>39447</v>
      </c>
      <c r="BIL47" s="1">
        <v>15.12</v>
      </c>
      <c r="BIM47" s="1">
        <v>130693114</v>
      </c>
      <c r="BIN47" s="3">
        <f t="shared" si="319"/>
        <v>1976079883.6799998</v>
      </c>
      <c r="BIP47" s="6">
        <v>39447</v>
      </c>
      <c r="BIQ47" s="1">
        <v>21.28</v>
      </c>
      <c r="BIR47" s="1">
        <v>529817990</v>
      </c>
      <c r="BIS47" s="3">
        <f t="shared" si="320"/>
        <v>11274526827.200001</v>
      </c>
      <c r="BIU47" s="6">
        <v>39447</v>
      </c>
      <c r="BIV47" s="1">
        <v>17.010000000000002</v>
      </c>
      <c r="BIW47" s="1">
        <v>214581864</v>
      </c>
      <c r="BIX47" s="3">
        <f t="shared" si="321"/>
        <v>3650037506.6400003</v>
      </c>
      <c r="BIZ47" s="6">
        <v>39447</v>
      </c>
      <c r="BJA47" s="1">
        <v>24.96</v>
      </c>
      <c r="BJB47" s="1">
        <v>528903462</v>
      </c>
      <c r="BJC47" s="3">
        <f t="shared" si="322"/>
        <v>13201430411.52</v>
      </c>
      <c r="BJH47" s="3" t="str">
        <f t="shared" si="323"/>
        <v/>
      </c>
      <c r="BJJ47" s="6">
        <v>39447</v>
      </c>
      <c r="BJK47" s="1">
        <v>25.93</v>
      </c>
      <c r="BJL47" s="1">
        <v>75484831</v>
      </c>
      <c r="BJM47" s="3">
        <f t="shared" si="324"/>
        <v>1957321667.8299999</v>
      </c>
      <c r="BJR47" s="3" t="str">
        <f t="shared" si="325"/>
        <v/>
      </c>
      <c r="BJT47" s="6">
        <v>39447</v>
      </c>
      <c r="BJU47" s="1">
        <v>7.5</v>
      </c>
      <c r="BJV47" s="1">
        <v>1583649495</v>
      </c>
      <c r="BJW47" s="3">
        <f t="shared" si="326"/>
        <v>11877371212.5</v>
      </c>
      <c r="BKB47" s="3" t="str">
        <f t="shared" si="327"/>
        <v/>
      </c>
      <c r="BKG47" s="3" t="str">
        <f t="shared" si="328"/>
        <v/>
      </c>
      <c r="BKI47" s="6">
        <v>39447</v>
      </c>
      <c r="BKJ47" s="1">
        <v>26.48</v>
      </c>
      <c r="BKK47" s="1">
        <v>336947868</v>
      </c>
      <c r="BKL47" s="3">
        <f t="shared" si="329"/>
        <v>8922379544.6399994</v>
      </c>
      <c r="BKQ47" s="3" t="str">
        <f t="shared" si="330"/>
        <v/>
      </c>
      <c r="BKS47" s="6">
        <v>39447</v>
      </c>
      <c r="BKT47" s="1">
        <v>16.68</v>
      </c>
      <c r="BKU47" s="1">
        <v>79026004</v>
      </c>
      <c r="BKV47" s="3">
        <f t="shared" si="331"/>
        <v>1318153746.72</v>
      </c>
      <c r="BKX47" s="6">
        <v>39447</v>
      </c>
      <c r="BKY47" s="1">
        <v>65.17</v>
      </c>
      <c r="BKZ47" s="1">
        <v>89496837</v>
      </c>
      <c r="BLA47" s="3">
        <f t="shared" si="332"/>
        <v>5832508867.29</v>
      </c>
      <c r="BLC47" s="6">
        <v>39447</v>
      </c>
      <c r="BLD47" s="1">
        <v>48.16</v>
      </c>
      <c r="BLE47" s="1">
        <v>231146886</v>
      </c>
      <c r="BLF47" s="3">
        <f t="shared" si="333"/>
        <v>11132034029.759998</v>
      </c>
      <c r="BLH47" s="6">
        <v>39447</v>
      </c>
      <c r="BLI47" s="1">
        <v>97.49</v>
      </c>
      <c r="BLJ47" s="1">
        <v>18883595</v>
      </c>
      <c r="BLK47" s="3">
        <f t="shared" si="334"/>
        <v>1840961676.55</v>
      </c>
      <c r="BLM47" s="6">
        <v>39447</v>
      </c>
      <c r="BLN47" s="1">
        <v>21.87</v>
      </c>
      <c r="BLO47" s="1">
        <v>393681835</v>
      </c>
      <c r="BLP47" s="3">
        <f t="shared" si="335"/>
        <v>8609821731.4500008</v>
      </c>
      <c r="BLR47" s="6">
        <v>39447</v>
      </c>
      <c r="BLS47" s="1">
        <v>16.14</v>
      </c>
      <c r="BLT47" s="1">
        <v>871320667</v>
      </c>
      <c r="BLU47" s="3">
        <f t="shared" si="336"/>
        <v>14063115565.380001</v>
      </c>
      <c r="BLZ47" s="3" t="str">
        <f t="shared" si="337"/>
        <v/>
      </c>
      <c r="BMB47" s="6">
        <v>39447</v>
      </c>
      <c r="BMC47" s="1">
        <v>26.272300000000001</v>
      </c>
      <c r="BMD47" s="1">
        <v>130613296</v>
      </c>
      <c r="BME47" s="3">
        <f t="shared" si="338"/>
        <v>3431511696.5008001</v>
      </c>
      <c r="BMJ47" s="3" t="str">
        <f t="shared" si="339"/>
        <v/>
      </c>
      <c r="BML47" s="6">
        <v>39447</v>
      </c>
      <c r="BMM47" s="1">
        <v>38.143300000000004</v>
      </c>
      <c r="BMN47" s="1">
        <v>295937097</v>
      </c>
      <c r="BMO47" s="3">
        <f t="shared" si="340"/>
        <v>11288017472.000101</v>
      </c>
      <c r="BMQ47" s="6">
        <v>39447</v>
      </c>
      <c r="BMR47" s="1">
        <v>30.21</v>
      </c>
      <c r="BMS47" s="1">
        <v>231976283</v>
      </c>
      <c r="BMT47" s="3">
        <f t="shared" si="341"/>
        <v>7008003509.4300003</v>
      </c>
      <c r="BMV47" s="6">
        <v>39447</v>
      </c>
      <c r="BMW47" s="1">
        <v>38.369999999999997</v>
      </c>
      <c r="BMX47" s="1">
        <v>52083905</v>
      </c>
      <c r="BMY47" s="3">
        <f t="shared" si="342"/>
        <v>1998459434.8499999</v>
      </c>
      <c r="BND47" s="3" t="str">
        <f t="shared" si="343"/>
        <v/>
      </c>
      <c r="BNF47" s="6">
        <v>39447</v>
      </c>
      <c r="BNG47" s="1">
        <v>43.09</v>
      </c>
      <c r="BNH47" s="1">
        <v>135828186</v>
      </c>
      <c r="BNI47" s="3">
        <f t="shared" si="344"/>
        <v>5852836534.7400007</v>
      </c>
      <c r="BNK47" s="6">
        <v>39447</v>
      </c>
      <c r="BNL47" s="1">
        <v>65.510000000000005</v>
      </c>
      <c r="BNM47" s="1">
        <v>114265197</v>
      </c>
      <c r="BNN47" s="3">
        <f t="shared" si="345"/>
        <v>7485513055.4700003</v>
      </c>
      <c r="BNP47" s="6">
        <v>39447</v>
      </c>
      <c r="BNQ47" s="1">
        <v>43.23</v>
      </c>
      <c r="BNR47" s="1">
        <v>147617094</v>
      </c>
      <c r="BNS47" s="3">
        <f t="shared" si="346"/>
        <v>6381486973.6199999</v>
      </c>
      <c r="BNU47" s="6">
        <v>39447</v>
      </c>
      <c r="BNV47" s="1">
        <v>57.56</v>
      </c>
      <c r="BNW47" s="1">
        <v>57461295</v>
      </c>
      <c r="BNX47" s="3">
        <f t="shared" si="347"/>
        <v>3307472140.2000003</v>
      </c>
      <c r="BNZ47" s="6">
        <v>39447</v>
      </c>
      <c r="BOA47" s="1">
        <v>58.41</v>
      </c>
      <c r="BOB47" s="1">
        <v>218008299</v>
      </c>
      <c r="BOC47" s="3">
        <f t="shared" si="348"/>
        <v>12733864744.59</v>
      </c>
      <c r="BOE47" s="6">
        <v>39447</v>
      </c>
      <c r="BOF47" s="1">
        <v>101.07</v>
      </c>
      <c r="BOG47" s="1">
        <v>42267375</v>
      </c>
      <c r="BOH47" s="3">
        <f t="shared" si="349"/>
        <v>4271963591.2499995</v>
      </c>
      <c r="BOJ47" s="6">
        <v>39447</v>
      </c>
      <c r="BOK47" s="1">
        <v>22.918199999999999</v>
      </c>
      <c r="BOL47" s="1">
        <v>807858190</v>
      </c>
      <c r="BOM47" s="3">
        <f t="shared" si="350"/>
        <v>18514655570.057999</v>
      </c>
      <c r="BOO47" s="6">
        <v>39447</v>
      </c>
      <c r="BOP47" s="1">
        <v>31.61</v>
      </c>
      <c r="BOQ47" s="1">
        <v>175069026</v>
      </c>
      <c r="BOR47" s="3">
        <f t="shared" si="351"/>
        <v>5533931911.8599997</v>
      </c>
      <c r="BOT47" s="6">
        <v>39447</v>
      </c>
      <c r="BOU47" s="1">
        <v>13.9689</v>
      </c>
      <c r="BOV47" s="1">
        <v>971004255</v>
      </c>
      <c r="BOW47" s="3">
        <f t="shared" si="352"/>
        <v>13563861337.6695</v>
      </c>
      <c r="BOY47" s="6">
        <v>39447</v>
      </c>
      <c r="BOZ47" s="1">
        <v>107.667</v>
      </c>
      <c r="BPA47" s="1">
        <v>263756382</v>
      </c>
      <c r="BPB47" s="3">
        <f t="shared" si="353"/>
        <v>28397858380.793999</v>
      </c>
      <c r="BPD47" s="6">
        <v>39447</v>
      </c>
      <c r="BPE47" s="1">
        <v>84.99</v>
      </c>
      <c r="BPF47" s="1">
        <v>271084376</v>
      </c>
      <c r="BPG47" s="3">
        <f t="shared" si="354"/>
        <v>23039461116.239998</v>
      </c>
      <c r="BPI47" s="6">
        <v>39447</v>
      </c>
      <c r="BPJ47" s="1">
        <v>25.55</v>
      </c>
      <c r="BPK47" s="1">
        <v>537997493</v>
      </c>
      <c r="BPL47" s="3">
        <f t="shared" si="355"/>
        <v>13745835946.15</v>
      </c>
      <c r="BPQ47" s="3" t="str">
        <f t="shared" si="356"/>
        <v/>
      </c>
      <c r="BPS47" s="6">
        <v>39447</v>
      </c>
      <c r="BPT47" s="1">
        <v>17.760000000000002</v>
      </c>
      <c r="BPU47" s="1">
        <v>1317660245</v>
      </c>
      <c r="BPV47" s="3">
        <f t="shared" si="357"/>
        <v>23401645951.200001</v>
      </c>
      <c r="BPX47" s="6">
        <v>39447</v>
      </c>
      <c r="BPY47" s="1">
        <v>15.672499999999999</v>
      </c>
      <c r="BPZ47" s="1">
        <v>412902372</v>
      </c>
      <c r="BQA47" s="3">
        <f t="shared" si="358"/>
        <v>6471212425.1700001</v>
      </c>
      <c r="BQF47" s="3" t="str">
        <f t="shared" si="359"/>
        <v/>
      </c>
      <c r="BQH47" s="6">
        <v>39447</v>
      </c>
      <c r="BQI47" s="1">
        <v>3.8029999999999999</v>
      </c>
      <c r="BQJ47" s="1">
        <v>583629459</v>
      </c>
      <c r="BQK47" s="3">
        <f t="shared" si="360"/>
        <v>2219542832.5770001</v>
      </c>
      <c r="BQM47" s="6">
        <v>39447</v>
      </c>
      <c r="BQN47" s="1">
        <v>42.73</v>
      </c>
      <c r="BQO47" s="1">
        <v>479293071</v>
      </c>
      <c r="BQP47" s="3">
        <f t="shared" si="361"/>
        <v>20480192923.829998</v>
      </c>
      <c r="BQU47" s="3" t="str">
        <f t="shared" si="362"/>
        <v/>
      </c>
      <c r="BQW47" s="6">
        <v>39447</v>
      </c>
      <c r="BQX47" s="1">
        <v>23.004999999999999</v>
      </c>
      <c r="BQY47" s="1">
        <v>905753916</v>
      </c>
      <c r="BQZ47" s="3">
        <f t="shared" si="363"/>
        <v>20836868837.579998</v>
      </c>
      <c r="BRB47" s="6">
        <v>39447</v>
      </c>
      <c r="BRC47" s="1">
        <v>34.020000000000003</v>
      </c>
      <c r="BRD47" s="1">
        <v>757860571</v>
      </c>
      <c r="BRE47" s="3">
        <f t="shared" si="364"/>
        <v>25782416625.420002</v>
      </c>
      <c r="BRG47" s="6">
        <v>39447</v>
      </c>
      <c r="BRH47" s="1">
        <v>27.069900000000001</v>
      </c>
      <c r="BRI47" s="1">
        <v>3590772287</v>
      </c>
      <c r="BRJ47" s="3">
        <f t="shared" si="365"/>
        <v>97201846731.861298</v>
      </c>
      <c r="BRL47" s="6">
        <v>39447</v>
      </c>
      <c r="BRM47" s="1">
        <v>26.66</v>
      </c>
      <c r="BRN47" s="1">
        <v>3878392643</v>
      </c>
      <c r="BRO47" s="3">
        <f t="shared" si="366"/>
        <v>103397947862.38</v>
      </c>
      <c r="BRQ47" s="6">
        <v>39447</v>
      </c>
      <c r="BRR47" s="1">
        <v>22.58</v>
      </c>
      <c r="BRS47" s="1">
        <v>2291554174</v>
      </c>
      <c r="BRT47" s="3">
        <f t="shared" si="367"/>
        <v>51743293248.919998</v>
      </c>
      <c r="BRV47" s="6">
        <v>39447</v>
      </c>
      <c r="BRW47" s="1">
        <v>93.33</v>
      </c>
      <c r="BRX47" s="1">
        <v>605979411</v>
      </c>
      <c r="BRY47" s="3">
        <f t="shared" si="368"/>
        <v>56556058428.629997</v>
      </c>
      <c r="BSD47" s="3" t="str">
        <f t="shared" si="369"/>
        <v/>
      </c>
      <c r="BSF47" s="6">
        <v>39447</v>
      </c>
      <c r="BSG47" s="1">
        <v>30.19</v>
      </c>
      <c r="BSH47" s="1">
        <v>1600850484</v>
      </c>
      <c r="BSI47" s="3">
        <f t="shared" si="370"/>
        <v>48329676111.959999</v>
      </c>
      <c r="BSN47" s="3" t="str">
        <f t="shared" si="371"/>
        <v/>
      </c>
      <c r="BSP47" s="6">
        <v>39447</v>
      </c>
      <c r="BSQ47" s="1">
        <v>346.07499999999999</v>
      </c>
      <c r="BSR47" s="1">
        <v>412613213</v>
      </c>
      <c r="BSS47" s="3">
        <f t="shared" si="372"/>
        <v>142795117688.97501</v>
      </c>
      <c r="BSU47" s="6">
        <v>39447</v>
      </c>
      <c r="BSV47" s="1">
        <v>28.2971</v>
      </c>
      <c r="BSW47" s="1">
        <v>16684199728</v>
      </c>
      <c r="BSX47" s="3">
        <f t="shared" si="373"/>
        <v>472114468123.18878</v>
      </c>
    </row>
    <row r="48" spans="2:1870" x14ac:dyDescent="0.2">
      <c r="B48" s="6">
        <v>39353</v>
      </c>
      <c r="C48" s="1">
        <v>1.95</v>
      </c>
      <c r="D48" s="1">
        <v>2504</v>
      </c>
      <c r="E48" s="3">
        <f t="shared" si="0"/>
        <v>4882.8</v>
      </c>
      <c r="G48" s="6">
        <v>39262</v>
      </c>
      <c r="H48" s="1">
        <v>2E-3</v>
      </c>
      <c r="I48" s="1">
        <v>59227</v>
      </c>
      <c r="J48" s="3">
        <f t="shared" si="1"/>
        <v>118.45400000000001</v>
      </c>
      <c r="O48" s="3" t="str">
        <f t="shared" si="2"/>
        <v/>
      </c>
      <c r="T48" s="3" t="str">
        <f t="shared" si="3"/>
        <v/>
      </c>
      <c r="V48" s="6">
        <v>39353</v>
      </c>
      <c r="W48" s="1">
        <v>1.21</v>
      </c>
      <c r="X48" s="1">
        <v>5507059</v>
      </c>
      <c r="Y48" s="3">
        <f t="shared" si="4"/>
        <v>6663541.3899999997</v>
      </c>
      <c r="AA48" s="6">
        <v>39353</v>
      </c>
      <c r="AB48" s="1">
        <v>1.25E-4</v>
      </c>
      <c r="AC48" s="1">
        <v>51469</v>
      </c>
      <c r="AD48" s="3">
        <f t="shared" si="5"/>
        <v>6.4336250000000001</v>
      </c>
      <c r="AF48" s="6">
        <v>39080</v>
      </c>
      <c r="AG48" s="1">
        <v>1.25E-4</v>
      </c>
      <c r="AH48" s="1">
        <v>874909</v>
      </c>
      <c r="AI48" s="3">
        <f t="shared" si="6"/>
        <v>109.363625</v>
      </c>
      <c r="AK48" s="6">
        <v>39353</v>
      </c>
      <c r="AL48" s="1">
        <v>765.00019999999995</v>
      </c>
      <c r="AM48" s="1">
        <v>1233</v>
      </c>
      <c r="AN48" s="3">
        <f t="shared" si="7"/>
        <v>943245.24659999995</v>
      </c>
      <c r="AS48" s="3" t="str">
        <f t="shared" si="8"/>
        <v/>
      </c>
      <c r="AX48" s="3" t="str">
        <f t="shared" si="9"/>
        <v/>
      </c>
      <c r="AZ48" s="6">
        <v>39353</v>
      </c>
      <c r="BA48" s="1">
        <v>227.27269999999999</v>
      </c>
      <c r="BB48" s="1">
        <v>82</v>
      </c>
      <c r="BC48" s="3">
        <f t="shared" si="10"/>
        <v>18636.361399999998</v>
      </c>
      <c r="BE48" s="6">
        <v>39171</v>
      </c>
      <c r="BF48" s="1">
        <v>8.7500000000000002E-4</v>
      </c>
      <c r="BG48" s="1">
        <v>5338043</v>
      </c>
      <c r="BH48" s="3">
        <f t="shared" si="11"/>
        <v>4670.7876249999999</v>
      </c>
      <c r="BJ48" s="6">
        <v>39353</v>
      </c>
      <c r="BK48" s="1">
        <v>0.1</v>
      </c>
      <c r="BL48" s="1">
        <v>2402189</v>
      </c>
      <c r="BM48" s="3">
        <f t="shared" si="12"/>
        <v>240218.90000000002</v>
      </c>
      <c r="BR48" s="3" t="str">
        <f t="shared" si="13"/>
        <v/>
      </c>
      <c r="BT48" s="6">
        <v>38625</v>
      </c>
      <c r="BU48" s="1">
        <v>1E-4</v>
      </c>
      <c r="BV48" s="1">
        <v>21850</v>
      </c>
      <c r="BW48" s="3">
        <f t="shared" si="14"/>
        <v>2.1850000000000001</v>
      </c>
      <c r="CB48" s="3" t="str">
        <f t="shared" si="15"/>
        <v/>
      </c>
      <c r="CD48" s="6">
        <v>39353</v>
      </c>
      <c r="CE48" s="1">
        <v>1.1599999999999999</v>
      </c>
      <c r="CF48" s="1">
        <v>346726</v>
      </c>
      <c r="CG48" s="3">
        <f t="shared" si="16"/>
        <v>402202.16</v>
      </c>
      <c r="CI48" s="6">
        <v>39353</v>
      </c>
      <c r="CJ48" s="1">
        <v>2E-3</v>
      </c>
      <c r="CK48" s="1">
        <v>1245566</v>
      </c>
      <c r="CL48" s="3">
        <f t="shared" si="17"/>
        <v>2491.1320000000001</v>
      </c>
      <c r="CQ48" s="3" t="str">
        <f t="shared" si="18"/>
        <v/>
      </c>
      <c r="CS48" s="6">
        <v>39353</v>
      </c>
      <c r="CT48" s="1">
        <v>8.67</v>
      </c>
      <c r="CU48" s="1">
        <v>7582042</v>
      </c>
      <c r="CV48" s="3">
        <f t="shared" si="19"/>
        <v>65736304.140000001</v>
      </c>
      <c r="CX48" s="6">
        <v>39353</v>
      </c>
      <c r="CY48" s="1">
        <v>21.3</v>
      </c>
      <c r="CZ48" s="1">
        <v>220924</v>
      </c>
      <c r="DA48" s="3">
        <f t="shared" si="20"/>
        <v>4705681.2</v>
      </c>
      <c r="DC48" s="6">
        <v>39353</v>
      </c>
      <c r="DD48" s="1">
        <v>0.85</v>
      </c>
      <c r="DE48" s="1">
        <v>62249</v>
      </c>
      <c r="DF48" s="3">
        <f t="shared" si="21"/>
        <v>52911.65</v>
      </c>
      <c r="DH48" s="6">
        <v>39353</v>
      </c>
      <c r="DI48" s="1">
        <v>3.5009999999999999</v>
      </c>
      <c r="DJ48" s="1">
        <v>6526253</v>
      </c>
      <c r="DK48" s="3">
        <f t="shared" si="22"/>
        <v>22848411.752999999</v>
      </c>
      <c r="DM48" s="6">
        <v>39080</v>
      </c>
      <c r="DN48" s="1">
        <v>52</v>
      </c>
      <c r="DO48" s="1">
        <v>4431</v>
      </c>
      <c r="DP48" s="3">
        <f t="shared" si="23"/>
        <v>230412</v>
      </c>
      <c r="DR48" s="6">
        <v>39353</v>
      </c>
      <c r="DS48" s="1">
        <v>3.58</v>
      </c>
      <c r="DT48" s="1">
        <v>194972</v>
      </c>
      <c r="DU48" s="3">
        <f t="shared" si="24"/>
        <v>697999.76</v>
      </c>
      <c r="DW48" s="6">
        <v>38989</v>
      </c>
      <c r="DX48" s="1">
        <v>2807.9994000000002</v>
      </c>
      <c r="DY48" s="1">
        <v>60</v>
      </c>
      <c r="DZ48" s="3">
        <f t="shared" si="25"/>
        <v>168479.96400000001</v>
      </c>
      <c r="EB48" s="6">
        <v>39353</v>
      </c>
      <c r="EC48" s="1">
        <v>6.4</v>
      </c>
      <c r="ED48" s="1">
        <v>629733</v>
      </c>
      <c r="EE48" s="3">
        <f t="shared" si="26"/>
        <v>4030291.2</v>
      </c>
      <c r="EG48" s="6">
        <v>39353</v>
      </c>
      <c r="EH48" s="1">
        <v>226.8</v>
      </c>
      <c r="EI48" s="1">
        <v>168244</v>
      </c>
      <c r="EJ48" s="3">
        <f t="shared" si="27"/>
        <v>38157739.200000003</v>
      </c>
      <c r="EO48" s="3" t="str">
        <f t="shared" si="28"/>
        <v/>
      </c>
      <c r="EQ48" s="6">
        <v>37162</v>
      </c>
      <c r="ER48" s="1">
        <v>0.6</v>
      </c>
      <c r="ES48" s="1">
        <v>129700</v>
      </c>
      <c r="ET48" s="3">
        <f t="shared" si="29"/>
        <v>77820</v>
      </c>
      <c r="EY48" s="3" t="str">
        <f t="shared" si="30"/>
        <v/>
      </c>
      <c r="FD48" s="3" t="str">
        <f t="shared" si="31"/>
        <v/>
      </c>
      <c r="FI48" s="3" t="str">
        <f t="shared" si="32"/>
        <v/>
      </c>
      <c r="FK48" s="6">
        <v>39353</v>
      </c>
      <c r="FL48" s="1">
        <v>32</v>
      </c>
      <c r="FM48" s="1">
        <v>3787214</v>
      </c>
      <c r="FN48" s="3">
        <f t="shared" si="33"/>
        <v>121190848</v>
      </c>
      <c r="FP48" s="6">
        <v>39353</v>
      </c>
      <c r="FQ48" s="1">
        <v>0.27</v>
      </c>
      <c r="FR48" s="1">
        <v>14145210</v>
      </c>
      <c r="FS48" s="3">
        <f t="shared" si="34"/>
        <v>3819206.7</v>
      </c>
      <c r="FU48" s="6">
        <v>39353</v>
      </c>
      <c r="FV48" s="1">
        <v>0.7</v>
      </c>
      <c r="FW48" s="1">
        <v>700533</v>
      </c>
      <c r="FX48" s="3">
        <f t="shared" si="35"/>
        <v>490373.1</v>
      </c>
      <c r="FZ48" s="6">
        <v>39353</v>
      </c>
      <c r="GA48" s="1">
        <v>157</v>
      </c>
      <c r="GB48" s="1">
        <v>25821</v>
      </c>
      <c r="GC48" s="3">
        <f t="shared" si="36"/>
        <v>4053897</v>
      </c>
      <c r="GE48" s="6">
        <v>39262</v>
      </c>
      <c r="GF48" s="1">
        <v>2.35E-2</v>
      </c>
      <c r="GG48" s="1">
        <v>770016</v>
      </c>
      <c r="GH48" s="3">
        <f t="shared" si="37"/>
        <v>18095.376</v>
      </c>
      <c r="GJ48" s="6">
        <v>39353</v>
      </c>
      <c r="GK48" s="1">
        <v>1.28</v>
      </c>
      <c r="GL48" s="1">
        <v>16984133</v>
      </c>
      <c r="GM48" s="3">
        <f t="shared" si="38"/>
        <v>21739690.240000002</v>
      </c>
      <c r="GR48" s="3" t="str">
        <f t="shared" si="39"/>
        <v/>
      </c>
      <c r="GW48" s="3" t="str">
        <f t="shared" si="40"/>
        <v/>
      </c>
      <c r="HB48" s="3" t="str">
        <f t="shared" si="41"/>
        <v/>
      </c>
      <c r="HD48" s="6">
        <v>39353</v>
      </c>
      <c r="HE48" s="1">
        <v>38160007.631999999</v>
      </c>
      <c r="HF48" s="1">
        <v>0</v>
      </c>
      <c r="HG48" s="3" t="str">
        <f t="shared" si="42"/>
        <v/>
      </c>
      <c r="HL48" s="3" t="str">
        <f t="shared" si="43"/>
        <v/>
      </c>
      <c r="HN48" s="6">
        <v>39353</v>
      </c>
      <c r="HO48" s="1">
        <v>0.82</v>
      </c>
      <c r="HP48" s="1">
        <v>427181</v>
      </c>
      <c r="HQ48" s="3">
        <f t="shared" si="44"/>
        <v>350288.42</v>
      </c>
      <c r="HS48" s="6">
        <v>39353</v>
      </c>
      <c r="HT48" s="1">
        <v>3.46</v>
      </c>
      <c r="HU48" s="1">
        <v>642409</v>
      </c>
      <c r="HV48" s="3">
        <f t="shared" si="45"/>
        <v>2222735.14</v>
      </c>
      <c r="IA48" s="3" t="str">
        <f t="shared" si="46"/>
        <v/>
      </c>
      <c r="IC48" s="6">
        <v>39353</v>
      </c>
      <c r="ID48" s="1">
        <v>5</v>
      </c>
      <c r="IE48" s="1">
        <v>253</v>
      </c>
      <c r="IF48" s="3">
        <f t="shared" si="47"/>
        <v>1265</v>
      </c>
      <c r="IH48" s="6">
        <v>39353</v>
      </c>
      <c r="II48" s="1">
        <v>2.7</v>
      </c>
      <c r="IJ48" s="1">
        <v>217966</v>
      </c>
      <c r="IK48" s="3">
        <f t="shared" si="48"/>
        <v>588508.20000000007</v>
      </c>
      <c r="IM48" s="6">
        <v>39353</v>
      </c>
      <c r="IN48" s="1">
        <v>3.81E-3</v>
      </c>
      <c r="IO48" s="1">
        <v>287630048</v>
      </c>
      <c r="IP48" s="3">
        <f t="shared" si="49"/>
        <v>1095870.48288</v>
      </c>
      <c r="IR48" s="6">
        <v>39353</v>
      </c>
      <c r="IS48" s="1">
        <v>852.57380000000001</v>
      </c>
      <c r="IT48" s="1">
        <v>9037</v>
      </c>
      <c r="IU48" s="3">
        <f t="shared" si="50"/>
        <v>7704709.4305999996</v>
      </c>
      <c r="IW48" s="6">
        <v>39353</v>
      </c>
      <c r="IX48" s="1">
        <v>3.9</v>
      </c>
      <c r="IY48" s="1">
        <v>1004200</v>
      </c>
      <c r="IZ48" s="3">
        <f t="shared" si="51"/>
        <v>3916380</v>
      </c>
      <c r="JB48" s="6">
        <v>39353</v>
      </c>
      <c r="JC48" s="1">
        <v>1.5625</v>
      </c>
      <c r="JD48" s="1">
        <v>17760</v>
      </c>
      <c r="JE48" s="3">
        <f t="shared" si="52"/>
        <v>27750</v>
      </c>
      <c r="JG48" s="6">
        <v>39353</v>
      </c>
      <c r="JH48" s="1">
        <v>4.0999999999999996</v>
      </c>
      <c r="JI48" s="1">
        <v>4932459</v>
      </c>
      <c r="JJ48" s="3">
        <f t="shared" si="53"/>
        <v>20223081.899999999</v>
      </c>
      <c r="JO48" s="3" t="str">
        <f t="shared" si="54"/>
        <v/>
      </c>
      <c r="JQ48" s="6">
        <v>39353</v>
      </c>
      <c r="JR48" s="1">
        <v>937.5</v>
      </c>
      <c r="JS48" s="1">
        <v>452</v>
      </c>
      <c r="JT48" s="3">
        <f t="shared" si="55"/>
        <v>423750</v>
      </c>
      <c r="JY48" s="3" t="str">
        <f t="shared" si="56"/>
        <v/>
      </c>
      <c r="KA48" s="6">
        <v>38168</v>
      </c>
      <c r="KB48" s="1">
        <v>7.7510000000000003</v>
      </c>
      <c r="KC48" s="1">
        <v>15270</v>
      </c>
      <c r="KD48" s="3">
        <f t="shared" si="57"/>
        <v>118357.77</v>
      </c>
      <c r="KI48" s="3" t="str">
        <f t="shared" si="58"/>
        <v/>
      </c>
      <c r="KK48" s="6">
        <v>39353</v>
      </c>
      <c r="KL48" s="1">
        <v>27.06</v>
      </c>
      <c r="KM48" s="1">
        <v>4742160</v>
      </c>
      <c r="KN48" s="3">
        <f t="shared" si="59"/>
        <v>128322849.59999999</v>
      </c>
      <c r="KS48" s="3" t="str">
        <f t="shared" si="60"/>
        <v/>
      </c>
      <c r="KU48" s="6">
        <v>39353</v>
      </c>
      <c r="KV48" s="1">
        <v>2.1</v>
      </c>
      <c r="KW48" s="1">
        <v>3094517</v>
      </c>
      <c r="KX48" s="3">
        <f t="shared" si="61"/>
        <v>6498485.7000000002</v>
      </c>
      <c r="LC48" s="3" t="str">
        <f t="shared" si="62"/>
        <v/>
      </c>
      <c r="LE48" s="6">
        <v>39353</v>
      </c>
      <c r="LF48" s="1">
        <v>1.2999999999999999E-2</v>
      </c>
      <c r="LG48" s="1">
        <v>217700</v>
      </c>
      <c r="LH48" s="3">
        <f t="shared" si="63"/>
        <v>2830.1</v>
      </c>
      <c r="LJ48" s="6">
        <v>39353</v>
      </c>
      <c r="LK48" s="1">
        <v>85</v>
      </c>
      <c r="LL48" s="1">
        <v>12381</v>
      </c>
      <c r="LM48" s="3">
        <f t="shared" si="64"/>
        <v>1052385</v>
      </c>
      <c r="LO48" s="6">
        <v>39080</v>
      </c>
      <c r="LP48" s="1">
        <v>2.4500000000000002</v>
      </c>
      <c r="LQ48" s="1">
        <v>45820</v>
      </c>
      <c r="LR48" s="3">
        <f t="shared" si="65"/>
        <v>112259.00000000001</v>
      </c>
      <c r="LW48" s="3" t="str">
        <f t="shared" si="66"/>
        <v/>
      </c>
      <c r="MB48" s="3" t="str">
        <f t="shared" si="67"/>
        <v/>
      </c>
      <c r="MD48" s="6">
        <v>39353</v>
      </c>
      <c r="ME48" s="1">
        <v>0.55000000000000004</v>
      </c>
      <c r="MF48" s="1">
        <v>580025</v>
      </c>
      <c r="MG48" s="3">
        <f t="shared" si="68"/>
        <v>319013.75</v>
      </c>
      <c r="ML48" s="3" t="str">
        <f t="shared" si="69"/>
        <v/>
      </c>
      <c r="MQ48" s="3" t="str">
        <f t="shared" si="70"/>
        <v/>
      </c>
      <c r="MV48" s="3" t="str">
        <f t="shared" si="71"/>
        <v/>
      </c>
      <c r="NA48" s="3" t="str">
        <f t="shared" si="72"/>
        <v/>
      </c>
      <c r="NC48" s="6">
        <v>39353</v>
      </c>
      <c r="ND48" s="1">
        <v>1.5699999999999998</v>
      </c>
      <c r="NE48" s="1">
        <v>1982641</v>
      </c>
      <c r="NF48" s="3">
        <f t="shared" si="73"/>
        <v>3112746.3699999996</v>
      </c>
      <c r="NK48" s="3" t="str">
        <f t="shared" si="74"/>
        <v/>
      </c>
      <c r="NM48" s="6">
        <v>39353</v>
      </c>
      <c r="NN48" s="1">
        <v>0.42</v>
      </c>
      <c r="NO48" s="1">
        <v>132448</v>
      </c>
      <c r="NP48" s="3">
        <f t="shared" si="75"/>
        <v>55628.159999999996</v>
      </c>
      <c r="NR48" s="6">
        <v>39353</v>
      </c>
      <c r="NS48" s="1">
        <v>70.599999999999994</v>
      </c>
      <c r="NT48" s="1">
        <v>799873</v>
      </c>
      <c r="NU48" s="3">
        <f t="shared" si="76"/>
        <v>56471033.799999997</v>
      </c>
      <c r="NZ48" s="3" t="str">
        <f t="shared" si="77"/>
        <v/>
      </c>
      <c r="OB48" s="6">
        <v>39353</v>
      </c>
      <c r="OC48" s="1">
        <v>2.11</v>
      </c>
      <c r="OD48" s="1">
        <v>1496626</v>
      </c>
      <c r="OE48" s="3">
        <f t="shared" si="78"/>
        <v>3157880.86</v>
      </c>
      <c r="OG48" s="6">
        <v>39353</v>
      </c>
      <c r="OH48" s="1">
        <v>0.2</v>
      </c>
      <c r="OI48" s="1">
        <v>37122</v>
      </c>
      <c r="OJ48" s="3">
        <f t="shared" si="79"/>
        <v>7424.4000000000005</v>
      </c>
      <c r="OO48" s="3" t="str">
        <f t="shared" si="80"/>
        <v/>
      </c>
      <c r="OQ48" s="6">
        <v>39353</v>
      </c>
      <c r="OR48" s="1">
        <v>842.3999</v>
      </c>
      <c r="OS48" s="1">
        <v>18336</v>
      </c>
      <c r="OT48" s="3">
        <f t="shared" si="81"/>
        <v>15446244.566400001</v>
      </c>
      <c r="OV48" s="6">
        <v>39353</v>
      </c>
      <c r="OW48" s="1">
        <v>1.77</v>
      </c>
      <c r="OX48" s="1">
        <v>647100</v>
      </c>
      <c r="OY48" s="3">
        <f t="shared" si="82"/>
        <v>1145367</v>
      </c>
      <c r="PA48" s="6">
        <v>39353</v>
      </c>
      <c r="PB48" s="1">
        <v>6</v>
      </c>
      <c r="PC48" s="1">
        <v>1395157</v>
      </c>
      <c r="PD48" s="3">
        <f t="shared" si="83"/>
        <v>8370942</v>
      </c>
      <c r="PI48" s="3" t="str">
        <f t="shared" si="84"/>
        <v/>
      </c>
      <c r="PK48" s="6">
        <v>39353</v>
      </c>
      <c r="PL48" s="1">
        <v>1.5</v>
      </c>
      <c r="PM48" s="1">
        <v>183274</v>
      </c>
      <c r="PN48" s="3">
        <f t="shared" si="85"/>
        <v>274911</v>
      </c>
      <c r="PP48" s="6">
        <v>39353</v>
      </c>
      <c r="PQ48" s="1">
        <v>114</v>
      </c>
      <c r="PR48" s="1">
        <v>3173</v>
      </c>
      <c r="PS48" s="3">
        <f t="shared" si="86"/>
        <v>361722</v>
      </c>
      <c r="PX48" s="3" t="str">
        <f t="shared" si="87"/>
        <v/>
      </c>
      <c r="QC48" s="3" t="str">
        <f t="shared" si="88"/>
        <v/>
      </c>
      <c r="QE48" s="6">
        <v>39353</v>
      </c>
      <c r="QF48" s="1">
        <v>4.0425000000000004</v>
      </c>
      <c r="QG48" s="1">
        <v>620300</v>
      </c>
      <c r="QH48" s="3">
        <f t="shared" si="89"/>
        <v>2507562.7500000005</v>
      </c>
      <c r="QJ48" s="6">
        <v>38533</v>
      </c>
      <c r="QK48" s="1">
        <v>0.125</v>
      </c>
      <c r="QL48" s="1">
        <v>4</v>
      </c>
      <c r="QM48" s="3">
        <f t="shared" si="90"/>
        <v>0.5</v>
      </c>
      <c r="QO48" s="6">
        <v>39353</v>
      </c>
      <c r="QP48" s="1">
        <v>13.83</v>
      </c>
      <c r="QQ48" s="1">
        <v>839900</v>
      </c>
      <c r="QR48" s="3">
        <f t="shared" si="91"/>
        <v>11615817</v>
      </c>
      <c r="QT48" s="6">
        <v>39353</v>
      </c>
      <c r="QU48" s="1">
        <v>55</v>
      </c>
      <c r="QV48" s="1">
        <v>398195</v>
      </c>
      <c r="QW48" s="3">
        <f t="shared" si="92"/>
        <v>21900725</v>
      </c>
      <c r="RB48" s="3" t="str">
        <f t="shared" si="93"/>
        <v/>
      </c>
      <c r="RD48" s="6">
        <v>39353</v>
      </c>
      <c r="RE48" s="1">
        <v>22.75</v>
      </c>
      <c r="RF48" s="1">
        <v>21471</v>
      </c>
      <c r="RG48" s="3">
        <f t="shared" si="94"/>
        <v>488465.25</v>
      </c>
      <c r="RI48" s="6">
        <v>39353</v>
      </c>
      <c r="RJ48" s="1">
        <v>944.05520000000001</v>
      </c>
      <c r="RK48" s="1">
        <v>13382</v>
      </c>
      <c r="RL48" s="3">
        <f t="shared" si="95"/>
        <v>12633346.6864</v>
      </c>
      <c r="RN48" s="6">
        <v>39353</v>
      </c>
      <c r="RO48" s="1">
        <v>250.1</v>
      </c>
      <c r="RP48" s="1">
        <v>5418087</v>
      </c>
      <c r="RQ48" s="3">
        <f t="shared" si="96"/>
        <v>1355063558.7</v>
      </c>
      <c r="RS48" s="6">
        <v>39353</v>
      </c>
      <c r="RT48" s="1">
        <v>9.75</v>
      </c>
      <c r="RU48" s="1">
        <v>36628</v>
      </c>
      <c r="RV48" s="3">
        <f t="shared" si="97"/>
        <v>357123</v>
      </c>
      <c r="RX48" s="6">
        <v>39353</v>
      </c>
      <c r="RY48" s="1">
        <v>9.25</v>
      </c>
      <c r="RZ48" s="1">
        <v>237516</v>
      </c>
      <c r="SA48" s="3">
        <f t="shared" si="98"/>
        <v>2197023</v>
      </c>
      <c r="SF48" s="3" t="str">
        <f t="shared" si="99"/>
        <v/>
      </c>
      <c r="SH48" s="6">
        <v>39353</v>
      </c>
      <c r="SI48" s="1">
        <v>10.4</v>
      </c>
      <c r="SJ48" s="1">
        <v>282814</v>
      </c>
      <c r="SK48" s="3">
        <f t="shared" si="100"/>
        <v>2941265.6</v>
      </c>
      <c r="SM48" s="6">
        <v>39171</v>
      </c>
      <c r="SN48" s="1">
        <v>3000</v>
      </c>
      <c r="SO48" s="1">
        <v>348</v>
      </c>
      <c r="SP48" s="3">
        <f t="shared" si="101"/>
        <v>1044000</v>
      </c>
      <c r="SU48" s="3" t="str">
        <f t="shared" si="102"/>
        <v/>
      </c>
      <c r="SZ48" s="3" t="str">
        <f t="shared" si="103"/>
        <v/>
      </c>
      <c r="TB48" s="6">
        <v>39353</v>
      </c>
      <c r="TC48" s="1">
        <v>14</v>
      </c>
      <c r="TD48" s="1">
        <v>18232</v>
      </c>
      <c r="TE48" s="3">
        <f t="shared" si="104"/>
        <v>255248</v>
      </c>
      <c r="TG48" s="6">
        <v>39353</v>
      </c>
      <c r="TH48" s="1">
        <v>17.5</v>
      </c>
      <c r="TI48" s="1">
        <v>440484</v>
      </c>
      <c r="TJ48" s="3">
        <f t="shared" si="105"/>
        <v>7708470</v>
      </c>
      <c r="TL48" s="6">
        <v>39353</v>
      </c>
      <c r="TM48" s="1">
        <v>1.75</v>
      </c>
      <c r="TN48" s="1">
        <v>585585</v>
      </c>
      <c r="TO48" s="3">
        <f t="shared" si="106"/>
        <v>1024773.75</v>
      </c>
      <c r="TQ48" s="6">
        <v>39353</v>
      </c>
      <c r="TR48" s="1">
        <v>12.1</v>
      </c>
      <c r="TS48" s="1">
        <v>1895891</v>
      </c>
      <c r="TT48" s="3">
        <f t="shared" si="107"/>
        <v>22940281.099999998</v>
      </c>
      <c r="TY48" s="3" t="str">
        <f t="shared" si="108"/>
        <v/>
      </c>
      <c r="UA48" s="6">
        <v>39353</v>
      </c>
      <c r="UB48" s="1">
        <v>17.52</v>
      </c>
      <c r="UC48" s="1">
        <v>2973037</v>
      </c>
      <c r="UD48" s="3">
        <f t="shared" si="109"/>
        <v>52087608.240000002</v>
      </c>
      <c r="UI48" s="3" t="str">
        <f t="shared" si="110"/>
        <v/>
      </c>
      <c r="UK48" s="6">
        <v>39353</v>
      </c>
      <c r="UL48" s="1">
        <v>83.16</v>
      </c>
      <c r="UM48" s="1">
        <v>59938</v>
      </c>
      <c r="UN48" s="3">
        <f t="shared" si="111"/>
        <v>4984444.08</v>
      </c>
      <c r="UP48" s="6">
        <v>39353</v>
      </c>
      <c r="UQ48" s="1">
        <v>24.05</v>
      </c>
      <c r="UR48" s="1">
        <v>21919</v>
      </c>
      <c r="US48" s="3">
        <f t="shared" si="112"/>
        <v>527151.95000000007</v>
      </c>
      <c r="UX48" s="3" t="str">
        <f t="shared" si="113"/>
        <v/>
      </c>
      <c r="VC48" s="3" t="str">
        <f t="shared" si="114"/>
        <v/>
      </c>
      <c r="VH48" s="3" t="str">
        <f t="shared" si="115"/>
        <v/>
      </c>
      <c r="VM48" s="3" t="str">
        <f t="shared" si="116"/>
        <v/>
      </c>
      <c r="VO48" s="6">
        <v>39353</v>
      </c>
      <c r="VP48" s="1">
        <v>103</v>
      </c>
      <c r="VQ48" s="1">
        <v>619387</v>
      </c>
      <c r="VR48" s="3">
        <f t="shared" si="117"/>
        <v>63796861</v>
      </c>
      <c r="VT48" s="6">
        <v>39353</v>
      </c>
      <c r="VU48" s="1">
        <v>1.7</v>
      </c>
      <c r="VV48" s="1">
        <v>145050</v>
      </c>
      <c r="VW48" s="3">
        <f t="shared" si="118"/>
        <v>246585</v>
      </c>
      <c r="VY48" s="6">
        <v>39353</v>
      </c>
      <c r="VZ48" s="1">
        <v>7.39</v>
      </c>
      <c r="WA48" s="1">
        <v>835377</v>
      </c>
      <c r="WB48" s="3">
        <f t="shared" si="119"/>
        <v>6173436.0299999993</v>
      </c>
      <c r="WG48" s="3" t="str">
        <f t="shared" si="120"/>
        <v/>
      </c>
      <c r="WL48" s="3" t="str">
        <f t="shared" si="121"/>
        <v/>
      </c>
      <c r="WN48" s="6">
        <v>39353</v>
      </c>
      <c r="WO48" s="1">
        <v>20.681799999999999</v>
      </c>
      <c r="WP48" s="1">
        <v>35683</v>
      </c>
      <c r="WQ48" s="3">
        <f t="shared" si="122"/>
        <v>737988.66940000001</v>
      </c>
      <c r="WS48" s="6">
        <v>39353</v>
      </c>
      <c r="WT48" s="1">
        <v>209.64</v>
      </c>
      <c r="WU48" s="1">
        <v>855516</v>
      </c>
      <c r="WV48" s="3">
        <f t="shared" si="123"/>
        <v>179350374.23999998</v>
      </c>
      <c r="WX48" s="6">
        <v>39353</v>
      </c>
      <c r="WY48" s="1">
        <v>4.96</v>
      </c>
      <c r="WZ48" s="1">
        <v>34764812</v>
      </c>
      <c r="XA48" s="3">
        <f t="shared" si="124"/>
        <v>172433467.52000001</v>
      </c>
      <c r="XC48" s="6">
        <v>39353</v>
      </c>
      <c r="XD48" s="1">
        <v>1.1499999999999999</v>
      </c>
      <c r="XE48" s="1">
        <v>386016</v>
      </c>
      <c r="XF48" s="3">
        <f t="shared" si="125"/>
        <v>443918.39999999997</v>
      </c>
      <c r="XK48" s="3" t="str">
        <f t="shared" si="126"/>
        <v/>
      </c>
      <c r="XM48" s="6">
        <v>39353</v>
      </c>
      <c r="XN48" s="1">
        <v>16.149999999999999</v>
      </c>
      <c r="XO48" s="1">
        <v>25267</v>
      </c>
      <c r="XP48" s="3">
        <f t="shared" si="127"/>
        <v>408062.05</v>
      </c>
      <c r="XU48" s="3" t="str">
        <f t="shared" si="128"/>
        <v/>
      </c>
      <c r="XW48" s="6">
        <v>39353</v>
      </c>
      <c r="XX48" s="1">
        <v>424</v>
      </c>
      <c r="XY48" s="1">
        <v>1694</v>
      </c>
      <c r="XZ48" s="3">
        <f t="shared" si="129"/>
        <v>718256</v>
      </c>
      <c r="YE48" s="3" t="str">
        <f t="shared" si="130"/>
        <v/>
      </c>
      <c r="YG48" s="6">
        <v>39353</v>
      </c>
      <c r="YH48" s="1">
        <v>29.75</v>
      </c>
      <c r="YI48" s="1">
        <v>1699024</v>
      </c>
      <c r="YJ48" s="3">
        <f t="shared" si="131"/>
        <v>50545964</v>
      </c>
      <c r="YL48" s="6">
        <v>39353</v>
      </c>
      <c r="YM48" s="1">
        <v>4.3</v>
      </c>
      <c r="YN48" s="1">
        <v>2098767</v>
      </c>
      <c r="YO48" s="3">
        <f t="shared" si="132"/>
        <v>9024698.0999999996</v>
      </c>
      <c r="YT48" s="3" t="str">
        <f t="shared" si="133"/>
        <v/>
      </c>
      <c r="YV48" s="6">
        <v>39353</v>
      </c>
      <c r="YW48" s="1">
        <v>9.3800000000000008</v>
      </c>
      <c r="YX48" s="1">
        <v>6513900</v>
      </c>
      <c r="YY48" s="3">
        <f t="shared" si="134"/>
        <v>61100382.000000007</v>
      </c>
      <c r="ZA48" s="6">
        <v>39353</v>
      </c>
      <c r="ZB48" s="1">
        <v>9.2867999999999995</v>
      </c>
      <c r="ZC48" s="1">
        <v>81477</v>
      </c>
      <c r="ZD48" s="3">
        <f t="shared" si="135"/>
        <v>756660.60359999991</v>
      </c>
      <c r="ZF48" s="6">
        <v>39353</v>
      </c>
      <c r="ZG48" s="1">
        <v>35.15</v>
      </c>
      <c r="ZH48" s="1">
        <v>9309893</v>
      </c>
      <c r="ZI48" s="3">
        <f t="shared" si="136"/>
        <v>327242738.94999999</v>
      </c>
      <c r="ZK48" s="6">
        <v>39353</v>
      </c>
      <c r="ZL48" s="1">
        <v>3.26</v>
      </c>
      <c r="ZM48" s="1">
        <v>5762162</v>
      </c>
      <c r="ZN48" s="3">
        <f t="shared" si="137"/>
        <v>18784648.119999997</v>
      </c>
      <c r="ZP48" s="6">
        <v>39353</v>
      </c>
      <c r="ZQ48" s="1">
        <v>8.5</v>
      </c>
      <c r="ZR48" s="1">
        <v>41286</v>
      </c>
      <c r="ZS48" s="3">
        <f t="shared" si="138"/>
        <v>350931</v>
      </c>
      <c r="ZX48" s="3" t="str">
        <f t="shared" si="139"/>
        <v/>
      </c>
      <c r="AAC48" s="3" t="str">
        <f t="shared" si="140"/>
        <v/>
      </c>
      <c r="AAH48" s="3" t="str">
        <f t="shared" si="141"/>
        <v/>
      </c>
      <c r="AAM48" s="3" t="str">
        <f t="shared" si="142"/>
        <v/>
      </c>
      <c r="AAO48" s="6">
        <v>39353</v>
      </c>
      <c r="AAP48" s="1">
        <v>2.63</v>
      </c>
      <c r="AAQ48" s="1">
        <v>2410418</v>
      </c>
      <c r="AAR48" s="3">
        <f t="shared" si="143"/>
        <v>6339399.3399999999</v>
      </c>
      <c r="AAW48" s="3" t="str">
        <f t="shared" si="144"/>
        <v/>
      </c>
      <c r="ABB48" s="3" t="str">
        <f t="shared" si="145"/>
        <v/>
      </c>
      <c r="ABG48" s="3" t="str">
        <f t="shared" si="146"/>
        <v/>
      </c>
      <c r="ABL48" s="3" t="str">
        <f t="shared" si="147"/>
        <v/>
      </c>
      <c r="ABN48" s="6">
        <v>39353</v>
      </c>
      <c r="ABO48" s="1">
        <v>15.2</v>
      </c>
      <c r="ABP48" s="1">
        <v>31594970</v>
      </c>
      <c r="ABQ48" s="3">
        <f t="shared" si="148"/>
        <v>480243544</v>
      </c>
      <c r="ABV48" s="3" t="str">
        <f t="shared" si="149"/>
        <v/>
      </c>
      <c r="ABX48" s="6">
        <v>39353</v>
      </c>
      <c r="ABY48" s="1">
        <v>4</v>
      </c>
      <c r="ABZ48" s="1">
        <v>403592</v>
      </c>
      <c r="ACA48" s="3">
        <f t="shared" si="150"/>
        <v>1614368</v>
      </c>
      <c r="ACC48" s="6">
        <v>39353</v>
      </c>
      <c r="ACD48" s="1">
        <v>27.2</v>
      </c>
      <c r="ACE48" s="1">
        <v>9600491</v>
      </c>
      <c r="ACF48" s="3">
        <f t="shared" si="151"/>
        <v>261133355.19999999</v>
      </c>
      <c r="ACK48" s="3" t="str">
        <f t="shared" si="152"/>
        <v/>
      </c>
      <c r="ACP48" s="3" t="str">
        <f t="shared" si="153"/>
        <v/>
      </c>
      <c r="ACU48" s="3" t="str">
        <f t="shared" si="154"/>
        <v/>
      </c>
      <c r="ACZ48" s="3" t="str">
        <f t="shared" si="155"/>
        <v/>
      </c>
      <c r="ADB48" s="6">
        <v>39353</v>
      </c>
      <c r="ADC48" s="1">
        <v>48.24</v>
      </c>
      <c r="ADD48" s="1">
        <v>102698228</v>
      </c>
      <c r="ADE48" s="3">
        <f t="shared" si="156"/>
        <v>4954162518.7200003</v>
      </c>
      <c r="ADG48" s="6">
        <v>39353</v>
      </c>
      <c r="ADH48" s="1">
        <v>10.61</v>
      </c>
      <c r="ADI48" s="1">
        <v>111113998</v>
      </c>
      <c r="ADJ48" s="3">
        <f t="shared" si="157"/>
        <v>1178919518.78</v>
      </c>
      <c r="ADL48" s="6">
        <v>39353</v>
      </c>
      <c r="ADM48" s="1">
        <v>16.38</v>
      </c>
      <c r="ADN48" s="1">
        <v>72855320</v>
      </c>
      <c r="ADO48" s="3">
        <f t="shared" si="158"/>
        <v>1193370141.5999999</v>
      </c>
      <c r="ADT48" s="3" t="str">
        <f t="shared" si="159"/>
        <v/>
      </c>
      <c r="ADY48" s="3" t="str">
        <f t="shared" si="160"/>
        <v/>
      </c>
      <c r="AED48" s="3" t="str">
        <f t="shared" si="161"/>
        <v/>
      </c>
      <c r="AEF48" s="6">
        <v>39353</v>
      </c>
      <c r="AEG48" s="1">
        <v>12.073600000000001</v>
      </c>
      <c r="AEH48" s="1">
        <v>163814</v>
      </c>
      <c r="AEI48" s="3">
        <f t="shared" si="162"/>
        <v>1977824.7104000002</v>
      </c>
      <c r="AEN48" s="3" t="str">
        <f t="shared" si="163"/>
        <v/>
      </c>
      <c r="AEP48" s="6"/>
      <c r="AES48" s="3" t="str">
        <f t="shared" si="164"/>
        <v/>
      </c>
      <c r="AEU48" s="6">
        <v>39353</v>
      </c>
      <c r="AEV48" s="1">
        <v>5.48</v>
      </c>
      <c r="AEW48" s="1">
        <v>25192713</v>
      </c>
      <c r="AEX48" s="3">
        <f t="shared" si="165"/>
        <v>138056067.24000001</v>
      </c>
      <c r="AEZ48" s="6">
        <v>39353</v>
      </c>
      <c r="AFA48" s="1">
        <v>15.83</v>
      </c>
      <c r="AFB48" s="1">
        <v>18307672</v>
      </c>
      <c r="AFC48" s="3">
        <f t="shared" si="166"/>
        <v>289810447.75999999</v>
      </c>
      <c r="AFH48" s="3" t="str">
        <f t="shared" si="167"/>
        <v/>
      </c>
      <c r="AFM48" s="3" t="str">
        <f t="shared" si="168"/>
        <v/>
      </c>
      <c r="AFR48" s="3" t="str">
        <f t="shared" si="169"/>
        <v/>
      </c>
      <c r="AFW48" s="3" t="str">
        <f t="shared" si="170"/>
        <v/>
      </c>
      <c r="AGB48" s="3" t="str">
        <f t="shared" si="171"/>
        <v/>
      </c>
      <c r="AGD48" s="6">
        <v>39353</v>
      </c>
      <c r="AGE48" s="1">
        <v>6.9164000000000003</v>
      </c>
      <c r="AGF48" s="1">
        <v>69341960</v>
      </c>
      <c r="AGG48" s="3">
        <f t="shared" si="172"/>
        <v>479596732.14399999</v>
      </c>
      <c r="AGL48" s="3" t="str">
        <f t="shared" si="173"/>
        <v/>
      </c>
      <c r="AGQ48" s="3" t="str">
        <f t="shared" si="174"/>
        <v/>
      </c>
      <c r="AGS48" s="6">
        <v>39353</v>
      </c>
      <c r="AGT48" s="1">
        <v>2.0499999999999998</v>
      </c>
      <c r="AGU48" s="1">
        <v>67265975</v>
      </c>
      <c r="AGV48" s="3">
        <f t="shared" si="175"/>
        <v>137895248.75</v>
      </c>
      <c r="AGX48" s="6">
        <v>39353</v>
      </c>
      <c r="AGY48" s="1">
        <v>6.19</v>
      </c>
      <c r="AGZ48" s="1">
        <v>8394874</v>
      </c>
      <c r="AHA48" s="3">
        <f t="shared" si="176"/>
        <v>51964270.060000002</v>
      </c>
      <c r="AHC48" s="6">
        <v>39353</v>
      </c>
      <c r="AHD48" s="1">
        <v>15.46</v>
      </c>
      <c r="AHE48" s="1">
        <v>20498258</v>
      </c>
      <c r="AHF48" s="3">
        <f t="shared" si="177"/>
        <v>316903068.68000001</v>
      </c>
      <c r="AHK48" s="3" t="str">
        <f t="shared" si="178"/>
        <v/>
      </c>
      <c r="AHP48" s="3" t="str">
        <f t="shared" si="179"/>
        <v/>
      </c>
      <c r="AHU48" s="3" t="str">
        <f t="shared" si="180"/>
        <v/>
      </c>
      <c r="AHZ48" s="3" t="str">
        <f t="shared" si="181"/>
        <v/>
      </c>
      <c r="AIB48" s="6">
        <v>39353</v>
      </c>
      <c r="AIC48" s="1">
        <v>17.46</v>
      </c>
      <c r="AID48" s="1">
        <v>42566501</v>
      </c>
      <c r="AIE48" s="3">
        <f t="shared" si="182"/>
        <v>743211107.46000004</v>
      </c>
      <c r="AIJ48" s="3" t="str">
        <f t="shared" si="183"/>
        <v/>
      </c>
      <c r="AIO48" s="3" t="str">
        <f t="shared" si="184"/>
        <v/>
      </c>
      <c r="AIT48" s="3" t="str">
        <f t="shared" si="185"/>
        <v/>
      </c>
      <c r="AIV48" s="6">
        <v>39353</v>
      </c>
      <c r="AIW48" s="1">
        <v>27.7</v>
      </c>
      <c r="AIX48" s="1">
        <v>15947237</v>
      </c>
      <c r="AIY48" s="3">
        <f t="shared" si="186"/>
        <v>441738464.89999998</v>
      </c>
      <c r="AJD48" s="3" t="str">
        <f t="shared" si="187"/>
        <v/>
      </c>
      <c r="AJI48" s="3" t="str">
        <f t="shared" si="188"/>
        <v/>
      </c>
      <c r="AJN48" s="3" t="str">
        <f t="shared" si="189"/>
        <v/>
      </c>
      <c r="AJS48" s="3" t="str">
        <f t="shared" si="190"/>
        <v/>
      </c>
      <c r="AJU48" s="6">
        <v>39353</v>
      </c>
      <c r="AJV48" s="1">
        <v>9.8800000000000008</v>
      </c>
      <c r="AJW48" s="1">
        <v>10394168</v>
      </c>
      <c r="AJX48" s="3">
        <f t="shared" si="191"/>
        <v>102694379.84</v>
      </c>
      <c r="AKC48" s="3" t="str">
        <f t="shared" si="192"/>
        <v/>
      </c>
      <c r="AKH48" s="3" t="str">
        <f t="shared" si="193"/>
        <v/>
      </c>
      <c r="AKM48" s="3" t="str">
        <f t="shared" si="194"/>
        <v/>
      </c>
      <c r="AKR48" s="3" t="str">
        <f t="shared" si="195"/>
        <v/>
      </c>
      <c r="AKT48" s="6">
        <v>39353</v>
      </c>
      <c r="AKU48" s="1">
        <v>21.17</v>
      </c>
      <c r="AKV48" s="1">
        <v>3146662</v>
      </c>
      <c r="AKW48" s="3">
        <f t="shared" si="196"/>
        <v>66614834.540000007</v>
      </c>
      <c r="AKY48" s="6">
        <v>39353</v>
      </c>
      <c r="AKZ48" s="1">
        <v>9.43</v>
      </c>
      <c r="ALA48" s="1">
        <v>13065904</v>
      </c>
      <c r="ALB48" s="3">
        <f t="shared" si="197"/>
        <v>123211474.72</v>
      </c>
      <c r="ALG48" s="3" t="str">
        <f t="shared" si="198"/>
        <v/>
      </c>
      <c r="ALI48" s="6">
        <v>39353</v>
      </c>
      <c r="ALJ48" s="1">
        <v>1.96</v>
      </c>
      <c r="ALK48" s="1">
        <v>6848568</v>
      </c>
      <c r="ALL48" s="3">
        <f t="shared" si="199"/>
        <v>13423193.279999999</v>
      </c>
      <c r="ALN48" s="6">
        <v>39353</v>
      </c>
      <c r="ALO48" s="1">
        <v>9.07</v>
      </c>
      <c r="ALP48" s="1">
        <v>8806658</v>
      </c>
      <c r="ALQ48" s="3">
        <f t="shared" si="200"/>
        <v>79876388.060000002</v>
      </c>
      <c r="ALS48" s="6">
        <v>39353</v>
      </c>
      <c r="ALT48" s="1">
        <v>14.1</v>
      </c>
      <c r="ALU48" s="1">
        <v>2599700</v>
      </c>
      <c r="ALV48" s="3">
        <f t="shared" si="201"/>
        <v>36655770</v>
      </c>
      <c r="AMA48" s="3" t="str">
        <f t="shared" si="202"/>
        <v/>
      </c>
      <c r="AMF48" s="3" t="str">
        <f t="shared" si="203"/>
        <v/>
      </c>
      <c r="AMK48" s="3" t="str">
        <f t="shared" si="204"/>
        <v/>
      </c>
      <c r="AMP48" s="3" t="str">
        <f t="shared" si="205"/>
        <v/>
      </c>
      <c r="AMU48" s="3" t="str">
        <f t="shared" si="206"/>
        <v/>
      </c>
      <c r="AMZ48" s="3" t="str">
        <f t="shared" si="207"/>
        <v/>
      </c>
      <c r="ANB48" s="6">
        <v>39353</v>
      </c>
      <c r="ANC48" s="1">
        <v>8.9700000000000006</v>
      </c>
      <c r="AND48" s="1">
        <v>6661750</v>
      </c>
      <c r="ANE48" s="3">
        <f t="shared" si="208"/>
        <v>59755897.500000007</v>
      </c>
      <c r="ANJ48" s="3" t="str">
        <f t="shared" si="209"/>
        <v/>
      </c>
      <c r="ANO48" s="3" t="str">
        <f t="shared" si="210"/>
        <v/>
      </c>
      <c r="ANQ48" s="6">
        <v>39353</v>
      </c>
      <c r="ANR48" s="1">
        <v>30.72</v>
      </c>
      <c r="ANS48" s="1">
        <v>2234834</v>
      </c>
      <c r="ANT48" s="3">
        <f t="shared" si="211"/>
        <v>68654100.480000004</v>
      </c>
      <c r="ANV48" s="6">
        <v>39353</v>
      </c>
      <c r="ANW48" s="1">
        <v>10.43</v>
      </c>
      <c r="ANX48" s="1">
        <v>10538393</v>
      </c>
      <c r="ANY48" s="3">
        <f t="shared" si="212"/>
        <v>109915438.98999999</v>
      </c>
      <c r="AOD48" s="3" t="str">
        <f t="shared" si="213"/>
        <v/>
      </c>
      <c r="AOI48" s="3" t="str">
        <f t="shared" si="214"/>
        <v/>
      </c>
      <c r="AOK48" s="6">
        <v>39353</v>
      </c>
      <c r="AOL48" s="1">
        <v>41</v>
      </c>
      <c r="AOM48" s="1">
        <v>116016</v>
      </c>
      <c r="AON48" s="3">
        <f t="shared" si="215"/>
        <v>4756656</v>
      </c>
      <c r="AOS48" s="3" t="str">
        <f t="shared" si="216"/>
        <v/>
      </c>
      <c r="AOX48" s="3" t="str">
        <f t="shared" si="217"/>
        <v/>
      </c>
      <c r="APC48" s="3" t="str">
        <f t="shared" si="218"/>
        <v/>
      </c>
      <c r="APH48" s="3" t="str">
        <f t="shared" si="219"/>
        <v/>
      </c>
      <c r="APM48" s="3" t="str">
        <f t="shared" si="220"/>
        <v/>
      </c>
      <c r="APO48" s="6">
        <v>39353</v>
      </c>
      <c r="APP48" s="1">
        <v>82.82</v>
      </c>
      <c r="APQ48" s="1">
        <v>99962161</v>
      </c>
      <c r="APR48" s="3">
        <f t="shared" si="221"/>
        <v>8278866174.0199995</v>
      </c>
      <c r="APW48" s="3" t="str">
        <f t="shared" si="222"/>
        <v/>
      </c>
      <c r="APY48" s="6">
        <v>39353</v>
      </c>
      <c r="APZ48" s="1">
        <v>8.99</v>
      </c>
      <c r="AQA48" s="1">
        <v>4681197</v>
      </c>
      <c r="AQB48" s="3">
        <f t="shared" si="223"/>
        <v>42083961.030000001</v>
      </c>
      <c r="AQD48" s="6">
        <v>39353</v>
      </c>
      <c r="AQE48" s="1">
        <v>13.27</v>
      </c>
      <c r="AQF48" s="1">
        <v>16957308</v>
      </c>
      <c r="AQG48" s="3">
        <f t="shared" si="224"/>
        <v>225023477.16</v>
      </c>
      <c r="AQL48" s="3" t="str">
        <f t="shared" si="225"/>
        <v/>
      </c>
      <c r="AQN48" s="6">
        <v>39353</v>
      </c>
      <c r="AQO48" s="1">
        <v>9.76</v>
      </c>
      <c r="AQP48" s="1">
        <v>8498892</v>
      </c>
      <c r="AQQ48" s="3">
        <f t="shared" si="226"/>
        <v>82949185.920000002</v>
      </c>
      <c r="AQS48" s="6">
        <v>39353</v>
      </c>
      <c r="AQT48" s="1">
        <v>22.45</v>
      </c>
      <c r="AQU48" s="1">
        <v>16062970</v>
      </c>
      <c r="AQV48" s="3">
        <f t="shared" si="227"/>
        <v>360613676.5</v>
      </c>
      <c r="ARA48" s="3" t="str">
        <f t="shared" si="228"/>
        <v/>
      </c>
      <c r="ARC48" s="6">
        <v>39353</v>
      </c>
      <c r="ARD48" s="1">
        <v>37.5</v>
      </c>
      <c r="ARE48" s="1">
        <v>51337732</v>
      </c>
      <c r="ARF48" s="3">
        <f t="shared" si="229"/>
        <v>1925164950</v>
      </c>
      <c r="ARH48" s="6">
        <v>39353</v>
      </c>
      <c r="ARI48" s="1">
        <v>1.25</v>
      </c>
      <c r="ARJ48" s="1">
        <v>18837589</v>
      </c>
      <c r="ARK48" s="3">
        <f t="shared" si="230"/>
        <v>23546986.25</v>
      </c>
      <c r="ARM48" s="6">
        <v>39353</v>
      </c>
      <c r="ARN48" s="1">
        <v>19.190000000000001</v>
      </c>
      <c r="ARO48" s="1">
        <v>8588319</v>
      </c>
      <c r="ARP48" s="3">
        <f t="shared" si="231"/>
        <v>164809841.61000001</v>
      </c>
      <c r="ARU48" s="3" t="str">
        <f t="shared" si="232"/>
        <v/>
      </c>
      <c r="ARZ48" s="3" t="str">
        <f t="shared" si="233"/>
        <v/>
      </c>
      <c r="ASE48" s="3" t="str">
        <f t="shared" si="234"/>
        <v/>
      </c>
      <c r="ASJ48" s="3" t="str">
        <f t="shared" si="235"/>
        <v/>
      </c>
      <c r="ASO48" s="3" t="str">
        <f t="shared" si="236"/>
        <v/>
      </c>
      <c r="ASQ48" s="6">
        <v>39353</v>
      </c>
      <c r="ASR48" s="1">
        <v>31.84</v>
      </c>
      <c r="ASS48" s="1">
        <v>80181795</v>
      </c>
      <c r="AST48" s="3">
        <f t="shared" si="237"/>
        <v>2552988352.8000002</v>
      </c>
      <c r="ASY48" s="3" t="str">
        <f t="shared" si="238"/>
        <v/>
      </c>
      <c r="ATA48" s="6">
        <v>39353</v>
      </c>
      <c r="ATB48" s="1">
        <v>20.149999999999999</v>
      </c>
      <c r="ATC48" s="1">
        <v>19383758</v>
      </c>
      <c r="ATD48" s="3">
        <f t="shared" si="239"/>
        <v>390582723.69999999</v>
      </c>
      <c r="ATF48" s="6">
        <v>39353</v>
      </c>
      <c r="ATG48" s="1">
        <v>3.84</v>
      </c>
      <c r="ATH48" s="1">
        <v>87513544</v>
      </c>
      <c r="ATI48" s="3">
        <f t="shared" si="240"/>
        <v>336052008.95999998</v>
      </c>
      <c r="ATN48" s="3" t="str">
        <f t="shared" si="241"/>
        <v/>
      </c>
      <c r="ATS48" s="3" t="str">
        <f t="shared" si="242"/>
        <v/>
      </c>
      <c r="ATX48" s="3" t="str">
        <f t="shared" si="243"/>
        <v/>
      </c>
      <c r="ATZ48" s="6">
        <v>39353</v>
      </c>
      <c r="AUA48" s="1">
        <v>34.14</v>
      </c>
      <c r="AUB48" s="1">
        <v>6713900</v>
      </c>
      <c r="AUC48" s="3">
        <f t="shared" si="244"/>
        <v>229212546</v>
      </c>
      <c r="AUH48" s="3" t="str">
        <f t="shared" si="245"/>
        <v/>
      </c>
      <c r="AUM48" s="3" t="str">
        <f t="shared" si="246"/>
        <v/>
      </c>
      <c r="AUR48" s="3" t="str">
        <f t="shared" si="247"/>
        <v/>
      </c>
      <c r="AUT48" s="6">
        <v>39353</v>
      </c>
      <c r="AUU48" s="1">
        <v>13.3506</v>
      </c>
      <c r="AUV48" s="1">
        <v>11582450</v>
      </c>
      <c r="AUW48" s="3">
        <f t="shared" si="248"/>
        <v>154632656.97</v>
      </c>
      <c r="AVB48" s="3" t="str">
        <f t="shared" si="249"/>
        <v/>
      </c>
      <c r="AVD48" s="6">
        <v>39353</v>
      </c>
      <c r="AVE48" s="1">
        <v>19.11</v>
      </c>
      <c r="AVF48" s="1">
        <v>137246193</v>
      </c>
      <c r="AVG48" s="3">
        <f t="shared" si="250"/>
        <v>2622774748.23</v>
      </c>
      <c r="AVI48" s="6">
        <v>39353</v>
      </c>
      <c r="AVJ48" s="1">
        <v>28.55</v>
      </c>
      <c r="AVK48" s="1">
        <v>34632428</v>
      </c>
      <c r="AVL48" s="3">
        <f t="shared" si="251"/>
        <v>988755819.39999998</v>
      </c>
      <c r="AVQ48" s="3" t="str">
        <f t="shared" si="252"/>
        <v/>
      </c>
      <c r="AVS48" s="6">
        <v>39353</v>
      </c>
      <c r="AVT48" s="1">
        <v>8.8074999999999992</v>
      </c>
      <c r="AVU48" s="1">
        <v>18826468</v>
      </c>
      <c r="AVV48" s="3">
        <f t="shared" si="253"/>
        <v>165814116.91</v>
      </c>
      <c r="AVX48" s="6">
        <v>39353</v>
      </c>
      <c r="AVY48" s="1">
        <v>30.42</v>
      </c>
      <c r="AVZ48" s="1">
        <v>63320656</v>
      </c>
      <c r="AWA48" s="3">
        <f t="shared" si="254"/>
        <v>1926214355.5200002</v>
      </c>
      <c r="AWF48" s="3" t="str">
        <f t="shared" si="255"/>
        <v/>
      </c>
      <c r="AWH48" s="6">
        <v>39353</v>
      </c>
      <c r="AWI48" s="1">
        <v>31.91</v>
      </c>
      <c r="AWJ48" s="1">
        <v>19865101</v>
      </c>
      <c r="AWK48" s="3">
        <f t="shared" si="256"/>
        <v>633895372.90999997</v>
      </c>
      <c r="AWP48" s="3" t="str">
        <f t="shared" si="257"/>
        <v/>
      </c>
      <c r="AWU48" s="3" t="str">
        <f t="shared" si="258"/>
        <v/>
      </c>
      <c r="AWZ48" s="3" t="str">
        <f t="shared" si="259"/>
        <v/>
      </c>
      <c r="AXE48" s="3" t="str">
        <f t="shared" si="260"/>
        <v/>
      </c>
      <c r="AXG48" s="6">
        <v>39353</v>
      </c>
      <c r="AXH48" s="1">
        <v>12.545</v>
      </c>
      <c r="AXI48" s="1">
        <v>10916298</v>
      </c>
      <c r="AXJ48" s="3">
        <f t="shared" si="261"/>
        <v>136944958.41</v>
      </c>
      <c r="AXO48" s="3" t="str">
        <f t="shared" si="262"/>
        <v/>
      </c>
      <c r="AXT48" s="3" t="str">
        <f t="shared" si="263"/>
        <v/>
      </c>
      <c r="AXY48" s="3" t="str">
        <f t="shared" si="264"/>
        <v/>
      </c>
      <c r="AYA48" s="6">
        <v>39353</v>
      </c>
      <c r="AYB48" s="1">
        <v>28.54</v>
      </c>
      <c r="AYC48" s="1">
        <v>31836997</v>
      </c>
      <c r="AYD48" s="3">
        <f t="shared" si="265"/>
        <v>908627894.38</v>
      </c>
      <c r="AYF48" s="6">
        <v>39353</v>
      </c>
      <c r="AYG48" s="1">
        <v>26.86</v>
      </c>
      <c r="AYH48" s="1">
        <v>32801530</v>
      </c>
      <c r="AYI48" s="3">
        <f t="shared" si="266"/>
        <v>881049095.79999995</v>
      </c>
      <c r="AYK48" s="6">
        <v>39353</v>
      </c>
      <c r="AYL48" s="1">
        <v>4.9000000000000004</v>
      </c>
      <c r="AYM48" s="1">
        <v>13121638</v>
      </c>
      <c r="AYN48" s="3">
        <f t="shared" si="267"/>
        <v>64296026.200000003</v>
      </c>
      <c r="AYP48" s="6">
        <v>39353</v>
      </c>
      <c r="AYQ48" s="1">
        <v>19.245000000000001</v>
      </c>
      <c r="AYR48" s="1">
        <v>25819200</v>
      </c>
      <c r="AYS48" s="3">
        <f t="shared" si="268"/>
        <v>496890504</v>
      </c>
      <c r="AYX48" s="3" t="str">
        <f t="shared" si="269"/>
        <v/>
      </c>
      <c r="AYZ48" s="6">
        <v>39353</v>
      </c>
      <c r="AZA48" s="1">
        <v>8.5053000000000001</v>
      </c>
      <c r="AZB48" s="1">
        <v>301525613</v>
      </c>
      <c r="AZC48" s="3">
        <f t="shared" si="270"/>
        <v>2564565796.2488999</v>
      </c>
      <c r="AZH48" s="3" t="str">
        <f t="shared" si="271"/>
        <v/>
      </c>
      <c r="AZJ48" s="6">
        <v>39353</v>
      </c>
      <c r="AZK48" s="1">
        <v>29.71</v>
      </c>
      <c r="AZL48" s="1">
        <v>5184054</v>
      </c>
      <c r="AZM48" s="3">
        <f t="shared" si="272"/>
        <v>154018244.34</v>
      </c>
      <c r="AZO48" s="6">
        <v>39353</v>
      </c>
      <c r="AZP48" s="1">
        <v>44.33</v>
      </c>
      <c r="AZQ48" s="1">
        <v>94444502</v>
      </c>
      <c r="AZR48" s="3">
        <f t="shared" si="273"/>
        <v>4186724773.6599998</v>
      </c>
      <c r="AZT48" s="6">
        <v>39353</v>
      </c>
      <c r="AZU48" s="1">
        <v>24.63</v>
      </c>
      <c r="AZV48" s="1">
        <v>63639625</v>
      </c>
      <c r="AZW48" s="3">
        <f t="shared" si="274"/>
        <v>1567443963.75</v>
      </c>
      <c r="BAB48" s="3" t="str">
        <f t="shared" si="275"/>
        <v/>
      </c>
      <c r="BAG48" s="3" t="str">
        <f t="shared" si="276"/>
        <v/>
      </c>
      <c r="BAL48" s="3" t="str">
        <f t="shared" si="277"/>
        <v/>
      </c>
      <c r="BAQ48" s="3" t="str">
        <f t="shared" si="278"/>
        <v/>
      </c>
      <c r="BAS48" s="6">
        <v>39353</v>
      </c>
      <c r="BAT48" s="1">
        <v>22.4</v>
      </c>
      <c r="BAU48" s="1">
        <v>41067700</v>
      </c>
      <c r="BAV48" s="3">
        <f t="shared" si="279"/>
        <v>919916480</v>
      </c>
      <c r="BBA48" s="3" t="str">
        <f t="shared" si="280"/>
        <v/>
      </c>
      <c r="BBF48" s="3" t="str">
        <f t="shared" si="281"/>
        <v/>
      </c>
      <c r="BBK48" s="3" t="str">
        <f t="shared" si="282"/>
        <v/>
      </c>
      <c r="BBP48" s="3" t="str">
        <f t="shared" si="283"/>
        <v/>
      </c>
      <c r="BBU48" s="3" t="str">
        <f t="shared" si="284"/>
        <v/>
      </c>
      <c r="BBW48" s="6">
        <v>39353</v>
      </c>
      <c r="BBX48" s="1">
        <v>12.72</v>
      </c>
      <c r="BBY48" s="1">
        <v>66813071</v>
      </c>
      <c r="BBZ48" s="3">
        <f t="shared" si="285"/>
        <v>849862263.12</v>
      </c>
      <c r="BCE48" s="3" t="str">
        <f t="shared" si="286"/>
        <v/>
      </c>
      <c r="BCJ48" s="3" t="str">
        <f t="shared" si="287"/>
        <v/>
      </c>
      <c r="BCO48" s="3" t="str">
        <f t="shared" si="288"/>
        <v/>
      </c>
      <c r="BCT48" s="3" t="str">
        <f t="shared" si="289"/>
        <v/>
      </c>
      <c r="BCY48" s="3" t="str">
        <f t="shared" si="290"/>
        <v/>
      </c>
      <c r="BDD48" s="3" t="str">
        <f t="shared" si="291"/>
        <v/>
      </c>
      <c r="BDI48" s="3" t="str">
        <f t="shared" si="292"/>
        <v/>
      </c>
      <c r="BDN48" s="3" t="str">
        <f t="shared" si="293"/>
        <v/>
      </c>
      <c r="BDS48" s="3" t="str">
        <f t="shared" si="294"/>
        <v/>
      </c>
      <c r="BDU48" s="6">
        <v>39353</v>
      </c>
      <c r="BDV48" s="1">
        <v>8.83</v>
      </c>
      <c r="BDW48" s="1">
        <v>105772127</v>
      </c>
      <c r="BDX48" s="3">
        <f t="shared" si="295"/>
        <v>933967881.40999997</v>
      </c>
      <c r="BDZ48" s="6">
        <v>39353</v>
      </c>
      <c r="BEA48" s="1">
        <v>15.48</v>
      </c>
      <c r="BEB48" s="1">
        <v>172345966</v>
      </c>
      <c r="BEC48" s="3">
        <f t="shared" si="296"/>
        <v>2667915553.6800003</v>
      </c>
      <c r="BEH48" s="3" t="str">
        <f t="shared" si="297"/>
        <v/>
      </c>
      <c r="BEM48" s="3" t="str">
        <f t="shared" si="298"/>
        <v/>
      </c>
      <c r="BER48" s="3" t="str">
        <f t="shared" si="299"/>
        <v/>
      </c>
      <c r="BET48" s="6">
        <v>39353</v>
      </c>
      <c r="BEU48" s="1">
        <v>32.619999999999997</v>
      </c>
      <c r="BEV48" s="1">
        <v>110103992</v>
      </c>
      <c r="BEW48" s="3">
        <f t="shared" si="300"/>
        <v>3591592219.0399995</v>
      </c>
      <c r="BEY48" s="6">
        <v>39353</v>
      </c>
      <c r="BEZ48" s="1">
        <v>36.11</v>
      </c>
      <c r="BFA48" s="1">
        <v>41564152</v>
      </c>
      <c r="BFB48" s="3">
        <f t="shared" si="301"/>
        <v>1500881528.72</v>
      </c>
      <c r="BFD48" s="6">
        <v>39353</v>
      </c>
      <c r="BFE48" s="1">
        <v>25.4</v>
      </c>
      <c r="BFF48" s="1">
        <v>28189539</v>
      </c>
      <c r="BFG48" s="3">
        <f t="shared" si="302"/>
        <v>716014290.5999999</v>
      </c>
      <c r="BFI48" s="6">
        <v>39353</v>
      </c>
      <c r="BFJ48" s="1">
        <v>32.5</v>
      </c>
      <c r="BFK48" s="1">
        <v>15638816</v>
      </c>
      <c r="BFL48" s="3">
        <f t="shared" si="303"/>
        <v>508261520</v>
      </c>
      <c r="BFN48" s="6">
        <v>39353</v>
      </c>
      <c r="BFO48" s="1">
        <v>8.56</v>
      </c>
      <c r="BFP48" s="1">
        <v>653634537</v>
      </c>
      <c r="BFQ48" s="3">
        <f t="shared" si="304"/>
        <v>5595111636.7200003</v>
      </c>
      <c r="BFS48" s="6">
        <v>39353</v>
      </c>
      <c r="BFT48" s="1">
        <v>4.6483999999999996</v>
      </c>
      <c r="BFU48" s="1">
        <v>232369374</v>
      </c>
      <c r="BFV48" s="3">
        <f t="shared" si="305"/>
        <v>1080145798.1015999</v>
      </c>
      <c r="BFX48" s="6">
        <v>39353</v>
      </c>
      <c r="BFY48" s="1">
        <v>20.56</v>
      </c>
      <c r="BFZ48" s="1">
        <v>16649660</v>
      </c>
      <c r="BGA48" s="3">
        <f t="shared" si="306"/>
        <v>342317009.59999996</v>
      </c>
      <c r="BGF48" s="3" t="str">
        <f t="shared" si="307"/>
        <v/>
      </c>
      <c r="BGH48" s="6">
        <v>39353</v>
      </c>
      <c r="BGI48" s="1">
        <v>34.82</v>
      </c>
      <c r="BGJ48" s="1">
        <v>23545400</v>
      </c>
      <c r="BGK48" s="3">
        <f t="shared" si="308"/>
        <v>819850828</v>
      </c>
      <c r="BGM48" s="6">
        <v>39353</v>
      </c>
      <c r="BGN48" s="1">
        <v>32.08</v>
      </c>
      <c r="BGO48" s="1">
        <v>13422955</v>
      </c>
      <c r="BGP48" s="3">
        <f t="shared" si="309"/>
        <v>430608396.39999998</v>
      </c>
      <c r="BGR48" s="6">
        <v>39353</v>
      </c>
      <c r="BGS48" s="1">
        <v>29.86</v>
      </c>
      <c r="BGT48" s="1">
        <v>76120756</v>
      </c>
      <c r="BGU48" s="3">
        <f t="shared" si="310"/>
        <v>2272965774.1599998</v>
      </c>
      <c r="BGZ48" s="3" t="str">
        <f t="shared" si="311"/>
        <v/>
      </c>
      <c r="BHB48" s="6">
        <v>39353</v>
      </c>
      <c r="BHC48" s="1">
        <v>10.59</v>
      </c>
      <c r="BHD48" s="1">
        <v>62343861</v>
      </c>
      <c r="BHE48" s="3">
        <f t="shared" si="312"/>
        <v>660221487.99000001</v>
      </c>
      <c r="BHJ48" s="3" t="str">
        <f t="shared" si="313"/>
        <v/>
      </c>
      <c r="BHL48" s="6">
        <v>39353</v>
      </c>
      <c r="BHM48" s="1">
        <v>11.18</v>
      </c>
      <c r="BHN48" s="1">
        <v>398390058</v>
      </c>
      <c r="BHO48" s="3">
        <f t="shared" si="314"/>
        <v>4454000848.4399996</v>
      </c>
      <c r="BHQ48" s="6">
        <v>39353</v>
      </c>
      <c r="BHR48" s="1">
        <v>37.095300000000002</v>
      </c>
      <c r="BHS48" s="1">
        <v>65512736</v>
      </c>
      <c r="BHT48" s="3">
        <f t="shared" si="315"/>
        <v>2430214595.7407999</v>
      </c>
      <c r="BHV48" s="6">
        <v>39353</v>
      </c>
      <c r="BHW48" s="1">
        <v>47.36</v>
      </c>
      <c r="BHX48" s="1">
        <v>41237789</v>
      </c>
      <c r="BHY48" s="3">
        <f t="shared" si="316"/>
        <v>1953021687.04</v>
      </c>
      <c r="BIA48" s="6">
        <v>39353</v>
      </c>
      <c r="BIB48" s="1">
        <v>36.61</v>
      </c>
      <c r="BIC48" s="1">
        <v>706388091</v>
      </c>
      <c r="BID48" s="3">
        <f t="shared" si="317"/>
        <v>25860868011.509998</v>
      </c>
      <c r="BIF48" s="6">
        <v>39353</v>
      </c>
      <c r="BIG48" s="1">
        <v>25.58</v>
      </c>
      <c r="BIH48" s="1">
        <v>413148119</v>
      </c>
      <c r="BII48" s="3">
        <f t="shared" si="318"/>
        <v>10568328884.019999</v>
      </c>
      <c r="BIK48" s="6">
        <v>39353</v>
      </c>
      <c r="BIL48" s="1">
        <v>19.605</v>
      </c>
      <c r="BIM48" s="1">
        <v>104045364</v>
      </c>
      <c r="BIN48" s="3">
        <f t="shared" si="319"/>
        <v>2039809361.22</v>
      </c>
      <c r="BIP48" s="6">
        <v>39353</v>
      </c>
      <c r="BIQ48" s="1">
        <v>18.440000000000001</v>
      </c>
      <c r="BIR48" s="1">
        <v>581232760</v>
      </c>
      <c r="BIS48" s="3">
        <f t="shared" si="320"/>
        <v>10717932094.400002</v>
      </c>
      <c r="BIU48" s="6">
        <v>39353</v>
      </c>
      <c r="BIV48" s="1">
        <v>22.19</v>
      </c>
      <c r="BIW48" s="1">
        <v>206945859</v>
      </c>
      <c r="BIX48" s="3">
        <f t="shared" si="321"/>
        <v>4592128611.21</v>
      </c>
      <c r="BIZ48" s="6">
        <v>39353</v>
      </c>
      <c r="BJA48" s="1">
        <v>26.91</v>
      </c>
      <c r="BJB48" s="1">
        <v>598577775</v>
      </c>
      <c r="BJC48" s="3">
        <f t="shared" si="322"/>
        <v>16107727925.25</v>
      </c>
      <c r="BJH48" s="3" t="str">
        <f t="shared" si="323"/>
        <v/>
      </c>
      <c r="BJJ48" s="6">
        <v>39353</v>
      </c>
      <c r="BJK48" s="1">
        <v>27.08</v>
      </c>
      <c r="BJL48" s="1">
        <v>84148044</v>
      </c>
      <c r="BJM48" s="3">
        <f t="shared" si="324"/>
        <v>2278729031.52</v>
      </c>
      <c r="BJR48" s="3" t="str">
        <f t="shared" si="325"/>
        <v/>
      </c>
      <c r="BJT48" s="6">
        <v>39353</v>
      </c>
      <c r="BJU48" s="1">
        <v>13.2</v>
      </c>
      <c r="BJV48" s="1">
        <v>1672761207</v>
      </c>
      <c r="BJW48" s="3">
        <f t="shared" si="326"/>
        <v>22080447932.399998</v>
      </c>
      <c r="BKB48" s="3" t="str">
        <f t="shared" si="327"/>
        <v/>
      </c>
      <c r="BKG48" s="3" t="str">
        <f t="shared" si="328"/>
        <v/>
      </c>
      <c r="BKI48" s="6">
        <v>39353</v>
      </c>
      <c r="BKJ48" s="1">
        <v>29.35</v>
      </c>
      <c r="BKK48" s="1">
        <v>420442273</v>
      </c>
      <c r="BKL48" s="3">
        <f t="shared" si="329"/>
        <v>12339980712.550001</v>
      </c>
      <c r="BKQ48" s="3" t="str">
        <f t="shared" si="330"/>
        <v/>
      </c>
      <c r="BKS48" s="6">
        <v>39353</v>
      </c>
      <c r="BKT48" s="1">
        <v>25.33</v>
      </c>
      <c r="BKU48" s="1">
        <v>74286378</v>
      </c>
      <c r="BKV48" s="3">
        <f t="shared" si="331"/>
        <v>1881673954.7399998</v>
      </c>
      <c r="BKX48" s="6">
        <v>39353</v>
      </c>
      <c r="BKY48" s="1">
        <v>60.99</v>
      </c>
      <c r="BKZ48" s="1">
        <v>98185941</v>
      </c>
      <c r="BLA48" s="3">
        <f t="shared" si="332"/>
        <v>5988360541.5900002</v>
      </c>
      <c r="BLC48" s="6">
        <v>39353</v>
      </c>
      <c r="BLD48" s="1">
        <v>55.78</v>
      </c>
      <c r="BLE48" s="1">
        <v>266344207</v>
      </c>
      <c r="BLF48" s="3">
        <f t="shared" si="333"/>
        <v>14856679866.460001</v>
      </c>
      <c r="BLH48" s="6">
        <v>39353</v>
      </c>
      <c r="BLI48" s="1">
        <v>117.57</v>
      </c>
      <c r="BLJ48" s="1">
        <v>16453100</v>
      </c>
      <c r="BLK48" s="3">
        <f t="shared" si="334"/>
        <v>1934390967</v>
      </c>
      <c r="BLM48" s="6">
        <v>39353</v>
      </c>
      <c r="BLN48" s="1">
        <v>26.14</v>
      </c>
      <c r="BLO48" s="1">
        <v>372215805</v>
      </c>
      <c r="BLP48" s="3">
        <f t="shared" si="335"/>
        <v>9729721142.7000008</v>
      </c>
      <c r="BLR48" s="6">
        <v>39353</v>
      </c>
      <c r="BLS48" s="1">
        <v>19.38</v>
      </c>
      <c r="BLT48" s="1">
        <v>928791536</v>
      </c>
      <c r="BLU48" s="3">
        <f t="shared" si="336"/>
        <v>17999979967.68</v>
      </c>
      <c r="BLZ48" s="3" t="str">
        <f t="shared" si="337"/>
        <v/>
      </c>
      <c r="BMB48" s="6">
        <v>39353</v>
      </c>
      <c r="BMC48" s="1">
        <v>26.372399999999999</v>
      </c>
      <c r="BMD48" s="1">
        <v>163439761</v>
      </c>
      <c r="BME48" s="3">
        <f t="shared" si="338"/>
        <v>4310298752.9963999</v>
      </c>
      <c r="BMJ48" s="3" t="str">
        <f t="shared" si="339"/>
        <v/>
      </c>
      <c r="BML48" s="6">
        <v>39353</v>
      </c>
      <c r="BMM48" s="1">
        <v>42.5</v>
      </c>
      <c r="BMN48" s="1">
        <v>278582367</v>
      </c>
      <c r="BMO48" s="3">
        <f t="shared" si="340"/>
        <v>11839750597.5</v>
      </c>
      <c r="BMQ48" s="6">
        <v>39353</v>
      </c>
      <c r="BMR48" s="1">
        <v>25.32</v>
      </c>
      <c r="BMS48" s="1">
        <v>231297291</v>
      </c>
      <c r="BMT48" s="3">
        <f t="shared" si="341"/>
        <v>5856447408.1199999</v>
      </c>
      <c r="BMV48" s="6">
        <v>39353</v>
      </c>
      <c r="BMW48" s="1">
        <v>39.39</v>
      </c>
      <c r="BMX48" s="1">
        <v>46044205</v>
      </c>
      <c r="BMY48" s="3">
        <f t="shared" si="342"/>
        <v>1813681234.95</v>
      </c>
      <c r="BND48" s="3" t="str">
        <f t="shared" si="343"/>
        <v/>
      </c>
      <c r="BNF48" s="6">
        <v>39353</v>
      </c>
      <c r="BNG48" s="1">
        <v>47.8</v>
      </c>
      <c r="BNH48" s="1">
        <v>155123902</v>
      </c>
      <c r="BNI48" s="3">
        <f t="shared" si="344"/>
        <v>7414922515.5999994</v>
      </c>
      <c r="BNK48" s="6">
        <v>39353</v>
      </c>
      <c r="BNL48" s="1">
        <v>58.79</v>
      </c>
      <c r="BNM48" s="1">
        <v>133091746</v>
      </c>
      <c r="BNN48" s="3">
        <f t="shared" si="345"/>
        <v>7824463747.3400002</v>
      </c>
      <c r="BNP48" s="6">
        <v>39353</v>
      </c>
      <c r="BNQ48" s="1">
        <v>53.26</v>
      </c>
      <c r="BNR48" s="1">
        <v>160718612</v>
      </c>
      <c r="BNS48" s="3">
        <f t="shared" si="346"/>
        <v>8559873275.1199999</v>
      </c>
      <c r="BNU48" s="6">
        <v>39353</v>
      </c>
      <c r="BNV48" s="1">
        <v>59.81</v>
      </c>
      <c r="BNW48" s="1">
        <v>59852323</v>
      </c>
      <c r="BNX48" s="3">
        <f t="shared" si="347"/>
        <v>3579767438.6300001</v>
      </c>
      <c r="BNZ48" s="6">
        <v>39353</v>
      </c>
      <c r="BOA48" s="1">
        <v>55.99</v>
      </c>
      <c r="BOB48" s="1">
        <v>233160465</v>
      </c>
      <c r="BOC48" s="3">
        <f t="shared" si="348"/>
        <v>13054654435.35</v>
      </c>
      <c r="BOE48" s="6">
        <v>39353</v>
      </c>
      <c r="BOF48" s="1">
        <v>88.69</v>
      </c>
      <c r="BOG48" s="1">
        <v>49543793</v>
      </c>
      <c r="BOH48" s="3">
        <f t="shared" si="349"/>
        <v>4394039001.1700001</v>
      </c>
      <c r="BOJ48" s="6">
        <v>39353</v>
      </c>
      <c r="BOK48" s="1">
        <v>22.605</v>
      </c>
      <c r="BOL48" s="1">
        <v>959459740</v>
      </c>
      <c r="BOM48" s="3">
        <f t="shared" si="350"/>
        <v>21688587422.700001</v>
      </c>
      <c r="BOO48" s="6">
        <v>39353</v>
      </c>
      <c r="BOP48" s="1">
        <v>30.3</v>
      </c>
      <c r="BOQ48" s="1">
        <v>228873824</v>
      </c>
      <c r="BOR48" s="3">
        <f t="shared" si="351"/>
        <v>6934876867.1999998</v>
      </c>
      <c r="BOT48" s="6">
        <v>39353</v>
      </c>
      <c r="BOU48" s="1">
        <v>16.422699999999999</v>
      </c>
      <c r="BOV48" s="1">
        <v>980690240</v>
      </c>
      <c r="BOW48" s="3">
        <f t="shared" si="352"/>
        <v>16105581604.447998</v>
      </c>
      <c r="BOY48" s="6">
        <v>39353</v>
      </c>
      <c r="BOZ48" s="1">
        <v>76.667000000000002</v>
      </c>
      <c r="BPA48" s="1">
        <v>200737692</v>
      </c>
      <c r="BPB48" s="3">
        <f t="shared" si="353"/>
        <v>15389956632.564001</v>
      </c>
      <c r="BPD48" s="6">
        <v>39353</v>
      </c>
      <c r="BPE48" s="1">
        <v>85</v>
      </c>
      <c r="BPF48" s="1">
        <v>171575265</v>
      </c>
      <c r="BPG48" s="3">
        <f t="shared" si="354"/>
        <v>14583897525</v>
      </c>
      <c r="BPI48" s="6">
        <v>39353</v>
      </c>
      <c r="BPJ48" s="1">
        <v>21.6</v>
      </c>
      <c r="BPK48" s="1">
        <v>786725791</v>
      </c>
      <c r="BPL48" s="3">
        <f t="shared" si="355"/>
        <v>16993277085.6</v>
      </c>
      <c r="BPQ48" s="3" t="str">
        <f t="shared" si="356"/>
        <v/>
      </c>
      <c r="BPS48" s="6">
        <v>39353</v>
      </c>
      <c r="BPT48" s="1">
        <v>20.7</v>
      </c>
      <c r="BPU48" s="1">
        <v>1519639992</v>
      </c>
      <c r="BPV48" s="3">
        <f t="shared" si="357"/>
        <v>31456547834.399998</v>
      </c>
      <c r="BPX48" s="6">
        <v>39353</v>
      </c>
      <c r="BPY48" s="1">
        <v>12.83</v>
      </c>
      <c r="BPZ48" s="1">
        <v>435933896</v>
      </c>
      <c r="BQA48" s="3">
        <f t="shared" si="358"/>
        <v>5593031885.6800003</v>
      </c>
      <c r="BQF48" s="3" t="str">
        <f t="shared" si="359"/>
        <v/>
      </c>
      <c r="BQH48" s="6">
        <v>39353</v>
      </c>
      <c r="BQI48" s="1">
        <v>2.964</v>
      </c>
      <c r="BQJ48" s="1">
        <v>653434873</v>
      </c>
      <c r="BQK48" s="3">
        <f t="shared" si="360"/>
        <v>1936780963.572</v>
      </c>
      <c r="BQM48" s="6">
        <v>39353</v>
      </c>
      <c r="BQN48" s="1">
        <v>43.66</v>
      </c>
      <c r="BQO48" s="1">
        <v>442854624</v>
      </c>
      <c r="BQP48" s="3">
        <f t="shared" si="361"/>
        <v>19335032883.84</v>
      </c>
      <c r="BQU48" s="3" t="str">
        <f t="shared" si="362"/>
        <v/>
      </c>
      <c r="BQW48" s="6">
        <v>39353</v>
      </c>
      <c r="BQX48" s="1">
        <v>20.434999999999999</v>
      </c>
      <c r="BQY48" s="1">
        <v>965348620</v>
      </c>
      <c r="BQZ48" s="3">
        <f t="shared" si="363"/>
        <v>19726899049.699997</v>
      </c>
      <c r="BRB48" s="6">
        <v>39353</v>
      </c>
      <c r="BRC48" s="1">
        <v>36.24</v>
      </c>
      <c r="BRD48" s="1">
        <v>890613267</v>
      </c>
      <c r="BRE48" s="3">
        <f t="shared" si="364"/>
        <v>32275824796.080002</v>
      </c>
      <c r="BRG48" s="6">
        <v>39353</v>
      </c>
      <c r="BRH48" s="1">
        <v>33.129899999999999</v>
      </c>
      <c r="BRI48" s="1">
        <v>3428731194</v>
      </c>
      <c r="BRJ48" s="3">
        <f t="shared" si="365"/>
        <v>113593521584.1006</v>
      </c>
      <c r="BRL48" s="6">
        <v>39353</v>
      </c>
      <c r="BRM48" s="1">
        <v>25.86</v>
      </c>
      <c r="BRN48" s="1">
        <v>4222348159</v>
      </c>
      <c r="BRO48" s="3">
        <f t="shared" si="366"/>
        <v>109189923391.73999</v>
      </c>
      <c r="BRQ48" s="6">
        <v>39353</v>
      </c>
      <c r="BRR48" s="1">
        <v>21.65</v>
      </c>
      <c r="BRS48" s="1">
        <v>1969711573</v>
      </c>
      <c r="BRT48" s="3">
        <f t="shared" si="367"/>
        <v>42644255555.449997</v>
      </c>
      <c r="BRV48" s="6">
        <v>39353</v>
      </c>
      <c r="BRW48" s="1">
        <v>93.58</v>
      </c>
      <c r="BRX48" s="1">
        <v>712516177</v>
      </c>
      <c r="BRY48" s="3">
        <f t="shared" si="368"/>
        <v>66677263843.659996</v>
      </c>
      <c r="BSD48" s="3" t="str">
        <f t="shared" si="369"/>
        <v/>
      </c>
      <c r="BSF48" s="6">
        <v>39353</v>
      </c>
      <c r="BSG48" s="1">
        <v>35.619999999999997</v>
      </c>
      <c r="BSH48" s="1">
        <v>1221564672</v>
      </c>
      <c r="BSI48" s="3">
        <f t="shared" si="370"/>
        <v>43512133616.639999</v>
      </c>
      <c r="BSN48" s="3" t="str">
        <f t="shared" si="371"/>
        <v/>
      </c>
      <c r="BSP48" s="6">
        <v>39353</v>
      </c>
      <c r="BSQ48" s="1">
        <v>283.91000000000003</v>
      </c>
      <c r="BSR48" s="1">
        <v>275045935</v>
      </c>
      <c r="BSS48" s="3">
        <f t="shared" si="372"/>
        <v>78088291405.850006</v>
      </c>
      <c r="BSU48" s="6">
        <v>39353</v>
      </c>
      <c r="BSV48" s="1">
        <v>21.924299999999999</v>
      </c>
      <c r="BSW48" s="1">
        <v>17369844247</v>
      </c>
      <c r="BSX48" s="3">
        <f t="shared" si="373"/>
        <v>380821676224.50208</v>
      </c>
    </row>
    <row r="49" spans="2:1020 1025:1870" x14ac:dyDescent="0.2">
      <c r="B49" s="6">
        <v>39262</v>
      </c>
      <c r="C49" s="1">
        <v>3</v>
      </c>
      <c r="D49" s="1">
        <v>4981</v>
      </c>
      <c r="E49" s="3">
        <f t="shared" si="0"/>
        <v>14943</v>
      </c>
      <c r="G49" s="6">
        <v>39171</v>
      </c>
      <c r="H49" s="1">
        <v>2E-3</v>
      </c>
      <c r="I49" s="1">
        <v>468220</v>
      </c>
      <c r="J49" s="3">
        <f t="shared" si="1"/>
        <v>936.44</v>
      </c>
      <c r="O49" s="3" t="str">
        <f t="shared" si="2"/>
        <v/>
      </c>
      <c r="T49" s="3" t="str">
        <f t="shared" si="3"/>
        <v/>
      </c>
      <c r="V49" s="6">
        <v>39262</v>
      </c>
      <c r="W49" s="1">
        <v>1.22</v>
      </c>
      <c r="X49" s="1">
        <v>13683086</v>
      </c>
      <c r="Y49" s="3">
        <f t="shared" si="4"/>
        <v>16693364.92</v>
      </c>
      <c r="AA49" s="6">
        <v>39262</v>
      </c>
      <c r="AB49" s="1">
        <v>1.25E-4</v>
      </c>
      <c r="AC49" s="1">
        <v>73662</v>
      </c>
      <c r="AD49" s="3">
        <f t="shared" si="5"/>
        <v>9.2077500000000008</v>
      </c>
      <c r="AF49" s="6">
        <v>38989</v>
      </c>
      <c r="AG49" s="1">
        <v>1.25E-4</v>
      </c>
      <c r="AH49" s="1">
        <v>28230</v>
      </c>
      <c r="AI49" s="3">
        <f t="shared" si="6"/>
        <v>3.5287500000000001</v>
      </c>
      <c r="AK49" s="6">
        <v>39262</v>
      </c>
      <c r="AL49" s="1">
        <v>225.0001</v>
      </c>
      <c r="AM49" s="1">
        <v>90</v>
      </c>
      <c r="AN49" s="3">
        <f t="shared" si="7"/>
        <v>20250.009000000002</v>
      </c>
      <c r="AS49" s="3" t="str">
        <f t="shared" si="8"/>
        <v/>
      </c>
      <c r="AX49" s="3" t="str">
        <f t="shared" si="9"/>
        <v/>
      </c>
      <c r="AZ49" s="6">
        <v>39262</v>
      </c>
      <c r="BA49" s="1">
        <v>181.81819999999999</v>
      </c>
      <c r="BB49" s="1">
        <v>112</v>
      </c>
      <c r="BC49" s="3">
        <f t="shared" si="10"/>
        <v>20363.6384</v>
      </c>
      <c r="BE49" s="6">
        <v>39080</v>
      </c>
      <c r="BF49" s="1">
        <v>1.5E-3</v>
      </c>
      <c r="BG49" s="1">
        <v>10565185</v>
      </c>
      <c r="BH49" s="3">
        <f t="shared" si="11"/>
        <v>15847.7775</v>
      </c>
      <c r="BJ49" s="6">
        <v>39262</v>
      </c>
      <c r="BK49" s="1">
        <v>0.25</v>
      </c>
      <c r="BL49" s="1">
        <v>1432546</v>
      </c>
      <c r="BM49" s="3">
        <f t="shared" si="12"/>
        <v>358136.5</v>
      </c>
      <c r="BR49" s="3" t="str">
        <f t="shared" si="13"/>
        <v/>
      </c>
      <c r="BT49" s="6">
        <v>38533</v>
      </c>
      <c r="BU49" s="1">
        <v>1E-4</v>
      </c>
      <c r="BV49" s="1">
        <v>122185</v>
      </c>
      <c r="BW49" s="3">
        <f t="shared" si="14"/>
        <v>12.218500000000001</v>
      </c>
      <c r="CB49" s="3" t="str">
        <f t="shared" si="15"/>
        <v/>
      </c>
      <c r="CD49" s="6">
        <v>39262</v>
      </c>
      <c r="CE49" s="1">
        <v>1.38</v>
      </c>
      <c r="CF49" s="1">
        <v>809166</v>
      </c>
      <c r="CG49" s="3">
        <f t="shared" si="16"/>
        <v>1116649.0799999998</v>
      </c>
      <c r="CI49" s="6">
        <v>39262</v>
      </c>
      <c r="CJ49" s="1">
        <v>2E-3</v>
      </c>
      <c r="CK49" s="1">
        <v>180163</v>
      </c>
      <c r="CL49" s="3">
        <f t="shared" si="17"/>
        <v>360.32600000000002</v>
      </c>
      <c r="CQ49" s="3" t="str">
        <f t="shared" si="18"/>
        <v/>
      </c>
      <c r="CS49" s="6">
        <v>39262</v>
      </c>
      <c r="CT49" s="1">
        <v>7.11</v>
      </c>
      <c r="CU49" s="1">
        <v>11414835</v>
      </c>
      <c r="CV49" s="3">
        <f t="shared" si="19"/>
        <v>81159476.850000009</v>
      </c>
      <c r="CX49" s="6">
        <v>39262</v>
      </c>
      <c r="CY49" s="1">
        <v>24</v>
      </c>
      <c r="CZ49" s="1">
        <v>422632</v>
      </c>
      <c r="DA49" s="3">
        <f t="shared" si="20"/>
        <v>10143168</v>
      </c>
      <c r="DC49" s="6">
        <v>39262</v>
      </c>
      <c r="DD49" s="1">
        <v>1</v>
      </c>
      <c r="DE49" s="1">
        <v>122421</v>
      </c>
      <c r="DF49" s="3">
        <f t="shared" si="21"/>
        <v>122421</v>
      </c>
      <c r="DH49" s="6">
        <v>39262</v>
      </c>
      <c r="DI49" s="1">
        <v>3.51</v>
      </c>
      <c r="DJ49" s="1">
        <v>8885078</v>
      </c>
      <c r="DK49" s="3">
        <f t="shared" si="22"/>
        <v>31186623.779999997</v>
      </c>
      <c r="DM49" s="6">
        <v>38989</v>
      </c>
      <c r="DN49" s="1">
        <v>48</v>
      </c>
      <c r="DO49" s="1">
        <v>3825</v>
      </c>
      <c r="DP49" s="3">
        <f t="shared" si="23"/>
        <v>183600</v>
      </c>
      <c r="DR49" s="6">
        <v>39262</v>
      </c>
      <c r="DS49" s="1">
        <v>4.5799000000000003</v>
      </c>
      <c r="DT49" s="1">
        <v>251045</v>
      </c>
      <c r="DU49" s="3">
        <f t="shared" si="24"/>
        <v>1149760.9955</v>
      </c>
      <c r="DZ49" s="3" t="str">
        <f t="shared" si="25"/>
        <v/>
      </c>
      <c r="EB49" s="6">
        <v>39262</v>
      </c>
      <c r="EC49" s="1">
        <v>11.13</v>
      </c>
      <c r="ED49" s="1">
        <v>519300</v>
      </c>
      <c r="EE49" s="3">
        <f t="shared" si="26"/>
        <v>5779809</v>
      </c>
      <c r="EG49" s="6">
        <v>39262</v>
      </c>
      <c r="EH49" s="1">
        <v>272</v>
      </c>
      <c r="EI49" s="1">
        <v>379419</v>
      </c>
      <c r="EJ49" s="3">
        <f t="shared" si="27"/>
        <v>103201968</v>
      </c>
      <c r="EO49" s="3" t="str">
        <f t="shared" si="28"/>
        <v/>
      </c>
      <c r="EQ49" s="6">
        <v>37071</v>
      </c>
      <c r="ER49" s="1">
        <v>0.45</v>
      </c>
      <c r="ES49" s="1">
        <v>70100</v>
      </c>
      <c r="ET49" s="3">
        <f t="shared" si="29"/>
        <v>31545</v>
      </c>
      <c r="EY49" s="3" t="str">
        <f t="shared" si="30"/>
        <v/>
      </c>
      <c r="FD49" s="3" t="str">
        <f t="shared" si="31"/>
        <v/>
      </c>
      <c r="FI49" s="3" t="str">
        <f t="shared" si="32"/>
        <v/>
      </c>
      <c r="FK49" s="6">
        <v>39262</v>
      </c>
      <c r="FL49" s="1">
        <v>15.76</v>
      </c>
      <c r="FM49" s="1">
        <v>1983918</v>
      </c>
      <c r="FN49" s="3">
        <f t="shared" si="33"/>
        <v>31266547.68</v>
      </c>
      <c r="FP49" s="6">
        <v>39262</v>
      </c>
      <c r="FQ49" s="1">
        <v>0.48</v>
      </c>
      <c r="FR49" s="1">
        <v>21171514</v>
      </c>
      <c r="FS49" s="3">
        <f t="shared" si="34"/>
        <v>10162326.719999999</v>
      </c>
      <c r="FU49" s="6">
        <v>39262</v>
      </c>
      <c r="FV49" s="1">
        <v>4</v>
      </c>
      <c r="FW49" s="1">
        <v>48020</v>
      </c>
      <c r="FX49" s="3">
        <f t="shared" si="35"/>
        <v>192080</v>
      </c>
      <c r="FZ49" s="6">
        <v>39262</v>
      </c>
      <c r="GA49" s="1">
        <v>217</v>
      </c>
      <c r="GB49" s="1">
        <v>47026</v>
      </c>
      <c r="GC49" s="3">
        <f t="shared" si="36"/>
        <v>10204642</v>
      </c>
      <c r="GE49" s="6">
        <v>39171</v>
      </c>
      <c r="GF49" s="1">
        <v>3.5000000000000003E-2</v>
      </c>
      <c r="GG49" s="1">
        <v>198794</v>
      </c>
      <c r="GH49" s="3">
        <f t="shared" si="37"/>
        <v>6957.7900000000009</v>
      </c>
      <c r="GJ49" s="6">
        <v>39262</v>
      </c>
      <c r="GK49" s="1">
        <v>1.55</v>
      </c>
      <c r="GL49" s="1">
        <v>22545512</v>
      </c>
      <c r="GM49" s="3">
        <f t="shared" si="38"/>
        <v>34945543.600000001</v>
      </c>
      <c r="GR49" s="3" t="str">
        <f t="shared" si="39"/>
        <v/>
      </c>
      <c r="GW49" s="3" t="str">
        <f t="shared" si="40"/>
        <v/>
      </c>
      <c r="HB49" s="3" t="str">
        <f t="shared" si="41"/>
        <v/>
      </c>
      <c r="HD49" s="6">
        <v>39262</v>
      </c>
      <c r="HE49" s="1">
        <v>45900009.18</v>
      </c>
      <c r="HF49" s="1">
        <v>0</v>
      </c>
      <c r="HG49" s="3" t="str">
        <f t="shared" si="42"/>
        <v/>
      </c>
      <c r="HL49" s="3" t="str">
        <f t="shared" si="43"/>
        <v/>
      </c>
      <c r="HN49" s="6">
        <v>39262</v>
      </c>
      <c r="HO49" s="1">
        <v>0.95</v>
      </c>
      <c r="HP49" s="1">
        <v>464675</v>
      </c>
      <c r="HQ49" s="3">
        <f t="shared" si="44"/>
        <v>441441.25</v>
      </c>
      <c r="HS49" s="6">
        <v>39262</v>
      </c>
      <c r="HT49" s="1">
        <v>12.46</v>
      </c>
      <c r="HU49" s="1">
        <v>727382</v>
      </c>
      <c r="HV49" s="3">
        <f t="shared" si="45"/>
        <v>9063179.7200000007</v>
      </c>
      <c r="IA49" s="3" t="str">
        <f t="shared" si="46"/>
        <v/>
      </c>
      <c r="IC49" s="6">
        <v>39262</v>
      </c>
      <c r="ID49" s="1">
        <v>3.05</v>
      </c>
      <c r="IE49" s="1">
        <v>296</v>
      </c>
      <c r="IF49" s="3">
        <f t="shared" si="47"/>
        <v>902.8</v>
      </c>
      <c r="IH49" s="6">
        <v>39262</v>
      </c>
      <c r="II49" s="1">
        <v>3.3</v>
      </c>
      <c r="IJ49" s="1">
        <v>153661</v>
      </c>
      <c r="IK49" s="3">
        <f t="shared" si="48"/>
        <v>507081.3</v>
      </c>
      <c r="IM49" s="6">
        <v>39262</v>
      </c>
      <c r="IN49" s="1">
        <v>7.1300000000000001E-3</v>
      </c>
      <c r="IO49" s="1">
        <v>125570846</v>
      </c>
      <c r="IP49" s="3">
        <f t="shared" si="49"/>
        <v>895320.13198000006</v>
      </c>
      <c r="IR49" s="6">
        <v>39262</v>
      </c>
      <c r="IS49" s="1">
        <v>1054.2001</v>
      </c>
      <c r="IT49" s="1">
        <v>10534</v>
      </c>
      <c r="IU49" s="3">
        <f t="shared" si="50"/>
        <v>11104943.853399999</v>
      </c>
      <c r="IW49" s="6">
        <v>39262</v>
      </c>
      <c r="IX49" s="1">
        <v>3.98</v>
      </c>
      <c r="IY49" s="1">
        <v>894000</v>
      </c>
      <c r="IZ49" s="3">
        <f t="shared" si="51"/>
        <v>3558120</v>
      </c>
      <c r="JB49" s="6">
        <v>39262</v>
      </c>
      <c r="JC49" s="1">
        <v>0.9375</v>
      </c>
      <c r="JD49" s="1">
        <v>25600</v>
      </c>
      <c r="JE49" s="3">
        <f t="shared" si="52"/>
        <v>24000</v>
      </c>
      <c r="JG49" s="6">
        <v>39262</v>
      </c>
      <c r="JH49" s="1">
        <v>3.4</v>
      </c>
      <c r="JI49" s="1">
        <v>4257860</v>
      </c>
      <c r="JJ49" s="3">
        <f t="shared" si="53"/>
        <v>14476724</v>
      </c>
      <c r="JO49" s="3" t="str">
        <f t="shared" si="54"/>
        <v/>
      </c>
      <c r="JQ49" s="6">
        <v>39262</v>
      </c>
      <c r="JR49" s="1">
        <v>925</v>
      </c>
      <c r="JS49" s="1">
        <v>554</v>
      </c>
      <c r="JT49" s="3">
        <f t="shared" si="55"/>
        <v>512450</v>
      </c>
      <c r="JY49" s="3" t="str">
        <f t="shared" si="56"/>
        <v/>
      </c>
      <c r="KA49" s="6">
        <v>38077</v>
      </c>
      <c r="KB49" s="1">
        <v>8.94</v>
      </c>
      <c r="KC49" s="1">
        <v>20962</v>
      </c>
      <c r="KD49" s="3">
        <f t="shared" si="57"/>
        <v>187400.28</v>
      </c>
      <c r="KI49" s="3" t="str">
        <f t="shared" si="58"/>
        <v/>
      </c>
      <c r="KK49" s="6">
        <v>39262</v>
      </c>
      <c r="KL49" s="1">
        <v>26.96</v>
      </c>
      <c r="KM49" s="1">
        <v>4487942</v>
      </c>
      <c r="KN49" s="3">
        <f t="shared" si="59"/>
        <v>120994916.32000001</v>
      </c>
      <c r="KS49" s="3" t="str">
        <f t="shared" si="60"/>
        <v/>
      </c>
      <c r="KU49" s="6">
        <v>39262</v>
      </c>
      <c r="KV49" s="1">
        <v>3.18</v>
      </c>
      <c r="KW49" s="1">
        <v>5062105</v>
      </c>
      <c r="KX49" s="3">
        <f t="shared" si="61"/>
        <v>16097493.9</v>
      </c>
      <c r="LC49" s="3" t="str">
        <f t="shared" si="62"/>
        <v/>
      </c>
      <c r="LE49" s="6">
        <v>39262</v>
      </c>
      <c r="LF49" s="1">
        <v>1.2E-2</v>
      </c>
      <c r="LG49" s="1">
        <v>356012</v>
      </c>
      <c r="LH49" s="3">
        <f t="shared" si="63"/>
        <v>4272.1440000000002</v>
      </c>
      <c r="LJ49" s="6">
        <v>39262</v>
      </c>
      <c r="LK49" s="1">
        <v>94</v>
      </c>
      <c r="LL49" s="1">
        <v>16809</v>
      </c>
      <c r="LM49" s="3">
        <f t="shared" si="64"/>
        <v>1580046</v>
      </c>
      <c r="LO49" s="6">
        <v>38898</v>
      </c>
      <c r="LP49" s="1">
        <v>3</v>
      </c>
      <c r="LQ49" s="1">
        <v>4376</v>
      </c>
      <c r="LR49" s="3">
        <f t="shared" si="65"/>
        <v>13128</v>
      </c>
      <c r="LW49" s="3" t="str">
        <f t="shared" si="66"/>
        <v/>
      </c>
      <c r="MB49" s="3" t="str">
        <f t="shared" si="67"/>
        <v/>
      </c>
      <c r="MD49" s="6">
        <v>39262</v>
      </c>
      <c r="ME49" s="1">
        <v>0.63</v>
      </c>
      <c r="MF49" s="1">
        <v>1137881</v>
      </c>
      <c r="MG49" s="3">
        <f t="shared" si="68"/>
        <v>716865.03</v>
      </c>
      <c r="ML49" s="3" t="str">
        <f t="shared" si="69"/>
        <v/>
      </c>
      <c r="MQ49" s="3" t="str">
        <f t="shared" si="70"/>
        <v/>
      </c>
      <c r="MV49" s="3" t="str">
        <f t="shared" si="71"/>
        <v/>
      </c>
      <c r="NA49" s="3" t="str">
        <f t="shared" si="72"/>
        <v/>
      </c>
      <c r="NC49" s="6">
        <v>39262</v>
      </c>
      <c r="ND49" s="1">
        <v>1.65</v>
      </c>
      <c r="NE49" s="1">
        <v>1879821</v>
      </c>
      <c r="NF49" s="3">
        <f t="shared" si="73"/>
        <v>3101704.65</v>
      </c>
      <c r="NK49" s="3" t="str">
        <f t="shared" si="74"/>
        <v/>
      </c>
      <c r="NM49" s="6">
        <v>39262</v>
      </c>
      <c r="NN49" s="1">
        <v>1.2</v>
      </c>
      <c r="NO49" s="1">
        <v>77245</v>
      </c>
      <c r="NP49" s="3">
        <f t="shared" si="75"/>
        <v>92694</v>
      </c>
      <c r="NR49" s="6">
        <v>39262</v>
      </c>
      <c r="NS49" s="1">
        <v>87.5</v>
      </c>
      <c r="NT49" s="1">
        <v>954542</v>
      </c>
      <c r="NU49" s="3">
        <f t="shared" si="76"/>
        <v>83522425</v>
      </c>
      <c r="NZ49" s="3" t="str">
        <f t="shared" si="77"/>
        <v/>
      </c>
      <c r="OB49" s="6">
        <v>39262</v>
      </c>
      <c r="OC49" s="1">
        <v>1.62</v>
      </c>
      <c r="OD49" s="1">
        <v>902853</v>
      </c>
      <c r="OE49" s="3">
        <f t="shared" si="78"/>
        <v>1462621.86</v>
      </c>
      <c r="OG49" s="6">
        <v>39262</v>
      </c>
      <c r="OH49" s="1">
        <v>0.125</v>
      </c>
      <c r="OI49" s="1">
        <v>5938</v>
      </c>
      <c r="OJ49" s="3">
        <f t="shared" si="79"/>
        <v>742.25</v>
      </c>
      <c r="OO49" s="3" t="str">
        <f t="shared" si="80"/>
        <v/>
      </c>
      <c r="OQ49" s="6">
        <v>39262</v>
      </c>
      <c r="OR49" s="1">
        <v>955.19989999999996</v>
      </c>
      <c r="OS49" s="1">
        <v>31282</v>
      </c>
      <c r="OT49" s="3">
        <f t="shared" si="81"/>
        <v>29880563.2718</v>
      </c>
      <c r="OV49" s="6">
        <v>39262</v>
      </c>
      <c r="OW49" s="1">
        <v>1.33</v>
      </c>
      <c r="OX49" s="1">
        <v>392500</v>
      </c>
      <c r="OY49" s="3">
        <f t="shared" si="82"/>
        <v>522025</v>
      </c>
      <c r="PA49" s="6">
        <v>39262</v>
      </c>
      <c r="PB49" s="1">
        <v>6.7500999999999998</v>
      </c>
      <c r="PC49" s="1">
        <v>484307</v>
      </c>
      <c r="PD49" s="3">
        <f t="shared" si="83"/>
        <v>3269120.6806999999</v>
      </c>
      <c r="PI49" s="3" t="str">
        <f t="shared" si="84"/>
        <v/>
      </c>
      <c r="PK49" s="6">
        <v>39262</v>
      </c>
      <c r="PL49" s="1">
        <v>1.9</v>
      </c>
      <c r="PM49" s="1">
        <v>98022</v>
      </c>
      <c r="PN49" s="3">
        <f t="shared" si="85"/>
        <v>186241.8</v>
      </c>
      <c r="PP49" s="6">
        <v>39262</v>
      </c>
      <c r="PQ49" s="1">
        <v>130.5</v>
      </c>
      <c r="PR49" s="1">
        <v>8769</v>
      </c>
      <c r="PS49" s="3">
        <f t="shared" si="86"/>
        <v>1144354.5</v>
      </c>
      <c r="PX49" s="3" t="str">
        <f t="shared" si="87"/>
        <v/>
      </c>
      <c r="QC49" s="3" t="str">
        <f t="shared" si="88"/>
        <v/>
      </c>
      <c r="QE49" s="6">
        <v>39262</v>
      </c>
      <c r="QF49" s="1">
        <v>5.85</v>
      </c>
      <c r="QG49" s="1">
        <v>295100</v>
      </c>
      <c r="QH49" s="3">
        <f t="shared" si="89"/>
        <v>1726335</v>
      </c>
      <c r="QJ49" s="6">
        <v>38442</v>
      </c>
      <c r="QK49" s="1">
        <v>0.125</v>
      </c>
      <c r="QL49" s="1">
        <v>1</v>
      </c>
      <c r="QM49" s="3">
        <f t="shared" si="90"/>
        <v>0.125</v>
      </c>
      <c r="QO49" s="6">
        <v>39262</v>
      </c>
      <c r="QP49" s="1">
        <v>15.39</v>
      </c>
      <c r="QQ49" s="1">
        <v>1574920</v>
      </c>
      <c r="QR49" s="3">
        <f t="shared" si="91"/>
        <v>24238018.800000001</v>
      </c>
      <c r="QT49" s="6">
        <v>39262</v>
      </c>
      <c r="QU49" s="1">
        <v>49.75</v>
      </c>
      <c r="QV49" s="1">
        <v>925714</v>
      </c>
      <c r="QW49" s="3">
        <f t="shared" si="92"/>
        <v>46054271.5</v>
      </c>
      <c r="RB49" s="3" t="str">
        <f t="shared" si="93"/>
        <v/>
      </c>
      <c r="RD49" s="6">
        <v>39262</v>
      </c>
      <c r="RE49" s="1">
        <v>20.7</v>
      </c>
      <c r="RF49" s="1">
        <v>12750</v>
      </c>
      <c r="RG49" s="3">
        <f t="shared" si="94"/>
        <v>263925</v>
      </c>
      <c r="RI49" s="6">
        <v>39262</v>
      </c>
      <c r="RJ49" s="1">
        <v>960.75019999999995</v>
      </c>
      <c r="RK49" s="1">
        <v>17953</v>
      </c>
      <c r="RL49" s="3">
        <f t="shared" si="95"/>
        <v>17248348.340599999</v>
      </c>
      <c r="RN49" s="6">
        <v>39262</v>
      </c>
      <c r="RO49" s="1">
        <v>156.30000000000001</v>
      </c>
      <c r="RP49" s="1">
        <v>2271886</v>
      </c>
      <c r="RQ49" s="3">
        <f t="shared" si="96"/>
        <v>355095781.80000001</v>
      </c>
      <c r="RS49" s="6">
        <v>39262</v>
      </c>
      <c r="RT49" s="1">
        <v>11.5</v>
      </c>
      <c r="RU49" s="1">
        <v>6820</v>
      </c>
      <c r="RV49" s="3">
        <f t="shared" si="97"/>
        <v>78430</v>
      </c>
      <c r="RX49" s="6">
        <v>39262</v>
      </c>
      <c r="RY49" s="1">
        <v>8.75</v>
      </c>
      <c r="RZ49" s="1">
        <v>115610</v>
      </c>
      <c r="SA49" s="3">
        <f t="shared" si="98"/>
        <v>1011587.5</v>
      </c>
      <c r="SF49" s="3" t="str">
        <f t="shared" si="99"/>
        <v/>
      </c>
      <c r="SH49" s="6">
        <v>39262</v>
      </c>
      <c r="SI49" s="1">
        <v>8.8000000000000007</v>
      </c>
      <c r="SJ49" s="1">
        <v>248947</v>
      </c>
      <c r="SK49" s="3">
        <f t="shared" si="100"/>
        <v>2190733.6</v>
      </c>
      <c r="SM49" s="6">
        <v>39080</v>
      </c>
      <c r="SN49" s="1">
        <v>700</v>
      </c>
      <c r="SO49" s="1">
        <v>35</v>
      </c>
      <c r="SP49" s="3">
        <f t="shared" si="101"/>
        <v>24500</v>
      </c>
      <c r="SU49" s="3" t="str">
        <f t="shared" si="102"/>
        <v/>
      </c>
      <c r="SZ49" s="3" t="str">
        <f t="shared" si="103"/>
        <v/>
      </c>
      <c r="TB49" s="6">
        <v>39262</v>
      </c>
      <c r="TC49" s="1">
        <v>17</v>
      </c>
      <c r="TD49" s="1">
        <v>9895</v>
      </c>
      <c r="TE49" s="3">
        <f t="shared" si="104"/>
        <v>168215</v>
      </c>
      <c r="TG49" s="6">
        <v>39262</v>
      </c>
      <c r="TH49" s="1">
        <v>19.2</v>
      </c>
      <c r="TI49" s="1">
        <v>249038</v>
      </c>
      <c r="TJ49" s="3">
        <f t="shared" si="105"/>
        <v>4781529.5999999996</v>
      </c>
      <c r="TL49" s="6">
        <v>39262</v>
      </c>
      <c r="TM49" s="1">
        <v>1.9</v>
      </c>
      <c r="TN49" s="1">
        <v>1707467</v>
      </c>
      <c r="TO49" s="3">
        <f t="shared" si="106"/>
        <v>3244187.3</v>
      </c>
      <c r="TQ49" s="6">
        <v>39262</v>
      </c>
      <c r="TR49" s="1">
        <v>11.935</v>
      </c>
      <c r="TS49" s="1">
        <v>2742958</v>
      </c>
      <c r="TT49" s="3">
        <f t="shared" si="107"/>
        <v>32737203.73</v>
      </c>
      <c r="TY49" s="3" t="str">
        <f t="shared" si="108"/>
        <v/>
      </c>
      <c r="UA49" s="6">
        <v>39262</v>
      </c>
      <c r="UB49" s="1">
        <v>16.38</v>
      </c>
      <c r="UC49" s="1">
        <v>4039883</v>
      </c>
      <c r="UD49" s="3">
        <f t="shared" si="109"/>
        <v>66173283.539999999</v>
      </c>
      <c r="UI49" s="3" t="str">
        <f t="shared" si="110"/>
        <v/>
      </c>
      <c r="UK49" s="6">
        <v>39262</v>
      </c>
      <c r="UL49" s="1">
        <v>128.15989999999999</v>
      </c>
      <c r="UM49" s="1">
        <v>93058</v>
      </c>
      <c r="UN49" s="3">
        <f t="shared" si="111"/>
        <v>11926303.974199999</v>
      </c>
      <c r="UP49" s="6">
        <v>39262</v>
      </c>
      <c r="UQ49" s="1">
        <v>24.5</v>
      </c>
      <c r="UR49" s="1">
        <v>8900</v>
      </c>
      <c r="US49" s="3">
        <f t="shared" si="112"/>
        <v>218050</v>
      </c>
      <c r="UX49" s="3" t="str">
        <f t="shared" si="113"/>
        <v/>
      </c>
      <c r="VC49" s="3" t="str">
        <f t="shared" si="114"/>
        <v/>
      </c>
      <c r="VH49" s="3" t="str">
        <f t="shared" si="115"/>
        <v/>
      </c>
      <c r="VM49" s="3" t="str">
        <f t="shared" si="116"/>
        <v/>
      </c>
      <c r="VO49" s="6">
        <v>39262</v>
      </c>
      <c r="VP49" s="1">
        <v>76.75</v>
      </c>
      <c r="VQ49" s="1">
        <v>18900</v>
      </c>
      <c r="VR49" s="3">
        <f t="shared" si="117"/>
        <v>1450575</v>
      </c>
      <c r="VT49" s="6">
        <v>39262</v>
      </c>
      <c r="VU49" s="1">
        <v>1.3599999999999999</v>
      </c>
      <c r="VV49" s="1">
        <v>85122</v>
      </c>
      <c r="VW49" s="3">
        <f t="shared" si="118"/>
        <v>115765.91999999998</v>
      </c>
      <c r="VY49" s="6">
        <v>39262</v>
      </c>
      <c r="VZ49" s="1">
        <v>6.04</v>
      </c>
      <c r="WA49" s="1">
        <v>804814</v>
      </c>
      <c r="WB49" s="3">
        <f t="shared" si="119"/>
        <v>4861076.5599999996</v>
      </c>
      <c r="WG49" s="3" t="str">
        <f t="shared" si="120"/>
        <v/>
      </c>
      <c r="WL49" s="3" t="str">
        <f t="shared" si="121"/>
        <v/>
      </c>
      <c r="WN49" s="6">
        <v>39262</v>
      </c>
      <c r="WO49" s="1">
        <v>21.590900000000001</v>
      </c>
      <c r="WP49" s="1">
        <v>52246</v>
      </c>
      <c r="WQ49" s="3">
        <f t="shared" si="122"/>
        <v>1128038.1614000001</v>
      </c>
      <c r="WS49" s="6">
        <v>39262</v>
      </c>
      <c r="WT49" s="1">
        <v>215.76</v>
      </c>
      <c r="WU49" s="1">
        <v>1304056</v>
      </c>
      <c r="WV49" s="3">
        <f t="shared" si="123"/>
        <v>281363122.56</v>
      </c>
      <c r="WX49" s="6">
        <v>39262</v>
      </c>
      <c r="WY49" s="1">
        <v>5.23</v>
      </c>
      <c r="WZ49" s="1">
        <v>29009748</v>
      </c>
      <c r="XA49" s="3">
        <f t="shared" si="124"/>
        <v>151720982.04000002</v>
      </c>
      <c r="XC49" s="6">
        <v>39262</v>
      </c>
      <c r="XD49" s="1">
        <v>1</v>
      </c>
      <c r="XE49" s="1">
        <v>356544</v>
      </c>
      <c r="XF49" s="3">
        <f t="shared" si="125"/>
        <v>356544</v>
      </c>
      <c r="XK49" s="3" t="str">
        <f t="shared" si="126"/>
        <v/>
      </c>
      <c r="XM49" s="6">
        <v>39262</v>
      </c>
      <c r="XN49" s="1">
        <v>16</v>
      </c>
      <c r="XO49" s="1">
        <v>37359</v>
      </c>
      <c r="XP49" s="3">
        <f t="shared" si="127"/>
        <v>597744</v>
      </c>
      <c r="XU49" s="3" t="str">
        <f t="shared" si="128"/>
        <v/>
      </c>
      <c r="XW49" s="6">
        <v>39262</v>
      </c>
      <c r="XX49" s="1">
        <v>480</v>
      </c>
      <c r="XY49" s="1">
        <v>5722</v>
      </c>
      <c r="XZ49" s="3">
        <f t="shared" si="129"/>
        <v>2746560</v>
      </c>
      <c r="YE49" s="3" t="str">
        <f t="shared" si="130"/>
        <v/>
      </c>
      <c r="YG49" s="6">
        <v>39262</v>
      </c>
      <c r="YH49" s="1">
        <v>35.875</v>
      </c>
      <c r="YI49" s="1">
        <v>3405551</v>
      </c>
      <c r="YJ49" s="3">
        <f t="shared" si="131"/>
        <v>122174142.125</v>
      </c>
      <c r="YL49" s="6">
        <v>39262</v>
      </c>
      <c r="YM49" s="1">
        <v>5.26</v>
      </c>
      <c r="YN49" s="1">
        <v>2963684</v>
      </c>
      <c r="YO49" s="3">
        <f t="shared" si="132"/>
        <v>15588977.84</v>
      </c>
      <c r="YT49" s="3" t="str">
        <f t="shared" si="133"/>
        <v/>
      </c>
      <c r="YV49" s="6">
        <v>39262</v>
      </c>
      <c r="YW49" s="1">
        <v>10.45</v>
      </c>
      <c r="YX49" s="1">
        <v>11225300</v>
      </c>
      <c r="YY49" s="3">
        <f t="shared" si="134"/>
        <v>117304384.99999999</v>
      </c>
      <c r="ZA49" s="6">
        <v>39262</v>
      </c>
      <c r="ZB49" s="1">
        <v>9.4357000000000006</v>
      </c>
      <c r="ZC49" s="1">
        <v>134891</v>
      </c>
      <c r="ZD49" s="3">
        <f t="shared" si="135"/>
        <v>1272791.0087000001</v>
      </c>
      <c r="ZF49" s="6">
        <v>39262</v>
      </c>
      <c r="ZG49" s="1">
        <v>45.7</v>
      </c>
      <c r="ZH49" s="1">
        <v>9996620</v>
      </c>
      <c r="ZI49" s="3">
        <f t="shared" si="136"/>
        <v>456845534</v>
      </c>
      <c r="ZK49" s="6">
        <v>39262</v>
      </c>
      <c r="ZL49" s="1">
        <v>2.65</v>
      </c>
      <c r="ZM49" s="1">
        <v>6353913</v>
      </c>
      <c r="ZN49" s="3">
        <f t="shared" si="137"/>
        <v>16837869.449999999</v>
      </c>
      <c r="ZP49" s="6">
        <v>39262</v>
      </c>
      <c r="ZQ49" s="1">
        <v>7.3</v>
      </c>
      <c r="ZR49" s="1">
        <v>13749</v>
      </c>
      <c r="ZS49" s="3">
        <f t="shared" si="138"/>
        <v>100367.7</v>
      </c>
      <c r="ZX49" s="3" t="str">
        <f t="shared" si="139"/>
        <v/>
      </c>
      <c r="AAC49" s="3" t="str">
        <f t="shared" si="140"/>
        <v/>
      </c>
      <c r="AAH49" s="3" t="str">
        <f t="shared" si="141"/>
        <v/>
      </c>
      <c r="AAM49" s="3" t="str">
        <f t="shared" si="142"/>
        <v/>
      </c>
      <c r="AAO49" s="6">
        <v>39262</v>
      </c>
      <c r="AAP49" s="1">
        <v>4.79</v>
      </c>
      <c r="AAQ49" s="1">
        <v>4596962</v>
      </c>
      <c r="AAR49" s="3">
        <f t="shared" si="143"/>
        <v>22019447.98</v>
      </c>
      <c r="AAW49" s="3" t="str">
        <f t="shared" si="144"/>
        <v/>
      </c>
      <c r="ABB49" s="3" t="str">
        <f t="shared" si="145"/>
        <v/>
      </c>
      <c r="ABG49" s="3" t="str">
        <f t="shared" si="146"/>
        <v/>
      </c>
      <c r="ABL49" s="3" t="str">
        <f t="shared" si="147"/>
        <v/>
      </c>
      <c r="ABN49" s="6">
        <v>39262</v>
      </c>
      <c r="ABO49" s="1">
        <v>21.26</v>
      </c>
      <c r="ABP49" s="1">
        <v>34972803</v>
      </c>
      <c r="ABQ49" s="3">
        <f t="shared" si="148"/>
        <v>743521791.78000009</v>
      </c>
      <c r="ABV49" s="3" t="str">
        <f t="shared" si="149"/>
        <v/>
      </c>
      <c r="ABX49" s="6">
        <v>39262</v>
      </c>
      <c r="ABY49" s="1">
        <v>1</v>
      </c>
      <c r="ABZ49" s="1">
        <v>87518</v>
      </c>
      <c r="ACA49" s="3">
        <f t="shared" si="150"/>
        <v>87518</v>
      </c>
      <c r="ACC49" s="6">
        <v>39262</v>
      </c>
      <c r="ACD49" s="1">
        <v>25.36</v>
      </c>
      <c r="ACE49" s="1">
        <v>7134899</v>
      </c>
      <c r="ACF49" s="3">
        <f t="shared" si="151"/>
        <v>180941038.63999999</v>
      </c>
      <c r="ACK49" s="3" t="str">
        <f t="shared" si="152"/>
        <v/>
      </c>
      <c r="ACP49" s="3" t="str">
        <f t="shared" si="153"/>
        <v/>
      </c>
      <c r="ACU49" s="3" t="str">
        <f t="shared" si="154"/>
        <v/>
      </c>
      <c r="ACZ49" s="3" t="str">
        <f t="shared" si="155"/>
        <v/>
      </c>
      <c r="ADB49" s="6">
        <v>39262</v>
      </c>
      <c r="ADC49" s="1">
        <v>26.09</v>
      </c>
      <c r="ADD49" s="1">
        <v>67076235</v>
      </c>
      <c r="ADE49" s="3">
        <f t="shared" si="156"/>
        <v>1750018971.1500001</v>
      </c>
      <c r="ADG49" s="6">
        <v>39262</v>
      </c>
      <c r="ADH49" s="1">
        <v>8.8699999999999992</v>
      </c>
      <c r="ADI49" s="1">
        <v>111577457</v>
      </c>
      <c r="ADJ49" s="3">
        <f t="shared" si="157"/>
        <v>989692043.58999991</v>
      </c>
      <c r="ADL49" s="6">
        <v>39262</v>
      </c>
      <c r="ADM49" s="1">
        <v>14.98</v>
      </c>
      <c r="ADN49" s="1">
        <v>42056833</v>
      </c>
      <c r="ADO49" s="3">
        <f t="shared" si="158"/>
        <v>630011358.34000003</v>
      </c>
      <c r="ADT49" s="3" t="str">
        <f t="shared" si="159"/>
        <v/>
      </c>
      <c r="ADY49" s="3" t="str">
        <f t="shared" si="160"/>
        <v/>
      </c>
      <c r="AED49" s="3" t="str">
        <f t="shared" si="161"/>
        <v/>
      </c>
      <c r="AEF49" s="6">
        <v>39262</v>
      </c>
      <c r="AEG49" s="1">
        <v>12.482900000000001</v>
      </c>
      <c r="AEH49" s="1">
        <v>401597</v>
      </c>
      <c r="AEI49" s="3">
        <f t="shared" si="162"/>
        <v>5013095.1913000001</v>
      </c>
      <c r="AEN49" s="3" t="str">
        <f t="shared" si="163"/>
        <v/>
      </c>
      <c r="AEP49" s="6"/>
      <c r="AES49" s="3" t="str">
        <f t="shared" si="164"/>
        <v/>
      </c>
      <c r="AEU49" s="6">
        <v>39262</v>
      </c>
      <c r="AEV49" s="1">
        <v>3.85</v>
      </c>
      <c r="AEW49" s="1">
        <v>18803633</v>
      </c>
      <c r="AEX49" s="3">
        <f t="shared" si="165"/>
        <v>72393987.049999997</v>
      </c>
      <c r="AEZ49" s="6">
        <v>39262</v>
      </c>
      <c r="AFA49" s="1">
        <v>20.47</v>
      </c>
      <c r="AFB49" s="1">
        <v>24261894</v>
      </c>
      <c r="AFC49" s="3">
        <f t="shared" si="166"/>
        <v>496640970.17999995</v>
      </c>
      <c r="AFH49" s="3" t="str">
        <f t="shared" si="167"/>
        <v/>
      </c>
      <c r="AFM49" s="3" t="str">
        <f t="shared" si="168"/>
        <v/>
      </c>
      <c r="AFR49" s="3" t="str">
        <f t="shared" si="169"/>
        <v/>
      </c>
      <c r="AFW49" s="3" t="str">
        <f t="shared" si="170"/>
        <v/>
      </c>
      <c r="AGB49" s="3" t="str">
        <f t="shared" si="171"/>
        <v/>
      </c>
      <c r="AGD49" s="6">
        <v>39262</v>
      </c>
      <c r="AGE49" s="1">
        <v>6.6517999999999997</v>
      </c>
      <c r="AGF49" s="1">
        <v>104987236</v>
      </c>
      <c r="AGG49" s="3">
        <f t="shared" si="172"/>
        <v>698354096.42479992</v>
      </c>
      <c r="AGL49" s="3" t="str">
        <f t="shared" si="173"/>
        <v/>
      </c>
      <c r="AGQ49" s="3" t="str">
        <f t="shared" si="174"/>
        <v/>
      </c>
      <c r="AGS49" s="6">
        <v>39262</v>
      </c>
      <c r="AGT49" s="1">
        <v>4.7699999999999996</v>
      </c>
      <c r="AGU49" s="1">
        <v>28698350</v>
      </c>
      <c r="AGV49" s="3">
        <f t="shared" si="175"/>
        <v>136891129.5</v>
      </c>
      <c r="AGX49" s="6">
        <v>39262</v>
      </c>
      <c r="AGY49" s="1">
        <v>4.33</v>
      </c>
      <c r="AGZ49" s="1">
        <v>13147237</v>
      </c>
      <c r="AHA49" s="3">
        <f t="shared" si="176"/>
        <v>56927536.210000001</v>
      </c>
      <c r="AHC49" s="6">
        <v>39262</v>
      </c>
      <c r="AHD49" s="1">
        <v>13.4</v>
      </c>
      <c r="AHE49" s="1">
        <v>12368534</v>
      </c>
      <c r="AHF49" s="3">
        <f t="shared" si="177"/>
        <v>165738355.59999999</v>
      </c>
      <c r="AHK49" s="3" t="str">
        <f t="shared" si="178"/>
        <v/>
      </c>
      <c r="AHP49" s="3" t="str">
        <f t="shared" si="179"/>
        <v/>
      </c>
      <c r="AHU49" s="3" t="str">
        <f t="shared" si="180"/>
        <v/>
      </c>
      <c r="AHZ49" s="3" t="str">
        <f t="shared" si="181"/>
        <v/>
      </c>
      <c r="AIB49" s="6">
        <v>39262</v>
      </c>
      <c r="AIC49" s="1">
        <v>22.18</v>
      </c>
      <c r="AID49" s="1">
        <v>19414531</v>
      </c>
      <c r="AIE49" s="3">
        <f t="shared" si="182"/>
        <v>430614297.57999998</v>
      </c>
      <c r="AIJ49" s="3" t="str">
        <f t="shared" si="183"/>
        <v/>
      </c>
      <c r="AIO49" s="3" t="str">
        <f t="shared" si="184"/>
        <v/>
      </c>
      <c r="AIT49" s="3" t="str">
        <f t="shared" si="185"/>
        <v/>
      </c>
      <c r="AIV49" s="6">
        <v>39262</v>
      </c>
      <c r="AIW49" s="1">
        <v>19.09</v>
      </c>
      <c r="AIX49" s="1">
        <v>14192622</v>
      </c>
      <c r="AIY49" s="3">
        <f t="shared" si="186"/>
        <v>270937153.98000002</v>
      </c>
      <c r="AJD49" s="3" t="str">
        <f t="shared" si="187"/>
        <v/>
      </c>
      <c r="AJI49" s="3" t="str">
        <f t="shared" si="188"/>
        <v/>
      </c>
      <c r="AJN49" s="3" t="str">
        <f t="shared" si="189"/>
        <v/>
      </c>
      <c r="AJS49" s="3" t="str">
        <f t="shared" si="190"/>
        <v/>
      </c>
      <c r="AJU49" s="6">
        <v>39262</v>
      </c>
      <c r="AJV49" s="1">
        <v>11.83</v>
      </c>
      <c r="AJW49" s="1">
        <v>8388340</v>
      </c>
      <c r="AJX49" s="3">
        <f t="shared" si="191"/>
        <v>99234062.200000003</v>
      </c>
      <c r="AKC49" s="3" t="str">
        <f t="shared" si="192"/>
        <v/>
      </c>
      <c r="AKH49" s="3" t="str">
        <f t="shared" si="193"/>
        <v/>
      </c>
      <c r="AKM49" s="3" t="str">
        <f t="shared" si="194"/>
        <v/>
      </c>
      <c r="AKR49" s="3" t="str">
        <f t="shared" si="195"/>
        <v/>
      </c>
      <c r="AKT49" s="6">
        <v>39262</v>
      </c>
      <c r="AKU49" s="1">
        <v>23.68</v>
      </c>
      <c r="AKV49" s="1">
        <v>2049078</v>
      </c>
      <c r="AKW49" s="3">
        <f t="shared" si="196"/>
        <v>48522167.039999999</v>
      </c>
      <c r="AKY49" s="6">
        <v>39262</v>
      </c>
      <c r="AKZ49" s="1">
        <v>8.91</v>
      </c>
      <c r="ALA49" s="1">
        <v>14884780</v>
      </c>
      <c r="ALB49" s="3">
        <f t="shared" si="197"/>
        <v>132623389.8</v>
      </c>
      <c r="ALG49" s="3" t="str">
        <f t="shared" si="198"/>
        <v/>
      </c>
      <c r="ALI49" s="6">
        <v>39262</v>
      </c>
      <c r="ALJ49" s="1">
        <v>2.4599000000000002</v>
      </c>
      <c r="ALK49" s="1">
        <v>9693175</v>
      </c>
      <c r="ALL49" s="3">
        <f t="shared" si="199"/>
        <v>23844241.182500001</v>
      </c>
      <c r="ALN49" s="6">
        <v>39262</v>
      </c>
      <c r="ALO49" s="1">
        <v>13.9</v>
      </c>
      <c r="ALP49" s="1">
        <v>6877079</v>
      </c>
      <c r="ALQ49" s="3">
        <f t="shared" si="200"/>
        <v>95591398.100000009</v>
      </c>
      <c r="ALS49" s="6">
        <v>39262</v>
      </c>
      <c r="ALT49" s="1">
        <v>13.07</v>
      </c>
      <c r="ALU49" s="1">
        <v>6667200</v>
      </c>
      <c r="ALV49" s="3">
        <f t="shared" si="201"/>
        <v>87140304</v>
      </c>
      <c r="AMA49" s="3" t="str">
        <f t="shared" si="202"/>
        <v/>
      </c>
      <c r="AMF49" s="3" t="str">
        <f t="shared" si="203"/>
        <v/>
      </c>
      <c r="AMK49" s="3" t="str">
        <f t="shared" si="204"/>
        <v/>
      </c>
      <c r="AMP49" s="3" t="str">
        <f t="shared" si="205"/>
        <v/>
      </c>
      <c r="AMU49" s="3" t="str">
        <f t="shared" si="206"/>
        <v/>
      </c>
      <c r="AMZ49" s="3" t="str">
        <f t="shared" si="207"/>
        <v/>
      </c>
      <c r="ANB49" s="6">
        <v>39262</v>
      </c>
      <c r="ANC49" s="1">
        <v>6.86</v>
      </c>
      <c r="AND49" s="1">
        <v>5661936</v>
      </c>
      <c r="ANE49" s="3">
        <f t="shared" si="208"/>
        <v>38840880.960000001</v>
      </c>
      <c r="ANJ49" s="3" t="str">
        <f t="shared" si="209"/>
        <v/>
      </c>
      <c r="ANO49" s="3" t="str">
        <f t="shared" si="210"/>
        <v/>
      </c>
      <c r="ANQ49" s="6">
        <v>39262</v>
      </c>
      <c r="ANR49" s="1">
        <v>33.9</v>
      </c>
      <c r="ANS49" s="1">
        <v>1799518</v>
      </c>
      <c r="ANT49" s="3">
        <f t="shared" si="211"/>
        <v>61003660.199999996</v>
      </c>
      <c r="ANV49" s="6">
        <v>39262</v>
      </c>
      <c r="ANW49" s="1">
        <v>8.35</v>
      </c>
      <c r="ANX49" s="1">
        <v>11817365</v>
      </c>
      <c r="ANY49" s="3">
        <f t="shared" si="212"/>
        <v>98674997.75</v>
      </c>
      <c r="AOD49" s="3" t="str">
        <f t="shared" si="213"/>
        <v/>
      </c>
      <c r="AOI49" s="3" t="str">
        <f t="shared" si="214"/>
        <v/>
      </c>
      <c r="AOK49" s="6">
        <v>39262</v>
      </c>
      <c r="AOL49" s="1">
        <v>43.8</v>
      </c>
      <c r="AOM49" s="1">
        <v>191252</v>
      </c>
      <c r="AON49" s="3">
        <f t="shared" si="215"/>
        <v>8376837.5999999996</v>
      </c>
      <c r="AOS49" s="3" t="str">
        <f t="shared" si="216"/>
        <v/>
      </c>
      <c r="AOX49" s="3" t="str">
        <f t="shared" si="217"/>
        <v/>
      </c>
      <c r="APC49" s="3" t="str">
        <f t="shared" si="218"/>
        <v/>
      </c>
      <c r="APH49" s="3" t="str">
        <f t="shared" si="219"/>
        <v/>
      </c>
      <c r="APM49" s="3" t="str">
        <f t="shared" si="220"/>
        <v/>
      </c>
      <c r="APO49" s="6">
        <v>39262</v>
      </c>
      <c r="APP49" s="1">
        <v>63.05</v>
      </c>
      <c r="APQ49" s="1">
        <v>107185439</v>
      </c>
      <c r="APR49" s="3">
        <f t="shared" si="221"/>
        <v>6758041928.9499998</v>
      </c>
      <c r="APW49" s="3" t="str">
        <f t="shared" si="222"/>
        <v/>
      </c>
      <c r="APY49" s="6">
        <v>39262</v>
      </c>
      <c r="APZ49" s="1">
        <v>8.5</v>
      </c>
      <c r="AQA49" s="1">
        <v>2381694</v>
      </c>
      <c r="AQB49" s="3">
        <f t="shared" si="223"/>
        <v>20244399</v>
      </c>
      <c r="AQD49" s="6">
        <v>39262</v>
      </c>
      <c r="AQE49" s="1">
        <v>13.51</v>
      </c>
      <c r="AQF49" s="1">
        <v>16225984</v>
      </c>
      <c r="AQG49" s="3">
        <f t="shared" si="224"/>
        <v>219213043.84</v>
      </c>
      <c r="AQL49" s="3" t="str">
        <f t="shared" si="225"/>
        <v/>
      </c>
      <c r="AQN49" s="6">
        <v>39262</v>
      </c>
      <c r="AQO49" s="1">
        <v>10.01</v>
      </c>
      <c r="AQP49" s="1">
        <v>12589143</v>
      </c>
      <c r="AQQ49" s="3">
        <f t="shared" si="226"/>
        <v>126017321.42999999</v>
      </c>
      <c r="AQS49" s="6">
        <v>39262</v>
      </c>
      <c r="AQT49" s="1">
        <v>20.86</v>
      </c>
      <c r="AQU49" s="1">
        <v>16822153</v>
      </c>
      <c r="AQV49" s="3">
        <f t="shared" si="227"/>
        <v>350910111.57999998</v>
      </c>
      <c r="ARA49" s="3" t="str">
        <f t="shared" si="228"/>
        <v/>
      </c>
      <c r="ARC49" s="6">
        <v>39262</v>
      </c>
      <c r="ARD49" s="1">
        <v>40.549999999999997</v>
      </c>
      <c r="ARE49" s="1">
        <v>36430325</v>
      </c>
      <c r="ARF49" s="3">
        <f t="shared" si="229"/>
        <v>1477249678.75</v>
      </c>
      <c r="ARH49" s="6">
        <v>39262</v>
      </c>
      <c r="ARI49" s="1">
        <v>1.3900000000000001</v>
      </c>
      <c r="ARJ49" s="1">
        <v>43458868</v>
      </c>
      <c r="ARK49" s="3">
        <f t="shared" si="230"/>
        <v>60407826.520000003</v>
      </c>
      <c r="ARM49" s="6">
        <v>39262</v>
      </c>
      <c r="ARN49" s="1">
        <v>18.8</v>
      </c>
      <c r="ARO49" s="1">
        <v>14616767</v>
      </c>
      <c r="ARP49" s="3">
        <f t="shared" si="231"/>
        <v>274795219.60000002</v>
      </c>
      <c r="ARU49" s="3" t="str">
        <f t="shared" si="232"/>
        <v/>
      </c>
      <c r="ARZ49" s="3" t="str">
        <f t="shared" si="233"/>
        <v/>
      </c>
      <c r="ASE49" s="3" t="str">
        <f t="shared" si="234"/>
        <v/>
      </c>
      <c r="ASJ49" s="3" t="str">
        <f t="shared" si="235"/>
        <v/>
      </c>
      <c r="ASO49" s="3" t="str">
        <f t="shared" si="236"/>
        <v/>
      </c>
      <c r="ASQ49" s="6">
        <v>39262</v>
      </c>
      <c r="ASR49" s="1">
        <v>23.86</v>
      </c>
      <c r="ASS49" s="1">
        <v>55861845</v>
      </c>
      <c r="AST49" s="3">
        <f t="shared" si="237"/>
        <v>1332863621.7</v>
      </c>
      <c r="ASY49" s="3" t="str">
        <f t="shared" si="238"/>
        <v/>
      </c>
      <c r="ATA49" s="6">
        <v>39262</v>
      </c>
      <c r="ATB49" s="1">
        <v>24.92</v>
      </c>
      <c r="ATC49" s="1">
        <v>27174941</v>
      </c>
      <c r="ATD49" s="3">
        <f t="shared" si="239"/>
        <v>677199529.72000003</v>
      </c>
      <c r="ATF49" s="6">
        <v>39262</v>
      </c>
      <c r="ATG49" s="1">
        <v>4.05</v>
      </c>
      <c r="ATH49" s="1">
        <v>70558572</v>
      </c>
      <c r="ATI49" s="3">
        <f t="shared" si="240"/>
        <v>285762216.59999996</v>
      </c>
      <c r="ATN49" s="3" t="str">
        <f t="shared" si="241"/>
        <v/>
      </c>
      <c r="ATS49" s="3" t="str">
        <f t="shared" si="242"/>
        <v/>
      </c>
      <c r="ATX49" s="3" t="str">
        <f t="shared" si="243"/>
        <v/>
      </c>
      <c r="ATZ49" s="6">
        <v>39262</v>
      </c>
      <c r="AUA49" s="1">
        <v>33.299999999999997</v>
      </c>
      <c r="AUB49" s="1">
        <v>7734010</v>
      </c>
      <c r="AUC49" s="3">
        <f t="shared" si="244"/>
        <v>257542532.99999997</v>
      </c>
      <c r="AUH49" s="3" t="str">
        <f t="shared" si="245"/>
        <v/>
      </c>
      <c r="AUM49" s="3" t="str">
        <f t="shared" si="246"/>
        <v/>
      </c>
      <c r="AUR49" s="3" t="str">
        <f t="shared" si="247"/>
        <v/>
      </c>
      <c r="AUT49" s="6">
        <v>39262</v>
      </c>
      <c r="AUU49" s="1">
        <v>11.25</v>
      </c>
      <c r="AUV49" s="1">
        <v>13761692</v>
      </c>
      <c r="AUW49" s="3">
        <f t="shared" si="248"/>
        <v>154819035</v>
      </c>
      <c r="AVB49" s="3" t="str">
        <f t="shared" si="249"/>
        <v/>
      </c>
      <c r="AVD49" s="6">
        <v>39262</v>
      </c>
      <c r="AVE49" s="1">
        <v>17.98</v>
      </c>
      <c r="AVF49" s="1">
        <v>119310012</v>
      </c>
      <c r="AVG49" s="3">
        <f t="shared" si="250"/>
        <v>2145194015.76</v>
      </c>
      <c r="AVI49" s="6">
        <v>39262</v>
      </c>
      <c r="AVJ49" s="1">
        <v>26.22</v>
      </c>
      <c r="AVK49" s="1">
        <v>28959848</v>
      </c>
      <c r="AVL49" s="3">
        <f t="shared" si="251"/>
        <v>759327214.55999994</v>
      </c>
      <c r="AVQ49" s="3" t="str">
        <f t="shared" si="252"/>
        <v/>
      </c>
      <c r="AVS49" s="6">
        <v>39262</v>
      </c>
      <c r="AVT49" s="1">
        <v>8.9949999999999992</v>
      </c>
      <c r="AVU49" s="1">
        <v>13969900</v>
      </c>
      <c r="AVV49" s="3">
        <f t="shared" si="253"/>
        <v>125659250.49999999</v>
      </c>
      <c r="AVX49" s="6">
        <v>39262</v>
      </c>
      <c r="AVY49" s="1">
        <v>36.25</v>
      </c>
      <c r="AVZ49" s="1">
        <v>44629453</v>
      </c>
      <c r="AWA49" s="3">
        <f t="shared" si="254"/>
        <v>1617817671.25</v>
      </c>
      <c r="AWF49" s="3" t="str">
        <f t="shared" si="255"/>
        <v/>
      </c>
      <c r="AWH49" s="6">
        <v>39262</v>
      </c>
      <c r="AWI49" s="1">
        <v>21.55</v>
      </c>
      <c r="AWJ49" s="1">
        <v>18584102</v>
      </c>
      <c r="AWK49" s="3">
        <f t="shared" si="256"/>
        <v>400487398.10000002</v>
      </c>
      <c r="AWP49" s="3" t="str">
        <f t="shared" si="257"/>
        <v/>
      </c>
      <c r="AWU49" s="3" t="str">
        <f t="shared" si="258"/>
        <v/>
      </c>
      <c r="AWZ49" s="3" t="str">
        <f t="shared" si="259"/>
        <v/>
      </c>
      <c r="AXE49" s="3" t="str">
        <f t="shared" si="260"/>
        <v/>
      </c>
      <c r="AXG49" s="6">
        <v>39262</v>
      </c>
      <c r="AXH49" s="1">
        <v>11.185</v>
      </c>
      <c r="AXI49" s="1">
        <v>10666398</v>
      </c>
      <c r="AXJ49" s="3">
        <f t="shared" si="261"/>
        <v>119303661.63000001</v>
      </c>
      <c r="AXO49" s="3" t="str">
        <f t="shared" si="262"/>
        <v/>
      </c>
      <c r="AXT49" s="3" t="str">
        <f t="shared" si="263"/>
        <v/>
      </c>
      <c r="AXY49" s="3" t="str">
        <f t="shared" si="264"/>
        <v/>
      </c>
      <c r="AYA49" s="6">
        <v>39262</v>
      </c>
      <c r="AYB49" s="1">
        <v>20.78</v>
      </c>
      <c r="AYC49" s="1">
        <v>30729567</v>
      </c>
      <c r="AYD49" s="3">
        <f t="shared" si="265"/>
        <v>638560402.25999999</v>
      </c>
      <c r="AYF49" s="6">
        <v>39262</v>
      </c>
      <c r="AYG49" s="1">
        <v>28.22</v>
      </c>
      <c r="AYH49" s="1">
        <v>41527435</v>
      </c>
      <c r="AYI49" s="3">
        <f t="shared" si="266"/>
        <v>1171904215.7</v>
      </c>
      <c r="AYK49" s="6">
        <v>39262</v>
      </c>
      <c r="AYL49" s="1">
        <v>2.74</v>
      </c>
      <c r="AYM49" s="1">
        <v>7361665</v>
      </c>
      <c r="AYN49" s="3">
        <f t="shared" si="267"/>
        <v>20170962.100000001</v>
      </c>
      <c r="AYP49" s="6">
        <v>39262</v>
      </c>
      <c r="AYQ49" s="1">
        <v>18.745000000000001</v>
      </c>
      <c r="AYR49" s="1">
        <v>20592600</v>
      </c>
      <c r="AYS49" s="3">
        <f t="shared" si="268"/>
        <v>386008287</v>
      </c>
      <c r="AYX49" s="3" t="str">
        <f t="shared" si="269"/>
        <v/>
      </c>
      <c r="AYZ49" s="6">
        <v>39262</v>
      </c>
      <c r="AZA49" s="1">
        <v>7.6355000000000004</v>
      </c>
      <c r="AZB49" s="1">
        <v>363129852</v>
      </c>
      <c r="AZC49" s="3">
        <f t="shared" si="270"/>
        <v>2772677984.9460001</v>
      </c>
      <c r="AZH49" s="3" t="str">
        <f t="shared" si="271"/>
        <v/>
      </c>
      <c r="AZJ49" s="6">
        <v>39262</v>
      </c>
      <c r="AZK49" s="1">
        <v>26.2</v>
      </c>
      <c r="AZL49" s="1">
        <v>7847945</v>
      </c>
      <c r="AZM49" s="3">
        <f t="shared" si="272"/>
        <v>205616159</v>
      </c>
      <c r="AZO49" s="6">
        <v>39262</v>
      </c>
      <c r="AZP49" s="1">
        <v>35.25</v>
      </c>
      <c r="AZQ49" s="1">
        <v>77811899</v>
      </c>
      <c r="AZR49" s="3">
        <f t="shared" si="273"/>
        <v>2742869439.75</v>
      </c>
      <c r="AZT49" s="6">
        <v>39262</v>
      </c>
      <c r="AZU49" s="1">
        <v>30.06</v>
      </c>
      <c r="AZV49" s="1">
        <v>46728090</v>
      </c>
      <c r="AZW49" s="3">
        <f t="shared" si="274"/>
        <v>1404646385.3999999</v>
      </c>
      <c r="BAB49" s="3" t="str">
        <f t="shared" si="275"/>
        <v/>
      </c>
      <c r="BAG49" s="3" t="str">
        <f t="shared" si="276"/>
        <v/>
      </c>
      <c r="BAL49" s="3" t="str">
        <f t="shared" si="277"/>
        <v/>
      </c>
      <c r="BAQ49" s="3" t="str">
        <f t="shared" si="278"/>
        <v/>
      </c>
      <c r="BAS49" s="6">
        <v>39262</v>
      </c>
      <c r="BAT49" s="1">
        <v>30.24</v>
      </c>
      <c r="BAU49" s="1">
        <v>49645086</v>
      </c>
      <c r="BAV49" s="3">
        <f t="shared" si="279"/>
        <v>1501267400.6399999</v>
      </c>
      <c r="BBA49" s="3" t="str">
        <f t="shared" si="280"/>
        <v/>
      </c>
      <c r="BBF49" s="3" t="str">
        <f t="shared" si="281"/>
        <v/>
      </c>
      <c r="BBK49" s="3" t="str">
        <f t="shared" si="282"/>
        <v/>
      </c>
      <c r="BBP49" s="3" t="str">
        <f t="shared" si="283"/>
        <v/>
      </c>
      <c r="BBU49" s="3" t="str">
        <f t="shared" si="284"/>
        <v/>
      </c>
      <c r="BBW49" s="6">
        <v>39262</v>
      </c>
      <c r="BBX49" s="1">
        <v>18.78</v>
      </c>
      <c r="BBY49" s="1">
        <v>73519947</v>
      </c>
      <c r="BBZ49" s="3">
        <f t="shared" si="285"/>
        <v>1380704604.6600001</v>
      </c>
      <c r="BCE49" s="3" t="str">
        <f t="shared" si="286"/>
        <v/>
      </c>
      <c r="BCJ49" s="3" t="str">
        <f t="shared" si="287"/>
        <v/>
      </c>
      <c r="BCO49" s="3" t="str">
        <f t="shared" si="288"/>
        <v/>
      </c>
      <c r="BCT49" s="3" t="str">
        <f t="shared" si="289"/>
        <v/>
      </c>
      <c r="BCY49" s="3" t="str">
        <f t="shared" si="290"/>
        <v/>
      </c>
      <c r="BDD49" s="3" t="str">
        <f t="shared" si="291"/>
        <v/>
      </c>
      <c r="BDI49" s="3" t="str">
        <f t="shared" si="292"/>
        <v/>
      </c>
      <c r="BDN49" s="3" t="str">
        <f t="shared" si="293"/>
        <v/>
      </c>
      <c r="BDS49" s="3" t="str">
        <f t="shared" si="294"/>
        <v/>
      </c>
      <c r="BDU49" s="6">
        <v>39262</v>
      </c>
      <c r="BDV49" s="1">
        <v>9.49</v>
      </c>
      <c r="BDW49" s="1">
        <v>135530994</v>
      </c>
      <c r="BDX49" s="3">
        <f t="shared" si="295"/>
        <v>1286189133.0599999</v>
      </c>
      <c r="BDZ49" s="6">
        <v>39262</v>
      </c>
      <c r="BEA49" s="1">
        <v>15.27</v>
      </c>
      <c r="BEB49" s="1">
        <v>214693493</v>
      </c>
      <c r="BEC49" s="3">
        <f t="shared" si="296"/>
        <v>3278369638.1100001</v>
      </c>
      <c r="BEH49" s="3" t="str">
        <f t="shared" si="297"/>
        <v/>
      </c>
      <c r="BEM49" s="3" t="str">
        <f t="shared" si="298"/>
        <v/>
      </c>
      <c r="BER49" s="3" t="str">
        <f t="shared" si="299"/>
        <v/>
      </c>
      <c r="BET49" s="6">
        <v>39262</v>
      </c>
      <c r="BEU49" s="1">
        <v>31.58</v>
      </c>
      <c r="BEV49" s="1">
        <v>73229837</v>
      </c>
      <c r="BEW49" s="3">
        <f t="shared" si="300"/>
        <v>2312598252.46</v>
      </c>
      <c r="BEY49" s="6">
        <v>39262</v>
      </c>
      <c r="BEZ49" s="1">
        <v>40.119999999999997</v>
      </c>
      <c r="BFA49" s="1">
        <v>56063064</v>
      </c>
      <c r="BFB49" s="3">
        <f t="shared" si="301"/>
        <v>2249250127.6799998</v>
      </c>
      <c r="BFD49" s="6">
        <v>39262</v>
      </c>
      <c r="BFE49" s="1">
        <v>17.45</v>
      </c>
      <c r="BFF49" s="1">
        <v>13835569</v>
      </c>
      <c r="BFG49" s="3">
        <f t="shared" si="302"/>
        <v>241430679.04999998</v>
      </c>
      <c r="BFI49" s="6">
        <v>39262</v>
      </c>
      <c r="BFJ49" s="1">
        <v>22.62</v>
      </c>
      <c r="BFK49" s="1">
        <v>18301791</v>
      </c>
      <c r="BFL49" s="3">
        <f t="shared" si="303"/>
        <v>413986512.42000002</v>
      </c>
      <c r="BFN49" s="6">
        <v>39262</v>
      </c>
      <c r="BFO49" s="1">
        <v>7.82</v>
      </c>
      <c r="BFP49" s="1">
        <v>720820616</v>
      </c>
      <c r="BFQ49" s="3">
        <f t="shared" si="304"/>
        <v>5636817217.1199999</v>
      </c>
      <c r="BFS49" s="6">
        <v>39262</v>
      </c>
      <c r="BFT49" s="1">
        <v>3.7063000000000001</v>
      </c>
      <c r="BFU49" s="1">
        <v>270212532</v>
      </c>
      <c r="BFV49" s="3">
        <f t="shared" si="305"/>
        <v>1001488707.3516001</v>
      </c>
      <c r="BFX49" s="6">
        <v>39262</v>
      </c>
      <c r="BFY49" s="1">
        <v>20.61</v>
      </c>
      <c r="BFZ49" s="1">
        <v>10975074</v>
      </c>
      <c r="BGA49" s="3">
        <f t="shared" si="306"/>
        <v>226196275.13999999</v>
      </c>
      <c r="BGF49" s="3" t="str">
        <f t="shared" si="307"/>
        <v/>
      </c>
      <c r="BGH49" s="6">
        <v>39262</v>
      </c>
      <c r="BGI49" s="1">
        <v>35.409999999999997</v>
      </c>
      <c r="BGJ49" s="1">
        <v>28521156</v>
      </c>
      <c r="BGK49" s="3">
        <f t="shared" si="308"/>
        <v>1009934133.9599999</v>
      </c>
      <c r="BGM49" s="6">
        <v>39262</v>
      </c>
      <c r="BGN49" s="1">
        <v>30.51</v>
      </c>
      <c r="BGO49" s="1">
        <v>10634541</v>
      </c>
      <c r="BGP49" s="3">
        <f t="shared" si="309"/>
        <v>324459845.91000003</v>
      </c>
      <c r="BGR49" s="6">
        <v>39262</v>
      </c>
      <c r="BGS49" s="1">
        <v>36.5</v>
      </c>
      <c r="BGT49" s="1">
        <v>85382890</v>
      </c>
      <c r="BGU49" s="3">
        <f t="shared" si="310"/>
        <v>3116475485</v>
      </c>
      <c r="BGZ49" s="3" t="str">
        <f t="shared" si="311"/>
        <v/>
      </c>
      <c r="BHB49" s="6">
        <v>39262</v>
      </c>
      <c r="BHC49" s="1">
        <v>12.1</v>
      </c>
      <c r="BHD49" s="1">
        <v>53972368</v>
      </c>
      <c r="BHE49" s="3">
        <f t="shared" si="312"/>
        <v>653065652.79999995</v>
      </c>
      <c r="BHJ49" s="3" t="str">
        <f t="shared" si="313"/>
        <v/>
      </c>
      <c r="BHL49" s="6">
        <v>39262</v>
      </c>
      <c r="BHM49" s="1">
        <v>10.8</v>
      </c>
      <c r="BHN49" s="1">
        <v>399838970</v>
      </c>
      <c r="BHO49" s="3">
        <f t="shared" si="314"/>
        <v>4318260876</v>
      </c>
      <c r="BHQ49" s="6">
        <v>39262</v>
      </c>
      <c r="BHR49" s="1">
        <v>37.644300000000001</v>
      </c>
      <c r="BHS49" s="1">
        <v>84658973</v>
      </c>
      <c r="BHT49" s="3">
        <f t="shared" si="315"/>
        <v>3186927777.3039002</v>
      </c>
      <c r="BHV49" s="6">
        <v>39262</v>
      </c>
      <c r="BHW49" s="1">
        <v>53.11</v>
      </c>
      <c r="BHX49" s="1">
        <v>30919308</v>
      </c>
      <c r="BHY49" s="3">
        <f t="shared" si="316"/>
        <v>1642124447.8799999</v>
      </c>
      <c r="BIA49" s="6">
        <v>39262</v>
      </c>
      <c r="BIB49" s="1">
        <v>25.17</v>
      </c>
      <c r="BIC49" s="1">
        <v>629607977</v>
      </c>
      <c r="BID49" s="3">
        <f t="shared" si="317"/>
        <v>15847232781.09</v>
      </c>
      <c r="BIF49" s="6">
        <v>39262</v>
      </c>
      <c r="BIG49" s="1">
        <v>21.77</v>
      </c>
      <c r="BIH49" s="1">
        <v>488230613</v>
      </c>
      <c r="BII49" s="3">
        <f t="shared" si="318"/>
        <v>10628780445.01</v>
      </c>
      <c r="BIK49" s="6">
        <v>39262</v>
      </c>
      <c r="BIL49" s="1">
        <v>16.100000000000001</v>
      </c>
      <c r="BIM49" s="1">
        <v>81683584</v>
      </c>
      <c r="BIN49" s="3">
        <f t="shared" si="319"/>
        <v>1315105702.4000001</v>
      </c>
      <c r="BIP49" s="6">
        <v>39262</v>
      </c>
      <c r="BIQ49" s="1">
        <v>19.100000000000001</v>
      </c>
      <c r="BIR49" s="1">
        <v>444516820</v>
      </c>
      <c r="BIS49" s="3">
        <f t="shared" si="320"/>
        <v>8490271262.000001</v>
      </c>
      <c r="BIU49" s="6">
        <v>39262</v>
      </c>
      <c r="BIV49" s="1">
        <v>21.96</v>
      </c>
      <c r="BIW49" s="1">
        <v>270257734</v>
      </c>
      <c r="BIX49" s="3">
        <f t="shared" si="321"/>
        <v>5934859838.6400003</v>
      </c>
      <c r="BIZ49" s="6">
        <v>39262</v>
      </c>
      <c r="BJA49" s="1">
        <v>29.19</v>
      </c>
      <c r="BJB49" s="1">
        <v>448073050</v>
      </c>
      <c r="BJC49" s="3">
        <f t="shared" si="322"/>
        <v>13079252329.5</v>
      </c>
      <c r="BJH49" s="3" t="str">
        <f t="shared" si="323"/>
        <v/>
      </c>
      <c r="BJJ49" s="6">
        <v>39262</v>
      </c>
      <c r="BJK49" s="1">
        <v>26.43</v>
      </c>
      <c r="BJL49" s="1">
        <v>73497198</v>
      </c>
      <c r="BJM49" s="3">
        <f t="shared" si="324"/>
        <v>1942530943.1399999</v>
      </c>
      <c r="BJR49" s="3" t="str">
        <f t="shared" si="325"/>
        <v/>
      </c>
      <c r="BJT49" s="6">
        <v>39262</v>
      </c>
      <c r="BJU49" s="1">
        <v>14.3</v>
      </c>
      <c r="BJV49" s="1">
        <v>1850250631</v>
      </c>
      <c r="BJW49" s="3">
        <f t="shared" si="326"/>
        <v>26458584023.300003</v>
      </c>
      <c r="BKB49" s="3" t="str">
        <f t="shared" si="327"/>
        <v/>
      </c>
      <c r="BKG49" s="3" t="str">
        <f t="shared" si="328"/>
        <v/>
      </c>
      <c r="BKI49" s="6">
        <v>39262</v>
      </c>
      <c r="BKJ49" s="1">
        <v>33.409999999999997</v>
      </c>
      <c r="BKK49" s="1">
        <v>362282289</v>
      </c>
      <c r="BKL49" s="3">
        <f t="shared" si="329"/>
        <v>12103851275.489998</v>
      </c>
      <c r="BKQ49" s="3" t="str">
        <f t="shared" si="330"/>
        <v/>
      </c>
      <c r="BKS49" s="6">
        <v>39262</v>
      </c>
      <c r="BKT49" s="1">
        <v>24.16</v>
      </c>
      <c r="BKU49" s="1">
        <v>63488220</v>
      </c>
      <c r="BKV49" s="3">
        <f t="shared" si="331"/>
        <v>1533875395.2</v>
      </c>
      <c r="BKX49" s="6">
        <v>39262</v>
      </c>
      <c r="BKY49" s="1">
        <v>62.1</v>
      </c>
      <c r="BKZ49" s="1">
        <v>74210887</v>
      </c>
      <c r="BLA49" s="3">
        <f t="shared" si="332"/>
        <v>4608496082.6999998</v>
      </c>
      <c r="BLC49" s="6">
        <v>39262</v>
      </c>
      <c r="BLD49" s="1">
        <v>54.95</v>
      </c>
      <c r="BLE49" s="1">
        <v>286742006</v>
      </c>
      <c r="BLF49" s="3">
        <f t="shared" si="333"/>
        <v>15756473229.700001</v>
      </c>
      <c r="BLH49" s="6">
        <v>39262</v>
      </c>
      <c r="BLI49" s="1">
        <v>116.3</v>
      </c>
      <c r="BLJ49" s="1">
        <v>20013585</v>
      </c>
      <c r="BLK49" s="3">
        <f t="shared" si="334"/>
        <v>2327579935.5</v>
      </c>
      <c r="BLM49" s="6">
        <v>39262</v>
      </c>
      <c r="BLN49" s="1">
        <v>26.77</v>
      </c>
      <c r="BLO49" s="1">
        <v>381930595</v>
      </c>
      <c r="BLP49" s="3">
        <f t="shared" si="335"/>
        <v>10224282028.15</v>
      </c>
      <c r="BLR49" s="6">
        <v>39262</v>
      </c>
      <c r="BLS49" s="1">
        <v>20.2</v>
      </c>
      <c r="BLT49" s="1">
        <v>857226648</v>
      </c>
      <c r="BLU49" s="3">
        <f t="shared" si="336"/>
        <v>17315978289.599998</v>
      </c>
      <c r="BLZ49" s="3" t="str">
        <f t="shared" si="337"/>
        <v/>
      </c>
      <c r="BMB49" s="6">
        <v>39262</v>
      </c>
      <c r="BMC49" s="1">
        <v>27.4879</v>
      </c>
      <c r="BMD49" s="1">
        <v>167699840</v>
      </c>
      <c r="BME49" s="3">
        <f t="shared" si="338"/>
        <v>4609716431.9359999</v>
      </c>
      <c r="BMJ49" s="3" t="str">
        <f t="shared" si="339"/>
        <v/>
      </c>
      <c r="BML49" s="6">
        <v>39262</v>
      </c>
      <c r="BMM49" s="1">
        <v>44.156700000000001</v>
      </c>
      <c r="BMN49" s="1">
        <v>219056001</v>
      </c>
      <c r="BMO49" s="3">
        <f t="shared" si="340"/>
        <v>9672790119.3567009</v>
      </c>
      <c r="BMQ49" s="6">
        <v>39262</v>
      </c>
      <c r="BMR49" s="1">
        <v>19.350000000000001</v>
      </c>
      <c r="BMS49" s="1">
        <v>232795411</v>
      </c>
      <c r="BMT49" s="3">
        <f t="shared" si="341"/>
        <v>4504591202.8500004</v>
      </c>
      <c r="BMV49" s="6">
        <v>39262</v>
      </c>
      <c r="BMW49" s="1">
        <v>37.68</v>
      </c>
      <c r="BMX49" s="1">
        <v>50415341</v>
      </c>
      <c r="BMY49" s="3">
        <f t="shared" si="342"/>
        <v>1899650048.8799999</v>
      </c>
      <c r="BND49" s="3" t="str">
        <f t="shared" si="343"/>
        <v/>
      </c>
      <c r="BNF49" s="6">
        <v>39262</v>
      </c>
      <c r="BNG49" s="1">
        <v>45.3</v>
      </c>
      <c r="BNH49" s="1">
        <v>111518828</v>
      </c>
      <c r="BNI49" s="3">
        <f t="shared" si="344"/>
        <v>5051802908.3999996</v>
      </c>
      <c r="BNK49" s="6">
        <v>39262</v>
      </c>
      <c r="BNL49" s="1">
        <v>59.64</v>
      </c>
      <c r="BNM49" s="1">
        <v>111495493</v>
      </c>
      <c r="BNN49" s="3">
        <f t="shared" si="345"/>
        <v>6649591202.5200005</v>
      </c>
      <c r="BNP49" s="6">
        <v>39262</v>
      </c>
      <c r="BNQ49" s="1">
        <v>51.4</v>
      </c>
      <c r="BNR49" s="1">
        <v>209790142</v>
      </c>
      <c r="BNS49" s="3">
        <f t="shared" si="346"/>
        <v>10783213298.799999</v>
      </c>
      <c r="BNU49" s="6">
        <v>39262</v>
      </c>
      <c r="BNV49" s="1">
        <v>53.22</v>
      </c>
      <c r="BNW49" s="1">
        <v>44323710</v>
      </c>
      <c r="BNX49" s="3">
        <f t="shared" si="347"/>
        <v>2358907846.1999998</v>
      </c>
      <c r="BNZ49" s="6">
        <v>39262</v>
      </c>
      <c r="BOA49" s="1">
        <v>47.32</v>
      </c>
      <c r="BOB49" s="1">
        <v>241315548</v>
      </c>
      <c r="BOC49" s="3">
        <f t="shared" si="348"/>
        <v>11419051731.360001</v>
      </c>
      <c r="BOE49" s="6">
        <v>39262</v>
      </c>
      <c r="BOF49" s="1">
        <v>91.47</v>
      </c>
      <c r="BOG49" s="1">
        <v>32666126</v>
      </c>
      <c r="BOH49" s="3">
        <f t="shared" si="349"/>
        <v>2987970545.2199998</v>
      </c>
      <c r="BOJ49" s="6">
        <v>39262</v>
      </c>
      <c r="BOK49" s="1">
        <v>20.2577</v>
      </c>
      <c r="BOL49" s="1">
        <v>894198465</v>
      </c>
      <c r="BOM49" s="3">
        <f t="shared" si="350"/>
        <v>18114404244.4305</v>
      </c>
      <c r="BOO49" s="6">
        <v>39262</v>
      </c>
      <c r="BOP49" s="1">
        <v>30.08</v>
      </c>
      <c r="BOQ49" s="1">
        <v>245412647</v>
      </c>
      <c r="BOR49" s="3">
        <f t="shared" si="351"/>
        <v>7382012421.7599993</v>
      </c>
      <c r="BOT49" s="6">
        <v>39262</v>
      </c>
      <c r="BOU49" s="1">
        <v>13.543900000000001</v>
      </c>
      <c r="BOV49" s="1">
        <v>927657422</v>
      </c>
      <c r="BOW49" s="3">
        <f t="shared" si="352"/>
        <v>12564099357.8258</v>
      </c>
      <c r="BOY49" s="6">
        <v>39262</v>
      </c>
      <c r="BOZ49" s="1">
        <v>46.256999999999998</v>
      </c>
      <c r="BPA49" s="1">
        <v>135878721</v>
      </c>
      <c r="BPB49" s="3">
        <f t="shared" si="353"/>
        <v>6285341997.2969999</v>
      </c>
      <c r="BPG49" s="3" t="str">
        <f t="shared" si="354"/>
        <v/>
      </c>
      <c r="BPI49" s="6">
        <v>39262</v>
      </c>
      <c r="BPJ49" s="1">
        <v>20.52</v>
      </c>
      <c r="BPK49" s="1">
        <v>536807078</v>
      </c>
      <c r="BPL49" s="3">
        <f t="shared" si="355"/>
        <v>11015281240.559999</v>
      </c>
      <c r="BPQ49" s="3" t="str">
        <f t="shared" si="356"/>
        <v/>
      </c>
      <c r="BPS49" s="6">
        <v>39262</v>
      </c>
      <c r="BPT49" s="1">
        <v>19.87</v>
      </c>
      <c r="BPU49" s="1">
        <v>1700076879</v>
      </c>
      <c r="BPV49" s="3">
        <f t="shared" si="357"/>
        <v>33780527585.730003</v>
      </c>
      <c r="BPX49" s="6">
        <v>39262</v>
      </c>
      <c r="BPY49" s="1">
        <v>10.715</v>
      </c>
      <c r="BPZ49" s="1">
        <v>495282656</v>
      </c>
      <c r="BQA49" s="3">
        <f t="shared" si="358"/>
        <v>5306953659.04</v>
      </c>
      <c r="BQF49" s="3" t="str">
        <f t="shared" si="359"/>
        <v/>
      </c>
      <c r="BQH49" s="6">
        <v>39262</v>
      </c>
      <c r="BQI49" s="1">
        <v>2.77</v>
      </c>
      <c r="BQJ49" s="1">
        <v>745423028</v>
      </c>
      <c r="BQK49" s="3">
        <f t="shared" si="360"/>
        <v>2064821787.5599999</v>
      </c>
      <c r="BQM49" s="6">
        <v>39262</v>
      </c>
      <c r="BQN49" s="1">
        <v>40.15</v>
      </c>
      <c r="BQO49" s="1">
        <v>414525483</v>
      </c>
      <c r="BQP49" s="3">
        <f t="shared" si="361"/>
        <v>16643198142.449999</v>
      </c>
      <c r="BQU49" s="3" t="str">
        <f t="shared" si="362"/>
        <v/>
      </c>
      <c r="BQW49" s="6">
        <v>39262</v>
      </c>
      <c r="BQX49" s="1">
        <v>19.399899999999999</v>
      </c>
      <c r="BQY49" s="1">
        <v>1020791100</v>
      </c>
      <c r="BQZ49" s="3">
        <f t="shared" si="363"/>
        <v>19803245260.889999</v>
      </c>
      <c r="BRB49" s="6">
        <v>39262</v>
      </c>
      <c r="BRC49" s="1">
        <v>27.54</v>
      </c>
      <c r="BRD49" s="1">
        <v>1024751208</v>
      </c>
      <c r="BRE49" s="3">
        <f t="shared" si="364"/>
        <v>28221648268.32</v>
      </c>
      <c r="BRG49" s="6">
        <v>39262</v>
      </c>
      <c r="BRH49" s="1">
        <v>27.85</v>
      </c>
      <c r="BRI49" s="1">
        <v>3128818036</v>
      </c>
      <c r="BRJ49" s="3">
        <f t="shared" si="365"/>
        <v>87137582302.600006</v>
      </c>
      <c r="BRL49" s="6">
        <v>39262</v>
      </c>
      <c r="BRM49" s="1">
        <v>23.739899999999999</v>
      </c>
      <c r="BRN49" s="1">
        <v>4098670570</v>
      </c>
      <c r="BRO49" s="3">
        <f t="shared" si="366"/>
        <v>97302029464.742996</v>
      </c>
      <c r="BRQ49" s="6">
        <v>39262</v>
      </c>
      <c r="BRR49" s="1">
        <v>19.71</v>
      </c>
      <c r="BRS49" s="1">
        <v>1805412196</v>
      </c>
      <c r="BRT49" s="3">
        <f t="shared" si="367"/>
        <v>35584674383.160004</v>
      </c>
      <c r="BRV49" s="6">
        <v>39262</v>
      </c>
      <c r="BRW49" s="1">
        <v>84.24</v>
      </c>
      <c r="BRX49" s="1">
        <v>581981463</v>
      </c>
      <c r="BRY49" s="3">
        <f t="shared" si="368"/>
        <v>49026118443.119995</v>
      </c>
      <c r="BSD49" s="3" t="str">
        <f t="shared" si="369"/>
        <v/>
      </c>
      <c r="BSF49" s="6">
        <v>39262</v>
      </c>
      <c r="BSG49" s="1">
        <v>35.17</v>
      </c>
      <c r="BSH49" s="1">
        <v>755811021</v>
      </c>
      <c r="BSI49" s="3">
        <f t="shared" si="370"/>
        <v>26581873608.57</v>
      </c>
      <c r="BSN49" s="3" t="str">
        <f t="shared" si="371"/>
        <v/>
      </c>
      <c r="BSP49" s="6">
        <v>39262</v>
      </c>
      <c r="BSQ49" s="1">
        <v>261.60300000000001</v>
      </c>
      <c r="BSR49" s="1">
        <v>322367707</v>
      </c>
      <c r="BSS49" s="3">
        <f t="shared" si="372"/>
        <v>84332359254.320999</v>
      </c>
      <c r="BSU49" s="6">
        <v>39262</v>
      </c>
      <c r="BSV49" s="1">
        <v>17.4343</v>
      </c>
      <c r="BSW49" s="1">
        <v>13557474567</v>
      </c>
      <c r="BSX49" s="3">
        <f t="shared" si="373"/>
        <v>236365078843.44809</v>
      </c>
    </row>
    <row r="50" spans="2:1020 1025:1870" x14ac:dyDescent="0.2">
      <c r="B50" s="6">
        <v>39171</v>
      </c>
      <c r="C50" s="1">
        <v>4.8</v>
      </c>
      <c r="D50" s="1">
        <v>5792</v>
      </c>
      <c r="E50" s="3">
        <f t="shared" si="0"/>
        <v>27801.599999999999</v>
      </c>
      <c r="G50" s="6">
        <v>39080</v>
      </c>
      <c r="H50" s="1">
        <v>1E-3</v>
      </c>
      <c r="I50" s="1">
        <v>984077</v>
      </c>
      <c r="J50" s="3">
        <f t="shared" si="1"/>
        <v>984.077</v>
      </c>
      <c r="O50" s="3" t="str">
        <f t="shared" si="2"/>
        <v/>
      </c>
      <c r="T50" s="3" t="str">
        <f t="shared" si="3"/>
        <v/>
      </c>
      <c r="V50" s="6">
        <v>39171</v>
      </c>
      <c r="W50" s="1">
        <v>1.71</v>
      </c>
      <c r="X50" s="1">
        <v>9989205</v>
      </c>
      <c r="Y50" s="3">
        <f t="shared" si="4"/>
        <v>17081540.550000001</v>
      </c>
      <c r="AA50" s="6">
        <v>39171</v>
      </c>
      <c r="AB50" s="1">
        <v>1.25E-4</v>
      </c>
      <c r="AC50" s="1">
        <v>83751</v>
      </c>
      <c r="AD50" s="3">
        <f t="shared" si="5"/>
        <v>10.468875000000001</v>
      </c>
      <c r="AF50" s="6">
        <v>38898</v>
      </c>
      <c r="AG50" s="1">
        <v>1.25E-4</v>
      </c>
      <c r="AH50" s="1">
        <v>301565</v>
      </c>
      <c r="AI50" s="3">
        <f t="shared" si="6"/>
        <v>37.695625</v>
      </c>
      <c r="AK50" s="6">
        <v>39171</v>
      </c>
      <c r="AL50" s="1">
        <v>465.00009999999997</v>
      </c>
      <c r="AM50" s="1">
        <v>546</v>
      </c>
      <c r="AN50" s="3">
        <f t="shared" si="7"/>
        <v>253890.05459999997</v>
      </c>
      <c r="AS50" s="3" t="str">
        <f t="shared" si="8"/>
        <v/>
      </c>
      <c r="AX50" s="3" t="str">
        <f t="shared" si="9"/>
        <v/>
      </c>
      <c r="AZ50" s="6">
        <v>39171</v>
      </c>
      <c r="BA50" s="1">
        <v>227.27269999999999</v>
      </c>
      <c r="BB50" s="1">
        <v>139</v>
      </c>
      <c r="BC50" s="3">
        <f t="shared" si="10"/>
        <v>31590.905299999999</v>
      </c>
      <c r="BE50" s="6">
        <v>38989</v>
      </c>
      <c r="BF50" s="1">
        <v>1E-3</v>
      </c>
      <c r="BG50" s="1">
        <v>854287</v>
      </c>
      <c r="BH50" s="3">
        <f t="shared" si="11"/>
        <v>854.28700000000003</v>
      </c>
      <c r="BJ50" s="6">
        <v>39171</v>
      </c>
      <c r="BK50" s="1">
        <v>0.39</v>
      </c>
      <c r="BL50" s="1">
        <v>610765</v>
      </c>
      <c r="BM50" s="3">
        <f t="shared" si="12"/>
        <v>238198.35</v>
      </c>
      <c r="BR50" s="3" t="str">
        <f t="shared" si="13"/>
        <v/>
      </c>
      <c r="BT50" s="6">
        <v>38442</v>
      </c>
      <c r="BU50" s="1">
        <v>1E-4</v>
      </c>
      <c r="BV50" s="1">
        <v>677825</v>
      </c>
      <c r="BW50" s="3">
        <f t="shared" si="14"/>
        <v>67.782499999999999</v>
      </c>
      <c r="CB50" s="3" t="str">
        <f t="shared" si="15"/>
        <v/>
      </c>
      <c r="CD50" s="6">
        <v>39171</v>
      </c>
      <c r="CE50" s="1">
        <v>1.45</v>
      </c>
      <c r="CF50" s="1">
        <v>2059753</v>
      </c>
      <c r="CG50" s="3">
        <f t="shared" si="16"/>
        <v>2986641.85</v>
      </c>
      <c r="CI50" s="6">
        <v>39171</v>
      </c>
      <c r="CJ50" s="1">
        <v>1.0999999999999999E-2</v>
      </c>
      <c r="CK50" s="1">
        <v>912838</v>
      </c>
      <c r="CL50" s="3">
        <f t="shared" si="17"/>
        <v>10041.217999999999</v>
      </c>
      <c r="CQ50" s="3" t="str">
        <f t="shared" si="18"/>
        <v/>
      </c>
      <c r="CS50" s="6">
        <v>39171</v>
      </c>
      <c r="CT50" s="1">
        <v>8.4</v>
      </c>
      <c r="CU50" s="1">
        <v>9017419</v>
      </c>
      <c r="CV50" s="3">
        <f t="shared" si="19"/>
        <v>75746319.600000009</v>
      </c>
      <c r="CX50" s="6">
        <v>39171</v>
      </c>
      <c r="CY50" s="1">
        <v>27.45</v>
      </c>
      <c r="CZ50" s="1">
        <v>768030</v>
      </c>
      <c r="DA50" s="3">
        <f t="shared" si="20"/>
        <v>21082423.5</v>
      </c>
      <c r="DC50" s="6">
        <v>39171</v>
      </c>
      <c r="DD50" s="1">
        <v>1.01</v>
      </c>
      <c r="DE50" s="1">
        <v>27543</v>
      </c>
      <c r="DF50" s="3">
        <f t="shared" si="21"/>
        <v>27818.43</v>
      </c>
      <c r="DH50" s="6">
        <v>39171</v>
      </c>
      <c r="DI50" s="1">
        <v>4</v>
      </c>
      <c r="DJ50" s="1">
        <v>10953129</v>
      </c>
      <c r="DK50" s="3">
        <f t="shared" si="22"/>
        <v>43812516</v>
      </c>
      <c r="DM50" s="6">
        <v>38898</v>
      </c>
      <c r="DN50" s="1">
        <v>70</v>
      </c>
      <c r="DO50" s="1">
        <v>2077</v>
      </c>
      <c r="DP50" s="3">
        <f t="shared" si="23"/>
        <v>145390</v>
      </c>
      <c r="DR50" s="6">
        <v>39171</v>
      </c>
      <c r="DS50" s="1">
        <v>6.6</v>
      </c>
      <c r="DT50" s="1">
        <v>1097218</v>
      </c>
      <c r="DU50" s="3">
        <f t="shared" si="24"/>
        <v>7241638.7999999998</v>
      </c>
      <c r="DZ50" s="3" t="str">
        <f t="shared" si="25"/>
        <v/>
      </c>
      <c r="EB50" s="6">
        <v>39171</v>
      </c>
      <c r="EC50" s="1">
        <v>9.7100000000000009</v>
      </c>
      <c r="ED50" s="1">
        <v>229400</v>
      </c>
      <c r="EE50" s="3">
        <f t="shared" si="26"/>
        <v>2227474</v>
      </c>
      <c r="EG50" s="6">
        <v>39171</v>
      </c>
      <c r="EH50" s="1">
        <v>228</v>
      </c>
      <c r="EI50" s="1">
        <v>59821</v>
      </c>
      <c r="EJ50" s="3">
        <f t="shared" si="27"/>
        <v>13639188</v>
      </c>
      <c r="EO50" s="3" t="str">
        <f t="shared" si="28"/>
        <v/>
      </c>
      <c r="EQ50" s="6">
        <v>36889</v>
      </c>
      <c r="ER50" s="1">
        <v>0.3</v>
      </c>
      <c r="ES50" s="1">
        <v>66500</v>
      </c>
      <c r="ET50" s="3">
        <f t="shared" si="29"/>
        <v>19950</v>
      </c>
      <c r="EY50" s="3" t="str">
        <f t="shared" si="30"/>
        <v/>
      </c>
      <c r="FD50" s="3" t="str">
        <f t="shared" si="31"/>
        <v/>
      </c>
      <c r="FI50" s="3" t="str">
        <f t="shared" si="32"/>
        <v/>
      </c>
      <c r="FK50" s="6">
        <v>39171</v>
      </c>
      <c r="FL50" s="1">
        <v>10.8</v>
      </c>
      <c r="FM50" s="1">
        <v>1050302</v>
      </c>
      <c r="FN50" s="3">
        <f t="shared" si="33"/>
        <v>11343261.600000001</v>
      </c>
      <c r="FP50" s="6">
        <v>39171</v>
      </c>
      <c r="FQ50" s="1">
        <v>0.94</v>
      </c>
      <c r="FR50" s="1">
        <v>62608415</v>
      </c>
      <c r="FS50" s="3">
        <f t="shared" si="34"/>
        <v>58851910.099999994</v>
      </c>
      <c r="FU50" s="6">
        <v>39171</v>
      </c>
      <c r="FV50" s="1">
        <v>2.4</v>
      </c>
      <c r="FW50" s="1">
        <v>19953</v>
      </c>
      <c r="FX50" s="3">
        <f t="shared" si="35"/>
        <v>47887.199999999997</v>
      </c>
      <c r="FZ50" s="6">
        <v>39171</v>
      </c>
      <c r="GA50" s="1">
        <v>192</v>
      </c>
      <c r="GB50" s="1">
        <v>40371</v>
      </c>
      <c r="GC50" s="3">
        <f t="shared" si="36"/>
        <v>7751232</v>
      </c>
      <c r="GE50" s="6">
        <v>39080</v>
      </c>
      <c r="GF50" s="1">
        <v>0.05</v>
      </c>
      <c r="GG50" s="1">
        <v>550329</v>
      </c>
      <c r="GH50" s="3">
        <f t="shared" si="37"/>
        <v>27516.45</v>
      </c>
      <c r="GJ50" s="6">
        <v>39171</v>
      </c>
      <c r="GK50" s="1">
        <v>1.76</v>
      </c>
      <c r="GL50" s="1">
        <v>33905778</v>
      </c>
      <c r="GM50" s="3">
        <f t="shared" si="38"/>
        <v>59674169.280000001</v>
      </c>
      <c r="GR50" s="3" t="str">
        <f t="shared" si="39"/>
        <v/>
      </c>
      <c r="GW50" s="3" t="str">
        <f t="shared" si="40"/>
        <v/>
      </c>
      <c r="HB50" s="3" t="str">
        <f t="shared" si="41"/>
        <v/>
      </c>
      <c r="HD50" s="6">
        <v>39171</v>
      </c>
      <c r="HE50" s="1">
        <v>47160009.431999996</v>
      </c>
      <c r="HF50" s="1">
        <v>0</v>
      </c>
      <c r="HG50" s="3" t="str">
        <f t="shared" si="42"/>
        <v/>
      </c>
      <c r="HL50" s="3" t="str">
        <f t="shared" si="43"/>
        <v/>
      </c>
      <c r="HN50" s="6">
        <v>39171</v>
      </c>
      <c r="HO50" s="1">
        <v>0.59</v>
      </c>
      <c r="HP50" s="1">
        <v>405031</v>
      </c>
      <c r="HQ50" s="3">
        <f t="shared" si="44"/>
        <v>238968.28999999998</v>
      </c>
      <c r="HS50" s="6">
        <v>39171</v>
      </c>
      <c r="HT50" s="1">
        <v>15.26</v>
      </c>
      <c r="HU50" s="1">
        <v>654511</v>
      </c>
      <c r="HV50" s="3">
        <f t="shared" si="45"/>
        <v>9987837.8599999994</v>
      </c>
      <c r="IA50" s="3" t="str">
        <f t="shared" si="46"/>
        <v/>
      </c>
      <c r="IC50" s="6">
        <v>39171</v>
      </c>
      <c r="ID50" s="1">
        <v>3</v>
      </c>
      <c r="IE50" s="1">
        <v>149</v>
      </c>
      <c r="IF50" s="3">
        <f t="shared" si="47"/>
        <v>447</v>
      </c>
      <c r="IH50" s="6">
        <v>39171</v>
      </c>
      <c r="II50" s="1">
        <v>2.4</v>
      </c>
      <c r="IJ50" s="1">
        <v>173377</v>
      </c>
      <c r="IK50" s="3">
        <f t="shared" si="48"/>
        <v>416104.8</v>
      </c>
      <c r="IM50" s="6">
        <v>39171</v>
      </c>
      <c r="IN50" s="1">
        <v>8.8100000000000001E-3</v>
      </c>
      <c r="IO50" s="1">
        <v>162282460</v>
      </c>
      <c r="IP50" s="3">
        <f t="shared" si="49"/>
        <v>1429708.4726</v>
      </c>
      <c r="IR50" s="6">
        <v>39171</v>
      </c>
      <c r="IS50" s="1">
        <v>924.00009999999997</v>
      </c>
      <c r="IT50" s="1">
        <v>10396</v>
      </c>
      <c r="IU50" s="3">
        <f t="shared" si="50"/>
        <v>9605905.0395999998</v>
      </c>
      <c r="IW50" s="6">
        <v>39171</v>
      </c>
      <c r="IX50" s="1">
        <v>4.58</v>
      </c>
      <c r="IY50" s="1">
        <v>1295961</v>
      </c>
      <c r="IZ50" s="3">
        <f t="shared" si="51"/>
        <v>5935501.3799999999</v>
      </c>
      <c r="JB50" s="6">
        <v>39171</v>
      </c>
      <c r="JC50" s="1">
        <v>1.425</v>
      </c>
      <c r="JD50" s="1">
        <v>80984</v>
      </c>
      <c r="JE50" s="3">
        <f t="shared" si="52"/>
        <v>115402.2</v>
      </c>
      <c r="JG50" s="6">
        <v>39171</v>
      </c>
      <c r="JH50" s="1">
        <v>3.24</v>
      </c>
      <c r="JI50" s="1">
        <v>7903228</v>
      </c>
      <c r="JJ50" s="3">
        <f t="shared" si="53"/>
        <v>25606458.720000003</v>
      </c>
      <c r="JO50" s="3" t="str">
        <f t="shared" si="54"/>
        <v/>
      </c>
      <c r="JQ50" s="6">
        <v>39171</v>
      </c>
      <c r="JR50" s="1">
        <v>1000</v>
      </c>
      <c r="JS50" s="1">
        <v>774</v>
      </c>
      <c r="JT50" s="3">
        <f t="shared" si="55"/>
        <v>774000</v>
      </c>
      <c r="JY50" s="3" t="str">
        <f t="shared" si="56"/>
        <v/>
      </c>
      <c r="KA50" s="6">
        <v>37986</v>
      </c>
      <c r="KB50" s="1">
        <v>8.5</v>
      </c>
      <c r="KC50" s="1">
        <v>27558</v>
      </c>
      <c r="KD50" s="3">
        <f t="shared" si="57"/>
        <v>234243</v>
      </c>
      <c r="KI50" s="3" t="str">
        <f t="shared" si="58"/>
        <v/>
      </c>
      <c r="KK50" s="6">
        <v>39171</v>
      </c>
      <c r="KL50" s="1">
        <v>32.200000000000003</v>
      </c>
      <c r="KM50" s="1">
        <v>3722417</v>
      </c>
      <c r="KN50" s="3">
        <f t="shared" si="59"/>
        <v>119861827.40000001</v>
      </c>
      <c r="KS50" s="3" t="str">
        <f t="shared" si="60"/>
        <v/>
      </c>
      <c r="KU50" s="6">
        <v>39171</v>
      </c>
      <c r="KV50" s="1">
        <v>2.99</v>
      </c>
      <c r="KW50" s="1">
        <v>8732529</v>
      </c>
      <c r="KX50" s="3">
        <f t="shared" si="61"/>
        <v>26110261.710000001</v>
      </c>
      <c r="LC50" s="3" t="str">
        <f t="shared" si="62"/>
        <v/>
      </c>
      <c r="LE50" s="6">
        <v>39171</v>
      </c>
      <c r="LF50" s="1">
        <v>1.7999999999999999E-2</v>
      </c>
      <c r="LG50" s="1">
        <v>833236</v>
      </c>
      <c r="LH50" s="3">
        <f t="shared" si="63"/>
        <v>14998.248</v>
      </c>
      <c r="LJ50" s="6">
        <v>39171</v>
      </c>
      <c r="LK50" s="1">
        <v>105</v>
      </c>
      <c r="LL50" s="1">
        <v>25820</v>
      </c>
      <c r="LM50" s="3">
        <f t="shared" si="64"/>
        <v>2711100</v>
      </c>
      <c r="LO50" s="6">
        <v>38807</v>
      </c>
      <c r="LP50" s="1">
        <v>2.0499999999999998</v>
      </c>
      <c r="LQ50" s="1">
        <v>4700</v>
      </c>
      <c r="LR50" s="3">
        <f t="shared" si="65"/>
        <v>9635</v>
      </c>
      <c r="LW50" s="3" t="str">
        <f t="shared" si="66"/>
        <v/>
      </c>
      <c r="MB50" s="3" t="str">
        <f t="shared" si="67"/>
        <v/>
      </c>
      <c r="MD50" s="6">
        <v>39171</v>
      </c>
      <c r="ME50" s="1">
        <v>0.6</v>
      </c>
      <c r="MF50" s="1">
        <v>1082969</v>
      </c>
      <c r="MG50" s="3">
        <f t="shared" si="68"/>
        <v>649781.4</v>
      </c>
      <c r="ML50" s="3" t="str">
        <f t="shared" si="69"/>
        <v/>
      </c>
      <c r="MQ50" s="3" t="str">
        <f t="shared" si="70"/>
        <v/>
      </c>
      <c r="MV50" s="3" t="str">
        <f t="shared" si="71"/>
        <v/>
      </c>
      <c r="NA50" s="3" t="str">
        <f t="shared" si="72"/>
        <v/>
      </c>
      <c r="NC50" s="6">
        <v>39171</v>
      </c>
      <c r="ND50" s="1">
        <v>1.9</v>
      </c>
      <c r="NE50" s="1">
        <v>1257490</v>
      </c>
      <c r="NF50" s="3">
        <f t="shared" si="73"/>
        <v>2389231</v>
      </c>
      <c r="NK50" s="3" t="str">
        <f t="shared" si="74"/>
        <v/>
      </c>
      <c r="NM50" s="6">
        <v>39171</v>
      </c>
      <c r="NN50" s="1">
        <v>2.9999989999999999</v>
      </c>
      <c r="NO50" s="1">
        <v>37111</v>
      </c>
      <c r="NP50" s="3">
        <f t="shared" si="75"/>
        <v>111332.96288899999</v>
      </c>
      <c r="NR50" s="6">
        <v>39171</v>
      </c>
      <c r="NS50" s="1">
        <v>84</v>
      </c>
      <c r="NT50" s="1">
        <v>943275</v>
      </c>
      <c r="NU50" s="3">
        <f t="shared" si="76"/>
        <v>79235100</v>
      </c>
      <c r="NZ50" s="3" t="str">
        <f t="shared" si="77"/>
        <v/>
      </c>
      <c r="OB50" s="6">
        <v>39171</v>
      </c>
      <c r="OC50" s="1">
        <v>1.98</v>
      </c>
      <c r="OD50" s="1">
        <v>5229824</v>
      </c>
      <c r="OE50" s="3">
        <f t="shared" si="78"/>
        <v>10355051.52</v>
      </c>
      <c r="OG50" s="6">
        <v>39171</v>
      </c>
      <c r="OH50" s="1">
        <v>7.4999999999999997E-2</v>
      </c>
      <c r="OI50" s="1">
        <v>11157</v>
      </c>
      <c r="OJ50" s="3">
        <f t="shared" si="79"/>
        <v>836.77499999999998</v>
      </c>
      <c r="OO50" s="3" t="str">
        <f t="shared" si="80"/>
        <v/>
      </c>
      <c r="OQ50" s="6">
        <v>39171</v>
      </c>
      <c r="OR50" s="1">
        <v>919.19989999999996</v>
      </c>
      <c r="OS50" s="1">
        <v>28383</v>
      </c>
      <c r="OT50" s="3">
        <f t="shared" si="81"/>
        <v>26089650.761700001</v>
      </c>
      <c r="OV50" s="6">
        <v>39171</v>
      </c>
      <c r="OW50" s="1">
        <v>1.27</v>
      </c>
      <c r="OX50" s="1">
        <v>651000</v>
      </c>
      <c r="OY50" s="3">
        <f t="shared" si="82"/>
        <v>826770</v>
      </c>
      <c r="PA50" s="6">
        <v>39171</v>
      </c>
      <c r="PB50" s="1">
        <v>7.64</v>
      </c>
      <c r="PC50" s="1">
        <v>717537</v>
      </c>
      <c r="PD50" s="3">
        <f t="shared" si="83"/>
        <v>5481982.6799999997</v>
      </c>
      <c r="PI50" s="3" t="str">
        <f t="shared" si="84"/>
        <v/>
      </c>
      <c r="PK50" s="6">
        <v>39171</v>
      </c>
      <c r="PL50" s="1">
        <v>1.5</v>
      </c>
      <c r="PM50" s="1">
        <v>59823</v>
      </c>
      <c r="PN50" s="3">
        <f t="shared" si="85"/>
        <v>89734.5</v>
      </c>
      <c r="PP50" s="6">
        <v>39171</v>
      </c>
      <c r="PQ50" s="1">
        <v>144.9</v>
      </c>
      <c r="PR50" s="1">
        <v>5950</v>
      </c>
      <c r="PS50" s="3">
        <f t="shared" si="86"/>
        <v>862155</v>
      </c>
      <c r="PX50" s="3" t="str">
        <f t="shared" si="87"/>
        <v/>
      </c>
      <c r="QC50" s="3" t="str">
        <f t="shared" si="88"/>
        <v/>
      </c>
      <c r="QE50" s="6">
        <v>39171</v>
      </c>
      <c r="QF50" s="1">
        <v>5.9399999999999995</v>
      </c>
      <c r="QG50" s="1">
        <v>398838</v>
      </c>
      <c r="QH50" s="3">
        <f t="shared" si="89"/>
        <v>2369097.7199999997</v>
      </c>
      <c r="QJ50" s="6">
        <v>38352</v>
      </c>
      <c r="QK50" s="1">
        <v>0.125</v>
      </c>
      <c r="QL50" s="1">
        <v>5</v>
      </c>
      <c r="QM50" s="3">
        <f t="shared" si="90"/>
        <v>0.625</v>
      </c>
      <c r="QO50" s="6">
        <v>39171</v>
      </c>
      <c r="QP50" s="1">
        <v>15.22</v>
      </c>
      <c r="QQ50" s="1">
        <v>5368170</v>
      </c>
      <c r="QR50" s="3">
        <f t="shared" si="91"/>
        <v>81703547.400000006</v>
      </c>
      <c r="QT50" s="6">
        <v>39171</v>
      </c>
      <c r="QU50" s="1">
        <v>67.25</v>
      </c>
      <c r="QV50" s="1">
        <v>2966934</v>
      </c>
      <c r="QW50" s="3">
        <f t="shared" si="92"/>
        <v>199526311.5</v>
      </c>
      <c r="RB50" s="3" t="str">
        <f t="shared" si="93"/>
        <v/>
      </c>
      <c r="RD50" s="6">
        <v>39171</v>
      </c>
      <c r="RE50" s="1">
        <v>21</v>
      </c>
      <c r="RF50" s="1">
        <v>9150</v>
      </c>
      <c r="RG50" s="3">
        <f t="shared" si="94"/>
        <v>192150</v>
      </c>
      <c r="RI50" s="6">
        <v>39171</v>
      </c>
      <c r="RJ50" s="1">
        <v>873.60019999999997</v>
      </c>
      <c r="RK50" s="1">
        <v>12934</v>
      </c>
      <c r="RL50" s="3">
        <f t="shared" si="95"/>
        <v>11299144.9868</v>
      </c>
      <c r="RN50" s="6">
        <v>39171</v>
      </c>
      <c r="RO50" s="1">
        <v>105.4</v>
      </c>
      <c r="RP50" s="1">
        <v>1555851</v>
      </c>
      <c r="RQ50" s="3">
        <f t="shared" si="96"/>
        <v>163986695.40000001</v>
      </c>
      <c r="RS50" s="6">
        <v>39171</v>
      </c>
      <c r="RT50" s="1">
        <v>12.5</v>
      </c>
      <c r="RU50" s="1">
        <v>44958</v>
      </c>
      <c r="RV50" s="3">
        <f t="shared" si="97"/>
        <v>561975</v>
      </c>
      <c r="RX50" s="6">
        <v>39171</v>
      </c>
      <c r="RY50" s="1">
        <v>9.25</v>
      </c>
      <c r="RZ50" s="1">
        <v>164383</v>
      </c>
      <c r="SA50" s="3">
        <f t="shared" si="98"/>
        <v>1520542.75</v>
      </c>
      <c r="SF50" s="3" t="str">
        <f t="shared" si="99"/>
        <v/>
      </c>
      <c r="SH50" s="6">
        <v>39171</v>
      </c>
      <c r="SI50" s="1">
        <v>9.4</v>
      </c>
      <c r="SJ50" s="1">
        <v>436987</v>
      </c>
      <c r="SK50" s="3">
        <f t="shared" si="100"/>
        <v>4107677.8000000003</v>
      </c>
      <c r="SM50" s="6">
        <v>38989</v>
      </c>
      <c r="SN50" s="1">
        <v>1100</v>
      </c>
      <c r="SO50" s="1">
        <v>37</v>
      </c>
      <c r="SP50" s="3">
        <f t="shared" si="101"/>
        <v>40700</v>
      </c>
      <c r="SU50" s="3" t="str">
        <f t="shared" si="102"/>
        <v/>
      </c>
      <c r="SZ50" s="3" t="str">
        <f t="shared" si="103"/>
        <v/>
      </c>
      <c r="TB50" s="6">
        <v>39171</v>
      </c>
      <c r="TC50" s="1">
        <v>15</v>
      </c>
      <c r="TD50" s="1">
        <v>29050</v>
      </c>
      <c r="TE50" s="3">
        <f t="shared" si="104"/>
        <v>435750</v>
      </c>
      <c r="TG50" s="6">
        <v>39171</v>
      </c>
      <c r="TH50" s="1">
        <v>19.399999999999999</v>
      </c>
      <c r="TI50" s="1">
        <v>908392</v>
      </c>
      <c r="TJ50" s="3">
        <f t="shared" si="105"/>
        <v>17622804.799999997</v>
      </c>
      <c r="TL50" s="6">
        <v>39171</v>
      </c>
      <c r="TM50" s="1">
        <v>1.6</v>
      </c>
      <c r="TN50" s="1">
        <v>800669</v>
      </c>
      <c r="TO50" s="3">
        <f t="shared" si="106"/>
        <v>1281070.4000000001</v>
      </c>
      <c r="TQ50" s="6">
        <v>39171</v>
      </c>
      <c r="TR50" s="1">
        <v>13.695</v>
      </c>
      <c r="TS50" s="1">
        <v>1988055</v>
      </c>
      <c r="TT50" s="3">
        <f t="shared" si="107"/>
        <v>27226413.225000001</v>
      </c>
      <c r="TY50" s="3" t="str">
        <f t="shared" si="108"/>
        <v/>
      </c>
      <c r="UA50" s="6">
        <v>39171</v>
      </c>
      <c r="UB50" s="1">
        <v>16.920000000000002</v>
      </c>
      <c r="UC50" s="1">
        <v>8040371</v>
      </c>
      <c r="UD50" s="3">
        <f t="shared" si="109"/>
        <v>136043077.32000002</v>
      </c>
      <c r="UI50" s="3" t="str">
        <f t="shared" si="110"/>
        <v/>
      </c>
      <c r="UK50" s="6">
        <v>39171</v>
      </c>
      <c r="UL50" s="1">
        <v>161.9999</v>
      </c>
      <c r="UM50" s="1">
        <v>50266</v>
      </c>
      <c r="UN50" s="3">
        <f t="shared" si="111"/>
        <v>8143086.9733999996</v>
      </c>
      <c r="UP50" s="6">
        <v>39171</v>
      </c>
      <c r="UQ50" s="1">
        <v>23.75</v>
      </c>
      <c r="UR50" s="1">
        <v>46265</v>
      </c>
      <c r="US50" s="3">
        <f t="shared" si="112"/>
        <v>1098793.75</v>
      </c>
      <c r="UX50" s="3" t="str">
        <f t="shared" si="113"/>
        <v/>
      </c>
      <c r="VC50" s="3" t="str">
        <f t="shared" si="114"/>
        <v/>
      </c>
      <c r="VH50" s="3" t="str">
        <f t="shared" si="115"/>
        <v/>
      </c>
      <c r="VM50" s="3" t="str">
        <f t="shared" si="116"/>
        <v/>
      </c>
      <c r="VO50" s="6">
        <v>39171</v>
      </c>
      <c r="VP50" s="1">
        <v>61.25</v>
      </c>
      <c r="VQ50" s="1">
        <v>40500</v>
      </c>
      <c r="VR50" s="3">
        <f t="shared" si="117"/>
        <v>2480625</v>
      </c>
      <c r="VT50" s="6">
        <v>39171</v>
      </c>
      <c r="VU50" s="1">
        <v>1.4</v>
      </c>
      <c r="VV50" s="1">
        <v>65303</v>
      </c>
      <c r="VW50" s="3">
        <f t="shared" si="118"/>
        <v>91424.2</v>
      </c>
      <c r="VY50" s="6">
        <v>39171</v>
      </c>
      <c r="VZ50" s="1">
        <v>6.23</v>
      </c>
      <c r="WA50" s="1">
        <v>1720105</v>
      </c>
      <c r="WB50" s="3">
        <f t="shared" si="119"/>
        <v>10716254.15</v>
      </c>
      <c r="WG50" s="3" t="str">
        <f t="shared" si="120"/>
        <v/>
      </c>
      <c r="WL50" s="3" t="str">
        <f t="shared" si="121"/>
        <v/>
      </c>
      <c r="WN50" s="6">
        <v>39171</v>
      </c>
      <c r="WO50" s="1">
        <v>20.090900000000001</v>
      </c>
      <c r="WP50" s="1">
        <v>40051</v>
      </c>
      <c r="WQ50" s="3">
        <f t="shared" si="122"/>
        <v>804660.63590000011</v>
      </c>
      <c r="WS50" s="6">
        <v>39171</v>
      </c>
      <c r="WT50" s="1">
        <v>230.28</v>
      </c>
      <c r="WU50" s="1">
        <v>554250</v>
      </c>
      <c r="WV50" s="3">
        <f t="shared" si="123"/>
        <v>127632690</v>
      </c>
      <c r="WX50" s="6">
        <v>39171</v>
      </c>
      <c r="WY50" s="1">
        <v>5.13</v>
      </c>
      <c r="WZ50" s="1">
        <v>15948232</v>
      </c>
      <c r="XA50" s="3">
        <f t="shared" si="124"/>
        <v>81814430.159999996</v>
      </c>
      <c r="XC50" s="6">
        <v>39171</v>
      </c>
      <c r="XD50" s="1">
        <v>1.17</v>
      </c>
      <c r="XE50" s="1">
        <v>275625</v>
      </c>
      <c r="XF50" s="3">
        <f t="shared" si="125"/>
        <v>322481.25</v>
      </c>
      <c r="XK50" s="3" t="str">
        <f t="shared" si="126"/>
        <v/>
      </c>
      <c r="XM50" s="6">
        <v>39171</v>
      </c>
      <c r="XN50" s="1">
        <v>15</v>
      </c>
      <c r="XO50" s="1">
        <v>12900</v>
      </c>
      <c r="XP50" s="3">
        <f t="shared" si="127"/>
        <v>193500</v>
      </c>
      <c r="XU50" s="3" t="str">
        <f t="shared" si="128"/>
        <v/>
      </c>
      <c r="XW50" s="6">
        <v>39171</v>
      </c>
      <c r="XX50" s="1">
        <v>488</v>
      </c>
      <c r="XY50" s="1">
        <v>3236</v>
      </c>
      <c r="XZ50" s="3">
        <f t="shared" si="129"/>
        <v>1579168</v>
      </c>
      <c r="YE50" s="3" t="str">
        <f t="shared" si="130"/>
        <v/>
      </c>
      <c r="YG50" s="6">
        <v>39171</v>
      </c>
      <c r="YH50" s="1">
        <v>31</v>
      </c>
      <c r="YI50" s="1">
        <v>2388869</v>
      </c>
      <c r="YJ50" s="3">
        <f t="shared" si="131"/>
        <v>74054939</v>
      </c>
      <c r="YL50" s="6">
        <v>39171</v>
      </c>
      <c r="YM50" s="1">
        <v>8.8000000000000007</v>
      </c>
      <c r="YN50" s="1">
        <v>3166644</v>
      </c>
      <c r="YO50" s="3">
        <f t="shared" si="132"/>
        <v>27866467.200000003</v>
      </c>
      <c r="YT50" s="3" t="str">
        <f t="shared" si="133"/>
        <v/>
      </c>
      <c r="YY50" s="3" t="str">
        <f t="shared" si="134"/>
        <v/>
      </c>
      <c r="ZA50" s="6">
        <v>39171</v>
      </c>
      <c r="ZB50" s="1">
        <v>10.2303</v>
      </c>
      <c r="ZC50" s="1">
        <v>106314</v>
      </c>
      <c r="ZD50" s="3">
        <f t="shared" si="135"/>
        <v>1087624.1142</v>
      </c>
      <c r="ZF50" s="6">
        <v>39171</v>
      </c>
      <c r="ZG50" s="1">
        <v>45.9</v>
      </c>
      <c r="ZH50" s="1">
        <v>4511149</v>
      </c>
      <c r="ZI50" s="3">
        <f t="shared" si="136"/>
        <v>207061739.09999999</v>
      </c>
      <c r="ZK50" s="6">
        <v>39171</v>
      </c>
      <c r="ZL50" s="1">
        <v>2.79</v>
      </c>
      <c r="ZM50" s="1">
        <v>6517727</v>
      </c>
      <c r="ZN50" s="3">
        <f t="shared" si="137"/>
        <v>18184458.330000002</v>
      </c>
      <c r="ZS50" s="3" t="str">
        <f t="shared" si="138"/>
        <v/>
      </c>
      <c r="ZX50" s="3" t="str">
        <f t="shared" si="139"/>
        <v/>
      </c>
      <c r="AAC50" s="3" t="str">
        <f t="shared" si="140"/>
        <v/>
      </c>
      <c r="AAH50" s="3" t="str">
        <f t="shared" si="141"/>
        <v/>
      </c>
      <c r="AAM50" s="3" t="str">
        <f t="shared" si="142"/>
        <v/>
      </c>
      <c r="AAO50" s="6">
        <v>39171</v>
      </c>
      <c r="AAP50" s="1">
        <v>5.25</v>
      </c>
      <c r="AAQ50" s="1">
        <v>1571483</v>
      </c>
      <c r="AAR50" s="3">
        <f t="shared" si="143"/>
        <v>8250285.75</v>
      </c>
      <c r="AAW50" s="3" t="str">
        <f t="shared" si="144"/>
        <v/>
      </c>
      <c r="ABB50" s="3" t="str">
        <f t="shared" si="145"/>
        <v/>
      </c>
      <c r="ABG50" s="3" t="str">
        <f t="shared" si="146"/>
        <v/>
      </c>
      <c r="ABL50" s="3" t="str">
        <f t="shared" si="147"/>
        <v/>
      </c>
      <c r="ABN50" s="6">
        <v>39171</v>
      </c>
      <c r="ABO50" s="1">
        <v>26.37</v>
      </c>
      <c r="ABP50" s="1">
        <v>37399376</v>
      </c>
      <c r="ABQ50" s="3">
        <f t="shared" si="148"/>
        <v>986221545.12</v>
      </c>
      <c r="ABV50" s="3" t="str">
        <f t="shared" si="149"/>
        <v/>
      </c>
      <c r="ABX50" s="6">
        <v>39171</v>
      </c>
      <c r="ABY50" s="1">
        <v>0.6</v>
      </c>
      <c r="ABZ50" s="1">
        <v>99296</v>
      </c>
      <c r="ACA50" s="3">
        <f t="shared" si="150"/>
        <v>59577.599999999999</v>
      </c>
      <c r="ACC50" s="6">
        <v>39171</v>
      </c>
      <c r="ACD50" s="1">
        <v>21.6</v>
      </c>
      <c r="ACE50" s="1">
        <v>6971370</v>
      </c>
      <c r="ACF50" s="3">
        <f t="shared" si="151"/>
        <v>150581592</v>
      </c>
      <c r="ACK50" s="3" t="str">
        <f t="shared" si="152"/>
        <v/>
      </c>
      <c r="ACP50" s="3" t="str">
        <f t="shared" si="153"/>
        <v/>
      </c>
      <c r="ACU50" s="3" t="str">
        <f t="shared" si="154"/>
        <v/>
      </c>
      <c r="ACZ50" s="3" t="str">
        <f t="shared" si="155"/>
        <v/>
      </c>
      <c r="ADB50" s="6">
        <v>39171</v>
      </c>
      <c r="ADC50" s="1">
        <v>26.26</v>
      </c>
      <c r="ADD50" s="1">
        <v>63583515</v>
      </c>
      <c r="ADE50" s="3">
        <f t="shared" si="156"/>
        <v>1669703103.9000001</v>
      </c>
      <c r="ADG50" s="6">
        <v>39171</v>
      </c>
      <c r="ADH50" s="1">
        <v>9.82</v>
      </c>
      <c r="ADI50" s="1">
        <v>86405941</v>
      </c>
      <c r="ADJ50" s="3">
        <f t="shared" si="157"/>
        <v>848506340.62</v>
      </c>
      <c r="ADL50" s="6">
        <v>39171</v>
      </c>
      <c r="ADM50" s="1">
        <v>9.02</v>
      </c>
      <c r="ADN50" s="1">
        <v>23980405</v>
      </c>
      <c r="ADO50" s="3">
        <f t="shared" si="158"/>
        <v>216303253.09999999</v>
      </c>
      <c r="ADT50" s="3" t="str">
        <f t="shared" si="159"/>
        <v/>
      </c>
      <c r="ADY50" s="3" t="str">
        <f t="shared" si="160"/>
        <v/>
      </c>
      <c r="AED50" s="3" t="str">
        <f t="shared" si="161"/>
        <v/>
      </c>
      <c r="AEF50" s="6">
        <v>39171</v>
      </c>
      <c r="AEG50" s="1">
        <v>12.482900000000001</v>
      </c>
      <c r="AEH50" s="1">
        <v>382977</v>
      </c>
      <c r="AEI50" s="3">
        <f t="shared" si="162"/>
        <v>4780663.5932999998</v>
      </c>
      <c r="AEN50" s="3" t="str">
        <f t="shared" si="163"/>
        <v/>
      </c>
      <c r="AEP50" s="6"/>
      <c r="AES50" s="3" t="str">
        <f t="shared" si="164"/>
        <v/>
      </c>
      <c r="AEU50" s="6">
        <v>39171</v>
      </c>
      <c r="AEV50" s="1">
        <v>4.16</v>
      </c>
      <c r="AEW50" s="1">
        <v>19000908</v>
      </c>
      <c r="AEX50" s="3">
        <f t="shared" si="165"/>
        <v>79043777.280000001</v>
      </c>
      <c r="AEZ50" s="6">
        <v>39171</v>
      </c>
      <c r="AFA50" s="1">
        <v>19</v>
      </c>
      <c r="AFB50" s="1">
        <v>12392910</v>
      </c>
      <c r="AFC50" s="3">
        <f t="shared" si="166"/>
        <v>235465290</v>
      </c>
      <c r="AFH50" s="3" t="str">
        <f t="shared" si="167"/>
        <v/>
      </c>
      <c r="AFM50" s="3" t="str">
        <f t="shared" si="168"/>
        <v/>
      </c>
      <c r="AFR50" s="3" t="str">
        <f t="shared" si="169"/>
        <v/>
      </c>
      <c r="AFW50" s="3" t="str">
        <f t="shared" si="170"/>
        <v/>
      </c>
      <c r="AGB50" s="3" t="str">
        <f t="shared" si="171"/>
        <v/>
      </c>
      <c r="AGD50" s="6">
        <v>39171</v>
      </c>
      <c r="AGE50" s="1">
        <v>6.6139999999999999</v>
      </c>
      <c r="AGF50" s="1">
        <v>44980554</v>
      </c>
      <c r="AGG50" s="3">
        <f t="shared" si="172"/>
        <v>297501384.15600002</v>
      </c>
      <c r="AGL50" s="3" t="str">
        <f t="shared" si="173"/>
        <v/>
      </c>
      <c r="AGQ50" s="3" t="str">
        <f t="shared" si="174"/>
        <v/>
      </c>
      <c r="AGS50" s="6">
        <v>39171</v>
      </c>
      <c r="AGT50" s="1">
        <v>3.57</v>
      </c>
      <c r="AGU50" s="1">
        <v>17714613</v>
      </c>
      <c r="AGV50" s="3">
        <f t="shared" si="175"/>
        <v>63241168.409999996</v>
      </c>
      <c r="AGX50" s="6">
        <v>39171</v>
      </c>
      <c r="AGY50" s="1">
        <v>4.79</v>
      </c>
      <c r="AGZ50" s="1">
        <v>7609508</v>
      </c>
      <c r="AHA50" s="3">
        <f t="shared" si="176"/>
        <v>36449543.32</v>
      </c>
      <c r="AHC50" s="6">
        <v>39171</v>
      </c>
      <c r="AHD50" s="1">
        <v>14.18</v>
      </c>
      <c r="AHE50" s="1">
        <v>14780605</v>
      </c>
      <c r="AHF50" s="3">
        <f t="shared" si="177"/>
        <v>209588978.90000001</v>
      </c>
      <c r="AHK50" s="3" t="str">
        <f t="shared" si="178"/>
        <v/>
      </c>
      <c r="AHP50" s="3" t="str">
        <f t="shared" si="179"/>
        <v/>
      </c>
      <c r="AHU50" s="3" t="str">
        <f t="shared" si="180"/>
        <v/>
      </c>
      <c r="AHZ50" s="3" t="str">
        <f t="shared" si="181"/>
        <v/>
      </c>
      <c r="AIB50" s="6">
        <v>39171</v>
      </c>
      <c r="AIC50" s="1">
        <v>22.24</v>
      </c>
      <c r="AID50" s="1">
        <v>42073123</v>
      </c>
      <c r="AIE50" s="3">
        <f t="shared" si="182"/>
        <v>935706255.51999998</v>
      </c>
      <c r="AIJ50" s="3" t="str">
        <f t="shared" si="183"/>
        <v/>
      </c>
      <c r="AIO50" s="3" t="str">
        <f t="shared" si="184"/>
        <v/>
      </c>
      <c r="AIT50" s="3" t="str">
        <f t="shared" si="185"/>
        <v/>
      </c>
      <c r="AIV50" s="6">
        <v>39171</v>
      </c>
      <c r="AIW50" s="1">
        <v>23.55</v>
      </c>
      <c r="AIX50" s="1">
        <v>5749287</v>
      </c>
      <c r="AIY50" s="3">
        <f t="shared" si="186"/>
        <v>135395708.84999999</v>
      </c>
      <c r="AJD50" s="3" t="str">
        <f t="shared" si="187"/>
        <v/>
      </c>
      <c r="AJI50" s="3" t="str">
        <f t="shared" si="188"/>
        <v/>
      </c>
      <c r="AJN50" s="3" t="str">
        <f t="shared" si="189"/>
        <v/>
      </c>
      <c r="AJS50" s="3" t="str">
        <f t="shared" si="190"/>
        <v/>
      </c>
      <c r="AJU50" s="6">
        <v>39171</v>
      </c>
      <c r="AJV50" s="1">
        <v>11.29</v>
      </c>
      <c r="AJW50" s="1">
        <v>6608650</v>
      </c>
      <c r="AJX50" s="3">
        <f t="shared" si="191"/>
        <v>74611658.5</v>
      </c>
      <c r="AKC50" s="3" t="str">
        <f t="shared" si="192"/>
        <v/>
      </c>
      <c r="AKH50" s="3" t="str">
        <f t="shared" si="193"/>
        <v/>
      </c>
      <c r="AKM50" s="3" t="str">
        <f t="shared" si="194"/>
        <v/>
      </c>
      <c r="AKR50" s="3" t="str">
        <f t="shared" si="195"/>
        <v/>
      </c>
      <c r="AKT50" s="6">
        <v>39171</v>
      </c>
      <c r="AKU50" s="1">
        <v>25.49</v>
      </c>
      <c r="AKV50" s="1">
        <v>1462027</v>
      </c>
      <c r="AKW50" s="3">
        <f t="shared" si="196"/>
        <v>37267068.229999997</v>
      </c>
      <c r="AKY50" s="6">
        <v>39171</v>
      </c>
      <c r="AKZ50" s="1">
        <v>10.86</v>
      </c>
      <c r="ALA50" s="1">
        <v>8574877</v>
      </c>
      <c r="ALB50" s="3">
        <f t="shared" si="197"/>
        <v>93123164.219999999</v>
      </c>
      <c r="ALG50" s="3" t="str">
        <f t="shared" si="198"/>
        <v/>
      </c>
      <c r="ALI50" s="6">
        <v>39171</v>
      </c>
      <c r="ALJ50" s="1">
        <v>2.73</v>
      </c>
      <c r="ALK50" s="1">
        <v>12456920</v>
      </c>
      <c r="ALL50" s="3">
        <f t="shared" si="199"/>
        <v>34007391.600000001</v>
      </c>
      <c r="ALN50" s="6">
        <v>39171</v>
      </c>
      <c r="ALO50" s="1">
        <v>10</v>
      </c>
      <c r="ALP50" s="1">
        <v>8777848</v>
      </c>
      <c r="ALQ50" s="3">
        <f t="shared" si="200"/>
        <v>87778480</v>
      </c>
      <c r="ALV50" s="3" t="str">
        <f t="shared" si="201"/>
        <v/>
      </c>
      <c r="AMA50" s="3" t="str">
        <f t="shared" si="202"/>
        <v/>
      </c>
      <c r="AMF50" s="3" t="str">
        <f t="shared" si="203"/>
        <v/>
      </c>
      <c r="AMK50" s="3" t="str">
        <f t="shared" si="204"/>
        <v/>
      </c>
      <c r="AMP50" s="3" t="str">
        <f t="shared" si="205"/>
        <v/>
      </c>
      <c r="AMU50" s="3" t="str">
        <f t="shared" si="206"/>
        <v/>
      </c>
      <c r="AMZ50" s="3" t="str">
        <f t="shared" si="207"/>
        <v/>
      </c>
      <c r="ANB50" s="6">
        <v>39171</v>
      </c>
      <c r="ANC50" s="1">
        <v>6.7</v>
      </c>
      <c r="AND50" s="1">
        <v>4773713</v>
      </c>
      <c r="ANE50" s="3">
        <f t="shared" si="208"/>
        <v>31983877.100000001</v>
      </c>
      <c r="ANJ50" s="3" t="str">
        <f t="shared" si="209"/>
        <v/>
      </c>
      <c r="ANO50" s="3" t="str">
        <f t="shared" si="210"/>
        <v/>
      </c>
      <c r="ANQ50" s="6">
        <v>39171</v>
      </c>
      <c r="ANR50" s="1">
        <v>41.76</v>
      </c>
      <c r="ANS50" s="1">
        <v>1744765</v>
      </c>
      <c r="ANT50" s="3">
        <f t="shared" si="211"/>
        <v>72861386.399999991</v>
      </c>
      <c r="ANV50" s="6">
        <v>39171</v>
      </c>
      <c r="ANW50" s="1">
        <v>10.23</v>
      </c>
      <c r="ANX50" s="1">
        <v>10878460</v>
      </c>
      <c r="ANY50" s="3">
        <f t="shared" si="212"/>
        <v>111286645.80000001</v>
      </c>
      <c r="AOD50" s="3" t="str">
        <f t="shared" si="213"/>
        <v/>
      </c>
      <c r="AOI50" s="3" t="str">
        <f t="shared" si="214"/>
        <v/>
      </c>
      <c r="AOK50" s="6">
        <v>39171</v>
      </c>
      <c r="AOL50" s="1">
        <v>83.04</v>
      </c>
      <c r="AOM50" s="1">
        <v>42019</v>
      </c>
      <c r="AON50" s="3">
        <f t="shared" si="215"/>
        <v>3489257.7600000002</v>
      </c>
      <c r="AOS50" s="3" t="str">
        <f t="shared" si="216"/>
        <v/>
      </c>
      <c r="AOX50" s="3" t="str">
        <f t="shared" si="217"/>
        <v/>
      </c>
      <c r="APC50" s="3" t="str">
        <f t="shared" si="218"/>
        <v/>
      </c>
      <c r="APH50" s="3" t="str">
        <f t="shared" si="219"/>
        <v/>
      </c>
      <c r="APM50" s="3" t="str">
        <f t="shared" si="220"/>
        <v/>
      </c>
      <c r="APO50" s="6">
        <v>39171</v>
      </c>
      <c r="APP50" s="1">
        <v>45.5</v>
      </c>
      <c r="APQ50" s="1">
        <v>59887452</v>
      </c>
      <c r="APR50" s="3">
        <f t="shared" si="221"/>
        <v>2724879066</v>
      </c>
      <c r="APW50" s="3" t="str">
        <f t="shared" si="222"/>
        <v/>
      </c>
      <c r="APY50" s="6">
        <v>39171</v>
      </c>
      <c r="APZ50" s="1">
        <v>7.23</v>
      </c>
      <c r="AQA50" s="1">
        <v>2938695</v>
      </c>
      <c r="AQB50" s="3">
        <f t="shared" si="223"/>
        <v>21246764.850000001</v>
      </c>
      <c r="AQD50" s="6">
        <v>39171</v>
      </c>
      <c r="AQE50" s="1">
        <v>13.7</v>
      </c>
      <c r="AQF50" s="1">
        <v>5343167</v>
      </c>
      <c r="AQG50" s="3">
        <f t="shared" si="224"/>
        <v>73201387.899999991</v>
      </c>
      <c r="AQL50" s="3" t="str">
        <f t="shared" si="225"/>
        <v/>
      </c>
      <c r="AQN50" s="6">
        <v>39171</v>
      </c>
      <c r="AQO50" s="1">
        <v>8.99</v>
      </c>
      <c r="AQP50" s="1">
        <v>6500079</v>
      </c>
      <c r="AQQ50" s="3">
        <f t="shared" si="226"/>
        <v>58435710.210000001</v>
      </c>
      <c r="AQS50" s="6">
        <v>39171</v>
      </c>
      <c r="AQT50" s="1">
        <v>24.37</v>
      </c>
      <c r="AQU50" s="1">
        <v>15755688</v>
      </c>
      <c r="AQV50" s="3">
        <f t="shared" si="227"/>
        <v>383966116.56</v>
      </c>
      <c r="ARA50" s="3" t="str">
        <f t="shared" si="228"/>
        <v/>
      </c>
      <c r="ARC50" s="6">
        <v>39171</v>
      </c>
      <c r="ARD50" s="1">
        <v>39.74</v>
      </c>
      <c r="ARE50" s="1">
        <v>39214354</v>
      </c>
      <c r="ARF50" s="3">
        <f t="shared" si="229"/>
        <v>1558378427.96</v>
      </c>
      <c r="ARH50" s="6">
        <v>39171</v>
      </c>
      <c r="ARI50" s="1">
        <v>1.46</v>
      </c>
      <c r="ARJ50" s="1">
        <v>63893356</v>
      </c>
      <c r="ARK50" s="3">
        <f t="shared" si="230"/>
        <v>93284299.75999999</v>
      </c>
      <c r="ARM50" s="6">
        <v>39171</v>
      </c>
      <c r="ARN50" s="1">
        <v>17.34</v>
      </c>
      <c r="ARO50" s="1">
        <v>18261217</v>
      </c>
      <c r="ARP50" s="3">
        <f t="shared" si="231"/>
        <v>316649502.77999997</v>
      </c>
      <c r="ARU50" s="3" t="str">
        <f t="shared" si="232"/>
        <v/>
      </c>
      <c r="ARZ50" s="3" t="str">
        <f t="shared" si="233"/>
        <v/>
      </c>
      <c r="ASE50" s="3" t="str">
        <f t="shared" si="234"/>
        <v/>
      </c>
      <c r="ASJ50" s="3" t="str">
        <f t="shared" si="235"/>
        <v/>
      </c>
      <c r="ASO50" s="3" t="str">
        <f t="shared" si="236"/>
        <v/>
      </c>
      <c r="ASQ50" s="6">
        <v>39171</v>
      </c>
      <c r="ASR50" s="1">
        <v>17.0533</v>
      </c>
      <c r="ASS50" s="1">
        <v>64040675</v>
      </c>
      <c r="AST50" s="3">
        <f t="shared" si="237"/>
        <v>1092104842.9775</v>
      </c>
      <c r="ASY50" s="3" t="str">
        <f t="shared" si="238"/>
        <v/>
      </c>
      <c r="ATD50" s="3" t="str">
        <f t="shared" si="239"/>
        <v/>
      </c>
      <c r="ATF50" s="6">
        <v>39171</v>
      </c>
      <c r="ATG50" s="1">
        <v>4.2300000000000004</v>
      </c>
      <c r="ATH50" s="1">
        <v>108347976</v>
      </c>
      <c r="ATI50" s="3">
        <f t="shared" si="240"/>
        <v>458311938.48000002</v>
      </c>
      <c r="ATN50" s="3" t="str">
        <f t="shared" si="241"/>
        <v/>
      </c>
      <c r="ATS50" s="3" t="str">
        <f t="shared" si="242"/>
        <v/>
      </c>
      <c r="ATX50" s="3" t="str">
        <f t="shared" si="243"/>
        <v/>
      </c>
      <c r="ATZ50" s="6">
        <v>39171</v>
      </c>
      <c r="AUA50" s="1">
        <v>40.479999999999997</v>
      </c>
      <c r="AUB50" s="1">
        <v>4782527</v>
      </c>
      <c r="AUC50" s="3">
        <f t="shared" si="244"/>
        <v>193596692.95999998</v>
      </c>
      <c r="AUH50" s="3" t="str">
        <f t="shared" si="245"/>
        <v/>
      </c>
      <c r="AUM50" s="3" t="str">
        <f t="shared" si="246"/>
        <v/>
      </c>
      <c r="AUR50" s="3" t="str">
        <f t="shared" si="247"/>
        <v/>
      </c>
      <c r="AUT50" s="6">
        <v>39171</v>
      </c>
      <c r="AUU50" s="1">
        <v>11.35</v>
      </c>
      <c r="AUV50" s="1">
        <v>18385330</v>
      </c>
      <c r="AUW50" s="3">
        <f t="shared" si="248"/>
        <v>208673495.5</v>
      </c>
      <c r="AVB50" s="3" t="str">
        <f t="shared" si="249"/>
        <v/>
      </c>
      <c r="AVD50" s="6">
        <v>39171</v>
      </c>
      <c r="AVE50" s="1">
        <v>21.25</v>
      </c>
      <c r="AVF50" s="1">
        <v>335757739</v>
      </c>
      <c r="AVG50" s="3">
        <f t="shared" si="250"/>
        <v>7134851953.75</v>
      </c>
      <c r="AVI50" s="6">
        <v>39171</v>
      </c>
      <c r="AVJ50" s="1">
        <v>23.62</v>
      </c>
      <c r="AVK50" s="1">
        <v>30752855</v>
      </c>
      <c r="AVL50" s="3">
        <f t="shared" si="251"/>
        <v>726382435.10000002</v>
      </c>
      <c r="AVQ50" s="3" t="str">
        <f t="shared" si="252"/>
        <v/>
      </c>
      <c r="AVS50" s="6">
        <v>39171</v>
      </c>
      <c r="AVT50" s="1">
        <v>8.92</v>
      </c>
      <c r="AVU50" s="1">
        <v>11172308</v>
      </c>
      <c r="AVV50" s="3">
        <f t="shared" si="253"/>
        <v>99656987.359999999</v>
      </c>
      <c r="AVX50" s="6">
        <v>39171</v>
      </c>
      <c r="AVY50" s="1">
        <v>28.53</v>
      </c>
      <c r="AVZ50" s="1">
        <v>48675401</v>
      </c>
      <c r="AWA50" s="3">
        <f t="shared" si="254"/>
        <v>1388709190.53</v>
      </c>
      <c r="AWF50" s="3" t="str">
        <f t="shared" si="255"/>
        <v/>
      </c>
      <c r="AWH50" s="6">
        <v>39171</v>
      </c>
      <c r="AWI50" s="1">
        <v>16.04</v>
      </c>
      <c r="AWJ50" s="1">
        <v>14619626</v>
      </c>
      <c r="AWK50" s="3">
        <f t="shared" si="256"/>
        <v>234498801.03999999</v>
      </c>
      <c r="AWP50" s="3" t="str">
        <f t="shared" si="257"/>
        <v/>
      </c>
      <c r="AWU50" s="3" t="str">
        <f t="shared" si="258"/>
        <v/>
      </c>
      <c r="AWZ50" s="3" t="str">
        <f t="shared" si="259"/>
        <v/>
      </c>
      <c r="AXE50" s="3" t="str">
        <f t="shared" si="260"/>
        <v/>
      </c>
      <c r="AXG50" s="6">
        <v>39171</v>
      </c>
      <c r="AXH50" s="1">
        <v>9.9749999999999996</v>
      </c>
      <c r="AXI50" s="1">
        <v>5202956</v>
      </c>
      <c r="AXJ50" s="3">
        <f t="shared" si="261"/>
        <v>51899486.100000001</v>
      </c>
      <c r="AXO50" s="3" t="str">
        <f t="shared" si="262"/>
        <v/>
      </c>
      <c r="AXT50" s="3" t="str">
        <f t="shared" si="263"/>
        <v/>
      </c>
      <c r="AXY50" s="3" t="str">
        <f t="shared" si="264"/>
        <v/>
      </c>
      <c r="AYA50" s="6">
        <v>39171</v>
      </c>
      <c r="AYB50" s="1">
        <v>20.92</v>
      </c>
      <c r="AYC50" s="1">
        <v>19857433</v>
      </c>
      <c r="AYD50" s="3">
        <f t="shared" si="265"/>
        <v>415417498.36000001</v>
      </c>
      <c r="AYF50" s="6">
        <v>39171</v>
      </c>
      <c r="AYG50" s="1">
        <v>23.45</v>
      </c>
      <c r="AYH50" s="1">
        <v>35426506</v>
      </c>
      <c r="AYI50" s="3">
        <f t="shared" si="266"/>
        <v>830751565.69999993</v>
      </c>
      <c r="AYK50" s="6">
        <v>39171</v>
      </c>
      <c r="AYL50" s="1">
        <v>0.9</v>
      </c>
      <c r="AYM50" s="1">
        <v>3397392</v>
      </c>
      <c r="AYN50" s="3">
        <f t="shared" si="267"/>
        <v>3057652.8000000003</v>
      </c>
      <c r="AYP50" s="6">
        <v>39171</v>
      </c>
      <c r="AYQ50" s="1">
        <v>19.16</v>
      </c>
      <c r="AYR50" s="1">
        <v>14465346</v>
      </c>
      <c r="AYS50" s="3">
        <f t="shared" si="268"/>
        <v>277156029.36000001</v>
      </c>
      <c r="AYX50" s="3" t="str">
        <f t="shared" si="269"/>
        <v/>
      </c>
      <c r="AYZ50" s="6">
        <v>39171</v>
      </c>
      <c r="AZA50" s="1">
        <v>8.6587999999999994</v>
      </c>
      <c r="AZB50" s="1">
        <v>366695043</v>
      </c>
      <c r="AZC50" s="3">
        <f t="shared" si="270"/>
        <v>3175139038.3283997</v>
      </c>
      <c r="AZH50" s="3" t="str">
        <f t="shared" si="271"/>
        <v/>
      </c>
      <c r="AZJ50" s="6">
        <v>39171</v>
      </c>
      <c r="AZK50" s="1">
        <v>22.65</v>
      </c>
      <c r="AZL50" s="1">
        <v>7483375</v>
      </c>
      <c r="AZM50" s="3">
        <f t="shared" si="272"/>
        <v>169498443.75</v>
      </c>
      <c r="AZO50" s="6">
        <v>39171</v>
      </c>
      <c r="AZP50" s="1">
        <v>36.729999999999997</v>
      </c>
      <c r="AZQ50" s="1">
        <v>49480207</v>
      </c>
      <c r="AZR50" s="3">
        <f t="shared" si="273"/>
        <v>1817408003.1099999</v>
      </c>
      <c r="AZT50" s="6">
        <v>39171</v>
      </c>
      <c r="AZU50" s="1">
        <v>25.05</v>
      </c>
      <c r="AZV50" s="1">
        <v>42888844</v>
      </c>
      <c r="AZW50" s="3">
        <f t="shared" si="274"/>
        <v>1074365542.2</v>
      </c>
      <c r="BAB50" s="3" t="str">
        <f t="shared" si="275"/>
        <v/>
      </c>
      <c r="BAG50" s="3" t="str">
        <f t="shared" si="276"/>
        <v/>
      </c>
      <c r="BAL50" s="3" t="str">
        <f t="shared" si="277"/>
        <v/>
      </c>
      <c r="BAQ50" s="3" t="str">
        <f t="shared" si="278"/>
        <v/>
      </c>
      <c r="BAS50" s="6">
        <v>39171</v>
      </c>
      <c r="BAT50" s="1">
        <v>28</v>
      </c>
      <c r="BAU50" s="1">
        <v>65217687</v>
      </c>
      <c r="BAV50" s="3">
        <f t="shared" si="279"/>
        <v>1826095236</v>
      </c>
      <c r="BBA50" s="3" t="str">
        <f t="shared" si="280"/>
        <v/>
      </c>
      <c r="BBF50" s="3" t="str">
        <f t="shared" si="281"/>
        <v/>
      </c>
      <c r="BBK50" s="3" t="str">
        <f t="shared" si="282"/>
        <v/>
      </c>
      <c r="BBP50" s="3" t="str">
        <f t="shared" si="283"/>
        <v/>
      </c>
      <c r="BBU50" s="3" t="str">
        <f t="shared" si="284"/>
        <v/>
      </c>
      <c r="BBW50" s="6">
        <v>39171</v>
      </c>
      <c r="BBX50" s="1">
        <v>21.72</v>
      </c>
      <c r="BBY50" s="1">
        <v>47111240</v>
      </c>
      <c r="BBZ50" s="3">
        <f t="shared" si="285"/>
        <v>1023256132.8</v>
      </c>
      <c r="BCE50" s="3" t="str">
        <f t="shared" si="286"/>
        <v/>
      </c>
      <c r="BCJ50" s="3" t="str">
        <f t="shared" si="287"/>
        <v/>
      </c>
      <c r="BCO50" s="3" t="str">
        <f t="shared" si="288"/>
        <v/>
      </c>
      <c r="BCT50" s="3" t="str">
        <f t="shared" si="289"/>
        <v/>
      </c>
      <c r="BCY50" s="3" t="str">
        <f t="shared" si="290"/>
        <v/>
      </c>
      <c r="BDD50" s="3" t="str">
        <f t="shared" si="291"/>
        <v/>
      </c>
      <c r="BDI50" s="3" t="str">
        <f t="shared" si="292"/>
        <v/>
      </c>
      <c r="BDN50" s="3" t="str">
        <f t="shared" si="293"/>
        <v/>
      </c>
      <c r="BDS50" s="3" t="str">
        <f t="shared" si="294"/>
        <v/>
      </c>
      <c r="BDU50" s="6">
        <v>39171</v>
      </c>
      <c r="BDV50" s="1">
        <v>13.06</v>
      </c>
      <c r="BDW50" s="1">
        <v>148669617</v>
      </c>
      <c r="BDX50" s="3">
        <f t="shared" si="295"/>
        <v>1941625198.02</v>
      </c>
      <c r="BDZ50" s="6">
        <v>39171</v>
      </c>
      <c r="BEA50" s="1">
        <v>15.42</v>
      </c>
      <c r="BEB50" s="1">
        <v>218385831</v>
      </c>
      <c r="BEC50" s="3">
        <f t="shared" si="296"/>
        <v>3367509514.02</v>
      </c>
      <c r="BEH50" s="3" t="str">
        <f t="shared" si="297"/>
        <v/>
      </c>
      <c r="BEM50" s="3" t="str">
        <f t="shared" si="298"/>
        <v/>
      </c>
      <c r="BER50" s="3" t="str">
        <f t="shared" si="299"/>
        <v/>
      </c>
      <c r="BET50" s="6">
        <v>39171</v>
      </c>
      <c r="BEU50" s="1">
        <v>35.46</v>
      </c>
      <c r="BEV50" s="1">
        <v>94264779</v>
      </c>
      <c r="BEW50" s="3">
        <f t="shared" si="300"/>
        <v>3342629063.3400002</v>
      </c>
      <c r="BEY50" s="6">
        <v>39171</v>
      </c>
      <c r="BEZ50" s="1">
        <v>38.68</v>
      </c>
      <c r="BFA50" s="1">
        <v>29289147</v>
      </c>
      <c r="BFB50" s="3">
        <f t="shared" si="301"/>
        <v>1132904205.96</v>
      </c>
      <c r="BFD50" s="6">
        <v>39171</v>
      </c>
      <c r="BFE50" s="1">
        <v>12.9</v>
      </c>
      <c r="BFF50" s="1">
        <v>9943385</v>
      </c>
      <c r="BFG50" s="3">
        <f t="shared" si="302"/>
        <v>128269666.5</v>
      </c>
      <c r="BFL50" s="3" t="str">
        <f t="shared" si="303"/>
        <v/>
      </c>
      <c r="BFN50" s="6">
        <v>39171</v>
      </c>
      <c r="BFO50" s="1">
        <v>9.52</v>
      </c>
      <c r="BFP50" s="1">
        <v>827431061</v>
      </c>
      <c r="BFQ50" s="3">
        <f t="shared" si="304"/>
        <v>7877143700.7199993</v>
      </c>
      <c r="BFS50" s="6">
        <v>39171</v>
      </c>
      <c r="BFT50" s="1">
        <v>2.952</v>
      </c>
      <c r="BFU50" s="1">
        <v>304145741</v>
      </c>
      <c r="BFV50" s="3">
        <f t="shared" si="305"/>
        <v>897838227.43200004</v>
      </c>
      <c r="BFX50" s="6">
        <v>39171</v>
      </c>
      <c r="BFY50" s="1">
        <v>21.24</v>
      </c>
      <c r="BFZ50" s="1">
        <v>9345300</v>
      </c>
      <c r="BGA50" s="3">
        <f t="shared" si="306"/>
        <v>198494172</v>
      </c>
      <c r="BGF50" s="3" t="str">
        <f t="shared" si="307"/>
        <v/>
      </c>
      <c r="BGH50" s="6">
        <v>39171</v>
      </c>
      <c r="BGI50" s="1">
        <v>34.51</v>
      </c>
      <c r="BGJ50" s="1">
        <v>22898066</v>
      </c>
      <c r="BGK50" s="3">
        <f t="shared" si="308"/>
        <v>790212257.65999997</v>
      </c>
      <c r="BGM50" s="6">
        <v>39171</v>
      </c>
      <c r="BGN50" s="1">
        <v>31.74</v>
      </c>
      <c r="BGO50" s="1">
        <v>14246262</v>
      </c>
      <c r="BGP50" s="3">
        <f t="shared" si="309"/>
        <v>452176355.88</v>
      </c>
      <c r="BGR50" s="6">
        <v>39171</v>
      </c>
      <c r="BGS50" s="1">
        <v>37.01</v>
      </c>
      <c r="BGT50" s="1">
        <v>60109013</v>
      </c>
      <c r="BGU50" s="3">
        <f t="shared" si="310"/>
        <v>2224634571.1300001</v>
      </c>
      <c r="BGZ50" s="3" t="str">
        <f t="shared" si="311"/>
        <v/>
      </c>
      <c r="BHB50" s="6">
        <v>39171</v>
      </c>
      <c r="BHC50" s="1">
        <v>9.94</v>
      </c>
      <c r="BHD50" s="1">
        <v>50260194</v>
      </c>
      <c r="BHE50" s="3">
        <f t="shared" si="312"/>
        <v>499586328.35999995</v>
      </c>
      <c r="BHJ50" s="3" t="str">
        <f t="shared" si="313"/>
        <v/>
      </c>
      <c r="BHL50" s="6">
        <v>39171</v>
      </c>
      <c r="BHM50" s="1">
        <v>10.94</v>
      </c>
      <c r="BHN50" s="1">
        <v>387142740</v>
      </c>
      <c r="BHO50" s="3">
        <f t="shared" si="314"/>
        <v>4235341575.5999999</v>
      </c>
      <c r="BHQ50" s="6">
        <v>39171</v>
      </c>
      <c r="BHR50" s="1">
        <v>42.231400000000001</v>
      </c>
      <c r="BHS50" s="1">
        <v>82215683</v>
      </c>
      <c r="BHT50" s="3">
        <f t="shared" si="315"/>
        <v>3472083395.0462003</v>
      </c>
      <c r="BHV50" s="6">
        <v>39171</v>
      </c>
      <c r="BHW50" s="1">
        <v>48.59</v>
      </c>
      <c r="BHX50" s="1">
        <v>22753016</v>
      </c>
      <c r="BHY50" s="3">
        <f t="shared" si="316"/>
        <v>1105569047.4400001</v>
      </c>
      <c r="BIA50" s="6">
        <v>39171</v>
      </c>
      <c r="BIB50" s="1">
        <v>19.68</v>
      </c>
      <c r="BIC50" s="1">
        <v>561236602</v>
      </c>
      <c r="BID50" s="3">
        <f t="shared" si="317"/>
        <v>11045136327.360001</v>
      </c>
      <c r="BIF50" s="6">
        <v>39171</v>
      </c>
      <c r="BIG50" s="1">
        <v>23.3</v>
      </c>
      <c r="BIH50" s="1">
        <v>379156686</v>
      </c>
      <c r="BII50" s="3">
        <f t="shared" si="318"/>
        <v>8834350783.8000011</v>
      </c>
      <c r="BIK50" s="6">
        <v>39171</v>
      </c>
      <c r="BIL50" s="1">
        <v>13.42</v>
      </c>
      <c r="BIM50" s="1">
        <v>88959060</v>
      </c>
      <c r="BIN50" s="3">
        <f t="shared" si="319"/>
        <v>1193830585.2</v>
      </c>
      <c r="BIP50" s="6">
        <v>39171</v>
      </c>
      <c r="BIQ50" s="1">
        <v>17.21</v>
      </c>
      <c r="BIR50" s="1">
        <v>465658030</v>
      </c>
      <c r="BIS50" s="3">
        <f t="shared" si="320"/>
        <v>8013974696.3000002</v>
      </c>
      <c r="BIU50" s="6">
        <v>39171</v>
      </c>
      <c r="BIV50" s="1">
        <v>21.06</v>
      </c>
      <c r="BIW50" s="1">
        <v>240830935</v>
      </c>
      <c r="BIX50" s="3">
        <f t="shared" si="321"/>
        <v>5071899491.0999994</v>
      </c>
      <c r="BIZ50" s="6">
        <v>39171</v>
      </c>
      <c r="BJA50" s="1">
        <v>36.520000000000003</v>
      </c>
      <c r="BJB50" s="1">
        <v>291796152</v>
      </c>
      <c r="BJC50" s="3">
        <f t="shared" si="322"/>
        <v>10656395471.040001</v>
      </c>
      <c r="BJH50" s="3" t="str">
        <f t="shared" si="323"/>
        <v/>
      </c>
      <c r="BJJ50" s="6">
        <v>39171</v>
      </c>
      <c r="BJK50" s="1">
        <v>26.23</v>
      </c>
      <c r="BJL50" s="1">
        <v>70989718</v>
      </c>
      <c r="BJM50" s="3">
        <f t="shared" si="324"/>
        <v>1862060303.1400001</v>
      </c>
      <c r="BJR50" s="3" t="str">
        <f t="shared" si="325"/>
        <v/>
      </c>
      <c r="BJT50" s="6">
        <v>39171</v>
      </c>
      <c r="BJU50" s="1">
        <v>13.06</v>
      </c>
      <c r="BJV50" s="1">
        <v>1649666353</v>
      </c>
      <c r="BJW50" s="3">
        <f t="shared" si="326"/>
        <v>21544642570.18</v>
      </c>
      <c r="BKB50" s="3" t="str">
        <f t="shared" si="327"/>
        <v/>
      </c>
      <c r="BKG50" s="3" t="str">
        <f t="shared" si="328"/>
        <v/>
      </c>
      <c r="BKI50" s="6">
        <v>39171</v>
      </c>
      <c r="BKJ50" s="1">
        <v>29.4</v>
      </c>
      <c r="BKK50" s="1">
        <v>335779465</v>
      </c>
      <c r="BKL50" s="3">
        <f t="shared" si="329"/>
        <v>9871916271</v>
      </c>
      <c r="BKQ50" s="3" t="str">
        <f t="shared" si="330"/>
        <v/>
      </c>
      <c r="BKS50" s="6">
        <v>39171</v>
      </c>
      <c r="BKT50" s="1">
        <v>15.86</v>
      </c>
      <c r="BKU50" s="1">
        <v>49831367</v>
      </c>
      <c r="BKV50" s="3">
        <f t="shared" si="331"/>
        <v>790325480.62</v>
      </c>
      <c r="BKX50" s="6">
        <v>39171</v>
      </c>
      <c r="BKY50" s="1">
        <v>63.69</v>
      </c>
      <c r="BKZ50" s="1">
        <v>58794101</v>
      </c>
      <c r="BLA50" s="3">
        <f t="shared" si="332"/>
        <v>3744596292.6900001</v>
      </c>
      <c r="BLC50" s="6">
        <v>39171</v>
      </c>
      <c r="BLD50" s="1">
        <v>53.32</v>
      </c>
      <c r="BLE50" s="1">
        <v>297331621</v>
      </c>
      <c r="BLF50" s="3">
        <f t="shared" si="333"/>
        <v>15853722031.719999</v>
      </c>
      <c r="BLH50" s="6">
        <v>39171</v>
      </c>
      <c r="BLI50" s="1">
        <v>129.47999999999999</v>
      </c>
      <c r="BLJ50" s="1">
        <v>15239497</v>
      </c>
      <c r="BLK50" s="3">
        <f t="shared" si="334"/>
        <v>1973210071.5599999</v>
      </c>
      <c r="BLM50" s="6">
        <v>39171</v>
      </c>
      <c r="BLN50" s="1">
        <v>25.73</v>
      </c>
      <c r="BLO50" s="1">
        <v>469225139</v>
      </c>
      <c r="BLP50" s="3">
        <f t="shared" si="335"/>
        <v>12073162826.469999</v>
      </c>
      <c r="BLR50" s="6">
        <v>39171</v>
      </c>
      <c r="BLS50" s="1">
        <v>17.3</v>
      </c>
      <c r="BLT50" s="1">
        <v>1086382914</v>
      </c>
      <c r="BLU50" s="3">
        <f t="shared" si="336"/>
        <v>18794424412.200001</v>
      </c>
      <c r="BLZ50" s="3" t="str">
        <f t="shared" si="337"/>
        <v/>
      </c>
      <c r="BMB50" s="6">
        <v>39171</v>
      </c>
      <c r="BMC50" s="1">
        <v>24.0913</v>
      </c>
      <c r="BMD50" s="1">
        <v>170974566</v>
      </c>
      <c r="BME50" s="3">
        <f t="shared" si="338"/>
        <v>4118999561.8758001</v>
      </c>
      <c r="BMJ50" s="3" t="str">
        <f t="shared" si="339"/>
        <v/>
      </c>
      <c r="BML50" s="6">
        <v>39171</v>
      </c>
      <c r="BMM50" s="1">
        <v>40.276699999999998</v>
      </c>
      <c r="BMN50" s="1">
        <v>200945727</v>
      </c>
      <c r="BMO50" s="3">
        <f t="shared" si="340"/>
        <v>8093430762.6608992</v>
      </c>
      <c r="BMQ50" s="6">
        <v>39171</v>
      </c>
      <c r="BMR50" s="1">
        <v>16.809999999999999</v>
      </c>
      <c r="BMS50" s="1">
        <v>212599700</v>
      </c>
      <c r="BMT50" s="3">
        <f t="shared" si="341"/>
        <v>3573800956.9999995</v>
      </c>
      <c r="BMV50" s="6">
        <v>39171</v>
      </c>
      <c r="BMW50" s="1">
        <v>39.9</v>
      </c>
      <c r="BMX50" s="1">
        <v>30256415</v>
      </c>
      <c r="BMY50" s="3">
        <f t="shared" si="342"/>
        <v>1207230958.5</v>
      </c>
      <c r="BND50" s="3" t="str">
        <f t="shared" si="343"/>
        <v/>
      </c>
      <c r="BNF50" s="6">
        <v>39171</v>
      </c>
      <c r="BNG50" s="1">
        <v>48.27</v>
      </c>
      <c r="BNH50" s="1">
        <v>96355011</v>
      </c>
      <c r="BNI50" s="3">
        <f t="shared" si="344"/>
        <v>4651056380.9700003</v>
      </c>
      <c r="BNK50" s="6">
        <v>39171</v>
      </c>
      <c r="BNL50" s="1">
        <v>58.54</v>
      </c>
      <c r="BNM50" s="1">
        <v>119743979</v>
      </c>
      <c r="BNN50" s="3">
        <f t="shared" si="345"/>
        <v>7009812530.6599998</v>
      </c>
      <c r="BNP50" s="6">
        <v>39171</v>
      </c>
      <c r="BNQ50" s="1">
        <v>47.34</v>
      </c>
      <c r="BNR50" s="1">
        <v>241910666</v>
      </c>
      <c r="BNS50" s="3">
        <f t="shared" si="346"/>
        <v>11452050928.440001</v>
      </c>
      <c r="BNU50" s="6">
        <v>39171</v>
      </c>
      <c r="BNV50" s="1">
        <v>58.79</v>
      </c>
      <c r="BNW50" s="1">
        <v>46613713</v>
      </c>
      <c r="BNX50" s="3">
        <f t="shared" si="347"/>
        <v>2740420187.27</v>
      </c>
      <c r="BNZ50" s="6">
        <v>39171</v>
      </c>
      <c r="BOA50" s="1">
        <v>50.36</v>
      </c>
      <c r="BOB50" s="1">
        <v>242002133</v>
      </c>
      <c r="BOC50" s="3">
        <f t="shared" si="348"/>
        <v>12187227417.879999</v>
      </c>
      <c r="BOE50" s="6">
        <v>39171</v>
      </c>
      <c r="BOF50" s="1">
        <v>85.63</v>
      </c>
      <c r="BOG50" s="1">
        <v>32038640</v>
      </c>
      <c r="BOH50" s="3">
        <f t="shared" si="349"/>
        <v>2743468743.1999998</v>
      </c>
      <c r="BOJ50" s="6">
        <v>39171</v>
      </c>
      <c r="BOK50" s="1">
        <v>18.223800000000001</v>
      </c>
      <c r="BOL50" s="1">
        <v>896428378</v>
      </c>
      <c r="BOM50" s="3">
        <f t="shared" si="350"/>
        <v>16336331474.996401</v>
      </c>
      <c r="BOO50" s="6">
        <v>39171</v>
      </c>
      <c r="BOP50" s="1">
        <v>27.36</v>
      </c>
      <c r="BOQ50" s="1">
        <v>251159394</v>
      </c>
      <c r="BOR50" s="3">
        <f t="shared" si="351"/>
        <v>6871721019.8400002</v>
      </c>
      <c r="BOT50" s="6">
        <v>39171</v>
      </c>
      <c r="BOU50" s="1">
        <v>13.9521</v>
      </c>
      <c r="BOV50" s="1">
        <v>1138828664</v>
      </c>
      <c r="BOW50" s="3">
        <f t="shared" si="352"/>
        <v>15889051402.9944</v>
      </c>
      <c r="BOY50" s="6">
        <v>39171</v>
      </c>
      <c r="BOZ50" s="1">
        <v>40.523000000000003</v>
      </c>
      <c r="BPA50" s="1">
        <v>173336415</v>
      </c>
      <c r="BPB50" s="3">
        <f t="shared" si="353"/>
        <v>7024111545.045001</v>
      </c>
      <c r="BPG50" s="3" t="str">
        <f t="shared" si="354"/>
        <v/>
      </c>
      <c r="BPI50" s="6">
        <v>39171</v>
      </c>
      <c r="BPJ50" s="1">
        <v>18.29</v>
      </c>
      <c r="BPK50" s="1">
        <v>471867176</v>
      </c>
      <c r="BPL50" s="3">
        <f t="shared" si="355"/>
        <v>8630450649.039999</v>
      </c>
      <c r="BPQ50" s="3" t="str">
        <f t="shared" si="356"/>
        <v/>
      </c>
      <c r="BPS50" s="6">
        <v>39171</v>
      </c>
      <c r="BPT50" s="1">
        <v>18.32</v>
      </c>
      <c r="BPU50" s="1">
        <v>1657251183</v>
      </c>
      <c r="BPV50" s="3">
        <f t="shared" si="357"/>
        <v>30360841672.560001</v>
      </c>
      <c r="BPX50" s="6">
        <v>39171</v>
      </c>
      <c r="BPY50" s="1">
        <v>10.705</v>
      </c>
      <c r="BPZ50" s="1">
        <v>417645812</v>
      </c>
      <c r="BQA50" s="3">
        <f t="shared" si="358"/>
        <v>4470898417.46</v>
      </c>
      <c r="BQF50" s="3" t="str">
        <f t="shared" si="359"/>
        <v/>
      </c>
      <c r="BQH50" s="6">
        <v>39171</v>
      </c>
      <c r="BQI50" s="1">
        <v>3.3130000000000002</v>
      </c>
      <c r="BQJ50" s="1">
        <v>856784152</v>
      </c>
      <c r="BQK50" s="3">
        <f t="shared" si="360"/>
        <v>2838525895.5760002</v>
      </c>
      <c r="BQM50" s="6">
        <v>39171</v>
      </c>
      <c r="BQN50" s="1">
        <v>41.7</v>
      </c>
      <c r="BQO50" s="1">
        <v>359776427</v>
      </c>
      <c r="BQP50" s="3">
        <f t="shared" si="361"/>
        <v>15002677005.900002</v>
      </c>
      <c r="BQU50" s="3" t="str">
        <f t="shared" si="362"/>
        <v/>
      </c>
      <c r="BQW50" s="6">
        <v>39171</v>
      </c>
      <c r="BQX50" s="1">
        <v>19.162500000000001</v>
      </c>
      <c r="BQY50" s="1">
        <v>1141714988</v>
      </c>
      <c r="BQZ50" s="3">
        <f t="shared" si="363"/>
        <v>21878113457.550003</v>
      </c>
      <c r="BRB50" s="6">
        <v>39171</v>
      </c>
      <c r="BRC50" s="1">
        <v>19.186699999999998</v>
      </c>
      <c r="BRD50" s="1">
        <v>1136664899</v>
      </c>
      <c r="BRE50" s="3">
        <f t="shared" si="364"/>
        <v>21808848417.643299</v>
      </c>
      <c r="BRG50" s="6">
        <v>39171</v>
      </c>
      <c r="BRH50" s="1">
        <v>25.53</v>
      </c>
      <c r="BRI50" s="1">
        <v>3387223555</v>
      </c>
      <c r="BRJ50" s="3">
        <f t="shared" si="365"/>
        <v>86475817359.150009</v>
      </c>
      <c r="BRL50" s="6">
        <v>39171</v>
      </c>
      <c r="BRM50" s="1">
        <v>19.13</v>
      </c>
      <c r="BRN50" s="1">
        <v>4179319389</v>
      </c>
      <c r="BRO50" s="3">
        <f t="shared" si="366"/>
        <v>79950379911.569992</v>
      </c>
      <c r="BRQ50" s="6">
        <v>39171</v>
      </c>
      <c r="BRR50" s="1">
        <v>18.13</v>
      </c>
      <c r="BRS50" s="1">
        <v>2374969778</v>
      </c>
      <c r="BRT50" s="3">
        <f t="shared" si="367"/>
        <v>43058202075.139999</v>
      </c>
      <c r="BRV50" s="6">
        <v>39171</v>
      </c>
      <c r="BRW50" s="1">
        <v>73.959999999999994</v>
      </c>
      <c r="BRX50" s="1">
        <v>613665086</v>
      </c>
      <c r="BRY50" s="3">
        <f t="shared" si="368"/>
        <v>45386669760.559998</v>
      </c>
      <c r="BSD50" s="3" t="str">
        <f t="shared" si="369"/>
        <v/>
      </c>
      <c r="BSF50" s="6">
        <v>39171</v>
      </c>
      <c r="BSG50" s="1">
        <v>34.43</v>
      </c>
      <c r="BSH50" s="1">
        <v>748575779</v>
      </c>
      <c r="BSI50" s="3">
        <f t="shared" si="370"/>
        <v>25773464070.970001</v>
      </c>
      <c r="BSN50" s="3" t="str">
        <f t="shared" si="371"/>
        <v/>
      </c>
      <c r="BSP50" s="6">
        <v>39171</v>
      </c>
      <c r="BSQ50" s="1">
        <v>229.30199999999999</v>
      </c>
      <c r="BSR50" s="1">
        <v>357420294</v>
      </c>
      <c r="BSS50" s="3">
        <f t="shared" si="372"/>
        <v>81957188254.787994</v>
      </c>
      <c r="BSU50" s="6">
        <v>39171</v>
      </c>
      <c r="BSV50" s="1">
        <v>13.2729</v>
      </c>
      <c r="BSW50" s="1">
        <v>14242788441</v>
      </c>
      <c r="BSX50" s="3">
        <f t="shared" si="373"/>
        <v>189043106698.54889</v>
      </c>
    </row>
    <row r="51" spans="2:1020 1025:1870" x14ac:dyDescent="0.2">
      <c r="B51" s="6">
        <v>39080</v>
      </c>
      <c r="C51" s="1">
        <v>4.8</v>
      </c>
      <c r="D51" s="1">
        <v>20642</v>
      </c>
      <c r="E51" s="3">
        <f t="shared" si="0"/>
        <v>99081.599999999991</v>
      </c>
      <c r="G51" s="6">
        <v>38989</v>
      </c>
      <c r="H51" s="1">
        <v>2E-3</v>
      </c>
      <c r="I51" s="1">
        <v>791787</v>
      </c>
      <c r="J51" s="3">
        <f t="shared" si="1"/>
        <v>1583.5740000000001</v>
      </c>
      <c r="O51" s="3" t="str">
        <f t="shared" si="2"/>
        <v/>
      </c>
      <c r="T51" s="3" t="str">
        <f t="shared" si="3"/>
        <v/>
      </c>
      <c r="V51" s="6">
        <v>39080</v>
      </c>
      <c r="W51" s="1">
        <v>1.04</v>
      </c>
      <c r="X51" s="1">
        <v>1610400</v>
      </c>
      <c r="Y51" s="3">
        <f t="shared" si="4"/>
        <v>1674816</v>
      </c>
      <c r="AA51" s="6">
        <v>39080</v>
      </c>
      <c r="AB51" s="1">
        <v>1.25E-4</v>
      </c>
      <c r="AC51" s="1">
        <v>106910</v>
      </c>
      <c r="AD51" s="3">
        <f t="shared" si="5"/>
        <v>13.36375</v>
      </c>
      <c r="AF51" s="6">
        <v>38807</v>
      </c>
      <c r="AG51" s="1">
        <v>1.25E-4</v>
      </c>
      <c r="AH51" s="1">
        <v>341040</v>
      </c>
      <c r="AI51" s="3">
        <f t="shared" si="6"/>
        <v>42.63</v>
      </c>
      <c r="AK51" s="6">
        <v>39080</v>
      </c>
      <c r="AL51" s="1">
        <v>540.00009999999997</v>
      </c>
      <c r="AM51" s="1">
        <v>917</v>
      </c>
      <c r="AN51" s="3">
        <f t="shared" si="7"/>
        <v>495180.09169999999</v>
      </c>
      <c r="AS51" s="3" t="str">
        <f t="shared" si="8"/>
        <v/>
      </c>
      <c r="AX51" s="3" t="str">
        <f t="shared" si="9"/>
        <v/>
      </c>
      <c r="AZ51" s="6">
        <v>39080</v>
      </c>
      <c r="BA51" s="1">
        <v>181.81819999999999</v>
      </c>
      <c r="BB51" s="1">
        <v>31</v>
      </c>
      <c r="BC51" s="3">
        <f t="shared" si="10"/>
        <v>5636.3642</v>
      </c>
      <c r="BE51" s="6">
        <v>38898</v>
      </c>
      <c r="BF51" s="1">
        <v>1.188E-3</v>
      </c>
      <c r="BG51" s="1">
        <v>9530060</v>
      </c>
      <c r="BH51" s="3">
        <f t="shared" si="11"/>
        <v>11321.71128</v>
      </c>
      <c r="BJ51" s="6">
        <v>39080</v>
      </c>
      <c r="BK51" s="1">
        <v>0.45</v>
      </c>
      <c r="BL51" s="1">
        <v>2998353</v>
      </c>
      <c r="BM51" s="3">
        <f t="shared" si="12"/>
        <v>1349258.85</v>
      </c>
      <c r="BR51" s="3" t="str">
        <f t="shared" si="13"/>
        <v/>
      </c>
      <c r="BT51" s="6">
        <v>38352</v>
      </c>
      <c r="BU51" s="1">
        <v>1E-4</v>
      </c>
      <c r="BV51" s="1">
        <v>40460</v>
      </c>
      <c r="BW51" s="3">
        <f t="shared" si="14"/>
        <v>4.0460000000000003</v>
      </c>
      <c r="CB51" s="3" t="str">
        <f t="shared" si="15"/>
        <v/>
      </c>
      <c r="CD51" s="6">
        <v>39080</v>
      </c>
      <c r="CE51" s="1">
        <v>1.81</v>
      </c>
      <c r="CF51" s="1">
        <v>3062122</v>
      </c>
      <c r="CG51" s="3">
        <f t="shared" si="16"/>
        <v>5542440.8200000003</v>
      </c>
      <c r="CI51" s="6">
        <v>39080</v>
      </c>
      <c r="CJ51" s="1">
        <v>0.02</v>
      </c>
      <c r="CK51" s="1">
        <v>2048846</v>
      </c>
      <c r="CL51" s="3">
        <f t="shared" si="17"/>
        <v>40976.92</v>
      </c>
      <c r="CQ51" s="3" t="str">
        <f t="shared" si="18"/>
        <v/>
      </c>
      <c r="CS51" s="6">
        <v>39080</v>
      </c>
      <c r="CT51" s="1">
        <v>7.47</v>
      </c>
      <c r="CU51" s="1">
        <v>4238816</v>
      </c>
      <c r="CV51" s="3">
        <f t="shared" si="19"/>
        <v>31663955.52</v>
      </c>
      <c r="CX51" s="6">
        <v>39080</v>
      </c>
      <c r="CY51" s="1">
        <v>28.5</v>
      </c>
      <c r="CZ51" s="1">
        <v>1746168</v>
      </c>
      <c r="DA51" s="3">
        <f t="shared" si="20"/>
        <v>49765788</v>
      </c>
      <c r="DC51" s="6">
        <v>39080</v>
      </c>
      <c r="DD51" s="1">
        <v>0.8</v>
      </c>
      <c r="DE51" s="1">
        <v>99360</v>
      </c>
      <c r="DF51" s="3">
        <f t="shared" si="21"/>
        <v>79488</v>
      </c>
      <c r="DH51" s="6">
        <v>39080</v>
      </c>
      <c r="DI51" s="1">
        <v>4.6899999999999995</v>
      </c>
      <c r="DJ51" s="1">
        <v>17548640</v>
      </c>
      <c r="DK51" s="3">
        <f t="shared" si="22"/>
        <v>82303121.599999994</v>
      </c>
      <c r="DM51" s="6">
        <v>38807</v>
      </c>
      <c r="DN51" s="1">
        <v>28</v>
      </c>
      <c r="DO51" s="1">
        <v>6447</v>
      </c>
      <c r="DP51" s="3">
        <f t="shared" si="23"/>
        <v>180516</v>
      </c>
      <c r="DR51" s="6">
        <v>39080</v>
      </c>
      <c r="DS51" s="1">
        <v>5.85</v>
      </c>
      <c r="DT51" s="1">
        <v>637155</v>
      </c>
      <c r="DU51" s="3">
        <f t="shared" si="24"/>
        <v>3727356.75</v>
      </c>
      <c r="DZ51" s="3" t="str">
        <f t="shared" si="25"/>
        <v/>
      </c>
      <c r="EB51" s="6">
        <v>39080</v>
      </c>
      <c r="EC51" s="1">
        <v>8.2799999999999994</v>
      </c>
      <c r="ED51" s="1">
        <v>81900</v>
      </c>
      <c r="EE51" s="3">
        <f t="shared" si="26"/>
        <v>678132</v>
      </c>
      <c r="EG51" s="6">
        <v>39080</v>
      </c>
      <c r="EH51" s="1">
        <v>200</v>
      </c>
      <c r="EI51" s="1">
        <v>73834</v>
      </c>
      <c r="EJ51" s="3">
        <f t="shared" si="27"/>
        <v>14766800</v>
      </c>
      <c r="EO51" s="3" t="str">
        <f t="shared" si="28"/>
        <v/>
      </c>
      <c r="EQ51" s="6">
        <v>36798</v>
      </c>
      <c r="ER51" s="1">
        <v>0.03</v>
      </c>
      <c r="ES51" s="1">
        <v>12500</v>
      </c>
      <c r="ET51" s="3">
        <f t="shared" si="29"/>
        <v>375</v>
      </c>
      <c r="EY51" s="3" t="str">
        <f t="shared" si="30"/>
        <v/>
      </c>
      <c r="FD51" s="3" t="str">
        <f t="shared" si="31"/>
        <v/>
      </c>
      <c r="FI51" s="3" t="str">
        <f t="shared" si="32"/>
        <v/>
      </c>
      <c r="FK51" s="6">
        <v>39080</v>
      </c>
      <c r="FL51" s="1">
        <v>10.4</v>
      </c>
      <c r="FM51" s="1">
        <v>406514</v>
      </c>
      <c r="FN51" s="3">
        <f t="shared" si="33"/>
        <v>4227745.6000000006</v>
      </c>
      <c r="FP51" s="6">
        <v>39080</v>
      </c>
      <c r="FQ51" s="1">
        <v>0.19</v>
      </c>
      <c r="FR51" s="1">
        <v>5894315</v>
      </c>
      <c r="FS51" s="3">
        <f t="shared" si="34"/>
        <v>1119919.8500000001</v>
      </c>
      <c r="FU51" s="6">
        <v>39080</v>
      </c>
      <c r="FV51" s="1">
        <v>6</v>
      </c>
      <c r="FW51" s="1">
        <v>11571</v>
      </c>
      <c r="FX51" s="3">
        <f t="shared" si="35"/>
        <v>69426</v>
      </c>
      <c r="FZ51" s="6">
        <v>39080</v>
      </c>
      <c r="GA51" s="1">
        <v>199</v>
      </c>
      <c r="GB51" s="1">
        <v>55178</v>
      </c>
      <c r="GC51" s="3">
        <f t="shared" si="36"/>
        <v>10980422</v>
      </c>
      <c r="GE51" s="6">
        <v>38989</v>
      </c>
      <c r="GF51" s="1">
        <v>7.0000000000000007E-2</v>
      </c>
      <c r="GG51" s="1">
        <v>661476</v>
      </c>
      <c r="GH51" s="3">
        <f t="shared" si="37"/>
        <v>46303.320000000007</v>
      </c>
      <c r="GJ51" s="6">
        <v>39080</v>
      </c>
      <c r="GK51" s="1">
        <v>0.75</v>
      </c>
      <c r="GL51" s="1">
        <v>38029285</v>
      </c>
      <c r="GM51" s="3">
        <f t="shared" si="38"/>
        <v>28521963.75</v>
      </c>
      <c r="GR51" s="3" t="str">
        <f t="shared" si="39"/>
        <v/>
      </c>
      <c r="GW51" s="3" t="str">
        <f t="shared" si="40"/>
        <v/>
      </c>
      <c r="HB51" s="3" t="str">
        <f t="shared" si="41"/>
        <v/>
      </c>
      <c r="HD51" s="6">
        <v>39080</v>
      </c>
      <c r="HE51" s="1">
        <v>17100003.420000002</v>
      </c>
      <c r="HF51" s="1">
        <v>0</v>
      </c>
      <c r="HG51" s="3" t="str">
        <f t="shared" si="42"/>
        <v/>
      </c>
      <c r="HL51" s="3" t="str">
        <f t="shared" si="43"/>
        <v/>
      </c>
      <c r="HN51" s="6">
        <v>39080</v>
      </c>
      <c r="HO51" s="1">
        <v>0.9</v>
      </c>
      <c r="HP51" s="1">
        <v>783963</v>
      </c>
      <c r="HQ51" s="3">
        <f t="shared" si="44"/>
        <v>705566.70000000007</v>
      </c>
      <c r="HS51" s="6">
        <v>39080</v>
      </c>
      <c r="HT51" s="1">
        <v>14.42</v>
      </c>
      <c r="HU51" s="1">
        <v>573648</v>
      </c>
      <c r="HV51" s="3">
        <f t="shared" si="45"/>
        <v>8272004.1600000001</v>
      </c>
      <c r="IA51" s="3" t="str">
        <f t="shared" si="46"/>
        <v/>
      </c>
      <c r="IC51" s="6">
        <v>39080</v>
      </c>
      <c r="ID51" s="1">
        <v>4.5</v>
      </c>
      <c r="IE51" s="1">
        <v>3450</v>
      </c>
      <c r="IF51" s="3">
        <f t="shared" si="47"/>
        <v>15525</v>
      </c>
      <c r="IH51" s="6">
        <v>39080</v>
      </c>
      <c r="II51" s="1">
        <v>2.25</v>
      </c>
      <c r="IJ51" s="1">
        <v>108979</v>
      </c>
      <c r="IK51" s="3">
        <f t="shared" si="48"/>
        <v>245202.75</v>
      </c>
      <c r="IM51" s="6">
        <v>39080</v>
      </c>
      <c r="IN51" s="1">
        <v>1.0999999999999999E-2</v>
      </c>
      <c r="IO51" s="1">
        <v>77557430</v>
      </c>
      <c r="IP51" s="3">
        <f t="shared" si="49"/>
        <v>853131.73</v>
      </c>
      <c r="IR51" s="6">
        <v>39080</v>
      </c>
      <c r="IS51" s="1">
        <v>997.50009999999997</v>
      </c>
      <c r="IT51" s="1">
        <v>10434</v>
      </c>
      <c r="IU51" s="3">
        <f t="shared" si="50"/>
        <v>10407916.043399999</v>
      </c>
      <c r="IW51" s="6">
        <v>39080</v>
      </c>
      <c r="IX51" s="1">
        <v>2.9</v>
      </c>
      <c r="IY51" s="1">
        <v>346526</v>
      </c>
      <c r="IZ51" s="3">
        <f t="shared" si="51"/>
        <v>1004925.4</v>
      </c>
      <c r="JB51" s="6">
        <v>39080</v>
      </c>
      <c r="JC51" s="1">
        <v>1.5625</v>
      </c>
      <c r="JD51" s="1">
        <v>14752</v>
      </c>
      <c r="JE51" s="3">
        <f t="shared" si="52"/>
        <v>23050</v>
      </c>
      <c r="JG51" s="6">
        <v>39080</v>
      </c>
      <c r="JH51" s="1">
        <v>5.87</v>
      </c>
      <c r="JI51" s="1">
        <v>11378220</v>
      </c>
      <c r="JJ51" s="3">
        <f t="shared" si="53"/>
        <v>66790151.399999999</v>
      </c>
      <c r="JO51" s="3" t="str">
        <f t="shared" si="54"/>
        <v/>
      </c>
      <c r="JQ51" s="6">
        <v>39080</v>
      </c>
      <c r="JR51" s="1">
        <v>887.5</v>
      </c>
      <c r="JS51" s="1">
        <v>376</v>
      </c>
      <c r="JT51" s="3">
        <f t="shared" si="55"/>
        <v>333700</v>
      </c>
      <c r="JY51" s="3" t="str">
        <f t="shared" si="56"/>
        <v/>
      </c>
      <c r="KA51" s="6">
        <v>37894</v>
      </c>
      <c r="KB51" s="1">
        <v>9.2100000000000009</v>
      </c>
      <c r="KC51" s="1">
        <v>110364</v>
      </c>
      <c r="KD51" s="3">
        <f t="shared" si="57"/>
        <v>1016452.4400000001</v>
      </c>
      <c r="KI51" s="3" t="str">
        <f t="shared" si="58"/>
        <v/>
      </c>
      <c r="KK51" s="6">
        <v>39080</v>
      </c>
      <c r="KL51" s="1">
        <v>34.04</v>
      </c>
      <c r="KM51" s="1">
        <v>2741666</v>
      </c>
      <c r="KN51" s="3">
        <f t="shared" si="59"/>
        <v>93326310.640000001</v>
      </c>
      <c r="KS51" s="3" t="str">
        <f t="shared" si="60"/>
        <v/>
      </c>
      <c r="KU51" s="6">
        <v>39080</v>
      </c>
      <c r="KV51" s="1">
        <v>2.2000000000000002</v>
      </c>
      <c r="KW51" s="1">
        <v>2947798</v>
      </c>
      <c r="KX51" s="3">
        <f t="shared" si="61"/>
        <v>6485155.6000000006</v>
      </c>
      <c r="LC51" s="3" t="str">
        <f t="shared" si="62"/>
        <v/>
      </c>
      <c r="LE51" s="6">
        <v>39080</v>
      </c>
      <c r="LF51" s="1">
        <v>2.4E-2</v>
      </c>
      <c r="LG51" s="1">
        <v>1055500</v>
      </c>
      <c r="LH51" s="3">
        <f t="shared" si="63"/>
        <v>25332</v>
      </c>
      <c r="LJ51" s="6">
        <v>39080</v>
      </c>
      <c r="LK51" s="1">
        <v>144</v>
      </c>
      <c r="LL51" s="1">
        <v>42296</v>
      </c>
      <c r="LM51" s="3">
        <f t="shared" si="64"/>
        <v>6090624</v>
      </c>
      <c r="LO51" s="6">
        <v>38716</v>
      </c>
      <c r="LP51" s="1">
        <v>4</v>
      </c>
      <c r="LQ51" s="1">
        <v>41741</v>
      </c>
      <c r="LR51" s="3">
        <f t="shared" si="65"/>
        <v>166964</v>
      </c>
      <c r="LW51" s="3" t="str">
        <f t="shared" si="66"/>
        <v/>
      </c>
      <c r="MB51" s="3" t="str">
        <f t="shared" si="67"/>
        <v/>
      </c>
      <c r="MD51" s="6">
        <v>39080</v>
      </c>
      <c r="ME51" s="1">
        <v>0.59</v>
      </c>
      <c r="MF51" s="1">
        <v>636032</v>
      </c>
      <c r="MG51" s="3">
        <f t="shared" si="68"/>
        <v>375258.88</v>
      </c>
      <c r="ML51" s="3" t="str">
        <f t="shared" si="69"/>
        <v/>
      </c>
      <c r="MQ51" s="3" t="str">
        <f t="shared" si="70"/>
        <v/>
      </c>
      <c r="MV51" s="3" t="str">
        <f t="shared" si="71"/>
        <v/>
      </c>
      <c r="NA51" s="3" t="str">
        <f t="shared" si="72"/>
        <v/>
      </c>
      <c r="NC51" s="6">
        <v>39080</v>
      </c>
      <c r="ND51" s="1">
        <v>1.63</v>
      </c>
      <c r="NE51" s="1">
        <v>1318928</v>
      </c>
      <c r="NF51" s="3">
        <f t="shared" si="73"/>
        <v>2149852.6399999997</v>
      </c>
      <c r="NK51" s="3" t="str">
        <f t="shared" si="74"/>
        <v/>
      </c>
      <c r="NM51" s="6">
        <v>39080</v>
      </c>
      <c r="NN51" s="1">
        <v>13.199997</v>
      </c>
      <c r="NO51" s="1">
        <v>48126</v>
      </c>
      <c r="NP51" s="3">
        <f t="shared" si="75"/>
        <v>635263.05562200001</v>
      </c>
      <c r="NR51" s="6">
        <v>39080</v>
      </c>
      <c r="NS51" s="1">
        <v>92.5</v>
      </c>
      <c r="NT51" s="1">
        <v>911570</v>
      </c>
      <c r="NU51" s="3">
        <f t="shared" si="76"/>
        <v>84320225</v>
      </c>
      <c r="NZ51" s="3" t="str">
        <f t="shared" si="77"/>
        <v/>
      </c>
      <c r="OB51" s="6">
        <v>39080</v>
      </c>
      <c r="OC51" s="1">
        <v>2.0790000000000002</v>
      </c>
      <c r="OD51" s="1">
        <v>2232074</v>
      </c>
      <c r="OE51" s="3">
        <f t="shared" si="78"/>
        <v>4640481.8460000008</v>
      </c>
      <c r="OG51" s="6">
        <v>39080</v>
      </c>
      <c r="OH51" s="1">
        <v>7.4999999999999997E-2</v>
      </c>
      <c r="OI51" s="1">
        <v>66360</v>
      </c>
      <c r="OJ51" s="3">
        <f t="shared" si="79"/>
        <v>4977</v>
      </c>
      <c r="OO51" s="3" t="str">
        <f t="shared" si="80"/>
        <v/>
      </c>
      <c r="OQ51" s="6">
        <v>39080</v>
      </c>
      <c r="OR51" s="1">
        <v>1151.9999</v>
      </c>
      <c r="OS51" s="1">
        <v>50094</v>
      </c>
      <c r="OT51" s="3">
        <f t="shared" si="81"/>
        <v>57708282.990600005</v>
      </c>
      <c r="OV51" s="6">
        <v>39080</v>
      </c>
      <c r="OW51" s="1">
        <v>1.272</v>
      </c>
      <c r="OX51" s="1">
        <v>653300</v>
      </c>
      <c r="OY51" s="3">
        <f t="shared" si="82"/>
        <v>830997.6</v>
      </c>
      <c r="PA51" s="6">
        <v>39080</v>
      </c>
      <c r="PB51" s="1">
        <v>5.49</v>
      </c>
      <c r="PC51" s="1">
        <v>365683</v>
      </c>
      <c r="PD51" s="3">
        <f t="shared" si="83"/>
        <v>2007599.6700000002</v>
      </c>
      <c r="PI51" s="3" t="str">
        <f t="shared" si="84"/>
        <v/>
      </c>
      <c r="PK51" s="6">
        <v>39080</v>
      </c>
      <c r="PL51" s="1">
        <v>1.4</v>
      </c>
      <c r="PM51" s="1">
        <v>226158</v>
      </c>
      <c r="PN51" s="3">
        <f t="shared" si="85"/>
        <v>316621.19999999995</v>
      </c>
      <c r="PP51" s="6">
        <v>39080</v>
      </c>
      <c r="PQ51" s="1">
        <v>139.9</v>
      </c>
      <c r="PR51" s="1">
        <v>19426</v>
      </c>
      <c r="PS51" s="3">
        <f t="shared" si="86"/>
        <v>2717697.4</v>
      </c>
      <c r="PX51" s="3" t="str">
        <f t="shared" si="87"/>
        <v/>
      </c>
      <c r="QC51" s="3" t="str">
        <f t="shared" si="88"/>
        <v/>
      </c>
      <c r="QE51" s="6">
        <v>39080</v>
      </c>
      <c r="QF51" s="1">
        <v>6.65</v>
      </c>
      <c r="QG51" s="1">
        <v>522600</v>
      </c>
      <c r="QH51" s="3">
        <f t="shared" si="89"/>
        <v>3475290</v>
      </c>
      <c r="QJ51" s="6">
        <v>38260</v>
      </c>
      <c r="QK51" s="1">
        <v>20</v>
      </c>
      <c r="QL51" s="1">
        <v>51</v>
      </c>
      <c r="QM51" s="3">
        <f t="shared" si="90"/>
        <v>1020</v>
      </c>
      <c r="QO51" s="6">
        <v>39080</v>
      </c>
      <c r="QP51" s="1">
        <v>6.46</v>
      </c>
      <c r="QQ51" s="1">
        <v>314000</v>
      </c>
      <c r="QR51" s="3">
        <f t="shared" si="91"/>
        <v>2028440</v>
      </c>
      <c r="QT51" s="6">
        <v>39080</v>
      </c>
      <c r="QU51" s="1">
        <v>19.5</v>
      </c>
      <c r="QV51" s="1">
        <v>1245908</v>
      </c>
      <c r="QW51" s="3">
        <f t="shared" si="92"/>
        <v>24295206</v>
      </c>
      <c r="RB51" s="3" t="str">
        <f t="shared" si="93"/>
        <v/>
      </c>
      <c r="RD51" s="6">
        <v>39080</v>
      </c>
      <c r="RE51" s="1">
        <v>22.15</v>
      </c>
      <c r="RF51" s="1">
        <v>1700</v>
      </c>
      <c r="RG51" s="3">
        <f t="shared" si="94"/>
        <v>37655</v>
      </c>
      <c r="RI51" s="6">
        <v>39080</v>
      </c>
      <c r="RJ51" s="1">
        <v>950.25019999999995</v>
      </c>
      <c r="RK51" s="1">
        <v>20631</v>
      </c>
      <c r="RL51" s="3">
        <f t="shared" si="95"/>
        <v>19604611.876199998</v>
      </c>
      <c r="RN51" s="6">
        <v>39080</v>
      </c>
      <c r="RO51" s="1">
        <v>80</v>
      </c>
      <c r="RP51" s="1">
        <v>684956</v>
      </c>
      <c r="RQ51" s="3">
        <f t="shared" si="96"/>
        <v>54796480</v>
      </c>
      <c r="RS51" s="6">
        <v>39080</v>
      </c>
      <c r="RT51" s="1">
        <v>10.5</v>
      </c>
      <c r="RU51" s="1">
        <v>57885</v>
      </c>
      <c r="RV51" s="3">
        <f t="shared" si="97"/>
        <v>607792.5</v>
      </c>
      <c r="RX51" s="6">
        <v>39080</v>
      </c>
      <c r="RY51" s="1">
        <v>10</v>
      </c>
      <c r="RZ51" s="1">
        <v>55551</v>
      </c>
      <c r="SA51" s="3">
        <f t="shared" si="98"/>
        <v>555510</v>
      </c>
      <c r="SF51" s="3" t="str">
        <f t="shared" si="99"/>
        <v/>
      </c>
      <c r="SH51" s="6">
        <v>39080</v>
      </c>
      <c r="SI51" s="1">
        <v>11.2</v>
      </c>
      <c r="SJ51" s="1">
        <v>613869</v>
      </c>
      <c r="SK51" s="3">
        <f t="shared" si="100"/>
        <v>6875332.7999999998</v>
      </c>
      <c r="SM51" s="6">
        <v>38898</v>
      </c>
      <c r="SN51" s="1">
        <v>2159.75</v>
      </c>
      <c r="SO51" s="1">
        <v>98</v>
      </c>
      <c r="SP51" s="3">
        <f t="shared" si="101"/>
        <v>211655.5</v>
      </c>
      <c r="SU51" s="3" t="str">
        <f t="shared" si="102"/>
        <v/>
      </c>
      <c r="SZ51" s="3" t="str">
        <f t="shared" si="103"/>
        <v/>
      </c>
      <c r="TE51" s="3" t="str">
        <f t="shared" si="104"/>
        <v/>
      </c>
      <c r="TG51" s="6">
        <v>39080</v>
      </c>
      <c r="TH51" s="1">
        <v>17.7</v>
      </c>
      <c r="TI51" s="1">
        <v>1169983</v>
      </c>
      <c r="TJ51" s="3">
        <f t="shared" si="105"/>
        <v>20708699.099999998</v>
      </c>
      <c r="TL51" s="6">
        <v>39080</v>
      </c>
      <c r="TM51" s="1">
        <v>1.79</v>
      </c>
      <c r="TN51" s="1">
        <v>1650441</v>
      </c>
      <c r="TO51" s="3">
        <f t="shared" si="106"/>
        <v>2954289.39</v>
      </c>
      <c r="TQ51" s="6">
        <v>39080</v>
      </c>
      <c r="TR51" s="1">
        <v>18.260000000000002</v>
      </c>
      <c r="TS51" s="1">
        <v>4515146</v>
      </c>
      <c r="TT51" s="3">
        <f t="shared" si="107"/>
        <v>82446565.960000008</v>
      </c>
      <c r="TY51" s="3" t="str">
        <f t="shared" si="108"/>
        <v/>
      </c>
      <c r="UA51" s="6">
        <v>39080</v>
      </c>
      <c r="UB51" s="1">
        <v>16.440000000000001</v>
      </c>
      <c r="UC51" s="1">
        <v>6750238</v>
      </c>
      <c r="UD51" s="3">
        <f t="shared" si="109"/>
        <v>110973912.72000001</v>
      </c>
      <c r="UI51" s="3" t="str">
        <f t="shared" si="110"/>
        <v/>
      </c>
      <c r="UK51" s="6">
        <v>39080</v>
      </c>
      <c r="UL51" s="1">
        <v>162.7199</v>
      </c>
      <c r="UM51" s="1">
        <v>38274</v>
      </c>
      <c r="UN51" s="3">
        <f t="shared" si="111"/>
        <v>6227941.4525999995</v>
      </c>
      <c r="UP51" s="6">
        <v>39080</v>
      </c>
      <c r="UQ51" s="1">
        <v>19.7</v>
      </c>
      <c r="UR51" s="1">
        <v>11775</v>
      </c>
      <c r="US51" s="3">
        <f t="shared" si="112"/>
        <v>231967.5</v>
      </c>
      <c r="UX51" s="3" t="str">
        <f t="shared" si="113"/>
        <v/>
      </c>
      <c r="VC51" s="3" t="str">
        <f t="shared" si="114"/>
        <v/>
      </c>
      <c r="VH51" s="3" t="str">
        <f t="shared" si="115"/>
        <v/>
      </c>
      <c r="VM51" s="3" t="str">
        <f t="shared" si="116"/>
        <v/>
      </c>
      <c r="VO51" s="6">
        <v>39080</v>
      </c>
      <c r="VP51" s="1">
        <v>49.984400000000001</v>
      </c>
      <c r="VQ51" s="1">
        <v>16625</v>
      </c>
      <c r="VR51" s="3">
        <f t="shared" si="117"/>
        <v>830990.65</v>
      </c>
      <c r="VT51" s="6">
        <v>39080</v>
      </c>
      <c r="VU51" s="1">
        <v>2.25</v>
      </c>
      <c r="VV51" s="1">
        <v>471246</v>
      </c>
      <c r="VW51" s="3">
        <f t="shared" si="118"/>
        <v>1060303.5</v>
      </c>
      <c r="VY51" s="6">
        <v>39080</v>
      </c>
      <c r="VZ51" s="1">
        <v>5</v>
      </c>
      <c r="WA51" s="1">
        <v>1371873</v>
      </c>
      <c r="WB51" s="3">
        <f t="shared" si="119"/>
        <v>6859365</v>
      </c>
      <c r="WG51" s="3" t="str">
        <f t="shared" si="120"/>
        <v/>
      </c>
      <c r="WL51" s="3" t="str">
        <f t="shared" si="121"/>
        <v/>
      </c>
      <c r="WN51" s="6">
        <v>39080</v>
      </c>
      <c r="WO51" s="1">
        <v>21.590900000000001</v>
      </c>
      <c r="WP51" s="1">
        <v>33263</v>
      </c>
      <c r="WQ51" s="3">
        <f t="shared" si="122"/>
        <v>718178.1067</v>
      </c>
      <c r="WV51" s="3" t="str">
        <f t="shared" si="123"/>
        <v/>
      </c>
      <c r="WX51" s="6">
        <v>39080</v>
      </c>
      <c r="WY51" s="1">
        <v>3.62</v>
      </c>
      <c r="WZ51" s="1">
        <v>30140698</v>
      </c>
      <c r="XA51" s="3">
        <f t="shared" si="124"/>
        <v>109109326.76000001</v>
      </c>
      <c r="XC51" s="6">
        <v>39080</v>
      </c>
      <c r="XD51" s="1">
        <v>1.31</v>
      </c>
      <c r="XE51" s="1">
        <v>305536</v>
      </c>
      <c r="XF51" s="3">
        <f t="shared" si="125"/>
        <v>400252.16000000003</v>
      </c>
      <c r="XK51" s="3" t="str">
        <f t="shared" si="126"/>
        <v/>
      </c>
      <c r="XM51" s="6">
        <v>39080</v>
      </c>
      <c r="XN51" s="1">
        <v>14.5</v>
      </c>
      <c r="XO51" s="1">
        <v>41335</v>
      </c>
      <c r="XP51" s="3">
        <f t="shared" si="127"/>
        <v>599357.5</v>
      </c>
      <c r="XU51" s="3" t="str">
        <f t="shared" si="128"/>
        <v/>
      </c>
      <c r="XW51" s="6">
        <v>39080</v>
      </c>
      <c r="XX51" s="1">
        <v>488</v>
      </c>
      <c r="XY51" s="1">
        <v>5412</v>
      </c>
      <c r="XZ51" s="3">
        <f t="shared" si="129"/>
        <v>2641056</v>
      </c>
      <c r="YE51" s="3" t="str">
        <f t="shared" si="130"/>
        <v/>
      </c>
      <c r="YG51" s="6">
        <v>39080</v>
      </c>
      <c r="YH51" s="1">
        <v>32.75</v>
      </c>
      <c r="YI51" s="1">
        <v>3937890</v>
      </c>
      <c r="YJ51" s="3">
        <f t="shared" si="131"/>
        <v>128965897.5</v>
      </c>
      <c r="YL51" s="6">
        <v>39080</v>
      </c>
      <c r="YM51" s="1">
        <v>8.8699999999999992</v>
      </c>
      <c r="YN51" s="1">
        <v>2544346</v>
      </c>
      <c r="YO51" s="3">
        <f t="shared" si="132"/>
        <v>22568349.02</v>
      </c>
      <c r="YT51" s="3" t="str">
        <f t="shared" si="133"/>
        <v/>
      </c>
      <c r="YY51" s="3" t="str">
        <f t="shared" si="134"/>
        <v/>
      </c>
      <c r="ZA51" s="6">
        <v>39080</v>
      </c>
      <c r="ZB51" s="1">
        <v>12.216799999999999</v>
      </c>
      <c r="ZC51" s="1">
        <v>154111</v>
      </c>
      <c r="ZD51" s="3">
        <f t="shared" si="135"/>
        <v>1882743.2647999998</v>
      </c>
      <c r="ZF51" s="6">
        <v>39080</v>
      </c>
      <c r="ZG51" s="1">
        <v>50.35</v>
      </c>
      <c r="ZH51" s="1">
        <v>3467679</v>
      </c>
      <c r="ZI51" s="3">
        <f t="shared" si="136"/>
        <v>174597637.65000001</v>
      </c>
      <c r="ZK51" s="6">
        <v>39080</v>
      </c>
      <c r="ZL51" s="1">
        <v>2.9699999999999998</v>
      </c>
      <c r="ZM51" s="1">
        <v>9517366</v>
      </c>
      <c r="ZN51" s="3">
        <f t="shared" si="137"/>
        <v>28266577.019999996</v>
      </c>
      <c r="ZS51" s="3" t="str">
        <f t="shared" si="138"/>
        <v/>
      </c>
      <c r="ZX51" s="3" t="str">
        <f t="shared" si="139"/>
        <v/>
      </c>
      <c r="AAC51" s="3" t="str">
        <f t="shared" si="140"/>
        <v/>
      </c>
      <c r="AAH51" s="3" t="str">
        <f t="shared" si="141"/>
        <v/>
      </c>
      <c r="AAM51" s="3" t="str">
        <f t="shared" si="142"/>
        <v/>
      </c>
      <c r="AAR51" s="3" t="str">
        <f t="shared" si="143"/>
        <v/>
      </c>
      <c r="AAW51" s="3" t="str">
        <f t="shared" si="144"/>
        <v/>
      </c>
      <c r="ABB51" s="3" t="str">
        <f t="shared" si="145"/>
        <v/>
      </c>
      <c r="ABG51" s="3" t="str">
        <f t="shared" si="146"/>
        <v/>
      </c>
      <c r="ABL51" s="3" t="str">
        <f t="shared" si="147"/>
        <v/>
      </c>
      <c r="ABN51" s="6">
        <v>39080</v>
      </c>
      <c r="ABO51" s="1">
        <v>25.95</v>
      </c>
      <c r="ABP51" s="1">
        <v>26587455</v>
      </c>
      <c r="ABQ51" s="3">
        <f t="shared" si="148"/>
        <v>689944457.25</v>
      </c>
      <c r="ABV51" s="3" t="str">
        <f t="shared" si="149"/>
        <v/>
      </c>
      <c r="ABX51" s="6">
        <v>39080</v>
      </c>
      <c r="ABY51" s="1">
        <v>0.66</v>
      </c>
      <c r="ABZ51" s="1">
        <v>102990</v>
      </c>
      <c r="ACA51" s="3">
        <f t="shared" si="150"/>
        <v>67973.400000000009</v>
      </c>
      <c r="ACC51" s="6">
        <v>39080</v>
      </c>
      <c r="ACD51" s="1">
        <v>18.559999999999999</v>
      </c>
      <c r="ACE51" s="1">
        <v>6496600</v>
      </c>
      <c r="ACF51" s="3">
        <f t="shared" si="151"/>
        <v>120576895.99999999</v>
      </c>
      <c r="ACK51" s="3" t="str">
        <f t="shared" si="152"/>
        <v/>
      </c>
      <c r="ACP51" s="3" t="str">
        <f t="shared" si="153"/>
        <v/>
      </c>
      <c r="ACU51" s="3" t="str">
        <f t="shared" si="154"/>
        <v/>
      </c>
      <c r="ACZ51" s="3" t="str">
        <f t="shared" si="155"/>
        <v/>
      </c>
      <c r="ADB51" s="6">
        <v>39080</v>
      </c>
      <c r="ADC51" s="1">
        <v>25.45</v>
      </c>
      <c r="ADD51" s="1">
        <v>57752283</v>
      </c>
      <c r="ADE51" s="3">
        <f t="shared" si="156"/>
        <v>1469795602.3499999</v>
      </c>
      <c r="ADG51" s="6">
        <v>39080</v>
      </c>
      <c r="ADH51" s="1">
        <v>7.27</v>
      </c>
      <c r="ADI51" s="1">
        <v>67128895</v>
      </c>
      <c r="ADJ51" s="3">
        <f t="shared" si="157"/>
        <v>488027066.64999998</v>
      </c>
      <c r="ADL51" s="6">
        <v>39080</v>
      </c>
      <c r="ADM51" s="1">
        <v>7.25</v>
      </c>
      <c r="ADN51" s="1">
        <v>7339365</v>
      </c>
      <c r="ADO51" s="3">
        <f t="shared" si="158"/>
        <v>53210396.25</v>
      </c>
      <c r="ADT51" s="3" t="str">
        <f t="shared" si="159"/>
        <v/>
      </c>
      <c r="ADY51" s="3" t="str">
        <f t="shared" si="160"/>
        <v/>
      </c>
      <c r="AED51" s="3" t="str">
        <f t="shared" si="161"/>
        <v/>
      </c>
      <c r="AEF51" s="6">
        <v>39080</v>
      </c>
      <c r="AEG51" s="1">
        <v>13.301500000000001</v>
      </c>
      <c r="AEH51" s="1">
        <v>140211</v>
      </c>
      <c r="AEI51" s="3">
        <f t="shared" si="162"/>
        <v>1865016.6165</v>
      </c>
      <c r="AEN51" s="3" t="str">
        <f t="shared" si="163"/>
        <v/>
      </c>
      <c r="AEP51" s="6"/>
      <c r="AES51" s="3" t="str">
        <f t="shared" si="164"/>
        <v/>
      </c>
      <c r="AEU51" s="6">
        <v>39080</v>
      </c>
      <c r="AEV51" s="1">
        <v>4.4400000000000004</v>
      </c>
      <c r="AEW51" s="1">
        <v>31647307</v>
      </c>
      <c r="AEX51" s="3">
        <f t="shared" si="165"/>
        <v>140514043.08000001</v>
      </c>
      <c r="AEZ51" s="6">
        <v>39080</v>
      </c>
      <c r="AFA51" s="1">
        <v>21.7</v>
      </c>
      <c r="AFB51" s="1">
        <v>18410749</v>
      </c>
      <c r="AFC51" s="3">
        <f t="shared" si="166"/>
        <v>399513253.30000001</v>
      </c>
      <c r="AFH51" s="3" t="str">
        <f t="shared" si="167"/>
        <v/>
      </c>
      <c r="AFM51" s="3" t="str">
        <f t="shared" si="168"/>
        <v/>
      </c>
      <c r="AFR51" s="3" t="str">
        <f t="shared" si="169"/>
        <v/>
      </c>
      <c r="AFW51" s="3" t="str">
        <f t="shared" si="170"/>
        <v/>
      </c>
      <c r="AGB51" s="3" t="str">
        <f t="shared" si="171"/>
        <v/>
      </c>
      <c r="AGD51" s="6">
        <v>39080</v>
      </c>
      <c r="AGE51" s="1">
        <v>8.2958999999999996</v>
      </c>
      <c r="AGF51" s="1">
        <v>55048458</v>
      </c>
      <c r="AGG51" s="3">
        <f t="shared" si="172"/>
        <v>456676502.72219998</v>
      </c>
      <c r="AGL51" s="3" t="str">
        <f t="shared" si="173"/>
        <v/>
      </c>
      <c r="AGQ51" s="3" t="str">
        <f t="shared" si="174"/>
        <v/>
      </c>
      <c r="AGS51" s="6">
        <v>39080</v>
      </c>
      <c r="AGT51" s="1">
        <v>3.45</v>
      </c>
      <c r="AGU51" s="1">
        <v>23533149</v>
      </c>
      <c r="AGV51" s="3">
        <f t="shared" si="175"/>
        <v>81189364.049999997</v>
      </c>
      <c r="AGX51" s="6">
        <v>39080</v>
      </c>
      <c r="AGY51" s="1">
        <v>4.72</v>
      </c>
      <c r="AGZ51" s="1">
        <v>10629059</v>
      </c>
      <c r="AHA51" s="3">
        <f t="shared" si="176"/>
        <v>50169158.479999997</v>
      </c>
      <c r="AHC51" s="6">
        <v>39080</v>
      </c>
      <c r="AHD51" s="1">
        <v>10.76</v>
      </c>
      <c r="AHE51" s="1">
        <v>6991724</v>
      </c>
      <c r="AHF51" s="3">
        <f t="shared" si="177"/>
        <v>75230950.239999995</v>
      </c>
      <c r="AHK51" s="3" t="str">
        <f t="shared" si="178"/>
        <v/>
      </c>
      <c r="AHP51" s="3" t="str">
        <f t="shared" si="179"/>
        <v/>
      </c>
      <c r="AHU51" s="3" t="str">
        <f t="shared" si="180"/>
        <v/>
      </c>
      <c r="AHZ51" s="3" t="str">
        <f t="shared" si="181"/>
        <v/>
      </c>
      <c r="AIE51" s="3" t="str">
        <f t="shared" si="182"/>
        <v/>
      </c>
      <c r="AIJ51" s="3" t="str">
        <f t="shared" si="183"/>
        <v/>
      </c>
      <c r="AIO51" s="3" t="str">
        <f t="shared" si="184"/>
        <v/>
      </c>
      <c r="AIT51" s="3" t="str">
        <f t="shared" si="185"/>
        <v/>
      </c>
      <c r="AIV51" s="6">
        <v>39080</v>
      </c>
      <c r="AIW51" s="1">
        <v>20.11</v>
      </c>
      <c r="AIX51" s="1">
        <v>14817699</v>
      </c>
      <c r="AIY51" s="3">
        <f t="shared" si="186"/>
        <v>297983926.88999999</v>
      </c>
      <c r="AJD51" s="3" t="str">
        <f t="shared" si="187"/>
        <v/>
      </c>
      <c r="AJI51" s="3" t="str">
        <f t="shared" si="188"/>
        <v/>
      </c>
      <c r="AJN51" s="3" t="str">
        <f t="shared" si="189"/>
        <v/>
      </c>
      <c r="AJS51" s="3" t="str">
        <f t="shared" si="190"/>
        <v/>
      </c>
      <c r="AJU51" s="6">
        <v>39080</v>
      </c>
      <c r="AJV51" s="1">
        <v>14.45</v>
      </c>
      <c r="AJW51" s="1">
        <v>6437747</v>
      </c>
      <c r="AJX51" s="3">
        <f t="shared" si="191"/>
        <v>93025444.149999991</v>
      </c>
      <c r="AKC51" s="3" t="str">
        <f t="shared" si="192"/>
        <v/>
      </c>
      <c r="AKH51" s="3" t="str">
        <f t="shared" si="193"/>
        <v/>
      </c>
      <c r="AKM51" s="3" t="str">
        <f t="shared" si="194"/>
        <v/>
      </c>
      <c r="AKR51" s="3" t="str">
        <f t="shared" si="195"/>
        <v/>
      </c>
      <c r="AKT51" s="6">
        <v>39080</v>
      </c>
      <c r="AKU51" s="1">
        <v>26.64</v>
      </c>
      <c r="AKV51" s="1">
        <v>1530758</v>
      </c>
      <c r="AKW51" s="3">
        <f t="shared" si="196"/>
        <v>40779393.119999997</v>
      </c>
      <c r="AKY51" s="6">
        <v>39080</v>
      </c>
      <c r="AKZ51" s="1">
        <v>11.87</v>
      </c>
      <c r="ALA51" s="1">
        <v>10250414</v>
      </c>
      <c r="ALB51" s="3">
        <f t="shared" si="197"/>
        <v>121672414.17999999</v>
      </c>
      <c r="ALG51" s="3" t="str">
        <f t="shared" si="198"/>
        <v/>
      </c>
      <c r="ALI51" s="6">
        <v>39080</v>
      </c>
      <c r="ALJ51" s="1">
        <v>3.22</v>
      </c>
      <c r="ALK51" s="1">
        <v>28654445</v>
      </c>
      <c r="ALL51" s="3">
        <f t="shared" si="199"/>
        <v>92267312.900000006</v>
      </c>
      <c r="ALQ51" s="3" t="str">
        <f t="shared" si="200"/>
        <v/>
      </c>
      <c r="ALV51" s="3" t="str">
        <f t="shared" si="201"/>
        <v/>
      </c>
      <c r="AMA51" s="3" t="str">
        <f t="shared" si="202"/>
        <v/>
      </c>
      <c r="AMF51" s="3" t="str">
        <f t="shared" si="203"/>
        <v/>
      </c>
      <c r="AMK51" s="3" t="str">
        <f t="shared" si="204"/>
        <v/>
      </c>
      <c r="AMP51" s="3" t="str">
        <f t="shared" si="205"/>
        <v/>
      </c>
      <c r="AMU51" s="3" t="str">
        <f t="shared" si="206"/>
        <v/>
      </c>
      <c r="AMZ51" s="3" t="str">
        <f t="shared" si="207"/>
        <v/>
      </c>
      <c r="ANB51" s="6">
        <v>39080</v>
      </c>
      <c r="ANC51" s="1">
        <v>7.91</v>
      </c>
      <c r="AND51" s="1">
        <v>5818718</v>
      </c>
      <c r="ANE51" s="3">
        <f t="shared" si="208"/>
        <v>46026059.380000003</v>
      </c>
      <c r="ANJ51" s="3" t="str">
        <f t="shared" si="209"/>
        <v/>
      </c>
      <c r="ANO51" s="3" t="str">
        <f t="shared" si="210"/>
        <v/>
      </c>
      <c r="ANQ51" s="6">
        <v>39080</v>
      </c>
      <c r="ANR51" s="1">
        <v>44.88</v>
      </c>
      <c r="ANS51" s="1">
        <v>1119903</v>
      </c>
      <c r="ANT51" s="3">
        <f t="shared" si="211"/>
        <v>50261246.640000001</v>
      </c>
      <c r="ANV51" s="6">
        <v>39080</v>
      </c>
      <c r="ANW51" s="1">
        <v>8.9</v>
      </c>
      <c r="ANX51" s="1">
        <v>7833606</v>
      </c>
      <c r="ANY51" s="3">
        <f t="shared" si="212"/>
        <v>69719093.400000006</v>
      </c>
      <c r="AOD51" s="3" t="str">
        <f t="shared" si="213"/>
        <v/>
      </c>
      <c r="AOI51" s="3" t="str">
        <f t="shared" si="214"/>
        <v/>
      </c>
      <c r="AOK51" s="6">
        <v>39080</v>
      </c>
      <c r="AOL51" s="1">
        <v>109.6</v>
      </c>
      <c r="AOM51" s="1">
        <v>100399</v>
      </c>
      <c r="AON51" s="3">
        <f t="shared" si="215"/>
        <v>11003730.399999999</v>
      </c>
      <c r="AOS51" s="3" t="str">
        <f t="shared" si="216"/>
        <v/>
      </c>
      <c r="AOX51" s="3" t="str">
        <f t="shared" si="217"/>
        <v/>
      </c>
      <c r="APC51" s="3" t="str">
        <f t="shared" si="218"/>
        <v/>
      </c>
      <c r="APH51" s="3" t="str">
        <f t="shared" si="219"/>
        <v/>
      </c>
      <c r="APM51" s="3" t="str">
        <f t="shared" si="220"/>
        <v/>
      </c>
      <c r="APO51" s="6">
        <v>39080</v>
      </c>
      <c r="APP51" s="1">
        <v>37.17</v>
      </c>
      <c r="APQ51" s="1">
        <v>44494910</v>
      </c>
      <c r="APR51" s="3">
        <f t="shared" si="221"/>
        <v>1653875804.7</v>
      </c>
      <c r="APW51" s="3" t="str">
        <f t="shared" si="222"/>
        <v/>
      </c>
      <c r="APY51" s="6">
        <v>39080</v>
      </c>
      <c r="APZ51" s="1">
        <v>6.47</v>
      </c>
      <c r="AQA51" s="1">
        <v>1968402</v>
      </c>
      <c r="AQB51" s="3">
        <f t="shared" si="223"/>
        <v>12735560.939999999</v>
      </c>
      <c r="AQD51" s="6">
        <v>39080</v>
      </c>
      <c r="AQE51" s="1">
        <v>14.25</v>
      </c>
      <c r="AQF51" s="1">
        <v>6650334</v>
      </c>
      <c r="AQG51" s="3">
        <f t="shared" si="224"/>
        <v>94767259.5</v>
      </c>
      <c r="AQL51" s="3" t="str">
        <f t="shared" si="225"/>
        <v/>
      </c>
      <c r="AQQ51" s="3" t="str">
        <f t="shared" si="226"/>
        <v/>
      </c>
      <c r="AQS51" s="6">
        <v>39080</v>
      </c>
      <c r="AQT51" s="1">
        <v>19.25</v>
      </c>
      <c r="AQU51" s="1">
        <v>16451486</v>
      </c>
      <c r="AQV51" s="3">
        <f t="shared" si="227"/>
        <v>316691105.5</v>
      </c>
      <c r="ARA51" s="3" t="str">
        <f t="shared" si="228"/>
        <v/>
      </c>
      <c r="ARC51" s="6">
        <v>39080</v>
      </c>
      <c r="ARD51" s="1">
        <v>40.340000000000003</v>
      </c>
      <c r="ARE51" s="1">
        <v>43849337</v>
      </c>
      <c r="ARF51" s="3">
        <f t="shared" si="229"/>
        <v>1768882254.5800002</v>
      </c>
      <c r="ARH51" s="6">
        <v>39080</v>
      </c>
      <c r="ARI51" s="1">
        <v>1.17</v>
      </c>
      <c r="ARJ51" s="1">
        <v>57060160</v>
      </c>
      <c r="ARK51" s="3">
        <f t="shared" si="230"/>
        <v>66760387.199999996</v>
      </c>
      <c r="ARM51" s="6">
        <v>39080</v>
      </c>
      <c r="ARN51" s="1">
        <v>18.600000000000001</v>
      </c>
      <c r="ARO51" s="1">
        <v>12276128</v>
      </c>
      <c r="ARP51" s="3">
        <f t="shared" si="231"/>
        <v>228335980.80000001</v>
      </c>
      <c r="ARU51" s="3" t="str">
        <f t="shared" si="232"/>
        <v/>
      </c>
      <c r="ARZ51" s="3" t="str">
        <f t="shared" si="233"/>
        <v/>
      </c>
      <c r="ASE51" s="3" t="str">
        <f t="shared" si="234"/>
        <v/>
      </c>
      <c r="ASJ51" s="3" t="str">
        <f t="shared" si="235"/>
        <v/>
      </c>
      <c r="ASO51" s="3" t="str">
        <f t="shared" si="236"/>
        <v/>
      </c>
      <c r="ASQ51" s="6">
        <v>39080</v>
      </c>
      <c r="ASR51" s="1">
        <v>19.793299999999999</v>
      </c>
      <c r="ASS51" s="1">
        <v>61733231</v>
      </c>
      <c r="AST51" s="3">
        <f t="shared" si="237"/>
        <v>1221904361.1522999</v>
      </c>
      <c r="ASY51" s="3" t="str">
        <f t="shared" si="238"/>
        <v/>
      </c>
      <c r="ATD51" s="3" t="str">
        <f t="shared" si="239"/>
        <v/>
      </c>
      <c r="ATF51" s="6">
        <v>39080</v>
      </c>
      <c r="ATG51" s="1">
        <v>4.1900000000000004</v>
      </c>
      <c r="ATH51" s="1">
        <v>77863625</v>
      </c>
      <c r="ATI51" s="3">
        <f t="shared" si="240"/>
        <v>326248588.75000006</v>
      </c>
      <c r="ATN51" s="3" t="str">
        <f t="shared" si="241"/>
        <v/>
      </c>
      <c r="ATS51" s="3" t="str">
        <f t="shared" si="242"/>
        <v/>
      </c>
      <c r="ATX51" s="3" t="str">
        <f t="shared" si="243"/>
        <v/>
      </c>
      <c r="ATZ51" s="6">
        <v>39080</v>
      </c>
      <c r="AUA51" s="1">
        <v>38.76</v>
      </c>
      <c r="AUB51" s="1">
        <v>3733800</v>
      </c>
      <c r="AUC51" s="3">
        <f t="shared" si="244"/>
        <v>144722088</v>
      </c>
      <c r="AUH51" s="3" t="str">
        <f t="shared" si="245"/>
        <v/>
      </c>
      <c r="AUM51" s="3" t="str">
        <f t="shared" si="246"/>
        <v/>
      </c>
      <c r="AUR51" s="3" t="str">
        <f t="shared" si="247"/>
        <v/>
      </c>
      <c r="AUT51" s="6">
        <v>39080</v>
      </c>
      <c r="AUU51" s="1">
        <v>20.350000000000001</v>
      </c>
      <c r="AUV51" s="1">
        <v>12836418</v>
      </c>
      <c r="AUW51" s="3">
        <f t="shared" si="248"/>
        <v>261221106.30000001</v>
      </c>
      <c r="AVB51" s="3" t="str">
        <f t="shared" si="249"/>
        <v/>
      </c>
      <c r="AVD51" s="6">
        <v>39080</v>
      </c>
      <c r="AVE51" s="1">
        <v>18.93</v>
      </c>
      <c r="AVF51" s="1">
        <v>384870405</v>
      </c>
      <c r="AVG51" s="3">
        <f t="shared" si="250"/>
        <v>7285596766.6499996</v>
      </c>
      <c r="AVI51" s="6">
        <v>39080</v>
      </c>
      <c r="AVJ51" s="1">
        <v>21.2</v>
      </c>
      <c r="AVK51" s="1">
        <v>28849100</v>
      </c>
      <c r="AVL51" s="3">
        <f t="shared" si="251"/>
        <v>611600920</v>
      </c>
      <c r="AVQ51" s="3" t="str">
        <f t="shared" si="252"/>
        <v/>
      </c>
      <c r="AVS51" s="6">
        <v>39080</v>
      </c>
      <c r="AVT51" s="1">
        <v>8.3625000000000007</v>
      </c>
      <c r="AVU51" s="1">
        <v>10556404</v>
      </c>
      <c r="AVV51" s="3">
        <f t="shared" si="253"/>
        <v>88277928.450000003</v>
      </c>
      <c r="AVX51" s="6">
        <v>39080</v>
      </c>
      <c r="AVY51" s="1">
        <v>26.25</v>
      </c>
      <c r="AVZ51" s="1">
        <v>40560827</v>
      </c>
      <c r="AWA51" s="3">
        <f t="shared" si="254"/>
        <v>1064721708.75</v>
      </c>
      <c r="AWF51" s="3" t="str">
        <f t="shared" si="255"/>
        <v/>
      </c>
      <c r="AWH51" s="6">
        <v>39080</v>
      </c>
      <c r="AWI51" s="1">
        <v>14.4</v>
      </c>
      <c r="AWJ51" s="1">
        <v>16829537</v>
      </c>
      <c r="AWK51" s="3">
        <f t="shared" si="256"/>
        <v>242345332.80000001</v>
      </c>
      <c r="AWP51" s="3" t="str">
        <f t="shared" si="257"/>
        <v/>
      </c>
      <c r="AWU51" s="3" t="str">
        <f t="shared" si="258"/>
        <v/>
      </c>
      <c r="AWZ51" s="3" t="str">
        <f t="shared" si="259"/>
        <v/>
      </c>
      <c r="AXE51" s="3" t="str">
        <f t="shared" si="260"/>
        <v/>
      </c>
      <c r="AXG51" s="6">
        <v>39080</v>
      </c>
      <c r="AXH51" s="1">
        <v>9.33</v>
      </c>
      <c r="AXI51" s="1">
        <v>5002594</v>
      </c>
      <c r="AXJ51" s="3">
        <f t="shared" si="261"/>
        <v>46674202.020000003</v>
      </c>
      <c r="AXO51" s="3" t="str">
        <f t="shared" si="262"/>
        <v/>
      </c>
      <c r="AXT51" s="3" t="str">
        <f t="shared" si="263"/>
        <v/>
      </c>
      <c r="AXY51" s="3" t="str">
        <f t="shared" si="264"/>
        <v/>
      </c>
      <c r="AYA51" s="6">
        <v>39080</v>
      </c>
      <c r="AYB51" s="1">
        <v>18.63</v>
      </c>
      <c r="AYC51" s="1">
        <v>14183534</v>
      </c>
      <c r="AYD51" s="3">
        <f t="shared" si="265"/>
        <v>264239238.41999999</v>
      </c>
      <c r="AYF51" s="6">
        <v>39080</v>
      </c>
      <c r="AYG51" s="1">
        <v>26.58</v>
      </c>
      <c r="AYH51" s="1">
        <v>36558697</v>
      </c>
      <c r="AYI51" s="3">
        <f t="shared" si="266"/>
        <v>971730166.25999999</v>
      </c>
      <c r="AYK51" s="6">
        <v>39080</v>
      </c>
      <c r="AYL51" s="1">
        <v>1.23</v>
      </c>
      <c r="AYM51" s="1">
        <v>6497945</v>
      </c>
      <c r="AYN51" s="3">
        <f t="shared" si="267"/>
        <v>7992472.3499999996</v>
      </c>
      <c r="AYP51" s="6">
        <v>39080</v>
      </c>
      <c r="AYQ51" s="1">
        <v>20.2</v>
      </c>
      <c r="AYR51" s="1">
        <v>10931600</v>
      </c>
      <c r="AYS51" s="3">
        <f t="shared" si="268"/>
        <v>220818320</v>
      </c>
      <c r="AYX51" s="3" t="str">
        <f t="shared" si="269"/>
        <v/>
      </c>
      <c r="AYZ51" s="6">
        <v>39080</v>
      </c>
      <c r="AZA51" s="1">
        <v>9.4718</v>
      </c>
      <c r="AZB51" s="1">
        <v>303313564</v>
      </c>
      <c r="AZC51" s="3">
        <f t="shared" si="270"/>
        <v>2872925415.4952002</v>
      </c>
      <c r="AZH51" s="3" t="str">
        <f t="shared" si="271"/>
        <v/>
      </c>
      <c r="AZJ51" s="6">
        <v>39080</v>
      </c>
      <c r="AZK51" s="1">
        <v>23.45</v>
      </c>
      <c r="AZL51" s="1">
        <v>18363708</v>
      </c>
      <c r="AZM51" s="3">
        <f t="shared" si="272"/>
        <v>430628952.59999996</v>
      </c>
      <c r="AZO51" s="6">
        <v>39080</v>
      </c>
      <c r="AZP51" s="1">
        <v>35.4</v>
      </c>
      <c r="AZQ51" s="1">
        <v>41666700</v>
      </c>
      <c r="AZR51" s="3">
        <f t="shared" si="273"/>
        <v>1475001180</v>
      </c>
      <c r="AZT51" s="6">
        <v>39080</v>
      </c>
      <c r="AZU51" s="1">
        <v>28.26</v>
      </c>
      <c r="AZV51" s="1">
        <v>36838041</v>
      </c>
      <c r="AZW51" s="3">
        <f t="shared" si="274"/>
        <v>1041043038.6600001</v>
      </c>
      <c r="BAB51" s="3" t="str">
        <f t="shared" si="275"/>
        <v/>
      </c>
      <c r="BAG51" s="3" t="str">
        <f t="shared" si="276"/>
        <v/>
      </c>
      <c r="BAL51" s="3" t="str">
        <f t="shared" si="277"/>
        <v/>
      </c>
      <c r="BAQ51" s="3" t="str">
        <f t="shared" si="278"/>
        <v/>
      </c>
      <c r="BAS51" s="6">
        <v>39080</v>
      </c>
      <c r="BAT51" s="1">
        <v>25.84</v>
      </c>
      <c r="BAU51" s="1">
        <v>81598459</v>
      </c>
      <c r="BAV51" s="3">
        <f t="shared" si="279"/>
        <v>2108504180.5599999</v>
      </c>
      <c r="BBA51" s="3" t="str">
        <f t="shared" si="280"/>
        <v/>
      </c>
      <c r="BBF51" s="3" t="str">
        <f t="shared" si="281"/>
        <v/>
      </c>
      <c r="BBK51" s="3" t="str">
        <f t="shared" si="282"/>
        <v/>
      </c>
      <c r="BBP51" s="3" t="str">
        <f t="shared" si="283"/>
        <v/>
      </c>
      <c r="BBU51" s="3" t="str">
        <f t="shared" si="284"/>
        <v/>
      </c>
      <c r="BBW51" s="6">
        <v>39080</v>
      </c>
      <c r="BBX51" s="1">
        <v>20.7</v>
      </c>
      <c r="BBY51" s="1">
        <v>41512950</v>
      </c>
      <c r="BBZ51" s="3">
        <f t="shared" si="285"/>
        <v>859318065</v>
      </c>
      <c r="BCE51" s="3" t="str">
        <f t="shared" si="286"/>
        <v/>
      </c>
      <c r="BCJ51" s="3" t="str">
        <f t="shared" si="287"/>
        <v/>
      </c>
      <c r="BCO51" s="3" t="str">
        <f t="shared" si="288"/>
        <v/>
      </c>
      <c r="BCT51" s="3" t="str">
        <f t="shared" si="289"/>
        <v/>
      </c>
      <c r="BCY51" s="3" t="str">
        <f t="shared" si="290"/>
        <v/>
      </c>
      <c r="BDD51" s="3" t="str">
        <f t="shared" si="291"/>
        <v/>
      </c>
      <c r="BDI51" s="3" t="str">
        <f t="shared" si="292"/>
        <v/>
      </c>
      <c r="BDN51" s="3" t="str">
        <f t="shared" si="293"/>
        <v/>
      </c>
      <c r="BDS51" s="3" t="str">
        <f t="shared" si="294"/>
        <v/>
      </c>
      <c r="BDU51" s="6">
        <v>39080</v>
      </c>
      <c r="BDV51" s="1">
        <v>15.21</v>
      </c>
      <c r="BDW51" s="1">
        <v>101074495</v>
      </c>
      <c r="BDX51" s="3">
        <f t="shared" si="295"/>
        <v>1537343068.95</v>
      </c>
      <c r="BDZ51" s="6">
        <v>39080</v>
      </c>
      <c r="BEA51" s="1">
        <v>15.48</v>
      </c>
      <c r="BEB51" s="1">
        <v>291333911</v>
      </c>
      <c r="BEC51" s="3">
        <f t="shared" si="296"/>
        <v>4509848942.2799997</v>
      </c>
      <c r="BEH51" s="3" t="str">
        <f t="shared" si="297"/>
        <v/>
      </c>
      <c r="BEM51" s="3" t="str">
        <f t="shared" si="298"/>
        <v/>
      </c>
      <c r="BER51" s="3" t="str">
        <f t="shared" si="299"/>
        <v/>
      </c>
      <c r="BET51" s="6">
        <v>39080</v>
      </c>
      <c r="BEU51" s="1">
        <v>31.44</v>
      </c>
      <c r="BEV51" s="1">
        <v>113792800</v>
      </c>
      <c r="BEW51" s="3">
        <f t="shared" si="300"/>
        <v>3577645632</v>
      </c>
      <c r="BEY51" s="6">
        <v>39080</v>
      </c>
      <c r="BEZ51" s="1">
        <v>40.65</v>
      </c>
      <c r="BFA51" s="1">
        <v>45890100</v>
      </c>
      <c r="BFB51" s="3">
        <f t="shared" si="301"/>
        <v>1865432565</v>
      </c>
      <c r="BFD51" s="6">
        <v>39080</v>
      </c>
      <c r="BFE51" s="1">
        <v>11.11</v>
      </c>
      <c r="BFF51" s="1">
        <v>11716895</v>
      </c>
      <c r="BFG51" s="3">
        <f t="shared" si="302"/>
        <v>130174703.44999999</v>
      </c>
      <c r="BFL51" s="3" t="str">
        <f t="shared" si="303"/>
        <v/>
      </c>
      <c r="BFN51" s="6">
        <v>39080</v>
      </c>
      <c r="BFO51" s="1">
        <v>8.2100000000000009</v>
      </c>
      <c r="BFP51" s="1">
        <v>677607003</v>
      </c>
      <c r="BFQ51" s="3">
        <f t="shared" si="304"/>
        <v>5563153494.6300001</v>
      </c>
      <c r="BFS51" s="6">
        <v>39080</v>
      </c>
      <c r="BFT51" s="1">
        <v>2.6846999999999999</v>
      </c>
      <c r="BFU51" s="1">
        <v>366007900</v>
      </c>
      <c r="BFV51" s="3">
        <f t="shared" si="305"/>
        <v>982621409.13</v>
      </c>
      <c r="BFX51" s="6">
        <v>39080</v>
      </c>
      <c r="BFY51" s="1">
        <v>21.94</v>
      </c>
      <c r="BFZ51" s="1">
        <v>7095700</v>
      </c>
      <c r="BGA51" s="3">
        <f t="shared" si="306"/>
        <v>155679658</v>
      </c>
      <c r="BGF51" s="3" t="str">
        <f t="shared" si="307"/>
        <v/>
      </c>
      <c r="BGH51" s="6">
        <v>39080</v>
      </c>
      <c r="BGI51" s="1">
        <v>31.02</v>
      </c>
      <c r="BGJ51" s="1">
        <v>26947300</v>
      </c>
      <c r="BGK51" s="3">
        <f t="shared" si="308"/>
        <v>835905246</v>
      </c>
      <c r="BGM51" s="6">
        <v>39080</v>
      </c>
      <c r="BGN51" s="1">
        <v>31.57</v>
      </c>
      <c r="BGO51" s="1">
        <v>11858088</v>
      </c>
      <c r="BGP51" s="3">
        <f t="shared" si="309"/>
        <v>374359838.16000003</v>
      </c>
      <c r="BGR51" s="6">
        <v>39080</v>
      </c>
      <c r="BGS51" s="1">
        <v>37.119999999999997</v>
      </c>
      <c r="BGT51" s="1">
        <v>62914600</v>
      </c>
      <c r="BGU51" s="3">
        <f t="shared" si="310"/>
        <v>2335389952</v>
      </c>
      <c r="BGZ51" s="3" t="str">
        <f t="shared" si="311"/>
        <v/>
      </c>
      <c r="BHB51" s="6">
        <v>39080</v>
      </c>
      <c r="BHC51" s="1">
        <v>9</v>
      </c>
      <c r="BHD51" s="1">
        <v>57609704</v>
      </c>
      <c r="BHE51" s="3">
        <f t="shared" si="312"/>
        <v>518487336</v>
      </c>
      <c r="BHJ51" s="3" t="str">
        <f t="shared" si="313"/>
        <v/>
      </c>
      <c r="BHL51" s="6">
        <v>39080</v>
      </c>
      <c r="BHM51" s="1">
        <v>11.48</v>
      </c>
      <c r="BHN51" s="1">
        <v>330759547</v>
      </c>
      <c r="BHO51" s="3">
        <f t="shared" si="314"/>
        <v>3797119599.5599999</v>
      </c>
      <c r="BHQ51" s="6">
        <v>39080</v>
      </c>
      <c r="BHR51" s="1">
        <v>42.1252</v>
      </c>
      <c r="BHS51" s="1">
        <v>57888400</v>
      </c>
      <c r="BHT51" s="3">
        <f t="shared" si="315"/>
        <v>2438560427.6799998</v>
      </c>
      <c r="BHV51" s="6">
        <v>39080</v>
      </c>
      <c r="BHW51" s="1">
        <v>46.62</v>
      </c>
      <c r="BHX51" s="1">
        <v>20427826</v>
      </c>
      <c r="BHY51" s="3">
        <f t="shared" si="316"/>
        <v>952345248.12</v>
      </c>
      <c r="BIA51" s="6">
        <v>39080</v>
      </c>
      <c r="BIB51" s="1">
        <v>18.940000000000001</v>
      </c>
      <c r="BIC51" s="1">
        <v>652380122</v>
      </c>
      <c r="BID51" s="3">
        <f t="shared" si="317"/>
        <v>12356079510.68</v>
      </c>
      <c r="BIF51" s="6">
        <v>39080</v>
      </c>
      <c r="BIG51" s="1">
        <v>26.5</v>
      </c>
      <c r="BIH51" s="1">
        <v>409093700</v>
      </c>
      <c r="BII51" s="3">
        <f t="shared" si="318"/>
        <v>10840983050</v>
      </c>
      <c r="BIK51" s="6">
        <v>39080</v>
      </c>
      <c r="BIL51" s="1">
        <v>12.682499999999999</v>
      </c>
      <c r="BIM51" s="1">
        <v>106996612</v>
      </c>
      <c r="BIN51" s="3">
        <f t="shared" si="319"/>
        <v>1356984531.6899998</v>
      </c>
      <c r="BIP51" s="6">
        <v>39080</v>
      </c>
      <c r="BIQ51" s="1">
        <v>19.5</v>
      </c>
      <c r="BIR51" s="1">
        <v>418063700</v>
      </c>
      <c r="BIS51" s="3">
        <f t="shared" si="320"/>
        <v>8152242150</v>
      </c>
      <c r="BIU51" s="6">
        <v>39080</v>
      </c>
      <c r="BIV51" s="1">
        <v>17.91</v>
      </c>
      <c r="BIW51" s="1">
        <v>173587235</v>
      </c>
      <c r="BIX51" s="3">
        <f t="shared" si="321"/>
        <v>3108947378.8499999</v>
      </c>
      <c r="BIZ51" s="6">
        <v>39080</v>
      </c>
      <c r="BJA51" s="1">
        <v>39.28</v>
      </c>
      <c r="BJB51" s="1">
        <v>211366000</v>
      </c>
      <c r="BJC51" s="3">
        <f t="shared" si="322"/>
        <v>8302456480</v>
      </c>
      <c r="BJH51" s="3" t="str">
        <f t="shared" si="323"/>
        <v/>
      </c>
      <c r="BJJ51" s="6">
        <v>39080</v>
      </c>
      <c r="BJK51" s="1">
        <v>26.73</v>
      </c>
      <c r="BJL51" s="1">
        <v>74200806</v>
      </c>
      <c r="BJM51" s="3">
        <f t="shared" si="324"/>
        <v>1983387544.3800001</v>
      </c>
      <c r="BJR51" s="3" t="str">
        <f t="shared" si="325"/>
        <v/>
      </c>
      <c r="BJT51" s="6">
        <v>39080</v>
      </c>
      <c r="BJU51" s="1">
        <v>20.350000000000001</v>
      </c>
      <c r="BJV51" s="1">
        <v>1458712900</v>
      </c>
      <c r="BJW51" s="3">
        <f t="shared" si="326"/>
        <v>29684807515.000004</v>
      </c>
      <c r="BKB51" s="3" t="str">
        <f t="shared" si="327"/>
        <v/>
      </c>
      <c r="BKG51" s="3" t="str">
        <f t="shared" si="328"/>
        <v/>
      </c>
      <c r="BKI51" s="6">
        <v>39080</v>
      </c>
      <c r="BKJ51" s="1">
        <v>30.62</v>
      </c>
      <c r="BKK51" s="1">
        <v>274426636</v>
      </c>
      <c r="BKL51" s="3">
        <f t="shared" si="329"/>
        <v>8402943594.3200006</v>
      </c>
      <c r="BKQ51" s="3" t="str">
        <f t="shared" si="330"/>
        <v/>
      </c>
      <c r="BKS51" s="6">
        <v>39080</v>
      </c>
      <c r="BKT51" s="1">
        <v>13.97</v>
      </c>
      <c r="BKU51" s="1">
        <v>64320589</v>
      </c>
      <c r="BKV51" s="3">
        <f t="shared" si="331"/>
        <v>898558628.33000004</v>
      </c>
      <c r="BKX51" s="6">
        <v>39080</v>
      </c>
      <c r="BKY51" s="1">
        <v>64.150000000000006</v>
      </c>
      <c r="BKZ51" s="1">
        <v>47822000</v>
      </c>
      <c r="BLA51" s="3">
        <f t="shared" si="332"/>
        <v>3067781300.0000005</v>
      </c>
      <c r="BLC51" s="6">
        <v>39080</v>
      </c>
      <c r="BLD51" s="1">
        <v>49.75</v>
      </c>
      <c r="BLE51" s="1">
        <v>231721393</v>
      </c>
      <c r="BLF51" s="3">
        <f t="shared" si="333"/>
        <v>11528139301.75</v>
      </c>
      <c r="BLH51" s="6">
        <v>39080</v>
      </c>
      <c r="BLI51" s="1">
        <v>129.25</v>
      </c>
      <c r="BLJ51" s="1">
        <v>9486100</v>
      </c>
      <c r="BLK51" s="3">
        <f t="shared" si="334"/>
        <v>1226078425</v>
      </c>
      <c r="BLM51" s="6">
        <v>39080</v>
      </c>
      <c r="BLN51" s="1">
        <v>23.81</v>
      </c>
      <c r="BLO51" s="1">
        <v>402459766</v>
      </c>
      <c r="BLP51" s="3">
        <f t="shared" si="335"/>
        <v>9582567028.4599991</v>
      </c>
      <c r="BLR51" s="6">
        <v>39080</v>
      </c>
      <c r="BLS51" s="1">
        <v>20.85</v>
      </c>
      <c r="BLT51" s="1">
        <v>888617831</v>
      </c>
      <c r="BLU51" s="3">
        <f t="shared" si="336"/>
        <v>18527681776.350002</v>
      </c>
      <c r="BLZ51" s="3" t="str">
        <f t="shared" si="337"/>
        <v/>
      </c>
      <c r="BMB51" s="6">
        <v>39080</v>
      </c>
      <c r="BMC51" s="1">
        <v>24.9208</v>
      </c>
      <c r="BMD51" s="1">
        <v>172385100</v>
      </c>
      <c r="BME51" s="3">
        <f t="shared" si="338"/>
        <v>4295974600.0799999</v>
      </c>
      <c r="BMJ51" s="3" t="str">
        <f t="shared" si="339"/>
        <v/>
      </c>
      <c r="BML51" s="6">
        <v>39080</v>
      </c>
      <c r="BMM51" s="1">
        <v>36.723300000000002</v>
      </c>
      <c r="BMN51" s="1">
        <v>193101900</v>
      </c>
      <c r="BMO51" s="3">
        <f t="shared" si="340"/>
        <v>7091339004.2700005</v>
      </c>
      <c r="BMQ51" s="6">
        <v>39080</v>
      </c>
      <c r="BMR51" s="1">
        <v>20.46</v>
      </c>
      <c r="BMS51" s="1">
        <v>216844400</v>
      </c>
      <c r="BMT51" s="3">
        <f t="shared" si="341"/>
        <v>4436636424</v>
      </c>
      <c r="BMV51" s="6">
        <v>39080</v>
      </c>
      <c r="BMW51" s="1">
        <v>34.229999999999997</v>
      </c>
      <c r="BMX51" s="1">
        <v>20268800</v>
      </c>
      <c r="BMY51" s="3">
        <f t="shared" si="342"/>
        <v>693801023.99999988</v>
      </c>
      <c r="BND51" s="3" t="str">
        <f t="shared" si="343"/>
        <v/>
      </c>
      <c r="BNF51" s="6">
        <v>39080</v>
      </c>
      <c r="BNG51" s="1">
        <v>47.33</v>
      </c>
      <c r="BNH51" s="1">
        <v>70181500</v>
      </c>
      <c r="BNI51" s="3">
        <f t="shared" si="344"/>
        <v>3321690395</v>
      </c>
      <c r="BNK51" s="6">
        <v>39080</v>
      </c>
      <c r="BNL51" s="1">
        <v>50.7</v>
      </c>
      <c r="BNM51" s="1">
        <v>113368000</v>
      </c>
      <c r="BNN51" s="3">
        <f t="shared" si="345"/>
        <v>5747757600</v>
      </c>
      <c r="BNP51" s="6">
        <v>39080</v>
      </c>
      <c r="BNQ51" s="1">
        <v>50.62</v>
      </c>
      <c r="BNR51" s="1">
        <v>231436306</v>
      </c>
      <c r="BNS51" s="3">
        <f t="shared" si="346"/>
        <v>11715305809.719999</v>
      </c>
      <c r="BNU51" s="6">
        <v>39080</v>
      </c>
      <c r="BNV51" s="1">
        <v>58.61</v>
      </c>
      <c r="BNW51" s="1">
        <v>28047200</v>
      </c>
      <c r="BNX51" s="3">
        <f t="shared" si="347"/>
        <v>1643846392</v>
      </c>
      <c r="BNZ51" s="6">
        <v>39080</v>
      </c>
      <c r="BOA51" s="1">
        <v>50.36</v>
      </c>
      <c r="BOB51" s="1">
        <v>230152933</v>
      </c>
      <c r="BOC51" s="3">
        <f t="shared" si="348"/>
        <v>11590501705.879999</v>
      </c>
      <c r="BOE51" s="6">
        <v>39080</v>
      </c>
      <c r="BOF51" s="1">
        <v>75.62</v>
      </c>
      <c r="BOG51" s="1">
        <v>25938032</v>
      </c>
      <c r="BOH51" s="3">
        <f t="shared" si="349"/>
        <v>1961433979.8400002</v>
      </c>
      <c r="BOJ51" s="6">
        <v>39080</v>
      </c>
      <c r="BOK51" s="1">
        <v>18.700500000000002</v>
      </c>
      <c r="BOL51" s="1">
        <v>854775100</v>
      </c>
      <c r="BOM51" s="3">
        <f t="shared" si="350"/>
        <v>15984721757.550001</v>
      </c>
      <c r="BOO51" s="6">
        <v>39080</v>
      </c>
      <c r="BOP51" s="1">
        <v>30.51</v>
      </c>
      <c r="BOQ51" s="1">
        <v>171568738</v>
      </c>
      <c r="BOR51" s="3">
        <f t="shared" si="351"/>
        <v>5234562196.3800001</v>
      </c>
      <c r="BOT51" s="6">
        <v>39080</v>
      </c>
      <c r="BOU51" s="1">
        <v>12.655799999999999</v>
      </c>
      <c r="BOV51" s="1">
        <v>941036423</v>
      </c>
      <c r="BOW51" s="3">
        <f t="shared" si="352"/>
        <v>11909568762.2034</v>
      </c>
      <c r="BOY51" s="6">
        <v>39080</v>
      </c>
      <c r="BOZ51" s="1">
        <v>31.966999999999999</v>
      </c>
      <c r="BPA51" s="1">
        <v>171798249</v>
      </c>
      <c r="BPB51" s="3">
        <f t="shared" si="353"/>
        <v>5491874625.783</v>
      </c>
      <c r="BPG51" s="3" t="str">
        <f t="shared" si="354"/>
        <v/>
      </c>
      <c r="BPI51" s="6">
        <v>39080</v>
      </c>
      <c r="BPJ51" s="1">
        <v>19.34</v>
      </c>
      <c r="BPK51" s="1">
        <v>465366113</v>
      </c>
      <c r="BPL51" s="3">
        <f t="shared" si="355"/>
        <v>9000180625.4200001</v>
      </c>
      <c r="BPQ51" s="3" t="str">
        <f t="shared" si="356"/>
        <v/>
      </c>
      <c r="BPS51" s="6">
        <v>39080</v>
      </c>
      <c r="BPT51" s="1">
        <v>18.45</v>
      </c>
      <c r="BPU51" s="1">
        <v>1591518784</v>
      </c>
      <c r="BPV51" s="3">
        <f t="shared" si="357"/>
        <v>29363521564.799999</v>
      </c>
      <c r="BPX51" s="6">
        <v>39080</v>
      </c>
      <c r="BPY51" s="1">
        <v>9.1125000000000007</v>
      </c>
      <c r="BPZ51" s="1">
        <v>394260800</v>
      </c>
      <c r="BQA51" s="3">
        <f t="shared" si="358"/>
        <v>3592701540.0000005</v>
      </c>
      <c r="BQF51" s="3" t="str">
        <f t="shared" si="359"/>
        <v/>
      </c>
      <c r="BQH51" s="6">
        <v>39080</v>
      </c>
      <c r="BQI51" s="1">
        <v>3.694</v>
      </c>
      <c r="BQJ51" s="1">
        <v>526363544</v>
      </c>
      <c r="BQK51" s="3">
        <f t="shared" si="360"/>
        <v>1944386931.536</v>
      </c>
      <c r="BQM51" s="6">
        <v>39080</v>
      </c>
      <c r="BQN51" s="1">
        <v>41.12</v>
      </c>
      <c r="BQO51" s="1">
        <v>309724390</v>
      </c>
      <c r="BQP51" s="3">
        <f t="shared" si="361"/>
        <v>12735866916.799999</v>
      </c>
      <c r="BQU51" s="3" t="str">
        <f t="shared" si="362"/>
        <v/>
      </c>
      <c r="BQW51" s="6">
        <v>39080</v>
      </c>
      <c r="BQX51" s="1">
        <v>16.232500000000002</v>
      </c>
      <c r="BQY51" s="1">
        <v>978744328</v>
      </c>
      <c r="BQZ51" s="3">
        <f t="shared" si="363"/>
        <v>15887467304.260002</v>
      </c>
      <c r="BRB51" s="6">
        <v>39080</v>
      </c>
      <c r="BRC51" s="1">
        <v>24.673300000000001</v>
      </c>
      <c r="BRD51" s="1">
        <v>927014742</v>
      </c>
      <c r="BRE51" s="3">
        <f t="shared" si="364"/>
        <v>22872512833.788601</v>
      </c>
      <c r="BRG51" s="6">
        <v>39080</v>
      </c>
      <c r="BRH51" s="1">
        <v>27.33</v>
      </c>
      <c r="BRI51" s="1">
        <v>3027626789</v>
      </c>
      <c r="BRJ51" s="3">
        <f t="shared" si="365"/>
        <v>82745040143.369995</v>
      </c>
      <c r="BRL51" s="6">
        <v>39080</v>
      </c>
      <c r="BRM51" s="1">
        <v>20.25</v>
      </c>
      <c r="BRN51" s="1">
        <v>3684778751</v>
      </c>
      <c r="BRO51" s="3">
        <f t="shared" si="366"/>
        <v>74616769707.75</v>
      </c>
      <c r="BRQ51" s="6">
        <v>39080</v>
      </c>
      <c r="BRR51" s="1">
        <v>17.14</v>
      </c>
      <c r="BRS51" s="1">
        <v>2319837067</v>
      </c>
      <c r="BRT51" s="3">
        <f t="shared" si="367"/>
        <v>39762007328.380005</v>
      </c>
      <c r="BRV51" s="6">
        <v>39080</v>
      </c>
      <c r="BRW51" s="1">
        <v>73.53</v>
      </c>
      <c r="BRX51" s="1">
        <v>537140400</v>
      </c>
      <c r="BRY51" s="3">
        <f t="shared" si="368"/>
        <v>39495933612</v>
      </c>
      <c r="BSD51" s="3" t="str">
        <f t="shared" si="369"/>
        <v/>
      </c>
      <c r="BSF51" s="6">
        <v>39080</v>
      </c>
      <c r="BSG51" s="1">
        <v>35.56</v>
      </c>
      <c r="BSH51" s="1">
        <v>465012300</v>
      </c>
      <c r="BSI51" s="3">
        <f t="shared" si="370"/>
        <v>16535837388.000002</v>
      </c>
      <c r="BSN51" s="3" t="str">
        <f t="shared" si="371"/>
        <v/>
      </c>
      <c r="BSP51" s="6">
        <v>39080</v>
      </c>
      <c r="BSQ51" s="1">
        <v>230.46299999999999</v>
      </c>
      <c r="BSR51" s="1">
        <v>369333257</v>
      </c>
      <c r="BSS51" s="3">
        <f t="shared" si="372"/>
        <v>85117650407.990997</v>
      </c>
      <c r="BSU51" s="6">
        <v>39080</v>
      </c>
      <c r="BSV51" s="1">
        <v>12.12</v>
      </c>
      <c r="BSW51" s="1">
        <v>11301541055</v>
      </c>
      <c r="BSX51" s="3">
        <f t="shared" si="373"/>
        <v>136974677586.59999</v>
      </c>
    </row>
    <row r="52" spans="2:1020 1025:1870" x14ac:dyDescent="0.2">
      <c r="B52" s="6">
        <v>38989</v>
      </c>
      <c r="C52" s="1">
        <v>3</v>
      </c>
      <c r="D52" s="1">
        <v>79928</v>
      </c>
      <c r="E52" s="3">
        <f t="shared" si="0"/>
        <v>239784</v>
      </c>
      <c r="G52" s="6">
        <v>38898</v>
      </c>
      <c r="H52" s="1">
        <v>5.0000000000000001E-3</v>
      </c>
      <c r="I52" s="1">
        <v>460062</v>
      </c>
      <c r="J52" s="3">
        <f t="shared" si="1"/>
        <v>2300.31</v>
      </c>
      <c r="O52" s="3" t="str">
        <f t="shared" si="2"/>
        <v/>
      </c>
      <c r="T52" s="3" t="str">
        <f t="shared" si="3"/>
        <v/>
      </c>
      <c r="Y52" s="3" t="str">
        <f t="shared" si="4"/>
        <v/>
      </c>
      <c r="AA52" s="6">
        <v>38989</v>
      </c>
      <c r="AB52" s="1">
        <v>1.25E-4</v>
      </c>
      <c r="AC52" s="1">
        <v>1667</v>
      </c>
      <c r="AD52" s="3">
        <f t="shared" si="5"/>
        <v>0.208375</v>
      </c>
      <c r="AF52" s="6">
        <v>38716</v>
      </c>
      <c r="AG52" s="1">
        <v>1.25E-4</v>
      </c>
      <c r="AH52" s="1">
        <v>1158280</v>
      </c>
      <c r="AI52" s="3">
        <f t="shared" si="6"/>
        <v>144.785</v>
      </c>
      <c r="AK52" s="6">
        <v>38989</v>
      </c>
      <c r="AL52" s="1">
        <v>750.00019999999995</v>
      </c>
      <c r="AM52" s="1">
        <v>423</v>
      </c>
      <c r="AN52" s="3">
        <f t="shared" si="7"/>
        <v>317250.0846</v>
      </c>
      <c r="AS52" s="3" t="str">
        <f t="shared" si="8"/>
        <v/>
      </c>
      <c r="AX52" s="3" t="str">
        <f t="shared" si="9"/>
        <v/>
      </c>
      <c r="AZ52" s="6">
        <v>38989</v>
      </c>
      <c r="BA52" s="1">
        <v>181.81819999999999</v>
      </c>
      <c r="BB52" s="1">
        <v>8</v>
      </c>
      <c r="BC52" s="3">
        <f t="shared" si="10"/>
        <v>1454.5455999999999</v>
      </c>
      <c r="BE52" s="6">
        <v>38807</v>
      </c>
      <c r="BF52" s="1">
        <v>6.8800000000000003E-4</v>
      </c>
      <c r="BG52" s="1">
        <v>22150746</v>
      </c>
      <c r="BH52" s="3">
        <f t="shared" si="11"/>
        <v>15239.713248</v>
      </c>
      <c r="BJ52" s="6">
        <v>38989</v>
      </c>
      <c r="BK52" s="1">
        <v>0.52</v>
      </c>
      <c r="BL52" s="1">
        <v>1196854</v>
      </c>
      <c r="BM52" s="3">
        <f t="shared" si="12"/>
        <v>622364.08000000007</v>
      </c>
      <c r="BR52" s="3" t="str">
        <f t="shared" si="13"/>
        <v/>
      </c>
      <c r="BT52" s="6">
        <v>38260</v>
      </c>
      <c r="BU52" s="1">
        <v>1E-4</v>
      </c>
      <c r="BV52" s="1">
        <v>10540</v>
      </c>
      <c r="BW52" s="3">
        <f t="shared" si="14"/>
        <v>1.054</v>
      </c>
      <c r="CB52" s="3" t="str">
        <f t="shared" si="15"/>
        <v/>
      </c>
      <c r="CD52" s="6">
        <v>38989</v>
      </c>
      <c r="CE52" s="1">
        <v>1.53</v>
      </c>
      <c r="CF52" s="1">
        <v>430073</v>
      </c>
      <c r="CG52" s="3">
        <f t="shared" si="16"/>
        <v>658011.69000000006</v>
      </c>
      <c r="CI52" s="6">
        <v>38989</v>
      </c>
      <c r="CJ52" s="1">
        <v>1.4999999999999999E-2</v>
      </c>
      <c r="CK52" s="1">
        <v>117366</v>
      </c>
      <c r="CL52" s="3">
        <f t="shared" si="17"/>
        <v>1760.49</v>
      </c>
      <c r="CQ52" s="3" t="str">
        <f t="shared" si="18"/>
        <v/>
      </c>
      <c r="CS52" s="6">
        <v>38989</v>
      </c>
      <c r="CT52" s="1">
        <v>5.72</v>
      </c>
      <c r="CU52" s="1">
        <v>2657113</v>
      </c>
      <c r="CV52" s="3">
        <f t="shared" si="19"/>
        <v>15198686.359999999</v>
      </c>
      <c r="CX52" s="6">
        <v>38989</v>
      </c>
      <c r="CY52" s="1">
        <v>68.174999999999997</v>
      </c>
      <c r="CZ52" s="1">
        <v>516053</v>
      </c>
      <c r="DA52" s="3">
        <f t="shared" si="20"/>
        <v>35181913.274999999</v>
      </c>
      <c r="DC52" s="6">
        <v>38989</v>
      </c>
      <c r="DD52" s="1">
        <v>0.55000000000000004</v>
      </c>
      <c r="DE52" s="1">
        <v>115191</v>
      </c>
      <c r="DF52" s="3">
        <f t="shared" si="21"/>
        <v>63355.05</v>
      </c>
      <c r="DH52" s="6">
        <v>38989</v>
      </c>
      <c r="DI52" s="1">
        <v>3.95</v>
      </c>
      <c r="DJ52" s="1">
        <v>9902996</v>
      </c>
      <c r="DK52" s="3">
        <f t="shared" si="22"/>
        <v>39116834.200000003</v>
      </c>
      <c r="DM52" s="6">
        <v>38716</v>
      </c>
      <c r="DN52" s="1">
        <v>6</v>
      </c>
      <c r="DO52" s="1">
        <v>8947</v>
      </c>
      <c r="DP52" s="3">
        <f t="shared" si="23"/>
        <v>53682</v>
      </c>
      <c r="DR52" s="6">
        <v>38989</v>
      </c>
      <c r="DS52" s="1">
        <v>10.35</v>
      </c>
      <c r="DT52" s="1">
        <v>175792</v>
      </c>
      <c r="DU52" s="3">
        <f t="shared" si="24"/>
        <v>1819447.2</v>
      </c>
      <c r="DZ52" s="3" t="str">
        <f t="shared" si="25"/>
        <v/>
      </c>
      <c r="EB52" s="6">
        <v>38989</v>
      </c>
      <c r="EC52" s="1">
        <v>9.7899999999999991</v>
      </c>
      <c r="ED52" s="1">
        <v>263200</v>
      </c>
      <c r="EE52" s="3">
        <f t="shared" si="26"/>
        <v>2576728</v>
      </c>
      <c r="EG52" s="6">
        <v>38989</v>
      </c>
      <c r="EH52" s="1">
        <v>140</v>
      </c>
      <c r="EI52" s="1">
        <v>16289</v>
      </c>
      <c r="EJ52" s="3">
        <f t="shared" si="27"/>
        <v>2280460</v>
      </c>
      <c r="EO52" s="3" t="str">
        <f t="shared" si="28"/>
        <v/>
      </c>
      <c r="EQ52" s="6">
        <v>36707</v>
      </c>
      <c r="ER52" s="1">
        <v>0.43</v>
      </c>
      <c r="ES52" s="1">
        <v>7100</v>
      </c>
      <c r="ET52" s="3">
        <f t="shared" si="29"/>
        <v>3053</v>
      </c>
      <c r="EY52" s="3" t="str">
        <f t="shared" si="30"/>
        <v/>
      </c>
      <c r="FD52" s="3" t="str">
        <f t="shared" si="31"/>
        <v/>
      </c>
      <c r="FI52" s="3" t="str">
        <f t="shared" si="32"/>
        <v/>
      </c>
      <c r="FK52" s="6">
        <v>38989</v>
      </c>
      <c r="FL52" s="1">
        <v>11.6</v>
      </c>
      <c r="FM52" s="1">
        <v>39557</v>
      </c>
      <c r="FN52" s="3">
        <f t="shared" si="33"/>
        <v>458861.2</v>
      </c>
      <c r="FP52" s="6">
        <v>38989</v>
      </c>
      <c r="FQ52" s="1">
        <v>8.5000000000000006E-2</v>
      </c>
      <c r="FR52" s="1">
        <v>1911712</v>
      </c>
      <c r="FS52" s="3">
        <f t="shared" si="34"/>
        <v>162495.52000000002</v>
      </c>
      <c r="FU52" s="6">
        <v>38989</v>
      </c>
      <c r="FV52" s="1">
        <v>34</v>
      </c>
      <c r="FW52" s="1">
        <v>9909</v>
      </c>
      <c r="FX52" s="3">
        <f t="shared" si="35"/>
        <v>336906</v>
      </c>
      <c r="FZ52" s="6">
        <v>38989</v>
      </c>
      <c r="GA52" s="1">
        <v>235</v>
      </c>
      <c r="GB52" s="1">
        <v>24874</v>
      </c>
      <c r="GC52" s="3">
        <f t="shared" si="36"/>
        <v>5845390</v>
      </c>
      <c r="GE52" s="6">
        <v>38898</v>
      </c>
      <c r="GF52" s="1">
        <v>4.4999999999999998E-2</v>
      </c>
      <c r="GG52" s="1">
        <v>937137</v>
      </c>
      <c r="GH52" s="3">
        <f t="shared" si="37"/>
        <v>42171.165000000001</v>
      </c>
      <c r="GJ52" s="6">
        <v>38989</v>
      </c>
      <c r="GK52" s="1">
        <v>1.33</v>
      </c>
      <c r="GL52" s="1">
        <v>40333732</v>
      </c>
      <c r="GM52" s="3">
        <f t="shared" si="38"/>
        <v>53643863.560000002</v>
      </c>
      <c r="GR52" s="3" t="str">
        <f t="shared" si="39"/>
        <v/>
      </c>
      <c r="GW52" s="3" t="str">
        <f t="shared" si="40"/>
        <v/>
      </c>
      <c r="HB52" s="3" t="str">
        <f t="shared" si="41"/>
        <v/>
      </c>
      <c r="HD52" s="6">
        <v>38989</v>
      </c>
      <c r="HE52" s="1">
        <v>16200003.24</v>
      </c>
      <c r="HF52" s="1">
        <v>0</v>
      </c>
      <c r="HG52" s="3" t="str">
        <f t="shared" si="42"/>
        <v/>
      </c>
      <c r="HL52" s="3" t="str">
        <f t="shared" si="43"/>
        <v/>
      </c>
      <c r="HN52" s="6">
        <v>38989</v>
      </c>
      <c r="HO52" s="1">
        <v>0.69</v>
      </c>
      <c r="HP52" s="1">
        <v>677398</v>
      </c>
      <c r="HQ52" s="3">
        <f t="shared" si="44"/>
        <v>467404.61999999994</v>
      </c>
      <c r="HS52" s="6">
        <v>38989</v>
      </c>
      <c r="HT52" s="1">
        <v>16.5913</v>
      </c>
      <c r="HU52" s="1">
        <v>231394</v>
      </c>
      <c r="HV52" s="3">
        <f t="shared" si="45"/>
        <v>3839127.2722</v>
      </c>
      <c r="IA52" s="3" t="str">
        <f t="shared" si="46"/>
        <v/>
      </c>
      <c r="IC52" s="6">
        <v>38989</v>
      </c>
      <c r="ID52" s="1">
        <v>3</v>
      </c>
      <c r="IE52" s="1">
        <v>128</v>
      </c>
      <c r="IF52" s="3">
        <f t="shared" si="47"/>
        <v>384</v>
      </c>
      <c r="IH52" s="6">
        <v>38989</v>
      </c>
      <c r="II52" s="1">
        <v>3</v>
      </c>
      <c r="IJ52" s="1">
        <v>98100</v>
      </c>
      <c r="IK52" s="3">
        <f t="shared" si="48"/>
        <v>294300</v>
      </c>
      <c r="IM52" s="6">
        <v>38989</v>
      </c>
      <c r="IN52" s="1">
        <v>3.4000000000000002E-2</v>
      </c>
      <c r="IO52" s="1">
        <v>76886931</v>
      </c>
      <c r="IP52" s="3">
        <f t="shared" si="49"/>
        <v>2614155.6540000001</v>
      </c>
      <c r="IR52" s="6">
        <v>38989</v>
      </c>
      <c r="IS52" s="1">
        <v>1058.4004</v>
      </c>
      <c r="IT52" s="1">
        <v>9812</v>
      </c>
      <c r="IU52" s="3">
        <f t="shared" si="50"/>
        <v>10385024.7248</v>
      </c>
      <c r="IW52" s="6">
        <v>38989</v>
      </c>
      <c r="IX52" s="1">
        <v>2.65</v>
      </c>
      <c r="IY52" s="1">
        <v>160430</v>
      </c>
      <c r="IZ52" s="3">
        <f t="shared" si="51"/>
        <v>425139.5</v>
      </c>
      <c r="JB52" s="6">
        <v>38989</v>
      </c>
      <c r="JC52" s="1">
        <v>1.5</v>
      </c>
      <c r="JD52" s="1">
        <v>14476</v>
      </c>
      <c r="JE52" s="3">
        <f t="shared" si="52"/>
        <v>21714</v>
      </c>
      <c r="JG52" s="6">
        <v>38989</v>
      </c>
      <c r="JH52" s="1">
        <v>2.7199999999999998</v>
      </c>
      <c r="JI52" s="1">
        <v>3287187</v>
      </c>
      <c r="JJ52" s="3">
        <f t="shared" si="53"/>
        <v>8941148.6399999987</v>
      </c>
      <c r="JO52" s="3" t="str">
        <f t="shared" si="54"/>
        <v/>
      </c>
      <c r="JQ52" s="6">
        <v>38989</v>
      </c>
      <c r="JR52" s="1">
        <v>800</v>
      </c>
      <c r="JS52" s="1">
        <v>641</v>
      </c>
      <c r="JT52" s="3">
        <f t="shared" si="55"/>
        <v>512800</v>
      </c>
      <c r="JY52" s="3" t="str">
        <f t="shared" si="56"/>
        <v/>
      </c>
      <c r="KA52" s="6">
        <v>37802</v>
      </c>
      <c r="KB52" s="1">
        <v>8.3000000000000007</v>
      </c>
      <c r="KC52" s="1">
        <v>27500</v>
      </c>
      <c r="KD52" s="3">
        <f t="shared" si="57"/>
        <v>228250.00000000003</v>
      </c>
      <c r="KI52" s="3" t="str">
        <f t="shared" si="58"/>
        <v/>
      </c>
      <c r="KN52" s="3" t="str">
        <f t="shared" si="59"/>
        <v/>
      </c>
      <c r="KS52" s="3" t="str">
        <f t="shared" si="60"/>
        <v/>
      </c>
      <c r="KU52" s="6">
        <v>38989</v>
      </c>
      <c r="KV52" s="1">
        <v>2.1</v>
      </c>
      <c r="KW52" s="1">
        <v>1940779</v>
      </c>
      <c r="KX52" s="3">
        <f t="shared" si="61"/>
        <v>4075635.9000000004</v>
      </c>
      <c r="LC52" s="3" t="str">
        <f t="shared" si="62"/>
        <v/>
      </c>
      <c r="LE52" s="6">
        <v>38989</v>
      </c>
      <c r="LF52" s="1">
        <v>2.9000000000000001E-2</v>
      </c>
      <c r="LG52" s="1">
        <v>2740982</v>
      </c>
      <c r="LH52" s="3">
        <f t="shared" si="63"/>
        <v>79488.478000000003</v>
      </c>
      <c r="LJ52" s="6">
        <v>38989</v>
      </c>
      <c r="LK52" s="1">
        <v>130</v>
      </c>
      <c r="LL52" s="1">
        <v>12958</v>
      </c>
      <c r="LM52" s="3">
        <f t="shared" si="64"/>
        <v>1684540</v>
      </c>
      <c r="LO52" s="6">
        <v>38625</v>
      </c>
      <c r="LP52" s="1">
        <v>1.75</v>
      </c>
      <c r="LQ52" s="1">
        <v>1850</v>
      </c>
      <c r="LR52" s="3">
        <f t="shared" si="65"/>
        <v>3237.5</v>
      </c>
      <c r="LW52" s="3" t="str">
        <f t="shared" si="66"/>
        <v/>
      </c>
      <c r="MB52" s="3" t="str">
        <f t="shared" si="67"/>
        <v/>
      </c>
      <c r="MD52" s="6">
        <v>38989</v>
      </c>
      <c r="ME52" s="1">
        <v>0.57999999999999996</v>
      </c>
      <c r="MF52" s="1">
        <v>1753177</v>
      </c>
      <c r="MG52" s="3">
        <f t="shared" si="68"/>
        <v>1016842.6599999999</v>
      </c>
      <c r="ML52" s="3" t="str">
        <f t="shared" si="69"/>
        <v/>
      </c>
      <c r="MQ52" s="3" t="str">
        <f t="shared" si="70"/>
        <v/>
      </c>
      <c r="MV52" s="3" t="str">
        <f t="shared" si="71"/>
        <v/>
      </c>
      <c r="NA52" s="3" t="str">
        <f t="shared" si="72"/>
        <v/>
      </c>
      <c r="NC52" s="6">
        <v>38989</v>
      </c>
      <c r="ND52" s="1">
        <v>1.51</v>
      </c>
      <c r="NE52" s="1">
        <v>1538581</v>
      </c>
      <c r="NF52" s="3">
        <f t="shared" si="73"/>
        <v>2323257.31</v>
      </c>
      <c r="NK52" s="3" t="str">
        <f t="shared" si="74"/>
        <v/>
      </c>
      <c r="NM52" s="6">
        <v>38989</v>
      </c>
      <c r="NN52" s="1">
        <v>12.599997</v>
      </c>
      <c r="NO52" s="1">
        <v>21476</v>
      </c>
      <c r="NP52" s="3">
        <f t="shared" si="75"/>
        <v>270597.53557200002</v>
      </c>
      <c r="NR52" s="6">
        <v>38989</v>
      </c>
      <c r="NS52" s="1">
        <v>67.3</v>
      </c>
      <c r="NT52" s="1">
        <v>869070</v>
      </c>
      <c r="NU52" s="3">
        <f t="shared" si="76"/>
        <v>58488411</v>
      </c>
      <c r="NZ52" s="3" t="str">
        <f t="shared" si="77"/>
        <v/>
      </c>
      <c r="OB52" s="6">
        <v>38989</v>
      </c>
      <c r="OC52" s="1">
        <v>1.42</v>
      </c>
      <c r="OD52" s="1">
        <v>860065</v>
      </c>
      <c r="OE52" s="3">
        <f t="shared" si="78"/>
        <v>1221292.3</v>
      </c>
      <c r="OG52" s="6">
        <v>38989</v>
      </c>
      <c r="OH52" s="1">
        <v>0.2</v>
      </c>
      <c r="OI52" s="1">
        <v>304761</v>
      </c>
      <c r="OJ52" s="3">
        <f t="shared" si="79"/>
        <v>60952.200000000004</v>
      </c>
      <c r="OO52" s="3" t="str">
        <f t="shared" si="80"/>
        <v/>
      </c>
      <c r="OQ52" s="6">
        <v>38989</v>
      </c>
      <c r="OR52" s="1">
        <v>938.3999</v>
      </c>
      <c r="OS52" s="1">
        <v>30386</v>
      </c>
      <c r="OT52" s="3">
        <f t="shared" si="81"/>
        <v>28514219.361400001</v>
      </c>
      <c r="OV52" s="6">
        <v>38989</v>
      </c>
      <c r="OW52" s="1">
        <v>1.35</v>
      </c>
      <c r="OX52" s="1">
        <v>544200</v>
      </c>
      <c r="OY52" s="3">
        <f t="shared" si="82"/>
        <v>734670</v>
      </c>
      <c r="PA52" s="6">
        <v>38989</v>
      </c>
      <c r="PB52" s="1">
        <v>5.25</v>
      </c>
      <c r="PC52" s="1">
        <v>337582</v>
      </c>
      <c r="PD52" s="3">
        <f t="shared" si="83"/>
        <v>1772305.5</v>
      </c>
      <c r="PI52" s="3" t="str">
        <f t="shared" si="84"/>
        <v/>
      </c>
      <c r="PK52" s="6">
        <v>38989</v>
      </c>
      <c r="PL52" s="1">
        <v>1.01</v>
      </c>
      <c r="PM52" s="1">
        <v>72727</v>
      </c>
      <c r="PN52" s="3">
        <f t="shared" si="85"/>
        <v>73454.27</v>
      </c>
      <c r="PP52" s="6">
        <v>38989</v>
      </c>
      <c r="PQ52" s="1">
        <v>162.5</v>
      </c>
      <c r="PR52" s="1">
        <v>43480</v>
      </c>
      <c r="PS52" s="3">
        <f t="shared" si="86"/>
        <v>7065500</v>
      </c>
      <c r="PX52" s="3" t="str">
        <f t="shared" si="87"/>
        <v/>
      </c>
      <c r="QC52" s="3" t="str">
        <f t="shared" si="88"/>
        <v/>
      </c>
      <c r="QE52" s="6">
        <v>38989</v>
      </c>
      <c r="QF52" s="1">
        <v>6.5</v>
      </c>
      <c r="QG52" s="1">
        <v>380800</v>
      </c>
      <c r="QH52" s="3">
        <f t="shared" si="89"/>
        <v>2475200</v>
      </c>
      <c r="QJ52" s="6">
        <v>38168</v>
      </c>
      <c r="QK52" s="1">
        <v>0.125</v>
      </c>
      <c r="QL52" s="1">
        <v>6</v>
      </c>
      <c r="QM52" s="3">
        <f t="shared" si="90"/>
        <v>0.75</v>
      </c>
      <c r="QO52" s="6">
        <v>38989</v>
      </c>
      <c r="QP52" s="1">
        <v>5</v>
      </c>
      <c r="QQ52" s="1">
        <v>116900</v>
      </c>
      <c r="QR52" s="3">
        <f t="shared" si="91"/>
        <v>584500</v>
      </c>
      <c r="QT52" s="6">
        <v>38989</v>
      </c>
      <c r="QU52" s="1">
        <v>17.75</v>
      </c>
      <c r="QV52" s="1">
        <v>239683</v>
      </c>
      <c r="QW52" s="3">
        <f t="shared" si="92"/>
        <v>4254373.25</v>
      </c>
      <c r="RB52" s="3" t="str">
        <f t="shared" si="93"/>
        <v/>
      </c>
      <c r="RD52" s="6">
        <v>38989</v>
      </c>
      <c r="RE52" s="1">
        <v>20.149999999999999</v>
      </c>
      <c r="RF52" s="1">
        <v>3400</v>
      </c>
      <c r="RG52" s="3">
        <f t="shared" si="94"/>
        <v>68510</v>
      </c>
      <c r="RI52" s="6">
        <v>38989</v>
      </c>
      <c r="RJ52" s="1">
        <v>594.30010000000004</v>
      </c>
      <c r="RK52" s="1">
        <v>4553</v>
      </c>
      <c r="RL52" s="3">
        <f t="shared" si="95"/>
        <v>2705848.3553000004</v>
      </c>
      <c r="RN52" s="6">
        <v>38989</v>
      </c>
      <c r="RO52" s="1">
        <v>82.3</v>
      </c>
      <c r="RP52" s="1">
        <v>734409</v>
      </c>
      <c r="RQ52" s="3">
        <f t="shared" si="96"/>
        <v>60441860.699999996</v>
      </c>
      <c r="RS52" s="6">
        <v>38989</v>
      </c>
      <c r="RT52" s="1">
        <v>10.75</v>
      </c>
      <c r="RU52" s="1">
        <v>46755</v>
      </c>
      <c r="RV52" s="3">
        <f t="shared" si="97"/>
        <v>502616.25</v>
      </c>
      <c r="RX52" s="6">
        <v>38989</v>
      </c>
      <c r="RY52" s="1">
        <v>11.75</v>
      </c>
      <c r="RZ52" s="1">
        <v>49210</v>
      </c>
      <c r="SA52" s="3">
        <f t="shared" si="98"/>
        <v>578217.5</v>
      </c>
      <c r="SF52" s="3" t="str">
        <f t="shared" si="99"/>
        <v/>
      </c>
      <c r="SH52" s="6">
        <v>38989</v>
      </c>
      <c r="SI52" s="1">
        <v>10.3</v>
      </c>
      <c r="SJ52" s="1">
        <v>215039</v>
      </c>
      <c r="SK52" s="3">
        <f t="shared" si="100"/>
        <v>2214901.7000000002</v>
      </c>
      <c r="SM52" s="6">
        <v>38807</v>
      </c>
      <c r="SN52" s="1">
        <v>7600</v>
      </c>
      <c r="SO52" s="1">
        <v>218</v>
      </c>
      <c r="SP52" s="3">
        <f t="shared" si="101"/>
        <v>1656800</v>
      </c>
      <c r="SU52" s="3" t="str">
        <f t="shared" si="102"/>
        <v/>
      </c>
      <c r="SZ52" s="3" t="str">
        <f t="shared" si="103"/>
        <v/>
      </c>
      <c r="TE52" s="3" t="str">
        <f t="shared" si="104"/>
        <v/>
      </c>
      <c r="TG52" s="6">
        <v>38989</v>
      </c>
      <c r="TH52" s="1">
        <v>24.3</v>
      </c>
      <c r="TI52" s="1">
        <v>222735</v>
      </c>
      <c r="TJ52" s="3">
        <f t="shared" si="105"/>
        <v>5412460.5</v>
      </c>
      <c r="TL52" s="6">
        <v>38989</v>
      </c>
      <c r="TM52" s="1">
        <v>1.95</v>
      </c>
      <c r="TN52" s="1">
        <v>1527538</v>
      </c>
      <c r="TO52" s="3">
        <f t="shared" si="106"/>
        <v>2978699.1</v>
      </c>
      <c r="TQ52" s="6">
        <v>38989</v>
      </c>
      <c r="TR52" s="1">
        <v>12.1</v>
      </c>
      <c r="TS52" s="1">
        <v>1244400</v>
      </c>
      <c r="TT52" s="3">
        <f t="shared" si="107"/>
        <v>15057240</v>
      </c>
      <c r="TY52" s="3" t="str">
        <f t="shared" si="108"/>
        <v/>
      </c>
      <c r="UA52" s="6">
        <v>38989</v>
      </c>
      <c r="UB52" s="1">
        <v>13.11</v>
      </c>
      <c r="UC52" s="1">
        <v>6179387</v>
      </c>
      <c r="UD52" s="3">
        <f t="shared" si="109"/>
        <v>81011763.569999993</v>
      </c>
      <c r="UI52" s="3" t="str">
        <f t="shared" si="110"/>
        <v/>
      </c>
      <c r="UK52" s="6">
        <v>38989</v>
      </c>
      <c r="UL52" s="1">
        <v>182.15989999999999</v>
      </c>
      <c r="UM52" s="1">
        <v>55508</v>
      </c>
      <c r="UN52" s="3">
        <f t="shared" si="111"/>
        <v>10111331.7292</v>
      </c>
      <c r="UP52" s="6">
        <v>38989</v>
      </c>
      <c r="UQ52" s="1">
        <v>18.45</v>
      </c>
      <c r="UR52" s="1">
        <v>5304</v>
      </c>
      <c r="US52" s="3">
        <f t="shared" si="112"/>
        <v>97858.8</v>
      </c>
      <c r="UX52" s="3" t="str">
        <f t="shared" si="113"/>
        <v/>
      </c>
      <c r="VC52" s="3" t="str">
        <f t="shared" si="114"/>
        <v/>
      </c>
      <c r="VH52" s="3" t="str">
        <f t="shared" si="115"/>
        <v/>
      </c>
      <c r="VM52" s="3" t="str">
        <f t="shared" si="116"/>
        <v/>
      </c>
      <c r="VO52" s="6">
        <v>38989</v>
      </c>
      <c r="VP52" s="1">
        <v>51.234400000000001</v>
      </c>
      <c r="VQ52" s="1">
        <v>22461</v>
      </c>
      <c r="VR52" s="3">
        <f t="shared" si="117"/>
        <v>1150775.8584</v>
      </c>
      <c r="VT52" s="6">
        <v>38989</v>
      </c>
      <c r="VU52" s="1">
        <v>1.6</v>
      </c>
      <c r="VV52" s="1">
        <v>130604</v>
      </c>
      <c r="VW52" s="3">
        <f t="shared" si="118"/>
        <v>208966.40000000002</v>
      </c>
      <c r="VY52" s="6">
        <v>38989</v>
      </c>
      <c r="VZ52" s="1">
        <v>7.4</v>
      </c>
      <c r="WA52" s="1">
        <v>4124280</v>
      </c>
      <c r="WB52" s="3">
        <f t="shared" si="119"/>
        <v>30519672</v>
      </c>
      <c r="WG52" s="3" t="str">
        <f t="shared" si="120"/>
        <v/>
      </c>
      <c r="WL52" s="3" t="str">
        <f t="shared" si="121"/>
        <v/>
      </c>
      <c r="WN52" s="6">
        <v>38989</v>
      </c>
      <c r="WO52" s="1">
        <v>22.2727</v>
      </c>
      <c r="WP52" s="1">
        <v>29472</v>
      </c>
      <c r="WQ52" s="3">
        <f t="shared" si="122"/>
        <v>656421.01439999999</v>
      </c>
      <c r="WV52" s="3" t="str">
        <f t="shared" si="123"/>
        <v/>
      </c>
      <c r="WX52" s="6">
        <v>38989</v>
      </c>
      <c r="WY52" s="1">
        <v>3.7</v>
      </c>
      <c r="WZ52" s="1">
        <v>12260101</v>
      </c>
      <c r="XA52" s="3">
        <f t="shared" si="124"/>
        <v>45362373.700000003</v>
      </c>
      <c r="XC52" s="6">
        <v>38989</v>
      </c>
      <c r="XD52" s="1">
        <v>1.4</v>
      </c>
      <c r="XE52" s="1">
        <v>185168</v>
      </c>
      <c r="XF52" s="3">
        <f t="shared" si="125"/>
        <v>259235.19999999998</v>
      </c>
      <c r="XK52" s="3" t="str">
        <f t="shared" si="126"/>
        <v/>
      </c>
      <c r="XM52" s="6">
        <v>38989</v>
      </c>
      <c r="XN52" s="1">
        <v>15</v>
      </c>
      <c r="XO52" s="1">
        <v>30325</v>
      </c>
      <c r="XP52" s="3">
        <f t="shared" si="127"/>
        <v>454875</v>
      </c>
      <c r="XU52" s="3" t="str">
        <f t="shared" si="128"/>
        <v/>
      </c>
      <c r="XW52" s="6">
        <v>38989</v>
      </c>
      <c r="XX52" s="1">
        <v>704</v>
      </c>
      <c r="XY52" s="1">
        <v>7480</v>
      </c>
      <c r="XZ52" s="3">
        <f t="shared" si="129"/>
        <v>5265920</v>
      </c>
      <c r="YE52" s="3" t="str">
        <f t="shared" si="130"/>
        <v/>
      </c>
      <c r="YG52" s="6">
        <v>38989</v>
      </c>
      <c r="YH52" s="1">
        <v>26.75</v>
      </c>
      <c r="YI52" s="1">
        <v>2628003</v>
      </c>
      <c r="YJ52" s="3">
        <f t="shared" si="131"/>
        <v>70299080.25</v>
      </c>
      <c r="YL52" s="6">
        <v>38989</v>
      </c>
      <c r="YM52" s="1">
        <v>8.75</v>
      </c>
      <c r="YN52" s="1">
        <v>2442956</v>
      </c>
      <c r="YO52" s="3">
        <f t="shared" si="132"/>
        <v>21375865</v>
      </c>
      <c r="YT52" s="3" t="str">
        <f t="shared" si="133"/>
        <v/>
      </c>
      <c r="YY52" s="3" t="str">
        <f t="shared" si="134"/>
        <v/>
      </c>
      <c r="ZA52" s="6">
        <v>38989</v>
      </c>
      <c r="ZB52" s="1">
        <v>12.1671</v>
      </c>
      <c r="ZC52" s="1">
        <v>42160</v>
      </c>
      <c r="ZD52" s="3">
        <f t="shared" si="135"/>
        <v>512964.93599999999</v>
      </c>
      <c r="ZF52" s="6">
        <v>38989</v>
      </c>
      <c r="ZG52" s="1">
        <v>44.5</v>
      </c>
      <c r="ZH52" s="1">
        <v>2334840</v>
      </c>
      <c r="ZI52" s="3">
        <f t="shared" si="136"/>
        <v>103900380</v>
      </c>
      <c r="ZK52" s="6">
        <v>38989</v>
      </c>
      <c r="ZL52" s="1">
        <v>3.54</v>
      </c>
      <c r="ZM52" s="1">
        <v>11330527</v>
      </c>
      <c r="ZN52" s="3">
        <f t="shared" si="137"/>
        <v>40110065.579999998</v>
      </c>
      <c r="ZS52" s="3" t="str">
        <f t="shared" si="138"/>
        <v/>
      </c>
      <c r="ZX52" s="3" t="str">
        <f t="shared" si="139"/>
        <v/>
      </c>
      <c r="AAC52" s="3" t="str">
        <f t="shared" si="140"/>
        <v/>
      </c>
      <c r="AAH52" s="3" t="str">
        <f t="shared" si="141"/>
        <v/>
      </c>
      <c r="AAM52" s="3" t="str">
        <f t="shared" si="142"/>
        <v/>
      </c>
      <c r="AAR52" s="3" t="str">
        <f t="shared" si="143"/>
        <v/>
      </c>
      <c r="AAW52" s="3" t="str">
        <f t="shared" si="144"/>
        <v/>
      </c>
      <c r="ABB52" s="3" t="str">
        <f t="shared" si="145"/>
        <v/>
      </c>
      <c r="ABG52" s="3" t="str">
        <f t="shared" si="146"/>
        <v/>
      </c>
      <c r="ABL52" s="3" t="str">
        <f t="shared" si="147"/>
        <v/>
      </c>
      <c r="ABN52" s="6">
        <v>38989</v>
      </c>
      <c r="ABO52" s="1">
        <v>16.8</v>
      </c>
      <c r="ABP52" s="1">
        <v>21931715</v>
      </c>
      <c r="ABQ52" s="3">
        <f t="shared" si="148"/>
        <v>368452812</v>
      </c>
      <c r="ABV52" s="3" t="str">
        <f t="shared" si="149"/>
        <v/>
      </c>
      <c r="ABX52" s="6">
        <v>38989</v>
      </c>
      <c r="ABY52" s="1">
        <v>0.9</v>
      </c>
      <c r="ABZ52" s="1">
        <v>32854</v>
      </c>
      <c r="ACA52" s="3">
        <f t="shared" si="150"/>
        <v>29568.600000000002</v>
      </c>
      <c r="ACC52" s="6">
        <v>38989</v>
      </c>
      <c r="ACD52" s="1">
        <v>17.440000000000001</v>
      </c>
      <c r="ACE52" s="1">
        <v>7393238</v>
      </c>
      <c r="ACF52" s="3">
        <f t="shared" si="151"/>
        <v>128938070.72000001</v>
      </c>
      <c r="ACK52" s="3" t="str">
        <f t="shared" si="152"/>
        <v/>
      </c>
      <c r="ACP52" s="3" t="str">
        <f t="shared" si="153"/>
        <v/>
      </c>
      <c r="ACU52" s="3" t="str">
        <f t="shared" si="154"/>
        <v/>
      </c>
      <c r="ACZ52" s="3" t="str">
        <f t="shared" si="155"/>
        <v/>
      </c>
      <c r="ADB52" s="6">
        <v>38989</v>
      </c>
      <c r="ADC52" s="1">
        <v>14.95</v>
      </c>
      <c r="ADD52" s="1">
        <v>40359786</v>
      </c>
      <c r="ADE52" s="3">
        <f t="shared" si="156"/>
        <v>603378800.69999993</v>
      </c>
      <c r="ADG52" s="6">
        <v>38989</v>
      </c>
      <c r="ADH52" s="1">
        <v>7.36</v>
      </c>
      <c r="ADI52" s="1">
        <v>61697995</v>
      </c>
      <c r="ADJ52" s="3">
        <f t="shared" si="157"/>
        <v>454097243.20000005</v>
      </c>
      <c r="ADL52" s="6">
        <v>38989</v>
      </c>
      <c r="ADM52" s="1">
        <v>7.15</v>
      </c>
      <c r="ADN52" s="1">
        <v>5797279</v>
      </c>
      <c r="ADO52" s="3">
        <f t="shared" si="158"/>
        <v>41450544.850000001</v>
      </c>
      <c r="ADT52" s="3" t="str">
        <f t="shared" si="159"/>
        <v/>
      </c>
      <c r="ADY52" s="3" t="str">
        <f t="shared" si="160"/>
        <v/>
      </c>
      <c r="AED52" s="3" t="str">
        <f t="shared" si="161"/>
        <v/>
      </c>
      <c r="AEF52" s="6">
        <v>38989</v>
      </c>
      <c r="AEG52" s="1">
        <v>13.6425</v>
      </c>
      <c r="AEH52" s="1">
        <v>99927</v>
      </c>
      <c r="AEI52" s="3">
        <f t="shared" si="162"/>
        <v>1363254.0974999999</v>
      </c>
      <c r="AEN52" s="3" t="str">
        <f t="shared" si="163"/>
        <v/>
      </c>
      <c r="AEP52" s="6"/>
      <c r="AES52" s="3" t="str">
        <f t="shared" si="164"/>
        <v/>
      </c>
      <c r="AEU52" s="6">
        <v>38989</v>
      </c>
      <c r="AEV52" s="1">
        <v>4.0999999999999996</v>
      </c>
      <c r="AEW52" s="1">
        <v>21771108</v>
      </c>
      <c r="AEX52" s="3">
        <f t="shared" si="165"/>
        <v>89261542.799999997</v>
      </c>
      <c r="AEZ52" s="6">
        <v>38989</v>
      </c>
      <c r="AFA52" s="1">
        <v>22.85</v>
      </c>
      <c r="AFB52" s="1">
        <v>12141791</v>
      </c>
      <c r="AFC52" s="3">
        <f t="shared" si="166"/>
        <v>277439924.35000002</v>
      </c>
      <c r="AFH52" s="3" t="str">
        <f t="shared" si="167"/>
        <v/>
      </c>
      <c r="AFM52" s="3" t="str">
        <f t="shared" si="168"/>
        <v/>
      </c>
      <c r="AFR52" s="3" t="str">
        <f t="shared" si="169"/>
        <v/>
      </c>
      <c r="AFW52" s="3" t="str">
        <f t="shared" si="170"/>
        <v/>
      </c>
      <c r="AGB52" s="3" t="str">
        <f t="shared" si="171"/>
        <v/>
      </c>
      <c r="AGD52" s="6">
        <v>38989</v>
      </c>
      <c r="AGE52" s="1">
        <v>5.9242999999999997</v>
      </c>
      <c r="AGF52" s="1">
        <v>23109547</v>
      </c>
      <c r="AGG52" s="3">
        <f t="shared" si="172"/>
        <v>136907889.29209998</v>
      </c>
      <c r="AGL52" s="3" t="str">
        <f t="shared" si="173"/>
        <v/>
      </c>
      <c r="AGQ52" s="3" t="str">
        <f t="shared" si="174"/>
        <v/>
      </c>
      <c r="AGS52" s="6">
        <v>38989</v>
      </c>
      <c r="AGT52" s="1">
        <v>4.08</v>
      </c>
      <c r="AGU52" s="1">
        <v>16569830</v>
      </c>
      <c r="AGV52" s="3">
        <f t="shared" si="175"/>
        <v>67604906.400000006</v>
      </c>
      <c r="AGX52" s="6">
        <v>38989</v>
      </c>
      <c r="AGY52" s="1">
        <v>4.26</v>
      </c>
      <c r="AGZ52" s="1">
        <v>4503119</v>
      </c>
      <c r="AHA52" s="3">
        <f t="shared" si="176"/>
        <v>19183286.939999998</v>
      </c>
      <c r="AHC52" s="6">
        <v>38989</v>
      </c>
      <c r="AHD52" s="1">
        <v>10.8</v>
      </c>
      <c r="AHE52" s="1">
        <v>11773426</v>
      </c>
      <c r="AHF52" s="3">
        <f t="shared" si="177"/>
        <v>127153000.80000001</v>
      </c>
      <c r="AHK52" s="3" t="str">
        <f t="shared" si="178"/>
        <v/>
      </c>
      <c r="AHP52" s="3" t="str">
        <f t="shared" si="179"/>
        <v/>
      </c>
      <c r="AHU52" s="3" t="str">
        <f t="shared" si="180"/>
        <v/>
      </c>
      <c r="AHZ52" s="3" t="str">
        <f t="shared" si="181"/>
        <v/>
      </c>
      <c r="AIE52" s="3" t="str">
        <f t="shared" si="182"/>
        <v/>
      </c>
      <c r="AIJ52" s="3" t="str">
        <f t="shared" si="183"/>
        <v/>
      </c>
      <c r="AIO52" s="3" t="str">
        <f t="shared" si="184"/>
        <v/>
      </c>
      <c r="AIT52" s="3" t="str">
        <f t="shared" si="185"/>
        <v/>
      </c>
      <c r="AIY52" s="3" t="str">
        <f t="shared" si="186"/>
        <v/>
      </c>
      <c r="AJD52" s="3" t="str">
        <f t="shared" si="187"/>
        <v/>
      </c>
      <c r="AJI52" s="3" t="str">
        <f t="shared" si="188"/>
        <v/>
      </c>
      <c r="AJN52" s="3" t="str">
        <f t="shared" si="189"/>
        <v/>
      </c>
      <c r="AJS52" s="3" t="str">
        <f t="shared" si="190"/>
        <v/>
      </c>
      <c r="AJU52" s="6">
        <v>38989</v>
      </c>
      <c r="AJV52" s="1">
        <v>10.96</v>
      </c>
      <c r="AJW52" s="1">
        <v>8061578</v>
      </c>
      <c r="AJX52" s="3">
        <f t="shared" si="191"/>
        <v>88354894.88000001</v>
      </c>
      <c r="AKC52" s="3" t="str">
        <f t="shared" si="192"/>
        <v/>
      </c>
      <c r="AKH52" s="3" t="str">
        <f t="shared" si="193"/>
        <v/>
      </c>
      <c r="AKM52" s="3" t="str">
        <f t="shared" si="194"/>
        <v/>
      </c>
      <c r="AKR52" s="3" t="str">
        <f t="shared" si="195"/>
        <v/>
      </c>
      <c r="AKT52" s="6">
        <v>38989</v>
      </c>
      <c r="AKU52" s="1">
        <v>23.14</v>
      </c>
      <c r="AKV52" s="1">
        <v>1691877</v>
      </c>
      <c r="AKW52" s="3">
        <f t="shared" si="196"/>
        <v>39150033.780000001</v>
      </c>
      <c r="AKY52" s="6">
        <v>38989</v>
      </c>
      <c r="AKZ52" s="1">
        <v>10.27</v>
      </c>
      <c r="ALA52" s="1">
        <v>11322392</v>
      </c>
      <c r="ALB52" s="3">
        <f t="shared" si="197"/>
        <v>116280965.83999999</v>
      </c>
      <c r="ALG52" s="3" t="str">
        <f t="shared" si="198"/>
        <v/>
      </c>
      <c r="ALI52" s="6">
        <v>38989</v>
      </c>
      <c r="ALJ52" s="1">
        <v>2.3199999999999998</v>
      </c>
      <c r="ALK52" s="1">
        <v>6127768</v>
      </c>
      <c r="ALL52" s="3">
        <f t="shared" si="199"/>
        <v>14216421.76</v>
      </c>
      <c r="ALQ52" s="3" t="str">
        <f t="shared" si="200"/>
        <v/>
      </c>
      <c r="ALV52" s="3" t="str">
        <f t="shared" si="201"/>
        <v/>
      </c>
      <c r="AMA52" s="3" t="str">
        <f t="shared" si="202"/>
        <v/>
      </c>
      <c r="AMF52" s="3" t="str">
        <f t="shared" si="203"/>
        <v/>
      </c>
      <c r="AMK52" s="3" t="str">
        <f t="shared" si="204"/>
        <v/>
      </c>
      <c r="AMP52" s="3" t="str">
        <f t="shared" si="205"/>
        <v/>
      </c>
      <c r="AMU52" s="3" t="str">
        <f t="shared" si="206"/>
        <v/>
      </c>
      <c r="AMZ52" s="3" t="str">
        <f t="shared" si="207"/>
        <v/>
      </c>
      <c r="ANB52" s="6">
        <v>38989</v>
      </c>
      <c r="ANC52" s="1">
        <v>9.25</v>
      </c>
      <c r="AND52" s="1">
        <v>4338120</v>
      </c>
      <c r="ANE52" s="3">
        <f t="shared" si="208"/>
        <v>40127610</v>
      </c>
      <c r="ANJ52" s="3" t="str">
        <f t="shared" si="209"/>
        <v/>
      </c>
      <c r="ANO52" s="3" t="str">
        <f t="shared" si="210"/>
        <v/>
      </c>
      <c r="ANQ52" s="6">
        <v>38989</v>
      </c>
      <c r="ANR52" s="1">
        <v>38.58</v>
      </c>
      <c r="ANS52" s="1">
        <v>1180429</v>
      </c>
      <c r="ANT52" s="3">
        <f t="shared" si="211"/>
        <v>45540950.82</v>
      </c>
      <c r="ANV52" s="6">
        <v>38989</v>
      </c>
      <c r="ANW52" s="1">
        <v>8.39</v>
      </c>
      <c r="ANX52" s="1">
        <v>8133929</v>
      </c>
      <c r="ANY52" s="3">
        <f t="shared" si="212"/>
        <v>68243664.310000002</v>
      </c>
      <c r="AOD52" s="3" t="str">
        <f t="shared" si="213"/>
        <v/>
      </c>
      <c r="AOI52" s="3" t="str">
        <f t="shared" si="214"/>
        <v/>
      </c>
      <c r="AOK52" s="6">
        <v>38989</v>
      </c>
      <c r="AOL52" s="1">
        <v>85.6</v>
      </c>
      <c r="AOM52" s="1">
        <v>72104</v>
      </c>
      <c r="AON52" s="3">
        <f t="shared" si="215"/>
        <v>6172102.3999999994</v>
      </c>
      <c r="AOS52" s="3" t="str">
        <f t="shared" si="216"/>
        <v/>
      </c>
      <c r="AOX52" s="3" t="str">
        <f t="shared" si="217"/>
        <v/>
      </c>
      <c r="APC52" s="3" t="str">
        <f t="shared" si="218"/>
        <v/>
      </c>
      <c r="APH52" s="3" t="str">
        <f t="shared" si="219"/>
        <v/>
      </c>
      <c r="APM52" s="3" t="str">
        <f t="shared" si="220"/>
        <v/>
      </c>
      <c r="APO52" s="6">
        <v>38989</v>
      </c>
      <c r="APP52" s="1">
        <v>27.74</v>
      </c>
      <c r="APQ52" s="1">
        <v>26909206</v>
      </c>
      <c r="APR52" s="3">
        <f t="shared" si="221"/>
        <v>746461374.43999994</v>
      </c>
      <c r="APW52" s="3" t="str">
        <f t="shared" si="222"/>
        <v/>
      </c>
      <c r="APY52" s="6">
        <v>38989</v>
      </c>
      <c r="APZ52" s="1">
        <v>5.66</v>
      </c>
      <c r="AQA52" s="1">
        <v>2265754</v>
      </c>
      <c r="AQB52" s="3">
        <f t="shared" si="223"/>
        <v>12824167.640000001</v>
      </c>
      <c r="AQD52" s="6">
        <v>38989</v>
      </c>
      <c r="AQE52" s="1">
        <v>12.83</v>
      </c>
      <c r="AQF52" s="1">
        <v>2017117</v>
      </c>
      <c r="AQG52" s="3">
        <f t="shared" si="224"/>
        <v>25879611.109999999</v>
      </c>
      <c r="AQL52" s="3" t="str">
        <f t="shared" si="225"/>
        <v/>
      </c>
      <c r="AQQ52" s="3" t="str">
        <f t="shared" si="226"/>
        <v/>
      </c>
      <c r="AQS52" s="6">
        <v>38989</v>
      </c>
      <c r="AQT52" s="1">
        <v>23.39</v>
      </c>
      <c r="AQU52" s="1">
        <v>13602374</v>
      </c>
      <c r="AQV52" s="3">
        <f t="shared" si="227"/>
        <v>318159527.86000001</v>
      </c>
      <c r="ARA52" s="3" t="str">
        <f t="shared" si="228"/>
        <v/>
      </c>
      <c r="ARC52" s="6">
        <v>38989</v>
      </c>
      <c r="ARD52" s="1">
        <v>34.78</v>
      </c>
      <c r="ARE52" s="1">
        <v>44940471</v>
      </c>
      <c r="ARF52" s="3">
        <f t="shared" si="229"/>
        <v>1563029581.3800001</v>
      </c>
      <c r="ARH52" s="6">
        <v>38989</v>
      </c>
      <c r="ARI52" s="1">
        <v>1.06</v>
      </c>
      <c r="ARJ52" s="1">
        <v>26962396</v>
      </c>
      <c r="ARK52" s="3">
        <f t="shared" si="230"/>
        <v>28580139.760000002</v>
      </c>
      <c r="ARM52" s="6">
        <v>38989</v>
      </c>
      <c r="ARN52" s="1">
        <v>14.46</v>
      </c>
      <c r="ARO52" s="1">
        <v>7794669</v>
      </c>
      <c r="ARP52" s="3">
        <f t="shared" si="231"/>
        <v>112710913.74000001</v>
      </c>
      <c r="ARU52" s="3" t="str">
        <f t="shared" si="232"/>
        <v/>
      </c>
      <c r="ARZ52" s="3" t="str">
        <f t="shared" si="233"/>
        <v/>
      </c>
      <c r="ASE52" s="3" t="str">
        <f t="shared" si="234"/>
        <v/>
      </c>
      <c r="ASJ52" s="3" t="str">
        <f t="shared" si="235"/>
        <v/>
      </c>
      <c r="ASO52" s="3" t="str">
        <f t="shared" si="236"/>
        <v/>
      </c>
      <c r="ASQ52" s="6">
        <v>38989</v>
      </c>
      <c r="ASR52" s="1">
        <v>16.246700000000001</v>
      </c>
      <c r="ASS52" s="1">
        <v>43458749</v>
      </c>
      <c r="AST52" s="3">
        <f t="shared" si="237"/>
        <v>706061257.37830007</v>
      </c>
      <c r="ASY52" s="3" t="str">
        <f t="shared" si="238"/>
        <v/>
      </c>
      <c r="ATD52" s="3" t="str">
        <f t="shared" si="239"/>
        <v/>
      </c>
      <c r="ATF52" s="6">
        <v>38989</v>
      </c>
      <c r="ATG52" s="1">
        <v>3.63</v>
      </c>
      <c r="ATH52" s="1">
        <v>80244943</v>
      </c>
      <c r="ATI52" s="3">
        <f t="shared" si="240"/>
        <v>291289143.08999997</v>
      </c>
      <c r="ATN52" s="3" t="str">
        <f t="shared" si="241"/>
        <v/>
      </c>
      <c r="ATS52" s="3" t="str">
        <f t="shared" si="242"/>
        <v/>
      </c>
      <c r="ATX52" s="3" t="str">
        <f t="shared" si="243"/>
        <v/>
      </c>
      <c r="ATZ52" s="6">
        <v>38989</v>
      </c>
      <c r="AUA52" s="1">
        <v>29.91</v>
      </c>
      <c r="AUB52" s="1">
        <v>2730200</v>
      </c>
      <c r="AUC52" s="3">
        <f t="shared" si="244"/>
        <v>81660282</v>
      </c>
      <c r="AUH52" s="3" t="str">
        <f t="shared" si="245"/>
        <v/>
      </c>
      <c r="AUM52" s="3" t="str">
        <f t="shared" si="246"/>
        <v/>
      </c>
      <c r="AUR52" s="3" t="str">
        <f t="shared" si="247"/>
        <v/>
      </c>
      <c r="AUT52" s="6">
        <v>38989</v>
      </c>
      <c r="AUU52" s="1">
        <v>16.100000000000001</v>
      </c>
      <c r="AUV52" s="1">
        <v>10302039</v>
      </c>
      <c r="AUW52" s="3">
        <f t="shared" si="248"/>
        <v>165862827.90000001</v>
      </c>
      <c r="AVB52" s="3" t="str">
        <f t="shared" si="249"/>
        <v/>
      </c>
      <c r="AVD52" s="6">
        <v>38989</v>
      </c>
      <c r="AVE52" s="1">
        <v>17.440000000000001</v>
      </c>
      <c r="AVF52" s="1">
        <v>603073358</v>
      </c>
      <c r="AVG52" s="3">
        <f t="shared" si="250"/>
        <v>10517599363.52</v>
      </c>
      <c r="AVI52" s="6">
        <v>38989</v>
      </c>
      <c r="AVJ52" s="1">
        <v>17.53</v>
      </c>
      <c r="AVK52" s="1">
        <v>42480200</v>
      </c>
      <c r="AVL52" s="3">
        <f t="shared" si="251"/>
        <v>744677906</v>
      </c>
      <c r="AVQ52" s="3" t="str">
        <f t="shared" si="252"/>
        <v/>
      </c>
      <c r="AVS52" s="6">
        <v>38989</v>
      </c>
      <c r="AVT52" s="1">
        <v>7.835</v>
      </c>
      <c r="AVU52" s="1">
        <v>9575164</v>
      </c>
      <c r="AVV52" s="3">
        <f t="shared" si="253"/>
        <v>75021409.939999998</v>
      </c>
      <c r="AVX52" s="6">
        <v>38989</v>
      </c>
      <c r="AVY52" s="1">
        <v>20.59</v>
      </c>
      <c r="AVZ52" s="1">
        <v>38183890</v>
      </c>
      <c r="AWA52" s="3">
        <f t="shared" si="254"/>
        <v>786206295.10000002</v>
      </c>
      <c r="AWF52" s="3" t="str">
        <f t="shared" si="255"/>
        <v/>
      </c>
      <c r="AWH52" s="6">
        <v>38989</v>
      </c>
      <c r="AWI52" s="1">
        <v>15.55</v>
      </c>
      <c r="AWJ52" s="1">
        <v>8668885</v>
      </c>
      <c r="AWK52" s="3">
        <f t="shared" si="256"/>
        <v>134801161.75</v>
      </c>
      <c r="AWP52" s="3" t="str">
        <f t="shared" si="257"/>
        <v/>
      </c>
      <c r="AWU52" s="3" t="str">
        <f t="shared" si="258"/>
        <v/>
      </c>
      <c r="AWZ52" s="3" t="str">
        <f t="shared" si="259"/>
        <v/>
      </c>
      <c r="AXE52" s="3" t="str">
        <f t="shared" si="260"/>
        <v/>
      </c>
      <c r="AXG52" s="6">
        <v>38989</v>
      </c>
      <c r="AXH52" s="1">
        <v>8.3350000000000009</v>
      </c>
      <c r="AXI52" s="1">
        <v>5837310</v>
      </c>
      <c r="AXJ52" s="3">
        <f t="shared" si="261"/>
        <v>48653978.850000001</v>
      </c>
      <c r="AXO52" s="3" t="str">
        <f t="shared" si="262"/>
        <v/>
      </c>
      <c r="AXT52" s="3" t="str">
        <f t="shared" si="263"/>
        <v/>
      </c>
      <c r="AXY52" s="3" t="str">
        <f t="shared" si="264"/>
        <v/>
      </c>
      <c r="AYA52" s="6">
        <v>38989</v>
      </c>
      <c r="AYB52" s="1">
        <v>17.89</v>
      </c>
      <c r="AYC52" s="1">
        <v>21437850</v>
      </c>
      <c r="AYD52" s="3">
        <f t="shared" si="265"/>
        <v>383523136.5</v>
      </c>
      <c r="AYF52" s="6">
        <v>38989</v>
      </c>
      <c r="AYG52" s="1">
        <v>22.88</v>
      </c>
      <c r="AYH52" s="1">
        <v>33304851</v>
      </c>
      <c r="AYI52" s="3">
        <f t="shared" si="266"/>
        <v>762014990.88</v>
      </c>
      <c r="AYK52" s="6">
        <v>38989</v>
      </c>
      <c r="AYL52" s="1">
        <v>0.93</v>
      </c>
      <c r="AYM52" s="1">
        <v>23370283</v>
      </c>
      <c r="AYN52" s="3">
        <f t="shared" si="267"/>
        <v>21734363.190000001</v>
      </c>
      <c r="AYP52" s="6">
        <v>38989</v>
      </c>
      <c r="AYQ52" s="1">
        <v>18.465</v>
      </c>
      <c r="AYR52" s="1">
        <v>7505400</v>
      </c>
      <c r="AYS52" s="3">
        <f t="shared" si="268"/>
        <v>138587211</v>
      </c>
      <c r="AYX52" s="3" t="str">
        <f t="shared" si="269"/>
        <v/>
      </c>
      <c r="AYZ52" s="6">
        <v>38989</v>
      </c>
      <c r="AZA52" s="1">
        <v>9.9608000000000008</v>
      </c>
      <c r="AZB52" s="1">
        <v>271549811</v>
      </c>
      <c r="AZC52" s="3">
        <f t="shared" si="270"/>
        <v>2704853357.4088001</v>
      </c>
      <c r="AZH52" s="3" t="str">
        <f t="shared" si="271"/>
        <v/>
      </c>
      <c r="AZJ52" s="6">
        <v>38989</v>
      </c>
      <c r="AZK52" s="1">
        <v>19.600000000000001</v>
      </c>
      <c r="AZL52" s="1">
        <v>36127219</v>
      </c>
      <c r="AZM52" s="3">
        <f t="shared" si="272"/>
        <v>708093492.4000001</v>
      </c>
      <c r="AZO52" s="6">
        <v>38989</v>
      </c>
      <c r="AZP52" s="1">
        <v>28.55</v>
      </c>
      <c r="AZQ52" s="1">
        <v>42438700</v>
      </c>
      <c r="AZR52" s="3">
        <f t="shared" si="273"/>
        <v>1211624885</v>
      </c>
      <c r="AZT52" s="6">
        <v>38989</v>
      </c>
      <c r="AZU52" s="1">
        <v>23.69</v>
      </c>
      <c r="AZV52" s="1">
        <v>48529605</v>
      </c>
      <c r="AZW52" s="3">
        <f t="shared" si="274"/>
        <v>1149666342.45</v>
      </c>
      <c r="BAB52" s="3" t="str">
        <f t="shared" si="275"/>
        <v/>
      </c>
      <c r="BAG52" s="3" t="str">
        <f t="shared" si="276"/>
        <v/>
      </c>
      <c r="BAL52" s="3" t="str">
        <f t="shared" si="277"/>
        <v/>
      </c>
      <c r="BAQ52" s="3" t="str">
        <f t="shared" si="278"/>
        <v/>
      </c>
      <c r="BAS52" s="6">
        <v>38989</v>
      </c>
      <c r="BAT52" s="1">
        <v>29.04</v>
      </c>
      <c r="BAU52" s="1">
        <v>86459723</v>
      </c>
      <c r="BAV52" s="3">
        <f t="shared" si="279"/>
        <v>2510790355.9200001</v>
      </c>
      <c r="BBA52" s="3" t="str">
        <f t="shared" si="280"/>
        <v/>
      </c>
      <c r="BBF52" s="3" t="str">
        <f t="shared" si="281"/>
        <v/>
      </c>
      <c r="BBK52" s="3" t="str">
        <f t="shared" si="282"/>
        <v/>
      </c>
      <c r="BBP52" s="3" t="str">
        <f t="shared" si="283"/>
        <v/>
      </c>
      <c r="BBU52" s="3" t="str">
        <f t="shared" si="284"/>
        <v/>
      </c>
      <c r="BBW52" s="6">
        <v>38989</v>
      </c>
      <c r="BBX52" s="1">
        <v>22.44</v>
      </c>
      <c r="BBY52" s="1">
        <v>55472547</v>
      </c>
      <c r="BBZ52" s="3">
        <f t="shared" si="285"/>
        <v>1244803954.6800001</v>
      </c>
      <c r="BCE52" s="3" t="str">
        <f t="shared" si="286"/>
        <v/>
      </c>
      <c r="BCJ52" s="3" t="str">
        <f t="shared" si="287"/>
        <v/>
      </c>
      <c r="BCO52" s="3" t="str">
        <f t="shared" si="288"/>
        <v/>
      </c>
      <c r="BCT52" s="3" t="str">
        <f t="shared" si="289"/>
        <v/>
      </c>
      <c r="BCY52" s="3" t="str">
        <f t="shared" si="290"/>
        <v/>
      </c>
      <c r="BDD52" s="3" t="str">
        <f t="shared" si="291"/>
        <v/>
      </c>
      <c r="BDI52" s="3" t="str">
        <f t="shared" si="292"/>
        <v/>
      </c>
      <c r="BDN52" s="3" t="str">
        <f t="shared" si="293"/>
        <v/>
      </c>
      <c r="BDS52" s="3" t="str">
        <f t="shared" si="294"/>
        <v/>
      </c>
      <c r="BDU52" s="6">
        <v>38989</v>
      </c>
      <c r="BDV52" s="1">
        <v>14.41</v>
      </c>
      <c r="BDW52" s="1">
        <v>121610682</v>
      </c>
      <c r="BDX52" s="3">
        <f t="shared" si="295"/>
        <v>1752409927.6200001</v>
      </c>
      <c r="BDZ52" s="6">
        <v>38989</v>
      </c>
      <c r="BEA52" s="1">
        <v>16.07</v>
      </c>
      <c r="BEB52" s="1">
        <v>271934141</v>
      </c>
      <c r="BEC52" s="3">
        <f t="shared" si="296"/>
        <v>4369981645.8699999</v>
      </c>
      <c r="BEH52" s="3" t="str">
        <f t="shared" si="297"/>
        <v/>
      </c>
      <c r="BEM52" s="3" t="str">
        <f t="shared" si="298"/>
        <v/>
      </c>
      <c r="BER52" s="3" t="str">
        <f t="shared" si="299"/>
        <v/>
      </c>
      <c r="BET52" s="6">
        <v>38989</v>
      </c>
      <c r="BEU52" s="1">
        <v>32.39</v>
      </c>
      <c r="BEV52" s="1">
        <v>88771200</v>
      </c>
      <c r="BEW52" s="3">
        <f t="shared" si="300"/>
        <v>2875299168</v>
      </c>
      <c r="BEY52" s="6">
        <v>38989</v>
      </c>
      <c r="BEZ52" s="1">
        <v>36.57</v>
      </c>
      <c r="BFA52" s="1">
        <v>43969700</v>
      </c>
      <c r="BFB52" s="3">
        <f t="shared" si="301"/>
        <v>1607971929</v>
      </c>
      <c r="BFD52" s="6">
        <v>38989</v>
      </c>
      <c r="BFE52" s="1">
        <v>9.4600000000000009</v>
      </c>
      <c r="BFF52" s="1">
        <v>9925396</v>
      </c>
      <c r="BFG52" s="3">
        <f t="shared" si="302"/>
        <v>93894246.160000011</v>
      </c>
      <c r="BFL52" s="3" t="str">
        <f t="shared" si="303"/>
        <v/>
      </c>
      <c r="BFN52" s="6">
        <v>38989</v>
      </c>
      <c r="BFO52" s="1">
        <v>7.06</v>
      </c>
      <c r="BFP52" s="1">
        <v>569274357</v>
      </c>
      <c r="BFQ52" s="3">
        <f t="shared" si="304"/>
        <v>4019076960.4199996</v>
      </c>
      <c r="BFS52" s="6">
        <v>38989</v>
      </c>
      <c r="BFT52" s="1">
        <v>2.8279000000000001</v>
      </c>
      <c r="BFU52" s="1">
        <v>182229000</v>
      </c>
      <c r="BFV52" s="3">
        <f t="shared" si="305"/>
        <v>515325389.10000002</v>
      </c>
      <c r="BFX52" s="6">
        <v>38989</v>
      </c>
      <c r="BFY52" s="1">
        <v>23.01</v>
      </c>
      <c r="BFZ52" s="1">
        <v>11088500</v>
      </c>
      <c r="BGA52" s="3">
        <f t="shared" si="306"/>
        <v>255146385.00000003</v>
      </c>
      <c r="BGF52" s="3" t="str">
        <f t="shared" si="307"/>
        <v/>
      </c>
      <c r="BGH52" s="6">
        <v>38989</v>
      </c>
      <c r="BGI52" s="1">
        <v>19.850000000000001</v>
      </c>
      <c r="BGJ52" s="1">
        <v>13234900</v>
      </c>
      <c r="BGK52" s="3">
        <f t="shared" si="308"/>
        <v>262712765.00000003</v>
      </c>
      <c r="BGM52" s="6">
        <v>38989</v>
      </c>
      <c r="BGN52" s="1">
        <v>34.659999999999997</v>
      </c>
      <c r="BGO52" s="1">
        <v>13491122</v>
      </c>
      <c r="BGP52" s="3">
        <f t="shared" si="309"/>
        <v>467602288.51999998</v>
      </c>
      <c r="BGR52" s="6">
        <v>38989</v>
      </c>
      <c r="BGS52" s="1">
        <v>33.97</v>
      </c>
      <c r="BGT52" s="1">
        <v>101748000</v>
      </c>
      <c r="BGU52" s="3">
        <f t="shared" si="310"/>
        <v>3456379560</v>
      </c>
      <c r="BGZ52" s="3" t="str">
        <f t="shared" si="311"/>
        <v/>
      </c>
      <c r="BHB52" s="6">
        <v>38989</v>
      </c>
      <c r="BHC52" s="1">
        <v>8.7100000000000009</v>
      </c>
      <c r="BHD52" s="1">
        <v>25736646</v>
      </c>
      <c r="BHE52" s="3">
        <f t="shared" si="312"/>
        <v>224166186.66000003</v>
      </c>
      <c r="BHJ52" s="3" t="str">
        <f t="shared" si="313"/>
        <v/>
      </c>
      <c r="BHL52" s="6">
        <v>38989</v>
      </c>
      <c r="BHM52" s="1">
        <v>12.64</v>
      </c>
      <c r="BHN52" s="1">
        <v>273536359</v>
      </c>
      <c r="BHO52" s="3">
        <f t="shared" si="314"/>
        <v>3457499577.7600002</v>
      </c>
      <c r="BHQ52" s="6">
        <v>38989</v>
      </c>
      <c r="BHR52" s="1">
        <v>47.279000000000003</v>
      </c>
      <c r="BHS52" s="1">
        <v>53350800</v>
      </c>
      <c r="BHT52" s="3">
        <f t="shared" si="315"/>
        <v>2522372473.2000003</v>
      </c>
      <c r="BHV52" s="6">
        <v>38989</v>
      </c>
      <c r="BHW52" s="1">
        <v>44.64</v>
      </c>
      <c r="BHX52" s="1">
        <v>22095709</v>
      </c>
      <c r="BHY52" s="3">
        <f t="shared" si="316"/>
        <v>986352449.75999999</v>
      </c>
      <c r="BIA52" s="6">
        <v>38989</v>
      </c>
      <c r="BIB52" s="1">
        <v>17.28</v>
      </c>
      <c r="BIC52" s="1">
        <v>602269149</v>
      </c>
      <c r="BID52" s="3">
        <f t="shared" si="317"/>
        <v>10407210894.720001</v>
      </c>
      <c r="BIF52" s="6">
        <v>38989</v>
      </c>
      <c r="BIG52" s="1">
        <v>23.09</v>
      </c>
      <c r="BIH52" s="1">
        <v>407924000</v>
      </c>
      <c r="BII52" s="3">
        <f t="shared" si="318"/>
        <v>9418965160</v>
      </c>
      <c r="BIK52" s="6">
        <v>38989</v>
      </c>
      <c r="BIL52" s="1">
        <v>11.77</v>
      </c>
      <c r="BIM52" s="1">
        <v>116865224</v>
      </c>
      <c r="BIN52" s="3">
        <f t="shared" si="319"/>
        <v>1375503686.48</v>
      </c>
      <c r="BIP52" s="6">
        <v>38989</v>
      </c>
      <c r="BIQ52" s="1">
        <v>18.95</v>
      </c>
      <c r="BIR52" s="1">
        <v>429193300</v>
      </c>
      <c r="BIS52" s="3">
        <f t="shared" si="320"/>
        <v>8133213035</v>
      </c>
      <c r="BIU52" s="6">
        <v>38989</v>
      </c>
      <c r="BIV52" s="1">
        <v>16.96</v>
      </c>
      <c r="BIW52" s="1">
        <v>144533000</v>
      </c>
      <c r="BIX52" s="3">
        <f t="shared" si="321"/>
        <v>2451279680</v>
      </c>
      <c r="BIZ52" s="6">
        <v>38989</v>
      </c>
      <c r="BJA52" s="1">
        <v>37.01</v>
      </c>
      <c r="BJB52" s="1">
        <v>286657639</v>
      </c>
      <c r="BJC52" s="3">
        <f t="shared" si="322"/>
        <v>10609199219.389999</v>
      </c>
      <c r="BJH52" s="3" t="str">
        <f t="shared" si="323"/>
        <v/>
      </c>
      <c r="BJJ52" s="6">
        <v>38989</v>
      </c>
      <c r="BJK52" s="1">
        <v>19.72</v>
      </c>
      <c r="BJL52" s="1">
        <v>52370504</v>
      </c>
      <c r="BJM52" s="3">
        <f t="shared" si="324"/>
        <v>1032746338.88</v>
      </c>
      <c r="BJR52" s="3" t="str">
        <f t="shared" si="325"/>
        <v/>
      </c>
      <c r="BJT52" s="6">
        <v>38989</v>
      </c>
      <c r="BJU52" s="1">
        <v>24.85</v>
      </c>
      <c r="BJV52" s="1">
        <v>1282879900</v>
      </c>
      <c r="BJW52" s="3">
        <f t="shared" si="326"/>
        <v>31879565515</v>
      </c>
      <c r="BKB52" s="3" t="str">
        <f t="shared" si="327"/>
        <v/>
      </c>
      <c r="BKG52" s="3" t="str">
        <f t="shared" si="328"/>
        <v/>
      </c>
      <c r="BKI52" s="6">
        <v>38989</v>
      </c>
      <c r="BKJ52" s="1">
        <v>28.08</v>
      </c>
      <c r="BKK52" s="1">
        <v>357118865</v>
      </c>
      <c r="BKL52" s="3">
        <f t="shared" si="329"/>
        <v>10027897729.199999</v>
      </c>
      <c r="BKQ52" s="3" t="str">
        <f t="shared" si="330"/>
        <v/>
      </c>
      <c r="BKS52" s="6">
        <v>38989</v>
      </c>
      <c r="BKT52" s="1">
        <v>11.38</v>
      </c>
      <c r="BKU52" s="1">
        <v>52936825</v>
      </c>
      <c r="BKV52" s="3">
        <f t="shared" si="331"/>
        <v>602421068.5</v>
      </c>
      <c r="BKX52" s="6">
        <v>38989</v>
      </c>
      <c r="BKY52" s="1">
        <v>63</v>
      </c>
      <c r="BKZ52" s="1">
        <v>53635000</v>
      </c>
      <c r="BLA52" s="3">
        <f t="shared" si="332"/>
        <v>3379005000</v>
      </c>
      <c r="BLC52" s="6">
        <v>38989</v>
      </c>
      <c r="BLD52" s="1">
        <v>44.47</v>
      </c>
      <c r="BLE52" s="1">
        <v>268400489</v>
      </c>
      <c r="BLF52" s="3">
        <f t="shared" si="333"/>
        <v>11935769745.83</v>
      </c>
      <c r="BLH52" s="6">
        <v>38989</v>
      </c>
      <c r="BLI52" s="1">
        <v>121.4</v>
      </c>
      <c r="BLJ52" s="1">
        <v>12119000</v>
      </c>
      <c r="BLK52" s="3">
        <f t="shared" si="334"/>
        <v>1471246600</v>
      </c>
      <c r="BLM52" s="6">
        <v>38989</v>
      </c>
      <c r="BLN52" s="1">
        <v>21.95</v>
      </c>
      <c r="BLO52" s="1">
        <v>422177596</v>
      </c>
      <c r="BLP52" s="3">
        <f t="shared" si="335"/>
        <v>9266798232.1999989</v>
      </c>
      <c r="BLR52" s="6">
        <v>38989</v>
      </c>
      <c r="BLS52" s="1">
        <v>21.28</v>
      </c>
      <c r="BLT52" s="1">
        <v>969560161</v>
      </c>
      <c r="BLU52" s="3">
        <f t="shared" si="336"/>
        <v>20632240226.080002</v>
      </c>
      <c r="BLZ52" s="3" t="str">
        <f t="shared" si="337"/>
        <v/>
      </c>
      <c r="BMB52" s="6">
        <v>38989</v>
      </c>
      <c r="BMC52" s="1">
        <v>22.025600000000001</v>
      </c>
      <c r="BMD52" s="1">
        <v>169716400</v>
      </c>
      <c r="BME52" s="3">
        <f t="shared" si="338"/>
        <v>3738105539.8400002</v>
      </c>
      <c r="BMJ52" s="3" t="str">
        <f t="shared" si="339"/>
        <v/>
      </c>
      <c r="BML52" s="6">
        <v>38989</v>
      </c>
      <c r="BMM52" s="1">
        <v>35.25</v>
      </c>
      <c r="BMN52" s="1">
        <v>194714100</v>
      </c>
      <c r="BMO52" s="3">
        <f t="shared" si="340"/>
        <v>6863672025</v>
      </c>
      <c r="BMQ52" s="6">
        <v>38989</v>
      </c>
      <c r="BMR52" s="1">
        <v>18.100000000000001</v>
      </c>
      <c r="BMS52" s="1">
        <v>211942300</v>
      </c>
      <c r="BMT52" s="3">
        <f t="shared" si="341"/>
        <v>3836155630.0000005</v>
      </c>
      <c r="BMV52" s="6">
        <v>38989</v>
      </c>
      <c r="BMW52" s="1">
        <v>31.32</v>
      </c>
      <c r="BMX52" s="1">
        <v>22998500</v>
      </c>
      <c r="BMY52" s="3">
        <f t="shared" si="342"/>
        <v>720313020</v>
      </c>
      <c r="BND52" s="3" t="str">
        <f t="shared" si="343"/>
        <v/>
      </c>
      <c r="BNF52" s="6">
        <v>38989</v>
      </c>
      <c r="BNG52" s="1">
        <v>41.65</v>
      </c>
      <c r="BNH52" s="1">
        <v>78199600</v>
      </c>
      <c r="BNI52" s="3">
        <f t="shared" si="344"/>
        <v>3257013340</v>
      </c>
      <c r="BNK52" s="6">
        <v>38989</v>
      </c>
      <c r="BNL52" s="1">
        <v>52.72</v>
      </c>
      <c r="BNM52" s="1">
        <v>99575000</v>
      </c>
      <c r="BNN52" s="3">
        <f t="shared" si="345"/>
        <v>5249594000</v>
      </c>
      <c r="BNP52" s="6">
        <v>38989</v>
      </c>
      <c r="BNQ52" s="1">
        <v>45.33</v>
      </c>
      <c r="BNR52" s="1">
        <v>210540228</v>
      </c>
      <c r="BNS52" s="3">
        <f t="shared" si="346"/>
        <v>9543788535.2399998</v>
      </c>
      <c r="BNU52" s="6">
        <v>38989</v>
      </c>
      <c r="BNV52" s="1">
        <v>55.11</v>
      </c>
      <c r="BNW52" s="1">
        <v>22648400</v>
      </c>
      <c r="BNX52" s="3">
        <f t="shared" si="347"/>
        <v>1248153324</v>
      </c>
      <c r="BNZ52" s="6">
        <v>38989</v>
      </c>
      <c r="BOA52" s="1">
        <v>55.84</v>
      </c>
      <c r="BOB52" s="1">
        <v>222631597</v>
      </c>
      <c r="BOC52" s="3">
        <f t="shared" si="348"/>
        <v>12431748376.480001</v>
      </c>
      <c r="BOE52" s="6">
        <v>38989</v>
      </c>
      <c r="BOF52" s="1">
        <v>60.1</v>
      </c>
      <c r="BOG52" s="1">
        <v>29161654</v>
      </c>
      <c r="BOH52" s="3">
        <f t="shared" si="349"/>
        <v>1752615405.4000001</v>
      </c>
      <c r="BOJ52" s="6">
        <v>38989</v>
      </c>
      <c r="BOK52" s="1">
        <v>16.657499999999999</v>
      </c>
      <c r="BOL52" s="1">
        <v>916781700</v>
      </c>
      <c r="BOM52" s="3">
        <f t="shared" si="350"/>
        <v>15271291167.749998</v>
      </c>
      <c r="BOO52" s="6">
        <v>38989</v>
      </c>
      <c r="BOP52" s="1">
        <v>32.090000000000003</v>
      </c>
      <c r="BOQ52" s="1">
        <v>163048368</v>
      </c>
      <c r="BOR52" s="3">
        <f t="shared" si="351"/>
        <v>5232222129.1200008</v>
      </c>
      <c r="BOT52" s="6">
        <v>38989</v>
      </c>
      <c r="BOU52" s="1">
        <v>11.9361</v>
      </c>
      <c r="BOV52" s="1">
        <v>1267300231</v>
      </c>
      <c r="BOW52" s="3">
        <f t="shared" si="352"/>
        <v>15126622287.2391</v>
      </c>
      <c r="BOY52" s="6">
        <v>38989</v>
      </c>
      <c r="BOZ52" s="1">
        <v>35.15</v>
      </c>
      <c r="BPA52" s="1">
        <v>184468452</v>
      </c>
      <c r="BPB52" s="3">
        <f t="shared" si="353"/>
        <v>6484066087.8000002</v>
      </c>
      <c r="BPG52" s="3" t="str">
        <f t="shared" si="354"/>
        <v/>
      </c>
      <c r="BPI52" s="6">
        <v>38989</v>
      </c>
      <c r="BPJ52" s="1">
        <v>17.91</v>
      </c>
      <c r="BPK52" s="1">
        <v>380052860</v>
      </c>
      <c r="BPL52" s="3">
        <f t="shared" si="355"/>
        <v>6806746722.6000004</v>
      </c>
      <c r="BPQ52" s="3" t="str">
        <f t="shared" si="356"/>
        <v/>
      </c>
      <c r="BPS52" s="6">
        <v>38989</v>
      </c>
      <c r="BPT52" s="1">
        <v>17.73</v>
      </c>
      <c r="BPU52" s="1">
        <v>1685456271</v>
      </c>
      <c r="BPV52" s="3">
        <f t="shared" si="357"/>
        <v>29883139684.830002</v>
      </c>
      <c r="BPX52" s="6">
        <v>38989</v>
      </c>
      <c r="BPY52" s="1">
        <v>8.9700000000000006</v>
      </c>
      <c r="BPZ52" s="1">
        <v>529847600</v>
      </c>
      <c r="BQA52" s="3">
        <f t="shared" si="358"/>
        <v>4752732972</v>
      </c>
      <c r="BQF52" s="3" t="str">
        <f t="shared" si="359"/>
        <v/>
      </c>
      <c r="BQH52" s="6">
        <v>38989</v>
      </c>
      <c r="BQI52" s="1">
        <v>3.254</v>
      </c>
      <c r="BQJ52" s="1">
        <v>676467512</v>
      </c>
      <c r="BQK52" s="3">
        <f t="shared" si="360"/>
        <v>2201225284.0479999</v>
      </c>
      <c r="BQM52" s="6">
        <v>38989</v>
      </c>
      <c r="BQN52" s="1">
        <v>37.46</v>
      </c>
      <c r="BQO52" s="1">
        <v>334576660</v>
      </c>
      <c r="BQP52" s="3">
        <f t="shared" si="361"/>
        <v>12533241683.6</v>
      </c>
      <c r="BQU52" s="3" t="str">
        <f t="shared" si="362"/>
        <v/>
      </c>
      <c r="BQW52" s="6">
        <v>38989</v>
      </c>
      <c r="BQX52" s="1">
        <v>17.192499999999999</v>
      </c>
      <c r="BQY52" s="1">
        <v>913552868</v>
      </c>
      <c r="BQZ52" s="3">
        <f t="shared" si="363"/>
        <v>15706257683.089998</v>
      </c>
      <c r="BRB52" s="6">
        <v>38989</v>
      </c>
      <c r="BRC52" s="1">
        <v>19.726700000000001</v>
      </c>
      <c r="BRD52" s="1">
        <v>999216590</v>
      </c>
      <c r="BRE52" s="3">
        <f t="shared" si="364"/>
        <v>19711245905.952999</v>
      </c>
      <c r="BRG52" s="6">
        <v>38989</v>
      </c>
      <c r="BRH52" s="1">
        <v>22.98</v>
      </c>
      <c r="BRI52" s="1">
        <v>3236302971</v>
      </c>
      <c r="BRJ52" s="3">
        <f t="shared" si="365"/>
        <v>74370242273.580002</v>
      </c>
      <c r="BRL52" s="6">
        <v>38989</v>
      </c>
      <c r="BRM52" s="1">
        <v>20.57</v>
      </c>
      <c r="BRN52" s="1">
        <v>3960372492</v>
      </c>
      <c r="BRO52" s="3">
        <f t="shared" si="366"/>
        <v>81464862160.440002</v>
      </c>
      <c r="BRQ52" s="6">
        <v>38989</v>
      </c>
      <c r="BRR52" s="1">
        <v>17.739999999999998</v>
      </c>
      <c r="BRS52" s="1">
        <v>2777974114</v>
      </c>
      <c r="BRT52" s="3">
        <f t="shared" si="367"/>
        <v>49281260782.359993</v>
      </c>
      <c r="BRV52" s="6">
        <v>38989</v>
      </c>
      <c r="BRW52" s="1">
        <v>64.86</v>
      </c>
      <c r="BRX52" s="1">
        <v>566071800</v>
      </c>
      <c r="BRY52" s="3">
        <f t="shared" si="368"/>
        <v>36715416948</v>
      </c>
      <c r="BSD52" s="3" t="str">
        <f t="shared" si="369"/>
        <v/>
      </c>
      <c r="BSF52" s="6">
        <v>38989</v>
      </c>
      <c r="BSG52" s="1">
        <v>36.18</v>
      </c>
      <c r="BSH52" s="1">
        <v>530875500</v>
      </c>
      <c r="BSI52" s="3">
        <f t="shared" si="370"/>
        <v>19207075590</v>
      </c>
      <c r="BSN52" s="3" t="str">
        <f t="shared" si="371"/>
        <v/>
      </c>
      <c r="BSP52" s="6">
        <v>38989</v>
      </c>
      <c r="BSQ52" s="1">
        <v>201.14500000000001</v>
      </c>
      <c r="BSR52" s="1">
        <v>356628788</v>
      </c>
      <c r="BSS52" s="3">
        <f t="shared" si="372"/>
        <v>71734097562.26001</v>
      </c>
      <c r="BSU52" s="6">
        <v>38989</v>
      </c>
      <c r="BSV52" s="1">
        <v>10.9971</v>
      </c>
      <c r="BSW52" s="1">
        <v>13284394228</v>
      </c>
      <c r="BSX52" s="3">
        <f t="shared" si="373"/>
        <v>146089811764.7388</v>
      </c>
    </row>
    <row r="53" spans="2:1020 1025:1870" x14ac:dyDescent="0.2">
      <c r="B53" s="6">
        <v>38898</v>
      </c>
      <c r="C53" s="1">
        <v>9.6</v>
      </c>
      <c r="D53" s="1">
        <v>33129</v>
      </c>
      <c r="E53" s="3">
        <f t="shared" si="0"/>
        <v>318038.39999999997</v>
      </c>
      <c r="G53" s="6">
        <v>38807</v>
      </c>
      <c r="H53" s="1">
        <v>8.9999999999999993E-3</v>
      </c>
      <c r="I53" s="1">
        <v>525593</v>
      </c>
      <c r="J53" s="3">
        <f t="shared" si="1"/>
        <v>4730.3369999999995</v>
      </c>
      <c r="O53" s="3" t="str">
        <f t="shared" si="2"/>
        <v/>
      </c>
      <c r="T53" s="3" t="str">
        <f t="shared" si="3"/>
        <v/>
      </c>
      <c r="Y53" s="3" t="str">
        <f t="shared" si="4"/>
        <v/>
      </c>
      <c r="AA53" s="6">
        <v>38898</v>
      </c>
      <c r="AB53" s="1">
        <v>1.25E-4</v>
      </c>
      <c r="AC53" s="1">
        <v>1501</v>
      </c>
      <c r="AD53" s="3">
        <f t="shared" si="5"/>
        <v>0.18762500000000001</v>
      </c>
      <c r="AF53" s="6">
        <v>38625</v>
      </c>
      <c r="AG53" s="1">
        <v>1.25E-4</v>
      </c>
      <c r="AH53" s="1">
        <v>73233</v>
      </c>
      <c r="AI53" s="3">
        <f t="shared" si="6"/>
        <v>9.1541250000000005</v>
      </c>
      <c r="AK53" s="6">
        <v>38898</v>
      </c>
      <c r="AL53" s="1">
        <v>848.34400000000005</v>
      </c>
      <c r="AM53" s="1">
        <v>1130</v>
      </c>
      <c r="AN53" s="3">
        <f t="shared" si="7"/>
        <v>958628.72000000009</v>
      </c>
      <c r="AS53" s="3" t="str">
        <f t="shared" si="8"/>
        <v/>
      </c>
      <c r="AX53" s="3" t="str">
        <f t="shared" si="9"/>
        <v/>
      </c>
      <c r="AZ53" s="6">
        <v>38898</v>
      </c>
      <c r="BA53" s="1">
        <v>113.63639999999999</v>
      </c>
      <c r="BB53" s="1">
        <v>9</v>
      </c>
      <c r="BC53" s="3">
        <f t="shared" si="10"/>
        <v>1022.7275999999999</v>
      </c>
      <c r="BE53" s="6">
        <v>38716</v>
      </c>
      <c r="BF53" s="1">
        <v>6.2500000000000001E-4</v>
      </c>
      <c r="BG53" s="1">
        <v>4969656</v>
      </c>
      <c r="BH53" s="3">
        <f t="shared" si="11"/>
        <v>3106.0349999999999</v>
      </c>
      <c r="BJ53" s="6">
        <v>38898</v>
      </c>
      <c r="BK53" s="1">
        <v>0.65</v>
      </c>
      <c r="BL53" s="1">
        <v>1244384</v>
      </c>
      <c r="BM53" s="3">
        <f t="shared" si="12"/>
        <v>808849.6</v>
      </c>
      <c r="BR53" s="3" t="str">
        <f t="shared" si="13"/>
        <v/>
      </c>
      <c r="BT53" s="6">
        <v>38168</v>
      </c>
      <c r="BU53" s="1">
        <v>1E-3</v>
      </c>
      <c r="BV53" s="1">
        <v>51459</v>
      </c>
      <c r="BW53" s="3">
        <f t="shared" si="14"/>
        <v>51.459000000000003</v>
      </c>
      <c r="CB53" s="3" t="str">
        <f t="shared" si="15"/>
        <v/>
      </c>
      <c r="CD53" s="6">
        <v>38898</v>
      </c>
      <c r="CE53" s="1">
        <v>1.73</v>
      </c>
      <c r="CF53" s="1">
        <v>1232558</v>
      </c>
      <c r="CG53" s="3">
        <f t="shared" si="16"/>
        <v>2132325.34</v>
      </c>
      <c r="CI53" s="6">
        <v>38898</v>
      </c>
      <c r="CJ53" s="1">
        <v>1.4999999999999999E-2</v>
      </c>
      <c r="CK53" s="1">
        <v>1603774</v>
      </c>
      <c r="CL53" s="3">
        <f t="shared" si="17"/>
        <v>24056.61</v>
      </c>
      <c r="CQ53" s="3" t="str">
        <f t="shared" si="18"/>
        <v/>
      </c>
      <c r="CS53" s="6">
        <v>38898</v>
      </c>
      <c r="CT53" s="1">
        <v>5.42</v>
      </c>
      <c r="CU53" s="1">
        <v>5771243</v>
      </c>
      <c r="CV53" s="3">
        <f t="shared" si="19"/>
        <v>31280137.059999999</v>
      </c>
      <c r="CX53" s="6">
        <v>38898</v>
      </c>
      <c r="CY53" s="1">
        <v>73.2</v>
      </c>
      <c r="CZ53" s="1">
        <v>1300703</v>
      </c>
      <c r="DA53" s="3">
        <f t="shared" si="20"/>
        <v>95211459.600000009</v>
      </c>
      <c r="DC53" s="6">
        <v>38898</v>
      </c>
      <c r="DD53" s="1">
        <v>2</v>
      </c>
      <c r="DE53" s="1">
        <v>261846</v>
      </c>
      <c r="DF53" s="3">
        <f t="shared" si="21"/>
        <v>523692</v>
      </c>
      <c r="DH53" s="6">
        <v>38898</v>
      </c>
      <c r="DI53" s="1">
        <v>5.52</v>
      </c>
      <c r="DJ53" s="1">
        <v>21355990</v>
      </c>
      <c r="DK53" s="3">
        <f t="shared" si="22"/>
        <v>117885064.8</v>
      </c>
      <c r="DM53" s="6">
        <v>38625</v>
      </c>
      <c r="DN53" s="1">
        <v>30</v>
      </c>
      <c r="DO53" s="1">
        <v>446</v>
      </c>
      <c r="DP53" s="3">
        <f t="shared" si="23"/>
        <v>13380</v>
      </c>
      <c r="DR53" s="6">
        <v>38898</v>
      </c>
      <c r="DS53" s="1">
        <v>10.050000000000001</v>
      </c>
      <c r="DT53" s="1">
        <v>1026971</v>
      </c>
      <c r="DU53" s="3">
        <f t="shared" si="24"/>
        <v>10321058.550000001</v>
      </c>
      <c r="DZ53" s="3" t="str">
        <f t="shared" si="25"/>
        <v/>
      </c>
      <c r="EB53" s="6">
        <v>38898</v>
      </c>
      <c r="EC53" s="1">
        <v>7.64</v>
      </c>
      <c r="ED53" s="1">
        <v>25100</v>
      </c>
      <c r="EE53" s="3">
        <f t="shared" si="26"/>
        <v>191764</v>
      </c>
      <c r="EG53" s="6">
        <v>38898</v>
      </c>
      <c r="EH53" s="1">
        <v>232.8</v>
      </c>
      <c r="EI53" s="1">
        <v>32953</v>
      </c>
      <c r="EJ53" s="3">
        <f t="shared" si="27"/>
        <v>7671458.4000000004</v>
      </c>
      <c r="EO53" s="3" t="str">
        <f t="shared" si="28"/>
        <v/>
      </c>
      <c r="EQ53" s="6">
        <v>36616</v>
      </c>
      <c r="ER53" s="1">
        <v>0.4375</v>
      </c>
      <c r="ES53" s="1">
        <v>35900</v>
      </c>
      <c r="ET53" s="3">
        <f t="shared" si="29"/>
        <v>15706.25</v>
      </c>
      <c r="EY53" s="3" t="str">
        <f t="shared" si="30"/>
        <v/>
      </c>
      <c r="FD53" s="3" t="str">
        <f t="shared" si="31"/>
        <v/>
      </c>
      <c r="FI53" s="3" t="str">
        <f t="shared" si="32"/>
        <v/>
      </c>
      <c r="FN53" s="3" t="str">
        <f t="shared" si="33"/>
        <v/>
      </c>
      <c r="FP53" s="6">
        <v>38898</v>
      </c>
      <c r="FQ53" s="1">
        <v>0.13</v>
      </c>
      <c r="FR53" s="1">
        <v>2000397</v>
      </c>
      <c r="FS53" s="3">
        <f t="shared" si="34"/>
        <v>260051.61000000002</v>
      </c>
      <c r="FU53" s="6">
        <v>38898</v>
      </c>
      <c r="FV53" s="1">
        <v>50</v>
      </c>
      <c r="FW53" s="1">
        <v>21883</v>
      </c>
      <c r="FX53" s="3">
        <f t="shared" si="35"/>
        <v>1094150</v>
      </c>
      <c r="FZ53" s="6">
        <v>38898</v>
      </c>
      <c r="GA53" s="1">
        <v>204</v>
      </c>
      <c r="GB53" s="1">
        <v>76367</v>
      </c>
      <c r="GC53" s="3">
        <f t="shared" si="36"/>
        <v>15578868</v>
      </c>
      <c r="GE53" s="6">
        <v>38807</v>
      </c>
      <c r="GF53" s="1">
        <v>0.04</v>
      </c>
      <c r="GG53" s="1">
        <v>716758</v>
      </c>
      <c r="GH53" s="3">
        <f t="shared" si="37"/>
        <v>28670.32</v>
      </c>
      <c r="GJ53" s="6">
        <v>38898</v>
      </c>
      <c r="GK53" s="1">
        <v>1.87</v>
      </c>
      <c r="GL53" s="1">
        <v>39615166</v>
      </c>
      <c r="GM53" s="3">
        <f t="shared" si="38"/>
        <v>74080360.420000002</v>
      </c>
      <c r="GR53" s="3" t="str">
        <f t="shared" si="39"/>
        <v/>
      </c>
      <c r="GW53" s="3" t="str">
        <f t="shared" si="40"/>
        <v/>
      </c>
      <c r="HB53" s="3" t="str">
        <f t="shared" si="41"/>
        <v/>
      </c>
      <c r="HD53" s="6">
        <v>38898</v>
      </c>
      <c r="HE53" s="1">
        <v>18000003.600000001</v>
      </c>
      <c r="HF53" s="1">
        <v>0</v>
      </c>
      <c r="HG53" s="3" t="str">
        <f t="shared" si="42"/>
        <v/>
      </c>
      <c r="HL53" s="3" t="str">
        <f t="shared" si="43"/>
        <v/>
      </c>
      <c r="HN53" s="6">
        <v>38898</v>
      </c>
      <c r="HO53" s="1">
        <v>0.35</v>
      </c>
      <c r="HP53" s="1">
        <v>450685</v>
      </c>
      <c r="HQ53" s="3">
        <f t="shared" si="44"/>
        <v>157739.75</v>
      </c>
      <c r="HS53" s="6">
        <v>38898</v>
      </c>
      <c r="HT53" s="1">
        <v>19.46</v>
      </c>
      <c r="HU53" s="1">
        <v>486934</v>
      </c>
      <c r="HV53" s="3">
        <f t="shared" si="45"/>
        <v>9475735.6400000006</v>
      </c>
      <c r="IA53" s="3" t="str">
        <f t="shared" si="46"/>
        <v/>
      </c>
      <c r="IC53" s="6">
        <v>38898</v>
      </c>
      <c r="ID53" s="1">
        <v>3</v>
      </c>
      <c r="IE53" s="1">
        <v>309</v>
      </c>
      <c r="IF53" s="3">
        <f t="shared" si="47"/>
        <v>927</v>
      </c>
      <c r="IH53" s="6">
        <v>38898</v>
      </c>
      <c r="II53" s="1">
        <v>2.85</v>
      </c>
      <c r="IJ53" s="1">
        <v>86310</v>
      </c>
      <c r="IK53" s="3">
        <f t="shared" si="48"/>
        <v>245983.5</v>
      </c>
      <c r="IM53" s="6">
        <v>38898</v>
      </c>
      <c r="IN53" s="1">
        <v>6.2E-2</v>
      </c>
      <c r="IO53" s="1">
        <v>216225757</v>
      </c>
      <c r="IP53" s="3">
        <f t="shared" si="49"/>
        <v>13405996.934</v>
      </c>
      <c r="IR53" s="6">
        <v>38898</v>
      </c>
      <c r="IS53" s="1">
        <v>1514.1006</v>
      </c>
      <c r="IT53" s="1">
        <v>5013</v>
      </c>
      <c r="IU53" s="3">
        <f t="shared" si="50"/>
        <v>7590186.3077999996</v>
      </c>
      <c r="IW53" s="6">
        <v>38898</v>
      </c>
      <c r="IX53" s="1">
        <v>3.65</v>
      </c>
      <c r="IY53" s="1">
        <v>85103</v>
      </c>
      <c r="IZ53" s="3">
        <f t="shared" si="51"/>
        <v>310625.95</v>
      </c>
      <c r="JE53" s="3" t="str">
        <f t="shared" si="52"/>
        <v/>
      </c>
      <c r="JG53" s="6">
        <v>38898</v>
      </c>
      <c r="JH53" s="1">
        <v>3.15</v>
      </c>
      <c r="JI53" s="1">
        <v>9101280</v>
      </c>
      <c r="JJ53" s="3">
        <f t="shared" si="53"/>
        <v>28669032</v>
      </c>
      <c r="JO53" s="3" t="str">
        <f t="shared" si="54"/>
        <v/>
      </c>
      <c r="JQ53" s="6">
        <v>38898</v>
      </c>
      <c r="JR53" s="1">
        <v>812.5</v>
      </c>
      <c r="JS53" s="1">
        <v>447</v>
      </c>
      <c r="JT53" s="3">
        <f t="shared" si="55"/>
        <v>363187.5</v>
      </c>
      <c r="JY53" s="3" t="str">
        <f t="shared" si="56"/>
        <v/>
      </c>
      <c r="KA53" s="6">
        <v>37711</v>
      </c>
      <c r="KB53" s="1">
        <v>8.3800000000000008</v>
      </c>
      <c r="KC53" s="1">
        <v>31000</v>
      </c>
      <c r="KD53" s="3">
        <f t="shared" si="57"/>
        <v>259780.00000000003</v>
      </c>
      <c r="KI53" s="3" t="str">
        <f t="shared" si="58"/>
        <v/>
      </c>
      <c r="KN53" s="3" t="str">
        <f t="shared" si="59"/>
        <v/>
      </c>
      <c r="KS53" s="3" t="str">
        <f t="shared" si="60"/>
        <v/>
      </c>
      <c r="KU53" s="6">
        <v>38898</v>
      </c>
      <c r="KV53" s="1">
        <v>2.25</v>
      </c>
      <c r="KW53" s="1">
        <v>1698121</v>
      </c>
      <c r="KX53" s="3">
        <f t="shared" si="61"/>
        <v>3820772.25</v>
      </c>
      <c r="LC53" s="3" t="str">
        <f t="shared" si="62"/>
        <v/>
      </c>
      <c r="LE53" s="6">
        <v>38898</v>
      </c>
      <c r="LF53" s="1">
        <v>8.5000000000000006E-3</v>
      </c>
      <c r="LG53" s="1">
        <v>314657</v>
      </c>
      <c r="LH53" s="3">
        <f t="shared" si="63"/>
        <v>2674.5845000000004</v>
      </c>
      <c r="LJ53" s="6">
        <v>38898</v>
      </c>
      <c r="LK53" s="1">
        <v>139</v>
      </c>
      <c r="LL53" s="1">
        <v>65847</v>
      </c>
      <c r="LM53" s="3">
        <f t="shared" si="64"/>
        <v>9152733</v>
      </c>
      <c r="LO53" s="6">
        <v>38533</v>
      </c>
      <c r="LP53" s="1">
        <v>1.75</v>
      </c>
      <c r="LQ53" s="1">
        <v>13311</v>
      </c>
      <c r="LR53" s="3">
        <f t="shared" si="65"/>
        <v>23294.25</v>
      </c>
      <c r="LW53" s="3" t="str">
        <f t="shared" si="66"/>
        <v/>
      </c>
      <c r="MB53" s="3" t="str">
        <f t="shared" si="67"/>
        <v/>
      </c>
      <c r="MD53" s="6">
        <v>38898</v>
      </c>
      <c r="ME53" s="1">
        <v>0.47</v>
      </c>
      <c r="MF53" s="1">
        <v>559131</v>
      </c>
      <c r="MG53" s="3">
        <f t="shared" si="68"/>
        <v>262791.57</v>
      </c>
      <c r="ML53" s="3" t="str">
        <f t="shared" si="69"/>
        <v/>
      </c>
      <c r="MQ53" s="3" t="str">
        <f t="shared" si="70"/>
        <v/>
      </c>
      <c r="MV53" s="3" t="str">
        <f t="shared" si="71"/>
        <v/>
      </c>
      <c r="NA53" s="3" t="str">
        <f t="shared" si="72"/>
        <v/>
      </c>
      <c r="NC53" s="6">
        <v>38898</v>
      </c>
      <c r="ND53" s="1">
        <v>1.58</v>
      </c>
      <c r="NE53" s="1">
        <v>4291803</v>
      </c>
      <c r="NF53" s="3">
        <f t="shared" si="73"/>
        <v>6781048.7400000002</v>
      </c>
      <c r="NK53" s="3" t="str">
        <f t="shared" si="74"/>
        <v/>
      </c>
      <c r="NM53" s="6">
        <v>38898</v>
      </c>
      <c r="NN53" s="1">
        <v>37.499993000000003</v>
      </c>
      <c r="NO53" s="1">
        <v>39315</v>
      </c>
      <c r="NP53" s="3">
        <f t="shared" si="75"/>
        <v>1474312.2247950002</v>
      </c>
      <c r="NR53" s="6">
        <v>38898</v>
      </c>
      <c r="NS53" s="1">
        <v>78.2</v>
      </c>
      <c r="NT53" s="1">
        <v>967422</v>
      </c>
      <c r="NU53" s="3">
        <f t="shared" si="76"/>
        <v>75652400.400000006</v>
      </c>
      <c r="NZ53" s="3" t="str">
        <f t="shared" si="77"/>
        <v/>
      </c>
      <c r="OB53" s="6">
        <v>38898</v>
      </c>
      <c r="OC53" s="1">
        <v>1.9100000000000001</v>
      </c>
      <c r="OD53" s="1">
        <v>1660160</v>
      </c>
      <c r="OE53" s="3">
        <f t="shared" si="78"/>
        <v>3170905.6</v>
      </c>
      <c r="OG53" s="6">
        <v>38898</v>
      </c>
      <c r="OH53" s="1">
        <v>2.5000000000000001E-2</v>
      </c>
      <c r="OI53" s="1">
        <v>29189</v>
      </c>
      <c r="OJ53" s="3">
        <f t="shared" si="79"/>
        <v>729.72500000000002</v>
      </c>
      <c r="OO53" s="3" t="str">
        <f t="shared" si="80"/>
        <v/>
      </c>
      <c r="OQ53" s="6">
        <v>38898</v>
      </c>
      <c r="OR53" s="1">
        <v>940.79989999999998</v>
      </c>
      <c r="OS53" s="1">
        <v>29387</v>
      </c>
      <c r="OT53" s="3">
        <f t="shared" si="81"/>
        <v>27647286.6613</v>
      </c>
      <c r="OV53" s="6">
        <v>38898</v>
      </c>
      <c r="OW53" s="1">
        <v>1.6800000000000002</v>
      </c>
      <c r="OX53" s="1">
        <v>3618000</v>
      </c>
      <c r="OY53" s="3">
        <f t="shared" si="82"/>
        <v>6078240.0000000009</v>
      </c>
      <c r="PA53" s="6">
        <v>38898</v>
      </c>
      <c r="PB53" s="1">
        <v>4.5999999999999996</v>
      </c>
      <c r="PC53" s="1">
        <v>374959</v>
      </c>
      <c r="PD53" s="3">
        <f t="shared" si="83"/>
        <v>1724811.4</v>
      </c>
      <c r="PI53" s="3" t="str">
        <f t="shared" si="84"/>
        <v/>
      </c>
      <c r="PK53" s="6">
        <v>38898</v>
      </c>
      <c r="PL53" s="1">
        <v>0.85</v>
      </c>
      <c r="PM53" s="1">
        <v>188400</v>
      </c>
      <c r="PN53" s="3">
        <f t="shared" si="85"/>
        <v>160140</v>
      </c>
      <c r="PP53" s="6">
        <v>38898</v>
      </c>
      <c r="PQ53" s="1">
        <v>180</v>
      </c>
      <c r="PR53" s="1">
        <v>16297</v>
      </c>
      <c r="PS53" s="3">
        <f t="shared" si="86"/>
        <v>2933460</v>
      </c>
      <c r="PX53" s="3" t="str">
        <f t="shared" si="87"/>
        <v/>
      </c>
      <c r="QC53" s="3" t="str">
        <f t="shared" si="88"/>
        <v/>
      </c>
      <c r="QE53" s="6">
        <v>38898</v>
      </c>
      <c r="QF53" s="1">
        <v>6.11</v>
      </c>
      <c r="QG53" s="1">
        <v>483500</v>
      </c>
      <c r="QH53" s="3">
        <f t="shared" si="89"/>
        <v>2954185</v>
      </c>
      <c r="QJ53" s="6">
        <v>38077</v>
      </c>
      <c r="QK53" s="1">
        <v>0.125</v>
      </c>
      <c r="QL53" s="1">
        <v>8</v>
      </c>
      <c r="QM53" s="3">
        <f t="shared" si="90"/>
        <v>1</v>
      </c>
      <c r="QO53" s="6">
        <v>38898</v>
      </c>
      <c r="QP53" s="1">
        <v>5</v>
      </c>
      <c r="QQ53" s="1">
        <v>299000</v>
      </c>
      <c r="QR53" s="3">
        <f t="shared" si="91"/>
        <v>1495000</v>
      </c>
      <c r="QT53" s="6">
        <v>38898</v>
      </c>
      <c r="QU53" s="1">
        <v>12.5</v>
      </c>
      <c r="QV53" s="1">
        <v>207497</v>
      </c>
      <c r="QW53" s="3">
        <f t="shared" si="92"/>
        <v>2593712.5</v>
      </c>
      <c r="RB53" s="3" t="str">
        <f t="shared" si="93"/>
        <v/>
      </c>
      <c r="RD53" s="6">
        <v>38898</v>
      </c>
      <c r="RE53" s="1">
        <v>20.9</v>
      </c>
      <c r="RF53" s="1">
        <v>5550</v>
      </c>
      <c r="RG53" s="3">
        <f t="shared" si="94"/>
        <v>115994.99999999999</v>
      </c>
      <c r="RI53" s="6">
        <v>38898</v>
      </c>
      <c r="RJ53" s="1">
        <v>723.4502</v>
      </c>
      <c r="RK53" s="1">
        <v>40369</v>
      </c>
      <c r="RL53" s="3">
        <f t="shared" si="95"/>
        <v>29204961.123799998</v>
      </c>
      <c r="RN53" s="6">
        <v>38898</v>
      </c>
      <c r="RO53" s="1">
        <v>74.900000000000006</v>
      </c>
      <c r="RP53" s="1">
        <v>1171544</v>
      </c>
      <c r="RQ53" s="3">
        <f t="shared" si="96"/>
        <v>87748645.600000009</v>
      </c>
      <c r="RS53" s="6">
        <v>38898</v>
      </c>
      <c r="RT53" s="1">
        <v>13.5</v>
      </c>
      <c r="RU53" s="1">
        <v>13485</v>
      </c>
      <c r="RV53" s="3">
        <f t="shared" si="97"/>
        <v>182047.5</v>
      </c>
      <c r="RX53" s="6">
        <v>38898</v>
      </c>
      <c r="RY53" s="1">
        <v>11</v>
      </c>
      <c r="RZ53" s="1">
        <v>219826</v>
      </c>
      <c r="SA53" s="3">
        <f t="shared" si="98"/>
        <v>2418086</v>
      </c>
      <c r="SF53" s="3" t="str">
        <f t="shared" si="99"/>
        <v/>
      </c>
      <c r="SH53" s="6">
        <v>38898</v>
      </c>
      <c r="SI53" s="1">
        <v>12.1</v>
      </c>
      <c r="SJ53" s="1">
        <v>449698</v>
      </c>
      <c r="SK53" s="3">
        <f t="shared" si="100"/>
        <v>5441345.7999999998</v>
      </c>
      <c r="SM53" s="6">
        <v>38716</v>
      </c>
      <c r="SN53" s="1">
        <v>1100</v>
      </c>
      <c r="SO53" s="1">
        <v>27</v>
      </c>
      <c r="SP53" s="3">
        <f t="shared" si="101"/>
        <v>29700</v>
      </c>
      <c r="SU53" s="3" t="str">
        <f t="shared" si="102"/>
        <v/>
      </c>
      <c r="SZ53" s="3" t="str">
        <f t="shared" si="103"/>
        <v/>
      </c>
      <c r="TE53" s="3" t="str">
        <f t="shared" si="104"/>
        <v/>
      </c>
      <c r="TG53" s="6">
        <v>38898</v>
      </c>
      <c r="TH53" s="1">
        <v>25</v>
      </c>
      <c r="TI53" s="1">
        <v>611458</v>
      </c>
      <c r="TJ53" s="3">
        <f t="shared" si="105"/>
        <v>15286450</v>
      </c>
      <c r="TL53" s="6">
        <v>38898</v>
      </c>
      <c r="TM53" s="1">
        <v>2.5499999999999998</v>
      </c>
      <c r="TN53" s="1">
        <v>3144832</v>
      </c>
      <c r="TO53" s="3">
        <f t="shared" si="106"/>
        <v>8019321.5999999996</v>
      </c>
      <c r="TQ53" s="6">
        <v>38898</v>
      </c>
      <c r="TR53" s="1">
        <v>11.77</v>
      </c>
      <c r="TS53" s="1">
        <v>2499618</v>
      </c>
      <c r="TT53" s="3">
        <f t="shared" si="107"/>
        <v>29420503.859999999</v>
      </c>
      <c r="TY53" s="3" t="str">
        <f t="shared" si="108"/>
        <v/>
      </c>
      <c r="UA53" s="6">
        <v>38898</v>
      </c>
      <c r="UB53" s="1">
        <v>11.82</v>
      </c>
      <c r="UC53" s="1">
        <v>10494291</v>
      </c>
      <c r="UD53" s="3">
        <f t="shared" si="109"/>
        <v>124042519.62</v>
      </c>
      <c r="UI53" s="3" t="str">
        <f t="shared" si="110"/>
        <v/>
      </c>
      <c r="UK53" s="6">
        <v>38898</v>
      </c>
      <c r="UL53" s="1">
        <v>223.19990000000001</v>
      </c>
      <c r="UM53" s="1">
        <v>88450</v>
      </c>
      <c r="UN53" s="3">
        <f t="shared" si="111"/>
        <v>19742031.155000001</v>
      </c>
      <c r="UP53" s="6">
        <v>38898</v>
      </c>
      <c r="UQ53" s="1">
        <v>19.25</v>
      </c>
      <c r="UR53" s="1">
        <v>56680</v>
      </c>
      <c r="US53" s="3">
        <f t="shared" si="112"/>
        <v>1091090</v>
      </c>
      <c r="UX53" s="3" t="str">
        <f t="shared" si="113"/>
        <v/>
      </c>
      <c r="VC53" s="3" t="str">
        <f t="shared" si="114"/>
        <v/>
      </c>
      <c r="VH53" s="3" t="str">
        <f t="shared" si="115"/>
        <v/>
      </c>
      <c r="VM53" s="3" t="str">
        <f t="shared" si="116"/>
        <v/>
      </c>
      <c r="VO53" s="6">
        <v>38898</v>
      </c>
      <c r="VP53" s="1">
        <v>61.25</v>
      </c>
      <c r="VQ53" s="1">
        <v>11974</v>
      </c>
      <c r="VR53" s="3">
        <f t="shared" si="117"/>
        <v>733407.5</v>
      </c>
      <c r="VT53" s="6">
        <v>38898</v>
      </c>
      <c r="VU53" s="1">
        <v>3.6</v>
      </c>
      <c r="VV53" s="1">
        <v>59223</v>
      </c>
      <c r="VW53" s="3">
        <f t="shared" si="118"/>
        <v>213202.80000000002</v>
      </c>
      <c r="VY53" s="6">
        <v>38898</v>
      </c>
      <c r="VZ53" s="1">
        <v>10.34</v>
      </c>
      <c r="WA53" s="1">
        <v>2763967</v>
      </c>
      <c r="WB53" s="3">
        <f t="shared" si="119"/>
        <v>28579418.780000001</v>
      </c>
      <c r="WG53" s="3" t="str">
        <f t="shared" si="120"/>
        <v/>
      </c>
      <c r="WL53" s="3" t="str">
        <f t="shared" si="121"/>
        <v/>
      </c>
      <c r="WN53" s="6">
        <v>38898</v>
      </c>
      <c r="WO53" s="1">
        <v>25.454499999999999</v>
      </c>
      <c r="WP53" s="1">
        <v>32177</v>
      </c>
      <c r="WQ53" s="3">
        <f t="shared" si="122"/>
        <v>819049.44649999996</v>
      </c>
      <c r="WV53" s="3" t="str">
        <f t="shared" si="123"/>
        <v/>
      </c>
      <c r="WX53" s="6">
        <v>38898</v>
      </c>
      <c r="WY53" s="1">
        <v>3.85</v>
      </c>
      <c r="WZ53" s="1">
        <v>31439826</v>
      </c>
      <c r="XA53" s="3">
        <f t="shared" si="124"/>
        <v>121043330.10000001</v>
      </c>
      <c r="XC53" s="6">
        <v>38898</v>
      </c>
      <c r="XD53" s="1">
        <v>1.3</v>
      </c>
      <c r="XE53" s="1">
        <v>206258</v>
      </c>
      <c r="XF53" s="3">
        <f t="shared" si="125"/>
        <v>268135.40000000002</v>
      </c>
      <c r="XK53" s="3" t="str">
        <f t="shared" si="126"/>
        <v/>
      </c>
      <c r="XM53" s="6">
        <v>38898</v>
      </c>
      <c r="XN53" s="1">
        <v>15.5</v>
      </c>
      <c r="XO53" s="1">
        <v>7500</v>
      </c>
      <c r="XP53" s="3">
        <f t="shared" si="127"/>
        <v>116250</v>
      </c>
      <c r="XU53" s="3" t="str">
        <f t="shared" si="128"/>
        <v/>
      </c>
      <c r="XW53" s="6">
        <v>38898</v>
      </c>
      <c r="XX53" s="1">
        <v>832</v>
      </c>
      <c r="XY53" s="1">
        <v>6511</v>
      </c>
      <c r="XZ53" s="3">
        <f t="shared" si="129"/>
        <v>5417152</v>
      </c>
      <c r="YE53" s="3" t="str">
        <f t="shared" si="130"/>
        <v/>
      </c>
      <c r="YG53" s="6">
        <v>38898</v>
      </c>
      <c r="YH53" s="1">
        <v>51</v>
      </c>
      <c r="YI53" s="1">
        <v>2157465</v>
      </c>
      <c r="YJ53" s="3">
        <f t="shared" si="131"/>
        <v>110030715</v>
      </c>
      <c r="YL53" s="6">
        <v>38898</v>
      </c>
      <c r="YM53" s="1">
        <v>9.7899999999999991</v>
      </c>
      <c r="YN53" s="1">
        <v>3817190</v>
      </c>
      <c r="YO53" s="3">
        <f t="shared" si="132"/>
        <v>37370290.099999994</v>
      </c>
      <c r="YT53" s="3" t="str">
        <f t="shared" si="133"/>
        <v/>
      </c>
      <c r="YY53" s="3" t="str">
        <f t="shared" si="134"/>
        <v/>
      </c>
      <c r="ZD53" s="3" t="str">
        <f t="shared" si="135"/>
        <v/>
      </c>
      <c r="ZF53" s="6">
        <v>38898</v>
      </c>
      <c r="ZG53" s="1">
        <v>49.5</v>
      </c>
      <c r="ZH53" s="1">
        <v>6771180</v>
      </c>
      <c r="ZI53" s="3">
        <f t="shared" si="136"/>
        <v>335173410</v>
      </c>
      <c r="ZK53" s="6">
        <v>38898</v>
      </c>
      <c r="ZL53" s="1">
        <v>4.8899999999999997</v>
      </c>
      <c r="ZM53" s="1">
        <v>12371758</v>
      </c>
      <c r="ZN53" s="3">
        <f t="shared" si="137"/>
        <v>60497896.619999997</v>
      </c>
      <c r="ZS53" s="3" t="str">
        <f t="shared" si="138"/>
        <v/>
      </c>
      <c r="ZX53" s="3" t="str">
        <f t="shared" si="139"/>
        <v/>
      </c>
      <c r="AAC53" s="3" t="str">
        <f t="shared" si="140"/>
        <v/>
      </c>
      <c r="AAH53" s="3" t="str">
        <f t="shared" si="141"/>
        <v/>
      </c>
      <c r="AAM53" s="3" t="str">
        <f t="shared" si="142"/>
        <v/>
      </c>
      <c r="AAR53" s="3" t="str">
        <f t="shared" si="143"/>
        <v/>
      </c>
      <c r="AAW53" s="3" t="str">
        <f t="shared" si="144"/>
        <v/>
      </c>
      <c r="ABB53" s="3" t="str">
        <f t="shared" si="145"/>
        <v/>
      </c>
      <c r="ABG53" s="3" t="str">
        <f t="shared" si="146"/>
        <v/>
      </c>
      <c r="ABL53" s="3" t="str">
        <f t="shared" si="147"/>
        <v/>
      </c>
      <c r="ABN53" s="6">
        <v>38898</v>
      </c>
      <c r="ABO53" s="1">
        <v>21.68</v>
      </c>
      <c r="ABP53" s="1">
        <v>26909154</v>
      </c>
      <c r="ABQ53" s="3">
        <f t="shared" si="148"/>
        <v>583390458.72000003</v>
      </c>
      <c r="ABV53" s="3" t="str">
        <f t="shared" si="149"/>
        <v/>
      </c>
      <c r="ABX53" s="6">
        <v>38898</v>
      </c>
      <c r="ABY53" s="1">
        <v>0.7</v>
      </c>
      <c r="ABZ53" s="1">
        <v>16665</v>
      </c>
      <c r="ACA53" s="3">
        <f t="shared" si="150"/>
        <v>11665.5</v>
      </c>
      <c r="ACC53" s="6">
        <v>38898</v>
      </c>
      <c r="ACD53" s="1">
        <v>20.96</v>
      </c>
      <c r="ACE53" s="1">
        <v>7218425</v>
      </c>
      <c r="ACF53" s="3">
        <f t="shared" si="151"/>
        <v>151298188</v>
      </c>
      <c r="ACK53" s="3" t="str">
        <f t="shared" si="152"/>
        <v/>
      </c>
      <c r="ACP53" s="3" t="str">
        <f t="shared" si="153"/>
        <v/>
      </c>
      <c r="ACU53" s="3" t="str">
        <f t="shared" si="154"/>
        <v/>
      </c>
      <c r="ACZ53" s="3" t="str">
        <f t="shared" si="155"/>
        <v/>
      </c>
      <c r="ADB53" s="6">
        <v>38898</v>
      </c>
      <c r="ADC53" s="1">
        <v>9.43</v>
      </c>
      <c r="ADD53" s="1">
        <v>35778423</v>
      </c>
      <c r="ADE53" s="3">
        <f t="shared" si="156"/>
        <v>337390528.88999999</v>
      </c>
      <c r="ADG53" s="6">
        <v>38898</v>
      </c>
      <c r="ADH53" s="1">
        <v>4.4800000000000004</v>
      </c>
      <c r="ADI53" s="1">
        <v>72597092</v>
      </c>
      <c r="ADJ53" s="3">
        <f t="shared" si="157"/>
        <v>325234972.16000003</v>
      </c>
      <c r="ADL53" s="6">
        <v>38898</v>
      </c>
      <c r="ADM53" s="1">
        <v>5.86</v>
      </c>
      <c r="ADN53" s="1">
        <v>11664457</v>
      </c>
      <c r="ADO53" s="3">
        <f t="shared" si="158"/>
        <v>68353718.020000011</v>
      </c>
      <c r="ADT53" s="3" t="str">
        <f t="shared" si="159"/>
        <v/>
      </c>
      <c r="ADY53" s="3" t="str">
        <f t="shared" si="160"/>
        <v/>
      </c>
      <c r="AED53" s="3" t="str">
        <f t="shared" si="161"/>
        <v/>
      </c>
      <c r="AEF53" s="6">
        <v>38898</v>
      </c>
      <c r="AEG53" s="1">
        <v>14.032299999999999</v>
      </c>
      <c r="AEH53" s="1">
        <v>194712</v>
      </c>
      <c r="AEI53" s="3">
        <f t="shared" si="162"/>
        <v>2732257.1976000001</v>
      </c>
      <c r="AEN53" s="3" t="str">
        <f t="shared" si="163"/>
        <v/>
      </c>
      <c r="AEP53" s="6"/>
      <c r="AES53" s="3" t="str">
        <f t="shared" si="164"/>
        <v/>
      </c>
      <c r="AEU53" s="6">
        <v>38898</v>
      </c>
      <c r="AEV53" s="1">
        <v>3.87</v>
      </c>
      <c r="AEW53" s="1">
        <v>24623332</v>
      </c>
      <c r="AEX53" s="3">
        <f t="shared" si="165"/>
        <v>95292294.840000004</v>
      </c>
      <c r="AEZ53" s="6">
        <v>38898</v>
      </c>
      <c r="AFA53" s="1">
        <v>24.85</v>
      </c>
      <c r="AFB53" s="1">
        <v>13132660</v>
      </c>
      <c r="AFC53" s="3">
        <f t="shared" si="166"/>
        <v>326346601</v>
      </c>
      <c r="AFH53" s="3" t="str">
        <f t="shared" si="167"/>
        <v/>
      </c>
      <c r="AFM53" s="3" t="str">
        <f t="shared" si="168"/>
        <v/>
      </c>
      <c r="AFR53" s="3" t="str">
        <f t="shared" si="169"/>
        <v/>
      </c>
      <c r="AFW53" s="3" t="str">
        <f t="shared" si="170"/>
        <v/>
      </c>
      <c r="AGB53" s="3" t="str">
        <f t="shared" si="171"/>
        <v/>
      </c>
      <c r="AGD53" s="6">
        <v>38898</v>
      </c>
      <c r="AGE53" s="1">
        <v>6.5194999999999999</v>
      </c>
      <c r="AGF53" s="1">
        <v>32120670</v>
      </c>
      <c r="AGG53" s="3">
        <f t="shared" si="172"/>
        <v>209410708.065</v>
      </c>
      <c r="AGL53" s="3" t="str">
        <f t="shared" si="173"/>
        <v/>
      </c>
      <c r="AGQ53" s="3" t="str">
        <f t="shared" si="174"/>
        <v/>
      </c>
      <c r="AGS53" s="6">
        <v>38898</v>
      </c>
      <c r="AGT53" s="1">
        <v>5.87</v>
      </c>
      <c r="AGU53" s="1">
        <v>18866643</v>
      </c>
      <c r="AGV53" s="3">
        <f t="shared" si="175"/>
        <v>110747194.41</v>
      </c>
      <c r="AGX53" s="6">
        <v>38898</v>
      </c>
      <c r="AGY53" s="1">
        <v>3.24</v>
      </c>
      <c r="AGZ53" s="1">
        <v>8900561</v>
      </c>
      <c r="AHA53" s="3">
        <f t="shared" si="176"/>
        <v>28837817.640000001</v>
      </c>
      <c r="AHC53" s="6">
        <v>38898</v>
      </c>
      <c r="AHD53" s="1">
        <v>9.25</v>
      </c>
      <c r="AHE53" s="1">
        <v>8018423</v>
      </c>
      <c r="AHF53" s="3">
        <f t="shared" si="177"/>
        <v>74170412.75</v>
      </c>
      <c r="AHK53" s="3" t="str">
        <f t="shared" si="178"/>
        <v/>
      </c>
      <c r="AHP53" s="3" t="str">
        <f t="shared" si="179"/>
        <v/>
      </c>
      <c r="AHU53" s="3" t="str">
        <f t="shared" si="180"/>
        <v/>
      </c>
      <c r="AHZ53" s="3" t="str">
        <f t="shared" si="181"/>
        <v/>
      </c>
      <c r="AIE53" s="3" t="str">
        <f t="shared" si="182"/>
        <v/>
      </c>
      <c r="AIJ53" s="3" t="str">
        <f t="shared" si="183"/>
        <v/>
      </c>
      <c r="AIO53" s="3" t="str">
        <f t="shared" si="184"/>
        <v/>
      </c>
      <c r="AIT53" s="3" t="str">
        <f t="shared" si="185"/>
        <v/>
      </c>
      <c r="AIY53" s="3" t="str">
        <f t="shared" si="186"/>
        <v/>
      </c>
      <c r="AJD53" s="3" t="str">
        <f t="shared" si="187"/>
        <v/>
      </c>
      <c r="AJI53" s="3" t="str">
        <f t="shared" si="188"/>
        <v/>
      </c>
      <c r="AJN53" s="3" t="str">
        <f t="shared" si="189"/>
        <v/>
      </c>
      <c r="AJS53" s="3" t="str">
        <f t="shared" si="190"/>
        <v/>
      </c>
      <c r="AJU53" s="6">
        <v>38898</v>
      </c>
      <c r="AJV53" s="1">
        <v>12.41</v>
      </c>
      <c r="AJW53" s="1">
        <v>14533823</v>
      </c>
      <c r="AJX53" s="3">
        <f t="shared" si="191"/>
        <v>180364743.43000001</v>
      </c>
      <c r="AKC53" s="3" t="str">
        <f t="shared" si="192"/>
        <v/>
      </c>
      <c r="AKH53" s="3" t="str">
        <f t="shared" si="193"/>
        <v/>
      </c>
      <c r="AKM53" s="3" t="str">
        <f t="shared" si="194"/>
        <v/>
      </c>
      <c r="AKR53" s="3" t="str">
        <f t="shared" si="195"/>
        <v/>
      </c>
      <c r="AKT53" s="6">
        <v>38898</v>
      </c>
      <c r="AKU53" s="1">
        <v>24.79</v>
      </c>
      <c r="AKV53" s="1">
        <v>2196679</v>
      </c>
      <c r="AKW53" s="3">
        <f t="shared" si="196"/>
        <v>54455672.409999996</v>
      </c>
      <c r="AKY53" s="6">
        <v>38898</v>
      </c>
      <c r="AKZ53" s="1">
        <v>9.73</v>
      </c>
      <c r="ALA53" s="1">
        <v>18289284</v>
      </c>
      <c r="ALB53" s="3">
        <f t="shared" si="197"/>
        <v>177954733.32000002</v>
      </c>
      <c r="ALG53" s="3" t="str">
        <f t="shared" si="198"/>
        <v/>
      </c>
      <c r="ALI53" s="6">
        <v>38898</v>
      </c>
      <c r="ALJ53" s="1">
        <v>2.29</v>
      </c>
      <c r="ALK53" s="1">
        <v>14751942</v>
      </c>
      <c r="ALL53" s="3">
        <f t="shared" si="199"/>
        <v>33781947.18</v>
      </c>
      <c r="ALQ53" s="3" t="str">
        <f t="shared" si="200"/>
        <v/>
      </c>
      <c r="ALV53" s="3" t="str">
        <f t="shared" si="201"/>
        <v/>
      </c>
      <c r="AMA53" s="3" t="str">
        <f t="shared" si="202"/>
        <v/>
      </c>
      <c r="AMF53" s="3" t="str">
        <f t="shared" si="203"/>
        <v/>
      </c>
      <c r="AMK53" s="3" t="str">
        <f t="shared" si="204"/>
        <v/>
      </c>
      <c r="AMP53" s="3" t="str">
        <f t="shared" si="205"/>
        <v/>
      </c>
      <c r="AMU53" s="3" t="str">
        <f t="shared" si="206"/>
        <v/>
      </c>
      <c r="AMZ53" s="3" t="str">
        <f t="shared" si="207"/>
        <v/>
      </c>
      <c r="ANB53" s="6">
        <v>38898</v>
      </c>
      <c r="ANC53" s="1">
        <v>9.93</v>
      </c>
      <c r="AND53" s="1">
        <v>6213317</v>
      </c>
      <c r="ANE53" s="3">
        <f t="shared" si="208"/>
        <v>61698237.809999995</v>
      </c>
      <c r="ANJ53" s="3" t="str">
        <f t="shared" si="209"/>
        <v/>
      </c>
      <c r="ANO53" s="3" t="str">
        <f t="shared" si="210"/>
        <v/>
      </c>
      <c r="ANQ53" s="6">
        <v>38898</v>
      </c>
      <c r="ANR53" s="1">
        <v>37.74</v>
      </c>
      <c r="ANS53" s="1">
        <v>1583142</v>
      </c>
      <c r="ANT53" s="3">
        <f t="shared" si="211"/>
        <v>59747779.080000006</v>
      </c>
      <c r="ANV53" s="6">
        <v>38898</v>
      </c>
      <c r="ANW53" s="1">
        <v>9.6</v>
      </c>
      <c r="ANX53" s="1">
        <v>8412491</v>
      </c>
      <c r="ANY53" s="3">
        <f t="shared" si="212"/>
        <v>80759913.599999994</v>
      </c>
      <c r="AOD53" s="3" t="str">
        <f t="shared" si="213"/>
        <v/>
      </c>
      <c r="AOI53" s="3" t="str">
        <f t="shared" si="214"/>
        <v/>
      </c>
      <c r="AOK53" s="6">
        <v>38898</v>
      </c>
      <c r="AOL53" s="1">
        <v>140</v>
      </c>
      <c r="AOM53" s="1">
        <v>30503</v>
      </c>
      <c r="AON53" s="3">
        <f t="shared" si="215"/>
        <v>4270420</v>
      </c>
      <c r="AOS53" s="3" t="str">
        <f t="shared" si="216"/>
        <v/>
      </c>
      <c r="AOX53" s="3" t="str">
        <f t="shared" si="217"/>
        <v/>
      </c>
      <c r="APC53" s="3" t="str">
        <f t="shared" si="218"/>
        <v/>
      </c>
      <c r="APH53" s="3" t="str">
        <f t="shared" si="219"/>
        <v/>
      </c>
      <c r="APM53" s="3" t="str">
        <f t="shared" si="220"/>
        <v/>
      </c>
      <c r="APO53" s="6">
        <v>38898</v>
      </c>
      <c r="APP53" s="1">
        <v>28.02</v>
      </c>
      <c r="APQ53" s="1">
        <v>32865008</v>
      </c>
      <c r="APR53" s="3">
        <f t="shared" si="221"/>
        <v>920877524.15999997</v>
      </c>
      <c r="APW53" s="3" t="str">
        <f t="shared" si="222"/>
        <v/>
      </c>
      <c r="APY53" s="6">
        <v>38898</v>
      </c>
      <c r="APZ53" s="1">
        <v>5.78</v>
      </c>
      <c r="AQA53" s="1">
        <v>3359402</v>
      </c>
      <c r="AQB53" s="3">
        <f t="shared" si="223"/>
        <v>19417343.560000002</v>
      </c>
      <c r="AQD53" s="6">
        <v>38898</v>
      </c>
      <c r="AQE53" s="1">
        <v>12.1</v>
      </c>
      <c r="AQF53" s="1">
        <v>2331195</v>
      </c>
      <c r="AQG53" s="3">
        <f t="shared" si="224"/>
        <v>28207459.5</v>
      </c>
      <c r="AQL53" s="3" t="str">
        <f t="shared" si="225"/>
        <v/>
      </c>
      <c r="AQQ53" s="3" t="str">
        <f t="shared" si="226"/>
        <v/>
      </c>
      <c r="AQS53" s="6">
        <v>38898</v>
      </c>
      <c r="AQT53" s="1">
        <v>22.37</v>
      </c>
      <c r="AQU53" s="1">
        <v>32420787</v>
      </c>
      <c r="AQV53" s="3">
        <f t="shared" si="227"/>
        <v>725253005.19000006</v>
      </c>
      <c r="ARA53" s="3" t="str">
        <f t="shared" si="228"/>
        <v/>
      </c>
      <c r="ARC53" s="6">
        <v>38898</v>
      </c>
      <c r="ARD53" s="1">
        <v>27.5</v>
      </c>
      <c r="ARE53" s="1">
        <v>26854508</v>
      </c>
      <c r="ARF53" s="3">
        <f t="shared" si="229"/>
        <v>738498970</v>
      </c>
      <c r="ARH53" s="6">
        <v>38898</v>
      </c>
      <c r="ARI53" s="1">
        <v>0.98</v>
      </c>
      <c r="ARJ53" s="1">
        <v>37000806</v>
      </c>
      <c r="ARK53" s="3">
        <f t="shared" si="230"/>
        <v>36260789.880000003</v>
      </c>
      <c r="ARM53" s="6">
        <v>38898</v>
      </c>
      <c r="ARN53" s="1">
        <v>11.77</v>
      </c>
      <c r="ARO53" s="1">
        <v>7417321</v>
      </c>
      <c r="ARP53" s="3">
        <f t="shared" si="231"/>
        <v>87301868.170000002</v>
      </c>
      <c r="ARU53" s="3" t="str">
        <f t="shared" si="232"/>
        <v/>
      </c>
      <c r="ARZ53" s="3" t="str">
        <f t="shared" si="233"/>
        <v/>
      </c>
      <c r="ASE53" s="3" t="str">
        <f t="shared" si="234"/>
        <v/>
      </c>
      <c r="ASJ53" s="3" t="str">
        <f t="shared" si="235"/>
        <v/>
      </c>
      <c r="ASO53" s="3" t="str">
        <f t="shared" si="236"/>
        <v/>
      </c>
      <c r="ASQ53" s="6">
        <v>38898</v>
      </c>
      <c r="ASR53" s="1">
        <v>14.2667</v>
      </c>
      <c r="ASS53" s="1">
        <v>69637005</v>
      </c>
      <c r="AST53" s="3">
        <f t="shared" si="237"/>
        <v>993490259.2335</v>
      </c>
      <c r="ASY53" s="3" t="str">
        <f t="shared" si="238"/>
        <v/>
      </c>
      <c r="ATD53" s="3" t="str">
        <f t="shared" si="239"/>
        <v/>
      </c>
      <c r="ATF53" s="6">
        <v>38898</v>
      </c>
      <c r="ATG53" s="1">
        <v>4.16</v>
      </c>
      <c r="ATH53" s="1">
        <v>144148806</v>
      </c>
      <c r="ATI53" s="3">
        <f t="shared" si="240"/>
        <v>599659032.96000004</v>
      </c>
      <c r="ATN53" s="3" t="str">
        <f t="shared" si="241"/>
        <v/>
      </c>
      <c r="ATS53" s="3" t="str">
        <f t="shared" si="242"/>
        <v/>
      </c>
      <c r="ATX53" s="3" t="str">
        <f t="shared" si="243"/>
        <v/>
      </c>
      <c r="ATZ53" s="6">
        <v>38898</v>
      </c>
      <c r="AUA53" s="1">
        <v>25.45</v>
      </c>
      <c r="AUB53" s="1">
        <v>2260000</v>
      </c>
      <c r="AUC53" s="3">
        <f t="shared" si="244"/>
        <v>57517000</v>
      </c>
      <c r="AUH53" s="3" t="str">
        <f t="shared" si="245"/>
        <v/>
      </c>
      <c r="AUM53" s="3" t="str">
        <f t="shared" si="246"/>
        <v/>
      </c>
      <c r="AUR53" s="3" t="str">
        <f t="shared" si="247"/>
        <v/>
      </c>
      <c r="AUT53" s="6">
        <v>38898</v>
      </c>
      <c r="AUU53" s="1">
        <v>16.8</v>
      </c>
      <c r="AUV53" s="1">
        <v>21873438</v>
      </c>
      <c r="AUW53" s="3">
        <f t="shared" si="248"/>
        <v>367473758.40000004</v>
      </c>
      <c r="AVB53" s="3" t="str">
        <f t="shared" si="249"/>
        <v/>
      </c>
      <c r="AVD53" s="6">
        <v>38898</v>
      </c>
      <c r="AVE53" s="1">
        <v>22.81</v>
      </c>
      <c r="AVF53" s="1">
        <v>392689659</v>
      </c>
      <c r="AVG53" s="3">
        <f t="shared" si="250"/>
        <v>8957251121.789999</v>
      </c>
      <c r="AVI53" s="6">
        <v>38898</v>
      </c>
      <c r="AVJ53" s="1">
        <v>22.21</v>
      </c>
      <c r="AVK53" s="1">
        <v>65819200</v>
      </c>
      <c r="AVL53" s="3">
        <f t="shared" si="251"/>
        <v>1461844432</v>
      </c>
      <c r="AVQ53" s="3" t="str">
        <f t="shared" si="252"/>
        <v/>
      </c>
      <c r="AVS53" s="6">
        <v>38898</v>
      </c>
      <c r="AVT53" s="1">
        <v>8.9499999999999993</v>
      </c>
      <c r="AVU53" s="1">
        <v>12394320</v>
      </c>
      <c r="AVV53" s="3">
        <f t="shared" si="253"/>
        <v>110929163.99999999</v>
      </c>
      <c r="AVX53" s="6">
        <v>38898</v>
      </c>
      <c r="AVY53" s="1">
        <v>21.65</v>
      </c>
      <c r="AVZ53" s="1">
        <v>52974533</v>
      </c>
      <c r="AWA53" s="3">
        <f t="shared" si="254"/>
        <v>1146898639.4499998</v>
      </c>
      <c r="AWF53" s="3" t="str">
        <f t="shared" si="255"/>
        <v/>
      </c>
      <c r="AWK53" s="3" t="str">
        <f t="shared" si="256"/>
        <v/>
      </c>
      <c r="AWP53" s="3" t="str">
        <f t="shared" si="257"/>
        <v/>
      </c>
      <c r="AWU53" s="3" t="str">
        <f t="shared" si="258"/>
        <v/>
      </c>
      <c r="AWZ53" s="3" t="str">
        <f t="shared" si="259"/>
        <v/>
      </c>
      <c r="AXE53" s="3" t="str">
        <f t="shared" si="260"/>
        <v/>
      </c>
      <c r="AXG53" s="6">
        <v>38898</v>
      </c>
      <c r="AXH53" s="1">
        <v>8.4499999999999993</v>
      </c>
      <c r="AXI53" s="1">
        <v>7751626</v>
      </c>
      <c r="AXJ53" s="3">
        <f t="shared" si="261"/>
        <v>65501239.699999996</v>
      </c>
      <c r="AXO53" s="3" t="str">
        <f t="shared" si="262"/>
        <v/>
      </c>
      <c r="AXT53" s="3" t="str">
        <f t="shared" si="263"/>
        <v/>
      </c>
      <c r="AXY53" s="3" t="str">
        <f t="shared" si="264"/>
        <v/>
      </c>
      <c r="AYA53" s="6">
        <v>38898</v>
      </c>
      <c r="AYB53" s="1">
        <v>13.82</v>
      </c>
      <c r="AYC53" s="1">
        <v>17206835</v>
      </c>
      <c r="AYD53" s="3">
        <f t="shared" si="265"/>
        <v>237798459.70000002</v>
      </c>
      <c r="AYF53" s="6">
        <v>38898</v>
      </c>
      <c r="AYG53" s="1">
        <v>20.88</v>
      </c>
      <c r="AYH53" s="1">
        <v>38335847</v>
      </c>
      <c r="AYI53" s="3">
        <f t="shared" si="266"/>
        <v>800452485.36000001</v>
      </c>
      <c r="AYK53" s="6">
        <v>38898</v>
      </c>
      <c r="AYL53" s="1">
        <v>4.05</v>
      </c>
      <c r="AYM53" s="1">
        <v>2545376</v>
      </c>
      <c r="AYN53" s="3">
        <f t="shared" si="267"/>
        <v>10308772.799999999</v>
      </c>
      <c r="AYP53" s="6">
        <v>38898</v>
      </c>
      <c r="AYQ53" s="1">
        <v>17.87</v>
      </c>
      <c r="AYR53" s="1">
        <v>9487000</v>
      </c>
      <c r="AYS53" s="3">
        <f t="shared" si="268"/>
        <v>169532690</v>
      </c>
      <c r="AYX53" s="3" t="str">
        <f t="shared" si="269"/>
        <v/>
      </c>
      <c r="AYZ53" s="6">
        <v>38898</v>
      </c>
      <c r="AZA53" s="1">
        <v>11.507199999999999</v>
      </c>
      <c r="AZB53" s="1">
        <v>449534161</v>
      </c>
      <c r="AZC53" s="3">
        <f t="shared" si="270"/>
        <v>5172879497.4591999</v>
      </c>
      <c r="AZH53" s="3" t="str">
        <f t="shared" si="271"/>
        <v/>
      </c>
      <c r="AZJ53" s="6">
        <v>38898</v>
      </c>
      <c r="AZK53" s="1">
        <v>17.48</v>
      </c>
      <c r="AZL53" s="1">
        <v>35522603</v>
      </c>
      <c r="AZM53" s="3">
        <f t="shared" si="272"/>
        <v>620935100.44000006</v>
      </c>
      <c r="AZO53" s="6">
        <v>38898</v>
      </c>
      <c r="AZP53" s="1">
        <v>30.48</v>
      </c>
      <c r="AZQ53" s="1">
        <v>37970900</v>
      </c>
      <c r="AZR53" s="3">
        <f t="shared" si="273"/>
        <v>1157353032</v>
      </c>
      <c r="AZT53" s="6">
        <v>38898</v>
      </c>
      <c r="AZU53" s="1">
        <v>21.52</v>
      </c>
      <c r="AZV53" s="1">
        <v>31154768</v>
      </c>
      <c r="AZW53" s="3">
        <f t="shared" si="274"/>
        <v>670450607.36000001</v>
      </c>
      <c r="BAB53" s="3" t="str">
        <f t="shared" si="275"/>
        <v/>
      </c>
      <c r="BAG53" s="3" t="str">
        <f t="shared" si="276"/>
        <v/>
      </c>
      <c r="BAL53" s="3" t="str">
        <f t="shared" si="277"/>
        <v/>
      </c>
      <c r="BAQ53" s="3" t="str">
        <f t="shared" si="278"/>
        <v/>
      </c>
      <c r="BAS53" s="6">
        <v>38898</v>
      </c>
      <c r="BAT53" s="1">
        <v>26.16</v>
      </c>
      <c r="BAU53" s="1">
        <v>119083233</v>
      </c>
      <c r="BAV53" s="3">
        <f t="shared" si="279"/>
        <v>3115217375.2800002</v>
      </c>
      <c r="BBA53" s="3" t="str">
        <f t="shared" si="280"/>
        <v/>
      </c>
      <c r="BBF53" s="3" t="str">
        <f t="shared" si="281"/>
        <v/>
      </c>
      <c r="BBK53" s="3" t="str">
        <f t="shared" si="282"/>
        <v/>
      </c>
      <c r="BBP53" s="3" t="str">
        <f t="shared" si="283"/>
        <v/>
      </c>
      <c r="BBU53" s="3" t="str">
        <f t="shared" si="284"/>
        <v/>
      </c>
      <c r="BBW53" s="6">
        <v>38898</v>
      </c>
      <c r="BBX53" s="1">
        <v>27.6</v>
      </c>
      <c r="BBY53" s="1">
        <v>83784187</v>
      </c>
      <c r="BBZ53" s="3">
        <f t="shared" si="285"/>
        <v>2312443561.2000003</v>
      </c>
      <c r="BCE53" s="3" t="str">
        <f t="shared" si="286"/>
        <v/>
      </c>
      <c r="BCJ53" s="3" t="str">
        <f t="shared" si="287"/>
        <v/>
      </c>
      <c r="BCO53" s="3" t="str">
        <f t="shared" si="288"/>
        <v/>
      </c>
      <c r="BCT53" s="3" t="str">
        <f t="shared" si="289"/>
        <v/>
      </c>
      <c r="BCY53" s="3" t="str">
        <f t="shared" si="290"/>
        <v/>
      </c>
      <c r="BDD53" s="3" t="str">
        <f t="shared" si="291"/>
        <v/>
      </c>
      <c r="BDI53" s="3" t="str">
        <f t="shared" si="292"/>
        <v/>
      </c>
      <c r="BDN53" s="3" t="str">
        <f t="shared" si="293"/>
        <v/>
      </c>
      <c r="BDS53" s="3" t="str">
        <f t="shared" si="294"/>
        <v/>
      </c>
      <c r="BDU53" s="6">
        <v>38898</v>
      </c>
      <c r="BDV53" s="1">
        <v>18.34</v>
      </c>
      <c r="BDW53" s="1">
        <v>109134278</v>
      </c>
      <c r="BDX53" s="3">
        <f t="shared" si="295"/>
        <v>2001522658.52</v>
      </c>
      <c r="BDZ53" s="6">
        <v>38898</v>
      </c>
      <c r="BEA53" s="1">
        <v>14.18</v>
      </c>
      <c r="BEB53" s="1">
        <v>254864313</v>
      </c>
      <c r="BEC53" s="3">
        <f t="shared" si="296"/>
        <v>3613975958.3400002</v>
      </c>
      <c r="BEH53" s="3" t="str">
        <f t="shared" si="297"/>
        <v/>
      </c>
      <c r="BEM53" s="3" t="str">
        <f t="shared" si="298"/>
        <v/>
      </c>
      <c r="BER53" s="3" t="str">
        <f t="shared" si="299"/>
        <v/>
      </c>
      <c r="BET53" s="6">
        <v>38898</v>
      </c>
      <c r="BEU53" s="1">
        <v>34.049999999999997</v>
      </c>
      <c r="BEV53" s="1">
        <v>60212100</v>
      </c>
      <c r="BEW53" s="3">
        <f t="shared" si="300"/>
        <v>2050222004.9999998</v>
      </c>
      <c r="BEY53" s="6">
        <v>38898</v>
      </c>
      <c r="BEZ53" s="1">
        <v>36.31</v>
      </c>
      <c r="BFA53" s="1">
        <v>48438100</v>
      </c>
      <c r="BFB53" s="3">
        <f t="shared" si="301"/>
        <v>1758787411</v>
      </c>
      <c r="BFD53" s="6">
        <v>38898</v>
      </c>
      <c r="BFE53" s="1">
        <v>11.83</v>
      </c>
      <c r="BFF53" s="1">
        <v>12571916</v>
      </c>
      <c r="BFG53" s="3">
        <f t="shared" si="302"/>
        <v>148725766.28</v>
      </c>
      <c r="BFL53" s="3" t="str">
        <f t="shared" si="303"/>
        <v/>
      </c>
      <c r="BFN53" s="6">
        <v>38898</v>
      </c>
      <c r="BFO53" s="1">
        <v>6.14</v>
      </c>
      <c r="BFP53" s="1">
        <v>568692535</v>
      </c>
      <c r="BFQ53" s="3">
        <f t="shared" si="304"/>
        <v>3491772164.8999996</v>
      </c>
      <c r="BFS53" s="6">
        <v>38898</v>
      </c>
      <c r="BFT53" s="1">
        <v>2.3138999999999998</v>
      </c>
      <c r="BFU53" s="1">
        <v>217211300</v>
      </c>
      <c r="BFV53" s="3">
        <f t="shared" si="305"/>
        <v>502605227.06999999</v>
      </c>
      <c r="BFX53" s="6">
        <v>38898</v>
      </c>
      <c r="BFY53" s="1">
        <v>18.96</v>
      </c>
      <c r="BFZ53" s="1">
        <v>6131800</v>
      </c>
      <c r="BGA53" s="3">
        <f t="shared" si="306"/>
        <v>116258928</v>
      </c>
      <c r="BGF53" s="3" t="str">
        <f t="shared" si="307"/>
        <v/>
      </c>
      <c r="BGH53" s="6">
        <v>38898</v>
      </c>
      <c r="BGI53" s="1">
        <v>23.3</v>
      </c>
      <c r="BGJ53" s="1">
        <v>11948000</v>
      </c>
      <c r="BGK53" s="3">
        <f t="shared" si="308"/>
        <v>278388400</v>
      </c>
      <c r="BGM53" s="6">
        <v>38898</v>
      </c>
      <c r="BGN53" s="1">
        <v>33.74</v>
      </c>
      <c r="BGO53" s="1">
        <v>16491160</v>
      </c>
      <c r="BGP53" s="3">
        <f t="shared" si="309"/>
        <v>556411738.39999998</v>
      </c>
      <c r="BGR53" s="6">
        <v>38898</v>
      </c>
      <c r="BGS53" s="1">
        <v>42</v>
      </c>
      <c r="BGT53" s="1">
        <v>65241500</v>
      </c>
      <c r="BGU53" s="3">
        <f t="shared" si="310"/>
        <v>2740143000</v>
      </c>
      <c r="BGZ53" s="3" t="str">
        <f t="shared" si="311"/>
        <v/>
      </c>
      <c r="BHB53" s="6">
        <v>38898</v>
      </c>
      <c r="BHC53" s="1">
        <v>10.050000000000001</v>
      </c>
      <c r="BHD53" s="1">
        <v>32182776</v>
      </c>
      <c r="BHE53" s="3">
        <f t="shared" si="312"/>
        <v>323436898.80000001</v>
      </c>
      <c r="BHJ53" s="3" t="str">
        <f t="shared" si="313"/>
        <v/>
      </c>
      <c r="BHL53" s="6">
        <v>38898</v>
      </c>
      <c r="BHM53" s="1">
        <v>10.62</v>
      </c>
      <c r="BHN53" s="1">
        <v>366829242</v>
      </c>
      <c r="BHO53" s="3">
        <f t="shared" si="314"/>
        <v>3895726550.0399995</v>
      </c>
      <c r="BHQ53" s="6">
        <v>38898</v>
      </c>
      <c r="BHR53" s="1">
        <v>41.930300000000003</v>
      </c>
      <c r="BHS53" s="1">
        <v>57868700</v>
      </c>
      <c r="BHT53" s="3">
        <f t="shared" si="315"/>
        <v>2426451951.6100001</v>
      </c>
      <c r="BHV53" s="6">
        <v>38898</v>
      </c>
      <c r="BHW53" s="1">
        <v>45.46</v>
      </c>
      <c r="BHX53" s="1">
        <v>27503587</v>
      </c>
      <c r="BHY53" s="3">
        <f t="shared" si="316"/>
        <v>1250313065.02</v>
      </c>
      <c r="BIA53" s="6">
        <v>38898</v>
      </c>
      <c r="BIB53" s="1">
        <v>15.99</v>
      </c>
      <c r="BIC53" s="1">
        <v>867665068</v>
      </c>
      <c r="BID53" s="3">
        <f t="shared" si="317"/>
        <v>13873964437.32</v>
      </c>
      <c r="BIF53" s="6">
        <v>38898</v>
      </c>
      <c r="BIG53" s="1">
        <v>22.64</v>
      </c>
      <c r="BIH53" s="1">
        <v>440142000</v>
      </c>
      <c r="BII53" s="3">
        <f t="shared" si="318"/>
        <v>9964814880</v>
      </c>
      <c r="BIK53" s="6">
        <v>38898</v>
      </c>
      <c r="BIL53" s="1">
        <v>11.16</v>
      </c>
      <c r="BIM53" s="1">
        <v>77842904</v>
      </c>
      <c r="BIN53" s="3">
        <f t="shared" si="319"/>
        <v>868726808.63999999</v>
      </c>
      <c r="BIP53" s="6">
        <v>38898</v>
      </c>
      <c r="BIQ53" s="1">
        <v>17.399999999999999</v>
      </c>
      <c r="BIR53" s="1">
        <v>310919100</v>
      </c>
      <c r="BIS53" s="3">
        <f t="shared" si="320"/>
        <v>5409992340</v>
      </c>
      <c r="BIU53" s="6">
        <v>38898</v>
      </c>
      <c r="BIV53" s="1">
        <v>17.12</v>
      </c>
      <c r="BIW53" s="1">
        <v>140640244</v>
      </c>
      <c r="BIX53" s="3">
        <f t="shared" si="321"/>
        <v>2407760977.2800002</v>
      </c>
      <c r="BIZ53" s="6">
        <v>38898</v>
      </c>
      <c r="BJA53" s="1">
        <v>35.299999999999997</v>
      </c>
      <c r="BJB53" s="1">
        <v>266892280</v>
      </c>
      <c r="BJC53" s="3">
        <f t="shared" si="322"/>
        <v>9421297484</v>
      </c>
      <c r="BJH53" s="3" t="str">
        <f t="shared" si="323"/>
        <v/>
      </c>
      <c r="BJJ53" s="6">
        <v>38898</v>
      </c>
      <c r="BJK53" s="1">
        <v>18.77</v>
      </c>
      <c r="BJL53" s="1">
        <v>58480217</v>
      </c>
      <c r="BJM53" s="3">
        <f t="shared" si="324"/>
        <v>1097673673.0899999</v>
      </c>
      <c r="BJR53" s="3" t="str">
        <f t="shared" si="325"/>
        <v/>
      </c>
      <c r="BJT53" s="6">
        <v>38898</v>
      </c>
      <c r="BJU53" s="1">
        <v>24.42</v>
      </c>
      <c r="BJV53" s="1">
        <v>1011669200</v>
      </c>
      <c r="BJW53" s="3">
        <f t="shared" si="326"/>
        <v>24704961864</v>
      </c>
      <c r="BKB53" s="3" t="str">
        <f t="shared" si="327"/>
        <v/>
      </c>
      <c r="BKG53" s="3" t="str">
        <f t="shared" si="328"/>
        <v/>
      </c>
      <c r="BKI53" s="6">
        <v>38898</v>
      </c>
      <c r="BKJ53" s="1">
        <v>32.11</v>
      </c>
      <c r="BKK53" s="1">
        <v>352286390</v>
      </c>
      <c r="BKL53" s="3">
        <f t="shared" si="329"/>
        <v>11311915982.9</v>
      </c>
      <c r="BKQ53" s="3" t="str">
        <f t="shared" si="330"/>
        <v/>
      </c>
      <c r="BKS53" s="6">
        <v>38898</v>
      </c>
      <c r="BKT53" s="1">
        <v>7.39</v>
      </c>
      <c r="BKU53" s="1">
        <v>30922153</v>
      </c>
      <c r="BKV53" s="3">
        <f t="shared" si="331"/>
        <v>228514710.66999999</v>
      </c>
      <c r="BKX53" s="6">
        <v>38898</v>
      </c>
      <c r="BKY53" s="1">
        <v>60.97</v>
      </c>
      <c r="BKZ53" s="1">
        <v>57342300</v>
      </c>
      <c r="BLA53" s="3">
        <f t="shared" si="332"/>
        <v>3496160031</v>
      </c>
      <c r="BLC53" s="6">
        <v>38898</v>
      </c>
      <c r="BLD53" s="1">
        <v>41.57</v>
      </c>
      <c r="BLE53" s="1">
        <v>300732243</v>
      </c>
      <c r="BLF53" s="3">
        <f t="shared" si="333"/>
        <v>12501439341.51</v>
      </c>
      <c r="BLH53" s="6">
        <v>38898</v>
      </c>
      <c r="BLI53" s="1">
        <v>111.66</v>
      </c>
      <c r="BLJ53" s="1">
        <v>9810100</v>
      </c>
      <c r="BLK53" s="3">
        <f t="shared" si="334"/>
        <v>1095395766</v>
      </c>
      <c r="BLM53" s="6">
        <v>38898</v>
      </c>
      <c r="BLN53" s="1">
        <v>22.65</v>
      </c>
      <c r="BLO53" s="1">
        <v>425741435</v>
      </c>
      <c r="BLP53" s="3">
        <f t="shared" si="335"/>
        <v>9643043502.75</v>
      </c>
      <c r="BLR53" s="6">
        <v>38898</v>
      </c>
      <c r="BLS53" s="1">
        <v>15.54</v>
      </c>
      <c r="BLT53" s="1">
        <v>862560779</v>
      </c>
      <c r="BLU53" s="3">
        <f t="shared" si="336"/>
        <v>13404194505.66</v>
      </c>
      <c r="BLZ53" s="3" t="str">
        <f t="shared" si="337"/>
        <v/>
      </c>
      <c r="BMB53" s="6">
        <v>38898</v>
      </c>
      <c r="BMC53" s="1">
        <v>21.264199999999999</v>
      </c>
      <c r="BMD53" s="1">
        <v>180752900</v>
      </c>
      <c r="BME53" s="3">
        <f t="shared" si="338"/>
        <v>3843565816.1799998</v>
      </c>
      <c r="BMJ53" s="3" t="str">
        <f t="shared" si="339"/>
        <v/>
      </c>
      <c r="BML53" s="6">
        <v>38898</v>
      </c>
      <c r="BMM53" s="1">
        <v>28.936699999999998</v>
      </c>
      <c r="BMN53" s="1">
        <v>274920300</v>
      </c>
      <c r="BMO53" s="3">
        <f t="shared" si="340"/>
        <v>7955286245.0099993</v>
      </c>
      <c r="BMQ53" s="6">
        <v>38898</v>
      </c>
      <c r="BMR53" s="1">
        <v>19.809999999999999</v>
      </c>
      <c r="BMS53" s="1">
        <v>218608200</v>
      </c>
      <c r="BMT53" s="3">
        <f t="shared" si="341"/>
        <v>4330628442</v>
      </c>
      <c r="BMV53" s="6">
        <v>38898</v>
      </c>
      <c r="BMW53" s="1">
        <v>24.69</v>
      </c>
      <c r="BMX53" s="1">
        <v>14153700</v>
      </c>
      <c r="BMY53" s="3">
        <f t="shared" si="342"/>
        <v>349454853</v>
      </c>
      <c r="BND53" s="3" t="str">
        <f t="shared" si="343"/>
        <v/>
      </c>
      <c r="BNF53" s="6">
        <v>38898</v>
      </c>
      <c r="BNG53" s="1">
        <v>39.28</v>
      </c>
      <c r="BNH53" s="1">
        <v>127101700</v>
      </c>
      <c r="BNI53" s="3">
        <f t="shared" si="344"/>
        <v>4992554776</v>
      </c>
      <c r="BNK53" s="6">
        <v>38898</v>
      </c>
      <c r="BNL53" s="1">
        <v>47.28</v>
      </c>
      <c r="BNM53" s="1">
        <v>96631200</v>
      </c>
      <c r="BNN53" s="3">
        <f t="shared" si="345"/>
        <v>4568723136</v>
      </c>
      <c r="BNP53" s="6">
        <v>38898</v>
      </c>
      <c r="BNQ53" s="1">
        <v>46.72</v>
      </c>
      <c r="BNR53" s="1">
        <v>195362757</v>
      </c>
      <c r="BNS53" s="3">
        <f t="shared" si="346"/>
        <v>9127348007.039999</v>
      </c>
      <c r="BNU53" s="6">
        <v>38898</v>
      </c>
      <c r="BNV53" s="1">
        <v>50.55</v>
      </c>
      <c r="BNW53" s="1">
        <v>28466400</v>
      </c>
      <c r="BNX53" s="3">
        <f t="shared" si="347"/>
        <v>1438976520</v>
      </c>
      <c r="BNZ53" s="6">
        <v>38898</v>
      </c>
      <c r="BOA53" s="1">
        <v>43.04</v>
      </c>
      <c r="BOB53" s="1">
        <v>268902697</v>
      </c>
      <c r="BOC53" s="3">
        <f t="shared" si="348"/>
        <v>11573572078.879999</v>
      </c>
      <c r="BOE53" s="6">
        <v>38898</v>
      </c>
      <c r="BOF53" s="1">
        <v>54.86</v>
      </c>
      <c r="BOG53" s="1">
        <v>32616941</v>
      </c>
      <c r="BOH53" s="3">
        <f t="shared" si="349"/>
        <v>1789365383.26</v>
      </c>
      <c r="BOJ53" s="6">
        <v>38898</v>
      </c>
      <c r="BOK53" s="1">
        <v>14.382899999999999</v>
      </c>
      <c r="BOL53" s="1">
        <v>814810700</v>
      </c>
      <c r="BOM53" s="3">
        <f t="shared" si="350"/>
        <v>11719340817.029999</v>
      </c>
      <c r="BOO53" s="6">
        <v>38898</v>
      </c>
      <c r="BOP53" s="1">
        <v>30.27</v>
      </c>
      <c r="BOQ53" s="1">
        <v>206082106</v>
      </c>
      <c r="BOR53" s="3">
        <f t="shared" si="351"/>
        <v>6238105348.6199999</v>
      </c>
      <c r="BOT53" s="6">
        <v>38898</v>
      </c>
      <c r="BOU53" s="1">
        <v>12.327500000000001</v>
      </c>
      <c r="BOV53" s="1">
        <v>1230706533</v>
      </c>
      <c r="BOW53" s="3">
        <f t="shared" si="352"/>
        <v>15171534785.557501</v>
      </c>
      <c r="BOY53" s="6">
        <v>38898</v>
      </c>
      <c r="BOZ53" s="1">
        <v>38.332999999999998</v>
      </c>
      <c r="BPA53" s="1">
        <v>228337791</v>
      </c>
      <c r="BPB53" s="3">
        <f t="shared" si="353"/>
        <v>8752872542.4029999</v>
      </c>
      <c r="BPG53" s="3" t="str">
        <f t="shared" si="354"/>
        <v/>
      </c>
      <c r="BPI53" s="6">
        <v>38898</v>
      </c>
      <c r="BPJ53" s="1">
        <v>15.98</v>
      </c>
      <c r="BPK53" s="1">
        <v>469494142</v>
      </c>
      <c r="BPL53" s="3">
        <f t="shared" si="355"/>
        <v>7502516389.1599998</v>
      </c>
      <c r="BPQ53" s="3" t="str">
        <f t="shared" si="356"/>
        <v/>
      </c>
      <c r="BPS53" s="6">
        <v>38898</v>
      </c>
      <c r="BPT53" s="1">
        <v>16.28</v>
      </c>
      <c r="BPU53" s="1">
        <v>1543549772</v>
      </c>
      <c r="BPV53" s="3">
        <f t="shared" si="357"/>
        <v>25128990288.160004</v>
      </c>
      <c r="BPX53" s="6">
        <v>38898</v>
      </c>
      <c r="BPY53" s="1">
        <v>6.665</v>
      </c>
      <c r="BPZ53" s="1">
        <v>492618000</v>
      </c>
      <c r="BQA53" s="3">
        <f t="shared" si="358"/>
        <v>3283298970</v>
      </c>
      <c r="BQF53" s="3" t="str">
        <f t="shared" si="359"/>
        <v/>
      </c>
      <c r="BQH53" s="6">
        <v>38898</v>
      </c>
      <c r="BQI53" s="1">
        <v>3.887</v>
      </c>
      <c r="BQJ53" s="1">
        <v>548256779</v>
      </c>
      <c r="BQK53" s="3">
        <f t="shared" si="360"/>
        <v>2131074099.973</v>
      </c>
      <c r="BQM53" s="6">
        <v>38898</v>
      </c>
      <c r="BQN53" s="1">
        <v>30.36</v>
      </c>
      <c r="BQO53" s="1">
        <v>450346571</v>
      </c>
      <c r="BQP53" s="3">
        <f t="shared" si="361"/>
        <v>13672521895.559999</v>
      </c>
      <c r="BQU53" s="3" t="str">
        <f t="shared" si="362"/>
        <v/>
      </c>
      <c r="BQW53" s="6">
        <v>38898</v>
      </c>
      <c r="BQX53" s="1">
        <v>14.79</v>
      </c>
      <c r="BQY53" s="1">
        <v>1349065044</v>
      </c>
      <c r="BQZ53" s="3">
        <f t="shared" si="363"/>
        <v>19952672000.759998</v>
      </c>
      <c r="BRB53" s="6">
        <v>38898</v>
      </c>
      <c r="BRC53" s="1">
        <v>14.193300000000001</v>
      </c>
      <c r="BRD53" s="1">
        <v>1002759234</v>
      </c>
      <c r="BRE53" s="3">
        <f t="shared" si="364"/>
        <v>14232462635.932201</v>
      </c>
      <c r="BRG53" s="6">
        <v>38898</v>
      </c>
      <c r="BRH53" s="1">
        <v>19.53</v>
      </c>
      <c r="BRI53" s="1">
        <v>2985393860</v>
      </c>
      <c r="BRJ53" s="3">
        <f t="shared" si="365"/>
        <v>58304742085.800003</v>
      </c>
      <c r="BRL53" s="6">
        <v>38898</v>
      </c>
      <c r="BRM53" s="1">
        <v>19</v>
      </c>
      <c r="BRN53" s="1">
        <v>4789141767</v>
      </c>
      <c r="BRO53" s="3">
        <f t="shared" si="366"/>
        <v>90993693573</v>
      </c>
      <c r="BRQ53" s="6">
        <v>38898</v>
      </c>
      <c r="BRR53" s="1">
        <v>14.49</v>
      </c>
      <c r="BRS53" s="1">
        <v>2539620848</v>
      </c>
      <c r="BRT53" s="3">
        <f t="shared" si="367"/>
        <v>36799106087.520004</v>
      </c>
      <c r="BRV53" s="6">
        <v>38898</v>
      </c>
      <c r="BRW53" s="1">
        <v>62.06</v>
      </c>
      <c r="BRX53" s="1">
        <v>595143600</v>
      </c>
      <c r="BRY53" s="3">
        <f t="shared" si="368"/>
        <v>36934611816</v>
      </c>
      <c r="BSD53" s="3" t="str">
        <f t="shared" si="369"/>
        <v/>
      </c>
      <c r="BSF53" s="6">
        <v>38898</v>
      </c>
      <c r="BSG53" s="1">
        <v>33.54</v>
      </c>
      <c r="BSH53" s="1">
        <v>578056000</v>
      </c>
      <c r="BSI53" s="3">
        <f t="shared" si="370"/>
        <v>19387998240</v>
      </c>
      <c r="BSN53" s="3" t="str">
        <f t="shared" si="371"/>
        <v/>
      </c>
      <c r="BSP53" s="6">
        <v>38898</v>
      </c>
      <c r="BSQ53" s="1">
        <v>209.86799999999999</v>
      </c>
      <c r="BSR53" s="1">
        <v>503141120</v>
      </c>
      <c r="BSS53" s="3">
        <f t="shared" si="372"/>
        <v>105593220572.16</v>
      </c>
      <c r="BSU53" s="6">
        <v>38898</v>
      </c>
      <c r="BSV53" s="1">
        <v>8.1814</v>
      </c>
      <c r="BSW53" s="1">
        <v>13428438184</v>
      </c>
      <c r="BSX53" s="3">
        <f t="shared" si="373"/>
        <v>109863424158.57761</v>
      </c>
    </row>
    <row r="54" spans="2:1020 1025:1870" x14ac:dyDescent="0.2">
      <c r="B54" s="6">
        <v>38807</v>
      </c>
      <c r="C54" s="1">
        <v>15.6</v>
      </c>
      <c r="D54" s="1">
        <v>6306</v>
      </c>
      <c r="E54" s="3">
        <f t="shared" si="0"/>
        <v>98373.599999999991</v>
      </c>
      <c r="G54" s="6">
        <v>38716</v>
      </c>
      <c r="H54" s="1">
        <v>5.0000000000000001E-3</v>
      </c>
      <c r="I54" s="1">
        <v>457570</v>
      </c>
      <c r="J54" s="3">
        <f t="shared" si="1"/>
        <v>2287.85</v>
      </c>
      <c r="O54" s="3" t="str">
        <f t="shared" si="2"/>
        <v/>
      </c>
      <c r="T54" s="3" t="str">
        <f t="shared" si="3"/>
        <v/>
      </c>
      <c r="Y54" s="3" t="str">
        <f t="shared" si="4"/>
        <v/>
      </c>
      <c r="AA54" s="6">
        <v>38807</v>
      </c>
      <c r="AB54" s="1">
        <v>1.25E-4</v>
      </c>
      <c r="AC54" s="1">
        <v>9374</v>
      </c>
      <c r="AD54" s="3">
        <f t="shared" si="5"/>
        <v>1.1717500000000001</v>
      </c>
      <c r="AF54" s="6">
        <v>38533</v>
      </c>
      <c r="AG54" s="1">
        <v>1.25E-4</v>
      </c>
      <c r="AH54" s="1">
        <v>935001</v>
      </c>
      <c r="AI54" s="3">
        <f t="shared" si="6"/>
        <v>116.875125</v>
      </c>
      <c r="AK54" s="6">
        <v>38807</v>
      </c>
      <c r="AL54" s="1">
        <v>300.00009999999997</v>
      </c>
      <c r="AM54" s="1">
        <v>519</v>
      </c>
      <c r="AN54" s="3">
        <f t="shared" si="7"/>
        <v>155700.05189999999</v>
      </c>
      <c r="AS54" s="3" t="str">
        <f t="shared" si="8"/>
        <v/>
      </c>
      <c r="AX54" s="3" t="str">
        <f t="shared" si="9"/>
        <v/>
      </c>
      <c r="AZ54" s="6">
        <v>38807</v>
      </c>
      <c r="BA54" s="1">
        <v>181.81819999999999</v>
      </c>
      <c r="BB54" s="1">
        <v>26</v>
      </c>
      <c r="BC54" s="3">
        <f t="shared" si="10"/>
        <v>4727.2731999999996</v>
      </c>
      <c r="BE54" s="6">
        <v>38625</v>
      </c>
      <c r="BF54" s="1">
        <v>5.0000000000000001E-4</v>
      </c>
      <c r="BG54" s="1">
        <v>15709326</v>
      </c>
      <c r="BH54" s="3">
        <f t="shared" si="11"/>
        <v>7854.6630000000005</v>
      </c>
      <c r="BJ54" s="6">
        <v>38807</v>
      </c>
      <c r="BK54" s="1">
        <v>0.53</v>
      </c>
      <c r="BL54" s="1">
        <v>2270046</v>
      </c>
      <c r="BM54" s="3">
        <f t="shared" si="12"/>
        <v>1203124.3800000001</v>
      </c>
      <c r="BR54" s="3" t="str">
        <f t="shared" si="13"/>
        <v/>
      </c>
      <c r="BT54" s="6">
        <v>38077</v>
      </c>
      <c r="BU54" s="1">
        <v>1E-4</v>
      </c>
      <c r="BV54" s="1">
        <v>37141</v>
      </c>
      <c r="BW54" s="3">
        <f t="shared" si="14"/>
        <v>3.7141000000000002</v>
      </c>
      <c r="CB54" s="3" t="str">
        <f t="shared" si="15"/>
        <v/>
      </c>
      <c r="CD54" s="6">
        <v>38807</v>
      </c>
      <c r="CE54" s="1">
        <v>1.5</v>
      </c>
      <c r="CF54" s="1">
        <v>748578</v>
      </c>
      <c r="CG54" s="3">
        <f t="shared" si="16"/>
        <v>1122867</v>
      </c>
      <c r="CI54" s="6">
        <v>38807</v>
      </c>
      <c r="CJ54" s="1">
        <v>2.1000000000000001E-2</v>
      </c>
      <c r="CK54" s="1">
        <v>592116</v>
      </c>
      <c r="CL54" s="3">
        <f t="shared" si="17"/>
        <v>12434.436000000002</v>
      </c>
      <c r="CQ54" s="3" t="str">
        <f t="shared" si="18"/>
        <v/>
      </c>
      <c r="CS54" s="6">
        <v>38807</v>
      </c>
      <c r="CT54" s="1">
        <v>4.32</v>
      </c>
      <c r="CU54" s="1">
        <v>2899402</v>
      </c>
      <c r="CV54" s="3">
        <f t="shared" si="19"/>
        <v>12525416.640000001</v>
      </c>
      <c r="CX54" s="6">
        <v>38807</v>
      </c>
      <c r="CY54" s="1">
        <v>132</v>
      </c>
      <c r="CZ54" s="1">
        <v>1455092</v>
      </c>
      <c r="DA54" s="3">
        <f t="shared" si="20"/>
        <v>192072144</v>
      </c>
      <c r="DC54" s="6">
        <v>38807</v>
      </c>
      <c r="DD54" s="1">
        <v>1.1499999999999999</v>
      </c>
      <c r="DE54" s="1">
        <v>68384</v>
      </c>
      <c r="DF54" s="3">
        <f t="shared" si="21"/>
        <v>78641.599999999991</v>
      </c>
      <c r="DH54" s="6">
        <v>38807</v>
      </c>
      <c r="DI54" s="1">
        <v>5.68</v>
      </c>
      <c r="DJ54" s="1">
        <v>13834491</v>
      </c>
      <c r="DK54" s="3">
        <f t="shared" si="22"/>
        <v>78579908.879999995</v>
      </c>
      <c r="DM54" s="6">
        <v>38533</v>
      </c>
      <c r="DN54" s="1">
        <v>48</v>
      </c>
      <c r="DO54" s="1">
        <v>922</v>
      </c>
      <c r="DP54" s="3">
        <f t="shared" si="23"/>
        <v>44256</v>
      </c>
      <c r="DR54" s="6">
        <v>38807</v>
      </c>
      <c r="DS54" s="1">
        <v>52.05</v>
      </c>
      <c r="DT54" s="1">
        <v>450632</v>
      </c>
      <c r="DU54" s="3">
        <f t="shared" si="24"/>
        <v>23455395.599999998</v>
      </c>
      <c r="DZ54" s="3" t="str">
        <f t="shared" si="25"/>
        <v/>
      </c>
      <c r="EB54" s="6">
        <v>38807</v>
      </c>
      <c r="EC54" s="1">
        <v>8.25</v>
      </c>
      <c r="ED54" s="1">
        <v>70300</v>
      </c>
      <c r="EE54" s="3">
        <f t="shared" si="26"/>
        <v>579975</v>
      </c>
      <c r="EG54" s="6">
        <v>38807</v>
      </c>
      <c r="EH54" s="1">
        <v>316.79989999999998</v>
      </c>
      <c r="EI54" s="1">
        <v>39119</v>
      </c>
      <c r="EJ54" s="3">
        <f t="shared" si="27"/>
        <v>12392895.288099999</v>
      </c>
      <c r="EO54" s="3" t="str">
        <f t="shared" si="28"/>
        <v/>
      </c>
      <c r="EQ54" s="6">
        <v>36525</v>
      </c>
      <c r="ER54" s="1">
        <v>0.49</v>
      </c>
      <c r="ES54" s="1">
        <v>43800</v>
      </c>
      <c r="ET54" s="3">
        <f t="shared" si="29"/>
        <v>21462</v>
      </c>
      <c r="EY54" s="3" t="str">
        <f t="shared" si="30"/>
        <v/>
      </c>
      <c r="FD54" s="3" t="str">
        <f t="shared" si="31"/>
        <v/>
      </c>
      <c r="FI54" s="3" t="str">
        <f t="shared" si="32"/>
        <v/>
      </c>
      <c r="FN54" s="3" t="str">
        <f t="shared" si="33"/>
        <v/>
      </c>
      <c r="FP54" s="6">
        <v>38807</v>
      </c>
      <c r="FQ54" s="1">
        <v>0.11</v>
      </c>
      <c r="FR54" s="1">
        <v>2046894</v>
      </c>
      <c r="FS54" s="3">
        <f t="shared" si="34"/>
        <v>225158.34</v>
      </c>
      <c r="FU54" s="6">
        <v>38807</v>
      </c>
      <c r="FV54" s="1">
        <v>30</v>
      </c>
      <c r="FW54" s="1">
        <v>21080</v>
      </c>
      <c r="FX54" s="3">
        <f t="shared" si="35"/>
        <v>632400</v>
      </c>
      <c r="FZ54" s="6">
        <v>38807</v>
      </c>
      <c r="GA54" s="1">
        <v>389</v>
      </c>
      <c r="GB54" s="1">
        <v>208055</v>
      </c>
      <c r="GC54" s="3">
        <f t="shared" si="36"/>
        <v>80933395</v>
      </c>
      <c r="GE54" s="6">
        <v>38716</v>
      </c>
      <c r="GF54" s="1">
        <v>0.04</v>
      </c>
      <c r="GG54" s="1">
        <v>2489365</v>
      </c>
      <c r="GH54" s="3">
        <f t="shared" si="37"/>
        <v>99574.6</v>
      </c>
      <c r="GJ54" s="6">
        <v>38807</v>
      </c>
      <c r="GK54" s="1">
        <v>0.745</v>
      </c>
      <c r="GL54" s="1">
        <v>299800</v>
      </c>
      <c r="GM54" s="3">
        <f t="shared" si="38"/>
        <v>223351</v>
      </c>
      <c r="GR54" s="3" t="str">
        <f t="shared" si="39"/>
        <v/>
      </c>
      <c r="GW54" s="3" t="str">
        <f t="shared" si="40"/>
        <v/>
      </c>
      <c r="HB54" s="3" t="str">
        <f t="shared" si="41"/>
        <v/>
      </c>
      <c r="HD54" s="6">
        <v>38807</v>
      </c>
      <c r="HE54" s="1">
        <v>18000003.600000001</v>
      </c>
      <c r="HF54" s="1">
        <v>0</v>
      </c>
      <c r="HG54" s="3" t="str">
        <f t="shared" si="42"/>
        <v/>
      </c>
      <c r="HL54" s="3" t="str">
        <f t="shared" si="43"/>
        <v/>
      </c>
      <c r="HN54" s="6">
        <v>38807</v>
      </c>
      <c r="HO54" s="1">
        <v>0.27</v>
      </c>
      <c r="HP54" s="1">
        <v>287273</v>
      </c>
      <c r="HQ54" s="3">
        <f t="shared" si="44"/>
        <v>77563.710000000006</v>
      </c>
      <c r="HS54" s="6">
        <v>38807</v>
      </c>
      <c r="HT54" s="1">
        <v>24.78</v>
      </c>
      <c r="HU54" s="1">
        <v>373588</v>
      </c>
      <c r="HV54" s="3">
        <f t="shared" si="45"/>
        <v>9257510.6400000006</v>
      </c>
      <c r="IA54" s="3" t="str">
        <f t="shared" si="46"/>
        <v/>
      </c>
      <c r="IC54" s="6">
        <v>38807</v>
      </c>
      <c r="ID54" s="1">
        <v>4.5</v>
      </c>
      <c r="IE54" s="1">
        <v>216</v>
      </c>
      <c r="IF54" s="3">
        <f t="shared" si="47"/>
        <v>972</v>
      </c>
      <c r="IH54" s="6">
        <v>38807</v>
      </c>
      <c r="II54" s="1">
        <v>3.15</v>
      </c>
      <c r="IJ54" s="1">
        <v>183856</v>
      </c>
      <c r="IK54" s="3">
        <f t="shared" si="48"/>
        <v>579146.4</v>
      </c>
      <c r="IM54" s="6">
        <v>38807</v>
      </c>
      <c r="IN54" s="1">
        <v>0.04</v>
      </c>
      <c r="IO54" s="1">
        <v>69715453</v>
      </c>
      <c r="IP54" s="3">
        <f t="shared" si="49"/>
        <v>2788618.12</v>
      </c>
      <c r="IR54" s="6">
        <v>38807</v>
      </c>
      <c r="IS54" s="1">
        <v>2058.0007999999998</v>
      </c>
      <c r="IT54" s="1">
        <v>8609</v>
      </c>
      <c r="IU54" s="3">
        <f t="shared" si="50"/>
        <v>17717328.887199998</v>
      </c>
      <c r="IW54" s="6">
        <v>38807</v>
      </c>
      <c r="IX54" s="1">
        <v>5</v>
      </c>
      <c r="IY54" s="1">
        <v>42042</v>
      </c>
      <c r="IZ54" s="3">
        <f t="shared" si="51"/>
        <v>210210</v>
      </c>
      <c r="JE54" s="3" t="str">
        <f t="shared" si="52"/>
        <v/>
      </c>
      <c r="JG54" s="6">
        <v>38807</v>
      </c>
      <c r="JH54" s="1">
        <v>5.6</v>
      </c>
      <c r="JI54" s="1">
        <v>35607827</v>
      </c>
      <c r="JJ54" s="3">
        <f t="shared" si="53"/>
        <v>199403831.19999999</v>
      </c>
      <c r="JO54" s="3" t="str">
        <f t="shared" si="54"/>
        <v/>
      </c>
      <c r="JQ54" s="6">
        <v>38807</v>
      </c>
      <c r="JR54" s="1">
        <v>822.5</v>
      </c>
      <c r="JS54" s="1">
        <v>541</v>
      </c>
      <c r="JT54" s="3">
        <f t="shared" si="55"/>
        <v>444972.5</v>
      </c>
      <c r="JY54" s="3" t="str">
        <f t="shared" si="56"/>
        <v/>
      </c>
      <c r="KA54" s="6">
        <v>37621</v>
      </c>
      <c r="KB54" s="1">
        <v>8.7810000000000006</v>
      </c>
      <c r="KC54" s="1">
        <v>19000</v>
      </c>
      <c r="KD54" s="3">
        <f t="shared" si="57"/>
        <v>166839</v>
      </c>
      <c r="KI54" s="3" t="str">
        <f t="shared" si="58"/>
        <v/>
      </c>
      <c r="KN54" s="3" t="str">
        <f t="shared" si="59"/>
        <v/>
      </c>
      <c r="KS54" s="3" t="str">
        <f t="shared" si="60"/>
        <v/>
      </c>
      <c r="KU54" s="6">
        <v>38807</v>
      </c>
      <c r="KV54" s="1">
        <v>2.25</v>
      </c>
      <c r="KW54" s="1">
        <v>5007600</v>
      </c>
      <c r="KX54" s="3">
        <f t="shared" si="61"/>
        <v>11267100</v>
      </c>
      <c r="LC54" s="3" t="str">
        <f t="shared" si="62"/>
        <v/>
      </c>
      <c r="LE54" s="6">
        <v>38807</v>
      </c>
      <c r="LF54" s="1">
        <v>8.0000000000000002E-3</v>
      </c>
      <c r="LG54" s="1">
        <v>1539217</v>
      </c>
      <c r="LH54" s="3">
        <f t="shared" si="63"/>
        <v>12313.736000000001</v>
      </c>
      <c r="LJ54" s="6">
        <v>38807</v>
      </c>
      <c r="LK54" s="1">
        <v>270.28120000000001</v>
      </c>
      <c r="LL54" s="1">
        <v>294496</v>
      </c>
      <c r="LM54" s="3">
        <f t="shared" si="64"/>
        <v>79596732.275200009</v>
      </c>
      <c r="LO54" s="6">
        <v>38442</v>
      </c>
      <c r="LP54" s="1">
        <v>2</v>
      </c>
      <c r="LQ54" s="1">
        <v>32600</v>
      </c>
      <c r="LR54" s="3">
        <f t="shared" si="65"/>
        <v>65200</v>
      </c>
      <c r="LW54" s="3" t="str">
        <f t="shared" si="66"/>
        <v/>
      </c>
      <c r="MB54" s="3" t="str">
        <f t="shared" si="67"/>
        <v/>
      </c>
      <c r="MD54" s="6">
        <v>38807</v>
      </c>
      <c r="ME54" s="1">
        <v>0.37</v>
      </c>
      <c r="MF54" s="1">
        <v>1159805</v>
      </c>
      <c r="MG54" s="3">
        <f t="shared" si="68"/>
        <v>429127.85</v>
      </c>
      <c r="ML54" s="3" t="str">
        <f t="shared" si="69"/>
        <v/>
      </c>
      <c r="MQ54" s="3" t="str">
        <f t="shared" si="70"/>
        <v/>
      </c>
      <c r="MV54" s="3" t="str">
        <f t="shared" si="71"/>
        <v/>
      </c>
      <c r="NA54" s="3" t="str">
        <f t="shared" si="72"/>
        <v/>
      </c>
      <c r="NC54" s="6">
        <v>38807</v>
      </c>
      <c r="ND54" s="1">
        <v>1.87</v>
      </c>
      <c r="NE54" s="1">
        <v>1762013</v>
      </c>
      <c r="NF54" s="3">
        <f t="shared" si="73"/>
        <v>3294964.31</v>
      </c>
      <c r="NK54" s="3" t="str">
        <f t="shared" si="74"/>
        <v/>
      </c>
      <c r="NM54" s="6">
        <v>38807</v>
      </c>
      <c r="NN54" s="1">
        <v>22.499995999999999</v>
      </c>
      <c r="NO54" s="1">
        <v>19266</v>
      </c>
      <c r="NP54" s="3">
        <f t="shared" si="75"/>
        <v>433484.92293599999</v>
      </c>
      <c r="NR54" s="6">
        <v>38807</v>
      </c>
      <c r="NS54" s="1">
        <v>88.6</v>
      </c>
      <c r="NT54" s="1">
        <v>1387990</v>
      </c>
      <c r="NU54" s="3">
        <f t="shared" si="76"/>
        <v>122975913.99999999</v>
      </c>
      <c r="NZ54" s="3" t="str">
        <f t="shared" si="77"/>
        <v/>
      </c>
      <c r="OB54" s="6">
        <v>38807</v>
      </c>
      <c r="OC54" s="1">
        <v>2.6</v>
      </c>
      <c r="OD54" s="1">
        <v>3697081</v>
      </c>
      <c r="OE54" s="3">
        <f t="shared" si="78"/>
        <v>9612410.5999999996</v>
      </c>
      <c r="OG54" s="6">
        <v>38807</v>
      </c>
      <c r="OH54" s="1">
        <v>4.7000000000000002E-3</v>
      </c>
      <c r="OI54" s="1">
        <v>4451</v>
      </c>
      <c r="OJ54" s="3">
        <f t="shared" si="79"/>
        <v>20.919700000000002</v>
      </c>
      <c r="OO54" s="3" t="str">
        <f t="shared" si="80"/>
        <v/>
      </c>
      <c r="OQ54" s="6">
        <v>38807</v>
      </c>
      <c r="OR54" s="1">
        <v>1125.5998999999999</v>
      </c>
      <c r="OS54" s="1">
        <v>32186</v>
      </c>
      <c r="OT54" s="3">
        <f t="shared" si="81"/>
        <v>36228558.381399997</v>
      </c>
      <c r="OV54" s="6">
        <v>38807</v>
      </c>
      <c r="OW54" s="1">
        <v>1.88</v>
      </c>
      <c r="OX54" s="1">
        <v>870600</v>
      </c>
      <c r="OY54" s="3">
        <f t="shared" si="82"/>
        <v>1636728</v>
      </c>
      <c r="PA54" s="6">
        <v>38807</v>
      </c>
      <c r="PB54" s="1">
        <v>4.75</v>
      </c>
      <c r="PC54" s="1">
        <v>419899</v>
      </c>
      <c r="PD54" s="3">
        <f t="shared" si="83"/>
        <v>1994520.25</v>
      </c>
      <c r="PI54" s="3" t="str">
        <f t="shared" si="84"/>
        <v/>
      </c>
      <c r="PK54" s="6">
        <v>38807</v>
      </c>
      <c r="PL54" s="1">
        <v>1.25</v>
      </c>
      <c r="PM54" s="1">
        <v>38059</v>
      </c>
      <c r="PN54" s="3">
        <f t="shared" si="85"/>
        <v>47573.75</v>
      </c>
      <c r="PP54" s="6">
        <v>35153</v>
      </c>
      <c r="PQ54" s="1">
        <v>14.8438</v>
      </c>
      <c r="PR54" s="1">
        <v>800</v>
      </c>
      <c r="PS54" s="3">
        <f t="shared" si="86"/>
        <v>11875.039999999999</v>
      </c>
      <c r="PX54" s="3" t="str">
        <f t="shared" si="87"/>
        <v/>
      </c>
      <c r="QC54" s="3" t="str">
        <f t="shared" si="88"/>
        <v/>
      </c>
      <c r="QE54" s="6">
        <v>38807</v>
      </c>
      <c r="QF54" s="1">
        <v>6.75</v>
      </c>
      <c r="QG54" s="1">
        <v>917400</v>
      </c>
      <c r="QH54" s="3">
        <f t="shared" si="89"/>
        <v>6192450</v>
      </c>
      <c r="QJ54" s="6">
        <v>37986</v>
      </c>
      <c r="QK54" s="1">
        <v>10</v>
      </c>
      <c r="QL54" s="1">
        <v>5</v>
      </c>
      <c r="QM54" s="3">
        <f t="shared" si="90"/>
        <v>50</v>
      </c>
      <c r="QO54" s="6">
        <v>38807</v>
      </c>
      <c r="QP54" s="1">
        <v>4.05</v>
      </c>
      <c r="QQ54" s="1">
        <v>147100</v>
      </c>
      <c r="QR54" s="3">
        <f t="shared" si="91"/>
        <v>595755</v>
      </c>
      <c r="QT54" s="6">
        <v>38807</v>
      </c>
      <c r="QU54" s="1">
        <v>11.25</v>
      </c>
      <c r="QV54" s="1">
        <v>539484</v>
      </c>
      <c r="QW54" s="3">
        <f t="shared" si="92"/>
        <v>6069195</v>
      </c>
      <c r="RB54" s="3" t="str">
        <f t="shared" si="93"/>
        <v/>
      </c>
      <c r="RD54" s="6">
        <v>38807</v>
      </c>
      <c r="RE54" s="1">
        <v>18</v>
      </c>
      <c r="RF54" s="1">
        <v>4458</v>
      </c>
      <c r="RG54" s="3">
        <f t="shared" si="94"/>
        <v>80244</v>
      </c>
      <c r="RL54" s="3" t="str">
        <f t="shared" si="95"/>
        <v/>
      </c>
      <c r="RN54" s="6">
        <v>38807</v>
      </c>
      <c r="RO54" s="1">
        <v>94.4</v>
      </c>
      <c r="RP54" s="1">
        <v>810906</v>
      </c>
      <c r="RQ54" s="3">
        <f t="shared" si="96"/>
        <v>76549526.400000006</v>
      </c>
      <c r="RS54" s="6">
        <v>38807</v>
      </c>
      <c r="RT54" s="1">
        <v>13.5</v>
      </c>
      <c r="RU54" s="1">
        <v>43235</v>
      </c>
      <c r="RV54" s="3">
        <f t="shared" si="97"/>
        <v>583672.5</v>
      </c>
      <c r="RX54" s="6">
        <v>38807</v>
      </c>
      <c r="RY54" s="1">
        <v>11</v>
      </c>
      <c r="RZ54" s="1">
        <v>155512</v>
      </c>
      <c r="SA54" s="3">
        <f t="shared" si="98"/>
        <v>1710632</v>
      </c>
      <c r="SF54" s="3" t="str">
        <f t="shared" si="99"/>
        <v/>
      </c>
      <c r="SH54" s="6">
        <v>38807</v>
      </c>
      <c r="SI54" s="1">
        <v>13.3</v>
      </c>
      <c r="SJ54" s="1">
        <v>435383</v>
      </c>
      <c r="SK54" s="3">
        <f t="shared" si="100"/>
        <v>5790593.9000000004</v>
      </c>
      <c r="SM54" s="6">
        <v>38625</v>
      </c>
      <c r="SN54" s="1">
        <v>1200</v>
      </c>
      <c r="SO54" s="1">
        <v>5</v>
      </c>
      <c r="SP54" s="3">
        <f t="shared" si="101"/>
        <v>6000</v>
      </c>
      <c r="SU54" s="3" t="str">
        <f t="shared" si="102"/>
        <v/>
      </c>
      <c r="SZ54" s="3" t="str">
        <f t="shared" si="103"/>
        <v/>
      </c>
      <c r="TE54" s="3" t="str">
        <f t="shared" si="104"/>
        <v/>
      </c>
      <c r="TG54" s="6">
        <v>38807</v>
      </c>
      <c r="TH54" s="1">
        <v>29.4</v>
      </c>
      <c r="TI54" s="1">
        <v>583230</v>
      </c>
      <c r="TJ54" s="3">
        <f t="shared" si="105"/>
        <v>17146962</v>
      </c>
      <c r="TL54" s="6">
        <v>38807</v>
      </c>
      <c r="TM54" s="1">
        <v>2.41</v>
      </c>
      <c r="TN54" s="1">
        <v>2004544</v>
      </c>
      <c r="TO54" s="3">
        <f t="shared" si="106"/>
        <v>4830951.04</v>
      </c>
      <c r="TQ54" s="6">
        <v>38807</v>
      </c>
      <c r="TR54" s="1">
        <v>18.535</v>
      </c>
      <c r="TS54" s="1">
        <v>6150273</v>
      </c>
      <c r="TT54" s="3">
        <f t="shared" si="107"/>
        <v>113995310.05500001</v>
      </c>
      <c r="TY54" s="3" t="str">
        <f t="shared" si="108"/>
        <v/>
      </c>
      <c r="UA54" s="6">
        <v>38807</v>
      </c>
      <c r="UB54" s="1">
        <v>13.29</v>
      </c>
      <c r="UC54" s="1">
        <v>6988044</v>
      </c>
      <c r="UD54" s="3">
        <f t="shared" si="109"/>
        <v>92871104.75999999</v>
      </c>
      <c r="UI54" s="3" t="str">
        <f t="shared" si="110"/>
        <v/>
      </c>
      <c r="UK54" s="6">
        <v>38807</v>
      </c>
      <c r="UL54" s="1">
        <v>253.07990000000001</v>
      </c>
      <c r="UM54" s="1">
        <v>52689</v>
      </c>
      <c r="UN54" s="3">
        <f t="shared" si="111"/>
        <v>13334526.8511</v>
      </c>
      <c r="UP54" s="6">
        <v>38807</v>
      </c>
      <c r="UQ54" s="1">
        <v>17.5</v>
      </c>
      <c r="UR54" s="1">
        <v>49682</v>
      </c>
      <c r="US54" s="3">
        <f t="shared" si="112"/>
        <v>869435</v>
      </c>
      <c r="UX54" s="3" t="str">
        <f t="shared" si="113"/>
        <v/>
      </c>
      <c r="VC54" s="3" t="str">
        <f t="shared" si="114"/>
        <v/>
      </c>
      <c r="VH54" s="3" t="str">
        <f t="shared" si="115"/>
        <v/>
      </c>
      <c r="VM54" s="3" t="str">
        <f t="shared" si="116"/>
        <v/>
      </c>
      <c r="VO54" s="6">
        <v>38807</v>
      </c>
      <c r="VP54" s="1">
        <v>135</v>
      </c>
      <c r="VQ54" s="1">
        <v>29860</v>
      </c>
      <c r="VR54" s="3">
        <f t="shared" si="117"/>
        <v>4031100</v>
      </c>
      <c r="VT54" s="6">
        <v>38807</v>
      </c>
      <c r="VU54" s="1">
        <v>5</v>
      </c>
      <c r="VV54" s="1">
        <v>78253</v>
      </c>
      <c r="VW54" s="3">
        <f t="shared" si="118"/>
        <v>391265</v>
      </c>
      <c r="VY54" s="6">
        <v>38807</v>
      </c>
      <c r="VZ54" s="1">
        <v>5.05</v>
      </c>
      <c r="WA54" s="1">
        <v>1933658</v>
      </c>
      <c r="WB54" s="3">
        <f t="shared" si="119"/>
        <v>9764972.9000000004</v>
      </c>
      <c r="WG54" s="3" t="str">
        <f t="shared" si="120"/>
        <v/>
      </c>
      <c r="WL54" s="3" t="str">
        <f t="shared" si="121"/>
        <v/>
      </c>
      <c r="WN54" s="6">
        <v>38807</v>
      </c>
      <c r="WO54" s="1">
        <v>25</v>
      </c>
      <c r="WP54" s="1">
        <v>17709</v>
      </c>
      <c r="WQ54" s="3">
        <f t="shared" si="122"/>
        <v>442725</v>
      </c>
      <c r="WV54" s="3" t="str">
        <f t="shared" si="123"/>
        <v/>
      </c>
      <c r="WX54" s="6">
        <v>38807</v>
      </c>
      <c r="WY54" s="1">
        <v>3.33</v>
      </c>
      <c r="WZ54" s="1">
        <v>5551280</v>
      </c>
      <c r="XA54" s="3">
        <f t="shared" si="124"/>
        <v>18485762.400000002</v>
      </c>
      <c r="XC54" s="6">
        <v>38807</v>
      </c>
      <c r="XD54" s="1">
        <v>1.7</v>
      </c>
      <c r="XE54" s="1">
        <v>1397585</v>
      </c>
      <c r="XF54" s="3">
        <f t="shared" si="125"/>
        <v>2375894.5</v>
      </c>
      <c r="XK54" s="3" t="str">
        <f t="shared" si="126"/>
        <v/>
      </c>
      <c r="XM54" s="6">
        <v>38807</v>
      </c>
      <c r="XN54" s="1">
        <v>12.1</v>
      </c>
      <c r="XO54" s="1">
        <v>6950</v>
      </c>
      <c r="XP54" s="3">
        <f t="shared" si="127"/>
        <v>84095</v>
      </c>
      <c r="XU54" s="3" t="str">
        <f t="shared" si="128"/>
        <v/>
      </c>
      <c r="XW54" s="6">
        <v>38807</v>
      </c>
      <c r="XX54" s="1">
        <v>584</v>
      </c>
      <c r="XY54" s="1">
        <v>3900</v>
      </c>
      <c r="XZ54" s="3">
        <f t="shared" si="129"/>
        <v>2277600</v>
      </c>
      <c r="YE54" s="3" t="str">
        <f t="shared" si="130"/>
        <v/>
      </c>
      <c r="YG54" s="6">
        <v>38807</v>
      </c>
      <c r="YH54" s="1">
        <v>67</v>
      </c>
      <c r="YI54" s="1">
        <v>3859207</v>
      </c>
      <c r="YJ54" s="3">
        <f t="shared" si="131"/>
        <v>258566869</v>
      </c>
      <c r="YL54" s="6">
        <v>38807</v>
      </c>
      <c r="YM54" s="1">
        <v>12.24</v>
      </c>
      <c r="YN54" s="1">
        <v>3820981</v>
      </c>
      <c r="YO54" s="3">
        <f t="shared" si="132"/>
        <v>46768807.439999998</v>
      </c>
      <c r="YT54" s="3" t="str">
        <f t="shared" si="133"/>
        <v/>
      </c>
      <c r="YY54" s="3" t="str">
        <f t="shared" si="134"/>
        <v/>
      </c>
      <c r="ZD54" s="3" t="str">
        <f t="shared" si="135"/>
        <v/>
      </c>
      <c r="ZF54" s="6">
        <v>38807</v>
      </c>
      <c r="ZG54" s="1">
        <v>51.1</v>
      </c>
      <c r="ZH54" s="1">
        <v>8937980</v>
      </c>
      <c r="ZI54" s="3">
        <f t="shared" si="136"/>
        <v>456730778</v>
      </c>
      <c r="ZK54" s="6">
        <v>38807</v>
      </c>
      <c r="ZL54" s="1">
        <v>5.74</v>
      </c>
      <c r="ZM54" s="1">
        <v>15833503</v>
      </c>
      <c r="ZN54" s="3">
        <f t="shared" si="137"/>
        <v>90884307.219999999</v>
      </c>
      <c r="ZS54" s="3" t="str">
        <f t="shared" si="138"/>
        <v/>
      </c>
      <c r="ZX54" s="3" t="str">
        <f t="shared" si="139"/>
        <v/>
      </c>
      <c r="AAC54" s="3" t="str">
        <f t="shared" si="140"/>
        <v/>
      </c>
      <c r="AAH54" s="3" t="str">
        <f t="shared" si="141"/>
        <v/>
      </c>
      <c r="AAM54" s="3" t="str">
        <f t="shared" si="142"/>
        <v/>
      </c>
      <c r="AAR54" s="3" t="str">
        <f t="shared" si="143"/>
        <v/>
      </c>
      <c r="AAW54" s="3" t="str">
        <f t="shared" si="144"/>
        <v/>
      </c>
      <c r="ABB54" s="3" t="str">
        <f t="shared" si="145"/>
        <v/>
      </c>
      <c r="ABG54" s="3" t="str">
        <f t="shared" si="146"/>
        <v/>
      </c>
      <c r="ABL54" s="3" t="str">
        <f t="shared" si="147"/>
        <v/>
      </c>
      <c r="ABN54" s="6">
        <v>38807</v>
      </c>
      <c r="ABO54" s="1">
        <v>28.78</v>
      </c>
      <c r="ABP54" s="1">
        <v>30214692</v>
      </c>
      <c r="ABQ54" s="3">
        <f t="shared" si="148"/>
        <v>869578835.75999999</v>
      </c>
      <c r="ABV54" s="3" t="str">
        <f t="shared" si="149"/>
        <v/>
      </c>
      <c r="ABX54" s="6">
        <v>38807</v>
      </c>
      <c r="ABY54" s="1">
        <v>0.7</v>
      </c>
      <c r="ABZ54" s="1">
        <v>34953</v>
      </c>
      <c r="ACA54" s="3">
        <f t="shared" si="150"/>
        <v>24467.1</v>
      </c>
      <c r="ACC54" s="6">
        <v>38807</v>
      </c>
      <c r="ACD54" s="1">
        <v>29.92</v>
      </c>
      <c r="ACE54" s="1">
        <v>7001363</v>
      </c>
      <c r="ACF54" s="3">
        <f t="shared" si="151"/>
        <v>209480780.96000001</v>
      </c>
      <c r="ACK54" s="3" t="str">
        <f t="shared" si="152"/>
        <v/>
      </c>
      <c r="ACP54" s="3" t="str">
        <f t="shared" si="153"/>
        <v/>
      </c>
      <c r="ACU54" s="3" t="str">
        <f t="shared" si="154"/>
        <v/>
      </c>
      <c r="ACZ54" s="3" t="str">
        <f t="shared" si="155"/>
        <v/>
      </c>
      <c r="ADB54" s="6">
        <v>38807</v>
      </c>
      <c r="ADC54" s="1">
        <v>14.59</v>
      </c>
      <c r="ADD54" s="1">
        <v>38532840</v>
      </c>
      <c r="ADE54" s="3">
        <f t="shared" si="156"/>
        <v>562194135.60000002</v>
      </c>
      <c r="ADG54" s="6">
        <v>38807</v>
      </c>
      <c r="ADH54" s="1">
        <v>6.37</v>
      </c>
      <c r="ADI54" s="1">
        <v>80247353</v>
      </c>
      <c r="ADJ54" s="3">
        <f t="shared" si="157"/>
        <v>511175638.61000001</v>
      </c>
      <c r="ADL54" s="6">
        <v>38807</v>
      </c>
      <c r="ADM54" s="1">
        <v>8.68</v>
      </c>
      <c r="ADN54" s="1">
        <v>7011900</v>
      </c>
      <c r="ADO54" s="3">
        <f t="shared" si="158"/>
        <v>60863292</v>
      </c>
      <c r="ADT54" s="3" t="str">
        <f t="shared" si="159"/>
        <v/>
      </c>
      <c r="ADY54" s="3" t="str">
        <f t="shared" si="160"/>
        <v/>
      </c>
      <c r="AED54" s="3" t="str">
        <f t="shared" si="161"/>
        <v/>
      </c>
      <c r="AEF54" s="6">
        <v>38807</v>
      </c>
      <c r="AEG54" s="1">
        <v>13.837400000000001</v>
      </c>
      <c r="AEH54" s="1">
        <v>136542</v>
      </c>
      <c r="AEI54" s="3">
        <f t="shared" si="162"/>
        <v>1889386.2708000001</v>
      </c>
      <c r="AEN54" s="3" t="str">
        <f t="shared" si="163"/>
        <v/>
      </c>
      <c r="AEP54" s="6"/>
      <c r="AES54" s="3" t="str">
        <f t="shared" si="164"/>
        <v/>
      </c>
      <c r="AEU54" s="6">
        <v>38807</v>
      </c>
      <c r="AEV54" s="1">
        <v>6.36</v>
      </c>
      <c r="AEW54" s="1">
        <v>28209723</v>
      </c>
      <c r="AEX54" s="3">
        <f t="shared" si="165"/>
        <v>179413838.28</v>
      </c>
      <c r="AEZ54" s="6">
        <v>38807</v>
      </c>
      <c r="AFA54" s="1">
        <v>29.01</v>
      </c>
      <c r="AFB54" s="1">
        <v>14771412</v>
      </c>
      <c r="AFC54" s="3">
        <f t="shared" si="166"/>
        <v>428518662.12</v>
      </c>
      <c r="AFH54" s="3" t="str">
        <f t="shared" si="167"/>
        <v/>
      </c>
      <c r="AFM54" s="3" t="str">
        <f t="shared" si="168"/>
        <v/>
      </c>
      <c r="AFR54" s="3" t="str">
        <f t="shared" si="169"/>
        <v/>
      </c>
      <c r="AFW54" s="3" t="str">
        <f t="shared" si="170"/>
        <v/>
      </c>
      <c r="AGB54" s="3" t="str">
        <f t="shared" si="171"/>
        <v/>
      </c>
      <c r="AGD54" s="6">
        <v>38807</v>
      </c>
      <c r="AGE54" s="1">
        <v>7.8517999999999999</v>
      </c>
      <c r="AGF54" s="1">
        <v>49838113</v>
      </c>
      <c r="AGG54" s="3">
        <f t="shared" si="172"/>
        <v>391318895.6534</v>
      </c>
      <c r="AGL54" s="3" t="str">
        <f t="shared" si="173"/>
        <v/>
      </c>
      <c r="AGQ54" s="3" t="str">
        <f t="shared" si="174"/>
        <v/>
      </c>
      <c r="AGS54" s="6">
        <v>38807</v>
      </c>
      <c r="AGT54" s="1">
        <v>6.53</v>
      </c>
      <c r="AGU54" s="1">
        <v>20476644</v>
      </c>
      <c r="AGV54" s="3">
        <f t="shared" si="175"/>
        <v>133712485.32000001</v>
      </c>
      <c r="AGX54" s="6">
        <v>38807</v>
      </c>
      <c r="AGY54" s="1">
        <v>3.87</v>
      </c>
      <c r="AGZ54" s="1">
        <v>10857352</v>
      </c>
      <c r="AHA54" s="3">
        <f t="shared" si="176"/>
        <v>42017952.240000002</v>
      </c>
      <c r="AHC54" s="6">
        <v>38807</v>
      </c>
      <c r="AHD54" s="1">
        <v>7.98</v>
      </c>
      <c r="AHE54" s="1">
        <v>5291712</v>
      </c>
      <c r="AHF54" s="3">
        <f t="shared" si="177"/>
        <v>42227861.760000005</v>
      </c>
      <c r="AHK54" s="3" t="str">
        <f t="shared" si="178"/>
        <v/>
      </c>
      <c r="AHP54" s="3" t="str">
        <f t="shared" si="179"/>
        <v/>
      </c>
      <c r="AHU54" s="3" t="str">
        <f t="shared" si="180"/>
        <v/>
      </c>
      <c r="AHZ54" s="3" t="str">
        <f t="shared" si="181"/>
        <v/>
      </c>
      <c r="AIE54" s="3" t="str">
        <f t="shared" si="182"/>
        <v/>
      </c>
      <c r="AIJ54" s="3" t="str">
        <f t="shared" si="183"/>
        <v/>
      </c>
      <c r="AIO54" s="3" t="str">
        <f t="shared" si="184"/>
        <v/>
      </c>
      <c r="AIT54" s="3" t="str">
        <f t="shared" si="185"/>
        <v/>
      </c>
      <c r="AIY54" s="3" t="str">
        <f t="shared" si="186"/>
        <v/>
      </c>
      <c r="AJD54" s="3" t="str">
        <f t="shared" si="187"/>
        <v/>
      </c>
      <c r="AJI54" s="3" t="str">
        <f t="shared" si="188"/>
        <v/>
      </c>
      <c r="AJN54" s="3" t="str">
        <f t="shared" si="189"/>
        <v/>
      </c>
      <c r="AJS54" s="3" t="str">
        <f t="shared" si="190"/>
        <v/>
      </c>
      <c r="AJU54" s="6">
        <v>38807</v>
      </c>
      <c r="AJV54" s="1">
        <v>18.920000000000002</v>
      </c>
      <c r="AJW54" s="1">
        <v>7191120</v>
      </c>
      <c r="AJX54" s="3">
        <f t="shared" si="191"/>
        <v>136055990.40000001</v>
      </c>
      <c r="AKC54" s="3" t="str">
        <f t="shared" si="192"/>
        <v/>
      </c>
      <c r="AKH54" s="3" t="str">
        <f t="shared" si="193"/>
        <v/>
      </c>
      <c r="AKM54" s="3" t="str">
        <f t="shared" si="194"/>
        <v/>
      </c>
      <c r="AKR54" s="3" t="str">
        <f t="shared" si="195"/>
        <v/>
      </c>
      <c r="AKT54" s="6">
        <v>38807</v>
      </c>
      <c r="AKU54" s="1">
        <v>25</v>
      </c>
      <c r="AKV54" s="1">
        <v>2025646</v>
      </c>
      <c r="AKW54" s="3">
        <f t="shared" si="196"/>
        <v>50641150</v>
      </c>
      <c r="AKY54" s="6">
        <v>38807</v>
      </c>
      <c r="AKZ54" s="1">
        <v>11.49</v>
      </c>
      <c r="ALA54" s="1">
        <v>28102076</v>
      </c>
      <c r="ALB54" s="3">
        <f t="shared" si="197"/>
        <v>322892853.24000001</v>
      </c>
      <c r="ALG54" s="3" t="str">
        <f t="shared" si="198"/>
        <v/>
      </c>
      <c r="ALI54" s="6">
        <v>38807</v>
      </c>
      <c r="ALJ54" s="1">
        <v>3.57</v>
      </c>
      <c r="ALK54" s="1">
        <v>28662012</v>
      </c>
      <c r="ALL54" s="3">
        <f t="shared" si="199"/>
        <v>102323382.83999999</v>
      </c>
      <c r="ALQ54" s="3" t="str">
        <f t="shared" si="200"/>
        <v/>
      </c>
      <c r="ALV54" s="3" t="str">
        <f t="shared" si="201"/>
        <v/>
      </c>
      <c r="AMA54" s="3" t="str">
        <f t="shared" si="202"/>
        <v/>
      </c>
      <c r="AMF54" s="3" t="str">
        <f t="shared" si="203"/>
        <v/>
      </c>
      <c r="AMK54" s="3" t="str">
        <f t="shared" si="204"/>
        <v/>
      </c>
      <c r="AMP54" s="3" t="str">
        <f t="shared" si="205"/>
        <v/>
      </c>
      <c r="AMU54" s="3" t="str">
        <f t="shared" si="206"/>
        <v/>
      </c>
      <c r="AMZ54" s="3" t="str">
        <f t="shared" si="207"/>
        <v/>
      </c>
      <c r="ANB54" s="6">
        <v>38807</v>
      </c>
      <c r="ANC54" s="1">
        <v>13.85</v>
      </c>
      <c r="AND54" s="1">
        <v>6476206</v>
      </c>
      <c r="ANE54" s="3">
        <f t="shared" si="208"/>
        <v>89695453.099999994</v>
      </c>
      <c r="ANJ54" s="3" t="str">
        <f t="shared" si="209"/>
        <v/>
      </c>
      <c r="ANO54" s="3" t="str">
        <f t="shared" si="210"/>
        <v/>
      </c>
      <c r="ANQ54" s="6">
        <v>38807</v>
      </c>
      <c r="ANR54" s="1">
        <v>43.74</v>
      </c>
      <c r="ANS54" s="1">
        <v>1752014</v>
      </c>
      <c r="ANT54" s="3">
        <f t="shared" si="211"/>
        <v>76633092.359999999</v>
      </c>
      <c r="ANV54" s="6">
        <v>38807</v>
      </c>
      <c r="ANW54" s="1">
        <v>9.2200000000000006</v>
      </c>
      <c r="ANX54" s="1">
        <v>12619825</v>
      </c>
      <c r="ANY54" s="3">
        <f t="shared" si="212"/>
        <v>116354786.50000001</v>
      </c>
      <c r="AOD54" s="3" t="str">
        <f t="shared" si="213"/>
        <v/>
      </c>
      <c r="AOI54" s="3" t="str">
        <f t="shared" si="214"/>
        <v/>
      </c>
      <c r="AOK54" s="6">
        <v>38807</v>
      </c>
      <c r="AOL54" s="1">
        <v>160</v>
      </c>
      <c r="AOM54" s="1">
        <v>69243</v>
      </c>
      <c r="AON54" s="3">
        <f t="shared" si="215"/>
        <v>11078880</v>
      </c>
      <c r="AOS54" s="3" t="str">
        <f t="shared" si="216"/>
        <v/>
      </c>
      <c r="AOX54" s="3" t="str">
        <f t="shared" si="217"/>
        <v/>
      </c>
      <c r="APC54" s="3" t="str">
        <f t="shared" si="218"/>
        <v/>
      </c>
      <c r="APH54" s="3" t="str">
        <f t="shared" si="219"/>
        <v/>
      </c>
      <c r="APM54" s="3" t="str">
        <f t="shared" si="220"/>
        <v/>
      </c>
      <c r="APO54" s="6">
        <v>38807</v>
      </c>
      <c r="APP54" s="1">
        <v>38.159999999999997</v>
      </c>
      <c r="APQ54" s="1">
        <v>35543948</v>
      </c>
      <c r="APR54" s="3">
        <f t="shared" si="221"/>
        <v>1356357055.6799998</v>
      </c>
      <c r="APW54" s="3" t="str">
        <f t="shared" si="222"/>
        <v/>
      </c>
      <c r="APY54" s="6">
        <v>38807</v>
      </c>
      <c r="APZ54" s="1">
        <v>6.63</v>
      </c>
      <c r="AQA54" s="1">
        <v>3662128</v>
      </c>
      <c r="AQB54" s="3">
        <f t="shared" si="223"/>
        <v>24279908.640000001</v>
      </c>
      <c r="AQD54" s="6">
        <v>38807</v>
      </c>
      <c r="AQE54" s="1">
        <v>11.35</v>
      </c>
      <c r="AQF54" s="1">
        <v>1714841</v>
      </c>
      <c r="AQG54" s="3">
        <f t="shared" si="224"/>
        <v>19463445.349999998</v>
      </c>
      <c r="AQL54" s="3" t="str">
        <f t="shared" si="225"/>
        <v/>
      </c>
      <c r="AQQ54" s="3" t="str">
        <f t="shared" si="226"/>
        <v/>
      </c>
      <c r="AQS54" s="6">
        <v>38807</v>
      </c>
      <c r="AQT54" s="1">
        <v>22.68</v>
      </c>
      <c r="AQU54" s="1">
        <v>19703651</v>
      </c>
      <c r="AQV54" s="3">
        <f t="shared" si="227"/>
        <v>446878804.68000001</v>
      </c>
      <c r="ARA54" s="3" t="str">
        <f t="shared" si="228"/>
        <v/>
      </c>
      <c r="ARC54" s="6">
        <v>38807</v>
      </c>
      <c r="ARD54" s="1">
        <v>32.08</v>
      </c>
      <c r="ARE54" s="1">
        <v>31290512</v>
      </c>
      <c r="ARF54" s="3">
        <f t="shared" si="229"/>
        <v>1003799624.9599999</v>
      </c>
      <c r="ARH54" s="6">
        <v>38807</v>
      </c>
      <c r="ARI54" s="1">
        <v>1.75</v>
      </c>
      <c r="ARJ54" s="1">
        <v>70239603</v>
      </c>
      <c r="ARK54" s="3">
        <f t="shared" si="230"/>
        <v>122919305.25</v>
      </c>
      <c r="ARM54" s="6">
        <v>38807</v>
      </c>
      <c r="ARN54" s="1">
        <v>10.37</v>
      </c>
      <c r="ARO54" s="1">
        <v>10171407</v>
      </c>
      <c r="ARP54" s="3">
        <f t="shared" si="231"/>
        <v>105477490.58999999</v>
      </c>
      <c r="ARU54" s="3" t="str">
        <f t="shared" si="232"/>
        <v/>
      </c>
      <c r="ARZ54" s="3" t="str">
        <f t="shared" si="233"/>
        <v/>
      </c>
      <c r="ASE54" s="3" t="str">
        <f t="shared" si="234"/>
        <v/>
      </c>
      <c r="ASJ54" s="3" t="str">
        <f t="shared" si="235"/>
        <v/>
      </c>
      <c r="ASO54" s="3" t="str">
        <f t="shared" si="236"/>
        <v/>
      </c>
      <c r="ASQ54" s="6">
        <v>38807</v>
      </c>
      <c r="ASR54" s="1">
        <v>14.66</v>
      </c>
      <c r="ASS54" s="1">
        <v>93062231</v>
      </c>
      <c r="AST54" s="3">
        <f t="shared" si="237"/>
        <v>1364292306.46</v>
      </c>
      <c r="ASY54" s="3" t="str">
        <f t="shared" si="238"/>
        <v/>
      </c>
      <c r="ATD54" s="3" t="str">
        <f t="shared" si="239"/>
        <v/>
      </c>
      <c r="ATF54" s="6">
        <v>38807</v>
      </c>
      <c r="ATG54" s="1">
        <v>5.0199999999999996</v>
      </c>
      <c r="ATH54" s="1">
        <v>199700054</v>
      </c>
      <c r="ATI54" s="3">
        <f t="shared" si="240"/>
        <v>1002494271.0799999</v>
      </c>
      <c r="ATN54" s="3" t="str">
        <f t="shared" si="241"/>
        <v/>
      </c>
      <c r="ATS54" s="3" t="str">
        <f t="shared" si="242"/>
        <v/>
      </c>
      <c r="ATX54" s="3" t="str">
        <f t="shared" si="243"/>
        <v/>
      </c>
      <c r="ATZ54" s="6">
        <v>38807</v>
      </c>
      <c r="AUA54" s="1">
        <v>26.85</v>
      </c>
      <c r="AUB54" s="1">
        <v>1390200</v>
      </c>
      <c r="AUC54" s="3">
        <f t="shared" si="244"/>
        <v>37326870</v>
      </c>
      <c r="AUH54" s="3" t="str">
        <f t="shared" si="245"/>
        <v/>
      </c>
      <c r="AUM54" s="3" t="str">
        <f t="shared" si="246"/>
        <v/>
      </c>
      <c r="AUR54" s="3" t="str">
        <f t="shared" si="247"/>
        <v/>
      </c>
      <c r="AUT54" s="6">
        <v>38807</v>
      </c>
      <c r="AUU54" s="1">
        <v>47.7</v>
      </c>
      <c r="AUV54" s="1">
        <v>26237799</v>
      </c>
      <c r="AUW54" s="3">
        <f t="shared" si="248"/>
        <v>1251543012.3000002</v>
      </c>
      <c r="AVB54" s="3" t="str">
        <f t="shared" si="249"/>
        <v/>
      </c>
      <c r="AVD54" s="6">
        <v>38807</v>
      </c>
      <c r="AVE54" s="1">
        <v>39.340000000000003</v>
      </c>
      <c r="AVF54" s="1">
        <v>447773185</v>
      </c>
      <c r="AVG54" s="3">
        <f t="shared" si="250"/>
        <v>17615397097.900002</v>
      </c>
      <c r="AVI54" s="6">
        <v>38807</v>
      </c>
      <c r="AVJ54" s="1">
        <v>35.43</v>
      </c>
      <c r="AVK54" s="1">
        <v>30541500</v>
      </c>
      <c r="AVL54" s="3">
        <f t="shared" si="251"/>
        <v>1082085345</v>
      </c>
      <c r="AVQ54" s="3" t="str">
        <f t="shared" si="252"/>
        <v/>
      </c>
      <c r="AVS54" s="6">
        <v>38807</v>
      </c>
      <c r="AVT54" s="1">
        <v>9.5649999999999995</v>
      </c>
      <c r="AVU54" s="1">
        <v>9745804</v>
      </c>
      <c r="AVV54" s="3">
        <f t="shared" si="253"/>
        <v>93218615.25999999</v>
      </c>
      <c r="AVX54" s="6">
        <v>38807</v>
      </c>
      <c r="AVY54" s="1">
        <v>19.010000000000002</v>
      </c>
      <c r="AVZ54" s="1">
        <v>48977534</v>
      </c>
      <c r="AWA54" s="3">
        <f t="shared" si="254"/>
        <v>931062921.34000003</v>
      </c>
      <c r="AWF54" s="3" t="str">
        <f t="shared" si="255"/>
        <v/>
      </c>
      <c r="AWK54" s="3" t="str">
        <f t="shared" si="256"/>
        <v/>
      </c>
      <c r="AWP54" s="3" t="str">
        <f t="shared" si="257"/>
        <v/>
      </c>
      <c r="AWU54" s="3" t="str">
        <f t="shared" si="258"/>
        <v/>
      </c>
      <c r="AWZ54" s="3" t="str">
        <f t="shared" si="259"/>
        <v/>
      </c>
      <c r="AXE54" s="3" t="str">
        <f t="shared" si="260"/>
        <v/>
      </c>
      <c r="AXG54" s="6">
        <v>38807</v>
      </c>
      <c r="AXH54" s="1">
        <v>7.9124999999999996</v>
      </c>
      <c r="AXI54" s="1">
        <v>4234984</v>
      </c>
      <c r="AXJ54" s="3">
        <f t="shared" si="261"/>
        <v>33509310.899999999</v>
      </c>
      <c r="AXO54" s="3" t="str">
        <f t="shared" si="262"/>
        <v/>
      </c>
      <c r="AXT54" s="3" t="str">
        <f t="shared" si="263"/>
        <v/>
      </c>
      <c r="AXY54" s="3" t="str">
        <f t="shared" si="264"/>
        <v/>
      </c>
      <c r="AYA54" s="6">
        <v>38807</v>
      </c>
      <c r="AYB54" s="1">
        <v>11.39</v>
      </c>
      <c r="AYC54" s="1">
        <v>10516198</v>
      </c>
      <c r="AYD54" s="3">
        <f t="shared" si="265"/>
        <v>119779495.22</v>
      </c>
      <c r="AYF54" s="6">
        <v>38807</v>
      </c>
      <c r="AYG54" s="1">
        <v>27.97</v>
      </c>
      <c r="AYH54" s="1">
        <v>33806815</v>
      </c>
      <c r="AYI54" s="3">
        <f t="shared" si="266"/>
        <v>945576615.54999995</v>
      </c>
      <c r="AYK54" s="6">
        <v>38807</v>
      </c>
      <c r="AYL54" s="1">
        <v>5.23</v>
      </c>
      <c r="AYM54" s="1">
        <v>1781679</v>
      </c>
      <c r="AYN54" s="3">
        <f t="shared" si="267"/>
        <v>9318181.1699999999</v>
      </c>
      <c r="AYP54" s="6">
        <v>38807</v>
      </c>
      <c r="AYQ54" s="1">
        <v>22.524999999999999</v>
      </c>
      <c r="AYR54" s="1">
        <v>5707800</v>
      </c>
      <c r="AYS54" s="3">
        <f t="shared" si="268"/>
        <v>128568194.99999999</v>
      </c>
      <c r="AYX54" s="3" t="str">
        <f t="shared" si="269"/>
        <v/>
      </c>
      <c r="AYZ54" s="6">
        <v>38807</v>
      </c>
      <c r="AZA54" s="1">
        <v>18.9664</v>
      </c>
      <c r="AZB54" s="1">
        <v>430435824</v>
      </c>
      <c r="AZC54" s="3">
        <f t="shared" si="270"/>
        <v>8163818012.3136005</v>
      </c>
      <c r="AZH54" s="3" t="str">
        <f t="shared" si="271"/>
        <v/>
      </c>
      <c r="AZJ54" s="6">
        <v>38807</v>
      </c>
      <c r="AZK54" s="1">
        <v>24.78</v>
      </c>
      <c r="AZL54" s="1">
        <v>19667185</v>
      </c>
      <c r="AZM54" s="3">
        <f t="shared" si="272"/>
        <v>487352844.30000001</v>
      </c>
      <c r="AZO54" s="6">
        <v>38807</v>
      </c>
      <c r="AZP54" s="1">
        <v>30.29</v>
      </c>
      <c r="AZQ54" s="1">
        <v>29163500</v>
      </c>
      <c r="AZR54" s="3">
        <f t="shared" si="273"/>
        <v>883362415</v>
      </c>
      <c r="AZT54" s="6">
        <v>38807</v>
      </c>
      <c r="AZU54" s="1">
        <v>22.15</v>
      </c>
      <c r="AZV54" s="1">
        <v>33026928</v>
      </c>
      <c r="AZW54" s="3">
        <f t="shared" si="274"/>
        <v>731546455.19999993</v>
      </c>
      <c r="BAB54" s="3" t="str">
        <f t="shared" si="275"/>
        <v/>
      </c>
      <c r="BAG54" s="3" t="str">
        <f t="shared" si="276"/>
        <v/>
      </c>
      <c r="BAL54" s="3" t="str">
        <f t="shared" si="277"/>
        <v/>
      </c>
      <c r="BAQ54" s="3" t="str">
        <f t="shared" si="278"/>
        <v/>
      </c>
      <c r="BAS54" s="6">
        <v>38807</v>
      </c>
      <c r="BAT54" s="1">
        <v>39.36</v>
      </c>
      <c r="BAU54" s="1">
        <v>101843494</v>
      </c>
      <c r="BAV54" s="3">
        <f t="shared" si="279"/>
        <v>4008559923.8400002</v>
      </c>
      <c r="BBA54" s="3" t="str">
        <f t="shared" si="280"/>
        <v/>
      </c>
      <c r="BBF54" s="3" t="str">
        <f t="shared" si="281"/>
        <v/>
      </c>
      <c r="BBK54" s="3" t="str">
        <f t="shared" si="282"/>
        <v/>
      </c>
      <c r="BBP54" s="3" t="str">
        <f t="shared" si="283"/>
        <v/>
      </c>
      <c r="BBU54" s="3" t="str">
        <f t="shared" si="284"/>
        <v/>
      </c>
      <c r="BBW54" s="6">
        <v>38807</v>
      </c>
      <c r="BBX54" s="1">
        <v>24.6</v>
      </c>
      <c r="BBY54" s="1">
        <v>72741083</v>
      </c>
      <c r="BBZ54" s="3">
        <f t="shared" si="285"/>
        <v>1789430641.8000002</v>
      </c>
      <c r="BCE54" s="3" t="str">
        <f t="shared" si="286"/>
        <v/>
      </c>
      <c r="BCJ54" s="3" t="str">
        <f t="shared" si="287"/>
        <v/>
      </c>
      <c r="BCO54" s="3" t="str">
        <f t="shared" si="288"/>
        <v/>
      </c>
      <c r="BCT54" s="3" t="str">
        <f t="shared" si="289"/>
        <v/>
      </c>
      <c r="BCY54" s="3" t="str">
        <f t="shared" si="290"/>
        <v/>
      </c>
      <c r="BDD54" s="3" t="str">
        <f t="shared" si="291"/>
        <v/>
      </c>
      <c r="BDI54" s="3" t="str">
        <f t="shared" si="292"/>
        <v/>
      </c>
      <c r="BDN54" s="3" t="str">
        <f t="shared" si="293"/>
        <v/>
      </c>
      <c r="BDS54" s="3" t="str">
        <f t="shared" si="294"/>
        <v/>
      </c>
      <c r="BDU54" s="6">
        <v>38807</v>
      </c>
      <c r="BDV54" s="1">
        <v>20.38</v>
      </c>
      <c r="BDW54" s="1">
        <v>126819944</v>
      </c>
      <c r="BDX54" s="3">
        <f t="shared" si="295"/>
        <v>2584590458.7199998</v>
      </c>
      <c r="BDZ54" s="6">
        <v>38807</v>
      </c>
      <c r="BEA54" s="1">
        <v>14.86</v>
      </c>
      <c r="BEB54" s="1">
        <v>205505122</v>
      </c>
      <c r="BEC54" s="3">
        <f t="shared" si="296"/>
        <v>3053806112.9200001</v>
      </c>
      <c r="BEH54" s="3" t="str">
        <f t="shared" si="297"/>
        <v/>
      </c>
      <c r="BEM54" s="3" t="str">
        <f t="shared" si="298"/>
        <v/>
      </c>
      <c r="BER54" s="3" t="str">
        <f t="shared" si="299"/>
        <v/>
      </c>
      <c r="BET54" s="6">
        <v>38807</v>
      </c>
      <c r="BEU54" s="1">
        <v>42.4</v>
      </c>
      <c r="BEV54" s="1">
        <v>54904200</v>
      </c>
      <c r="BEW54" s="3">
        <f t="shared" si="300"/>
        <v>2327938080</v>
      </c>
      <c r="BEY54" s="6">
        <v>38807</v>
      </c>
      <c r="BEZ54" s="1">
        <v>39.619999999999997</v>
      </c>
      <c r="BFA54" s="1">
        <v>43114800</v>
      </c>
      <c r="BFB54" s="3">
        <f t="shared" si="301"/>
        <v>1708208376</v>
      </c>
      <c r="BFD54" s="6">
        <v>38807</v>
      </c>
      <c r="BFE54" s="1">
        <v>18.64</v>
      </c>
      <c r="BFF54" s="1">
        <v>11186174</v>
      </c>
      <c r="BFG54" s="3">
        <f t="shared" si="302"/>
        <v>208510283.36000001</v>
      </c>
      <c r="BFL54" s="3" t="str">
        <f t="shared" si="303"/>
        <v/>
      </c>
      <c r="BFN54" s="6">
        <v>38807</v>
      </c>
      <c r="BFO54" s="1">
        <v>6.68</v>
      </c>
      <c r="BFP54" s="1">
        <v>557017422</v>
      </c>
      <c r="BFQ54" s="3">
        <f t="shared" si="304"/>
        <v>3720876378.96</v>
      </c>
      <c r="BFS54" s="6">
        <v>38807</v>
      </c>
      <c r="BFT54" s="1">
        <v>2.6974</v>
      </c>
      <c r="BFU54" s="1">
        <v>248835200</v>
      </c>
      <c r="BFV54" s="3">
        <f t="shared" si="305"/>
        <v>671208068.48000002</v>
      </c>
      <c r="BFX54" s="6">
        <v>38807</v>
      </c>
      <c r="BFY54" s="1">
        <v>18.559999999999999</v>
      </c>
      <c r="BFZ54" s="1">
        <v>6128000</v>
      </c>
      <c r="BGA54" s="3">
        <f t="shared" si="306"/>
        <v>113735679.99999999</v>
      </c>
      <c r="BGF54" s="3" t="str">
        <f t="shared" si="307"/>
        <v/>
      </c>
      <c r="BGH54" s="6">
        <v>38807</v>
      </c>
      <c r="BGI54" s="1">
        <v>20.9</v>
      </c>
      <c r="BGJ54" s="1">
        <v>15260800</v>
      </c>
      <c r="BGK54" s="3">
        <f t="shared" si="308"/>
        <v>318950720</v>
      </c>
      <c r="BGM54" s="6">
        <v>38807</v>
      </c>
      <c r="BGN54" s="1">
        <v>35.11</v>
      </c>
      <c r="BGO54" s="1">
        <v>18861038</v>
      </c>
      <c r="BGP54" s="3">
        <f t="shared" si="309"/>
        <v>662211044.17999995</v>
      </c>
      <c r="BGR54" s="6">
        <v>38807</v>
      </c>
      <c r="BGS54" s="1">
        <v>38.61</v>
      </c>
      <c r="BGT54" s="1">
        <v>53876000</v>
      </c>
      <c r="BGU54" s="3">
        <f t="shared" si="310"/>
        <v>2080152360</v>
      </c>
      <c r="BGZ54" s="3" t="str">
        <f t="shared" si="311"/>
        <v/>
      </c>
      <c r="BHB54" s="6">
        <v>38807</v>
      </c>
      <c r="BHC54" s="1">
        <v>12.01</v>
      </c>
      <c r="BHD54" s="1">
        <v>29660610</v>
      </c>
      <c r="BHE54" s="3">
        <f t="shared" si="312"/>
        <v>356223926.09999996</v>
      </c>
      <c r="BHJ54" s="3" t="str">
        <f t="shared" si="313"/>
        <v/>
      </c>
      <c r="BHL54" s="6">
        <v>38807</v>
      </c>
      <c r="BHM54" s="1">
        <v>10.35</v>
      </c>
      <c r="BHN54" s="1">
        <v>354962745</v>
      </c>
      <c r="BHO54" s="3">
        <f t="shared" si="314"/>
        <v>3673864410.75</v>
      </c>
      <c r="BHQ54" s="6">
        <v>38807</v>
      </c>
      <c r="BHR54" s="1">
        <v>49.731999999999999</v>
      </c>
      <c r="BHS54" s="1">
        <v>64976400</v>
      </c>
      <c r="BHT54" s="3">
        <f t="shared" si="315"/>
        <v>3231406324.8000002</v>
      </c>
      <c r="BHV54" s="6">
        <v>38807</v>
      </c>
      <c r="BHW54" s="1">
        <v>53.05</v>
      </c>
      <c r="BHX54" s="1">
        <v>24023225</v>
      </c>
      <c r="BHY54" s="3">
        <f t="shared" si="316"/>
        <v>1274432086.25</v>
      </c>
      <c r="BIA54" s="6">
        <v>38807</v>
      </c>
      <c r="BIB54" s="1">
        <v>19.12</v>
      </c>
      <c r="BIC54" s="1">
        <v>886570070</v>
      </c>
      <c r="BID54" s="3">
        <f t="shared" si="317"/>
        <v>16951219738.400002</v>
      </c>
      <c r="BIF54" s="6">
        <v>38807</v>
      </c>
      <c r="BIG54" s="1">
        <v>26.33</v>
      </c>
      <c r="BIH54" s="1">
        <v>484984900</v>
      </c>
      <c r="BII54" s="3">
        <f t="shared" si="318"/>
        <v>12769652417</v>
      </c>
      <c r="BIK54" s="6">
        <v>38807</v>
      </c>
      <c r="BIL54" s="1">
        <v>11.262499999999999</v>
      </c>
      <c r="BIM54" s="1">
        <v>93886508</v>
      </c>
      <c r="BIN54" s="3">
        <f t="shared" si="319"/>
        <v>1057396796.3499999</v>
      </c>
      <c r="BIP54" s="6">
        <v>38807</v>
      </c>
      <c r="BIQ54" s="1">
        <v>18.68</v>
      </c>
      <c r="BIR54" s="1">
        <v>361719300</v>
      </c>
      <c r="BIS54" s="3">
        <f t="shared" si="320"/>
        <v>6756916524</v>
      </c>
      <c r="BIU54" s="6">
        <v>38807</v>
      </c>
      <c r="BIV54" s="1">
        <v>18.489999999999998</v>
      </c>
      <c r="BIW54" s="1">
        <v>133429687</v>
      </c>
      <c r="BIX54" s="3">
        <f t="shared" si="321"/>
        <v>2467114912.6299996</v>
      </c>
      <c r="BIZ54" s="6">
        <v>38807</v>
      </c>
      <c r="BJA54" s="1">
        <v>36.03</v>
      </c>
      <c r="BJB54" s="1">
        <v>274166982</v>
      </c>
      <c r="BJC54" s="3">
        <f t="shared" si="322"/>
        <v>9878236361.460001</v>
      </c>
      <c r="BJH54" s="3" t="str">
        <f t="shared" si="323"/>
        <v/>
      </c>
      <c r="BJJ54" s="6">
        <v>38807</v>
      </c>
      <c r="BJK54" s="1">
        <v>22.35</v>
      </c>
      <c r="BJL54" s="1">
        <v>81797844</v>
      </c>
      <c r="BJM54" s="3">
        <f t="shared" si="324"/>
        <v>1828181813.4000001</v>
      </c>
      <c r="BJR54" s="3" t="str">
        <f t="shared" si="325"/>
        <v/>
      </c>
      <c r="BJT54" s="6">
        <v>38807</v>
      </c>
      <c r="BJU54" s="1">
        <v>33.159999999999997</v>
      </c>
      <c r="BJV54" s="1">
        <v>1094227500</v>
      </c>
      <c r="BJW54" s="3">
        <f t="shared" si="326"/>
        <v>36284583900</v>
      </c>
      <c r="BKB54" s="3" t="str">
        <f t="shared" si="327"/>
        <v/>
      </c>
      <c r="BKG54" s="3" t="str">
        <f t="shared" si="328"/>
        <v/>
      </c>
      <c r="BKI54" s="6">
        <v>38807</v>
      </c>
      <c r="BKJ54" s="1">
        <v>37.15</v>
      </c>
      <c r="BKK54" s="1">
        <v>264789203</v>
      </c>
      <c r="BKL54" s="3">
        <f t="shared" si="329"/>
        <v>9836918891.4499989</v>
      </c>
      <c r="BKQ54" s="3" t="str">
        <f t="shared" si="330"/>
        <v/>
      </c>
      <c r="BKS54" s="6">
        <v>38807</v>
      </c>
      <c r="BKT54" s="1">
        <v>9.17</v>
      </c>
      <c r="BKU54" s="1">
        <v>46568359</v>
      </c>
      <c r="BKV54" s="3">
        <f t="shared" si="331"/>
        <v>427031852.02999997</v>
      </c>
      <c r="BKX54" s="6">
        <v>38807</v>
      </c>
      <c r="BKY54" s="1">
        <v>59.85</v>
      </c>
      <c r="BKZ54" s="1">
        <v>51815300</v>
      </c>
      <c r="BLA54" s="3">
        <f t="shared" si="332"/>
        <v>3101145705</v>
      </c>
      <c r="BLC54" s="6">
        <v>38807</v>
      </c>
      <c r="BLD54" s="1">
        <v>48.36</v>
      </c>
      <c r="BLE54" s="1">
        <v>263690956</v>
      </c>
      <c r="BLF54" s="3">
        <f t="shared" si="333"/>
        <v>12752094632.16</v>
      </c>
      <c r="BLH54" s="6">
        <v>38807</v>
      </c>
      <c r="BLI54" s="1">
        <v>108.73</v>
      </c>
      <c r="BLJ54" s="1">
        <v>9772600</v>
      </c>
      <c r="BLK54" s="3">
        <f t="shared" si="334"/>
        <v>1062574798</v>
      </c>
      <c r="BLM54" s="6">
        <v>38807</v>
      </c>
      <c r="BLN54" s="1">
        <v>25.46</v>
      </c>
      <c r="BLO54" s="1">
        <v>390242472</v>
      </c>
      <c r="BLP54" s="3">
        <f t="shared" si="335"/>
        <v>9935573337.1200008</v>
      </c>
      <c r="BLR54" s="6">
        <v>38807</v>
      </c>
      <c r="BLS54" s="1">
        <v>16.829999999999998</v>
      </c>
      <c r="BLT54" s="1">
        <v>1019831572</v>
      </c>
      <c r="BLU54" s="3">
        <f t="shared" si="336"/>
        <v>17163765356.759998</v>
      </c>
      <c r="BLZ54" s="3" t="str">
        <f t="shared" si="337"/>
        <v/>
      </c>
      <c r="BMB54" s="6">
        <v>38807</v>
      </c>
      <c r="BMC54" s="1">
        <v>25.3001</v>
      </c>
      <c r="BMD54" s="1">
        <v>173293500</v>
      </c>
      <c r="BME54" s="3">
        <f t="shared" si="338"/>
        <v>4384342879.3500004</v>
      </c>
      <c r="BMJ54" s="3" t="str">
        <f t="shared" si="339"/>
        <v/>
      </c>
      <c r="BML54" s="6">
        <v>38807</v>
      </c>
      <c r="BMM54" s="1">
        <v>31.4133</v>
      </c>
      <c r="BMN54" s="1">
        <v>175647000</v>
      </c>
      <c r="BMO54" s="3">
        <f t="shared" si="340"/>
        <v>5517651905.1000004</v>
      </c>
      <c r="BMQ54" s="6">
        <v>38807</v>
      </c>
      <c r="BMR54" s="1">
        <v>19.43</v>
      </c>
      <c r="BMS54" s="1">
        <v>255347600</v>
      </c>
      <c r="BMT54" s="3">
        <f t="shared" si="341"/>
        <v>4961403868</v>
      </c>
      <c r="BMV54" s="6">
        <v>38807</v>
      </c>
      <c r="BMW54" s="1">
        <v>28.17</v>
      </c>
      <c r="BMX54" s="1">
        <v>12041800</v>
      </c>
      <c r="BMY54" s="3">
        <f t="shared" si="342"/>
        <v>339217506</v>
      </c>
      <c r="BND54" s="3" t="str">
        <f t="shared" si="343"/>
        <v/>
      </c>
      <c r="BNF54" s="6">
        <v>38807</v>
      </c>
      <c r="BNG54" s="1">
        <v>38.9</v>
      </c>
      <c r="BNH54" s="1">
        <v>110813000</v>
      </c>
      <c r="BNI54" s="3">
        <f t="shared" si="344"/>
        <v>4310625700</v>
      </c>
      <c r="BNK54" s="6">
        <v>38807</v>
      </c>
      <c r="BNL54" s="1">
        <v>52.13</v>
      </c>
      <c r="BNM54" s="1">
        <v>96020700</v>
      </c>
      <c r="BNN54" s="3">
        <f t="shared" si="345"/>
        <v>5005559091</v>
      </c>
      <c r="BNP54" s="6">
        <v>38807</v>
      </c>
      <c r="BNQ54" s="1">
        <v>43</v>
      </c>
      <c r="BNR54" s="1">
        <v>188792090</v>
      </c>
      <c r="BNS54" s="3">
        <f t="shared" si="346"/>
        <v>8118059870</v>
      </c>
      <c r="BNU54" s="6">
        <v>38807</v>
      </c>
      <c r="BNV54" s="1">
        <v>54.27</v>
      </c>
      <c r="BNW54" s="1">
        <v>28701500</v>
      </c>
      <c r="BNX54" s="3">
        <f t="shared" si="347"/>
        <v>1557630405</v>
      </c>
      <c r="BNZ54" s="6">
        <v>38807</v>
      </c>
      <c r="BOA54" s="1">
        <v>54.72</v>
      </c>
      <c r="BOB54" s="1">
        <v>213668775</v>
      </c>
      <c r="BOC54" s="3">
        <f t="shared" si="348"/>
        <v>11691955368</v>
      </c>
      <c r="BOE54" s="6">
        <v>38807</v>
      </c>
      <c r="BOF54" s="1">
        <v>64.22</v>
      </c>
      <c r="BOG54" s="1">
        <v>25511717</v>
      </c>
      <c r="BOH54" s="3">
        <f t="shared" si="349"/>
        <v>1638362465.74</v>
      </c>
      <c r="BOJ54" s="6">
        <v>38807</v>
      </c>
      <c r="BOK54" s="1">
        <v>14.9368</v>
      </c>
      <c r="BOL54" s="1">
        <v>801172900</v>
      </c>
      <c r="BOM54" s="3">
        <f t="shared" si="350"/>
        <v>11966959372.719999</v>
      </c>
      <c r="BOO54" s="6">
        <v>38807</v>
      </c>
      <c r="BOP54" s="1">
        <v>26.594999999999999</v>
      </c>
      <c r="BOQ54" s="1">
        <v>218406648</v>
      </c>
      <c r="BOR54" s="3">
        <f t="shared" si="351"/>
        <v>5808524803.5599995</v>
      </c>
      <c r="BOT54" s="6">
        <v>38807</v>
      </c>
      <c r="BOU54" s="1">
        <v>16.414200000000001</v>
      </c>
      <c r="BOV54" s="1">
        <v>806194448</v>
      </c>
      <c r="BOW54" s="3">
        <f t="shared" si="352"/>
        <v>13233036908.361601</v>
      </c>
      <c r="BOY54" s="6">
        <v>38807</v>
      </c>
      <c r="BOZ54" s="1">
        <v>39.332999999999998</v>
      </c>
      <c r="BPA54" s="1">
        <v>285316008</v>
      </c>
      <c r="BPB54" s="3">
        <f t="shared" si="353"/>
        <v>11222334542.664</v>
      </c>
      <c r="BPG54" s="3" t="str">
        <f t="shared" si="354"/>
        <v/>
      </c>
      <c r="BPI54" s="6">
        <v>38807</v>
      </c>
      <c r="BPJ54" s="1">
        <v>17.21</v>
      </c>
      <c r="BPK54" s="1">
        <v>474364231</v>
      </c>
      <c r="BPL54" s="3">
        <f t="shared" si="355"/>
        <v>8163808415.5100002</v>
      </c>
      <c r="BPQ54" s="3" t="str">
        <f t="shared" si="356"/>
        <v/>
      </c>
      <c r="BPS54" s="6">
        <v>38807</v>
      </c>
      <c r="BPT54" s="1">
        <v>17.510000000000002</v>
      </c>
      <c r="BPU54" s="1">
        <v>1892182215</v>
      </c>
      <c r="BPV54" s="3">
        <f t="shared" si="357"/>
        <v>33132110584.650002</v>
      </c>
      <c r="BPX54" s="6">
        <v>38807</v>
      </c>
      <c r="BPY54" s="1">
        <v>9.0824999999999996</v>
      </c>
      <c r="BPZ54" s="1">
        <v>427226000</v>
      </c>
      <c r="BQA54" s="3">
        <f t="shared" si="358"/>
        <v>3880280145</v>
      </c>
      <c r="BQF54" s="3" t="str">
        <f t="shared" si="359"/>
        <v/>
      </c>
      <c r="BQH54" s="6">
        <v>38807</v>
      </c>
      <c r="BQI54" s="1">
        <v>4.141</v>
      </c>
      <c r="BQJ54" s="1">
        <v>619227105</v>
      </c>
      <c r="BQK54" s="3">
        <f t="shared" si="360"/>
        <v>2564219441.8049998</v>
      </c>
      <c r="BQM54" s="6">
        <v>38807</v>
      </c>
      <c r="BQN54" s="1">
        <v>34.950000000000003</v>
      </c>
      <c r="BQO54" s="1">
        <v>319993467</v>
      </c>
      <c r="BQP54" s="3">
        <f t="shared" si="361"/>
        <v>11183771671.650002</v>
      </c>
      <c r="BQU54" s="3" t="str">
        <f t="shared" si="362"/>
        <v/>
      </c>
      <c r="BQW54" s="6">
        <v>38807</v>
      </c>
      <c r="BQX54" s="1">
        <v>15.555</v>
      </c>
      <c r="BQY54" s="1">
        <v>937982768</v>
      </c>
      <c r="BQZ54" s="3">
        <f t="shared" si="363"/>
        <v>14590321956.24</v>
      </c>
      <c r="BRB54" s="6">
        <v>38807</v>
      </c>
      <c r="BRC54" s="1">
        <v>19.0867</v>
      </c>
      <c r="BRD54" s="1">
        <v>930843546</v>
      </c>
      <c r="BRE54" s="3">
        <f t="shared" si="364"/>
        <v>17766731509.438202</v>
      </c>
      <c r="BRG54" s="6">
        <v>38807</v>
      </c>
      <c r="BRH54" s="1">
        <v>21.67</v>
      </c>
      <c r="BRI54" s="1">
        <v>4008990971</v>
      </c>
      <c r="BRJ54" s="3">
        <f t="shared" si="365"/>
        <v>86874834341.570007</v>
      </c>
      <c r="BRL54" s="6">
        <v>38807</v>
      </c>
      <c r="BRM54" s="1">
        <v>19.46</v>
      </c>
      <c r="BRN54" s="1">
        <v>5386894036</v>
      </c>
      <c r="BRO54" s="3">
        <f t="shared" si="366"/>
        <v>104828957940.56</v>
      </c>
      <c r="BRQ54" s="6">
        <v>38807</v>
      </c>
      <c r="BRR54" s="1">
        <v>13.69</v>
      </c>
      <c r="BRS54" s="1">
        <v>3347167497</v>
      </c>
      <c r="BRT54" s="3">
        <f t="shared" si="367"/>
        <v>45822723033.93</v>
      </c>
      <c r="BRV54" s="6">
        <v>38807</v>
      </c>
      <c r="BRW54" s="1">
        <v>57.97</v>
      </c>
      <c r="BRX54" s="1">
        <v>596545300</v>
      </c>
      <c r="BRY54" s="3">
        <f t="shared" si="368"/>
        <v>34581731041</v>
      </c>
      <c r="BSD54" s="3" t="str">
        <f t="shared" si="369"/>
        <v/>
      </c>
      <c r="BSF54" s="6">
        <v>38807</v>
      </c>
      <c r="BSG54" s="1">
        <v>31.934999999999999</v>
      </c>
      <c r="BSH54" s="1">
        <v>498302000</v>
      </c>
      <c r="BSI54" s="3">
        <f t="shared" si="370"/>
        <v>15913274370</v>
      </c>
      <c r="BSN54" s="3" t="str">
        <f t="shared" si="371"/>
        <v/>
      </c>
      <c r="BSP54" s="6">
        <v>38807</v>
      </c>
      <c r="BSQ54" s="1">
        <v>195.18899999999999</v>
      </c>
      <c r="BSR54" s="1">
        <v>905049627</v>
      </c>
      <c r="BSS54" s="3">
        <f t="shared" si="372"/>
        <v>176655731644.50299</v>
      </c>
      <c r="BSU54" s="6">
        <v>38807</v>
      </c>
      <c r="BSV54" s="1">
        <v>8.9600000000000009</v>
      </c>
      <c r="BSW54" s="1">
        <v>15968958635</v>
      </c>
      <c r="BSX54" s="3">
        <f t="shared" si="373"/>
        <v>143081869369.60001</v>
      </c>
    </row>
    <row r="55" spans="2:1020 1025:1870" x14ac:dyDescent="0.2">
      <c r="B55" s="6">
        <v>38716</v>
      </c>
      <c r="C55" s="1">
        <v>12</v>
      </c>
      <c r="D55" s="1">
        <v>2765</v>
      </c>
      <c r="E55" s="3">
        <f t="shared" si="0"/>
        <v>33180</v>
      </c>
      <c r="G55" s="6">
        <v>38625</v>
      </c>
      <c r="H55" s="1">
        <v>6.0000000000000001E-3</v>
      </c>
      <c r="I55" s="1">
        <v>360231</v>
      </c>
      <c r="J55" s="3">
        <f t="shared" si="1"/>
        <v>2161.386</v>
      </c>
      <c r="O55" s="3" t="str">
        <f t="shared" si="2"/>
        <v/>
      </c>
      <c r="T55" s="3" t="str">
        <f t="shared" si="3"/>
        <v/>
      </c>
      <c r="Y55" s="3" t="str">
        <f t="shared" si="4"/>
        <v/>
      </c>
      <c r="AA55" s="6">
        <v>38716</v>
      </c>
      <c r="AB55" s="1">
        <v>1.25E-4</v>
      </c>
      <c r="AC55" s="1">
        <v>64615</v>
      </c>
      <c r="AD55" s="3">
        <f t="shared" si="5"/>
        <v>8.0768749999999994</v>
      </c>
      <c r="AF55" s="6">
        <v>38442</v>
      </c>
      <c r="AG55" s="1">
        <v>1.25E-4</v>
      </c>
      <c r="AH55" s="1">
        <v>42900</v>
      </c>
      <c r="AI55" s="3">
        <f t="shared" si="6"/>
        <v>5.3624999999999998</v>
      </c>
      <c r="AK55" s="6">
        <v>38716</v>
      </c>
      <c r="AL55" s="1">
        <v>270.09379999999999</v>
      </c>
      <c r="AM55" s="1">
        <v>333</v>
      </c>
      <c r="AN55" s="3">
        <f t="shared" si="7"/>
        <v>89941.23539999999</v>
      </c>
      <c r="AS55" s="3" t="str">
        <f t="shared" si="8"/>
        <v/>
      </c>
      <c r="AX55" s="3" t="str">
        <f t="shared" si="9"/>
        <v/>
      </c>
      <c r="AZ55" s="6">
        <v>38716</v>
      </c>
      <c r="BA55" s="1">
        <v>136.36359999999999</v>
      </c>
      <c r="BB55" s="1">
        <v>42</v>
      </c>
      <c r="BC55" s="3">
        <f t="shared" si="10"/>
        <v>5727.2711999999992</v>
      </c>
      <c r="BE55" s="6">
        <v>38533</v>
      </c>
      <c r="BF55" s="1">
        <v>8.1300000000000003E-4</v>
      </c>
      <c r="BG55" s="1">
        <v>10565992</v>
      </c>
      <c r="BH55" s="3">
        <f t="shared" si="11"/>
        <v>8590.1514960000004</v>
      </c>
      <c r="BJ55" s="6">
        <v>38716</v>
      </c>
      <c r="BK55" s="1">
        <v>0.4</v>
      </c>
      <c r="BL55" s="1">
        <v>4487670</v>
      </c>
      <c r="BM55" s="3">
        <f t="shared" si="12"/>
        <v>1795068</v>
      </c>
      <c r="BR55" s="3" t="str">
        <f t="shared" si="13"/>
        <v/>
      </c>
      <c r="BT55" s="6">
        <v>37986</v>
      </c>
      <c r="BU55" s="1">
        <v>1E-4</v>
      </c>
      <c r="BV55" s="1">
        <v>46780</v>
      </c>
      <c r="BW55" s="3">
        <f t="shared" si="14"/>
        <v>4.6779999999999999</v>
      </c>
      <c r="CB55" s="3" t="str">
        <f t="shared" si="15"/>
        <v/>
      </c>
      <c r="CD55" s="6">
        <v>38716</v>
      </c>
      <c r="CE55" s="1">
        <v>1.5401</v>
      </c>
      <c r="CF55" s="1">
        <v>639361</v>
      </c>
      <c r="CG55" s="3">
        <f t="shared" si="16"/>
        <v>984679.87609999999</v>
      </c>
      <c r="CI55" s="6">
        <v>38716</v>
      </c>
      <c r="CJ55" s="1">
        <v>0.02</v>
      </c>
      <c r="CK55" s="1">
        <v>931263</v>
      </c>
      <c r="CL55" s="3">
        <f t="shared" si="17"/>
        <v>18625.260000000002</v>
      </c>
      <c r="CQ55" s="3" t="str">
        <f t="shared" si="18"/>
        <v/>
      </c>
      <c r="CS55" s="6">
        <v>38716</v>
      </c>
      <c r="CT55" s="1">
        <v>2.83</v>
      </c>
      <c r="CU55" s="1">
        <v>1815614</v>
      </c>
      <c r="CV55" s="3">
        <f t="shared" si="19"/>
        <v>5138187.62</v>
      </c>
      <c r="CX55" s="6">
        <v>38716</v>
      </c>
      <c r="CY55" s="1">
        <v>131.25</v>
      </c>
      <c r="CZ55" s="1">
        <v>1273160</v>
      </c>
      <c r="DA55" s="3">
        <f t="shared" si="20"/>
        <v>167102250</v>
      </c>
      <c r="DC55" s="6">
        <v>38716</v>
      </c>
      <c r="DD55" s="1">
        <v>0.82</v>
      </c>
      <c r="DE55" s="1">
        <v>131091</v>
      </c>
      <c r="DF55" s="3">
        <f t="shared" si="21"/>
        <v>107494.62</v>
      </c>
      <c r="DH55" s="6">
        <v>38716</v>
      </c>
      <c r="DI55" s="1">
        <v>5.15</v>
      </c>
      <c r="DJ55" s="1">
        <v>11241148</v>
      </c>
      <c r="DK55" s="3">
        <f t="shared" si="22"/>
        <v>57891912.200000003</v>
      </c>
      <c r="DM55" s="6">
        <v>38442</v>
      </c>
      <c r="DN55" s="1">
        <v>50</v>
      </c>
      <c r="DO55" s="1">
        <v>1328</v>
      </c>
      <c r="DP55" s="3">
        <f t="shared" si="23"/>
        <v>66400</v>
      </c>
      <c r="DR55" s="6">
        <v>38716</v>
      </c>
      <c r="DS55" s="1">
        <v>62.4</v>
      </c>
      <c r="DT55" s="1">
        <v>127220</v>
      </c>
      <c r="DU55" s="3">
        <f t="shared" si="24"/>
        <v>7938528</v>
      </c>
      <c r="DZ55" s="3" t="str">
        <f t="shared" si="25"/>
        <v/>
      </c>
      <c r="EB55" s="6">
        <v>38716</v>
      </c>
      <c r="EC55" s="1">
        <v>7.4</v>
      </c>
      <c r="ED55" s="1">
        <v>59500</v>
      </c>
      <c r="EE55" s="3">
        <f t="shared" si="26"/>
        <v>440300</v>
      </c>
      <c r="EG55" s="6">
        <v>38716</v>
      </c>
      <c r="EH55" s="1">
        <v>180</v>
      </c>
      <c r="EI55" s="1">
        <v>27593</v>
      </c>
      <c r="EJ55" s="3">
        <f t="shared" si="27"/>
        <v>4966740</v>
      </c>
      <c r="EO55" s="3" t="str">
        <f t="shared" si="28"/>
        <v/>
      </c>
      <c r="EQ55" s="6">
        <v>36433</v>
      </c>
      <c r="ER55" s="1">
        <v>0.46</v>
      </c>
      <c r="ES55" s="1">
        <v>80500</v>
      </c>
      <c r="ET55" s="3">
        <f t="shared" si="29"/>
        <v>37030</v>
      </c>
      <c r="EY55" s="3" t="str">
        <f t="shared" si="30"/>
        <v/>
      </c>
      <c r="FD55" s="3" t="str">
        <f t="shared" si="31"/>
        <v/>
      </c>
      <c r="FI55" s="3" t="str">
        <f t="shared" si="32"/>
        <v/>
      </c>
      <c r="FN55" s="3" t="str">
        <f t="shared" si="33"/>
        <v/>
      </c>
      <c r="FP55" s="6">
        <v>38716</v>
      </c>
      <c r="FQ55" s="1">
        <v>0.09</v>
      </c>
      <c r="FR55" s="1">
        <v>2679226</v>
      </c>
      <c r="FS55" s="3">
        <f t="shared" si="34"/>
        <v>241130.34</v>
      </c>
      <c r="FU55" s="6">
        <v>38716</v>
      </c>
      <c r="FV55" s="1">
        <v>16</v>
      </c>
      <c r="FW55" s="1">
        <v>17123</v>
      </c>
      <c r="FX55" s="3">
        <f t="shared" si="35"/>
        <v>273968</v>
      </c>
      <c r="FZ55" s="6">
        <v>38716</v>
      </c>
      <c r="GA55" s="1">
        <v>278</v>
      </c>
      <c r="GB55" s="1">
        <v>41254</v>
      </c>
      <c r="GC55" s="3">
        <f t="shared" si="36"/>
        <v>11468612</v>
      </c>
      <c r="GE55" s="6">
        <v>38625</v>
      </c>
      <c r="GF55" s="1">
        <v>4.4999999999999998E-2</v>
      </c>
      <c r="GG55" s="1">
        <v>3931158</v>
      </c>
      <c r="GH55" s="3">
        <f t="shared" si="37"/>
        <v>176902.11</v>
      </c>
      <c r="GM55" s="3" t="str">
        <f t="shared" si="38"/>
        <v/>
      </c>
      <c r="GR55" s="3" t="str">
        <f t="shared" si="39"/>
        <v/>
      </c>
      <c r="GW55" s="3" t="str">
        <f t="shared" si="40"/>
        <v/>
      </c>
      <c r="HB55" s="3" t="str">
        <f t="shared" si="41"/>
        <v/>
      </c>
      <c r="HD55" s="6">
        <v>38716</v>
      </c>
      <c r="HE55" s="1">
        <v>12600002.52</v>
      </c>
      <c r="HF55" s="1">
        <v>0</v>
      </c>
      <c r="HG55" s="3" t="str">
        <f t="shared" si="42"/>
        <v/>
      </c>
      <c r="HL55" s="3" t="str">
        <f t="shared" si="43"/>
        <v/>
      </c>
      <c r="HN55" s="6">
        <v>38716</v>
      </c>
      <c r="HO55" s="1">
        <v>0.2</v>
      </c>
      <c r="HP55" s="1">
        <v>174366</v>
      </c>
      <c r="HQ55" s="3">
        <f t="shared" si="44"/>
        <v>34873.200000000004</v>
      </c>
      <c r="HS55" s="6">
        <v>38716</v>
      </c>
      <c r="HT55" s="1">
        <v>25.13</v>
      </c>
      <c r="HU55" s="1">
        <v>395654</v>
      </c>
      <c r="HV55" s="3">
        <f t="shared" si="45"/>
        <v>9942785.0199999996</v>
      </c>
      <c r="IA55" s="3" t="str">
        <f t="shared" si="46"/>
        <v/>
      </c>
      <c r="IC55" s="6">
        <v>38716</v>
      </c>
      <c r="ID55" s="1">
        <v>3.5</v>
      </c>
      <c r="IE55" s="1">
        <v>704</v>
      </c>
      <c r="IF55" s="3">
        <f t="shared" si="47"/>
        <v>2464</v>
      </c>
      <c r="IH55" s="6">
        <v>38716</v>
      </c>
      <c r="II55" s="1">
        <v>2.85</v>
      </c>
      <c r="IJ55" s="1">
        <v>224966</v>
      </c>
      <c r="IK55" s="3">
        <f t="shared" si="48"/>
        <v>641153.1</v>
      </c>
      <c r="IM55" s="6">
        <v>38716</v>
      </c>
      <c r="IN55" s="1">
        <v>0.255</v>
      </c>
      <c r="IO55" s="1">
        <v>2440700</v>
      </c>
      <c r="IP55" s="3">
        <f t="shared" si="49"/>
        <v>622378.5</v>
      </c>
      <c r="IR55" s="6">
        <v>38716</v>
      </c>
      <c r="IS55" s="1">
        <v>1543.5006000000001</v>
      </c>
      <c r="IT55" s="1">
        <v>5411</v>
      </c>
      <c r="IU55" s="3">
        <f t="shared" si="50"/>
        <v>8351881.7466000002</v>
      </c>
      <c r="IZ55" s="3" t="str">
        <f t="shared" si="51"/>
        <v/>
      </c>
      <c r="JE55" s="3" t="str">
        <f t="shared" si="52"/>
        <v/>
      </c>
      <c r="JG55" s="6">
        <v>38716</v>
      </c>
      <c r="JH55" s="1">
        <v>8.56</v>
      </c>
      <c r="JI55" s="1">
        <v>61841360</v>
      </c>
      <c r="JJ55" s="3">
        <f t="shared" si="53"/>
        <v>529362041.60000002</v>
      </c>
      <c r="JO55" s="3" t="str">
        <f t="shared" si="54"/>
        <v/>
      </c>
      <c r="JQ55" s="6">
        <v>38716</v>
      </c>
      <c r="JR55" s="1">
        <v>800</v>
      </c>
      <c r="JS55" s="1">
        <v>152</v>
      </c>
      <c r="JT55" s="3">
        <f t="shared" si="55"/>
        <v>121600</v>
      </c>
      <c r="JY55" s="3" t="str">
        <f t="shared" si="56"/>
        <v/>
      </c>
      <c r="KA55" s="6">
        <v>37529</v>
      </c>
      <c r="KB55" s="1">
        <v>9</v>
      </c>
      <c r="KC55" s="1">
        <v>23753</v>
      </c>
      <c r="KD55" s="3">
        <f t="shared" si="57"/>
        <v>213777</v>
      </c>
      <c r="KI55" s="3" t="str">
        <f t="shared" si="58"/>
        <v/>
      </c>
      <c r="KN55" s="3" t="str">
        <f t="shared" si="59"/>
        <v/>
      </c>
      <c r="KS55" s="3" t="str">
        <f t="shared" si="60"/>
        <v/>
      </c>
      <c r="KU55" s="6">
        <v>38716</v>
      </c>
      <c r="KV55" s="1">
        <v>1.7</v>
      </c>
      <c r="KW55" s="1">
        <v>2931311</v>
      </c>
      <c r="KX55" s="3">
        <f t="shared" si="61"/>
        <v>4983228.7</v>
      </c>
      <c r="LC55" s="3" t="str">
        <f t="shared" si="62"/>
        <v/>
      </c>
      <c r="LE55" s="6">
        <v>38716</v>
      </c>
      <c r="LF55" s="1">
        <v>5.0000000000000001E-3</v>
      </c>
      <c r="LG55" s="1">
        <v>1794312</v>
      </c>
      <c r="LH55" s="3">
        <f t="shared" si="63"/>
        <v>8971.56</v>
      </c>
      <c r="LJ55" s="6">
        <v>38716</v>
      </c>
      <c r="LK55" s="1">
        <v>86</v>
      </c>
      <c r="LL55" s="1">
        <v>55016</v>
      </c>
      <c r="LM55" s="3">
        <f t="shared" si="64"/>
        <v>4731376</v>
      </c>
      <c r="LO55" s="6">
        <v>38352</v>
      </c>
      <c r="LP55" s="1">
        <v>0.65</v>
      </c>
      <c r="LQ55" s="1">
        <v>1725</v>
      </c>
      <c r="LR55" s="3">
        <f t="shared" si="65"/>
        <v>1121.25</v>
      </c>
      <c r="LW55" s="3" t="str">
        <f t="shared" si="66"/>
        <v/>
      </c>
      <c r="MB55" s="3" t="str">
        <f t="shared" si="67"/>
        <v/>
      </c>
      <c r="MD55" s="6">
        <v>38716</v>
      </c>
      <c r="ME55" s="1">
        <v>0.43</v>
      </c>
      <c r="MF55" s="1">
        <v>994119</v>
      </c>
      <c r="MG55" s="3">
        <f t="shared" si="68"/>
        <v>427471.17</v>
      </c>
      <c r="ML55" s="3" t="str">
        <f t="shared" si="69"/>
        <v/>
      </c>
      <c r="MQ55" s="3" t="str">
        <f t="shared" si="70"/>
        <v/>
      </c>
      <c r="MV55" s="3" t="str">
        <f t="shared" si="71"/>
        <v/>
      </c>
      <c r="NA55" s="3" t="str">
        <f t="shared" si="72"/>
        <v/>
      </c>
      <c r="NC55" s="6">
        <v>38716</v>
      </c>
      <c r="ND55" s="1">
        <v>1.53</v>
      </c>
      <c r="NE55" s="1">
        <v>1670864</v>
      </c>
      <c r="NF55" s="3">
        <f t="shared" si="73"/>
        <v>2556421.92</v>
      </c>
      <c r="NK55" s="3" t="str">
        <f t="shared" si="74"/>
        <v/>
      </c>
      <c r="NM55" s="6">
        <v>38716</v>
      </c>
      <c r="NN55" s="1">
        <v>59.999988000000002</v>
      </c>
      <c r="NO55" s="1">
        <v>3935</v>
      </c>
      <c r="NP55" s="3">
        <f t="shared" si="75"/>
        <v>236099.95278000002</v>
      </c>
      <c r="NR55" s="6">
        <v>38716</v>
      </c>
      <c r="NS55" s="1">
        <v>55</v>
      </c>
      <c r="NT55" s="1">
        <v>523752</v>
      </c>
      <c r="NU55" s="3">
        <f t="shared" si="76"/>
        <v>28806360</v>
      </c>
      <c r="NZ55" s="3" t="str">
        <f t="shared" si="77"/>
        <v/>
      </c>
      <c r="OB55" s="6">
        <v>38716</v>
      </c>
      <c r="OC55" s="1">
        <v>2.4900000000000002</v>
      </c>
      <c r="OD55" s="1">
        <v>4434472</v>
      </c>
      <c r="OE55" s="3">
        <f t="shared" si="78"/>
        <v>11041835.280000001</v>
      </c>
      <c r="OG55" s="6">
        <v>38716</v>
      </c>
      <c r="OH55" s="1">
        <v>4.7000000000000002E-3</v>
      </c>
      <c r="OI55" s="1">
        <v>5909</v>
      </c>
      <c r="OJ55" s="3">
        <f t="shared" si="79"/>
        <v>27.772300000000001</v>
      </c>
      <c r="OO55" s="3" t="str">
        <f t="shared" si="80"/>
        <v/>
      </c>
      <c r="OQ55" s="6">
        <v>38716</v>
      </c>
      <c r="OR55" s="1">
        <v>952.79989999999998</v>
      </c>
      <c r="OS55" s="1">
        <v>49146</v>
      </c>
      <c r="OT55" s="3">
        <f t="shared" si="81"/>
        <v>46826303.885399997</v>
      </c>
      <c r="OV55" s="6">
        <v>38716</v>
      </c>
      <c r="OW55" s="1">
        <v>0.87</v>
      </c>
      <c r="OX55" s="1">
        <v>577300</v>
      </c>
      <c r="OY55" s="3">
        <f t="shared" si="82"/>
        <v>502251</v>
      </c>
      <c r="PA55" s="6">
        <v>38716</v>
      </c>
      <c r="PB55" s="1">
        <v>5.65</v>
      </c>
      <c r="PC55" s="1">
        <v>1391796</v>
      </c>
      <c r="PD55" s="3">
        <f t="shared" si="83"/>
        <v>7863647.4000000004</v>
      </c>
      <c r="PI55" s="3" t="str">
        <f t="shared" si="84"/>
        <v/>
      </c>
      <c r="PK55" s="6">
        <v>38716</v>
      </c>
      <c r="PL55" s="1">
        <v>1.1000000000000001</v>
      </c>
      <c r="PM55" s="1">
        <v>57694</v>
      </c>
      <c r="PN55" s="3">
        <f t="shared" si="85"/>
        <v>63463.400000000009</v>
      </c>
      <c r="PS55" s="3" t="str">
        <f t="shared" si="86"/>
        <v/>
      </c>
      <c r="PX55" s="3" t="str">
        <f t="shared" si="87"/>
        <v/>
      </c>
      <c r="QC55" s="3" t="str">
        <f t="shared" si="88"/>
        <v/>
      </c>
      <c r="QE55" s="6">
        <v>38716</v>
      </c>
      <c r="QF55" s="1">
        <v>6.28</v>
      </c>
      <c r="QG55" s="1">
        <v>879100</v>
      </c>
      <c r="QH55" s="3">
        <f t="shared" si="89"/>
        <v>5520748</v>
      </c>
      <c r="QJ55" s="6">
        <v>37894</v>
      </c>
      <c r="QK55" s="1">
        <v>40</v>
      </c>
      <c r="QL55" s="1">
        <v>30</v>
      </c>
      <c r="QM55" s="3">
        <f t="shared" si="90"/>
        <v>1200</v>
      </c>
      <c r="QO55" s="6">
        <v>38716</v>
      </c>
      <c r="QP55" s="1">
        <v>3.29</v>
      </c>
      <c r="QQ55" s="1">
        <v>198700</v>
      </c>
      <c r="QR55" s="3">
        <f t="shared" si="91"/>
        <v>653723</v>
      </c>
      <c r="QT55" s="6">
        <v>38716</v>
      </c>
      <c r="QU55" s="1">
        <v>12.25</v>
      </c>
      <c r="QV55" s="1">
        <v>966289</v>
      </c>
      <c r="QW55" s="3">
        <f t="shared" si="92"/>
        <v>11837040.25</v>
      </c>
      <c r="RB55" s="3" t="str">
        <f t="shared" si="93"/>
        <v/>
      </c>
      <c r="RD55" s="6">
        <v>38716</v>
      </c>
      <c r="RE55" s="1">
        <v>15.55</v>
      </c>
      <c r="RF55" s="1">
        <v>4300</v>
      </c>
      <c r="RG55" s="3">
        <f t="shared" si="94"/>
        <v>66865</v>
      </c>
      <c r="RL55" s="3" t="str">
        <f t="shared" si="95"/>
        <v/>
      </c>
      <c r="RN55" s="6">
        <v>38716</v>
      </c>
      <c r="RO55" s="1">
        <v>78.3</v>
      </c>
      <c r="RP55" s="1">
        <v>734252</v>
      </c>
      <c r="RQ55" s="3">
        <f t="shared" si="96"/>
        <v>57491931.600000001</v>
      </c>
      <c r="RS55" s="6">
        <v>38716</v>
      </c>
      <c r="RT55" s="1">
        <v>12.55</v>
      </c>
      <c r="RU55" s="1">
        <v>24881</v>
      </c>
      <c r="RV55" s="3">
        <f t="shared" si="97"/>
        <v>312256.55000000005</v>
      </c>
      <c r="RX55" s="6">
        <v>38716</v>
      </c>
      <c r="RY55" s="1">
        <v>10</v>
      </c>
      <c r="RZ55" s="1">
        <v>274222</v>
      </c>
      <c r="SA55" s="3">
        <f t="shared" si="98"/>
        <v>2742220</v>
      </c>
      <c r="SF55" s="3" t="str">
        <f t="shared" si="99"/>
        <v/>
      </c>
      <c r="SH55" s="6">
        <v>38716</v>
      </c>
      <c r="SI55" s="1">
        <v>11.3</v>
      </c>
      <c r="SJ55" s="1">
        <v>356511</v>
      </c>
      <c r="SK55" s="3">
        <f t="shared" si="100"/>
        <v>4028574.3000000003</v>
      </c>
      <c r="SM55" s="6">
        <v>38533</v>
      </c>
      <c r="SN55" s="1">
        <v>800</v>
      </c>
      <c r="SO55" s="1">
        <v>19</v>
      </c>
      <c r="SP55" s="3">
        <f t="shared" si="101"/>
        <v>15200</v>
      </c>
      <c r="SU55" s="3" t="str">
        <f t="shared" si="102"/>
        <v/>
      </c>
      <c r="SZ55" s="3" t="str">
        <f t="shared" si="103"/>
        <v/>
      </c>
      <c r="TE55" s="3" t="str">
        <f t="shared" si="104"/>
        <v/>
      </c>
      <c r="TG55" s="6">
        <v>38716</v>
      </c>
      <c r="TH55" s="1">
        <v>28.5</v>
      </c>
      <c r="TI55" s="1">
        <v>414007</v>
      </c>
      <c r="TJ55" s="3">
        <f t="shared" si="105"/>
        <v>11799199.5</v>
      </c>
      <c r="TL55" s="6">
        <v>38716</v>
      </c>
      <c r="TM55" s="1">
        <v>1.9</v>
      </c>
      <c r="TN55" s="1">
        <v>2161273</v>
      </c>
      <c r="TO55" s="3">
        <f t="shared" si="106"/>
        <v>4106418.6999999997</v>
      </c>
      <c r="TQ55" s="6">
        <v>38716</v>
      </c>
      <c r="TR55" s="1">
        <v>7.8650000000000002</v>
      </c>
      <c r="TS55" s="1">
        <v>3673291</v>
      </c>
      <c r="TT55" s="3">
        <f t="shared" si="107"/>
        <v>28890433.715</v>
      </c>
      <c r="TY55" s="3" t="str">
        <f t="shared" si="108"/>
        <v/>
      </c>
      <c r="UA55" s="6">
        <v>38716</v>
      </c>
      <c r="UB55" s="1">
        <v>12.66</v>
      </c>
      <c r="UC55" s="1">
        <v>10020978</v>
      </c>
      <c r="UD55" s="3">
        <f t="shared" si="109"/>
        <v>126865581.48</v>
      </c>
      <c r="UI55" s="3" t="str">
        <f t="shared" si="110"/>
        <v/>
      </c>
      <c r="UK55" s="6">
        <v>38716</v>
      </c>
      <c r="UL55" s="1">
        <v>179.2799</v>
      </c>
      <c r="UM55" s="1">
        <v>74862</v>
      </c>
      <c r="UN55" s="3">
        <f t="shared" si="111"/>
        <v>13421251.8738</v>
      </c>
      <c r="UP55" s="6">
        <v>38716</v>
      </c>
      <c r="UQ55" s="1">
        <v>17.350000000000001</v>
      </c>
      <c r="UR55" s="1">
        <v>54221</v>
      </c>
      <c r="US55" s="3">
        <f t="shared" si="112"/>
        <v>940734.35000000009</v>
      </c>
      <c r="UX55" s="3" t="str">
        <f t="shared" si="113"/>
        <v/>
      </c>
      <c r="VC55" s="3" t="str">
        <f t="shared" si="114"/>
        <v/>
      </c>
      <c r="VH55" s="3" t="str">
        <f t="shared" si="115"/>
        <v/>
      </c>
      <c r="VM55" s="3" t="str">
        <f t="shared" si="116"/>
        <v/>
      </c>
      <c r="VO55" s="6">
        <v>38716</v>
      </c>
      <c r="VP55" s="1">
        <v>200</v>
      </c>
      <c r="VQ55" s="1">
        <v>10276</v>
      </c>
      <c r="VR55" s="3">
        <f t="shared" si="117"/>
        <v>2055200</v>
      </c>
      <c r="VT55" s="6">
        <v>38716</v>
      </c>
      <c r="VU55" s="1">
        <v>7</v>
      </c>
      <c r="VV55" s="1">
        <v>143684</v>
      </c>
      <c r="VW55" s="3">
        <f t="shared" si="118"/>
        <v>1005788</v>
      </c>
      <c r="VY55" s="6">
        <v>38716</v>
      </c>
      <c r="VZ55" s="1">
        <v>4.0873999999999997</v>
      </c>
      <c r="WA55" s="1">
        <v>787414</v>
      </c>
      <c r="WB55" s="3">
        <f t="shared" si="119"/>
        <v>3218475.9835999999</v>
      </c>
      <c r="WG55" s="3" t="str">
        <f t="shared" si="120"/>
        <v/>
      </c>
      <c r="WL55" s="3" t="str">
        <f t="shared" si="121"/>
        <v/>
      </c>
      <c r="WN55" s="6">
        <v>38716</v>
      </c>
      <c r="WO55" s="1">
        <v>26.363600000000002</v>
      </c>
      <c r="WP55" s="1">
        <v>22141</v>
      </c>
      <c r="WQ55" s="3">
        <f t="shared" si="122"/>
        <v>583716.46760000009</v>
      </c>
      <c r="WV55" s="3" t="str">
        <f t="shared" si="123"/>
        <v/>
      </c>
      <c r="WX55" s="6">
        <v>38716</v>
      </c>
      <c r="WY55" s="1">
        <v>2.96</v>
      </c>
      <c r="WZ55" s="1">
        <v>7297623</v>
      </c>
      <c r="XA55" s="3">
        <f t="shared" si="124"/>
        <v>21600964.079999998</v>
      </c>
      <c r="XC55" s="6">
        <v>38716</v>
      </c>
      <c r="XD55" s="1">
        <v>0.72</v>
      </c>
      <c r="XE55" s="1">
        <v>1353460</v>
      </c>
      <c r="XF55" s="3">
        <f t="shared" si="125"/>
        <v>974491.2</v>
      </c>
      <c r="XK55" s="3" t="str">
        <f t="shared" si="126"/>
        <v/>
      </c>
      <c r="XM55" s="6">
        <v>38716</v>
      </c>
      <c r="XN55" s="1">
        <v>12.9</v>
      </c>
      <c r="XO55" s="1">
        <v>9400</v>
      </c>
      <c r="XP55" s="3">
        <f t="shared" si="127"/>
        <v>121260</v>
      </c>
      <c r="XU55" s="3" t="str">
        <f t="shared" si="128"/>
        <v/>
      </c>
      <c r="XW55" s="6">
        <v>38716</v>
      </c>
      <c r="XX55" s="1">
        <v>400</v>
      </c>
      <c r="XY55" s="1">
        <v>2593</v>
      </c>
      <c r="XZ55" s="3">
        <f t="shared" si="129"/>
        <v>1037200</v>
      </c>
      <c r="YE55" s="3" t="str">
        <f t="shared" si="130"/>
        <v/>
      </c>
      <c r="YG55" s="6">
        <v>38716</v>
      </c>
      <c r="YH55" s="1">
        <v>53</v>
      </c>
      <c r="YI55" s="1">
        <v>2486591</v>
      </c>
      <c r="YJ55" s="3">
        <f t="shared" si="131"/>
        <v>131789323</v>
      </c>
      <c r="YL55" s="6">
        <v>38716</v>
      </c>
      <c r="YM55" s="1">
        <v>7.86</v>
      </c>
      <c r="YN55" s="1">
        <v>2503095</v>
      </c>
      <c r="YO55" s="3">
        <f t="shared" si="132"/>
        <v>19674326.699999999</v>
      </c>
      <c r="YT55" s="3" t="str">
        <f t="shared" si="133"/>
        <v/>
      </c>
      <c r="YY55" s="3" t="str">
        <f t="shared" si="134"/>
        <v/>
      </c>
      <c r="ZD55" s="3" t="str">
        <f t="shared" si="135"/>
        <v/>
      </c>
      <c r="ZF55" s="6">
        <v>38716</v>
      </c>
      <c r="ZG55" s="1">
        <v>35.700000000000003</v>
      </c>
      <c r="ZH55" s="1">
        <v>196680</v>
      </c>
      <c r="ZI55" s="3">
        <f t="shared" si="136"/>
        <v>7021476.0000000009</v>
      </c>
      <c r="ZK55" s="6">
        <v>38716</v>
      </c>
      <c r="ZL55" s="1">
        <v>3.95</v>
      </c>
      <c r="ZM55" s="1">
        <v>10644591</v>
      </c>
      <c r="ZN55" s="3">
        <f t="shared" si="137"/>
        <v>42046134.450000003</v>
      </c>
      <c r="ZS55" s="3" t="str">
        <f t="shared" si="138"/>
        <v/>
      </c>
      <c r="ZX55" s="3" t="str">
        <f t="shared" si="139"/>
        <v/>
      </c>
      <c r="AAC55" s="3" t="str">
        <f t="shared" si="140"/>
        <v/>
      </c>
      <c r="AAH55" s="3" t="str">
        <f t="shared" si="141"/>
        <v/>
      </c>
      <c r="AAM55" s="3" t="str">
        <f t="shared" si="142"/>
        <v/>
      </c>
      <c r="AAR55" s="3" t="str">
        <f t="shared" si="143"/>
        <v/>
      </c>
      <c r="AAW55" s="3" t="str">
        <f t="shared" si="144"/>
        <v/>
      </c>
      <c r="ABB55" s="3" t="str">
        <f t="shared" si="145"/>
        <v/>
      </c>
      <c r="ABG55" s="3" t="str">
        <f t="shared" si="146"/>
        <v/>
      </c>
      <c r="ABL55" s="3" t="str">
        <f t="shared" si="147"/>
        <v/>
      </c>
      <c r="ABN55" s="6">
        <v>38716</v>
      </c>
      <c r="ABO55" s="1">
        <v>13.2</v>
      </c>
      <c r="ABP55" s="1">
        <v>13969603</v>
      </c>
      <c r="ABQ55" s="3">
        <f t="shared" si="148"/>
        <v>184398759.59999999</v>
      </c>
      <c r="ABV55" s="3" t="str">
        <f t="shared" si="149"/>
        <v/>
      </c>
      <c r="ABX55" s="6">
        <v>38716</v>
      </c>
      <c r="ABY55" s="1">
        <v>0.85</v>
      </c>
      <c r="ABZ55" s="1">
        <v>88469</v>
      </c>
      <c r="ACA55" s="3">
        <f t="shared" si="150"/>
        <v>75198.649999999994</v>
      </c>
      <c r="ACC55" s="6">
        <v>38716</v>
      </c>
      <c r="ACD55" s="1">
        <v>24.4</v>
      </c>
      <c r="ACE55" s="1">
        <v>4237300</v>
      </c>
      <c r="ACF55" s="3">
        <f t="shared" si="151"/>
        <v>103390120</v>
      </c>
      <c r="ACK55" s="3" t="str">
        <f t="shared" si="152"/>
        <v/>
      </c>
      <c r="ACP55" s="3" t="str">
        <f t="shared" si="153"/>
        <v/>
      </c>
      <c r="ACU55" s="3" t="str">
        <f t="shared" si="154"/>
        <v/>
      </c>
      <c r="ACZ55" s="3" t="str">
        <f t="shared" si="155"/>
        <v/>
      </c>
      <c r="ADB55" s="6">
        <v>38716</v>
      </c>
      <c r="ADC55" s="1">
        <v>15.38</v>
      </c>
      <c r="ADD55" s="1">
        <v>31055076</v>
      </c>
      <c r="ADE55" s="3">
        <f t="shared" si="156"/>
        <v>477627068.88</v>
      </c>
      <c r="ADG55" s="6">
        <v>38716</v>
      </c>
      <c r="ADH55" s="1">
        <v>4.8499999999999996</v>
      </c>
      <c r="ADI55" s="1">
        <v>72212858</v>
      </c>
      <c r="ADJ55" s="3">
        <f t="shared" si="157"/>
        <v>350232361.29999995</v>
      </c>
      <c r="ADL55" s="6">
        <v>38716</v>
      </c>
      <c r="ADM55" s="1">
        <v>6.6</v>
      </c>
      <c r="ADN55" s="1">
        <v>7297295</v>
      </c>
      <c r="ADO55" s="3">
        <f t="shared" si="158"/>
        <v>48162147</v>
      </c>
      <c r="ADT55" s="3" t="str">
        <f t="shared" si="159"/>
        <v/>
      </c>
      <c r="ADY55" s="3" t="str">
        <f t="shared" si="160"/>
        <v/>
      </c>
      <c r="AED55" s="3" t="str">
        <f t="shared" si="161"/>
        <v/>
      </c>
      <c r="AEF55" s="6">
        <v>38716</v>
      </c>
      <c r="AEG55" s="1">
        <v>13.252700000000001</v>
      </c>
      <c r="AEH55" s="1">
        <v>252578</v>
      </c>
      <c r="AEI55" s="3">
        <f t="shared" si="162"/>
        <v>3347340.4606000003</v>
      </c>
      <c r="AEN55" s="3" t="str">
        <f t="shared" si="163"/>
        <v/>
      </c>
      <c r="AEP55" s="6"/>
      <c r="AES55" s="3" t="str">
        <f t="shared" si="164"/>
        <v/>
      </c>
      <c r="AEU55" s="6">
        <v>38716</v>
      </c>
      <c r="AEV55" s="1">
        <v>5.07</v>
      </c>
      <c r="AEW55" s="1">
        <v>33412460</v>
      </c>
      <c r="AEX55" s="3">
        <f t="shared" si="165"/>
        <v>169401172.20000002</v>
      </c>
      <c r="AEZ55" s="6">
        <v>38716</v>
      </c>
      <c r="AFA55" s="1">
        <v>25.06</v>
      </c>
      <c r="AFB55" s="1">
        <v>13224974</v>
      </c>
      <c r="AFC55" s="3">
        <f t="shared" si="166"/>
        <v>331417848.44</v>
      </c>
      <c r="AFH55" s="3" t="str">
        <f t="shared" si="167"/>
        <v/>
      </c>
      <c r="AFM55" s="3" t="str">
        <f t="shared" si="168"/>
        <v/>
      </c>
      <c r="AFR55" s="3" t="str">
        <f t="shared" si="169"/>
        <v/>
      </c>
      <c r="AFW55" s="3" t="str">
        <f t="shared" si="170"/>
        <v/>
      </c>
      <c r="AGB55" s="3" t="str">
        <f t="shared" si="171"/>
        <v/>
      </c>
      <c r="AGD55" s="6">
        <v>38716</v>
      </c>
      <c r="AGE55" s="1">
        <v>8.1351999999999993</v>
      </c>
      <c r="AGF55" s="1">
        <v>43376140</v>
      </c>
      <c r="AGG55" s="3">
        <f t="shared" si="172"/>
        <v>352873574.12799996</v>
      </c>
      <c r="AGL55" s="3" t="str">
        <f t="shared" si="173"/>
        <v/>
      </c>
      <c r="AGQ55" s="3" t="str">
        <f t="shared" si="174"/>
        <v/>
      </c>
      <c r="AGS55" s="6">
        <v>38716</v>
      </c>
      <c r="AGT55" s="1">
        <v>6</v>
      </c>
      <c r="AGU55" s="1">
        <v>21798588</v>
      </c>
      <c r="AGV55" s="3">
        <f t="shared" si="175"/>
        <v>130791528</v>
      </c>
      <c r="AGX55" s="6">
        <v>38716</v>
      </c>
      <c r="AGY55" s="1">
        <v>2.14</v>
      </c>
      <c r="AGZ55" s="1">
        <v>5481307</v>
      </c>
      <c r="AHA55" s="3">
        <f t="shared" si="176"/>
        <v>11729996.98</v>
      </c>
      <c r="AHC55" s="6">
        <v>38716</v>
      </c>
      <c r="AHD55" s="1">
        <v>7.75</v>
      </c>
      <c r="AHE55" s="1">
        <v>2745134</v>
      </c>
      <c r="AHF55" s="3">
        <f t="shared" si="177"/>
        <v>21274788.5</v>
      </c>
      <c r="AHK55" s="3" t="str">
        <f t="shared" si="178"/>
        <v/>
      </c>
      <c r="AHP55" s="3" t="str">
        <f t="shared" si="179"/>
        <v/>
      </c>
      <c r="AHU55" s="3" t="str">
        <f t="shared" si="180"/>
        <v/>
      </c>
      <c r="AHZ55" s="3" t="str">
        <f t="shared" si="181"/>
        <v/>
      </c>
      <c r="AIE55" s="3" t="str">
        <f t="shared" si="182"/>
        <v/>
      </c>
      <c r="AIJ55" s="3" t="str">
        <f t="shared" si="183"/>
        <v/>
      </c>
      <c r="AIO55" s="3" t="str">
        <f t="shared" si="184"/>
        <v/>
      </c>
      <c r="AIT55" s="3" t="str">
        <f t="shared" si="185"/>
        <v/>
      </c>
      <c r="AIY55" s="3" t="str">
        <f t="shared" si="186"/>
        <v/>
      </c>
      <c r="AJD55" s="3" t="str">
        <f t="shared" si="187"/>
        <v/>
      </c>
      <c r="AJI55" s="3" t="str">
        <f t="shared" si="188"/>
        <v/>
      </c>
      <c r="AJN55" s="3" t="str">
        <f t="shared" si="189"/>
        <v/>
      </c>
      <c r="AJS55" s="3" t="str">
        <f t="shared" si="190"/>
        <v/>
      </c>
      <c r="AJU55" s="6">
        <v>38716</v>
      </c>
      <c r="AJV55" s="1">
        <v>16.25</v>
      </c>
      <c r="AJW55" s="1">
        <v>9238949</v>
      </c>
      <c r="AJX55" s="3">
        <f t="shared" si="191"/>
        <v>150132921.25</v>
      </c>
      <c r="AKC55" s="3" t="str">
        <f t="shared" si="192"/>
        <v/>
      </c>
      <c r="AKH55" s="3" t="str">
        <f t="shared" si="193"/>
        <v/>
      </c>
      <c r="AKM55" s="3" t="str">
        <f t="shared" si="194"/>
        <v/>
      </c>
      <c r="AKR55" s="3" t="str">
        <f t="shared" si="195"/>
        <v/>
      </c>
      <c r="AKT55" s="6">
        <v>38716</v>
      </c>
      <c r="AKU55" s="1">
        <v>21.5</v>
      </c>
      <c r="AKV55" s="1">
        <v>1548575</v>
      </c>
      <c r="AKW55" s="3">
        <f t="shared" si="196"/>
        <v>33294362.5</v>
      </c>
      <c r="AKY55" s="6">
        <v>38716</v>
      </c>
      <c r="AKZ55" s="1">
        <v>8.36</v>
      </c>
      <c r="ALA55" s="1">
        <v>73513092</v>
      </c>
      <c r="ALB55" s="3">
        <f t="shared" si="197"/>
        <v>614569449.12</v>
      </c>
      <c r="ALG55" s="3" t="str">
        <f t="shared" si="198"/>
        <v/>
      </c>
      <c r="ALI55" s="6">
        <v>38716</v>
      </c>
      <c r="ALJ55" s="1">
        <v>2.3199999999999998</v>
      </c>
      <c r="ALK55" s="1">
        <v>39766139</v>
      </c>
      <c r="ALL55" s="3">
        <f t="shared" si="199"/>
        <v>92257442.479999989</v>
      </c>
      <c r="ALQ55" s="3" t="str">
        <f t="shared" si="200"/>
        <v/>
      </c>
      <c r="ALV55" s="3" t="str">
        <f t="shared" si="201"/>
        <v/>
      </c>
      <c r="AMA55" s="3" t="str">
        <f t="shared" si="202"/>
        <v/>
      </c>
      <c r="AMF55" s="3" t="str">
        <f t="shared" si="203"/>
        <v/>
      </c>
      <c r="AMK55" s="3" t="str">
        <f t="shared" si="204"/>
        <v/>
      </c>
      <c r="AMP55" s="3" t="str">
        <f t="shared" si="205"/>
        <v/>
      </c>
      <c r="AMU55" s="3" t="str">
        <f t="shared" si="206"/>
        <v/>
      </c>
      <c r="AMZ55" s="3" t="str">
        <f t="shared" si="207"/>
        <v/>
      </c>
      <c r="ANB55" s="6">
        <v>38716</v>
      </c>
      <c r="ANC55" s="1">
        <v>11</v>
      </c>
      <c r="AND55" s="1">
        <v>4399210</v>
      </c>
      <c r="ANE55" s="3">
        <f t="shared" si="208"/>
        <v>48391310</v>
      </c>
      <c r="ANJ55" s="3" t="str">
        <f t="shared" si="209"/>
        <v/>
      </c>
      <c r="ANO55" s="3" t="str">
        <f t="shared" si="210"/>
        <v/>
      </c>
      <c r="ANQ55" s="6">
        <v>38716</v>
      </c>
      <c r="ANR55" s="1">
        <v>39.24</v>
      </c>
      <c r="ANS55" s="1">
        <v>1277519</v>
      </c>
      <c r="ANT55" s="3">
        <f t="shared" si="211"/>
        <v>50129845.560000002</v>
      </c>
      <c r="ANV55" s="6">
        <v>38716</v>
      </c>
      <c r="ANW55" s="1">
        <v>11.69</v>
      </c>
      <c r="ANX55" s="1">
        <v>8598378</v>
      </c>
      <c r="ANY55" s="3">
        <f t="shared" si="212"/>
        <v>100515038.81999999</v>
      </c>
      <c r="AOD55" s="3" t="str">
        <f t="shared" si="213"/>
        <v/>
      </c>
      <c r="AOI55" s="3" t="str">
        <f t="shared" si="214"/>
        <v/>
      </c>
      <c r="AOK55" s="6">
        <v>38716</v>
      </c>
      <c r="AOL55" s="1">
        <v>122.4</v>
      </c>
      <c r="AOM55" s="1">
        <v>31574</v>
      </c>
      <c r="AON55" s="3">
        <f t="shared" si="215"/>
        <v>3864657.6</v>
      </c>
      <c r="AOS55" s="3" t="str">
        <f t="shared" si="216"/>
        <v/>
      </c>
      <c r="AOX55" s="3" t="str">
        <f t="shared" si="217"/>
        <v/>
      </c>
      <c r="APC55" s="3" t="str">
        <f t="shared" si="218"/>
        <v/>
      </c>
      <c r="APH55" s="3" t="str">
        <f t="shared" si="219"/>
        <v/>
      </c>
      <c r="APM55" s="3" t="str">
        <f t="shared" si="220"/>
        <v/>
      </c>
      <c r="APO55" s="6">
        <v>38716</v>
      </c>
      <c r="APP55" s="1">
        <v>33.99</v>
      </c>
      <c r="APQ55" s="1">
        <v>22196532</v>
      </c>
      <c r="APR55" s="3">
        <f t="shared" si="221"/>
        <v>754460122.68000007</v>
      </c>
      <c r="APW55" s="3" t="str">
        <f t="shared" si="222"/>
        <v/>
      </c>
      <c r="APY55" s="6">
        <v>38716</v>
      </c>
      <c r="APZ55" s="1">
        <v>6.26</v>
      </c>
      <c r="AQA55" s="1">
        <v>3348902</v>
      </c>
      <c r="AQB55" s="3">
        <f t="shared" si="223"/>
        <v>20964126.52</v>
      </c>
      <c r="AQD55" s="6">
        <v>38716</v>
      </c>
      <c r="AQE55" s="1">
        <v>11.897</v>
      </c>
      <c r="AQF55" s="1">
        <v>2191717</v>
      </c>
      <c r="AQG55" s="3">
        <f t="shared" si="224"/>
        <v>26074857.149</v>
      </c>
      <c r="AQL55" s="3" t="str">
        <f t="shared" si="225"/>
        <v/>
      </c>
      <c r="AQQ55" s="3" t="str">
        <f t="shared" si="226"/>
        <v/>
      </c>
      <c r="AQS55" s="6">
        <v>38716</v>
      </c>
      <c r="AQT55" s="1">
        <v>16.48</v>
      </c>
      <c r="AQU55" s="1">
        <v>13060774</v>
      </c>
      <c r="AQV55" s="3">
        <f t="shared" si="227"/>
        <v>215241555.52000001</v>
      </c>
      <c r="ARA55" s="3" t="str">
        <f t="shared" si="228"/>
        <v/>
      </c>
      <c r="ARC55" s="6">
        <v>38716</v>
      </c>
      <c r="ARD55" s="1">
        <v>25.85</v>
      </c>
      <c r="ARE55" s="1">
        <v>31441750</v>
      </c>
      <c r="ARF55" s="3">
        <f t="shared" si="229"/>
        <v>812769237.5</v>
      </c>
      <c r="ARH55" s="6">
        <v>38716</v>
      </c>
      <c r="ARI55" s="1">
        <v>1.85</v>
      </c>
      <c r="ARJ55" s="1">
        <v>134614997</v>
      </c>
      <c r="ARK55" s="3">
        <f t="shared" si="230"/>
        <v>249037744.45000002</v>
      </c>
      <c r="ARM55" s="6">
        <v>38716</v>
      </c>
      <c r="ARN55" s="1">
        <v>9.11</v>
      </c>
      <c r="ARO55" s="1">
        <v>5202077</v>
      </c>
      <c r="ARP55" s="3">
        <f t="shared" si="231"/>
        <v>47390921.469999999</v>
      </c>
      <c r="ARU55" s="3" t="str">
        <f t="shared" si="232"/>
        <v/>
      </c>
      <c r="ARZ55" s="3" t="str">
        <f t="shared" si="233"/>
        <v/>
      </c>
      <c r="ASE55" s="3" t="str">
        <f t="shared" si="234"/>
        <v/>
      </c>
      <c r="ASJ55" s="3" t="str">
        <f t="shared" si="235"/>
        <v/>
      </c>
      <c r="ASO55" s="3" t="str">
        <f t="shared" si="236"/>
        <v/>
      </c>
      <c r="ASQ55" s="6">
        <v>38716</v>
      </c>
      <c r="ASR55" s="1">
        <v>16.48</v>
      </c>
      <c r="ASS55" s="1">
        <v>82754447</v>
      </c>
      <c r="AST55" s="3">
        <f t="shared" si="237"/>
        <v>1363793286.5599999</v>
      </c>
      <c r="ASY55" s="3" t="str">
        <f t="shared" si="238"/>
        <v/>
      </c>
      <c r="ATD55" s="3" t="str">
        <f t="shared" si="239"/>
        <v/>
      </c>
      <c r="ATF55" s="6">
        <v>38716</v>
      </c>
      <c r="ATG55" s="1">
        <v>4.75</v>
      </c>
      <c r="ATH55" s="1">
        <v>90675855</v>
      </c>
      <c r="ATI55" s="3">
        <f t="shared" si="240"/>
        <v>430710311.25</v>
      </c>
      <c r="ATN55" s="3" t="str">
        <f t="shared" si="241"/>
        <v/>
      </c>
      <c r="ATS55" s="3" t="str">
        <f t="shared" si="242"/>
        <v/>
      </c>
      <c r="ATX55" s="3" t="str">
        <f t="shared" si="243"/>
        <v/>
      </c>
      <c r="ATZ55" s="6">
        <v>38716</v>
      </c>
      <c r="AUA55" s="1">
        <v>22.75</v>
      </c>
      <c r="AUB55" s="1">
        <v>884400</v>
      </c>
      <c r="AUC55" s="3">
        <f t="shared" si="244"/>
        <v>20120100</v>
      </c>
      <c r="AUH55" s="3" t="str">
        <f t="shared" si="245"/>
        <v/>
      </c>
      <c r="AUM55" s="3" t="str">
        <f t="shared" si="246"/>
        <v/>
      </c>
      <c r="AUR55" s="3" t="str">
        <f t="shared" si="247"/>
        <v/>
      </c>
      <c r="AUT55" s="6">
        <v>38716</v>
      </c>
      <c r="AUU55" s="1">
        <v>28.6</v>
      </c>
      <c r="AUV55" s="1">
        <v>5080875</v>
      </c>
      <c r="AUW55" s="3">
        <f t="shared" si="248"/>
        <v>145313025</v>
      </c>
      <c r="AVB55" s="3" t="str">
        <f t="shared" si="249"/>
        <v/>
      </c>
      <c r="AVD55" s="6">
        <v>38716</v>
      </c>
      <c r="AVE55" s="1">
        <v>16.190000000000001</v>
      </c>
      <c r="AVF55" s="1">
        <v>110138432</v>
      </c>
      <c r="AVG55" s="3">
        <f t="shared" si="250"/>
        <v>1783141214.0800002</v>
      </c>
      <c r="AVI55" s="6">
        <v>38716</v>
      </c>
      <c r="AVJ55" s="1">
        <v>28.3</v>
      </c>
      <c r="AVK55" s="1">
        <v>38991300</v>
      </c>
      <c r="AVL55" s="3">
        <f t="shared" si="251"/>
        <v>1103453790</v>
      </c>
      <c r="AVQ55" s="3" t="str">
        <f t="shared" si="252"/>
        <v/>
      </c>
      <c r="AVS55" s="6">
        <v>38716</v>
      </c>
      <c r="AVT55" s="1">
        <v>7.9749999999999996</v>
      </c>
      <c r="AVU55" s="1">
        <v>2932576</v>
      </c>
      <c r="AVV55" s="3">
        <f t="shared" si="253"/>
        <v>23387293.599999998</v>
      </c>
      <c r="AVX55" s="6">
        <v>38716</v>
      </c>
      <c r="AVY55" s="1">
        <v>19.25</v>
      </c>
      <c r="AVZ55" s="1">
        <v>50339182</v>
      </c>
      <c r="AWA55" s="3">
        <f t="shared" si="254"/>
        <v>969029253.5</v>
      </c>
      <c r="AWF55" s="3" t="str">
        <f t="shared" si="255"/>
        <v/>
      </c>
      <c r="AWK55" s="3" t="str">
        <f t="shared" si="256"/>
        <v/>
      </c>
      <c r="AWP55" s="3" t="str">
        <f t="shared" si="257"/>
        <v/>
      </c>
      <c r="AWU55" s="3" t="str">
        <f t="shared" si="258"/>
        <v/>
      </c>
      <c r="AWZ55" s="3" t="str">
        <f t="shared" si="259"/>
        <v/>
      </c>
      <c r="AXE55" s="3" t="str">
        <f t="shared" si="260"/>
        <v/>
      </c>
      <c r="AXG55" s="6">
        <v>38716</v>
      </c>
      <c r="AXH55" s="1">
        <v>7.0949999999999998</v>
      </c>
      <c r="AXI55" s="1">
        <v>3768968</v>
      </c>
      <c r="AXJ55" s="3">
        <f t="shared" si="261"/>
        <v>26740827.960000001</v>
      </c>
      <c r="AXO55" s="3" t="str">
        <f t="shared" si="262"/>
        <v/>
      </c>
      <c r="AXT55" s="3" t="str">
        <f t="shared" si="263"/>
        <v/>
      </c>
      <c r="AXY55" s="3" t="str">
        <f t="shared" si="264"/>
        <v/>
      </c>
      <c r="AYA55" s="6">
        <v>38716</v>
      </c>
      <c r="AYB55" s="1">
        <v>11.95</v>
      </c>
      <c r="AYC55" s="1">
        <v>13469478</v>
      </c>
      <c r="AYD55" s="3">
        <f t="shared" si="265"/>
        <v>160960262.09999999</v>
      </c>
      <c r="AYF55" s="6">
        <v>38716</v>
      </c>
      <c r="AYG55" s="1">
        <v>26.61</v>
      </c>
      <c r="AYH55" s="1">
        <v>44641646</v>
      </c>
      <c r="AYI55" s="3">
        <f t="shared" si="266"/>
        <v>1187914200.0599999</v>
      </c>
      <c r="AYK55" s="6">
        <v>38716</v>
      </c>
      <c r="AYL55" s="1">
        <v>3.65</v>
      </c>
      <c r="AYM55" s="1">
        <v>1275272</v>
      </c>
      <c r="AYN55" s="3">
        <f t="shared" si="267"/>
        <v>4654742.8</v>
      </c>
      <c r="AYP55" s="6">
        <v>38716</v>
      </c>
      <c r="AYQ55" s="1">
        <v>19.114999999999998</v>
      </c>
      <c r="AYR55" s="1">
        <v>5501600</v>
      </c>
      <c r="AYS55" s="3">
        <f t="shared" si="268"/>
        <v>105163083.99999999</v>
      </c>
      <c r="AYX55" s="3" t="str">
        <f t="shared" si="269"/>
        <v/>
      </c>
      <c r="AYZ55" s="6">
        <v>38716</v>
      </c>
      <c r="AZA55" s="1">
        <v>10.734</v>
      </c>
      <c r="AZB55" s="1">
        <v>349012647</v>
      </c>
      <c r="AZC55" s="3">
        <f t="shared" si="270"/>
        <v>3746301752.8979998</v>
      </c>
      <c r="AZH55" s="3" t="str">
        <f t="shared" si="271"/>
        <v/>
      </c>
      <c r="AZJ55" s="6">
        <v>38716</v>
      </c>
      <c r="AZK55" s="1">
        <v>23.81</v>
      </c>
      <c r="AZL55" s="1">
        <v>20539233</v>
      </c>
      <c r="AZM55" s="3">
        <f t="shared" si="272"/>
        <v>489039137.72999996</v>
      </c>
      <c r="AZO55" s="6">
        <v>38716</v>
      </c>
      <c r="AZP55" s="1">
        <v>25.3</v>
      </c>
      <c r="AZQ55" s="1">
        <v>25233700</v>
      </c>
      <c r="AZR55" s="3">
        <f t="shared" si="273"/>
        <v>638412610</v>
      </c>
      <c r="AZT55" s="6">
        <v>38716</v>
      </c>
      <c r="AZU55" s="1">
        <v>16.73</v>
      </c>
      <c r="AZV55" s="1">
        <v>39122395</v>
      </c>
      <c r="AZW55" s="3">
        <f t="shared" si="274"/>
        <v>654517668.35000002</v>
      </c>
      <c r="BAB55" s="3" t="str">
        <f t="shared" si="275"/>
        <v/>
      </c>
      <c r="BAG55" s="3" t="str">
        <f t="shared" si="276"/>
        <v/>
      </c>
      <c r="BAL55" s="3" t="str">
        <f t="shared" si="277"/>
        <v/>
      </c>
      <c r="BAQ55" s="3" t="str">
        <f t="shared" si="278"/>
        <v/>
      </c>
      <c r="BAS55" s="6">
        <v>38716</v>
      </c>
      <c r="BAT55" s="1">
        <v>16.64</v>
      </c>
      <c r="BAU55" s="1">
        <v>33438379</v>
      </c>
      <c r="BAV55" s="3">
        <f t="shared" si="279"/>
        <v>556414626.56000006</v>
      </c>
      <c r="BBA55" s="3" t="str">
        <f t="shared" si="280"/>
        <v/>
      </c>
      <c r="BBF55" s="3" t="str">
        <f t="shared" si="281"/>
        <v/>
      </c>
      <c r="BBK55" s="3" t="str">
        <f t="shared" si="282"/>
        <v/>
      </c>
      <c r="BBP55" s="3" t="str">
        <f t="shared" si="283"/>
        <v/>
      </c>
      <c r="BBU55" s="3" t="str">
        <f t="shared" si="284"/>
        <v/>
      </c>
      <c r="BBW55" s="6">
        <v>38716</v>
      </c>
      <c r="BBX55" s="1">
        <v>25.56</v>
      </c>
      <c r="BBY55" s="1">
        <v>90731704</v>
      </c>
      <c r="BBZ55" s="3">
        <f t="shared" si="285"/>
        <v>2319102354.2399998</v>
      </c>
      <c r="BCE55" s="3" t="str">
        <f t="shared" si="286"/>
        <v/>
      </c>
      <c r="BCJ55" s="3" t="str">
        <f t="shared" si="287"/>
        <v/>
      </c>
      <c r="BCO55" s="3" t="str">
        <f t="shared" si="288"/>
        <v/>
      </c>
      <c r="BCT55" s="3" t="str">
        <f t="shared" si="289"/>
        <v/>
      </c>
      <c r="BCY55" s="3" t="str">
        <f t="shared" si="290"/>
        <v/>
      </c>
      <c r="BDD55" s="3" t="str">
        <f t="shared" si="291"/>
        <v/>
      </c>
      <c r="BDI55" s="3" t="str">
        <f t="shared" si="292"/>
        <v/>
      </c>
      <c r="BDN55" s="3" t="str">
        <f t="shared" si="293"/>
        <v/>
      </c>
      <c r="BDS55" s="3" t="str">
        <f t="shared" si="294"/>
        <v/>
      </c>
      <c r="BDU55" s="6">
        <v>38716</v>
      </c>
      <c r="BDV55" s="1">
        <v>16.46</v>
      </c>
      <c r="BDW55" s="1">
        <v>67866899</v>
      </c>
      <c r="BDX55" s="3">
        <f t="shared" si="295"/>
        <v>1117089157.54</v>
      </c>
      <c r="BDZ55" s="6">
        <v>38716</v>
      </c>
      <c r="BEA55" s="1">
        <v>13.18</v>
      </c>
      <c r="BEB55" s="1">
        <v>200997733</v>
      </c>
      <c r="BEC55" s="3">
        <f t="shared" si="296"/>
        <v>2649150120.9400001</v>
      </c>
      <c r="BEH55" s="3" t="str">
        <f t="shared" si="297"/>
        <v/>
      </c>
      <c r="BEM55" s="3" t="str">
        <f t="shared" si="298"/>
        <v/>
      </c>
      <c r="BER55" s="3" t="str">
        <f t="shared" si="299"/>
        <v/>
      </c>
      <c r="BET55" s="6">
        <v>38716</v>
      </c>
      <c r="BEU55" s="1">
        <v>43.15</v>
      </c>
      <c r="BEV55" s="1">
        <v>61487400</v>
      </c>
      <c r="BEW55" s="3">
        <f t="shared" si="300"/>
        <v>2653181310</v>
      </c>
      <c r="BEY55" s="6">
        <v>38716</v>
      </c>
      <c r="BEZ55" s="1">
        <v>44.17</v>
      </c>
      <c r="BFA55" s="1">
        <v>36127200</v>
      </c>
      <c r="BFB55" s="3">
        <f t="shared" si="301"/>
        <v>1595738424</v>
      </c>
      <c r="BFD55" s="6">
        <v>38716</v>
      </c>
      <c r="BFE55" s="1">
        <v>14.99</v>
      </c>
      <c r="BFF55" s="1">
        <v>16633648</v>
      </c>
      <c r="BFG55" s="3">
        <f t="shared" si="302"/>
        <v>249338383.52000001</v>
      </c>
      <c r="BFL55" s="3" t="str">
        <f t="shared" si="303"/>
        <v/>
      </c>
      <c r="BFN55" s="6">
        <v>38716</v>
      </c>
      <c r="BFO55" s="1">
        <v>4.07</v>
      </c>
      <c r="BFP55" s="1">
        <v>296256242</v>
      </c>
      <c r="BFQ55" s="3">
        <f t="shared" si="304"/>
        <v>1205762904.9400001</v>
      </c>
      <c r="BFS55" s="6">
        <v>38716</v>
      </c>
      <c r="BFT55" s="1">
        <v>2.2677</v>
      </c>
      <c r="BFU55" s="1">
        <v>350112000</v>
      </c>
      <c r="BFV55" s="3">
        <f t="shared" si="305"/>
        <v>793948982.39999998</v>
      </c>
      <c r="BFX55" s="6">
        <v>38716</v>
      </c>
      <c r="BFY55" s="1">
        <v>15.11</v>
      </c>
      <c r="BFZ55" s="1">
        <v>4548000</v>
      </c>
      <c r="BGA55" s="3">
        <f t="shared" si="306"/>
        <v>68720280</v>
      </c>
      <c r="BGF55" s="3" t="str">
        <f t="shared" si="307"/>
        <v/>
      </c>
      <c r="BGH55" s="6">
        <v>38716</v>
      </c>
      <c r="BGI55" s="1">
        <v>17.05</v>
      </c>
      <c r="BGJ55" s="1">
        <v>13188500</v>
      </c>
      <c r="BGK55" s="3">
        <f t="shared" si="308"/>
        <v>224863925</v>
      </c>
      <c r="BGM55" s="6">
        <v>38716</v>
      </c>
      <c r="BGN55" s="1">
        <v>29.68</v>
      </c>
      <c r="BGO55" s="1">
        <v>9879591</v>
      </c>
      <c r="BGP55" s="3">
        <f t="shared" si="309"/>
        <v>293226260.88</v>
      </c>
      <c r="BGR55" s="6">
        <v>38716</v>
      </c>
      <c r="BGS55" s="1">
        <v>37.89</v>
      </c>
      <c r="BGT55" s="1">
        <v>49973900</v>
      </c>
      <c r="BGU55" s="3">
        <f t="shared" si="310"/>
        <v>1893511071</v>
      </c>
      <c r="BGZ55" s="3" t="str">
        <f t="shared" si="311"/>
        <v/>
      </c>
      <c r="BHB55" s="6">
        <v>38716</v>
      </c>
      <c r="BHC55" s="1">
        <v>9.42</v>
      </c>
      <c r="BHD55" s="1">
        <v>23335611</v>
      </c>
      <c r="BHE55" s="3">
        <f t="shared" si="312"/>
        <v>219821455.62</v>
      </c>
      <c r="BHJ55" s="3" t="str">
        <f t="shared" si="313"/>
        <v/>
      </c>
      <c r="BHL55" s="6">
        <v>38716</v>
      </c>
      <c r="BHM55" s="1">
        <v>10.44</v>
      </c>
      <c r="BHN55" s="1">
        <v>506271772</v>
      </c>
      <c r="BHO55" s="3">
        <f t="shared" si="314"/>
        <v>5285477299.6799994</v>
      </c>
      <c r="BHQ55" s="6">
        <v>38716</v>
      </c>
      <c r="BHR55" s="1">
        <v>44.578099999999999</v>
      </c>
      <c r="BHS55" s="1">
        <v>64650600</v>
      </c>
      <c r="BHT55" s="3">
        <f t="shared" si="315"/>
        <v>2882000911.8600001</v>
      </c>
      <c r="BHV55" s="6">
        <v>38716</v>
      </c>
      <c r="BHW55" s="1">
        <v>46.84</v>
      </c>
      <c r="BHX55" s="1">
        <v>19935448</v>
      </c>
      <c r="BHY55" s="3">
        <f t="shared" si="316"/>
        <v>933776384.32000005</v>
      </c>
      <c r="BIA55" s="6">
        <v>38716</v>
      </c>
      <c r="BIB55" s="1">
        <v>22.3</v>
      </c>
      <c r="BIC55" s="1">
        <v>445965603</v>
      </c>
      <c r="BID55" s="3">
        <f t="shared" si="317"/>
        <v>9945032946.8999996</v>
      </c>
      <c r="BIF55" s="6">
        <v>38716</v>
      </c>
      <c r="BIG55" s="1">
        <v>19.989999999999998</v>
      </c>
      <c r="BIH55" s="1">
        <v>328595900</v>
      </c>
      <c r="BII55" s="3">
        <f t="shared" si="318"/>
        <v>6568632040.999999</v>
      </c>
      <c r="BIK55" s="6">
        <v>38716</v>
      </c>
      <c r="BIL55" s="1">
        <v>8.8725000000000005</v>
      </c>
      <c r="BIM55" s="1">
        <v>106305720</v>
      </c>
      <c r="BIN55" s="3">
        <f t="shared" si="319"/>
        <v>943197500.70000005</v>
      </c>
      <c r="BIP55" s="6">
        <v>38716</v>
      </c>
      <c r="BIQ55" s="1">
        <v>17.64</v>
      </c>
      <c r="BIR55" s="1">
        <v>313711800</v>
      </c>
      <c r="BIS55" s="3">
        <f t="shared" si="320"/>
        <v>5533876152</v>
      </c>
      <c r="BIU55" s="6">
        <v>38716</v>
      </c>
      <c r="BIV55" s="1">
        <v>16.920000000000002</v>
      </c>
      <c r="BIW55" s="1">
        <v>118204607</v>
      </c>
      <c r="BIX55" s="3">
        <f t="shared" si="321"/>
        <v>2000021950.4400003</v>
      </c>
      <c r="BIZ55" s="6">
        <v>38716</v>
      </c>
      <c r="BJA55" s="1">
        <v>27</v>
      </c>
      <c r="BJB55" s="1">
        <v>267836832</v>
      </c>
      <c r="BJC55" s="3">
        <f t="shared" si="322"/>
        <v>7231594464</v>
      </c>
      <c r="BJH55" s="3" t="str">
        <f t="shared" si="323"/>
        <v/>
      </c>
      <c r="BJJ55" s="6">
        <v>38716</v>
      </c>
      <c r="BJK55" s="1">
        <v>20.059999999999999</v>
      </c>
      <c r="BJL55" s="1">
        <v>74311773</v>
      </c>
      <c r="BJM55" s="3">
        <f t="shared" si="324"/>
        <v>1490694166.3799999</v>
      </c>
      <c r="BJR55" s="3" t="str">
        <f t="shared" si="325"/>
        <v/>
      </c>
      <c r="BJT55" s="6">
        <v>38716</v>
      </c>
      <c r="BJU55" s="1">
        <v>30.6</v>
      </c>
      <c r="BJV55" s="1">
        <v>697962000</v>
      </c>
      <c r="BJW55" s="3">
        <f t="shared" si="326"/>
        <v>21357637200</v>
      </c>
      <c r="BKB55" s="3" t="str">
        <f t="shared" si="327"/>
        <v/>
      </c>
      <c r="BKG55" s="3" t="str">
        <f t="shared" si="328"/>
        <v/>
      </c>
      <c r="BKI55" s="6">
        <v>38716</v>
      </c>
      <c r="BKJ55" s="1">
        <v>36.24</v>
      </c>
      <c r="BKK55" s="1">
        <v>307657950</v>
      </c>
      <c r="BKL55" s="3">
        <f t="shared" si="329"/>
        <v>11149524108</v>
      </c>
      <c r="BKQ55" s="3" t="str">
        <f t="shared" si="330"/>
        <v/>
      </c>
      <c r="BKS55" s="6">
        <v>38716</v>
      </c>
      <c r="BKT55" s="1">
        <v>6.47</v>
      </c>
      <c r="BKU55" s="1">
        <v>38223839</v>
      </c>
      <c r="BKV55" s="3">
        <f t="shared" si="331"/>
        <v>247308238.32999998</v>
      </c>
      <c r="BKX55" s="6">
        <v>38716</v>
      </c>
      <c r="BKY55" s="1">
        <v>56.89</v>
      </c>
      <c r="BKZ55" s="1">
        <v>68032700</v>
      </c>
      <c r="BLA55" s="3">
        <f t="shared" si="332"/>
        <v>3870380303</v>
      </c>
      <c r="BLC55" s="6">
        <v>38716</v>
      </c>
      <c r="BLD55" s="1">
        <v>49.33</v>
      </c>
      <c r="BLE55" s="1">
        <v>245268993</v>
      </c>
      <c r="BLF55" s="3">
        <f t="shared" si="333"/>
        <v>12099119424.690001</v>
      </c>
      <c r="BLH55" s="6">
        <v>38716</v>
      </c>
      <c r="BLI55" s="1">
        <v>92.2</v>
      </c>
      <c r="BLJ55" s="1">
        <v>9750800</v>
      </c>
      <c r="BLK55" s="3">
        <f t="shared" si="334"/>
        <v>899023760</v>
      </c>
      <c r="BLM55" s="6">
        <v>38716</v>
      </c>
      <c r="BLN55" s="1">
        <v>25.21</v>
      </c>
      <c r="BLO55" s="1">
        <v>393875269</v>
      </c>
      <c r="BLP55" s="3">
        <f t="shared" si="335"/>
        <v>9929595531.4899998</v>
      </c>
      <c r="BLR55" s="6">
        <v>38716</v>
      </c>
      <c r="BLS55" s="1">
        <v>17.5</v>
      </c>
      <c r="BLT55" s="1">
        <v>1131317371</v>
      </c>
      <c r="BLU55" s="3">
        <f t="shared" si="336"/>
        <v>19798053992.5</v>
      </c>
      <c r="BLZ55" s="3" t="str">
        <f t="shared" si="337"/>
        <v/>
      </c>
      <c r="BMB55" s="6">
        <v>38716</v>
      </c>
      <c r="BMC55" s="1">
        <v>22.4298</v>
      </c>
      <c r="BMD55" s="1">
        <v>243693200</v>
      </c>
      <c r="BME55" s="3">
        <f t="shared" si="338"/>
        <v>5465989737.3599997</v>
      </c>
      <c r="BMJ55" s="3" t="str">
        <f t="shared" si="339"/>
        <v/>
      </c>
      <c r="BML55" s="6">
        <v>38716</v>
      </c>
      <c r="BMM55" s="1">
        <v>31.3367</v>
      </c>
      <c r="BMN55" s="1">
        <v>191208900</v>
      </c>
      <c r="BMO55" s="3">
        <f t="shared" si="340"/>
        <v>5991855936.6300001</v>
      </c>
      <c r="BMQ55" s="6">
        <v>38716</v>
      </c>
      <c r="BMR55" s="1">
        <v>18.61</v>
      </c>
      <c r="BMS55" s="1">
        <v>200474500</v>
      </c>
      <c r="BMT55" s="3">
        <f t="shared" si="341"/>
        <v>3730830445</v>
      </c>
      <c r="BMV55" s="6">
        <v>38716</v>
      </c>
      <c r="BMW55" s="1">
        <v>22.63</v>
      </c>
      <c r="BMX55" s="1">
        <v>8446900</v>
      </c>
      <c r="BMY55" s="3">
        <f t="shared" si="342"/>
        <v>191153347</v>
      </c>
      <c r="BND55" s="3" t="str">
        <f t="shared" si="343"/>
        <v/>
      </c>
      <c r="BNF55" s="6">
        <v>38716</v>
      </c>
      <c r="BNG55" s="1">
        <v>37.119999999999997</v>
      </c>
      <c r="BNH55" s="1">
        <v>114922600</v>
      </c>
      <c r="BNI55" s="3">
        <f t="shared" si="344"/>
        <v>4265926911.9999995</v>
      </c>
      <c r="BNK55" s="6">
        <v>38716</v>
      </c>
      <c r="BNL55" s="1">
        <v>51.59</v>
      </c>
      <c r="BNM55" s="1">
        <v>89870300</v>
      </c>
      <c r="BNN55" s="3">
        <f t="shared" si="345"/>
        <v>4636408777</v>
      </c>
      <c r="BNP55" s="6">
        <v>38716</v>
      </c>
      <c r="BNQ55" s="1">
        <v>35.68</v>
      </c>
      <c r="BNR55" s="1">
        <v>171975950</v>
      </c>
      <c r="BNS55" s="3">
        <f t="shared" si="346"/>
        <v>6136101896</v>
      </c>
      <c r="BNU55" s="6">
        <v>38716</v>
      </c>
      <c r="BNV55" s="1">
        <v>49.17</v>
      </c>
      <c r="BNW55" s="1">
        <v>27142200</v>
      </c>
      <c r="BNX55" s="3">
        <f t="shared" si="347"/>
        <v>1334581974</v>
      </c>
      <c r="BNZ55" s="6">
        <v>38716</v>
      </c>
      <c r="BOA55" s="1">
        <v>52.31</v>
      </c>
      <c r="BOB55" s="1">
        <v>237344861</v>
      </c>
      <c r="BOC55" s="3">
        <f t="shared" si="348"/>
        <v>12415509678.91</v>
      </c>
      <c r="BOE55" s="6">
        <v>38716</v>
      </c>
      <c r="BOF55" s="1">
        <v>40.76</v>
      </c>
      <c r="BOG55" s="1">
        <v>19711122</v>
      </c>
      <c r="BOH55" s="3">
        <f t="shared" si="349"/>
        <v>803425332.71999991</v>
      </c>
      <c r="BOJ55" s="6">
        <v>38716</v>
      </c>
      <c r="BOK55" s="1">
        <v>12.998200000000001</v>
      </c>
      <c r="BOL55" s="1">
        <v>785882900</v>
      </c>
      <c r="BOM55" s="3">
        <f t="shared" si="350"/>
        <v>10215063110.780001</v>
      </c>
      <c r="BOO55" s="6">
        <v>38716</v>
      </c>
      <c r="BOP55" s="1">
        <v>26.65</v>
      </c>
      <c r="BOQ55" s="1">
        <v>212301504</v>
      </c>
      <c r="BOR55" s="3">
        <f t="shared" si="351"/>
        <v>5657835081.5999994</v>
      </c>
      <c r="BOT55" s="6">
        <v>38716</v>
      </c>
      <c r="BOU55" s="1">
        <v>18.190300000000001</v>
      </c>
      <c r="BOV55" s="1">
        <v>960807892</v>
      </c>
      <c r="BOW55" s="3">
        <f t="shared" si="352"/>
        <v>17477383797.847599</v>
      </c>
      <c r="BOY55" s="6">
        <v>38716</v>
      </c>
      <c r="BOZ55" s="1">
        <v>39.090000000000003</v>
      </c>
      <c r="BPA55" s="1">
        <v>172180950</v>
      </c>
      <c r="BPB55" s="3">
        <f t="shared" si="353"/>
        <v>6730553335.500001</v>
      </c>
      <c r="BPG55" s="3" t="str">
        <f t="shared" si="354"/>
        <v/>
      </c>
      <c r="BPI55" s="6">
        <v>38716</v>
      </c>
      <c r="BPJ55" s="1">
        <v>14.67</v>
      </c>
      <c r="BPK55" s="1">
        <v>400713287</v>
      </c>
      <c r="BPL55" s="3">
        <f t="shared" si="355"/>
        <v>5878463920.29</v>
      </c>
      <c r="BPQ55" s="3" t="str">
        <f t="shared" si="356"/>
        <v/>
      </c>
      <c r="BPS55" s="6">
        <v>38716</v>
      </c>
      <c r="BPT55" s="1">
        <v>17.940000000000001</v>
      </c>
      <c r="BPU55" s="1">
        <v>1290310608</v>
      </c>
      <c r="BPV55" s="3">
        <f t="shared" si="357"/>
        <v>23148172307.52</v>
      </c>
      <c r="BPX55" s="6">
        <v>38716</v>
      </c>
      <c r="BPY55" s="1">
        <v>8.0124999999999993</v>
      </c>
      <c r="BPZ55" s="1">
        <v>393970000</v>
      </c>
      <c r="BQA55" s="3">
        <f t="shared" si="358"/>
        <v>3156684624.9999995</v>
      </c>
      <c r="BQF55" s="3" t="str">
        <f t="shared" si="359"/>
        <v/>
      </c>
      <c r="BQH55" s="6">
        <v>38716</v>
      </c>
      <c r="BQI55" s="1">
        <v>3.8660000000000001</v>
      </c>
      <c r="BQJ55" s="1">
        <v>666912386</v>
      </c>
      <c r="BQK55" s="3">
        <f t="shared" si="360"/>
        <v>2578283284.276</v>
      </c>
      <c r="BQM55" s="6">
        <v>38716</v>
      </c>
      <c r="BQN55" s="1">
        <v>36.96</v>
      </c>
      <c r="BQO55" s="1">
        <v>426857723</v>
      </c>
      <c r="BQP55" s="3">
        <f t="shared" si="361"/>
        <v>15776661442.08</v>
      </c>
      <c r="BQU55" s="3" t="str">
        <f t="shared" si="362"/>
        <v/>
      </c>
      <c r="BQW55" s="6">
        <v>38716</v>
      </c>
      <c r="BQX55" s="1">
        <v>13.1425</v>
      </c>
      <c r="BQY55" s="1">
        <v>1102779236</v>
      </c>
      <c r="BQZ55" s="3">
        <f t="shared" si="363"/>
        <v>14493276109.129999</v>
      </c>
      <c r="BRB55" s="6">
        <v>38716</v>
      </c>
      <c r="BRC55" s="1">
        <v>12.1867</v>
      </c>
      <c r="BRD55" s="1">
        <v>756610284</v>
      </c>
      <c r="BRE55" s="3">
        <f t="shared" si="364"/>
        <v>9220582548.0228004</v>
      </c>
      <c r="BRG55" s="6">
        <v>38716</v>
      </c>
      <c r="BRH55" s="1">
        <v>17.12</v>
      </c>
      <c r="BRI55" s="1">
        <v>3389343429</v>
      </c>
      <c r="BRJ55" s="3">
        <f t="shared" si="365"/>
        <v>58025559504.480003</v>
      </c>
      <c r="BRL55" s="6">
        <v>38716</v>
      </c>
      <c r="BRM55" s="1">
        <v>24.96</v>
      </c>
      <c r="BRN55" s="1">
        <v>3405544430</v>
      </c>
      <c r="BRO55" s="3">
        <f t="shared" si="366"/>
        <v>85002388972.800003</v>
      </c>
      <c r="BRQ55" s="6">
        <v>38716</v>
      </c>
      <c r="BRR55" s="1">
        <v>12.21</v>
      </c>
      <c r="BRS55" s="1">
        <v>2632756180</v>
      </c>
      <c r="BRT55" s="3">
        <f t="shared" si="367"/>
        <v>32145952957.800003</v>
      </c>
      <c r="BRV55" s="6">
        <v>38716</v>
      </c>
      <c r="BRW55" s="1">
        <v>56.77</v>
      </c>
      <c r="BRX55" s="1">
        <v>583528500</v>
      </c>
      <c r="BRY55" s="3">
        <f t="shared" si="368"/>
        <v>33126912945</v>
      </c>
      <c r="BSD55" s="3" t="str">
        <f t="shared" si="369"/>
        <v/>
      </c>
      <c r="BSF55" s="6">
        <v>38716</v>
      </c>
      <c r="BSG55" s="1">
        <v>31.414999999999999</v>
      </c>
      <c r="BSH55" s="1">
        <v>548543200</v>
      </c>
      <c r="BSI55" s="3">
        <f t="shared" si="370"/>
        <v>17232484628</v>
      </c>
      <c r="BSN55" s="3" t="str">
        <f t="shared" si="371"/>
        <v/>
      </c>
      <c r="BSP55" s="6">
        <v>38716</v>
      </c>
      <c r="BSQ55" s="1">
        <v>207.631</v>
      </c>
      <c r="BSR55" s="1">
        <v>604584140</v>
      </c>
      <c r="BSS55" s="3">
        <f t="shared" si="372"/>
        <v>125530409572.34</v>
      </c>
      <c r="BSU55" s="6">
        <v>38716</v>
      </c>
      <c r="BSV55" s="1">
        <v>10.27</v>
      </c>
      <c r="BSW55" s="1">
        <v>11308148880</v>
      </c>
      <c r="BSX55" s="3">
        <f t="shared" si="373"/>
        <v>116134688997.59999</v>
      </c>
    </row>
    <row r="56" spans="2:1020 1025:1870" x14ac:dyDescent="0.2">
      <c r="B56" s="6">
        <v>38625</v>
      </c>
      <c r="C56" s="1">
        <v>14.4</v>
      </c>
      <c r="D56" s="1">
        <v>4751</v>
      </c>
      <c r="E56" s="3">
        <f t="shared" si="0"/>
        <v>68414.400000000009</v>
      </c>
      <c r="G56" s="6">
        <v>38533</v>
      </c>
      <c r="H56" s="1">
        <v>5.0000000000000001E-3</v>
      </c>
      <c r="I56" s="1">
        <v>523352</v>
      </c>
      <c r="J56" s="3">
        <f t="shared" si="1"/>
        <v>2616.7600000000002</v>
      </c>
      <c r="O56" s="3" t="str">
        <f t="shared" si="2"/>
        <v/>
      </c>
      <c r="T56" s="3" t="str">
        <f t="shared" si="3"/>
        <v/>
      </c>
      <c r="Y56" s="3" t="str">
        <f t="shared" si="4"/>
        <v/>
      </c>
      <c r="AA56" s="6">
        <v>38625</v>
      </c>
      <c r="AB56" s="1">
        <v>1.25E-4</v>
      </c>
      <c r="AC56" s="1">
        <v>5463</v>
      </c>
      <c r="AD56" s="3">
        <f t="shared" si="5"/>
        <v>0.68287500000000001</v>
      </c>
      <c r="AF56" s="6">
        <v>38352</v>
      </c>
      <c r="AG56" s="1">
        <v>1.25E-4</v>
      </c>
      <c r="AH56" s="1">
        <v>1197407</v>
      </c>
      <c r="AI56" s="3">
        <f t="shared" si="6"/>
        <v>149.67587499999999</v>
      </c>
      <c r="AK56" s="6">
        <v>38625</v>
      </c>
      <c r="AL56" s="1">
        <v>456.37509999999997</v>
      </c>
      <c r="AM56" s="1">
        <v>377</v>
      </c>
      <c r="AN56" s="3">
        <f t="shared" si="7"/>
        <v>172053.41269999999</v>
      </c>
      <c r="AS56" s="3" t="str">
        <f t="shared" si="8"/>
        <v/>
      </c>
      <c r="AX56" s="3" t="str">
        <f t="shared" si="9"/>
        <v/>
      </c>
      <c r="AZ56" s="6">
        <v>38625</v>
      </c>
      <c r="BA56" s="1">
        <v>318.18180000000001</v>
      </c>
      <c r="BB56" s="1">
        <v>4</v>
      </c>
      <c r="BC56" s="3">
        <f t="shared" si="10"/>
        <v>1272.7272</v>
      </c>
      <c r="BE56" s="6">
        <v>38442</v>
      </c>
      <c r="BF56" s="1">
        <v>6.8800000000000003E-4</v>
      </c>
      <c r="BG56" s="1">
        <v>17171047</v>
      </c>
      <c r="BH56" s="3">
        <f t="shared" si="11"/>
        <v>11813.680336000001</v>
      </c>
      <c r="BJ56" s="6">
        <v>38625</v>
      </c>
      <c r="BK56" s="1">
        <v>0.24</v>
      </c>
      <c r="BL56" s="1">
        <v>5767023</v>
      </c>
      <c r="BM56" s="3">
        <f t="shared" si="12"/>
        <v>1384085.52</v>
      </c>
      <c r="BR56" s="3" t="str">
        <f t="shared" si="13"/>
        <v/>
      </c>
      <c r="BT56" s="6">
        <v>37894</v>
      </c>
      <c r="BU56" s="1">
        <v>1E-4</v>
      </c>
      <c r="BV56" s="1">
        <v>15900</v>
      </c>
      <c r="BW56" s="3">
        <f t="shared" si="14"/>
        <v>1.59</v>
      </c>
      <c r="CB56" s="3" t="str">
        <f t="shared" si="15"/>
        <v/>
      </c>
      <c r="CD56" s="6">
        <v>38625</v>
      </c>
      <c r="CE56" s="1">
        <v>2.0499999999999998</v>
      </c>
      <c r="CF56" s="1">
        <v>545616</v>
      </c>
      <c r="CG56" s="3">
        <f t="shared" si="16"/>
        <v>1118512.7999999998</v>
      </c>
      <c r="CI56" s="6">
        <v>38625</v>
      </c>
      <c r="CJ56" s="1">
        <v>3.5000000000000003E-2</v>
      </c>
      <c r="CK56" s="1">
        <v>1867573</v>
      </c>
      <c r="CL56" s="3">
        <f t="shared" si="17"/>
        <v>65365.055000000008</v>
      </c>
      <c r="CQ56" s="3" t="str">
        <f t="shared" si="18"/>
        <v/>
      </c>
      <c r="CS56" s="6">
        <v>38625</v>
      </c>
      <c r="CT56" s="1">
        <v>3.1</v>
      </c>
      <c r="CU56" s="1">
        <v>3364816</v>
      </c>
      <c r="CV56" s="3">
        <f t="shared" si="19"/>
        <v>10430929.6</v>
      </c>
      <c r="CX56" s="6">
        <v>38625</v>
      </c>
      <c r="CY56" s="1">
        <v>217.5</v>
      </c>
      <c r="CZ56" s="1">
        <v>727865</v>
      </c>
      <c r="DA56" s="3">
        <f t="shared" si="20"/>
        <v>158310637.5</v>
      </c>
      <c r="DC56" s="6">
        <v>38625</v>
      </c>
      <c r="DD56" s="1">
        <v>1.01</v>
      </c>
      <c r="DE56" s="1">
        <v>104990</v>
      </c>
      <c r="DF56" s="3">
        <f t="shared" si="21"/>
        <v>106039.9</v>
      </c>
      <c r="DH56" s="6">
        <v>38625</v>
      </c>
      <c r="DI56" s="1">
        <v>6.85</v>
      </c>
      <c r="DJ56" s="1">
        <v>12182665</v>
      </c>
      <c r="DK56" s="3">
        <f t="shared" si="22"/>
        <v>83451255.25</v>
      </c>
      <c r="DM56" s="6">
        <v>38352</v>
      </c>
      <c r="DN56" s="1">
        <v>30</v>
      </c>
      <c r="DO56" s="1">
        <v>2797</v>
      </c>
      <c r="DP56" s="3">
        <f t="shared" si="23"/>
        <v>83910</v>
      </c>
      <c r="DR56" s="6">
        <v>38625</v>
      </c>
      <c r="DS56" s="1">
        <v>66.75</v>
      </c>
      <c r="DT56" s="1">
        <v>410053</v>
      </c>
      <c r="DU56" s="3">
        <f t="shared" si="24"/>
        <v>27371037.75</v>
      </c>
      <c r="DZ56" s="3" t="str">
        <f t="shared" si="25"/>
        <v/>
      </c>
      <c r="EB56" s="6">
        <v>38625</v>
      </c>
      <c r="EC56" s="1">
        <v>8.7100000000000009</v>
      </c>
      <c r="ED56" s="1">
        <v>168300</v>
      </c>
      <c r="EE56" s="3">
        <f t="shared" si="26"/>
        <v>1465893.0000000002</v>
      </c>
      <c r="EG56" s="6">
        <v>38625</v>
      </c>
      <c r="EH56" s="1">
        <v>220.8</v>
      </c>
      <c r="EI56" s="1">
        <v>40407</v>
      </c>
      <c r="EJ56" s="3">
        <f t="shared" si="27"/>
        <v>8921865.5999999996</v>
      </c>
      <c r="EO56" s="3" t="str">
        <f t="shared" si="28"/>
        <v/>
      </c>
      <c r="EQ56" s="6">
        <v>36341</v>
      </c>
      <c r="ER56" s="1">
        <v>0.375</v>
      </c>
      <c r="ES56" s="1">
        <v>64300</v>
      </c>
      <c r="ET56" s="3">
        <f t="shared" si="29"/>
        <v>24112.5</v>
      </c>
      <c r="EY56" s="3" t="str">
        <f t="shared" si="30"/>
        <v/>
      </c>
      <c r="FD56" s="3" t="str">
        <f t="shared" si="31"/>
        <v/>
      </c>
      <c r="FI56" s="3" t="str">
        <f t="shared" si="32"/>
        <v/>
      </c>
      <c r="FN56" s="3" t="str">
        <f t="shared" si="33"/>
        <v/>
      </c>
      <c r="FP56" s="6">
        <v>38625</v>
      </c>
      <c r="FQ56" s="1">
        <v>8.5000000000000006E-2</v>
      </c>
      <c r="FR56" s="1">
        <v>1707145</v>
      </c>
      <c r="FS56" s="3">
        <f t="shared" si="34"/>
        <v>145107.32500000001</v>
      </c>
      <c r="FU56" s="6">
        <v>38625</v>
      </c>
      <c r="FV56" s="1">
        <v>70</v>
      </c>
      <c r="FW56" s="1">
        <v>5260</v>
      </c>
      <c r="FX56" s="3">
        <f t="shared" si="35"/>
        <v>368200</v>
      </c>
      <c r="FZ56" s="6">
        <v>38625</v>
      </c>
      <c r="GA56" s="1">
        <v>269</v>
      </c>
      <c r="GB56" s="1">
        <v>47141</v>
      </c>
      <c r="GC56" s="3">
        <f t="shared" si="36"/>
        <v>12680929</v>
      </c>
      <c r="GE56" s="6">
        <v>38533</v>
      </c>
      <c r="GF56" s="1">
        <v>0.22</v>
      </c>
      <c r="GG56" s="1">
        <v>546711</v>
      </c>
      <c r="GH56" s="3">
        <f t="shared" si="37"/>
        <v>120276.42</v>
      </c>
      <c r="GM56" s="3" t="str">
        <f t="shared" si="38"/>
        <v/>
      </c>
      <c r="GR56" s="3" t="str">
        <f t="shared" si="39"/>
        <v/>
      </c>
      <c r="GW56" s="3" t="str">
        <f t="shared" si="40"/>
        <v/>
      </c>
      <c r="HB56" s="3" t="str">
        <f t="shared" si="41"/>
        <v/>
      </c>
      <c r="HD56" s="6">
        <v>38625</v>
      </c>
      <c r="HE56" s="1">
        <v>34020006.803999998</v>
      </c>
      <c r="HF56" s="1">
        <v>0</v>
      </c>
      <c r="HG56" s="3" t="str">
        <f t="shared" si="42"/>
        <v/>
      </c>
      <c r="HL56" s="3" t="str">
        <f t="shared" si="43"/>
        <v/>
      </c>
      <c r="HN56" s="6">
        <v>38625</v>
      </c>
      <c r="HO56" s="1">
        <v>0.51</v>
      </c>
      <c r="HP56" s="1">
        <v>86105</v>
      </c>
      <c r="HQ56" s="3">
        <f t="shared" si="44"/>
        <v>43913.55</v>
      </c>
      <c r="HS56" s="6">
        <v>38625</v>
      </c>
      <c r="HT56" s="1">
        <v>26.67</v>
      </c>
      <c r="HU56" s="1">
        <v>403335</v>
      </c>
      <c r="HV56" s="3">
        <f t="shared" si="45"/>
        <v>10756944.450000001</v>
      </c>
      <c r="IA56" s="3" t="str">
        <f t="shared" si="46"/>
        <v/>
      </c>
      <c r="IC56" s="6">
        <v>38625</v>
      </c>
      <c r="ID56" s="1">
        <v>4</v>
      </c>
      <c r="IE56" s="1">
        <v>4618</v>
      </c>
      <c r="IF56" s="3">
        <f t="shared" si="47"/>
        <v>18472</v>
      </c>
      <c r="IH56" s="6">
        <v>38625</v>
      </c>
      <c r="II56" s="1">
        <v>5.4749999999999996</v>
      </c>
      <c r="IJ56" s="1">
        <v>96639</v>
      </c>
      <c r="IK56" s="3">
        <f t="shared" si="48"/>
        <v>529098.52500000002</v>
      </c>
      <c r="IP56" s="3" t="str">
        <f t="shared" si="49"/>
        <v/>
      </c>
      <c r="IR56" s="6">
        <v>38625</v>
      </c>
      <c r="IS56" s="1">
        <v>1514.1006</v>
      </c>
      <c r="IT56" s="1">
        <v>4673</v>
      </c>
      <c r="IU56" s="3">
        <f t="shared" si="50"/>
        <v>7075392.1037999997</v>
      </c>
      <c r="IZ56" s="3" t="str">
        <f t="shared" si="51"/>
        <v/>
      </c>
      <c r="JE56" s="3" t="str">
        <f t="shared" si="52"/>
        <v/>
      </c>
      <c r="JG56" s="6">
        <v>38625</v>
      </c>
      <c r="JH56" s="1">
        <v>4.3</v>
      </c>
      <c r="JI56" s="1">
        <v>4399926</v>
      </c>
      <c r="JJ56" s="3">
        <f t="shared" si="53"/>
        <v>18919681.800000001</v>
      </c>
      <c r="JO56" s="3" t="str">
        <f t="shared" si="54"/>
        <v/>
      </c>
      <c r="JQ56" s="6">
        <v>38625</v>
      </c>
      <c r="JR56" s="1">
        <v>650</v>
      </c>
      <c r="JS56" s="1">
        <v>454</v>
      </c>
      <c r="JT56" s="3">
        <f t="shared" si="55"/>
        <v>295100</v>
      </c>
      <c r="JY56" s="3" t="str">
        <f t="shared" si="56"/>
        <v/>
      </c>
      <c r="KA56" s="6">
        <v>37435</v>
      </c>
      <c r="KB56" s="1">
        <v>8.4</v>
      </c>
      <c r="KC56" s="1">
        <v>20600</v>
      </c>
      <c r="KD56" s="3">
        <f t="shared" si="57"/>
        <v>173040</v>
      </c>
      <c r="KI56" s="3" t="str">
        <f t="shared" si="58"/>
        <v/>
      </c>
      <c r="KN56" s="3" t="str">
        <f t="shared" si="59"/>
        <v/>
      </c>
      <c r="KS56" s="3" t="str">
        <f t="shared" si="60"/>
        <v/>
      </c>
      <c r="KU56" s="6">
        <v>38625</v>
      </c>
      <c r="KV56" s="1">
        <v>2.15</v>
      </c>
      <c r="KW56" s="1">
        <v>1870668</v>
      </c>
      <c r="KX56" s="3">
        <f t="shared" si="61"/>
        <v>4021936.1999999997</v>
      </c>
      <c r="LC56" s="3" t="str">
        <f t="shared" si="62"/>
        <v/>
      </c>
      <c r="LE56" s="6">
        <v>38625</v>
      </c>
      <c r="LF56" s="1">
        <v>0.02</v>
      </c>
      <c r="LG56" s="1">
        <v>574915</v>
      </c>
      <c r="LH56" s="3">
        <f t="shared" si="63"/>
        <v>11498.300000000001</v>
      </c>
      <c r="LJ56" s="6">
        <v>38625</v>
      </c>
      <c r="LK56" s="1">
        <v>117</v>
      </c>
      <c r="LL56" s="1">
        <v>10506</v>
      </c>
      <c r="LM56" s="3">
        <f t="shared" si="64"/>
        <v>1229202</v>
      </c>
      <c r="LO56" s="6">
        <v>38260</v>
      </c>
      <c r="LP56" s="1">
        <v>0.7</v>
      </c>
      <c r="LQ56" s="1">
        <v>12806</v>
      </c>
      <c r="LR56" s="3">
        <f t="shared" si="65"/>
        <v>8964.1999999999989</v>
      </c>
      <c r="LW56" s="3" t="str">
        <f t="shared" si="66"/>
        <v/>
      </c>
      <c r="MB56" s="3" t="str">
        <f t="shared" si="67"/>
        <v/>
      </c>
      <c r="MD56" s="6">
        <v>38625</v>
      </c>
      <c r="ME56" s="1">
        <v>0.45</v>
      </c>
      <c r="MF56" s="1">
        <v>887415</v>
      </c>
      <c r="MG56" s="3">
        <f t="shared" si="68"/>
        <v>399336.75</v>
      </c>
      <c r="ML56" s="3" t="str">
        <f t="shared" si="69"/>
        <v/>
      </c>
      <c r="MQ56" s="3" t="str">
        <f t="shared" si="70"/>
        <v/>
      </c>
      <c r="MV56" s="3" t="str">
        <f t="shared" si="71"/>
        <v/>
      </c>
      <c r="NA56" s="3" t="str">
        <f t="shared" si="72"/>
        <v/>
      </c>
      <c r="NC56" s="6">
        <v>38625</v>
      </c>
      <c r="ND56" s="1">
        <v>1.74</v>
      </c>
      <c r="NE56" s="1">
        <v>841086</v>
      </c>
      <c r="NF56" s="3">
        <f t="shared" si="73"/>
        <v>1463489.64</v>
      </c>
      <c r="NK56" s="3" t="str">
        <f t="shared" si="74"/>
        <v/>
      </c>
      <c r="NM56" s="6">
        <v>38625</v>
      </c>
      <c r="NN56" s="1">
        <v>119.999976</v>
      </c>
      <c r="NO56" s="1">
        <v>3561</v>
      </c>
      <c r="NP56" s="3">
        <f t="shared" si="75"/>
        <v>427319.914536</v>
      </c>
      <c r="NR56" s="6">
        <v>38625</v>
      </c>
      <c r="NS56" s="1">
        <v>54.7</v>
      </c>
      <c r="NT56" s="1">
        <v>536410</v>
      </c>
      <c r="NU56" s="3">
        <f t="shared" si="76"/>
        <v>29341627</v>
      </c>
      <c r="NZ56" s="3" t="str">
        <f t="shared" si="77"/>
        <v/>
      </c>
      <c r="OB56" s="6">
        <v>38625</v>
      </c>
      <c r="OC56" s="1">
        <v>4.21</v>
      </c>
      <c r="OD56" s="1">
        <v>30148966</v>
      </c>
      <c r="OE56" s="3">
        <f t="shared" si="78"/>
        <v>126927146.86</v>
      </c>
      <c r="OG56" s="6">
        <v>38625</v>
      </c>
      <c r="OH56" s="1">
        <v>7.7999999999999996E-3</v>
      </c>
      <c r="OI56" s="1">
        <v>4944</v>
      </c>
      <c r="OJ56" s="3">
        <f t="shared" si="79"/>
        <v>38.563199999999995</v>
      </c>
      <c r="OO56" s="3" t="str">
        <f t="shared" si="80"/>
        <v/>
      </c>
      <c r="OQ56" s="6">
        <v>38625</v>
      </c>
      <c r="OR56" s="1">
        <v>1264.7999</v>
      </c>
      <c r="OS56" s="1">
        <v>43498</v>
      </c>
      <c r="OT56" s="3">
        <f t="shared" si="81"/>
        <v>55016266.0502</v>
      </c>
      <c r="OV56" s="6">
        <v>38625</v>
      </c>
      <c r="OW56" s="1">
        <v>1.04</v>
      </c>
      <c r="OX56" s="1">
        <v>564900</v>
      </c>
      <c r="OY56" s="3">
        <f t="shared" si="82"/>
        <v>587496</v>
      </c>
      <c r="PA56" s="6">
        <v>38625</v>
      </c>
      <c r="PB56" s="1">
        <v>5.3</v>
      </c>
      <c r="PC56" s="1">
        <v>960692</v>
      </c>
      <c r="PD56" s="3">
        <f t="shared" si="83"/>
        <v>5091667.5999999996</v>
      </c>
      <c r="PI56" s="3" t="str">
        <f t="shared" si="84"/>
        <v/>
      </c>
      <c r="PK56" s="6">
        <v>38625</v>
      </c>
      <c r="PL56" s="1">
        <v>0.75</v>
      </c>
      <c r="PM56" s="1">
        <v>71439</v>
      </c>
      <c r="PN56" s="3">
        <f t="shared" si="85"/>
        <v>53579.25</v>
      </c>
      <c r="PS56" s="3" t="str">
        <f t="shared" si="86"/>
        <v/>
      </c>
      <c r="PX56" s="3" t="str">
        <f t="shared" si="87"/>
        <v/>
      </c>
      <c r="QC56" s="3" t="str">
        <f t="shared" si="88"/>
        <v/>
      </c>
      <c r="QE56" s="6">
        <v>38625</v>
      </c>
      <c r="QF56" s="1">
        <v>6.01</v>
      </c>
      <c r="QG56" s="1">
        <v>663500</v>
      </c>
      <c r="QH56" s="3">
        <f t="shared" si="89"/>
        <v>3987635</v>
      </c>
      <c r="QJ56" s="6">
        <v>37802</v>
      </c>
      <c r="QK56" s="1">
        <v>10</v>
      </c>
      <c r="QL56" s="1">
        <v>44</v>
      </c>
      <c r="QM56" s="3">
        <f t="shared" si="90"/>
        <v>440</v>
      </c>
      <c r="QO56" s="6">
        <v>38625</v>
      </c>
      <c r="QP56" s="1">
        <v>4.3499999999999996</v>
      </c>
      <c r="QQ56" s="1">
        <v>201500</v>
      </c>
      <c r="QR56" s="3">
        <f t="shared" si="91"/>
        <v>876524.99999999988</v>
      </c>
      <c r="QT56" s="6">
        <v>38625</v>
      </c>
      <c r="QU56" s="1">
        <v>20.5</v>
      </c>
      <c r="QV56" s="1">
        <v>874556</v>
      </c>
      <c r="QW56" s="3">
        <f t="shared" si="92"/>
        <v>17928398</v>
      </c>
      <c r="RB56" s="3" t="str">
        <f t="shared" si="93"/>
        <v/>
      </c>
      <c r="RD56" s="6">
        <v>38625</v>
      </c>
      <c r="RE56" s="1">
        <v>15.5</v>
      </c>
      <c r="RF56" s="1">
        <v>1400</v>
      </c>
      <c r="RG56" s="3">
        <f t="shared" si="94"/>
        <v>21700</v>
      </c>
      <c r="RL56" s="3" t="str">
        <f t="shared" si="95"/>
        <v/>
      </c>
      <c r="RN56" s="6">
        <v>38625</v>
      </c>
      <c r="RO56" s="1">
        <v>92.1</v>
      </c>
      <c r="RP56" s="1">
        <v>784040</v>
      </c>
      <c r="RQ56" s="3">
        <f t="shared" si="96"/>
        <v>72210084</v>
      </c>
      <c r="RV56" s="3" t="str">
        <f t="shared" si="97"/>
        <v/>
      </c>
      <c r="RX56" s="6">
        <v>38625</v>
      </c>
      <c r="RY56" s="1">
        <v>7.4</v>
      </c>
      <c r="RZ56" s="1">
        <v>199035</v>
      </c>
      <c r="SA56" s="3">
        <f t="shared" si="98"/>
        <v>1472859</v>
      </c>
      <c r="SF56" s="3" t="str">
        <f t="shared" si="99"/>
        <v/>
      </c>
      <c r="SH56" s="6">
        <v>38625</v>
      </c>
      <c r="SI56" s="1">
        <v>12.4</v>
      </c>
      <c r="SJ56" s="1">
        <v>360107</v>
      </c>
      <c r="SK56" s="3">
        <f t="shared" si="100"/>
        <v>4465326.8</v>
      </c>
      <c r="SM56" s="6">
        <v>38442</v>
      </c>
      <c r="SN56" s="1">
        <v>1050</v>
      </c>
      <c r="SO56" s="1">
        <v>17</v>
      </c>
      <c r="SP56" s="3">
        <f t="shared" si="101"/>
        <v>17850</v>
      </c>
      <c r="SU56" s="3" t="str">
        <f t="shared" si="102"/>
        <v/>
      </c>
      <c r="SZ56" s="3" t="str">
        <f t="shared" si="103"/>
        <v/>
      </c>
      <c r="TE56" s="3" t="str">
        <f t="shared" si="104"/>
        <v/>
      </c>
      <c r="TG56" s="6">
        <v>38625</v>
      </c>
      <c r="TH56" s="1">
        <v>32.1</v>
      </c>
      <c r="TI56" s="1">
        <v>554323</v>
      </c>
      <c r="TJ56" s="3">
        <f t="shared" si="105"/>
        <v>17793768.300000001</v>
      </c>
      <c r="TL56" s="6">
        <v>38625</v>
      </c>
      <c r="TM56" s="1">
        <v>3.05</v>
      </c>
      <c r="TN56" s="1">
        <v>3473335</v>
      </c>
      <c r="TO56" s="3">
        <f t="shared" si="106"/>
        <v>10593671.75</v>
      </c>
      <c r="TQ56" s="6">
        <v>38625</v>
      </c>
      <c r="TR56" s="1">
        <v>9.7349999999999994</v>
      </c>
      <c r="TS56" s="1">
        <v>896382</v>
      </c>
      <c r="TT56" s="3">
        <f t="shared" si="107"/>
        <v>8726278.7699999996</v>
      </c>
      <c r="TY56" s="3" t="str">
        <f t="shared" si="108"/>
        <v/>
      </c>
      <c r="UA56" s="6">
        <v>38625</v>
      </c>
      <c r="UB56" s="1">
        <v>15.12</v>
      </c>
      <c r="UC56" s="1">
        <v>10300386</v>
      </c>
      <c r="UD56" s="3">
        <f t="shared" si="109"/>
        <v>155741836.31999999</v>
      </c>
      <c r="UI56" s="3" t="str">
        <f t="shared" si="110"/>
        <v/>
      </c>
      <c r="UK56" s="6">
        <v>38625</v>
      </c>
      <c r="UL56" s="1">
        <v>240.8399</v>
      </c>
      <c r="UM56" s="1">
        <v>53715</v>
      </c>
      <c r="UN56" s="3">
        <f t="shared" si="111"/>
        <v>12936715.228499999</v>
      </c>
      <c r="UP56" s="6">
        <v>38625</v>
      </c>
      <c r="UQ56" s="1">
        <v>17.62</v>
      </c>
      <c r="UR56" s="1">
        <v>27174</v>
      </c>
      <c r="US56" s="3">
        <f t="shared" si="112"/>
        <v>478805.88</v>
      </c>
      <c r="UX56" s="3" t="str">
        <f t="shared" si="113"/>
        <v/>
      </c>
      <c r="VC56" s="3" t="str">
        <f t="shared" si="114"/>
        <v/>
      </c>
      <c r="VH56" s="3" t="str">
        <f t="shared" si="115"/>
        <v/>
      </c>
      <c r="VM56" s="3" t="str">
        <f t="shared" si="116"/>
        <v/>
      </c>
      <c r="VO56" s="6">
        <v>38625</v>
      </c>
      <c r="VP56" s="1">
        <v>357.5</v>
      </c>
      <c r="VQ56" s="1">
        <v>6498</v>
      </c>
      <c r="VR56" s="3">
        <f t="shared" si="117"/>
        <v>2323035</v>
      </c>
      <c r="VT56" s="6">
        <v>38625</v>
      </c>
      <c r="VU56" s="1">
        <v>2.6</v>
      </c>
      <c r="VV56" s="1">
        <v>33797</v>
      </c>
      <c r="VW56" s="3">
        <f t="shared" si="118"/>
        <v>87872.2</v>
      </c>
      <c r="VY56" s="6">
        <v>38625</v>
      </c>
      <c r="VZ56" s="1">
        <v>3.98</v>
      </c>
      <c r="WA56" s="1">
        <v>559775</v>
      </c>
      <c r="WB56" s="3">
        <f t="shared" si="119"/>
        <v>2227904.5</v>
      </c>
      <c r="WG56" s="3" t="str">
        <f t="shared" si="120"/>
        <v/>
      </c>
      <c r="WL56" s="3" t="str">
        <f t="shared" si="121"/>
        <v/>
      </c>
      <c r="WN56" s="6">
        <v>38625</v>
      </c>
      <c r="WO56" s="1">
        <v>22.7273</v>
      </c>
      <c r="WP56" s="1">
        <v>5049</v>
      </c>
      <c r="WQ56" s="3">
        <f t="shared" si="122"/>
        <v>114750.13769999999</v>
      </c>
      <c r="WV56" s="3" t="str">
        <f t="shared" si="123"/>
        <v/>
      </c>
      <c r="WX56" s="6">
        <v>38625</v>
      </c>
      <c r="WY56" s="1">
        <v>3.59</v>
      </c>
      <c r="WZ56" s="1">
        <v>10716726</v>
      </c>
      <c r="XA56" s="3">
        <f t="shared" si="124"/>
        <v>38473046.339999996</v>
      </c>
      <c r="XC56" s="6">
        <v>38625</v>
      </c>
      <c r="XD56" s="1">
        <v>0.76</v>
      </c>
      <c r="XE56" s="1">
        <v>144492</v>
      </c>
      <c r="XF56" s="3">
        <f t="shared" si="125"/>
        <v>109813.92</v>
      </c>
      <c r="XK56" s="3" t="str">
        <f t="shared" si="126"/>
        <v/>
      </c>
      <c r="XM56" s="6">
        <v>38625</v>
      </c>
      <c r="XN56" s="1">
        <v>12.9</v>
      </c>
      <c r="XO56" s="1">
        <v>5900</v>
      </c>
      <c r="XP56" s="3">
        <f t="shared" si="127"/>
        <v>76110</v>
      </c>
      <c r="XU56" s="3" t="str">
        <f t="shared" si="128"/>
        <v/>
      </c>
      <c r="XW56" s="6">
        <v>38625</v>
      </c>
      <c r="XX56" s="1">
        <v>472</v>
      </c>
      <c r="XY56" s="1">
        <v>2398</v>
      </c>
      <c r="XZ56" s="3">
        <f t="shared" si="129"/>
        <v>1131856</v>
      </c>
      <c r="YE56" s="3" t="str">
        <f t="shared" si="130"/>
        <v/>
      </c>
      <c r="YG56" s="6">
        <v>38625</v>
      </c>
      <c r="YH56" s="1">
        <v>65.25</v>
      </c>
      <c r="YI56" s="1">
        <v>3208702</v>
      </c>
      <c r="YJ56" s="3">
        <f t="shared" si="131"/>
        <v>209367805.5</v>
      </c>
      <c r="YL56" s="6">
        <v>38625</v>
      </c>
      <c r="YM56" s="1">
        <v>8.8000000000000007</v>
      </c>
      <c r="YN56" s="1">
        <v>2237342</v>
      </c>
      <c r="YO56" s="3">
        <f t="shared" si="132"/>
        <v>19688609.600000001</v>
      </c>
      <c r="YT56" s="3" t="str">
        <f t="shared" si="133"/>
        <v/>
      </c>
      <c r="YY56" s="3" t="str">
        <f t="shared" si="134"/>
        <v/>
      </c>
      <c r="ZD56" s="3" t="str">
        <f t="shared" si="135"/>
        <v/>
      </c>
      <c r="ZF56" s="6">
        <v>38625</v>
      </c>
      <c r="ZG56" s="1">
        <v>35.6</v>
      </c>
      <c r="ZH56" s="1">
        <v>208880</v>
      </c>
      <c r="ZI56" s="3">
        <f t="shared" si="136"/>
        <v>7436128</v>
      </c>
      <c r="ZK56" s="6">
        <v>38625</v>
      </c>
      <c r="ZL56" s="1">
        <v>3.52</v>
      </c>
      <c r="ZM56" s="1">
        <v>7500936</v>
      </c>
      <c r="ZN56" s="3">
        <f t="shared" si="137"/>
        <v>26403294.719999999</v>
      </c>
      <c r="ZS56" s="3" t="str">
        <f t="shared" si="138"/>
        <v/>
      </c>
      <c r="ZX56" s="3" t="str">
        <f t="shared" si="139"/>
        <v/>
      </c>
      <c r="AAC56" s="3" t="str">
        <f t="shared" si="140"/>
        <v/>
      </c>
      <c r="AAH56" s="3" t="str">
        <f t="shared" si="141"/>
        <v/>
      </c>
      <c r="AAM56" s="3" t="str">
        <f t="shared" si="142"/>
        <v/>
      </c>
      <c r="AAR56" s="3" t="str">
        <f t="shared" si="143"/>
        <v/>
      </c>
      <c r="AAW56" s="3" t="str">
        <f t="shared" si="144"/>
        <v/>
      </c>
      <c r="ABB56" s="3" t="str">
        <f t="shared" si="145"/>
        <v/>
      </c>
      <c r="ABG56" s="3" t="str">
        <f t="shared" si="146"/>
        <v/>
      </c>
      <c r="ABL56" s="3" t="str">
        <f t="shared" si="147"/>
        <v/>
      </c>
      <c r="ABN56" s="6">
        <v>38625</v>
      </c>
      <c r="ABO56" s="1">
        <v>10.31</v>
      </c>
      <c r="ABP56" s="1">
        <v>17500184</v>
      </c>
      <c r="ABQ56" s="3">
        <f t="shared" si="148"/>
        <v>180426897.04000002</v>
      </c>
      <c r="ABV56" s="3" t="str">
        <f t="shared" si="149"/>
        <v/>
      </c>
      <c r="ABX56" s="6">
        <v>38625</v>
      </c>
      <c r="ABY56" s="1">
        <v>1.3900000000000001</v>
      </c>
      <c r="ABZ56" s="1">
        <v>16651</v>
      </c>
      <c r="ACA56" s="3">
        <f t="shared" si="150"/>
        <v>23144.890000000003</v>
      </c>
      <c r="ACC56" s="6">
        <v>38625</v>
      </c>
      <c r="ACD56" s="1">
        <v>24.72</v>
      </c>
      <c r="ACE56" s="1">
        <v>5343575</v>
      </c>
      <c r="ACF56" s="3">
        <f t="shared" si="151"/>
        <v>132093174</v>
      </c>
      <c r="ACK56" s="3" t="str">
        <f t="shared" si="152"/>
        <v/>
      </c>
      <c r="ACP56" s="3" t="str">
        <f t="shared" si="153"/>
        <v/>
      </c>
      <c r="ACU56" s="3" t="str">
        <f t="shared" si="154"/>
        <v/>
      </c>
      <c r="ACZ56" s="3" t="str">
        <f t="shared" si="155"/>
        <v/>
      </c>
      <c r="ADB56" s="6">
        <v>38625</v>
      </c>
      <c r="ADC56" s="1">
        <v>10.98</v>
      </c>
      <c r="ADD56" s="1">
        <v>21086692</v>
      </c>
      <c r="ADE56" s="3">
        <f t="shared" si="156"/>
        <v>231531878.16</v>
      </c>
      <c r="ADG56" s="6">
        <v>38625</v>
      </c>
      <c r="ADH56" s="1">
        <v>5.82</v>
      </c>
      <c r="ADI56" s="1">
        <v>57099390</v>
      </c>
      <c r="ADJ56" s="3">
        <f t="shared" si="157"/>
        <v>332318449.80000001</v>
      </c>
      <c r="ADL56" s="6">
        <v>38625</v>
      </c>
      <c r="ADM56" s="1">
        <v>7.01</v>
      </c>
      <c r="ADN56" s="1">
        <v>6231581</v>
      </c>
      <c r="ADO56" s="3">
        <f t="shared" si="158"/>
        <v>43683382.810000002</v>
      </c>
      <c r="ADT56" s="3" t="str">
        <f t="shared" si="159"/>
        <v/>
      </c>
      <c r="ADY56" s="3" t="str">
        <f t="shared" si="160"/>
        <v/>
      </c>
      <c r="AED56" s="3" t="str">
        <f t="shared" si="161"/>
        <v/>
      </c>
      <c r="AEF56" s="6">
        <v>38625</v>
      </c>
      <c r="AEG56" s="1">
        <v>11.507999999999999</v>
      </c>
      <c r="AEH56" s="1">
        <v>89245</v>
      </c>
      <c r="AEI56" s="3">
        <f t="shared" si="162"/>
        <v>1027031.46</v>
      </c>
      <c r="AEN56" s="3" t="str">
        <f t="shared" si="163"/>
        <v/>
      </c>
      <c r="AEP56" s="6"/>
      <c r="AES56" s="3" t="str">
        <f t="shared" si="164"/>
        <v/>
      </c>
      <c r="AEU56" s="6">
        <v>38625</v>
      </c>
      <c r="AEV56" s="1">
        <v>6.85</v>
      </c>
      <c r="AEW56" s="1">
        <v>23957618</v>
      </c>
      <c r="AEX56" s="3">
        <f t="shared" si="165"/>
        <v>164109683.29999998</v>
      </c>
      <c r="AEZ56" s="6">
        <v>38625</v>
      </c>
      <c r="AFA56" s="1">
        <v>25.66</v>
      </c>
      <c r="AFB56" s="1">
        <v>11239748</v>
      </c>
      <c r="AFC56" s="3">
        <f t="shared" si="166"/>
        <v>288411933.68000001</v>
      </c>
      <c r="AFH56" s="3" t="str">
        <f t="shared" si="167"/>
        <v/>
      </c>
      <c r="AFM56" s="3" t="str">
        <f t="shared" si="168"/>
        <v/>
      </c>
      <c r="AFR56" s="3" t="str">
        <f t="shared" si="169"/>
        <v/>
      </c>
      <c r="AFW56" s="3" t="str">
        <f t="shared" si="170"/>
        <v/>
      </c>
      <c r="AGB56" s="3" t="str">
        <f t="shared" si="171"/>
        <v/>
      </c>
      <c r="AGD56" s="6">
        <v>38625</v>
      </c>
      <c r="AGE56" s="1">
        <v>9.7036999999999995</v>
      </c>
      <c r="AGF56" s="1">
        <v>115159672</v>
      </c>
      <c r="AGG56" s="3">
        <f t="shared" si="172"/>
        <v>1117474909.1863999</v>
      </c>
      <c r="AGL56" s="3" t="str">
        <f t="shared" si="173"/>
        <v/>
      </c>
      <c r="AGQ56" s="3" t="str">
        <f t="shared" si="174"/>
        <v/>
      </c>
      <c r="AGS56" s="6">
        <v>38625</v>
      </c>
      <c r="AGT56" s="1">
        <v>6.48</v>
      </c>
      <c r="AGU56" s="1">
        <v>34127790</v>
      </c>
      <c r="AGV56" s="3">
        <f t="shared" si="175"/>
        <v>221148079.20000002</v>
      </c>
      <c r="AGX56" s="6">
        <v>38625</v>
      </c>
      <c r="AGY56" s="1">
        <v>1.44</v>
      </c>
      <c r="AGZ56" s="1">
        <v>1538413</v>
      </c>
      <c r="AHA56" s="3">
        <f t="shared" si="176"/>
        <v>2215314.7199999997</v>
      </c>
      <c r="AHC56" s="6">
        <v>38625</v>
      </c>
      <c r="AHD56" s="1">
        <v>7.31</v>
      </c>
      <c r="AHE56" s="1">
        <v>5540213</v>
      </c>
      <c r="AHF56" s="3">
        <f t="shared" si="177"/>
        <v>40498957.030000001</v>
      </c>
      <c r="AHK56" s="3" t="str">
        <f t="shared" si="178"/>
        <v/>
      </c>
      <c r="AHP56" s="3" t="str">
        <f t="shared" si="179"/>
        <v/>
      </c>
      <c r="AHU56" s="3" t="str">
        <f t="shared" si="180"/>
        <v/>
      </c>
      <c r="AHZ56" s="3" t="str">
        <f t="shared" si="181"/>
        <v/>
      </c>
      <c r="AIE56" s="3" t="str">
        <f t="shared" si="182"/>
        <v/>
      </c>
      <c r="AIJ56" s="3" t="str">
        <f t="shared" si="183"/>
        <v/>
      </c>
      <c r="AIO56" s="3" t="str">
        <f t="shared" si="184"/>
        <v/>
      </c>
      <c r="AIT56" s="3" t="str">
        <f t="shared" si="185"/>
        <v/>
      </c>
      <c r="AIY56" s="3" t="str">
        <f t="shared" si="186"/>
        <v/>
      </c>
      <c r="AJD56" s="3" t="str">
        <f t="shared" si="187"/>
        <v/>
      </c>
      <c r="AJI56" s="3" t="str">
        <f t="shared" si="188"/>
        <v/>
      </c>
      <c r="AJN56" s="3" t="str">
        <f t="shared" si="189"/>
        <v/>
      </c>
      <c r="AJS56" s="3" t="str">
        <f t="shared" si="190"/>
        <v/>
      </c>
      <c r="AJU56" s="6">
        <v>38625</v>
      </c>
      <c r="AJV56" s="1">
        <v>16.600000000000001</v>
      </c>
      <c r="AJW56" s="1">
        <v>7187085</v>
      </c>
      <c r="AJX56" s="3">
        <f t="shared" si="191"/>
        <v>119305611.00000001</v>
      </c>
      <c r="AKC56" s="3" t="str">
        <f t="shared" si="192"/>
        <v/>
      </c>
      <c r="AKH56" s="3" t="str">
        <f t="shared" si="193"/>
        <v/>
      </c>
      <c r="AKM56" s="3" t="str">
        <f t="shared" si="194"/>
        <v/>
      </c>
      <c r="AKR56" s="3" t="str">
        <f t="shared" si="195"/>
        <v/>
      </c>
      <c r="AKT56" s="6">
        <v>38625</v>
      </c>
      <c r="AKU56" s="1">
        <v>20.8</v>
      </c>
      <c r="AKV56" s="1">
        <v>1724209</v>
      </c>
      <c r="AKW56" s="3">
        <f t="shared" si="196"/>
        <v>35863547.200000003</v>
      </c>
      <c r="AKY56" s="6">
        <v>38625</v>
      </c>
      <c r="AKZ56" s="1">
        <v>23.77</v>
      </c>
      <c r="ALA56" s="1">
        <v>13637335</v>
      </c>
      <c r="ALB56" s="3">
        <f t="shared" si="197"/>
        <v>324159452.94999999</v>
      </c>
      <c r="ALG56" s="3" t="str">
        <f t="shared" si="198"/>
        <v/>
      </c>
      <c r="ALI56" s="6">
        <v>38625</v>
      </c>
      <c r="ALJ56" s="1">
        <v>5.64</v>
      </c>
      <c r="ALK56" s="1">
        <v>35531106</v>
      </c>
      <c r="ALL56" s="3">
        <f t="shared" si="199"/>
        <v>200395437.83999997</v>
      </c>
      <c r="ALQ56" s="3" t="str">
        <f t="shared" si="200"/>
        <v/>
      </c>
      <c r="ALV56" s="3" t="str">
        <f t="shared" si="201"/>
        <v/>
      </c>
      <c r="AMA56" s="3" t="str">
        <f t="shared" si="202"/>
        <v/>
      </c>
      <c r="AMF56" s="3" t="str">
        <f t="shared" si="203"/>
        <v/>
      </c>
      <c r="AMK56" s="3" t="str">
        <f t="shared" si="204"/>
        <v/>
      </c>
      <c r="AMP56" s="3" t="str">
        <f t="shared" si="205"/>
        <v/>
      </c>
      <c r="AMU56" s="3" t="str">
        <f t="shared" si="206"/>
        <v/>
      </c>
      <c r="AMZ56" s="3" t="str">
        <f t="shared" si="207"/>
        <v/>
      </c>
      <c r="ANB56" s="6">
        <v>38625</v>
      </c>
      <c r="ANC56" s="1">
        <v>11.7</v>
      </c>
      <c r="AND56" s="1">
        <v>7056569</v>
      </c>
      <c r="ANE56" s="3">
        <f t="shared" si="208"/>
        <v>82561857.299999997</v>
      </c>
      <c r="ANJ56" s="3" t="str">
        <f t="shared" si="209"/>
        <v/>
      </c>
      <c r="ANO56" s="3" t="str">
        <f t="shared" si="210"/>
        <v/>
      </c>
      <c r="ANQ56" s="6">
        <v>38625</v>
      </c>
      <c r="ANR56" s="1">
        <v>48.84</v>
      </c>
      <c r="ANS56" s="1">
        <v>1384718</v>
      </c>
      <c r="ANT56" s="3">
        <f t="shared" si="211"/>
        <v>67629627.120000005</v>
      </c>
      <c r="ANV56" s="6">
        <v>38625</v>
      </c>
      <c r="ANW56" s="1">
        <v>10.56</v>
      </c>
      <c r="ANX56" s="1">
        <v>14223627</v>
      </c>
      <c r="ANY56" s="3">
        <f t="shared" si="212"/>
        <v>150201501.12</v>
      </c>
      <c r="AOD56" s="3" t="str">
        <f t="shared" si="213"/>
        <v/>
      </c>
      <c r="AOI56" s="3" t="str">
        <f t="shared" si="214"/>
        <v/>
      </c>
      <c r="AOK56" s="6">
        <v>38625</v>
      </c>
      <c r="AOL56" s="1">
        <v>139.19999999999999</v>
      </c>
      <c r="AOM56" s="1">
        <v>55302</v>
      </c>
      <c r="AON56" s="3">
        <f t="shared" si="215"/>
        <v>7698038.3999999994</v>
      </c>
      <c r="AOS56" s="3" t="str">
        <f t="shared" si="216"/>
        <v/>
      </c>
      <c r="AOX56" s="3" t="str">
        <f t="shared" si="217"/>
        <v/>
      </c>
      <c r="APC56" s="3" t="str">
        <f t="shared" si="218"/>
        <v/>
      </c>
      <c r="APH56" s="3" t="str">
        <f t="shared" si="219"/>
        <v/>
      </c>
      <c r="APM56" s="3" t="str">
        <f t="shared" si="220"/>
        <v/>
      </c>
      <c r="APR56" s="3" t="str">
        <f t="shared" si="221"/>
        <v/>
      </c>
      <c r="APW56" s="3" t="str">
        <f t="shared" si="222"/>
        <v/>
      </c>
      <c r="APY56" s="6">
        <v>38625</v>
      </c>
      <c r="APZ56" s="1">
        <v>5.18</v>
      </c>
      <c r="AQA56" s="1">
        <v>5757863</v>
      </c>
      <c r="AQB56" s="3">
        <f t="shared" si="223"/>
        <v>29825730.34</v>
      </c>
      <c r="AQD56" s="6">
        <v>38625</v>
      </c>
      <c r="AQE56" s="1">
        <v>12.6511</v>
      </c>
      <c r="AQF56" s="1">
        <v>2340206</v>
      </c>
      <c r="AQG56" s="3">
        <f t="shared" si="224"/>
        <v>29606180.126599997</v>
      </c>
      <c r="AQL56" s="3" t="str">
        <f t="shared" si="225"/>
        <v/>
      </c>
      <c r="AQQ56" s="3" t="str">
        <f t="shared" si="226"/>
        <v/>
      </c>
      <c r="AQS56" s="6">
        <v>38625</v>
      </c>
      <c r="AQT56" s="1">
        <v>13.05</v>
      </c>
      <c r="AQU56" s="1">
        <v>7293838</v>
      </c>
      <c r="AQV56" s="3">
        <f t="shared" si="227"/>
        <v>95184585.900000006</v>
      </c>
      <c r="ARA56" s="3" t="str">
        <f t="shared" si="228"/>
        <v/>
      </c>
      <c r="ARC56" s="6">
        <v>38625</v>
      </c>
      <c r="ARD56" s="1">
        <v>29.91</v>
      </c>
      <c r="ARE56" s="1">
        <v>34536391</v>
      </c>
      <c r="ARF56" s="3">
        <f t="shared" si="229"/>
        <v>1032983454.8100001</v>
      </c>
      <c r="ARH56" s="6">
        <v>38625</v>
      </c>
      <c r="ARI56" s="1">
        <v>2.0299999999999998</v>
      </c>
      <c r="ARJ56" s="1">
        <v>39921346</v>
      </c>
      <c r="ARK56" s="3">
        <f t="shared" si="230"/>
        <v>81040332.379999995</v>
      </c>
      <c r="ARM56" s="6">
        <v>38625</v>
      </c>
      <c r="ARN56" s="1">
        <v>11.55</v>
      </c>
      <c r="ARO56" s="1">
        <v>2848213</v>
      </c>
      <c r="ARP56" s="3">
        <f t="shared" si="231"/>
        <v>32896860.150000002</v>
      </c>
      <c r="ARU56" s="3" t="str">
        <f t="shared" si="232"/>
        <v/>
      </c>
      <c r="ARZ56" s="3" t="str">
        <f t="shared" si="233"/>
        <v/>
      </c>
      <c r="ASE56" s="3" t="str">
        <f t="shared" si="234"/>
        <v/>
      </c>
      <c r="ASJ56" s="3" t="str">
        <f t="shared" si="235"/>
        <v/>
      </c>
      <c r="ASO56" s="3" t="str">
        <f t="shared" si="236"/>
        <v/>
      </c>
      <c r="ASQ56" s="6">
        <v>38625</v>
      </c>
      <c r="ASR56" s="1">
        <v>12.533300000000001</v>
      </c>
      <c r="ASS56" s="1">
        <v>104125110</v>
      </c>
      <c r="AST56" s="3">
        <f t="shared" si="237"/>
        <v>1305031241.1630001</v>
      </c>
      <c r="ASY56" s="3" t="str">
        <f t="shared" si="238"/>
        <v/>
      </c>
      <c r="ATD56" s="3" t="str">
        <f t="shared" si="239"/>
        <v/>
      </c>
      <c r="ATF56" s="6">
        <v>38625</v>
      </c>
      <c r="ATG56" s="1">
        <v>4.45</v>
      </c>
      <c r="ATH56" s="1">
        <v>126315888</v>
      </c>
      <c r="ATI56" s="3">
        <f t="shared" si="240"/>
        <v>562105701.60000002</v>
      </c>
      <c r="ATN56" s="3" t="str">
        <f t="shared" si="241"/>
        <v/>
      </c>
      <c r="ATS56" s="3" t="str">
        <f t="shared" si="242"/>
        <v/>
      </c>
      <c r="ATX56" s="3" t="str">
        <f t="shared" si="243"/>
        <v/>
      </c>
      <c r="ATZ56" s="6">
        <v>38625</v>
      </c>
      <c r="AUA56" s="1">
        <v>24.14</v>
      </c>
      <c r="AUB56" s="1">
        <v>1685000</v>
      </c>
      <c r="AUC56" s="3">
        <f t="shared" si="244"/>
        <v>40675900</v>
      </c>
      <c r="AUH56" s="3" t="str">
        <f t="shared" si="245"/>
        <v/>
      </c>
      <c r="AUM56" s="3" t="str">
        <f t="shared" si="246"/>
        <v/>
      </c>
      <c r="AUR56" s="3" t="str">
        <f t="shared" si="247"/>
        <v/>
      </c>
      <c r="AUT56" s="6">
        <v>38625</v>
      </c>
      <c r="AUU56" s="1">
        <v>24.4</v>
      </c>
      <c r="AUV56" s="1">
        <v>3739432</v>
      </c>
      <c r="AUW56" s="3">
        <f t="shared" si="248"/>
        <v>91242140.799999997</v>
      </c>
      <c r="AVB56" s="3" t="str">
        <f t="shared" si="249"/>
        <v/>
      </c>
      <c r="AVD56" s="6">
        <v>38625</v>
      </c>
      <c r="AVE56" s="1">
        <v>12.1</v>
      </c>
      <c r="AVF56" s="1">
        <v>115317688</v>
      </c>
      <c r="AVG56" s="3">
        <f t="shared" si="250"/>
        <v>1395344024.8</v>
      </c>
      <c r="AVI56" s="6">
        <v>38625</v>
      </c>
      <c r="AVJ56" s="1">
        <v>30.81</v>
      </c>
      <c r="AVK56" s="1">
        <v>38845200</v>
      </c>
      <c r="AVL56" s="3">
        <f t="shared" si="251"/>
        <v>1196820612</v>
      </c>
      <c r="AVQ56" s="3" t="str">
        <f t="shared" si="252"/>
        <v/>
      </c>
      <c r="AVS56" s="6">
        <v>38625</v>
      </c>
      <c r="AVT56" s="1">
        <v>8.4749999999999996</v>
      </c>
      <c r="AVU56" s="1">
        <v>5576232</v>
      </c>
      <c r="AVV56" s="3">
        <f t="shared" si="253"/>
        <v>47258566.199999996</v>
      </c>
      <c r="AVX56" s="6">
        <v>38625</v>
      </c>
      <c r="AVY56" s="1">
        <v>24.06</v>
      </c>
      <c r="AVZ56" s="1">
        <v>51266314</v>
      </c>
      <c r="AWA56" s="3">
        <f t="shared" si="254"/>
        <v>1233467514.8399999</v>
      </c>
      <c r="AWF56" s="3" t="str">
        <f t="shared" si="255"/>
        <v/>
      </c>
      <c r="AWK56" s="3" t="str">
        <f t="shared" si="256"/>
        <v/>
      </c>
      <c r="AWP56" s="3" t="str">
        <f t="shared" si="257"/>
        <v/>
      </c>
      <c r="AWU56" s="3" t="str">
        <f t="shared" si="258"/>
        <v/>
      </c>
      <c r="AWZ56" s="3" t="str">
        <f t="shared" si="259"/>
        <v/>
      </c>
      <c r="AXE56" s="3" t="str">
        <f t="shared" si="260"/>
        <v/>
      </c>
      <c r="AXG56" s="6">
        <v>38625</v>
      </c>
      <c r="AXH56" s="1">
        <v>7.8475000000000001</v>
      </c>
      <c r="AXI56" s="1">
        <v>3201128</v>
      </c>
      <c r="AXJ56" s="3">
        <f t="shared" si="261"/>
        <v>25120851.98</v>
      </c>
      <c r="AXO56" s="3" t="str">
        <f t="shared" si="262"/>
        <v/>
      </c>
      <c r="AXT56" s="3" t="str">
        <f t="shared" si="263"/>
        <v/>
      </c>
      <c r="AXY56" s="3" t="str">
        <f t="shared" si="264"/>
        <v/>
      </c>
      <c r="AYA56" s="6">
        <v>38625</v>
      </c>
      <c r="AYB56" s="1">
        <v>9.73</v>
      </c>
      <c r="AYC56" s="1">
        <v>15412974</v>
      </c>
      <c r="AYD56" s="3">
        <f t="shared" si="265"/>
        <v>149968237.02000001</v>
      </c>
      <c r="AYF56" s="6">
        <v>38625</v>
      </c>
      <c r="AYG56" s="1">
        <v>22.94</v>
      </c>
      <c r="AYH56" s="1">
        <v>51682511</v>
      </c>
      <c r="AYI56" s="3">
        <f t="shared" si="266"/>
        <v>1185596802.3400002</v>
      </c>
      <c r="AYK56" s="6">
        <v>38625</v>
      </c>
      <c r="AYL56" s="1">
        <v>5</v>
      </c>
      <c r="AYM56" s="1">
        <v>3511764</v>
      </c>
      <c r="AYN56" s="3">
        <f t="shared" si="267"/>
        <v>17558820</v>
      </c>
      <c r="AYP56" s="6">
        <v>38625</v>
      </c>
      <c r="AYQ56" s="1">
        <v>20.6</v>
      </c>
      <c r="AYR56" s="1">
        <v>5623600</v>
      </c>
      <c r="AYS56" s="3">
        <f t="shared" si="268"/>
        <v>115846160.00000001</v>
      </c>
      <c r="AYX56" s="3" t="str">
        <f t="shared" si="269"/>
        <v/>
      </c>
      <c r="AYZ56" s="6">
        <v>38625</v>
      </c>
      <c r="AZA56" s="1">
        <v>10.097200000000001</v>
      </c>
      <c r="AZB56" s="1">
        <v>340376087</v>
      </c>
      <c r="AZC56" s="3">
        <f t="shared" si="270"/>
        <v>3436845425.6564002</v>
      </c>
      <c r="AZH56" s="3" t="str">
        <f t="shared" si="271"/>
        <v/>
      </c>
      <c r="AZJ56" s="6">
        <v>38625</v>
      </c>
      <c r="AZK56" s="1">
        <v>21.74</v>
      </c>
      <c r="AZL56" s="1">
        <v>18259091</v>
      </c>
      <c r="AZM56" s="3">
        <f t="shared" si="272"/>
        <v>396952638.33999997</v>
      </c>
      <c r="AZO56" s="6">
        <v>38625</v>
      </c>
      <c r="AZP56" s="1">
        <v>20.11</v>
      </c>
      <c r="AZQ56" s="1">
        <v>16938300</v>
      </c>
      <c r="AZR56" s="3">
        <f t="shared" si="273"/>
        <v>340629213</v>
      </c>
      <c r="AZT56" s="6">
        <v>38625</v>
      </c>
      <c r="AZU56" s="1">
        <v>19.100000000000001</v>
      </c>
      <c r="AZV56" s="1">
        <v>45837183</v>
      </c>
      <c r="AZW56" s="3">
        <f t="shared" si="274"/>
        <v>875490195.30000007</v>
      </c>
      <c r="BAB56" s="3" t="str">
        <f t="shared" si="275"/>
        <v/>
      </c>
      <c r="BAG56" s="3" t="str">
        <f t="shared" si="276"/>
        <v/>
      </c>
      <c r="BAL56" s="3" t="str">
        <f t="shared" si="277"/>
        <v/>
      </c>
      <c r="BAQ56" s="3" t="str">
        <f t="shared" si="278"/>
        <v/>
      </c>
      <c r="BAS56" s="6">
        <v>38625</v>
      </c>
      <c r="BAT56" s="1">
        <v>10.96</v>
      </c>
      <c r="BAU56" s="1">
        <v>24489621</v>
      </c>
      <c r="BAV56" s="3">
        <f t="shared" si="279"/>
        <v>268406246.16000003</v>
      </c>
      <c r="BBA56" s="3" t="str">
        <f t="shared" si="280"/>
        <v/>
      </c>
      <c r="BBF56" s="3" t="str">
        <f t="shared" si="281"/>
        <v/>
      </c>
      <c r="BBK56" s="3" t="str">
        <f t="shared" si="282"/>
        <v/>
      </c>
      <c r="BBP56" s="3" t="str">
        <f t="shared" si="283"/>
        <v/>
      </c>
      <c r="BBU56" s="3" t="str">
        <f t="shared" si="284"/>
        <v/>
      </c>
      <c r="BBW56" s="6">
        <v>38625</v>
      </c>
      <c r="BBX56" s="1">
        <v>25.74</v>
      </c>
      <c r="BBY56" s="1">
        <v>62016462</v>
      </c>
      <c r="BBZ56" s="3">
        <f t="shared" si="285"/>
        <v>1596303731.8799999</v>
      </c>
      <c r="BCE56" s="3" t="str">
        <f t="shared" si="286"/>
        <v/>
      </c>
      <c r="BCJ56" s="3" t="str">
        <f t="shared" si="287"/>
        <v/>
      </c>
      <c r="BCO56" s="3" t="str">
        <f t="shared" si="288"/>
        <v/>
      </c>
      <c r="BCT56" s="3" t="str">
        <f t="shared" si="289"/>
        <v/>
      </c>
      <c r="BCY56" s="3" t="str">
        <f t="shared" si="290"/>
        <v/>
      </c>
      <c r="BDD56" s="3" t="str">
        <f t="shared" si="291"/>
        <v/>
      </c>
      <c r="BDI56" s="3" t="str">
        <f t="shared" si="292"/>
        <v/>
      </c>
      <c r="BDN56" s="3" t="str">
        <f t="shared" si="293"/>
        <v/>
      </c>
      <c r="BDS56" s="3" t="str">
        <f t="shared" si="294"/>
        <v/>
      </c>
      <c r="BDU56" s="6">
        <v>38625</v>
      </c>
      <c r="BDV56" s="1">
        <v>16.95</v>
      </c>
      <c r="BDW56" s="1">
        <v>109077188</v>
      </c>
      <c r="BDX56" s="3">
        <f t="shared" si="295"/>
        <v>1848858336.5999999</v>
      </c>
      <c r="BDZ56" s="6">
        <v>38625</v>
      </c>
      <c r="BEA56" s="1">
        <v>10.74</v>
      </c>
      <c r="BEB56" s="1">
        <v>243228660</v>
      </c>
      <c r="BEC56" s="3">
        <f t="shared" si="296"/>
        <v>2612275808.4000001</v>
      </c>
      <c r="BEH56" s="3" t="str">
        <f t="shared" si="297"/>
        <v/>
      </c>
      <c r="BEM56" s="3" t="str">
        <f t="shared" si="298"/>
        <v/>
      </c>
      <c r="BER56" s="3" t="str">
        <f t="shared" si="299"/>
        <v/>
      </c>
      <c r="BET56" s="6">
        <v>38625</v>
      </c>
      <c r="BEU56" s="1">
        <v>38.35</v>
      </c>
      <c r="BEV56" s="1">
        <v>54084400</v>
      </c>
      <c r="BEW56" s="3">
        <f t="shared" si="300"/>
        <v>2074136740</v>
      </c>
      <c r="BEY56" s="6">
        <v>38625</v>
      </c>
      <c r="BEZ56" s="1">
        <v>44.8</v>
      </c>
      <c r="BFA56" s="1">
        <v>26735300</v>
      </c>
      <c r="BFB56" s="3">
        <f t="shared" si="301"/>
        <v>1197741440</v>
      </c>
      <c r="BFD56" s="6">
        <v>38625</v>
      </c>
      <c r="BFE56" s="1">
        <v>8.49</v>
      </c>
      <c r="BFF56" s="1">
        <v>4905159</v>
      </c>
      <c r="BFG56" s="3">
        <f t="shared" si="302"/>
        <v>41644799.910000004</v>
      </c>
      <c r="BFL56" s="3" t="str">
        <f t="shared" si="303"/>
        <v/>
      </c>
      <c r="BFN56" s="6">
        <v>38625</v>
      </c>
      <c r="BFO56" s="1">
        <v>4.08</v>
      </c>
      <c r="BFP56" s="1">
        <v>325410815</v>
      </c>
      <c r="BFQ56" s="3">
        <f t="shared" si="304"/>
        <v>1327676125.2</v>
      </c>
      <c r="BFS56" s="6">
        <v>38625</v>
      </c>
      <c r="BFT56" s="1">
        <v>2.395</v>
      </c>
      <c r="BFU56" s="1">
        <v>237338700</v>
      </c>
      <c r="BFV56" s="3">
        <f t="shared" si="305"/>
        <v>568426186.5</v>
      </c>
      <c r="BFX56" s="6">
        <v>38625</v>
      </c>
      <c r="BFY56" s="1">
        <v>16.84</v>
      </c>
      <c r="BFZ56" s="1">
        <v>1797200</v>
      </c>
      <c r="BGA56" s="3">
        <f t="shared" si="306"/>
        <v>30264848</v>
      </c>
      <c r="BGF56" s="3" t="str">
        <f t="shared" si="307"/>
        <v/>
      </c>
      <c r="BGH56" s="6">
        <v>38625</v>
      </c>
      <c r="BGI56" s="1">
        <v>16</v>
      </c>
      <c r="BGJ56" s="1">
        <v>19065100</v>
      </c>
      <c r="BGK56" s="3">
        <f t="shared" si="308"/>
        <v>305041600</v>
      </c>
      <c r="BGM56" s="6">
        <v>38625</v>
      </c>
      <c r="BGN56" s="1">
        <v>29.28</v>
      </c>
      <c r="BGO56" s="1">
        <v>11141732</v>
      </c>
      <c r="BGP56" s="3">
        <f t="shared" si="309"/>
        <v>326229912.96000004</v>
      </c>
      <c r="BGR56" s="6">
        <v>38625</v>
      </c>
      <c r="BGS56" s="1">
        <v>35.590000000000003</v>
      </c>
      <c r="BGT56" s="1">
        <v>57741800</v>
      </c>
      <c r="BGU56" s="3">
        <f t="shared" si="310"/>
        <v>2055030662.0000002</v>
      </c>
      <c r="BGZ56" s="3" t="str">
        <f t="shared" si="311"/>
        <v/>
      </c>
      <c r="BHB56" s="6">
        <v>38625</v>
      </c>
      <c r="BHC56" s="1">
        <v>7.65</v>
      </c>
      <c r="BHD56" s="1">
        <v>25530393</v>
      </c>
      <c r="BHE56" s="3">
        <f t="shared" si="312"/>
        <v>195307506.45000002</v>
      </c>
      <c r="BHJ56" s="3" t="str">
        <f t="shared" si="313"/>
        <v/>
      </c>
      <c r="BHL56" s="6">
        <v>38625</v>
      </c>
      <c r="BHM56" s="1">
        <v>12.85</v>
      </c>
      <c r="BHN56" s="1">
        <v>259896169</v>
      </c>
      <c r="BHO56" s="3">
        <f t="shared" si="314"/>
        <v>3339665771.6500001</v>
      </c>
      <c r="BHQ56" s="6">
        <v>38625</v>
      </c>
      <c r="BHR56" s="1">
        <v>34.987699999999997</v>
      </c>
      <c r="BHS56" s="1">
        <v>52295200</v>
      </c>
      <c r="BHT56" s="3">
        <f t="shared" si="315"/>
        <v>1829688769.0399997</v>
      </c>
      <c r="BHV56" s="6">
        <v>38625</v>
      </c>
      <c r="BHW56" s="1">
        <v>48.64</v>
      </c>
      <c r="BHX56" s="1">
        <v>16902594</v>
      </c>
      <c r="BHY56" s="3">
        <f t="shared" si="316"/>
        <v>822142172.15999997</v>
      </c>
      <c r="BIA56" s="6">
        <v>38625</v>
      </c>
      <c r="BIB56" s="1">
        <v>23.8</v>
      </c>
      <c r="BIC56" s="1">
        <v>391475237</v>
      </c>
      <c r="BID56" s="3">
        <f t="shared" si="317"/>
        <v>9317110640.6000004</v>
      </c>
      <c r="BIF56" s="6">
        <v>38625</v>
      </c>
      <c r="BIG56" s="1">
        <v>15.85</v>
      </c>
      <c r="BIH56" s="1">
        <v>315637400</v>
      </c>
      <c r="BII56" s="3">
        <f t="shared" si="318"/>
        <v>5002852790</v>
      </c>
      <c r="BIK56" s="6">
        <v>38625</v>
      </c>
      <c r="BIL56" s="1">
        <v>8.4224999999999994</v>
      </c>
      <c r="BIM56" s="1">
        <v>133722608</v>
      </c>
      <c r="BIN56" s="3">
        <f t="shared" si="319"/>
        <v>1126278665.8799999</v>
      </c>
      <c r="BIP56" s="6">
        <v>38625</v>
      </c>
      <c r="BIQ56" s="1">
        <v>17.43</v>
      </c>
      <c r="BIR56" s="1">
        <v>304722800</v>
      </c>
      <c r="BIS56" s="3">
        <f t="shared" si="320"/>
        <v>5311318404</v>
      </c>
      <c r="BIU56" s="6">
        <v>38625</v>
      </c>
      <c r="BIV56" s="1">
        <v>16.16</v>
      </c>
      <c r="BIW56" s="1">
        <v>81115400</v>
      </c>
      <c r="BIX56" s="3">
        <f t="shared" si="321"/>
        <v>1310824864</v>
      </c>
      <c r="BIZ56" s="6">
        <v>38625</v>
      </c>
      <c r="BJA56" s="1">
        <v>23.74</v>
      </c>
      <c r="BJB56" s="1">
        <v>384804937</v>
      </c>
      <c r="BJC56" s="3">
        <f t="shared" si="322"/>
        <v>9135269204.3799992</v>
      </c>
      <c r="BJH56" s="3" t="str">
        <f t="shared" si="323"/>
        <v/>
      </c>
      <c r="BJJ56" s="6">
        <v>38625</v>
      </c>
      <c r="BJK56" s="1">
        <v>18.899999999999999</v>
      </c>
      <c r="BJL56" s="1">
        <v>72788900</v>
      </c>
      <c r="BJM56" s="3">
        <f t="shared" si="324"/>
        <v>1375710210</v>
      </c>
      <c r="BJR56" s="3" t="str">
        <f t="shared" si="325"/>
        <v/>
      </c>
      <c r="BJT56" s="6">
        <v>38625</v>
      </c>
      <c r="BJU56" s="1">
        <v>25.2</v>
      </c>
      <c r="BJV56" s="1">
        <v>510339900</v>
      </c>
      <c r="BJW56" s="3">
        <f t="shared" si="326"/>
        <v>12860565480</v>
      </c>
      <c r="BKB56" s="3" t="str">
        <f t="shared" si="327"/>
        <v/>
      </c>
      <c r="BKG56" s="3" t="str">
        <f t="shared" si="328"/>
        <v/>
      </c>
      <c r="BKI56" s="6">
        <v>38625</v>
      </c>
      <c r="BKJ56" s="1">
        <v>42.65</v>
      </c>
      <c r="BKK56" s="1">
        <v>281261506</v>
      </c>
      <c r="BKL56" s="3">
        <f t="shared" si="329"/>
        <v>11995803230.9</v>
      </c>
      <c r="BKQ56" s="3" t="str">
        <f t="shared" si="330"/>
        <v/>
      </c>
      <c r="BKS56" s="6">
        <v>38625</v>
      </c>
      <c r="BKT56" s="1">
        <v>6.72</v>
      </c>
      <c r="BKU56" s="1">
        <v>46170817</v>
      </c>
      <c r="BKV56" s="3">
        <f t="shared" si="331"/>
        <v>310267890.24000001</v>
      </c>
      <c r="BKX56" s="6">
        <v>38625</v>
      </c>
      <c r="BKY56" s="1">
        <v>55.54</v>
      </c>
      <c r="BKZ56" s="1">
        <v>68296600</v>
      </c>
      <c r="BLA56" s="3">
        <f t="shared" si="332"/>
        <v>3793193164</v>
      </c>
      <c r="BLC56" s="6">
        <v>38625</v>
      </c>
      <c r="BLD56" s="1">
        <v>48.76</v>
      </c>
      <c r="BLE56" s="1">
        <v>276927278</v>
      </c>
      <c r="BLF56" s="3">
        <f t="shared" si="333"/>
        <v>13502974075.279999</v>
      </c>
      <c r="BLH56" s="6">
        <v>38625</v>
      </c>
      <c r="BLI56" s="1">
        <v>90</v>
      </c>
      <c r="BLJ56" s="1">
        <v>7462900</v>
      </c>
      <c r="BLK56" s="3">
        <f t="shared" si="334"/>
        <v>671661000</v>
      </c>
      <c r="BLM56" s="6">
        <v>38625</v>
      </c>
      <c r="BLN56" s="1">
        <v>27.85</v>
      </c>
      <c r="BLO56" s="1">
        <v>297367795</v>
      </c>
      <c r="BLP56" s="3">
        <f t="shared" si="335"/>
        <v>8281693090.75</v>
      </c>
      <c r="BLR56" s="6">
        <v>38625</v>
      </c>
      <c r="BLS56" s="1">
        <v>22.66</v>
      </c>
      <c r="BLT56" s="1">
        <v>951032141</v>
      </c>
      <c r="BLU56" s="3">
        <f t="shared" si="336"/>
        <v>21550388315.060001</v>
      </c>
      <c r="BLZ56" s="3" t="str">
        <f t="shared" si="337"/>
        <v/>
      </c>
      <c r="BMB56" s="6">
        <v>38625</v>
      </c>
      <c r="BMC56" s="1">
        <v>22.065999999999999</v>
      </c>
      <c r="BMD56" s="1">
        <v>214866100</v>
      </c>
      <c r="BME56" s="3">
        <f t="shared" si="338"/>
        <v>4741235362.5999994</v>
      </c>
      <c r="BMJ56" s="3" t="str">
        <f t="shared" si="339"/>
        <v/>
      </c>
      <c r="BML56" s="6">
        <v>38625</v>
      </c>
      <c r="BMM56" s="1">
        <v>27.986699999999999</v>
      </c>
      <c r="BMN56" s="1">
        <v>190142400</v>
      </c>
      <c r="BMO56" s="3">
        <f t="shared" si="340"/>
        <v>5321458306.0799999</v>
      </c>
      <c r="BMQ56" s="6">
        <v>38625</v>
      </c>
      <c r="BMR56" s="1">
        <v>12.93</v>
      </c>
      <c r="BMS56" s="1">
        <v>178862500</v>
      </c>
      <c r="BMT56" s="3">
        <f t="shared" si="341"/>
        <v>2312692125</v>
      </c>
      <c r="BMV56" s="6">
        <v>38625</v>
      </c>
      <c r="BMW56" s="1">
        <v>18</v>
      </c>
      <c r="BMX56" s="1">
        <v>16701200</v>
      </c>
      <c r="BMY56" s="3">
        <f t="shared" si="342"/>
        <v>300621600</v>
      </c>
      <c r="BND56" s="3" t="str">
        <f t="shared" si="343"/>
        <v/>
      </c>
      <c r="BNF56" s="6">
        <v>38625</v>
      </c>
      <c r="BNG56" s="1">
        <v>39.25</v>
      </c>
      <c r="BNH56" s="1">
        <v>117021600</v>
      </c>
      <c r="BNI56" s="3">
        <f t="shared" si="344"/>
        <v>4593097800</v>
      </c>
      <c r="BNK56" s="6">
        <v>38625</v>
      </c>
      <c r="BNL56" s="1">
        <v>47.45</v>
      </c>
      <c r="BNM56" s="1">
        <v>91715100</v>
      </c>
      <c r="BNN56" s="3">
        <f t="shared" si="345"/>
        <v>4351881495</v>
      </c>
      <c r="BNP56" s="6">
        <v>38625</v>
      </c>
      <c r="BNQ56" s="1">
        <v>30.47</v>
      </c>
      <c r="BNR56" s="1">
        <v>162137036</v>
      </c>
      <c r="BNS56" s="3">
        <f t="shared" si="346"/>
        <v>4940315486.9200001</v>
      </c>
      <c r="BNU56" s="6">
        <v>38625</v>
      </c>
      <c r="BNV56" s="1">
        <v>44.9</v>
      </c>
      <c r="BNW56" s="1">
        <v>22598400</v>
      </c>
      <c r="BNX56" s="3">
        <f t="shared" si="347"/>
        <v>1014668160</v>
      </c>
      <c r="BNZ56" s="6">
        <v>38625</v>
      </c>
      <c r="BOA56" s="1">
        <v>56.89</v>
      </c>
      <c r="BOB56" s="1">
        <v>232990963</v>
      </c>
      <c r="BOC56" s="3">
        <f t="shared" si="348"/>
        <v>13254855885.07</v>
      </c>
      <c r="BOE56" s="6">
        <v>38625</v>
      </c>
      <c r="BOF56" s="1">
        <v>41.65</v>
      </c>
      <c r="BOG56" s="1">
        <v>8540975</v>
      </c>
      <c r="BOH56" s="3">
        <f t="shared" si="349"/>
        <v>355731608.75</v>
      </c>
      <c r="BOJ56" s="6">
        <v>38625</v>
      </c>
      <c r="BOK56" s="1">
        <v>13.257</v>
      </c>
      <c r="BOL56" s="1">
        <v>802772800</v>
      </c>
      <c r="BOM56" s="3">
        <f t="shared" si="350"/>
        <v>10642359009.6</v>
      </c>
      <c r="BOO56" s="6">
        <v>38625</v>
      </c>
      <c r="BOP56" s="1">
        <v>22.405000000000001</v>
      </c>
      <c r="BOQ56" s="1">
        <v>220497458</v>
      </c>
      <c r="BOR56" s="3">
        <f t="shared" si="351"/>
        <v>4940245546.4900007</v>
      </c>
      <c r="BOT56" s="6">
        <v>38625</v>
      </c>
      <c r="BOU56" s="1">
        <v>17.340199999999999</v>
      </c>
      <c r="BOV56" s="1">
        <v>1187096563</v>
      </c>
      <c r="BOW56" s="3">
        <f t="shared" si="352"/>
        <v>20584491821.732601</v>
      </c>
      <c r="BOY56" s="6">
        <v>38625</v>
      </c>
      <c r="BOZ56" s="1">
        <v>24.43</v>
      </c>
      <c r="BPA56" s="1">
        <v>195885201</v>
      </c>
      <c r="BPB56" s="3">
        <f t="shared" si="353"/>
        <v>4785475460.4300003</v>
      </c>
      <c r="BPG56" s="3" t="str">
        <f t="shared" si="354"/>
        <v/>
      </c>
      <c r="BPI56" s="6">
        <v>38625</v>
      </c>
      <c r="BPJ56" s="1">
        <v>14.43</v>
      </c>
      <c r="BPK56" s="1">
        <v>420397000</v>
      </c>
      <c r="BPL56" s="3">
        <f t="shared" si="355"/>
        <v>6066328710</v>
      </c>
      <c r="BPQ56" s="3" t="str">
        <f t="shared" si="356"/>
        <v/>
      </c>
      <c r="BPS56" s="6">
        <v>38625</v>
      </c>
      <c r="BPT56" s="1">
        <v>16.96</v>
      </c>
      <c r="BPU56" s="1">
        <v>1288732260</v>
      </c>
      <c r="BPV56" s="3">
        <f t="shared" si="357"/>
        <v>21856899129.600002</v>
      </c>
      <c r="BPX56" s="6">
        <v>38625</v>
      </c>
      <c r="BPY56" s="1">
        <v>5.78</v>
      </c>
      <c r="BPZ56" s="1">
        <v>349282400</v>
      </c>
      <c r="BQA56" s="3">
        <f t="shared" si="358"/>
        <v>2018852272</v>
      </c>
      <c r="BQF56" s="3" t="str">
        <f t="shared" si="359"/>
        <v/>
      </c>
      <c r="BQH56" s="6">
        <v>38625</v>
      </c>
      <c r="BQI56" s="1">
        <v>3.7130000000000001</v>
      </c>
      <c r="BQJ56" s="1">
        <v>648713499</v>
      </c>
      <c r="BQK56" s="3">
        <f t="shared" si="360"/>
        <v>2408673221.7870002</v>
      </c>
      <c r="BQM56" s="6">
        <v>38625</v>
      </c>
      <c r="BQN56" s="1">
        <v>29.85</v>
      </c>
      <c r="BQO56" s="1">
        <v>381138216</v>
      </c>
      <c r="BQP56" s="3">
        <f t="shared" si="361"/>
        <v>11376975747.6</v>
      </c>
      <c r="BQU56" s="3" t="str">
        <f t="shared" si="362"/>
        <v/>
      </c>
      <c r="BQW56" s="6">
        <v>38625</v>
      </c>
      <c r="BQX56" s="1">
        <v>12.19</v>
      </c>
      <c r="BQY56" s="1">
        <v>891694064</v>
      </c>
      <c r="BQZ56" s="3">
        <f t="shared" si="363"/>
        <v>10869750640.16</v>
      </c>
      <c r="BRB56" s="6">
        <v>38625</v>
      </c>
      <c r="BRC56" s="1">
        <v>11.4267</v>
      </c>
      <c r="BRD56" s="1">
        <v>985621725</v>
      </c>
      <c r="BRE56" s="3">
        <f t="shared" si="364"/>
        <v>11262403765.057501</v>
      </c>
      <c r="BRG56" s="6">
        <v>38625</v>
      </c>
      <c r="BRH56" s="1">
        <v>17.920000000000002</v>
      </c>
      <c r="BRI56" s="1">
        <v>3327094883</v>
      </c>
      <c r="BRJ56" s="3">
        <f t="shared" si="365"/>
        <v>59621540303.360008</v>
      </c>
      <c r="BRL56" s="6">
        <v>38625</v>
      </c>
      <c r="BRM56" s="1">
        <v>24.65</v>
      </c>
      <c r="BRN56" s="1">
        <v>3161095037</v>
      </c>
      <c r="BRO56" s="3">
        <f t="shared" si="366"/>
        <v>77920992662.050003</v>
      </c>
      <c r="BRQ56" s="6">
        <v>38625</v>
      </c>
      <c r="BRR56" s="1">
        <v>12.4</v>
      </c>
      <c r="BRS56" s="1">
        <v>2455911399</v>
      </c>
      <c r="BRT56" s="3">
        <f t="shared" si="367"/>
        <v>30453301347.600002</v>
      </c>
      <c r="BRV56" s="6">
        <v>38625</v>
      </c>
      <c r="BRW56" s="1">
        <v>64.73</v>
      </c>
      <c r="BRX56" s="1">
        <v>519772500</v>
      </c>
      <c r="BRY56" s="3">
        <f t="shared" si="368"/>
        <v>33644873925.000004</v>
      </c>
      <c r="BSD56" s="3" t="str">
        <f t="shared" si="369"/>
        <v/>
      </c>
      <c r="BSF56" s="6">
        <v>38625</v>
      </c>
      <c r="BSG56" s="1">
        <v>29.285</v>
      </c>
      <c r="BSH56" s="1">
        <v>529762000</v>
      </c>
      <c r="BSI56" s="3">
        <f t="shared" si="370"/>
        <v>15514080170</v>
      </c>
      <c r="BSN56" s="3" t="str">
        <f t="shared" si="371"/>
        <v/>
      </c>
      <c r="BSP56" s="6">
        <v>38625</v>
      </c>
      <c r="BSQ56" s="1">
        <v>158.38300000000001</v>
      </c>
      <c r="BSR56" s="1">
        <v>520983591</v>
      </c>
      <c r="BSS56" s="3">
        <f t="shared" si="372"/>
        <v>82514944093.353012</v>
      </c>
      <c r="BSU56" s="6">
        <v>38625</v>
      </c>
      <c r="BSV56" s="1">
        <v>7.6585999999999999</v>
      </c>
      <c r="BSW56" s="1">
        <v>8011533586</v>
      </c>
      <c r="BSX56" s="3">
        <f t="shared" si="373"/>
        <v>61357131121.739601</v>
      </c>
    </row>
    <row r="57" spans="2:1020 1025:1870" x14ac:dyDescent="0.2">
      <c r="B57" s="6">
        <v>38533</v>
      </c>
      <c r="C57" s="1">
        <v>7.8</v>
      </c>
      <c r="D57" s="1">
        <v>8552</v>
      </c>
      <c r="E57" s="3">
        <f t="shared" si="0"/>
        <v>66705.599999999991</v>
      </c>
      <c r="G57" s="6">
        <v>38442</v>
      </c>
      <c r="H57" s="1">
        <v>8.0000000000000002E-3</v>
      </c>
      <c r="I57" s="1">
        <v>1190895</v>
      </c>
      <c r="J57" s="3">
        <f t="shared" si="1"/>
        <v>9527.16</v>
      </c>
      <c r="O57" s="3" t="str">
        <f t="shared" si="2"/>
        <v/>
      </c>
      <c r="T57" s="3" t="str">
        <f t="shared" si="3"/>
        <v/>
      </c>
      <c r="Y57" s="3" t="str">
        <f t="shared" si="4"/>
        <v/>
      </c>
      <c r="AA57" s="6">
        <v>38533</v>
      </c>
      <c r="AB57" s="1">
        <v>1.25E-4</v>
      </c>
      <c r="AC57" s="1">
        <v>64973</v>
      </c>
      <c r="AD57" s="3">
        <f t="shared" si="5"/>
        <v>8.1216249999999999</v>
      </c>
      <c r="AF57" s="6">
        <v>38260</v>
      </c>
      <c r="AG57" s="1">
        <v>1.25E-4</v>
      </c>
      <c r="AH57" s="1">
        <v>100325</v>
      </c>
      <c r="AI57" s="3">
        <f t="shared" si="6"/>
        <v>12.540625</v>
      </c>
      <c r="AK57" s="6">
        <v>38533</v>
      </c>
      <c r="AL57" s="1">
        <v>382.50009999999997</v>
      </c>
      <c r="AM57" s="1">
        <v>111</v>
      </c>
      <c r="AN57" s="3">
        <f t="shared" si="7"/>
        <v>42457.511099999996</v>
      </c>
      <c r="AS57" s="3" t="str">
        <f t="shared" si="8"/>
        <v/>
      </c>
      <c r="AX57" s="3" t="str">
        <f t="shared" si="9"/>
        <v/>
      </c>
      <c r="AZ57" s="6">
        <v>38533</v>
      </c>
      <c r="BA57" s="1">
        <v>318.18180000000001</v>
      </c>
      <c r="BB57" s="1">
        <v>16</v>
      </c>
      <c r="BC57" s="3">
        <f t="shared" si="10"/>
        <v>5090.9088000000002</v>
      </c>
      <c r="BE57" s="6">
        <v>38352</v>
      </c>
      <c r="BF57" s="1">
        <v>6.2500000000000001E-4</v>
      </c>
      <c r="BG57" s="1">
        <v>19644358</v>
      </c>
      <c r="BH57" s="3">
        <f t="shared" si="11"/>
        <v>12277.723750000001</v>
      </c>
      <c r="BJ57" s="6">
        <v>38533</v>
      </c>
      <c r="BK57" s="1">
        <v>0.11</v>
      </c>
      <c r="BL57" s="1">
        <v>3654477</v>
      </c>
      <c r="BM57" s="3">
        <f t="shared" si="12"/>
        <v>401992.47000000003</v>
      </c>
      <c r="BR57" s="3" t="str">
        <f t="shared" si="13"/>
        <v/>
      </c>
      <c r="BT57" s="6">
        <v>37802</v>
      </c>
      <c r="BU57" s="1">
        <v>1E-4</v>
      </c>
      <c r="BV57" s="1">
        <v>11700</v>
      </c>
      <c r="BW57" s="3">
        <f t="shared" si="14"/>
        <v>1.1700000000000002</v>
      </c>
      <c r="CB57" s="3" t="str">
        <f t="shared" si="15"/>
        <v/>
      </c>
      <c r="CD57" s="6">
        <v>38533</v>
      </c>
      <c r="CE57" s="1">
        <v>2.4500000000000002</v>
      </c>
      <c r="CF57" s="1">
        <v>1075344</v>
      </c>
      <c r="CG57" s="3">
        <f t="shared" si="16"/>
        <v>2634592.8000000003</v>
      </c>
      <c r="CI57" s="6">
        <v>38533</v>
      </c>
      <c r="CJ57" s="1">
        <v>4.8000000000000001E-2</v>
      </c>
      <c r="CK57" s="1">
        <v>1707933</v>
      </c>
      <c r="CL57" s="3">
        <f t="shared" si="17"/>
        <v>81980.784</v>
      </c>
      <c r="CQ57" s="3" t="str">
        <f t="shared" si="18"/>
        <v/>
      </c>
      <c r="CS57" s="6">
        <v>38533</v>
      </c>
      <c r="CT57" s="1">
        <v>2.95</v>
      </c>
      <c r="CU57" s="1">
        <v>5370007</v>
      </c>
      <c r="CV57" s="3">
        <f t="shared" si="19"/>
        <v>15841520.65</v>
      </c>
      <c r="CX57" s="6">
        <v>38533</v>
      </c>
      <c r="CY57" s="1">
        <v>162.75</v>
      </c>
      <c r="CZ57" s="1">
        <v>1253451</v>
      </c>
      <c r="DA57" s="3">
        <f t="shared" si="20"/>
        <v>203999150.25</v>
      </c>
      <c r="DC57" s="6">
        <v>38533</v>
      </c>
      <c r="DD57" s="1">
        <v>2</v>
      </c>
      <c r="DE57" s="1">
        <v>51552</v>
      </c>
      <c r="DF57" s="3">
        <f t="shared" si="21"/>
        <v>103104</v>
      </c>
      <c r="DH57" s="6">
        <v>38533</v>
      </c>
      <c r="DI57" s="1">
        <v>8.0500000000000007</v>
      </c>
      <c r="DJ57" s="1">
        <v>13334988</v>
      </c>
      <c r="DK57" s="3">
        <f t="shared" si="22"/>
        <v>107346653.40000001</v>
      </c>
      <c r="DM57" s="6">
        <v>38260</v>
      </c>
      <c r="DN57" s="1">
        <v>40.024999999999999</v>
      </c>
      <c r="DO57" s="1">
        <v>1494</v>
      </c>
      <c r="DP57" s="3">
        <f t="shared" si="23"/>
        <v>59797.35</v>
      </c>
      <c r="DR57" s="6">
        <v>38533</v>
      </c>
      <c r="DS57" s="1">
        <v>62.55</v>
      </c>
      <c r="DT57" s="1">
        <v>74328</v>
      </c>
      <c r="DU57" s="3">
        <f t="shared" si="24"/>
        <v>4649216.3999999994</v>
      </c>
      <c r="DZ57" s="3" t="str">
        <f t="shared" si="25"/>
        <v/>
      </c>
      <c r="EB57" s="6">
        <v>38533</v>
      </c>
      <c r="EC57" s="1">
        <v>11.7</v>
      </c>
      <c r="ED57" s="1">
        <v>50600</v>
      </c>
      <c r="EE57" s="3">
        <f t="shared" si="26"/>
        <v>592020</v>
      </c>
      <c r="EG57" s="6">
        <v>38533</v>
      </c>
      <c r="EH57" s="1">
        <v>144</v>
      </c>
      <c r="EI57" s="1">
        <v>48118</v>
      </c>
      <c r="EJ57" s="3">
        <f t="shared" si="27"/>
        <v>6928992</v>
      </c>
      <c r="EO57" s="3" t="str">
        <f t="shared" si="28"/>
        <v/>
      </c>
      <c r="EQ57" s="6">
        <v>36250</v>
      </c>
      <c r="ER57" s="1">
        <v>0.25</v>
      </c>
      <c r="ES57" s="1">
        <v>75800</v>
      </c>
      <c r="ET57" s="3">
        <f t="shared" si="29"/>
        <v>18950</v>
      </c>
      <c r="EY57" s="3" t="str">
        <f t="shared" si="30"/>
        <v/>
      </c>
      <c r="FD57" s="3" t="str">
        <f t="shared" si="31"/>
        <v/>
      </c>
      <c r="FI57" s="3" t="str">
        <f t="shared" si="32"/>
        <v/>
      </c>
      <c r="FN57" s="3" t="str">
        <f t="shared" si="33"/>
        <v/>
      </c>
      <c r="FP57" s="6">
        <v>38533</v>
      </c>
      <c r="FQ57" s="1">
        <v>0.11</v>
      </c>
      <c r="FR57" s="1">
        <v>2418683</v>
      </c>
      <c r="FS57" s="3">
        <f t="shared" si="34"/>
        <v>266055.13</v>
      </c>
      <c r="FU57" s="6">
        <v>38533</v>
      </c>
      <c r="FV57" s="1">
        <v>6</v>
      </c>
      <c r="FW57" s="1">
        <v>1795</v>
      </c>
      <c r="FX57" s="3">
        <f t="shared" si="35"/>
        <v>10770</v>
      </c>
      <c r="FZ57" s="6">
        <v>38533</v>
      </c>
      <c r="GA57" s="1">
        <v>238</v>
      </c>
      <c r="GB57" s="1">
        <v>32102</v>
      </c>
      <c r="GC57" s="3">
        <f t="shared" si="36"/>
        <v>7640276</v>
      </c>
      <c r="GE57" s="6">
        <v>38442</v>
      </c>
      <c r="GF57" s="1">
        <v>0.21</v>
      </c>
      <c r="GG57" s="1">
        <v>5153699</v>
      </c>
      <c r="GH57" s="3">
        <f t="shared" si="37"/>
        <v>1082276.79</v>
      </c>
      <c r="GM57" s="3" t="str">
        <f t="shared" si="38"/>
        <v/>
      </c>
      <c r="GR57" s="3" t="str">
        <f t="shared" si="39"/>
        <v/>
      </c>
      <c r="GW57" s="3" t="str">
        <f t="shared" si="40"/>
        <v/>
      </c>
      <c r="HB57" s="3" t="str">
        <f t="shared" si="41"/>
        <v/>
      </c>
      <c r="HD57" s="6">
        <v>38533</v>
      </c>
      <c r="HE57" s="1">
        <v>3600000.72</v>
      </c>
      <c r="HF57" s="1">
        <v>0</v>
      </c>
      <c r="HG57" s="3" t="str">
        <f t="shared" si="42"/>
        <v/>
      </c>
      <c r="HL57" s="3" t="str">
        <f t="shared" si="43"/>
        <v/>
      </c>
      <c r="HN57" s="6">
        <v>38533</v>
      </c>
      <c r="HO57" s="1">
        <v>0.62</v>
      </c>
      <c r="HP57" s="1">
        <v>90314</v>
      </c>
      <c r="HQ57" s="3">
        <f t="shared" si="44"/>
        <v>55994.68</v>
      </c>
      <c r="HS57" s="6">
        <v>38533</v>
      </c>
      <c r="HT57" s="1">
        <v>21.14</v>
      </c>
      <c r="HU57" s="1">
        <v>383266</v>
      </c>
      <c r="HV57" s="3">
        <f t="shared" si="45"/>
        <v>8102243.2400000002</v>
      </c>
      <c r="IA57" s="3" t="str">
        <f t="shared" si="46"/>
        <v/>
      </c>
      <c r="IC57" s="6">
        <v>38533</v>
      </c>
      <c r="ID57" s="1">
        <v>4</v>
      </c>
      <c r="IE57" s="1">
        <v>3310</v>
      </c>
      <c r="IF57" s="3">
        <f t="shared" si="47"/>
        <v>13240</v>
      </c>
      <c r="IH57" s="6">
        <v>38533</v>
      </c>
      <c r="II57" s="1">
        <v>5.7</v>
      </c>
      <c r="IJ57" s="1">
        <v>188366</v>
      </c>
      <c r="IK57" s="3">
        <f t="shared" si="48"/>
        <v>1073686.2</v>
      </c>
      <c r="IP57" s="3" t="str">
        <f t="shared" si="49"/>
        <v/>
      </c>
      <c r="IR57" s="6">
        <v>38533</v>
      </c>
      <c r="IS57" s="1">
        <v>1778.7007000000001</v>
      </c>
      <c r="IT57" s="1">
        <v>5957</v>
      </c>
      <c r="IU57" s="3">
        <f t="shared" si="50"/>
        <v>10595720.0699</v>
      </c>
      <c r="IZ57" s="3" t="str">
        <f t="shared" si="51"/>
        <v/>
      </c>
      <c r="JE57" s="3" t="str">
        <f t="shared" si="52"/>
        <v/>
      </c>
      <c r="JG57" s="6">
        <v>38533</v>
      </c>
      <c r="JH57" s="1">
        <v>2.65</v>
      </c>
      <c r="JI57" s="1">
        <v>4930055</v>
      </c>
      <c r="JJ57" s="3">
        <f t="shared" si="53"/>
        <v>13064645.75</v>
      </c>
      <c r="JO57" s="3" t="str">
        <f t="shared" si="54"/>
        <v/>
      </c>
      <c r="JQ57" s="6">
        <v>38533</v>
      </c>
      <c r="JR57" s="1">
        <v>675</v>
      </c>
      <c r="JS57" s="1">
        <v>245</v>
      </c>
      <c r="JT57" s="3">
        <f t="shared" si="55"/>
        <v>165375</v>
      </c>
      <c r="JY57" s="3" t="str">
        <f t="shared" si="56"/>
        <v/>
      </c>
      <c r="KA57" s="6">
        <v>37343</v>
      </c>
      <c r="KB57" s="1">
        <v>8.42</v>
      </c>
      <c r="KC57" s="1">
        <v>41500</v>
      </c>
      <c r="KD57" s="3">
        <f t="shared" si="57"/>
        <v>349430</v>
      </c>
      <c r="KI57" s="3" t="str">
        <f t="shared" si="58"/>
        <v/>
      </c>
      <c r="KN57" s="3" t="str">
        <f t="shared" si="59"/>
        <v/>
      </c>
      <c r="KS57" s="3" t="str">
        <f t="shared" si="60"/>
        <v/>
      </c>
      <c r="KU57" s="6">
        <v>38533</v>
      </c>
      <c r="KV57" s="1">
        <v>2.0499999999999998</v>
      </c>
      <c r="KW57" s="1">
        <v>3564356</v>
      </c>
      <c r="KX57" s="3">
        <f t="shared" si="61"/>
        <v>7306929.7999999998</v>
      </c>
      <c r="LC57" s="3" t="str">
        <f t="shared" si="62"/>
        <v/>
      </c>
      <c r="LE57" s="6">
        <v>38533</v>
      </c>
      <c r="LF57" s="1">
        <v>0.02</v>
      </c>
      <c r="LG57" s="1">
        <v>356536</v>
      </c>
      <c r="LH57" s="3">
        <f t="shared" si="63"/>
        <v>7130.72</v>
      </c>
      <c r="LJ57" s="6">
        <v>38533</v>
      </c>
      <c r="LK57" s="1">
        <v>123</v>
      </c>
      <c r="LL57" s="1">
        <v>14870</v>
      </c>
      <c r="LM57" s="3">
        <f t="shared" si="64"/>
        <v>1829010</v>
      </c>
      <c r="LO57" s="6">
        <v>38168</v>
      </c>
      <c r="LP57" s="1">
        <v>0.9</v>
      </c>
      <c r="LQ57" s="1">
        <v>5263</v>
      </c>
      <c r="LR57" s="3">
        <f t="shared" si="65"/>
        <v>4736.7</v>
      </c>
      <c r="LW57" s="3" t="str">
        <f t="shared" si="66"/>
        <v/>
      </c>
      <c r="MB57" s="3" t="str">
        <f t="shared" si="67"/>
        <v/>
      </c>
      <c r="MD57" s="6">
        <v>38533</v>
      </c>
      <c r="ME57" s="1">
        <v>0.47</v>
      </c>
      <c r="MF57" s="1">
        <v>1350948</v>
      </c>
      <c r="MG57" s="3">
        <f t="shared" si="68"/>
        <v>634945.55999999994</v>
      </c>
      <c r="ML57" s="3" t="str">
        <f t="shared" si="69"/>
        <v/>
      </c>
      <c r="MQ57" s="3" t="str">
        <f t="shared" si="70"/>
        <v/>
      </c>
      <c r="MV57" s="3" t="str">
        <f t="shared" si="71"/>
        <v/>
      </c>
      <c r="NA57" s="3" t="str">
        <f t="shared" si="72"/>
        <v/>
      </c>
      <c r="NC57" s="6">
        <v>38533</v>
      </c>
      <c r="ND57" s="1">
        <v>1.8599999999999999</v>
      </c>
      <c r="NE57" s="1">
        <v>1313219</v>
      </c>
      <c r="NF57" s="3">
        <f t="shared" si="73"/>
        <v>2442587.34</v>
      </c>
      <c r="NK57" s="3" t="str">
        <f t="shared" si="74"/>
        <v/>
      </c>
      <c r="NM57" s="6">
        <v>38533</v>
      </c>
      <c r="NN57" s="1">
        <v>203.99995899999999</v>
      </c>
      <c r="NO57" s="1">
        <v>13279</v>
      </c>
      <c r="NP57" s="3">
        <f t="shared" si="75"/>
        <v>2708915.4555609999</v>
      </c>
      <c r="NR57" s="6">
        <v>38533</v>
      </c>
      <c r="NS57" s="1">
        <v>50.3</v>
      </c>
      <c r="NT57" s="1">
        <v>1172592</v>
      </c>
      <c r="NU57" s="3">
        <f t="shared" si="76"/>
        <v>58981377.599999994</v>
      </c>
      <c r="NZ57" s="3" t="str">
        <f t="shared" si="77"/>
        <v/>
      </c>
      <c r="OB57" s="6">
        <v>38533</v>
      </c>
      <c r="OC57" s="1">
        <v>3.66</v>
      </c>
      <c r="OD57" s="1">
        <v>10601222</v>
      </c>
      <c r="OE57" s="3">
        <f t="shared" si="78"/>
        <v>38800472.520000003</v>
      </c>
      <c r="OG57" s="6">
        <v>38533</v>
      </c>
      <c r="OH57" s="1">
        <v>7.7999999999999996E-3</v>
      </c>
      <c r="OI57" s="1">
        <v>2024</v>
      </c>
      <c r="OJ57" s="3">
        <f t="shared" si="79"/>
        <v>15.787199999999999</v>
      </c>
      <c r="OO57" s="3" t="str">
        <f t="shared" si="80"/>
        <v/>
      </c>
      <c r="OQ57" s="6">
        <v>38533</v>
      </c>
      <c r="OR57" s="1">
        <v>1089.5998999999999</v>
      </c>
      <c r="OS57" s="1">
        <v>50064</v>
      </c>
      <c r="OT57" s="3">
        <f t="shared" si="81"/>
        <v>54549729.393599994</v>
      </c>
      <c r="OV57" s="6">
        <v>38533</v>
      </c>
      <c r="OW57" s="1">
        <v>0.56000000000000005</v>
      </c>
      <c r="OX57" s="1">
        <v>447200</v>
      </c>
      <c r="OY57" s="3">
        <f t="shared" si="82"/>
        <v>250432.00000000003</v>
      </c>
      <c r="PA57" s="6">
        <v>38533</v>
      </c>
      <c r="PB57" s="1">
        <v>6.25</v>
      </c>
      <c r="PC57" s="1">
        <v>913090</v>
      </c>
      <c r="PD57" s="3">
        <f t="shared" si="83"/>
        <v>5706812.5</v>
      </c>
      <c r="PI57" s="3" t="str">
        <f t="shared" si="84"/>
        <v/>
      </c>
      <c r="PK57" s="6">
        <v>38533</v>
      </c>
      <c r="PL57" s="1">
        <v>1</v>
      </c>
      <c r="PM57" s="1">
        <v>45139</v>
      </c>
      <c r="PN57" s="3">
        <f t="shared" si="85"/>
        <v>45139</v>
      </c>
      <c r="PS57" s="3" t="str">
        <f t="shared" si="86"/>
        <v/>
      </c>
      <c r="PX57" s="3" t="str">
        <f t="shared" si="87"/>
        <v/>
      </c>
      <c r="QC57" s="3" t="str">
        <f t="shared" si="88"/>
        <v/>
      </c>
      <c r="QE57" s="6">
        <v>38533</v>
      </c>
      <c r="QF57" s="1">
        <v>6.12</v>
      </c>
      <c r="QG57" s="1">
        <v>658300</v>
      </c>
      <c r="QH57" s="3">
        <f t="shared" si="89"/>
        <v>4028796</v>
      </c>
      <c r="QJ57" s="6">
        <v>37711</v>
      </c>
      <c r="QK57" s="1">
        <v>20</v>
      </c>
      <c r="QL57" s="1">
        <v>24</v>
      </c>
      <c r="QM57" s="3">
        <f t="shared" si="90"/>
        <v>480</v>
      </c>
      <c r="QO57" s="6">
        <v>38533</v>
      </c>
      <c r="QP57" s="1">
        <v>3.25</v>
      </c>
      <c r="QQ57" s="1">
        <v>791500</v>
      </c>
      <c r="QR57" s="3">
        <f t="shared" si="91"/>
        <v>2572375</v>
      </c>
      <c r="QT57" s="6">
        <v>38533</v>
      </c>
      <c r="QU57" s="1">
        <v>30.5</v>
      </c>
      <c r="QV57" s="1">
        <v>549007</v>
      </c>
      <c r="QW57" s="3">
        <f t="shared" si="92"/>
        <v>16744713.5</v>
      </c>
      <c r="RB57" s="3" t="str">
        <f t="shared" si="93"/>
        <v/>
      </c>
      <c r="RD57" s="6">
        <v>38533</v>
      </c>
      <c r="RE57" s="1">
        <v>13.9</v>
      </c>
      <c r="RF57" s="1">
        <v>7200</v>
      </c>
      <c r="RG57" s="3">
        <f t="shared" si="94"/>
        <v>100080</v>
      </c>
      <c r="RL57" s="3" t="str">
        <f t="shared" si="95"/>
        <v/>
      </c>
      <c r="RN57" s="6">
        <v>38533</v>
      </c>
      <c r="RO57" s="1">
        <v>68.8</v>
      </c>
      <c r="RP57" s="1">
        <v>637162</v>
      </c>
      <c r="RQ57" s="3">
        <f t="shared" si="96"/>
        <v>43836745.600000001</v>
      </c>
      <c r="RV57" s="3" t="str">
        <f t="shared" si="97"/>
        <v/>
      </c>
      <c r="RX57" s="6">
        <v>38533</v>
      </c>
      <c r="RY57" s="1">
        <v>7.75</v>
      </c>
      <c r="RZ57" s="1">
        <v>68950</v>
      </c>
      <c r="SA57" s="3">
        <f t="shared" si="98"/>
        <v>534362.5</v>
      </c>
      <c r="SF57" s="3" t="str">
        <f t="shared" si="99"/>
        <v/>
      </c>
      <c r="SH57" s="6">
        <v>38533</v>
      </c>
      <c r="SI57" s="1">
        <v>11.3</v>
      </c>
      <c r="SJ57" s="1">
        <v>489275</v>
      </c>
      <c r="SK57" s="3">
        <f t="shared" si="100"/>
        <v>5528807.5</v>
      </c>
      <c r="SM57" s="6">
        <v>38352</v>
      </c>
      <c r="SN57" s="1">
        <v>2800</v>
      </c>
      <c r="SO57" s="1">
        <v>36</v>
      </c>
      <c r="SP57" s="3">
        <f t="shared" si="101"/>
        <v>100800</v>
      </c>
      <c r="SU57" s="3" t="str">
        <f t="shared" si="102"/>
        <v/>
      </c>
      <c r="SZ57" s="3" t="str">
        <f t="shared" si="103"/>
        <v/>
      </c>
      <c r="TE57" s="3" t="str">
        <f t="shared" si="104"/>
        <v/>
      </c>
      <c r="TG57" s="6">
        <v>38533</v>
      </c>
      <c r="TH57" s="1">
        <v>30.7</v>
      </c>
      <c r="TI57" s="1">
        <v>791302</v>
      </c>
      <c r="TJ57" s="3">
        <f t="shared" si="105"/>
        <v>24292971.399999999</v>
      </c>
      <c r="TL57" s="6">
        <v>38533</v>
      </c>
      <c r="TM57" s="1">
        <v>1.85</v>
      </c>
      <c r="TN57" s="1">
        <v>280706</v>
      </c>
      <c r="TO57" s="3">
        <f t="shared" si="106"/>
        <v>519306.10000000003</v>
      </c>
      <c r="TQ57" s="6">
        <v>38533</v>
      </c>
      <c r="TR57" s="1">
        <v>10.065</v>
      </c>
      <c r="TS57" s="1">
        <v>1022273</v>
      </c>
      <c r="TT57" s="3">
        <f t="shared" si="107"/>
        <v>10289177.744999999</v>
      </c>
      <c r="TY57" s="3" t="str">
        <f t="shared" si="108"/>
        <v/>
      </c>
      <c r="UA57" s="6">
        <v>38533</v>
      </c>
      <c r="UB57" s="1">
        <v>15.57</v>
      </c>
      <c r="UC57" s="1">
        <v>8341379</v>
      </c>
      <c r="UD57" s="3">
        <f t="shared" si="109"/>
        <v>129875271.03</v>
      </c>
      <c r="UI57" s="3" t="str">
        <f t="shared" si="110"/>
        <v/>
      </c>
      <c r="UN57" s="3" t="str">
        <f t="shared" si="111"/>
        <v/>
      </c>
      <c r="UP57" s="6">
        <v>38533</v>
      </c>
      <c r="UQ57" s="1">
        <v>17.600000000000001</v>
      </c>
      <c r="UR57" s="1">
        <v>116082</v>
      </c>
      <c r="US57" s="3">
        <f t="shared" si="112"/>
        <v>2043043.2000000002</v>
      </c>
      <c r="UX57" s="3" t="str">
        <f t="shared" si="113"/>
        <v/>
      </c>
      <c r="VC57" s="3" t="str">
        <f t="shared" si="114"/>
        <v/>
      </c>
      <c r="VH57" s="3" t="str">
        <f t="shared" si="115"/>
        <v/>
      </c>
      <c r="VM57" s="3" t="str">
        <f t="shared" si="116"/>
        <v/>
      </c>
      <c r="VO57" s="6">
        <v>38533</v>
      </c>
      <c r="VP57" s="1">
        <v>337.5</v>
      </c>
      <c r="VQ57" s="1">
        <v>6781</v>
      </c>
      <c r="VR57" s="3">
        <f t="shared" si="117"/>
        <v>2288587.5</v>
      </c>
      <c r="VT57" s="6">
        <v>38533</v>
      </c>
      <c r="VU57" s="1">
        <v>3.42</v>
      </c>
      <c r="VV57" s="1">
        <v>64072</v>
      </c>
      <c r="VW57" s="3">
        <f t="shared" si="118"/>
        <v>219126.24</v>
      </c>
      <c r="VY57" s="6">
        <v>38533</v>
      </c>
      <c r="VZ57" s="1">
        <v>2.83</v>
      </c>
      <c r="WA57" s="1">
        <v>154927</v>
      </c>
      <c r="WB57" s="3">
        <f t="shared" si="119"/>
        <v>438443.41000000003</v>
      </c>
      <c r="WG57" s="3" t="str">
        <f t="shared" si="120"/>
        <v/>
      </c>
      <c r="WL57" s="3" t="str">
        <f t="shared" si="121"/>
        <v/>
      </c>
      <c r="WN57" s="6">
        <v>38533</v>
      </c>
      <c r="WO57" s="1">
        <v>17.2727</v>
      </c>
      <c r="WP57" s="1">
        <v>5819</v>
      </c>
      <c r="WQ57" s="3">
        <f t="shared" si="122"/>
        <v>100509.8413</v>
      </c>
      <c r="WV57" s="3" t="str">
        <f t="shared" si="123"/>
        <v/>
      </c>
      <c r="WX57" s="6">
        <v>38533</v>
      </c>
      <c r="WY57" s="1">
        <v>3.6850000000000001</v>
      </c>
      <c r="WZ57" s="1">
        <v>17053549</v>
      </c>
      <c r="XA57" s="3">
        <f t="shared" si="124"/>
        <v>62842328.064999998</v>
      </c>
      <c r="XC57" s="6">
        <v>38533</v>
      </c>
      <c r="XD57" s="1">
        <v>0.65</v>
      </c>
      <c r="XE57" s="1">
        <v>141991</v>
      </c>
      <c r="XF57" s="3">
        <f t="shared" si="125"/>
        <v>92294.150000000009</v>
      </c>
      <c r="XK57" s="3" t="str">
        <f t="shared" si="126"/>
        <v/>
      </c>
      <c r="XM57" s="6">
        <v>38533</v>
      </c>
      <c r="XN57" s="1">
        <v>13.5</v>
      </c>
      <c r="XO57" s="1">
        <v>17675</v>
      </c>
      <c r="XP57" s="3">
        <f t="shared" si="127"/>
        <v>238612.5</v>
      </c>
      <c r="XU57" s="3" t="str">
        <f t="shared" si="128"/>
        <v/>
      </c>
      <c r="XW57" s="6">
        <v>38533</v>
      </c>
      <c r="XX57" s="1">
        <v>448</v>
      </c>
      <c r="XY57" s="1">
        <v>2179</v>
      </c>
      <c r="XZ57" s="3">
        <f t="shared" si="129"/>
        <v>976192</v>
      </c>
      <c r="YE57" s="3" t="str">
        <f t="shared" si="130"/>
        <v/>
      </c>
      <c r="YG57" s="6">
        <v>38533</v>
      </c>
      <c r="YH57" s="1">
        <v>83.75</v>
      </c>
      <c r="YI57" s="1">
        <v>1621619</v>
      </c>
      <c r="YJ57" s="3">
        <f t="shared" si="131"/>
        <v>135810591.25</v>
      </c>
      <c r="YL57" s="6">
        <v>38533</v>
      </c>
      <c r="YM57" s="1">
        <v>6.19</v>
      </c>
      <c r="YN57" s="1">
        <v>1581549</v>
      </c>
      <c r="YO57" s="3">
        <f t="shared" si="132"/>
        <v>9789788.3100000005</v>
      </c>
      <c r="YT57" s="3" t="str">
        <f t="shared" si="133"/>
        <v/>
      </c>
      <c r="YY57" s="3" t="str">
        <f t="shared" si="134"/>
        <v/>
      </c>
      <c r="ZD57" s="3" t="str">
        <f t="shared" si="135"/>
        <v/>
      </c>
      <c r="ZI57" s="3" t="str">
        <f t="shared" si="136"/>
        <v/>
      </c>
      <c r="ZK57" s="6">
        <v>38533</v>
      </c>
      <c r="ZL57" s="1">
        <v>3.7</v>
      </c>
      <c r="ZM57" s="1">
        <v>6755399</v>
      </c>
      <c r="ZN57" s="3">
        <f t="shared" si="137"/>
        <v>24994976.300000001</v>
      </c>
      <c r="ZS57" s="3" t="str">
        <f t="shared" si="138"/>
        <v/>
      </c>
      <c r="ZX57" s="3" t="str">
        <f t="shared" si="139"/>
        <v/>
      </c>
      <c r="AAC57" s="3" t="str">
        <f t="shared" si="140"/>
        <v/>
      </c>
      <c r="AAH57" s="3" t="str">
        <f t="shared" si="141"/>
        <v/>
      </c>
      <c r="AAM57" s="3" t="str">
        <f t="shared" si="142"/>
        <v/>
      </c>
      <c r="AAR57" s="3" t="str">
        <f t="shared" si="143"/>
        <v/>
      </c>
      <c r="AAW57" s="3" t="str">
        <f t="shared" si="144"/>
        <v/>
      </c>
      <c r="ABB57" s="3" t="str">
        <f t="shared" si="145"/>
        <v/>
      </c>
      <c r="ABG57" s="3" t="str">
        <f t="shared" si="146"/>
        <v/>
      </c>
      <c r="ABL57" s="3" t="str">
        <f t="shared" si="147"/>
        <v/>
      </c>
      <c r="ABN57" s="6">
        <v>38533</v>
      </c>
      <c r="ABO57" s="1">
        <v>10.47</v>
      </c>
      <c r="ABP57" s="1">
        <v>7879037</v>
      </c>
      <c r="ABQ57" s="3">
        <f t="shared" si="148"/>
        <v>82493517.390000001</v>
      </c>
      <c r="ABV57" s="3" t="str">
        <f t="shared" si="149"/>
        <v/>
      </c>
      <c r="ABX57" s="6">
        <v>38533</v>
      </c>
      <c r="ABY57" s="1">
        <v>1.25</v>
      </c>
      <c r="ABZ57" s="1">
        <v>92379</v>
      </c>
      <c r="ACA57" s="3">
        <f t="shared" si="150"/>
        <v>115473.75</v>
      </c>
      <c r="ACC57" s="6">
        <v>38533</v>
      </c>
      <c r="ACD57" s="1">
        <v>23.76</v>
      </c>
      <c r="ACE57" s="1">
        <v>5611975</v>
      </c>
      <c r="ACF57" s="3">
        <f t="shared" si="151"/>
        <v>133340526.00000001</v>
      </c>
      <c r="ACK57" s="3" t="str">
        <f t="shared" si="152"/>
        <v/>
      </c>
      <c r="ACP57" s="3" t="str">
        <f t="shared" si="153"/>
        <v/>
      </c>
      <c r="ACU57" s="3" t="str">
        <f t="shared" si="154"/>
        <v/>
      </c>
      <c r="ACZ57" s="3" t="str">
        <f t="shared" si="155"/>
        <v/>
      </c>
      <c r="ADB57" s="6">
        <v>38533</v>
      </c>
      <c r="ADC57" s="1">
        <v>7.6</v>
      </c>
      <c r="ADD57" s="1">
        <v>17409288</v>
      </c>
      <c r="ADE57" s="3">
        <f t="shared" si="156"/>
        <v>132310588.8</v>
      </c>
      <c r="ADG57" s="6">
        <v>38533</v>
      </c>
      <c r="ADH57" s="1">
        <v>4.83</v>
      </c>
      <c r="ADI57" s="1">
        <v>149957413</v>
      </c>
      <c r="ADJ57" s="3">
        <f t="shared" si="157"/>
        <v>724294304.78999996</v>
      </c>
      <c r="ADL57" s="6">
        <v>38533</v>
      </c>
      <c r="ADM57" s="1">
        <v>5.33</v>
      </c>
      <c r="ADN57" s="1">
        <v>7572615</v>
      </c>
      <c r="ADO57" s="3">
        <f t="shared" si="158"/>
        <v>40362037.950000003</v>
      </c>
      <c r="ADT57" s="3" t="str">
        <f t="shared" si="159"/>
        <v/>
      </c>
      <c r="ADY57" s="3" t="str">
        <f t="shared" si="160"/>
        <v/>
      </c>
      <c r="AED57" s="3" t="str">
        <f t="shared" si="161"/>
        <v/>
      </c>
      <c r="AEF57" s="6">
        <v>38533</v>
      </c>
      <c r="AEG57" s="1">
        <v>11.1553</v>
      </c>
      <c r="AEH57" s="1">
        <v>199200</v>
      </c>
      <c r="AEI57" s="3">
        <f t="shared" si="162"/>
        <v>2222135.7600000002</v>
      </c>
      <c r="AEN57" s="3" t="str">
        <f t="shared" si="163"/>
        <v/>
      </c>
      <c r="AEP57" s="6"/>
      <c r="AES57" s="3" t="str">
        <f t="shared" si="164"/>
        <v/>
      </c>
      <c r="AEU57" s="6">
        <v>38533</v>
      </c>
      <c r="AEV57" s="1">
        <v>5.09</v>
      </c>
      <c r="AEW57" s="1">
        <v>14567903</v>
      </c>
      <c r="AEX57" s="3">
        <f t="shared" si="165"/>
        <v>74150626.269999996</v>
      </c>
      <c r="AEZ57" s="6">
        <v>38533</v>
      </c>
      <c r="AFA57" s="1">
        <v>23.87</v>
      </c>
      <c r="AFB57" s="1">
        <v>13699545</v>
      </c>
      <c r="AFC57" s="3">
        <f t="shared" si="166"/>
        <v>327008139.15000004</v>
      </c>
      <c r="AFH57" s="3" t="str">
        <f t="shared" si="167"/>
        <v/>
      </c>
      <c r="AFM57" s="3" t="str">
        <f t="shared" si="168"/>
        <v/>
      </c>
      <c r="AFR57" s="3" t="str">
        <f t="shared" si="169"/>
        <v/>
      </c>
      <c r="AFW57" s="3" t="str">
        <f t="shared" si="170"/>
        <v/>
      </c>
      <c r="AGB57" s="3" t="str">
        <f t="shared" si="171"/>
        <v/>
      </c>
      <c r="AGD57" s="6">
        <v>38533</v>
      </c>
      <c r="AGE57" s="1">
        <v>7.3132000000000001</v>
      </c>
      <c r="AGF57" s="1">
        <v>49908628</v>
      </c>
      <c r="AGG57" s="3">
        <f t="shared" si="172"/>
        <v>364991778.28960001</v>
      </c>
      <c r="AGL57" s="3" t="str">
        <f t="shared" si="173"/>
        <v/>
      </c>
      <c r="AGQ57" s="3" t="str">
        <f t="shared" si="174"/>
        <v/>
      </c>
      <c r="AGS57" s="6">
        <v>38533</v>
      </c>
      <c r="AGT57" s="1">
        <v>4.37</v>
      </c>
      <c r="AGU57" s="1">
        <v>16721122</v>
      </c>
      <c r="AGV57" s="3">
        <f t="shared" si="175"/>
        <v>73071303.140000001</v>
      </c>
      <c r="AGX57" s="6">
        <v>38533</v>
      </c>
      <c r="AGY57" s="1">
        <v>1.3</v>
      </c>
      <c r="AGZ57" s="1">
        <v>1608800</v>
      </c>
      <c r="AHA57" s="3">
        <f t="shared" si="176"/>
        <v>2091440</v>
      </c>
      <c r="AHC57" s="6">
        <v>38533</v>
      </c>
      <c r="AHD57" s="1">
        <v>6.49</v>
      </c>
      <c r="AHE57" s="1">
        <v>3284469</v>
      </c>
      <c r="AHF57" s="3">
        <f t="shared" si="177"/>
        <v>21316203.810000002</v>
      </c>
      <c r="AHK57" s="3" t="str">
        <f t="shared" si="178"/>
        <v/>
      </c>
      <c r="AHP57" s="3" t="str">
        <f t="shared" si="179"/>
        <v/>
      </c>
      <c r="AHU57" s="3" t="str">
        <f t="shared" si="180"/>
        <v/>
      </c>
      <c r="AHZ57" s="3" t="str">
        <f t="shared" si="181"/>
        <v/>
      </c>
      <c r="AIE57" s="3" t="str">
        <f t="shared" si="182"/>
        <v/>
      </c>
      <c r="AIJ57" s="3" t="str">
        <f t="shared" si="183"/>
        <v/>
      </c>
      <c r="AIO57" s="3" t="str">
        <f t="shared" si="184"/>
        <v/>
      </c>
      <c r="AIT57" s="3" t="str">
        <f t="shared" si="185"/>
        <v/>
      </c>
      <c r="AIY57" s="3" t="str">
        <f t="shared" si="186"/>
        <v/>
      </c>
      <c r="AJD57" s="3" t="str">
        <f t="shared" si="187"/>
        <v/>
      </c>
      <c r="AJI57" s="3" t="str">
        <f t="shared" si="188"/>
        <v/>
      </c>
      <c r="AJN57" s="3" t="str">
        <f t="shared" si="189"/>
        <v/>
      </c>
      <c r="AJS57" s="3" t="str">
        <f t="shared" si="190"/>
        <v/>
      </c>
      <c r="AJU57" s="6">
        <v>38533</v>
      </c>
      <c r="AJV57" s="1">
        <v>13.1</v>
      </c>
      <c r="AJW57" s="1">
        <v>6944337</v>
      </c>
      <c r="AJX57" s="3">
        <f t="shared" si="191"/>
        <v>90970814.700000003</v>
      </c>
      <c r="AKC57" s="3" t="str">
        <f t="shared" si="192"/>
        <v/>
      </c>
      <c r="AKH57" s="3" t="str">
        <f t="shared" si="193"/>
        <v/>
      </c>
      <c r="AKM57" s="3" t="str">
        <f t="shared" si="194"/>
        <v/>
      </c>
      <c r="AKR57" s="3" t="str">
        <f t="shared" si="195"/>
        <v/>
      </c>
      <c r="AKT57" s="6">
        <v>38533</v>
      </c>
      <c r="AKU57" s="1">
        <v>18.36</v>
      </c>
      <c r="AKV57" s="1">
        <v>2637135</v>
      </c>
      <c r="AKW57" s="3">
        <f t="shared" si="196"/>
        <v>48417798.600000001</v>
      </c>
      <c r="AKY57" s="6">
        <v>38533</v>
      </c>
      <c r="AKZ57" s="1">
        <v>19.920000000000002</v>
      </c>
      <c r="ALA57" s="1">
        <v>13270111</v>
      </c>
      <c r="ALB57" s="3">
        <f t="shared" si="197"/>
        <v>264340611.12000003</v>
      </c>
      <c r="ALG57" s="3" t="str">
        <f t="shared" si="198"/>
        <v/>
      </c>
      <c r="ALI57" s="6">
        <v>38533</v>
      </c>
      <c r="ALJ57" s="1">
        <v>4.49</v>
      </c>
      <c r="ALK57" s="1">
        <v>32587502</v>
      </c>
      <c r="ALL57" s="3">
        <f t="shared" si="199"/>
        <v>146317883.98000002</v>
      </c>
      <c r="ALQ57" s="3" t="str">
        <f t="shared" si="200"/>
        <v/>
      </c>
      <c r="ALV57" s="3" t="str">
        <f t="shared" si="201"/>
        <v/>
      </c>
      <c r="AMA57" s="3" t="str">
        <f t="shared" si="202"/>
        <v/>
      </c>
      <c r="AMF57" s="3" t="str">
        <f t="shared" si="203"/>
        <v/>
      </c>
      <c r="AMK57" s="3" t="str">
        <f t="shared" si="204"/>
        <v/>
      </c>
      <c r="AMP57" s="3" t="str">
        <f t="shared" si="205"/>
        <v/>
      </c>
      <c r="AMU57" s="3" t="str">
        <f t="shared" si="206"/>
        <v/>
      </c>
      <c r="AMZ57" s="3" t="str">
        <f t="shared" si="207"/>
        <v/>
      </c>
      <c r="ANB57" s="6">
        <v>38533</v>
      </c>
      <c r="ANC57" s="1">
        <v>12.49</v>
      </c>
      <c r="AND57" s="1">
        <v>9527117</v>
      </c>
      <c r="ANE57" s="3">
        <f t="shared" si="208"/>
        <v>118993691.33</v>
      </c>
      <c r="ANJ57" s="3" t="str">
        <f t="shared" si="209"/>
        <v/>
      </c>
      <c r="ANO57" s="3" t="str">
        <f t="shared" si="210"/>
        <v/>
      </c>
      <c r="ANQ57" s="6">
        <v>38533</v>
      </c>
      <c r="ANR57" s="1">
        <v>41.64</v>
      </c>
      <c r="ANS57" s="1">
        <v>1041708</v>
      </c>
      <c r="ANT57" s="3">
        <f t="shared" si="211"/>
        <v>43376721.119999997</v>
      </c>
      <c r="ANV57" s="6">
        <v>38533</v>
      </c>
      <c r="ANW57" s="1">
        <v>14.18</v>
      </c>
      <c r="ANX57" s="1">
        <v>16764348</v>
      </c>
      <c r="ANY57" s="3">
        <f t="shared" si="212"/>
        <v>237718454.63999999</v>
      </c>
      <c r="AOD57" s="3" t="str">
        <f t="shared" si="213"/>
        <v/>
      </c>
      <c r="AOI57" s="3" t="str">
        <f t="shared" si="214"/>
        <v/>
      </c>
      <c r="AOK57" s="6">
        <v>38533</v>
      </c>
      <c r="AOL57" s="1">
        <v>133.28</v>
      </c>
      <c r="AOM57" s="1">
        <v>37079</v>
      </c>
      <c r="AON57" s="3">
        <f t="shared" si="215"/>
        <v>4941889.12</v>
      </c>
      <c r="AOS57" s="3" t="str">
        <f t="shared" si="216"/>
        <v/>
      </c>
      <c r="AOX57" s="3" t="str">
        <f t="shared" si="217"/>
        <v/>
      </c>
      <c r="APC57" s="3" t="str">
        <f t="shared" si="218"/>
        <v/>
      </c>
      <c r="APH57" s="3" t="str">
        <f t="shared" si="219"/>
        <v/>
      </c>
      <c r="APM57" s="3" t="str">
        <f t="shared" si="220"/>
        <v/>
      </c>
      <c r="APR57" s="3" t="str">
        <f t="shared" si="221"/>
        <v/>
      </c>
      <c r="APW57" s="3" t="str">
        <f t="shared" si="222"/>
        <v/>
      </c>
      <c r="APY57" s="6">
        <v>38533</v>
      </c>
      <c r="APZ57" s="1">
        <v>5.86</v>
      </c>
      <c r="AQA57" s="1">
        <v>2966498</v>
      </c>
      <c r="AQB57" s="3">
        <f t="shared" si="223"/>
        <v>17383678.280000001</v>
      </c>
      <c r="AQD57" s="6">
        <v>38533</v>
      </c>
      <c r="AQE57" s="1">
        <v>12.799900000000001</v>
      </c>
      <c r="AQF57" s="1">
        <v>3997599</v>
      </c>
      <c r="AQG57" s="3">
        <f t="shared" si="224"/>
        <v>51168867.440100007</v>
      </c>
      <c r="AQL57" s="3" t="str">
        <f t="shared" si="225"/>
        <v/>
      </c>
      <c r="AQQ57" s="3" t="str">
        <f t="shared" si="226"/>
        <v/>
      </c>
      <c r="AQS57" s="6">
        <v>38533</v>
      </c>
      <c r="AQT57" s="1">
        <v>10.88</v>
      </c>
      <c r="AQU57" s="1">
        <v>7329388</v>
      </c>
      <c r="AQV57" s="3">
        <f t="shared" si="227"/>
        <v>79743741.440000013</v>
      </c>
      <c r="ARA57" s="3" t="str">
        <f t="shared" si="228"/>
        <v/>
      </c>
      <c r="ARC57" s="6">
        <v>38533</v>
      </c>
      <c r="ARD57" s="1">
        <v>33.409999999999997</v>
      </c>
      <c r="ARE57" s="1">
        <v>74432953</v>
      </c>
      <c r="ARF57" s="3">
        <f t="shared" si="229"/>
        <v>2486804959.7299995</v>
      </c>
      <c r="ARH57" s="6">
        <v>38533</v>
      </c>
      <c r="ARI57" s="1">
        <v>1.67</v>
      </c>
      <c r="ARJ57" s="1">
        <v>66413939</v>
      </c>
      <c r="ARK57" s="3">
        <f t="shared" si="230"/>
        <v>110911278.13</v>
      </c>
      <c r="ARP57" s="3" t="str">
        <f t="shared" si="231"/>
        <v/>
      </c>
      <c r="ARU57" s="3" t="str">
        <f t="shared" si="232"/>
        <v/>
      </c>
      <c r="ARZ57" s="3" t="str">
        <f t="shared" si="233"/>
        <v/>
      </c>
      <c r="ASE57" s="3" t="str">
        <f t="shared" si="234"/>
        <v/>
      </c>
      <c r="ASJ57" s="3" t="str">
        <f t="shared" si="235"/>
        <v/>
      </c>
      <c r="ASO57" s="3" t="str">
        <f t="shared" si="236"/>
        <v/>
      </c>
      <c r="ASQ57" s="6">
        <v>38533</v>
      </c>
      <c r="ASR57" s="1">
        <v>14.24</v>
      </c>
      <c r="ASS57" s="1">
        <v>81736922</v>
      </c>
      <c r="AST57" s="3">
        <f t="shared" si="237"/>
        <v>1163933769.28</v>
      </c>
      <c r="ASY57" s="3" t="str">
        <f t="shared" si="238"/>
        <v/>
      </c>
      <c r="ATD57" s="3" t="str">
        <f t="shared" si="239"/>
        <v/>
      </c>
      <c r="ATF57" s="6">
        <v>38533</v>
      </c>
      <c r="ATG57" s="1">
        <v>4.07</v>
      </c>
      <c r="ATH57" s="1">
        <v>127719552</v>
      </c>
      <c r="ATI57" s="3">
        <f t="shared" si="240"/>
        <v>519818576.64000005</v>
      </c>
      <c r="ATN57" s="3" t="str">
        <f t="shared" si="241"/>
        <v/>
      </c>
      <c r="ATS57" s="3" t="str">
        <f t="shared" si="242"/>
        <v/>
      </c>
      <c r="ATX57" s="3" t="str">
        <f t="shared" si="243"/>
        <v/>
      </c>
      <c r="ATZ57" s="6">
        <v>38533</v>
      </c>
      <c r="AUA57" s="1">
        <v>23.504999999999999</v>
      </c>
      <c r="AUB57" s="1">
        <v>1674200</v>
      </c>
      <c r="AUC57" s="3">
        <f t="shared" si="244"/>
        <v>39352071</v>
      </c>
      <c r="AUH57" s="3" t="str">
        <f t="shared" si="245"/>
        <v/>
      </c>
      <c r="AUM57" s="3" t="str">
        <f t="shared" si="246"/>
        <v/>
      </c>
      <c r="AUR57" s="3" t="str">
        <f t="shared" si="247"/>
        <v/>
      </c>
      <c r="AUT57" s="6">
        <v>38533</v>
      </c>
      <c r="AUU57" s="1">
        <v>15.85</v>
      </c>
      <c r="AUV57" s="1">
        <v>2735421</v>
      </c>
      <c r="AUW57" s="3">
        <f t="shared" si="248"/>
        <v>43356422.850000001</v>
      </c>
      <c r="AVB57" s="3" t="str">
        <f t="shared" si="249"/>
        <v/>
      </c>
      <c r="AVD57" s="6">
        <v>38533</v>
      </c>
      <c r="AVE57" s="1">
        <v>13.38</v>
      </c>
      <c r="AVF57" s="1">
        <v>82717346</v>
      </c>
      <c r="AVG57" s="3">
        <f t="shared" si="250"/>
        <v>1106758089.48</v>
      </c>
      <c r="AVI57" s="6">
        <v>38533</v>
      </c>
      <c r="AVJ57" s="1">
        <v>36.36</v>
      </c>
      <c r="AVK57" s="1">
        <v>38546600</v>
      </c>
      <c r="AVL57" s="3">
        <f t="shared" si="251"/>
        <v>1401554376</v>
      </c>
      <c r="AVQ57" s="3" t="str">
        <f t="shared" si="252"/>
        <v/>
      </c>
      <c r="AVS57" s="6">
        <v>38533</v>
      </c>
      <c r="AVT57" s="1">
        <v>6.7750000000000004</v>
      </c>
      <c r="AVU57" s="1">
        <v>5029056</v>
      </c>
      <c r="AVV57" s="3">
        <f t="shared" si="253"/>
        <v>34071854.399999999</v>
      </c>
      <c r="AVX57" s="6">
        <v>38533</v>
      </c>
      <c r="AVY57" s="1">
        <v>18.600000000000001</v>
      </c>
      <c r="AVZ57" s="1">
        <v>69663383</v>
      </c>
      <c r="AWA57" s="3">
        <f t="shared" si="254"/>
        <v>1295738923.8000002</v>
      </c>
      <c r="AWF57" s="3" t="str">
        <f t="shared" si="255"/>
        <v/>
      </c>
      <c r="AWK57" s="3" t="str">
        <f t="shared" si="256"/>
        <v/>
      </c>
      <c r="AWP57" s="3" t="str">
        <f t="shared" si="257"/>
        <v/>
      </c>
      <c r="AWU57" s="3" t="str">
        <f t="shared" si="258"/>
        <v/>
      </c>
      <c r="AWZ57" s="3" t="str">
        <f t="shared" si="259"/>
        <v/>
      </c>
      <c r="AXE57" s="3" t="str">
        <f t="shared" si="260"/>
        <v/>
      </c>
      <c r="AXG57" s="6">
        <v>38533</v>
      </c>
      <c r="AXH57" s="1">
        <v>7.1449999999999996</v>
      </c>
      <c r="AXI57" s="1">
        <v>6002588</v>
      </c>
      <c r="AXJ57" s="3">
        <f t="shared" si="261"/>
        <v>42888491.259999998</v>
      </c>
      <c r="AXO57" s="3" t="str">
        <f t="shared" si="262"/>
        <v/>
      </c>
      <c r="AXT57" s="3" t="str">
        <f t="shared" si="263"/>
        <v/>
      </c>
      <c r="AXY57" s="3" t="str">
        <f t="shared" si="264"/>
        <v/>
      </c>
      <c r="AYA57" s="6">
        <v>38533</v>
      </c>
      <c r="AYB57" s="1">
        <v>8.8000000000000007</v>
      </c>
      <c r="AYC57" s="1">
        <v>19809922</v>
      </c>
      <c r="AYD57" s="3">
        <f t="shared" si="265"/>
        <v>174327313.60000002</v>
      </c>
      <c r="AYF57" s="6">
        <v>38533</v>
      </c>
      <c r="AYG57" s="1">
        <v>21.04</v>
      </c>
      <c r="AYH57" s="1">
        <v>29551407</v>
      </c>
      <c r="AYI57" s="3">
        <f t="shared" si="266"/>
        <v>621761603.27999997</v>
      </c>
      <c r="AYK57" s="6">
        <v>38533</v>
      </c>
      <c r="AYL57" s="1">
        <v>5.76</v>
      </c>
      <c r="AYM57" s="1">
        <v>3247299</v>
      </c>
      <c r="AYN57" s="3">
        <f t="shared" si="267"/>
        <v>18704442.239999998</v>
      </c>
      <c r="AYP57" s="6">
        <v>38533</v>
      </c>
      <c r="AYQ57" s="1">
        <v>18.77</v>
      </c>
      <c r="AYR57" s="1">
        <v>4949800</v>
      </c>
      <c r="AYS57" s="3">
        <f t="shared" si="268"/>
        <v>92907746</v>
      </c>
      <c r="AYX57" s="3" t="str">
        <f t="shared" si="269"/>
        <v/>
      </c>
      <c r="AYZ57" s="6">
        <v>38533</v>
      </c>
      <c r="AZA57" s="1">
        <v>6.9134000000000002</v>
      </c>
      <c r="AZB57" s="1">
        <v>312983969</v>
      </c>
      <c r="AZC57" s="3">
        <f t="shared" si="270"/>
        <v>2163783371.2846003</v>
      </c>
      <c r="AZH57" s="3" t="str">
        <f t="shared" si="271"/>
        <v/>
      </c>
      <c r="AZJ57" s="6">
        <v>38533</v>
      </c>
      <c r="AZK57" s="1">
        <v>21.57</v>
      </c>
      <c r="AZL57" s="1">
        <v>31067795</v>
      </c>
      <c r="AZM57" s="3">
        <f t="shared" si="272"/>
        <v>670132338.14999998</v>
      </c>
      <c r="AZO57" s="6">
        <v>38533</v>
      </c>
      <c r="AZP57" s="1">
        <v>16.25</v>
      </c>
      <c r="AZQ57" s="1">
        <v>15947500</v>
      </c>
      <c r="AZR57" s="3">
        <f t="shared" si="273"/>
        <v>259146875</v>
      </c>
      <c r="AZT57" s="6">
        <v>38533</v>
      </c>
      <c r="AZU57" s="1">
        <v>22.54</v>
      </c>
      <c r="AZV57" s="1">
        <v>24552731</v>
      </c>
      <c r="AZW57" s="3">
        <f t="shared" si="274"/>
        <v>553418556.74000001</v>
      </c>
      <c r="BAB57" s="3" t="str">
        <f t="shared" si="275"/>
        <v/>
      </c>
      <c r="BAG57" s="3" t="str">
        <f t="shared" si="276"/>
        <v/>
      </c>
      <c r="BAL57" s="3" t="str">
        <f t="shared" si="277"/>
        <v/>
      </c>
      <c r="BAQ57" s="3" t="str">
        <f t="shared" si="278"/>
        <v/>
      </c>
      <c r="BAS57" s="6">
        <v>38533</v>
      </c>
      <c r="BAT57" s="1">
        <v>8.4</v>
      </c>
      <c r="BAU57" s="1">
        <v>14404662</v>
      </c>
      <c r="BAV57" s="3">
        <f t="shared" si="279"/>
        <v>120999160.80000001</v>
      </c>
      <c r="BBA57" s="3" t="str">
        <f t="shared" si="280"/>
        <v/>
      </c>
      <c r="BBF57" s="3" t="str">
        <f t="shared" si="281"/>
        <v/>
      </c>
      <c r="BBK57" s="3" t="str">
        <f t="shared" si="282"/>
        <v/>
      </c>
      <c r="BBP57" s="3" t="str">
        <f t="shared" si="283"/>
        <v/>
      </c>
      <c r="BBU57" s="3" t="str">
        <f t="shared" si="284"/>
        <v/>
      </c>
      <c r="BBW57" s="6">
        <v>38533</v>
      </c>
      <c r="BBX57" s="1">
        <v>32.82</v>
      </c>
      <c r="BBY57" s="1">
        <v>93510616</v>
      </c>
      <c r="BBZ57" s="3">
        <f t="shared" si="285"/>
        <v>3069018417.1199999</v>
      </c>
      <c r="BCE57" s="3" t="str">
        <f t="shared" si="286"/>
        <v/>
      </c>
      <c r="BCJ57" s="3" t="str">
        <f t="shared" si="287"/>
        <v/>
      </c>
      <c r="BCO57" s="3" t="str">
        <f t="shared" si="288"/>
        <v/>
      </c>
      <c r="BCT57" s="3" t="str">
        <f t="shared" si="289"/>
        <v/>
      </c>
      <c r="BCY57" s="3" t="str">
        <f t="shared" si="290"/>
        <v/>
      </c>
      <c r="BDD57" s="3" t="str">
        <f t="shared" si="291"/>
        <v/>
      </c>
      <c r="BDI57" s="3" t="str">
        <f t="shared" si="292"/>
        <v/>
      </c>
      <c r="BDN57" s="3" t="str">
        <f t="shared" si="293"/>
        <v/>
      </c>
      <c r="BDS57" s="3" t="str">
        <f t="shared" si="294"/>
        <v/>
      </c>
      <c r="BDU57" s="6">
        <v>38533</v>
      </c>
      <c r="BDV57" s="1">
        <v>16.829999999999998</v>
      </c>
      <c r="BDW57" s="1">
        <v>62619866</v>
      </c>
      <c r="BDX57" s="3">
        <f t="shared" si="295"/>
        <v>1053892344.7799999</v>
      </c>
      <c r="BDZ57" s="6">
        <v>38533</v>
      </c>
      <c r="BEA57" s="1">
        <v>10.75</v>
      </c>
      <c r="BEB57" s="1">
        <v>186911396</v>
      </c>
      <c r="BEC57" s="3">
        <f t="shared" si="296"/>
        <v>2009297507</v>
      </c>
      <c r="BEH57" s="3" t="str">
        <f t="shared" si="297"/>
        <v/>
      </c>
      <c r="BEM57" s="3" t="str">
        <f t="shared" si="298"/>
        <v/>
      </c>
      <c r="BER57" s="3" t="str">
        <f t="shared" si="299"/>
        <v/>
      </c>
      <c r="BET57" s="6">
        <v>38533</v>
      </c>
      <c r="BEU57" s="1">
        <v>39.57</v>
      </c>
      <c r="BEV57" s="1">
        <v>50832300</v>
      </c>
      <c r="BEW57" s="3">
        <f t="shared" si="300"/>
        <v>2011434111</v>
      </c>
      <c r="BEY57" s="6">
        <v>38533</v>
      </c>
      <c r="BEZ57" s="1">
        <v>36.5</v>
      </c>
      <c r="BFA57" s="1">
        <v>25591300</v>
      </c>
      <c r="BFB57" s="3">
        <f t="shared" si="301"/>
        <v>934082450</v>
      </c>
      <c r="BFD57" s="6">
        <v>38533</v>
      </c>
      <c r="BFE57" s="1">
        <v>8.8800000000000008</v>
      </c>
      <c r="BFF57" s="1">
        <v>6423804</v>
      </c>
      <c r="BFG57" s="3">
        <f t="shared" si="302"/>
        <v>57043379.520000003</v>
      </c>
      <c r="BFL57" s="3" t="str">
        <f t="shared" si="303"/>
        <v/>
      </c>
      <c r="BFN57" s="6">
        <v>38533</v>
      </c>
      <c r="BFO57" s="1">
        <v>3.88</v>
      </c>
      <c r="BFP57" s="1">
        <v>553349580</v>
      </c>
      <c r="BFQ57" s="3">
        <f t="shared" si="304"/>
        <v>2146996370.3999999</v>
      </c>
      <c r="BFS57" s="6">
        <v>38533</v>
      </c>
      <c r="BFT57" s="1">
        <v>2.0036</v>
      </c>
      <c r="BFU57" s="1">
        <v>211844000</v>
      </c>
      <c r="BFV57" s="3">
        <f t="shared" si="305"/>
        <v>424450638.40000004</v>
      </c>
      <c r="BFX57" s="6">
        <v>38533</v>
      </c>
      <c r="BFY57" s="1">
        <v>17.510000000000002</v>
      </c>
      <c r="BFZ57" s="1">
        <v>3165300</v>
      </c>
      <c r="BGA57" s="3">
        <f t="shared" si="306"/>
        <v>55424403.000000007</v>
      </c>
      <c r="BGF57" s="3" t="str">
        <f t="shared" si="307"/>
        <v/>
      </c>
      <c r="BGH57" s="6">
        <v>38533</v>
      </c>
      <c r="BGI57" s="1">
        <v>22.06</v>
      </c>
      <c r="BGJ57" s="1">
        <v>17596200</v>
      </c>
      <c r="BGK57" s="3">
        <f t="shared" si="308"/>
        <v>388172172</v>
      </c>
      <c r="BGM57" s="6">
        <v>38533</v>
      </c>
      <c r="BGN57" s="1">
        <v>36.01</v>
      </c>
      <c r="BGO57" s="1">
        <v>11567507</v>
      </c>
      <c r="BGP57" s="3">
        <f t="shared" si="309"/>
        <v>416545927.06999999</v>
      </c>
      <c r="BGR57" s="6">
        <v>38533</v>
      </c>
      <c r="BGS57" s="1">
        <v>24.97</v>
      </c>
      <c r="BGT57" s="1">
        <v>62209900</v>
      </c>
      <c r="BGU57" s="3">
        <f t="shared" si="310"/>
        <v>1553381203</v>
      </c>
      <c r="BGZ57" s="3" t="str">
        <f t="shared" si="311"/>
        <v/>
      </c>
      <c r="BHB57" s="6">
        <v>38533</v>
      </c>
      <c r="BHC57" s="1">
        <v>7.43</v>
      </c>
      <c r="BHD57" s="1">
        <v>23131767</v>
      </c>
      <c r="BHE57" s="3">
        <f t="shared" si="312"/>
        <v>171869028.81</v>
      </c>
      <c r="BHJ57" s="3" t="str">
        <f t="shared" si="313"/>
        <v/>
      </c>
      <c r="BHL57" s="6">
        <v>38533</v>
      </c>
      <c r="BHM57" s="1">
        <v>13.21</v>
      </c>
      <c r="BHN57" s="1">
        <v>347698171</v>
      </c>
      <c r="BHO57" s="3">
        <f t="shared" si="314"/>
        <v>4593092838.9099998</v>
      </c>
      <c r="BHQ57" s="6">
        <v>38533</v>
      </c>
      <c r="BHR57" s="1">
        <v>33.057200000000002</v>
      </c>
      <c r="BHS57" s="1">
        <v>70938700</v>
      </c>
      <c r="BHT57" s="3">
        <f t="shared" si="315"/>
        <v>2345034793.6400003</v>
      </c>
      <c r="BHV57" s="6">
        <v>38533</v>
      </c>
      <c r="BHW57" s="1">
        <v>47.9</v>
      </c>
      <c r="BHX57" s="1">
        <v>25907313</v>
      </c>
      <c r="BHY57" s="3">
        <f t="shared" si="316"/>
        <v>1240960292.7</v>
      </c>
      <c r="BIA57" s="6">
        <v>38533</v>
      </c>
      <c r="BIB57" s="1">
        <v>25.18</v>
      </c>
      <c r="BIC57" s="1">
        <v>490389236</v>
      </c>
      <c r="BID57" s="3">
        <f t="shared" si="317"/>
        <v>12348000962.48</v>
      </c>
      <c r="BIF57" s="6">
        <v>38533</v>
      </c>
      <c r="BIG57" s="1">
        <v>17.55</v>
      </c>
      <c r="BIH57" s="1">
        <v>257963100</v>
      </c>
      <c r="BII57" s="3">
        <f t="shared" si="318"/>
        <v>4527252405</v>
      </c>
      <c r="BIK57" s="6">
        <v>38533</v>
      </c>
      <c r="BIL57" s="1">
        <v>9.7424999999999997</v>
      </c>
      <c r="BIM57" s="1">
        <v>105097952</v>
      </c>
      <c r="BIN57" s="3">
        <f t="shared" si="319"/>
        <v>1023916797.36</v>
      </c>
      <c r="BIP57" s="6">
        <v>38533</v>
      </c>
      <c r="BIQ57" s="1">
        <v>19.75</v>
      </c>
      <c r="BIR57" s="1">
        <v>302695600</v>
      </c>
      <c r="BIS57" s="3">
        <f t="shared" si="320"/>
        <v>5978238100</v>
      </c>
      <c r="BIU57" s="6">
        <v>38533</v>
      </c>
      <c r="BIV57" s="1">
        <v>13.66</v>
      </c>
      <c r="BIW57" s="1">
        <v>86518900</v>
      </c>
      <c r="BIX57" s="3">
        <f t="shared" si="321"/>
        <v>1181848174</v>
      </c>
      <c r="BIZ57" s="6">
        <v>38533</v>
      </c>
      <c r="BJA57" s="1">
        <v>28.27</v>
      </c>
      <c r="BJB57" s="1">
        <v>275981466</v>
      </c>
      <c r="BJC57" s="3">
        <f t="shared" si="322"/>
        <v>7801996043.8199997</v>
      </c>
      <c r="BJH57" s="3" t="str">
        <f t="shared" si="323"/>
        <v/>
      </c>
      <c r="BJJ57" s="6">
        <v>38533</v>
      </c>
      <c r="BJK57" s="1">
        <v>16.670000000000002</v>
      </c>
      <c r="BJL57" s="1">
        <v>65754485</v>
      </c>
      <c r="BJM57" s="3">
        <f t="shared" si="324"/>
        <v>1096127264.95</v>
      </c>
      <c r="BJR57" s="3" t="str">
        <f t="shared" si="325"/>
        <v/>
      </c>
      <c r="BJT57" s="6">
        <v>38533</v>
      </c>
      <c r="BJU57" s="1">
        <v>17.34</v>
      </c>
      <c r="BJV57" s="1">
        <v>514473700</v>
      </c>
      <c r="BJW57" s="3">
        <f t="shared" si="326"/>
        <v>8920973958</v>
      </c>
      <c r="BKB57" s="3" t="str">
        <f t="shared" si="327"/>
        <v/>
      </c>
      <c r="BKG57" s="3" t="str">
        <f t="shared" si="328"/>
        <v/>
      </c>
      <c r="BKI57" s="6">
        <v>38533</v>
      </c>
      <c r="BKJ57" s="1">
        <v>38.22</v>
      </c>
      <c r="BKK57" s="1">
        <v>307624446</v>
      </c>
      <c r="BKL57" s="3">
        <f t="shared" si="329"/>
        <v>11757406326.119999</v>
      </c>
      <c r="BKQ57" s="3" t="str">
        <f t="shared" si="330"/>
        <v/>
      </c>
      <c r="BKS57" s="6">
        <v>38533</v>
      </c>
      <c r="BKT57" s="1">
        <v>7.37</v>
      </c>
      <c r="BKU57" s="1">
        <v>67202643</v>
      </c>
      <c r="BKV57" s="3">
        <f t="shared" si="331"/>
        <v>495283478.91000003</v>
      </c>
      <c r="BKX57" s="6">
        <v>38533</v>
      </c>
      <c r="BKY57" s="1">
        <v>55.72</v>
      </c>
      <c r="BKZ57" s="1">
        <v>81652900</v>
      </c>
      <c r="BLA57" s="3">
        <f t="shared" si="332"/>
        <v>4549699588</v>
      </c>
      <c r="BLC57" s="6">
        <v>38533</v>
      </c>
      <c r="BLD57" s="1">
        <v>43.68</v>
      </c>
      <c r="BLE57" s="1">
        <v>350065763</v>
      </c>
      <c r="BLF57" s="3">
        <f t="shared" si="333"/>
        <v>15290872527.84</v>
      </c>
      <c r="BLH57" s="6">
        <v>38533</v>
      </c>
      <c r="BLI57" s="1">
        <v>83.06</v>
      </c>
      <c r="BLJ57" s="1">
        <v>11612200</v>
      </c>
      <c r="BLK57" s="3">
        <f t="shared" si="334"/>
        <v>964509332</v>
      </c>
      <c r="BLM57" s="6">
        <v>38533</v>
      </c>
      <c r="BLN57" s="1">
        <v>25.5</v>
      </c>
      <c r="BLO57" s="1">
        <v>419949722</v>
      </c>
      <c r="BLP57" s="3">
        <f t="shared" si="335"/>
        <v>10708717911</v>
      </c>
      <c r="BLR57" s="6">
        <v>38533</v>
      </c>
      <c r="BLS57" s="1">
        <v>21.74</v>
      </c>
      <c r="BLT57" s="1">
        <v>979638483</v>
      </c>
      <c r="BLU57" s="3">
        <f t="shared" si="336"/>
        <v>21297340620.419998</v>
      </c>
      <c r="BLZ57" s="3" t="str">
        <f t="shared" si="337"/>
        <v/>
      </c>
      <c r="BMB57" s="6">
        <v>38533</v>
      </c>
      <c r="BMC57" s="1">
        <v>15.510199999999999</v>
      </c>
      <c r="BMD57" s="1">
        <v>141405000</v>
      </c>
      <c r="BME57" s="3">
        <f t="shared" si="338"/>
        <v>2193219831</v>
      </c>
      <c r="BMJ57" s="3" t="str">
        <f t="shared" si="339"/>
        <v/>
      </c>
      <c r="BML57" s="6">
        <v>38533</v>
      </c>
      <c r="BMM57" s="1">
        <v>25.66</v>
      </c>
      <c r="BMN57" s="1">
        <v>189547800</v>
      </c>
      <c r="BMO57" s="3">
        <f t="shared" si="340"/>
        <v>4863796548</v>
      </c>
      <c r="BMQ57" s="6">
        <v>38533</v>
      </c>
      <c r="BMR57" s="1">
        <v>13.42</v>
      </c>
      <c r="BMS57" s="1">
        <v>251681500</v>
      </c>
      <c r="BMT57" s="3">
        <f t="shared" si="341"/>
        <v>3377565730</v>
      </c>
      <c r="BMV57" s="6">
        <v>38533</v>
      </c>
      <c r="BMW57" s="1">
        <v>17.38</v>
      </c>
      <c r="BMX57" s="1">
        <v>5851700</v>
      </c>
      <c r="BMY57" s="3">
        <f t="shared" si="342"/>
        <v>101702546</v>
      </c>
      <c r="BND57" s="3" t="str">
        <f t="shared" si="343"/>
        <v/>
      </c>
      <c r="BNF57" s="6">
        <v>38533</v>
      </c>
      <c r="BNG57" s="1">
        <v>37.54</v>
      </c>
      <c r="BNH57" s="1">
        <v>126673000</v>
      </c>
      <c r="BNI57" s="3">
        <f t="shared" si="344"/>
        <v>4755304420</v>
      </c>
      <c r="BNK57" s="6">
        <v>38533</v>
      </c>
      <c r="BNL57" s="1">
        <v>44.79</v>
      </c>
      <c r="BNM57" s="1">
        <v>139282900</v>
      </c>
      <c r="BNN57" s="3">
        <f t="shared" si="345"/>
        <v>6238481091</v>
      </c>
      <c r="BNP57" s="6">
        <v>38533</v>
      </c>
      <c r="BNQ57" s="1">
        <v>28.95</v>
      </c>
      <c r="BNR57" s="1">
        <v>165204208</v>
      </c>
      <c r="BNS57" s="3">
        <f t="shared" si="346"/>
        <v>4782661821.5999994</v>
      </c>
      <c r="BNU57" s="6">
        <v>38533</v>
      </c>
      <c r="BNV57" s="1">
        <v>43.43</v>
      </c>
      <c r="BNW57" s="1">
        <v>19001000</v>
      </c>
      <c r="BNX57" s="3">
        <f t="shared" si="347"/>
        <v>825213430</v>
      </c>
      <c r="BNZ57" s="6">
        <v>38533</v>
      </c>
      <c r="BOA57" s="1">
        <v>56.61</v>
      </c>
      <c r="BOB57" s="1">
        <v>305978606</v>
      </c>
      <c r="BOC57" s="3">
        <f t="shared" si="348"/>
        <v>17321448885.66</v>
      </c>
      <c r="BOE57" s="6">
        <v>38533</v>
      </c>
      <c r="BOF57" s="1">
        <v>43.34</v>
      </c>
      <c r="BOG57" s="1">
        <v>12458681</v>
      </c>
      <c r="BOH57" s="3">
        <f t="shared" si="349"/>
        <v>539959234.54000008</v>
      </c>
      <c r="BOJ57" s="6">
        <v>38533</v>
      </c>
      <c r="BOK57" s="1">
        <v>10.6737</v>
      </c>
      <c r="BOL57" s="1">
        <v>718572400</v>
      </c>
      <c r="BOM57" s="3">
        <f t="shared" si="350"/>
        <v>7669826225.8800001</v>
      </c>
      <c r="BOO57" s="6">
        <v>38533</v>
      </c>
      <c r="BOP57" s="1">
        <v>22.555</v>
      </c>
      <c r="BOQ57" s="1">
        <v>224161246</v>
      </c>
      <c r="BOR57" s="3">
        <f t="shared" si="351"/>
        <v>5055956903.5299997</v>
      </c>
      <c r="BOT57" s="6">
        <v>38533</v>
      </c>
      <c r="BOU57" s="1">
        <v>13.8932</v>
      </c>
      <c r="BOV57" s="1">
        <v>1385383763</v>
      </c>
      <c r="BOW57" s="3">
        <f t="shared" si="352"/>
        <v>19247413696.111599</v>
      </c>
      <c r="BOY57" s="6">
        <v>38533</v>
      </c>
      <c r="BOZ57" s="1">
        <v>15.547000000000001</v>
      </c>
      <c r="BPA57" s="1">
        <v>109301151</v>
      </c>
      <c r="BPB57" s="3">
        <f t="shared" si="353"/>
        <v>1699304994.5970001</v>
      </c>
      <c r="BPG57" s="3" t="str">
        <f t="shared" si="354"/>
        <v/>
      </c>
      <c r="BPI57" s="6">
        <v>38533</v>
      </c>
      <c r="BPJ57" s="1">
        <v>11.28</v>
      </c>
      <c r="BPK57" s="1">
        <v>308333600</v>
      </c>
      <c r="BPL57" s="3">
        <f t="shared" si="355"/>
        <v>3478003008</v>
      </c>
      <c r="BPQ57" s="3" t="str">
        <f t="shared" si="356"/>
        <v/>
      </c>
      <c r="BPS57" s="6">
        <v>38533</v>
      </c>
      <c r="BPT57" s="1">
        <v>16.18</v>
      </c>
      <c r="BPU57" s="1">
        <v>1700903702</v>
      </c>
      <c r="BPV57" s="3">
        <f t="shared" si="357"/>
        <v>27520621898.360001</v>
      </c>
      <c r="BPX57" s="6">
        <v>38533</v>
      </c>
      <c r="BPY57" s="1">
        <v>5.12</v>
      </c>
      <c r="BPZ57" s="1">
        <v>264380800</v>
      </c>
      <c r="BQA57" s="3">
        <f t="shared" si="358"/>
        <v>1353629696</v>
      </c>
      <c r="BQF57" s="3" t="str">
        <f t="shared" si="359"/>
        <v/>
      </c>
      <c r="BQH57" s="6">
        <v>38533</v>
      </c>
      <c r="BQI57" s="1">
        <v>2.3439999999999999</v>
      </c>
      <c r="BQJ57" s="1">
        <v>773075331</v>
      </c>
      <c r="BQK57" s="3">
        <f t="shared" si="360"/>
        <v>1812088575.8639998</v>
      </c>
      <c r="BQM57" s="6">
        <v>38533</v>
      </c>
      <c r="BQN57" s="1">
        <v>28.61</v>
      </c>
      <c r="BQO57" s="1">
        <v>475752434</v>
      </c>
      <c r="BQP57" s="3">
        <f t="shared" si="361"/>
        <v>13611277136.74</v>
      </c>
      <c r="BQU57" s="3" t="str">
        <f t="shared" si="362"/>
        <v/>
      </c>
      <c r="BQW57" s="6">
        <v>38533</v>
      </c>
      <c r="BQX57" s="1">
        <v>10.9975</v>
      </c>
      <c r="BQY57" s="1">
        <v>1015394276</v>
      </c>
      <c r="BQZ57" s="3">
        <f t="shared" si="363"/>
        <v>11166798550.310001</v>
      </c>
      <c r="BRB57" s="6">
        <v>38533</v>
      </c>
      <c r="BRC57" s="1">
        <v>8.9067000000000007</v>
      </c>
      <c r="BRD57" s="1">
        <v>1013148240</v>
      </c>
      <c r="BRE57" s="3">
        <f t="shared" si="364"/>
        <v>9023807429.2080002</v>
      </c>
      <c r="BRG57" s="6">
        <v>38533</v>
      </c>
      <c r="BRH57" s="1">
        <v>19.079999999999998</v>
      </c>
      <c r="BRI57" s="1">
        <v>3486656111</v>
      </c>
      <c r="BRJ57" s="3">
        <f t="shared" si="365"/>
        <v>66525398597.879997</v>
      </c>
      <c r="BRL57" s="6">
        <v>38533</v>
      </c>
      <c r="BRM57" s="1">
        <v>26.02</v>
      </c>
      <c r="BRN57" s="1">
        <v>3852688458</v>
      </c>
      <c r="BRO57" s="3">
        <f t="shared" si="366"/>
        <v>100246953677.16</v>
      </c>
      <c r="BRQ57" s="6">
        <v>38533</v>
      </c>
      <c r="BRR57" s="1">
        <v>13.2</v>
      </c>
      <c r="BRS57" s="1">
        <v>2645432206</v>
      </c>
      <c r="BRT57" s="3">
        <f t="shared" si="367"/>
        <v>34919705119.199997</v>
      </c>
      <c r="BRV57" s="6">
        <v>38533</v>
      </c>
      <c r="BRW57" s="1">
        <v>55.92</v>
      </c>
      <c r="BRX57" s="1">
        <v>584841100</v>
      </c>
      <c r="BRY57" s="3">
        <f t="shared" si="368"/>
        <v>32704314312</v>
      </c>
      <c r="BSD57" s="3" t="str">
        <f t="shared" si="369"/>
        <v/>
      </c>
      <c r="BSF57" s="6">
        <v>38533</v>
      </c>
      <c r="BSG57" s="1">
        <v>30.79</v>
      </c>
      <c r="BSH57" s="1">
        <v>460922000</v>
      </c>
      <c r="BSI57" s="3">
        <f t="shared" si="370"/>
        <v>14191788380</v>
      </c>
      <c r="BSN57" s="3" t="str">
        <f t="shared" si="371"/>
        <v/>
      </c>
      <c r="BSP57" s="6">
        <v>38533</v>
      </c>
      <c r="BSQ57" s="1">
        <v>147.21799999999999</v>
      </c>
      <c r="BSR57" s="1">
        <v>874506552</v>
      </c>
      <c r="BSS57" s="3">
        <f t="shared" si="372"/>
        <v>128743105572.33598</v>
      </c>
      <c r="BSU57" s="6">
        <v>38533</v>
      </c>
      <c r="BSV57" s="1">
        <v>5.2586000000000004</v>
      </c>
      <c r="BSW57" s="1">
        <v>10958828279</v>
      </c>
      <c r="BSX57" s="3">
        <f t="shared" si="373"/>
        <v>57628094387.949402</v>
      </c>
    </row>
    <row r="58" spans="2:1020 1025:1870" x14ac:dyDescent="0.2">
      <c r="B58" s="6">
        <v>38442</v>
      </c>
      <c r="C58" s="1">
        <v>19.2</v>
      </c>
      <c r="D58" s="1">
        <v>43304</v>
      </c>
      <c r="E58" s="3">
        <f t="shared" si="0"/>
        <v>831436.79999999993</v>
      </c>
      <c r="G58" s="6">
        <v>38352</v>
      </c>
      <c r="H58" s="1">
        <v>1.5E-3</v>
      </c>
      <c r="I58" s="1">
        <v>828183</v>
      </c>
      <c r="J58" s="3">
        <f t="shared" si="1"/>
        <v>1242.2745</v>
      </c>
      <c r="O58" s="3" t="str">
        <f t="shared" si="2"/>
        <v/>
      </c>
      <c r="T58" s="3" t="str">
        <f t="shared" si="3"/>
        <v/>
      </c>
      <c r="Y58" s="3" t="str">
        <f t="shared" si="4"/>
        <v/>
      </c>
      <c r="AA58" s="6">
        <v>38442</v>
      </c>
      <c r="AB58" s="1">
        <v>1.25E-4</v>
      </c>
      <c r="AC58" s="1">
        <v>221957</v>
      </c>
      <c r="AD58" s="3">
        <f t="shared" si="5"/>
        <v>27.744624999999999</v>
      </c>
      <c r="AF58" s="6">
        <v>38168</v>
      </c>
      <c r="AG58" s="1">
        <v>1.25E-4</v>
      </c>
      <c r="AH58" s="1">
        <v>1142001</v>
      </c>
      <c r="AI58" s="3">
        <f t="shared" si="6"/>
        <v>142.750125</v>
      </c>
      <c r="AK58" s="6">
        <v>38442</v>
      </c>
      <c r="AL58" s="1">
        <v>420.00009999999997</v>
      </c>
      <c r="AM58" s="1">
        <v>225</v>
      </c>
      <c r="AN58" s="3">
        <f t="shared" si="7"/>
        <v>94500.022499999992</v>
      </c>
      <c r="AS58" s="3" t="str">
        <f t="shared" si="8"/>
        <v/>
      </c>
      <c r="AX58" s="3" t="str">
        <f t="shared" si="9"/>
        <v/>
      </c>
      <c r="AZ58" s="6">
        <v>38442</v>
      </c>
      <c r="BA58" s="1">
        <v>454.5455</v>
      </c>
      <c r="BB58" s="1">
        <v>24</v>
      </c>
      <c r="BC58" s="3">
        <f t="shared" si="10"/>
        <v>10909.092000000001</v>
      </c>
      <c r="BE58" s="6">
        <v>38260</v>
      </c>
      <c r="BF58" s="1">
        <v>1E-3</v>
      </c>
      <c r="BG58" s="1">
        <v>2566847</v>
      </c>
      <c r="BH58" s="3">
        <f t="shared" si="11"/>
        <v>2566.8470000000002</v>
      </c>
      <c r="BJ58" s="6">
        <v>38442</v>
      </c>
      <c r="BK58" s="1">
        <v>0.16500000000000001</v>
      </c>
      <c r="BL58" s="1">
        <v>5588439</v>
      </c>
      <c r="BM58" s="3">
        <f t="shared" si="12"/>
        <v>922092.43500000006</v>
      </c>
      <c r="BR58" s="3" t="str">
        <f t="shared" si="13"/>
        <v/>
      </c>
      <c r="BT58" s="6">
        <v>37711</v>
      </c>
      <c r="BU58" s="1">
        <v>1E-4</v>
      </c>
      <c r="BV58" s="1">
        <v>38800</v>
      </c>
      <c r="BW58" s="3">
        <f t="shared" si="14"/>
        <v>3.8800000000000003</v>
      </c>
      <c r="CB58" s="3" t="str">
        <f t="shared" si="15"/>
        <v/>
      </c>
      <c r="CD58" s="6">
        <v>38442</v>
      </c>
      <c r="CE58" s="1">
        <v>2.0299999999999998</v>
      </c>
      <c r="CF58" s="1">
        <v>1147689</v>
      </c>
      <c r="CG58" s="3">
        <f t="shared" si="16"/>
        <v>2329808.67</v>
      </c>
      <c r="CI58" s="6">
        <v>38442</v>
      </c>
      <c r="CJ58" s="1">
        <v>0.04</v>
      </c>
      <c r="CK58" s="1">
        <v>3531248</v>
      </c>
      <c r="CL58" s="3">
        <f t="shared" si="17"/>
        <v>141249.92000000001</v>
      </c>
      <c r="CQ58" s="3" t="str">
        <f t="shared" si="18"/>
        <v/>
      </c>
      <c r="CS58" s="6">
        <v>38442</v>
      </c>
      <c r="CT58" s="1">
        <v>3</v>
      </c>
      <c r="CU58" s="1">
        <v>7798516</v>
      </c>
      <c r="CV58" s="3">
        <f t="shared" si="19"/>
        <v>23395548</v>
      </c>
      <c r="CX58" s="6">
        <v>38442</v>
      </c>
      <c r="CY58" s="1">
        <v>187.2</v>
      </c>
      <c r="CZ58" s="1">
        <v>1066481</v>
      </c>
      <c r="DA58" s="3">
        <f t="shared" si="20"/>
        <v>199645243.19999999</v>
      </c>
      <c r="DC58" s="6">
        <v>38442</v>
      </c>
      <c r="DD58" s="1">
        <v>3</v>
      </c>
      <c r="DE58" s="1">
        <v>101120</v>
      </c>
      <c r="DF58" s="3">
        <f t="shared" si="21"/>
        <v>303360</v>
      </c>
      <c r="DH58" s="6">
        <v>38442</v>
      </c>
      <c r="DI58" s="1">
        <v>5.98</v>
      </c>
      <c r="DJ58" s="1">
        <v>11497649</v>
      </c>
      <c r="DK58" s="3">
        <f t="shared" si="22"/>
        <v>68755941.020000011</v>
      </c>
      <c r="DM58" s="6">
        <v>38168</v>
      </c>
      <c r="DN58" s="1">
        <v>58</v>
      </c>
      <c r="DO58" s="1">
        <v>1931</v>
      </c>
      <c r="DP58" s="3">
        <f t="shared" si="23"/>
        <v>111998</v>
      </c>
      <c r="DR58" s="6">
        <v>38442</v>
      </c>
      <c r="DS58" s="1">
        <v>69.150000000000006</v>
      </c>
      <c r="DT58" s="1">
        <v>78816</v>
      </c>
      <c r="DU58" s="3">
        <f t="shared" si="24"/>
        <v>5450126.4000000004</v>
      </c>
      <c r="DZ58" s="3" t="str">
        <f t="shared" si="25"/>
        <v/>
      </c>
      <c r="EB58" s="6">
        <v>38442</v>
      </c>
      <c r="EC58" s="1">
        <v>13.6</v>
      </c>
      <c r="ED58" s="1">
        <v>85500</v>
      </c>
      <c r="EE58" s="3">
        <f t="shared" si="26"/>
        <v>1162800</v>
      </c>
      <c r="EG58" s="6">
        <v>38442</v>
      </c>
      <c r="EH58" s="1">
        <v>237.6</v>
      </c>
      <c r="EI58" s="1">
        <v>25307</v>
      </c>
      <c r="EJ58" s="3">
        <f t="shared" si="27"/>
        <v>6012943.2000000002</v>
      </c>
      <c r="EO58" s="3" t="str">
        <f t="shared" si="28"/>
        <v/>
      </c>
      <c r="EQ58" s="6">
        <v>36160</v>
      </c>
      <c r="ER58" s="1">
        <v>0.25</v>
      </c>
      <c r="ES58" s="1">
        <v>143000</v>
      </c>
      <c r="ET58" s="3">
        <f t="shared" si="29"/>
        <v>35750</v>
      </c>
      <c r="EY58" s="3" t="str">
        <f t="shared" si="30"/>
        <v/>
      </c>
      <c r="FD58" s="3" t="str">
        <f t="shared" si="31"/>
        <v/>
      </c>
      <c r="FI58" s="3" t="str">
        <f t="shared" si="32"/>
        <v/>
      </c>
      <c r="FN58" s="3" t="str">
        <f t="shared" si="33"/>
        <v/>
      </c>
      <c r="FP58" s="6">
        <v>38442</v>
      </c>
      <c r="FQ58" s="1">
        <v>0.13</v>
      </c>
      <c r="FR58" s="1">
        <v>7230590</v>
      </c>
      <c r="FS58" s="3">
        <f t="shared" si="34"/>
        <v>939976.70000000007</v>
      </c>
      <c r="FU58" s="6">
        <v>38442</v>
      </c>
      <c r="FV58" s="1">
        <v>44</v>
      </c>
      <c r="FW58" s="1">
        <v>5898</v>
      </c>
      <c r="FX58" s="3">
        <f t="shared" si="35"/>
        <v>259512</v>
      </c>
      <c r="FZ58" s="6">
        <v>38442</v>
      </c>
      <c r="GA58" s="1">
        <v>291</v>
      </c>
      <c r="GB58" s="1">
        <v>166059</v>
      </c>
      <c r="GC58" s="3">
        <f t="shared" si="36"/>
        <v>48323169</v>
      </c>
      <c r="GE58" s="6">
        <v>38352</v>
      </c>
      <c r="GF58" s="1">
        <v>1.1625000000000001</v>
      </c>
      <c r="GG58" s="1">
        <v>322315</v>
      </c>
      <c r="GH58" s="3">
        <f t="shared" si="37"/>
        <v>374691.1875</v>
      </c>
      <c r="GM58" s="3" t="str">
        <f t="shared" si="38"/>
        <v/>
      </c>
      <c r="GR58" s="3" t="str">
        <f t="shared" si="39"/>
        <v/>
      </c>
      <c r="GW58" s="3" t="str">
        <f t="shared" si="40"/>
        <v/>
      </c>
      <c r="HB58" s="3" t="str">
        <f t="shared" si="41"/>
        <v/>
      </c>
      <c r="HG58" s="3" t="str">
        <f t="shared" si="42"/>
        <v/>
      </c>
      <c r="HL58" s="3" t="str">
        <f t="shared" si="43"/>
        <v/>
      </c>
      <c r="HN58" s="6">
        <v>38442</v>
      </c>
      <c r="HO58" s="1">
        <v>0.51</v>
      </c>
      <c r="HP58" s="1">
        <v>169700</v>
      </c>
      <c r="HQ58" s="3">
        <f t="shared" si="44"/>
        <v>86547</v>
      </c>
      <c r="HS58" s="6">
        <v>38442</v>
      </c>
      <c r="HT58" s="1">
        <v>23.31</v>
      </c>
      <c r="HU58" s="1">
        <v>408459</v>
      </c>
      <c r="HV58" s="3">
        <f t="shared" si="45"/>
        <v>9521179.2899999991</v>
      </c>
      <c r="IA58" s="3" t="str">
        <f t="shared" si="46"/>
        <v/>
      </c>
      <c r="IC58" s="6">
        <v>38352</v>
      </c>
      <c r="ID58" s="1">
        <v>4</v>
      </c>
      <c r="IE58" s="1">
        <v>740</v>
      </c>
      <c r="IF58" s="3">
        <f t="shared" si="47"/>
        <v>2960</v>
      </c>
      <c r="IH58" s="6">
        <v>38442</v>
      </c>
      <c r="II58" s="1">
        <v>6.15</v>
      </c>
      <c r="IJ58" s="1">
        <v>245833</v>
      </c>
      <c r="IK58" s="3">
        <f t="shared" si="48"/>
        <v>1511872.9500000002</v>
      </c>
      <c r="IP58" s="3" t="str">
        <f t="shared" si="49"/>
        <v/>
      </c>
      <c r="IR58" s="6">
        <v>38442</v>
      </c>
      <c r="IS58" s="1">
        <v>2072.7008000000001</v>
      </c>
      <c r="IT58" s="1">
        <v>5320</v>
      </c>
      <c r="IU58" s="3">
        <f t="shared" si="50"/>
        <v>11026768.256000001</v>
      </c>
      <c r="IZ58" s="3" t="str">
        <f t="shared" si="51"/>
        <v/>
      </c>
      <c r="JE58" s="3" t="str">
        <f t="shared" si="52"/>
        <v/>
      </c>
      <c r="JG58" s="6">
        <v>38442</v>
      </c>
      <c r="JH58" s="1">
        <v>2.5949999999999998</v>
      </c>
      <c r="JI58" s="1">
        <v>3469494</v>
      </c>
      <c r="JJ58" s="3">
        <f t="shared" si="53"/>
        <v>9003336.9299999997</v>
      </c>
      <c r="JO58" s="3" t="str">
        <f t="shared" si="54"/>
        <v/>
      </c>
      <c r="JQ58" s="6">
        <v>38442</v>
      </c>
      <c r="JR58" s="1">
        <v>800</v>
      </c>
      <c r="JS58" s="1">
        <v>123</v>
      </c>
      <c r="JT58" s="3">
        <f t="shared" si="55"/>
        <v>98400</v>
      </c>
      <c r="JY58" s="3" t="str">
        <f t="shared" si="56"/>
        <v/>
      </c>
      <c r="KA58" s="6">
        <v>37256</v>
      </c>
      <c r="KB58" s="1">
        <v>8.75</v>
      </c>
      <c r="KC58" s="1">
        <v>56900</v>
      </c>
      <c r="KD58" s="3">
        <f t="shared" si="57"/>
        <v>497875</v>
      </c>
      <c r="KI58" s="3" t="str">
        <f t="shared" si="58"/>
        <v/>
      </c>
      <c r="KN58" s="3" t="str">
        <f t="shared" si="59"/>
        <v/>
      </c>
      <c r="KS58" s="3" t="str">
        <f t="shared" si="60"/>
        <v/>
      </c>
      <c r="KU58" s="6">
        <v>38442</v>
      </c>
      <c r="KV58" s="1">
        <v>2.7</v>
      </c>
      <c r="KW58" s="1">
        <v>6211668</v>
      </c>
      <c r="KX58" s="3">
        <f t="shared" si="61"/>
        <v>16771503.600000001</v>
      </c>
      <c r="LC58" s="3" t="str">
        <f t="shared" si="62"/>
        <v/>
      </c>
      <c r="LE58" s="6">
        <v>38442</v>
      </c>
      <c r="LF58" s="1">
        <v>0.03</v>
      </c>
      <c r="LG58" s="1">
        <v>349052</v>
      </c>
      <c r="LH58" s="3">
        <f t="shared" si="63"/>
        <v>10471.56</v>
      </c>
      <c r="LJ58" s="6">
        <v>38442</v>
      </c>
      <c r="LK58" s="1">
        <v>185</v>
      </c>
      <c r="LL58" s="1">
        <v>22577</v>
      </c>
      <c r="LM58" s="3">
        <f t="shared" si="64"/>
        <v>4176745</v>
      </c>
      <c r="LO58" s="6">
        <v>38077</v>
      </c>
      <c r="LP58" s="1">
        <v>0.7</v>
      </c>
      <c r="LQ58" s="1">
        <v>33767</v>
      </c>
      <c r="LR58" s="3">
        <f t="shared" si="65"/>
        <v>23636.899999999998</v>
      </c>
      <c r="LW58" s="3" t="str">
        <f t="shared" si="66"/>
        <v/>
      </c>
      <c r="MB58" s="3" t="str">
        <f t="shared" si="67"/>
        <v/>
      </c>
      <c r="MD58" s="6">
        <v>38442</v>
      </c>
      <c r="ME58" s="1">
        <v>0.32</v>
      </c>
      <c r="MF58" s="1">
        <v>1931966</v>
      </c>
      <c r="MG58" s="3">
        <f t="shared" si="68"/>
        <v>618229.12</v>
      </c>
      <c r="ML58" s="3" t="str">
        <f t="shared" si="69"/>
        <v/>
      </c>
      <c r="MQ58" s="3" t="str">
        <f t="shared" si="70"/>
        <v/>
      </c>
      <c r="MV58" s="3" t="str">
        <f t="shared" si="71"/>
        <v/>
      </c>
      <c r="NA58" s="3" t="str">
        <f t="shared" si="72"/>
        <v/>
      </c>
      <c r="NC58" s="6">
        <v>38442</v>
      </c>
      <c r="ND58" s="1">
        <v>2.9</v>
      </c>
      <c r="NE58" s="1">
        <v>1252504</v>
      </c>
      <c r="NF58" s="3">
        <f t="shared" si="73"/>
        <v>3632261.6</v>
      </c>
      <c r="NK58" s="3" t="str">
        <f t="shared" si="74"/>
        <v/>
      </c>
      <c r="NM58" s="6">
        <v>38442</v>
      </c>
      <c r="NN58" s="1">
        <v>1379.999724</v>
      </c>
      <c r="NO58" s="1">
        <v>8760</v>
      </c>
      <c r="NP58" s="3">
        <f t="shared" si="75"/>
        <v>12088797.58224</v>
      </c>
      <c r="NR58" s="6">
        <v>38442</v>
      </c>
      <c r="NS58" s="1">
        <v>58.5</v>
      </c>
      <c r="NT58" s="1">
        <v>1088713</v>
      </c>
      <c r="NU58" s="3">
        <f t="shared" si="76"/>
        <v>63689710.5</v>
      </c>
      <c r="NZ58" s="3" t="str">
        <f t="shared" si="77"/>
        <v/>
      </c>
      <c r="OB58" s="6">
        <v>38442</v>
      </c>
      <c r="OC58" s="1">
        <v>4.09</v>
      </c>
      <c r="OD58" s="1">
        <v>32501619</v>
      </c>
      <c r="OE58" s="3">
        <f t="shared" si="78"/>
        <v>132931621.70999999</v>
      </c>
      <c r="OG58" s="6">
        <v>38442</v>
      </c>
      <c r="OH58" s="1">
        <v>7.7999999999999996E-3</v>
      </c>
      <c r="OI58" s="1">
        <v>5783</v>
      </c>
      <c r="OJ58" s="3">
        <f t="shared" si="79"/>
        <v>45.107399999999998</v>
      </c>
      <c r="OO58" s="3" t="str">
        <f t="shared" si="80"/>
        <v/>
      </c>
      <c r="OQ58" s="6">
        <v>38442</v>
      </c>
      <c r="OR58" s="1">
        <v>979.19989999999996</v>
      </c>
      <c r="OS58" s="1">
        <v>51576</v>
      </c>
      <c r="OT58" s="3">
        <f t="shared" si="81"/>
        <v>50503214.042399995</v>
      </c>
      <c r="OV58" s="6">
        <v>38442</v>
      </c>
      <c r="OW58" s="1">
        <v>0.86</v>
      </c>
      <c r="OX58" s="1">
        <v>406800</v>
      </c>
      <c r="OY58" s="3">
        <f t="shared" si="82"/>
        <v>349848</v>
      </c>
      <c r="PA58" s="6">
        <v>38442</v>
      </c>
      <c r="PB58" s="1">
        <v>5.95</v>
      </c>
      <c r="PC58" s="1">
        <v>540413</v>
      </c>
      <c r="PD58" s="3">
        <f t="shared" si="83"/>
        <v>3215457.35</v>
      </c>
      <c r="PI58" s="3" t="str">
        <f t="shared" si="84"/>
        <v/>
      </c>
      <c r="PK58" s="6">
        <v>38442</v>
      </c>
      <c r="PL58" s="1">
        <v>1.1000000000000001</v>
      </c>
      <c r="PM58" s="1">
        <v>137400</v>
      </c>
      <c r="PN58" s="3">
        <f t="shared" si="85"/>
        <v>151140</v>
      </c>
      <c r="PS58" s="3" t="str">
        <f t="shared" si="86"/>
        <v/>
      </c>
      <c r="PX58" s="3" t="str">
        <f t="shared" si="87"/>
        <v/>
      </c>
      <c r="QC58" s="3" t="str">
        <f t="shared" si="88"/>
        <v/>
      </c>
      <c r="QE58" s="6">
        <v>38442</v>
      </c>
      <c r="QF58" s="1">
        <v>5.45</v>
      </c>
      <c r="QG58" s="1">
        <v>496800</v>
      </c>
      <c r="QH58" s="3">
        <f t="shared" si="89"/>
        <v>2707560</v>
      </c>
      <c r="QJ58" s="6">
        <v>37621</v>
      </c>
      <c r="QK58" s="1">
        <v>50</v>
      </c>
      <c r="QL58" s="1">
        <v>67</v>
      </c>
      <c r="QM58" s="3">
        <f t="shared" si="90"/>
        <v>3350</v>
      </c>
      <c r="QO58" s="6">
        <v>38442</v>
      </c>
      <c r="QP58" s="1">
        <v>3.2800000000000002</v>
      </c>
      <c r="QQ58" s="1">
        <v>1581200</v>
      </c>
      <c r="QR58" s="3">
        <f t="shared" si="91"/>
        <v>5186336</v>
      </c>
      <c r="QT58" s="6">
        <v>38442</v>
      </c>
      <c r="QU58" s="1">
        <v>42.5</v>
      </c>
      <c r="QV58" s="1">
        <v>444439</v>
      </c>
      <c r="QW58" s="3">
        <f t="shared" si="92"/>
        <v>18888657.5</v>
      </c>
      <c r="RB58" s="3" t="str">
        <f t="shared" si="93"/>
        <v/>
      </c>
      <c r="RD58" s="6">
        <v>34515</v>
      </c>
      <c r="RE58" s="1">
        <v>41</v>
      </c>
      <c r="RF58" s="1">
        <v>500</v>
      </c>
      <c r="RG58" s="3">
        <f t="shared" si="94"/>
        <v>20500</v>
      </c>
      <c r="RL58" s="3" t="str">
        <f t="shared" si="95"/>
        <v/>
      </c>
      <c r="RN58" s="6">
        <v>38442</v>
      </c>
      <c r="RO58" s="1">
        <v>68.400000000000006</v>
      </c>
      <c r="RP58" s="1">
        <v>806638</v>
      </c>
      <c r="RQ58" s="3">
        <f t="shared" si="96"/>
        <v>55174039.200000003</v>
      </c>
      <c r="RV58" s="3" t="str">
        <f t="shared" si="97"/>
        <v/>
      </c>
      <c r="RX58" s="6">
        <v>38442</v>
      </c>
      <c r="RY58" s="1">
        <v>7.75</v>
      </c>
      <c r="RZ58" s="1">
        <v>202928</v>
      </c>
      <c r="SA58" s="3">
        <f t="shared" si="98"/>
        <v>1572692</v>
      </c>
      <c r="SF58" s="3" t="str">
        <f t="shared" si="99"/>
        <v/>
      </c>
      <c r="SH58" s="6">
        <v>38442</v>
      </c>
      <c r="SI58" s="1">
        <v>14.9</v>
      </c>
      <c r="SJ58" s="1">
        <v>667676</v>
      </c>
      <c r="SK58" s="3">
        <f t="shared" si="100"/>
        <v>9948372.4000000004</v>
      </c>
      <c r="SM58" s="6">
        <v>38260</v>
      </c>
      <c r="SN58" s="1">
        <v>1050</v>
      </c>
      <c r="SO58" s="1">
        <v>25</v>
      </c>
      <c r="SP58" s="3">
        <f t="shared" si="101"/>
        <v>26250</v>
      </c>
      <c r="SU58" s="3" t="str">
        <f t="shared" si="102"/>
        <v/>
      </c>
      <c r="SZ58" s="3" t="str">
        <f t="shared" si="103"/>
        <v/>
      </c>
      <c r="TE58" s="3" t="str">
        <f t="shared" si="104"/>
        <v/>
      </c>
      <c r="TG58" s="6">
        <v>38442</v>
      </c>
      <c r="TH58" s="1">
        <v>32.200000000000003</v>
      </c>
      <c r="TI58" s="1">
        <v>592014</v>
      </c>
      <c r="TJ58" s="3">
        <f t="shared" si="105"/>
        <v>19062850.800000001</v>
      </c>
      <c r="TL58" s="6">
        <v>38442</v>
      </c>
      <c r="TM58" s="1">
        <v>1.8</v>
      </c>
      <c r="TN58" s="1">
        <v>541200</v>
      </c>
      <c r="TO58" s="3">
        <f t="shared" si="106"/>
        <v>974160</v>
      </c>
      <c r="TQ58" s="6">
        <v>38442</v>
      </c>
      <c r="TR58" s="1">
        <v>12.21</v>
      </c>
      <c r="TS58" s="1">
        <v>1170109</v>
      </c>
      <c r="TT58" s="3">
        <f t="shared" si="107"/>
        <v>14287030.890000001</v>
      </c>
      <c r="TY58" s="3" t="str">
        <f t="shared" si="108"/>
        <v/>
      </c>
      <c r="UA58" s="6">
        <v>38442</v>
      </c>
      <c r="UB58" s="1">
        <v>15.84</v>
      </c>
      <c r="UC58" s="1">
        <v>12495658</v>
      </c>
      <c r="UD58" s="3">
        <f t="shared" si="109"/>
        <v>197931222.72</v>
      </c>
      <c r="UI58" s="3" t="str">
        <f t="shared" si="110"/>
        <v/>
      </c>
      <c r="UN58" s="3" t="str">
        <f t="shared" si="111"/>
        <v/>
      </c>
      <c r="UP58" s="6">
        <v>38442</v>
      </c>
      <c r="UQ58" s="1">
        <v>17.8</v>
      </c>
      <c r="UR58" s="1">
        <v>179666</v>
      </c>
      <c r="US58" s="3">
        <f t="shared" si="112"/>
        <v>3198054.8000000003</v>
      </c>
      <c r="UX58" s="3" t="str">
        <f t="shared" si="113"/>
        <v/>
      </c>
      <c r="VC58" s="3" t="str">
        <f t="shared" si="114"/>
        <v/>
      </c>
      <c r="VH58" s="3" t="str">
        <f t="shared" si="115"/>
        <v/>
      </c>
      <c r="VM58" s="3" t="str">
        <f t="shared" si="116"/>
        <v/>
      </c>
      <c r="VO58" s="6">
        <v>38442</v>
      </c>
      <c r="VP58" s="1">
        <v>375</v>
      </c>
      <c r="VQ58" s="1">
        <v>9929</v>
      </c>
      <c r="VR58" s="3">
        <f t="shared" si="117"/>
        <v>3723375</v>
      </c>
      <c r="VT58" s="6">
        <v>38442</v>
      </c>
      <c r="VU58" s="1">
        <v>5.4</v>
      </c>
      <c r="VV58" s="1">
        <v>233276</v>
      </c>
      <c r="VW58" s="3">
        <f t="shared" si="118"/>
        <v>1259690.4000000001</v>
      </c>
      <c r="VY58" s="6">
        <v>38442</v>
      </c>
      <c r="VZ58" s="1">
        <v>3.141</v>
      </c>
      <c r="WA58" s="1">
        <v>401839</v>
      </c>
      <c r="WB58" s="3">
        <f t="shared" si="119"/>
        <v>1262176.2990000001</v>
      </c>
      <c r="WG58" s="3" t="str">
        <f t="shared" si="120"/>
        <v/>
      </c>
      <c r="WL58" s="3" t="str">
        <f t="shared" si="121"/>
        <v/>
      </c>
      <c r="WN58" s="6">
        <v>38442</v>
      </c>
      <c r="WO58" s="1">
        <v>16.136399999999998</v>
      </c>
      <c r="WP58" s="1">
        <v>29755</v>
      </c>
      <c r="WQ58" s="3">
        <f t="shared" si="122"/>
        <v>480138.58199999994</v>
      </c>
      <c r="WV58" s="3" t="str">
        <f t="shared" si="123"/>
        <v/>
      </c>
      <c r="WX58" s="6">
        <v>38442</v>
      </c>
      <c r="WY58" s="1">
        <v>2.99</v>
      </c>
      <c r="WZ58" s="1">
        <v>14861707</v>
      </c>
      <c r="XA58" s="3">
        <f t="shared" si="124"/>
        <v>44436503.93</v>
      </c>
      <c r="XC58" s="6">
        <v>38442</v>
      </c>
      <c r="XD58" s="1">
        <v>0.82</v>
      </c>
      <c r="XE58" s="1">
        <v>172095</v>
      </c>
      <c r="XF58" s="3">
        <f t="shared" si="125"/>
        <v>141117.9</v>
      </c>
      <c r="XK58" s="3" t="str">
        <f t="shared" si="126"/>
        <v/>
      </c>
      <c r="XM58" s="6">
        <v>38442</v>
      </c>
      <c r="XN58" s="1">
        <v>14.1</v>
      </c>
      <c r="XO58" s="1">
        <v>14200</v>
      </c>
      <c r="XP58" s="3">
        <f t="shared" si="127"/>
        <v>200220</v>
      </c>
      <c r="XU58" s="3" t="str">
        <f t="shared" si="128"/>
        <v/>
      </c>
      <c r="XW58" s="6">
        <v>38442</v>
      </c>
      <c r="XX58" s="1">
        <v>424</v>
      </c>
      <c r="XY58" s="1">
        <v>2419</v>
      </c>
      <c r="XZ58" s="3">
        <f t="shared" si="129"/>
        <v>1025656</v>
      </c>
      <c r="YE58" s="3" t="str">
        <f t="shared" si="130"/>
        <v/>
      </c>
      <c r="YG58" s="6">
        <v>38442</v>
      </c>
      <c r="YH58" s="1">
        <v>63.75</v>
      </c>
      <c r="YI58" s="1">
        <v>1399180</v>
      </c>
      <c r="YJ58" s="3">
        <f t="shared" si="131"/>
        <v>89197725</v>
      </c>
      <c r="YL58" s="6">
        <v>38442</v>
      </c>
      <c r="YM58" s="1">
        <v>5.08</v>
      </c>
      <c r="YN58" s="1">
        <v>3217920</v>
      </c>
      <c r="YO58" s="3">
        <f t="shared" si="132"/>
        <v>16347033.6</v>
      </c>
      <c r="YT58" s="3" t="str">
        <f t="shared" si="133"/>
        <v/>
      </c>
      <c r="YY58" s="3" t="str">
        <f t="shared" si="134"/>
        <v/>
      </c>
      <c r="ZD58" s="3" t="str">
        <f t="shared" si="135"/>
        <v/>
      </c>
      <c r="ZI58" s="3" t="str">
        <f t="shared" si="136"/>
        <v/>
      </c>
      <c r="ZK58" s="6">
        <v>38442</v>
      </c>
      <c r="ZL58" s="1">
        <v>3.42</v>
      </c>
      <c r="ZM58" s="1">
        <v>9591480</v>
      </c>
      <c r="ZN58" s="3">
        <f t="shared" si="137"/>
        <v>32802861.599999998</v>
      </c>
      <c r="ZS58" s="3" t="str">
        <f t="shared" si="138"/>
        <v/>
      </c>
      <c r="ZX58" s="3" t="str">
        <f t="shared" si="139"/>
        <v/>
      </c>
      <c r="AAC58" s="3" t="str">
        <f t="shared" si="140"/>
        <v/>
      </c>
      <c r="AAH58" s="3" t="str">
        <f t="shared" si="141"/>
        <v/>
      </c>
      <c r="AAM58" s="3" t="str">
        <f t="shared" si="142"/>
        <v/>
      </c>
      <c r="AAR58" s="3" t="str">
        <f t="shared" si="143"/>
        <v/>
      </c>
      <c r="AAW58" s="3" t="str">
        <f t="shared" si="144"/>
        <v/>
      </c>
      <c r="ABB58" s="3" t="str">
        <f t="shared" si="145"/>
        <v/>
      </c>
      <c r="ABG58" s="3" t="str">
        <f t="shared" si="146"/>
        <v/>
      </c>
      <c r="ABL58" s="3" t="str">
        <f t="shared" si="147"/>
        <v/>
      </c>
      <c r="ABN58" s="6">
        <v>38442</v>
      </c>
      <c r="ABO58" s="1">
        <v>9.43</v>
      </c>
      <c r="ABP58" s="1">
        <v>4680115</v>
      </c>
      <c r="ABQ58" s="3">
        <f t="shared" si="148"/>
        <v>44133484.449999996</v>
      </c>
      <c r="ABV58" s="3" t="str">
        <f t="shared" si="149"/>
        <v/>
      </c>
      <c r="ABX58" s="6">
        <v>38442</v>
      </c>
      <c r="ABY58" s="1">
        <v>0.9</v>
      </c>
      <c r="ABZ58" s="1">
        <v>71814</v>
      </c>
      <c r="ACA58" s="3">
        <f t="shared" si="150"/>
        <v>64632.6</v>
      </c>
      <c r="ACC58" s="6">
        <v>38442</v>
      </c>
      <c r="ACD58" s="1">
        <v>23.28</v>
      </c>
      <c r="ACE58" s="1">
        <v>6441088</v>
      </c>
      <c r="ACF58" s="3">
        <f t="shared" si="151"/>
        <v>149948528.64000002</v>
      </c>
      <c r="ACK58" s="3" t="str">
        <f t="shared" si="152"/>
        <v/>
      </c>
      <c r="ACP58" s="3" t="str">
        <f t="shared" si="153"/>
        <v/>
      </c>
      <c r="ACU58" s="3" t="str">
        <f t="shared" si="154"/>
        <v/>
      </c>
      <c r="ACZ58" s="3" t="str">
        <f t="shared" si="155"/>
        <v/>
      </c>
      <c r="ADB58" s="6">
        <v>38442</v>
      </c>
      <c r="ADC58" s="1">
        <v>10.62</v>
      </c>
      <c r="ADD58" s="1">
        <v>30379509</v>
      </c>
      <c r="ADE58" s="3">
        <f t="shared" si="156"/>
        <v>322630385.57999998</v>
      </c>
      <c r="ADG58" s="6">
        <v>38442</v>
      </c>
      <c r="ADH58" s="1">
        <v>9.56</v>
      </c>
      <c r="ADI58" s="1">
        <v>132678748</v>
      </c>
      <c r="ADJ58" s="3">
        <f t="shared" si="157"/>
        <v>1268408830.8800001</v>
      </c>
      <c r="ADL58" s="6">
        <v>38442</v>
      </c>
      <c r="ADM58" s="1">
        <v>6</v>
      </c>
      <c r="ADN58" s="1">
        <v>21437832</v>
      </c>
      <c r="ADO58" s="3">
        <f t="shared" si="158"/>
        <v>128626992</v>
      </c>
      <c r="ADT58" s="3" t="str">
        <f t="shared" si="159"/>
        <v/>
      </c>
      <c r="ADY58" s="3" t="str">
        <f t="shared" si="160"/>
        <v/>
      </c>
      <c r="AED58" s="3" t="str">
        <f t="shared" si="161"/>
        <v/>
      </c>
      <c r="AEF58" s="6">
        <v>38442</v>
      </c>
      <c r="AEG58" s="1">
        <v>12.5288</v>
      </c>
      <c r="AEH58" s="1">
        <v>243715</v>
      </c>
      <c r="AEI58" s="3">
        <f t="shared" si="162"/>
        <v>3053456.4920000001</v>
      </c>
      <c r="AEN58" s="3" t="str">
        <f t="shared" si="163"/>
        <v/>
      </c>
      <c r="AEP58" s="6"/>
      <c r="AES58" s="3" t="str">
        <f t="shared" si="164"/>
        <v/>
      </c>
      <c r="AEU58" s="6">
        <v>38442</v>
      </c>
      <c r="AEV58" s="1">
        <v>3.64</v>
      </c>
      <c r="AEW58" s="1">
        <v>13830749</v>
      </c>
      <c r="AEX58" s="3">
        <f t="shared" si="165"/>
        <v>50343926.359999999</v>
      </c>
      <c r="AEZ58" s="6">
        <v>38442</v>
      </c>
      <c r="AFA58" s="1">
        <v>25.76</v>
      </c>
      <c r="AFB58" s="1">
        <v>16145095</v>
      </c>
      <c r="AFC58" s="3">
        <f t="shared" si="166"/>
        <v>415897647.20000005</v>
      </c>
      <c r="AFH58" s="3" t="str">
        <f t="shared" si="167"/>
        <v/>
      </c>
      <c r="AFM58" s="3" t="str">
        <f t="shared" si="168"/>
        <v/>
      </c>
      <c r="AFR58" s="3" t="str">
        <f t="shared" si="169"/>
        <v/>
      </c>
      <c r="AFW58" s="3" t="str">
        <f t="shared" si="170"/>
        <v/>
      </c>
      <c r="AGB58" s="3" t="str">
        <f t="shared" si="171"/>
        <v/>
      </c>
      <c r="AGD58" s="6">
        <v>38442</v>
      </c>
      <c r="AGE58" s="1">
        <v>5.7731000000000003</v>
      </c>
      <c r="AGF58" s="1">
        <v>99649090</v>
      </c>
      <c r="AGG58" s="3">
        <f t="shared" si="172"/>
        <v>575284161.47900009</v>
      </c>
      <c r="AGL58" s="3" t="str">
        <f t="shared" si="173"/>
        <v/>
      </c>
      <c r="AGQ58" s="3" t="str">
        <f t="shared" si="174"/>
        <v/>
      </c>
      <c r="AGS58" s="6">
        <v>38442</v>
      </c>
      <c r="AGT58" s="1">
        <v>3.94</v>
      </c>
      <c r="AGU58" s="1">
        <v>12404805</v>
      </c>
      <c r="AGV58" s="3">
        <f t="shared" si="175"/>
        <v>48874931.700000003</v>
      </c>
      <c r="AGX58" s="6">
        <v>38442</v>
      </c>
      <c r="AGY58" s="1">
        <v>1.23</v>
      </c>
      <c r="AGZ58" s="1">
        <v>2008578</v>
      </c>
      <c r="AHA58" s="3">
        <f t="shared" si="176"/>
        <v>2470550.94</v>
      </c>
      <c r="AHC58" s="6">
        <v>38442</v>
      </c>
      <c r="AHD58" s="1">
        <v>7.28</v>
      </c>
      <c r="AHE58" s="1">
        <v>7814784</v>
      </c>
      <c r="AHF58" s="3">
        <f t="shared" si="177"/>
        <v>56891627.520000003</v>
      </c>
      <c r="AHK58" s="3" t="str">
        <f t="shared" si="178"/>
        <v/>
      </c>
      <c r="AHP58" s="3" t="str">
        <f t="shared" si="179"/>
        <v/>
      </c>
      <c r="AHU58" s="3" t="str">
        <f t="shared" si="180"/>
        <v/>
      </c>
      <c r="AHZ58" s="3" t="str">
        <f t="shared" si="181"/>
        <v/>
      </c>
      <c r="AIE58" s="3" t="str">
        <f t="shared" si="182"/>
        <v/>
      </c>
      <c r="AIJ58" s="3" t="str">
        <f t="shared" si="183"/>
        <v/>
      </c>
      <c r="AIO58" s="3" t="str">
        <f t="shared" si="184"/>
        <v/>
      </c>
      <c r="AIT58" s="3" t="str">
        <f t="shared" si="185"/>
        <v/>
      </c>
      <c r="AIY58" s="3" t="str">
        <f t="shared" si="186"/>
        <v/>
      </c>
      <c r="AJD58" s="3" t="str">
        <f t="shared" si="187"/>
        <v/>
      </c>
      <c r="AJI58" s="3" t="str">
        <f t="shared" si="188"/>
        <v/>
      </c>
      <c r="AJN58" s="3" t="str">
        <f t="shared" si="189"/>
        <v/>
      </c>
      <c r="AJS58" s="3" t="str">
        <f t="shared" si="190"/>
        <v/>
      </c>
      <c r="AJU58" s="6">
        <v>38442</v>
      </c>
      <c r="AJV58" s="1">
        <v>14</v>
      </c>
      <c r="AJW58" s="1">
        <v>5611138</v>
      </c>
      <c r="AJX58" s="3">
        <f t="shared" si="191"/>
        <v>78555932</v>
      </c>
      <c r="AKC58" s="3" t="str">
        <f t="shared" si="192"/>
        <v/>
      </c>
      <c r="AKH58" s="3" t="str">
        <f t="shared" si="193"/>
        <v/>
      </c>
      <c r="AKM58" s="3" t="str">
        <f t="shared" si="194"/>
        <v/>
      </c>
      <c r="AKR58" s="3" t="str">
        <f t="shared" si="195"/>
        <v/>
      </c>
      <c r="AKT58" s="6">
        <v>38442</v>
      </c>
      <c r="AKU58" s="1">
        <v>18.43</v>
      </c>
      <c r="AKV58" s="1">
        <v>959336</v>
      </c>
      <c r="AKW58" s="3">
        <f t="shared" si="196"/>
        <v>17680562.48</v>
      </c>
      <c r="AKY58" s="6">
        <v>38442</v>
      </c>
      <c r="AKZ58" s="1">
        <v>16.04</v>
      </c>
      <c r="ALA58" s="1">
        <v>18735174</v>
      </c>
      <c r="ALB58" s="3">
        <f t="shared" si="197"/>
        <v>300512190.95999998</v>
      </c>
      <c r="ALG58" s="3" t="str">
        <f t="shared" si="198"/>
        <v/>
      </c>
      <c r="ALI58" s="6">
        <v>38442</v>
      </c>
      <c r="ALJ58" s="1">
        <v>2.84</v>
      </c>
      <c r="ALK58" s="1">
        <v>13483789</v>
      </c>
      <c r="ALL58" s="3">
        <f t="shared" si="199"/>
        <v>38293960.759999998</v>
      </c>
      <c r="ALQ58" s="3" t="str">
        <f t="shared" si="200"/>
        <v/>
      </c>
      <c r="ALV58" s="3" t="str">
        <f t="shared" si="201"/>
        <v/>
      </c>
      <c r="AMA58" s="3" t="str">
        <f t="shared" si="202"/>
        <v/>
      </c>
      <c r="AMF58" s="3" t="str">
        <f t="shared" si="203"/>
        <v/>
      </c>
      <c r="AMK58" s="3" t="str">
        <f t="shared" si="204"/>
        <v/>
      </c>
      <c r="AMP58" s="3" t="str">
        <f t="shared" si="205"/>
        <v/>
      </c>
      <c r="AMU58" s="3" t="str">
        <f t="shared" si="206"/>
        <v/>
      </c>
      <c r="AMZ58" s="3" t="str">
        <f t="shared" si="207"/>
        <v/>
      </c>
      <c r="ANB58" s="6">
        <v>38442</v>
      </c>
      <c r="ANC58" s="1">
        <v>11.77</v>
      </c>
      <c r="AND58" s="1">
        <v>20040017</v>
      </c>
      <c r="ANE58" s="3">
        <f t="shared" si="208"/>
        <v>235871000.09</v>
      </c>
      <c r="ANJ58" s="3" t="str">
        <f t="shared" si="209"/>
        <v/>
      </c>
      <c r="ANO58" s="3" t="str">
        <f t="shared" si="210"/>
        <v/>
      </c>
      <c r="ANQ58" s="6">
        <v>38442</v>
      </c>
      <c r="ANR58" s="1">
        <v>39.36</v>
      </c>
      <c r="ANS58" s="1">
        <v>694846</v>
      </c>
      <c r="ANT58" s="3">
        <f t="shared" si="211"/>
        <v>27349138.559999999</v>
      </c>
      <c r="ANV58" s="6">
        <v>38442</v>
      </c>
      <c r="ANW58" s="1">
        <v>11.44</v>
      </c>
      <c r="ANX58" s="1">
        <v>11505079</v>
      </c>
      <c r="ANY58" s="3">
        <f t="shared" si="212"/>
        <v>131618103.75999999</v>
      </c>
      <c r="AOD58" s="3" t="str">
        <f t="shared" si="213"/>
        <v/>
      </c>
      <c r="AOI58" s="3" t="str">
        <f t="shared" si="214"/>
        <v/>
      </c>
      <c r="AOK58" s="6">
        <v>38442</v>
      </c>
      <c r="AOL58" s="1">
        <v>115.2</v>
      </c>
      <c r="AOM58" s="1">
        <v>78318</v>
      </c>
      <c r="AON58" s="3">
        <f t="shared" si="215"/>
        <v>9022233.5999999996</v>
      </c>
      <c r="AOS58" s="3" t="str">
        <f t="shared" si="216"/>
        <v/>
      </c>
      <c r="AOX58" s="3" t="str">
        <f t="shared" si="217"/>
        <v/>
      </c>
      <c r="APC58" s="3" t="str">
        <f t="shared" si="218"/>
        <v/>
      </c>
      <c r="APH58" s="3" t="str">
        <f t="shared" si="219"/>
        <v/>
      </c>
      <c r="APM58" s="3" t="str">
        <f t="shared" si="220"/>
        <v/>
      </c>
      <c r="APR58" s="3" t="str">
        <f t="shared" si="221"/>
        <v/>
      </c>
      <c r="APW58" s="3" t="str">
        <f t="shared" si="222"/>
        <v/>
      </c>
      <c r="APY58" s="6">
        <v>38442</v>
      </c>
      <c r="APZ58" s="1">
        <v>7.4</v>
      </c>
      <c r="AQA58" s="1">
        <v>3037843</v>
      </c>
      <c r="AQB58" s="3">
        <f t="shared" si="223"/>
        <v>22480038.199999999</v>
      </c>
      <c r="AQG58" s="3" t="str">
        <f t="shared" si="224"/>
        <v/>
      </c>
      <c r="AQL58" s="3" t="str">
        <f t="shared" si="225"/>
        <v/>
      </c>
      <c r="AQQ58" s="3" t="str">
        <f t="shared" si="226"/>
        <v/>
      </c>
      <c r="AQS58" s="6">
        <v>38442</v>
      </c>
      <c r="AQT58" s="1">
        <v>8.85</v>
      </c>
      <c r="AQU58" s="1">
        <v>9278916</v>
      </c>
      <c r="AQV58" s="3">
        <f t="shared" si="227"/>
        <v>82118406.599999994</v>
      </c>
      <c r="ARA58" s="3" t="str">
        <f t="shared" si="228"/>
        <v/>
      </c>
      <c r="ARC58" s="6">
        <v>38442</v>
      </c>
      <c r="ARD58" s="1">
        <v>43.23</v>
      </c>
      <c r="ARE58" s="1">
        <v>65514606</v>
      </c>
      <c r="ARF58" s="3">
        <f t="shared" si="229"/>
        <v>2832196417.3799996</v>
      </c>
      <c r="ARH58" s="6">
        <v>38442</v>
      </c>
      <c r="ARI58" s="1">
        <v>1.67</v>
      </c>
      <c r="ARJ58" s="1">
        <v>51535012</v>
      </c>
      <c r="ARK58" s="3">
        <f t="shared" si="230"/>
        <v>86063470.039999992</v>
      </c>
      <c r="ARP58" s="3" t="str">
        <f t="shared" si="231"/>
        <v/>
      </c>
      <c r="ARU58" s="3" t="str">
        <f t="shared" si="232"/>
        <v/>
      </c>
      <c r="ARZ58" s="3" t="str">
        <f t="shared" si="233"/>
        <v/>
      </c>
      <c r="ASE58" s="3" t="str">
        <f t="shared" si="234"/>
        <v/>
      </c>
      <c r="ASJ58" s="3" t="str">
        <f t="shared" si="235"/>
        <v/>
      </c>
      <c r="ASO58" s="3" t="str">
        <f t="shared" si="236"/>
        <v/>
      </c>
      <c r="ASQ58" s="6">
        <v>38442</v>
      </c>
      <c r="ASR58" s="1">
        <v>15.466699999999999</v>
      </c>
      <c r="ASS58" s="1">
        <v>252991757</v>
      </c>
      <c r="AST58" s="3">
        <f t="shared" si="237"/>
        <v>3912947607.9919</v>
      </c>
      <c r="ASY58" s="3" t="str">
        <f t="shared" si="238"/>
        <v/>
      </c>
      <c r="ATD58" s="3" t="str">
        <f t="shared" si="239"/>
        <v/>
      </c>
      <c r="ATF58" s="6">
        <v>38442</v>
      </c>
      <c r="ATG58" s="1">
        <v>5.89</v>
      </c>
      <c r="ATH58" s="1">
        <v>109265200</v>
      </c>
      <c r="ATI58" s="3">
        <f t="shared" si="240"/>
        <v>643572028</v>
      </c>
      <c r="ATN58" s="3" t="str">
        <f t="shared" si="241"/>
        <v/>
      </c>
      <c r="ATS58" s="3" t="str">
        <f t="shared" si="242"/>
        <v/>
      </c>
      <c r="ATX58" s="3" t="str">
        <f t="shared" si="243"/>
        <v/>
      </c>
      <c r="ATZ58" s="6">
        <v>38442</v>
      </c>
      <c r="AUA58" s="1">
        <v>17.565000000000001</v>
      </c>
      <c r="AUB58" s="1">
        <v>1196600</v>
      </c>
      <c r="AUC58" s="3">
        <f t="shared" si="244"/>
        <v>21018279</v>
      </c>
      <c r="AUH58" s="3" t="str">
        <f t="shared" si="245"/>
        <v/>
      </c>
      <c r="AUM58" s="3" t="str">
        <f t="shared" si="246"/>
        <v/>
      </c>
      <c r="AUR58" s="3" t="str">
        <f t="shared" si="247"/>
        <v/>
      </c>
      <c r="AUT58" s="6">
        <v>38442</v>
      </c>
      <c r="AUU58" s="1">
        <v>15.95</v>
      </c>
      <c r="AUV58" s="1">
        <v>5719067</v>
      </c>
      <c r="AUW58" s="3">
        <f t="shared" si="248"/>
        <v>91219118.649999991</v>
      </c>
      <c r="AVB58" s="3" t="str">
        <f t="shared" si="249"/>
        <v/>
      </c>
      <c r="AVD58" s="6">
        <v>38442</v>
      </c>
      <c r="AVE58" s="1">
        <v>15.07</v>
      </c>
      <c r="AVF58" s="1">
        <v>166427029</v>
      </c>
      <c r="AVG58" s="3">
        <f t="shared" si="250"/>
        <v>2508055327.0300002</v>
      </c>
      <c r="AVI58" s="6">
        <v>38442</v>
      </c>
      <c r="AVJ58" s="1">
        <v>38.08</v>
      </c>
      <c r="AVK58" s="1">
        <v>37468900</v>
      </c>
      <c r="AVL58" s="3">
        <f t="shared" si="251"/>
        <v>1426815712</v>
      </c>
      <c r="AVQ58" s="3" t="str">
        <f t="shared" si="252"/>
        <v/>
      </c>
      <c r="AVS58" s="6"/>
      <c r="AVV58" s="3" t="str">
        <f t="shared" si="253"/>
        <v/>
      </c>
      <c r="AVX58" s="6">
        <v>38442</v>
      </c>
      <c r="AVY58" s="1">
        <v>15.09</v>
      </c>
      <c r="AVZ58" s="1">
        <v>54187263</v>
      </c>
      <c r="AWA58" s="3">
        <f t="shared" si="254"/>
        <v>817685798.66999996</v>
      </c>
      <c r="AWF58" s="3" t="str">
        <f t="shared" si="255"/>
        <v/>
      </c>
      <c r="AWK58" s="3" t="str">
        <f t="shared" si="256"/>
        <v/>
      </c>
      <c r="AWP58" s="3" t="str">
        <f t="shared" si="257"/>
        <v/>
      </c>
      <c r="AWU58" s="3" t="str">
        <f t="shared" si="258"/>
        <v/>
      </c>
      <c r="AWZ58" s="3" t="str">
        <f t="shared" si="259"/>
        <v/>
      </c>
      <c r="AXE58" s="3" t="str">
        <f t="shared" si="260"/>
        <v/>
      </c>
      <c r="AXG58" s="6">
        <v>38442</v>
      </c>
      <c r="AXH58" s="1">
        <v>5.9725000000000001</v>
      </c>
      <c r="AXI58" s="1">
        <v>9474556</v>
      </c>
      <c r="AXJ58" s="3">
        <f t="shared" si="261"/>
        <v>56586785.710000001</v>
      </c>
      <c r="AXO58" s="3" t="str">
        <f t="shared" si="262"/>
        <v/>
      </c>
      <c r="AXT58" s="3" t="str">
        <f t="shared" si="263"/>
        <v/>
      </c>
      <c r="AXY58" s="3" t="str">
        <f t="shared" si="264"/>
        <v/>
      </c>
      <c r="AYA58" s="6">
        <v>38442</v>
      </c>
      <c r="AYB58" s="1">
        <v>7.21</v>
      </c>
      <c r="AYC58" s="1">
        <v>36604830</v>
      </c>
      <c r="AYD58" s="3">
        <f t="shared" si="265"/>
        <v>263920824.30000001</v>
      </c>
      <c r="AYF58" s="6">
        <v>38442</v>
      </c>
      <c r="AYG58" s="1">
        <v>17.84</v>
      </c>
      <c r="AYH58" s="1">
        <v>29239947</v>
      </c>
      <c r="AYI58" s="3">
        <f t="shared" si="266"/>
        <v>521640654.48000002</v>
      </c>
      <c r="AYK58" s="6">
        <v>38442</v>
      </c>
      <c r="AYL58" s="1">
        <v>4.54</v>
      </c>
      <c r="AYM58" s="1">
        <v>3037837</v>
      </c>
      <c r="AYN58" s="3">
        <f t="shared" si="267"/>
        <v>13791779.98</v>
      </c>
      <c r="AYP58" s="6">
        <v>38442</v>
      </c>
      <c r="AYQ58" s="1">
        <v>16.684999999999999</v>
      </c>
      <c r="AYR58" s="1">
        <v>7489600</v>
      </c>
      <c r="AYS58" s="3">
        <f t="shared" si="268"/>
        <v>124963975.99999999</v>
      </c>
      <c r="AYX58" s="3" t="str">
        <f t="shared" si="269"/>
        <v/>
      </c>
      <c r="AYZ58" s="6">
        <v>38442</v>
      </c>
      <c r="AZA58" s="1">
        <v>7.5956999999999999</v>
      </c>
      <c r="AZB58" s="1">
        <v>373481158</v>
      </c>
      <c r="AZC58" s="3">
        <f t="shared" si="270"/>
        <v>2836850831.8206</v>
      </c>
      <c r="AZH58" s="3" t="str">
        <f t="shared" si="271"/>
        <v/>
      </c>
      <c r="AZJ58" s="6">
        <v>38442</v>
      </c>
      <c r="AZK58" s="1">
        <v>20.89</v>
      </c>
      <c r="AZL58" s="1">
        <v>32366411</v>
      </c>
      <c r="AZM58" s="3">
        <f t="shared" si="272"/>
        <v>676134325.78999996</v>
      </c>
      <c r="AZR58" s="3" t="str">
        <f t="shared" si="273"/>
        <v/>
      </c>
      <c r="AZT58" s="6">
        <v>38442</v>
      </c>
      <c r="AZU58" s="1">
        <v>22.79</v>
      </c>
      <c r="AZV58" s="1">
        <v>27403223</v>
      </c>
      <c r="AZW58" s="3">
        <f t="shared" si="274"/>
        <v>624519452.16999996</v>
      </c>
      <c r="BAB58" s="3" t="str">
        <f t="shared" si="275"/>
        <v/>
      </c>
      <c r="BAG58" s="3" t="str">
        <f t="shared" si="276"/>
        <v/>
      </c>
      <c r="BAL58" s="3" t="str">
        <f t="shared" si="277"/>
        <v/>
      </c>
      <c r="BAQ58" s="3" t="str">
        <f t="shared" si="278"/>
        <v/>
      </c>
      <c r="BAS58" s="6">
        <v>38442</v>
      </c>
      <c r="BAT58" s="1">
        <v>10</v>
      </c>
      <c r="BAU58" s="1">
        <v>15083712</v>
      </c>
      <c r="BAV58" s="3">
        <f t="shared" si="279"/>
        <v>150837120</v>
      </c>
      <c r="BBA58" s="3" t="str">
        <f t="shared" si="280"/>
        <v/>
      </c>
      <c r="BBF58" s="3" t="str">
        <f t="shared" si="281"/>
        <v/>
      </c>
      <c r="BBK58" s="3" t="str">
        <f t="shared" si="282"/>
        <v/>
      </c>
      <c r="BBP58" s="3" t="str">
        <f t="shared" si="283"/>
        <v/>
      </c>
      <c r="BBU58" s="3" t="str">
        <f t="shared" si="284"/>
        <v/>
      </c>
      <c r="BBW58" s="6">
        <v>38442</v>
      </c>
      <c r="BBX58" s="1">
        <v>31.32</v>
      </c>
      <c r="BBY58" s="1">
        <v>113856890</v>
      </c>
      <c r="BBZ58" s="3">
        <f t="shared" si="285"/>
        <v>3565997794.8000002</v>
      </c>
      <c r="BCE58" s="3" t="str">
        <f t="shared" si="286"/>
        <v/>
      </c>
      <c r="BCJ58" s="3" t="str">
        <f t="shared" si="287"/>
        <v/>
      </c>
      <c r="BCO58" s="3" t="str">
        <f t="shared" si="288"/>
        <v/>
      </c>
      <c r="BCT58" s="3" t="str">
        <f t="shared" si="289"/>
        <v/>
      </c>
      <c r="BCY58" s="3" t="str">
        <f t="shared" si="290"/>
        <v/>
      </c>
      <c r="BDD58" s="3" t="str">
        <f t="shared" si="291"/>
        <v/>
      </c>
      <c r="BDI58" s="3" t="str">
        <f t="shared" si="292"/>
        <v/>
      </c>
      <c r="BDN58" s="3" t="str">
        <f t="shared" si="293"/>
        <v/>
      </c>
      <c r="BDS58" s="3" t="str">
        <f t="shared" si="294"/>
        <v/>
      </c>
      <c r="BDU58" s="6">
        <v>38442</v>
      </c>
      <c r="BDV58" s="1">
        <v>13.94</v>
      </c>
      <c r="BDW58" s="1">
        <v>69397643</v>
      </c>
      <c r="BDX58" s="3">
        <f t="shared" si="295"/>
        <v>967403143.41999996</v>
      </c>
      <c r="BDZ58" s="6">
        <v>38442</v>
      </c>
      <c r="BEA58" s="1">
        <v>12.03</v>
      </c>
      <c r="BEB58" s="1">
        <v>164481430</v>
      </c>
      <c r="BEC58" s="3">
        <f t="shared" si="296"/>
        <v>1978711602.8999999</v>
      </c>
      <c r="BEH58" s="3" t="str">
        <f t="shared" si="297"/>
        <v/>
      </c>
      <c r="BEM58" s="3" t="str">
        <f t="shared" si="298"/>
        <v/>
      </c>
      <c r="BER58" s="3" t="str">
        <f t="shared" si="299"/>
        <v/>
      </c>
      <c r="BET58" s="6">
        <v>38442</v>
      </c>
      <c r="BEU58" s="1">
        <v>36.75</v>
      </c>
      <c r="BEV58" s="1">
        <v>54663000</v>
      </c>
      <c r="BEW58" s="3">
        <f t="shared" si="300"/>
        <v>2008865250</v>
      </c>
      <c r="BEY58" s="6">
        <v>38442</v>
      </c>
      <c r="BEZ58" s="1">
        <v>34.44</v>
      </c>
      <c r="BFA58" s="1">
        <v>22396200</v>
      </c>
      <c r="BFB58" s="3">
        <f t="shared" si="301"/>
        <v>771325128</v>
      </c>
      <c r="BFD58" s="6">
        <v>38442</v>
      </c>
      <c r="BFE58" s="1">
        <v>8.83</v>
      </c>
      <c r="BFF58" s="1">
        <v>5859389</v>
      </c>
      <c r="BFG58" s="3">
        <f t="shared" si="302"/>
        <v>51738404.869999997</v>
      </c>
      <c r="BFL58" s="3" t="str">
        <f t="shared" si="303"/>
        <v/>
      </c>
      <c r="BFN58" s="6">
        <v>38442</v>
      </c>
      <c r="BFO58" s="1">
        <v>5.92</v>
      </c>
      <c r="BFP58" s="1">
        <v>491127538</v>
      </c>
      <c r="BFQ58" s="3">
        <f t="shared" si="304"/>
        <v>2907475024.96</v>
      </c>
      <c r="BFS58" s="6">
        <v>38442</v>
      </c>
      <c r="BFT58" s="1">
        <v>2.0051000000000001</v>
      </c>
      <c r="BFU58" s="1">
        <v>256991100</v>
      </c>
      <c r="BFV58" s="3">
        <f t="shared" si="305"/>
        <v>515292854.61000001</v>
      </c>
      <c r="BFX58" s="6">
        <v>38442</v>
      </c>
      <c r="BFY58" s="1">
        <v>17.420000000000002</v>
      </c>
      <c r="BFZ58" s="1">
        <v>5491000</v>
      </c>
      <c r="BGA58" s="3">
        <f t="shared" si="306"/>
        <v>95653220.000000015</v>
      </c>
      <c r="BGF58" s="3" t="str">
        <f t="shared" si="307"/>
        <v/>
      </c>
      <c r="BGH58" s="6">
        <v>38442</v>
      </c>
      <c r="BGI58" s="1">
        <v>23.5</v>
      </c>
      <c r="BGJ58" s="1">
        <v>39911000</v>
      </c>
      <c r="BGK58" s="3">
        <f t="shared" si="308"/>
        <v>937908500</v>
      </c>
      <c r="BGM58" s="6">
        <v>38442</v>
      </c>
      <c r="BGN58" s="1">
        <v>33.76</v>
      </c>
      <c r="BGO58" s="1">
        <v>10803725</v>
      </c>
      <c r="BGP58" s="3">
        <f t="shared" si="309"/>
        <v>364733756</v>
      </c>
      <c r="BGR58" s="6">
        <v>38442</v>
      </c>
      <c r="BGS58" s="1">
        <v>26.96</v>
      </c>
      <c r="BGT58" s="1">
        <v>57587700</v>
      </c>
      <c r="BGU58" s="3">
        <f t="shared" si="310"/>
        <v>1552564392</v>
      </c>
      <c r="BGZ58" s="3" t="str">
        <f t="shared" si="311"/>
        <v/>
      </c>
      <c r="BHB58" s="6">
        <v>38442</v>
      </c>
      <c r="BHC58" s="1">
        <v>6.78</v>
      </c>
      <c r="BHD58" s="1">
        <v>21881465</v>
      </c>
      <c r="BHE58" s="3">
        <f t="shared" si="312"/>
        <v>148356332.70000002</v>
      </c>
      <c r="BHJ58" s="3" t="str">
        <f t="shared" si="313"/>
        <v/>
      </c>
      <c r="BHL58" s="6">
        <v>38442</v>
      </c>
      <c r="BHM58" s="1">
        <v>12.04</v>
      </c>
      <c r="BHN58" s="1">
        <v>349391271</v>
      </c>
      <c r="BHO58" s="3">
        <f t="shared" si="314"/>
        <v>4206670902.8399997</v>
      </c>
      <c r="BHQ58" s="6">
        <v>38442</v>
      </c>
      <c r="BHR58" s="1">
        <v>30.356300000000001</v>
      </c>
      <c r="BHS58" s="1">
        <v>68424300</v>
      </c>
      <c r="BHT58" s="3">
        <f t="shared" si="315"/>
        <v>2077108578.0900002</v>
      </c>
      <c r="BHV58" s="6">
        <v>38442</v>
      </c>
      <c r="BHW58" s="1">
        <v>44.06</v>
      </c>
      <c r="BHX58" s="1">
        <v>19995572</v>
      </c>
      <c r="BHY58" s="3">
        <f t="shared" si="316"/>
        <v>881004902.32000005</v>
      </c>
      <c r="BIA58" s="6">
        <v>38442</v>
      </c>
      <c r="BIB58" s="1">
        <v>22.06</v>
      </c>
      <c r="BIC58" s="1">
        <v>595208511</v>
      </c>
      <c r="BID58" s="3">
        <f t="shared" si="317"/>
        <v>13130299752.66</v>
      </c>
      <c r="BIF58" s="6">
        <v>38442</v>
      </c>
      <c r="BIG58" s="1">
        <v>19.55</v>
      </c>
      <c r="BIH58" s="1">
        <v>255309400</v>
      </c>
      <c r="BII58" s="3">
        <f t="shared" si="318"/>
        <v>4991298770</v>
      </c>
      <c r="BIK58" s="6">
        <v>38442</v>
      </c>
      <c r="BIL58" s="1">
        <v>8.4525000000000006</v>
      </c>
      <c r="BIM58" s="1">
        <v>97272692</v>
      </c>
      <c r="BIN58" s="3">
        <f t="shared" si="319"/>
        <v>822197429.13000011</v>
      </c>
      <c r="BIP58" s="6">
        <v>38442</v>
      </c>
      <c r="BIQ58" s="1">
        <v>21.84</v>
      </c>
      <c r="BIR58" s="1">
        <v>339827000</v>
      </c>
      <c r="BIS58" s="3">
        <f t="shared" si="320"/>
        <v>7421821680</v>
      </c>
      <c r="BIU58" s="6">
        <v>38442</v>
      </c>
      <c r="BIV58" s="1">
        <v>14.95</v>
      </c>
      <c r="BIW58" s="1">
        <v>115650800</v>
      </c>
      <c r="BIX58" s="3">
        <f t="shared" si="321"/>
        <v>1728979460</v>
      </c>
      <c r="BIZ58" s="6">
        <v>38442</v>
      </c>
      <c r="BJA58" s="1">
        <v>27.66</v>
      </c>
      <c r="BJB58" s="1">
        <v>341256751</v>
      </c>
      <c r="BJC58" s="3">
        <f t="shared" si="322"/>
        <v>9439161732.6599998</v>
      </c>
      <c r="BJH58" s="3" t="str">
        <f t="shared" si="323"/>
        <v/>
      </c>
      <c r="BJJ58" s="6">
        <v>38442</v>
      </c>
      <c r="BJK58" s="1">
        <v>18.100000000000001</v>
      </c>
      <c r="BJL58" s="1">
        <v>79124535</v>
      </c>
      <c r="BJM58" s="3">
        <f t="shared" si="324"/>
        <v>1432154083.5</v>
      </c>
      <c r="BJR58" s="3" t="str">
        <f t="shared" si="325"/>
        <v/>
      </c>
      <c r="BJT58" s="6">
        <v>38442</v>
      </c>
      <c r="BJU58" s="1">
        <v>16.12</v>
      </c>
      <c r="BJV58" s="1">
        <v>768570700</v>
      </c>
      <c r="BJW58" s="3">
        <f t="shared" si="326"/>
        <v>12389359684</v>
      </c>
      <c r="BKB58" s="3" t="str">
        <f t="shared" si="327"/>
        <v/>
      </c>
      <c r="BKG58" s="3" t="str">
        <f t="shared" si="328"/>
        <v/>
      </c>
      <c r="BKI58" s="6">
        <v>38442</v>
      </c>
      <c r="BKJ58" s="1">
        <v>40.869999999999997</v>
      </c>
      <c r="BKK58" s="1">
        <v>350766346</v>
      </c>
      <c r="BKL58" s="3">
        <f t="shared" si="329"/>
        <v>14335820561.019999</v>
      </c>
      <c r="BKQ58" s="3" t="str">
        <f t="shared" si="330"/>
        <v/>
      </c>
      <c r="BKS58" s="6">
        <v>38442</v>
      </c>
      <c r="BKT58" s="1">
        <v>6.24</v>
      </c>
      <c r="BKU58" s="1">
        <v>65390027</v>
      </c>
      <c r="BKV58" s="3">
        <f t="shared" si="331"/>
        <v>408033768.48000002</v>
      </c>
      <c r="BKX58" s="6">
        <v>38442</v>
      </c>
      <c r="BKY58" s="1">
        <v>62.99</v>
      </c>
      <c r="BKZ58" s="1">
        <v>58605500</v>
      </c>
      <c r="BLA58" s="3">
        <f t="shared" si="332"/>
        <v>3691560445</v>
      </c>
      <c r="BLC58" s="6">
        <v>38442</v>
      </c>
      <c r="BLD58" s="1">
        <v>46.01</v>
      </c>
      <c r="BLE58" s="1">
        <v>368996627</v>
      </c>
      <c r="BLF58" s="3">
        <f t="shared" si="333"/>
        <v>16977534808.269999</v>
      </c>
      <c r="BLH58" s="6">
        <v>38442</v>
      </c>
      <c r="BLI58" s="1">
        <v>69.099999999999994</v>
      </c>
      <c r="BLJ58" s="1">
        <v>14563300</v>
      </c>
      <c r="BLK58" s="3">
        <f t="shared" si="334"/>
        <v>1006324029.9999999</v>
      </c>
      <c r="BLM58" s="6">
        <v>38442</v>
      </c>
      <c r="BLN58" s="1">
        <v>29.23</v>
      </c>
      <c r="BLO58" s="1">
        <v>448645432</v>
      </c>
      <c r="BLP58" s="3">
        <f t="shared" si="335"/>
        <v>13113905977.360001</v>
      </c>
      <c r="BLR58" s="6">
        <v>38442</v>
      </c>
      <c r="BLS58" s="1">
        <v>21.33</v>
      </c>
      <c r="BLT58" s="1">
        <v>1151039536</v>
      </c>
      <c r="BLU58" s="3">
        <f t="shared" si="336"/>
        <v>24551673302.879997</v>
      </c>
      <c r="BLZ58" s="3" t="str">
        <f t="shared" si="337"/>
        <v/>
      </c>
      <c r="BMB58" s="6">
        <v>38442</v>
      </c>
      <c r="BMC58" s="1">
        <v>14.957699999999999</v>
      </c>
      <c r="BMD58" s="1">
        <v>157563200</v>
      </c>
      <c r="BME58" s="3">
        <f t="shared" si="338"/>
        <v>2356783076.6399999</v>
      </c>
      <c r="BMJ58" s="3" t="str">
        <f t="shared" si="339"/>
        <v/>
      </c>
      <c r="BML58" s="6">
        <v>38442</v>
      </c>
      <c r="BMM58" s="1">
        <v>22.883299999999998</v>
      </c>
      <c r="BMN58" s="1">
        <v>204825000</v>
      </c>
      <c r="BMO58" s="3">
        <f t="shared" si="340"/>
        <v>4687071922.5</v>
      </c>
      <c r="BMQ58" s="6">
        <v>38442</v>
      </c>
      <c r="BMR58" s="1">
        <v>12.75</v>
      </c>
      <c r="BMS58" s="1">
        <v>156869700</v>
      </c>
      <c r="BMT58" s="3">
        <f t="shared" si="341"/>
        <v>2000088675</v>
      </c>
      <c r="BMV58" s="6">
        <v>38442</v>
      </c>
      <c r="BMW58" s="1">
        <v>14.37</v>
      </c>
      <c r="BMX58" s="1">
        <v>5785700</v>
      </c>
      <c r="BMY58" s="3">
        <f t="shared" si="342"/>
        <v>83140509</v>
      </c>
      <c r="BND58" s="3" t="str">
        <f t="shared" si="343"/>
        <v/>
      </c>
      <c r="BNF58" s="6">
        <v>38442</v>
      </c>
      <c r="BNG58" s="1">
        <v>34.1</v>
      </c>
      <c r="BNH58" s="1">
        <v>141037800</v>
      </c>
      <c r="BNI58" s="3">
        <f t="shared" si="344"/>
        <v>4809388980</v>
      </c>
      <c r="BNK58" s="6">
        <v>38442</v>
      </c>
      <c r="BNL58" s="1">
        <v>37.75</v>
      </c>
      <c r="BNM58" s="1">
        <v>115378800</v>
      </c>
      <c r="BNN58" s="3">
        <f t="shared" si="345"/>
        <v>4355549700</v>
      </c>
      <c r="BNP58" s="6">
        <v>38442</v>
      </c>
      <c r="BNQ58" s="1">
        <v>28.86</v>
      </c>
      <c r="BNR58" s="1">
        <v>193397415</v>
      </c>
      <c r="BNS58" s="3">
        <f t="shared" si="346"/>
        <v>5581449396.8999996</v>
      </c>
      <c r="BNU58" s="6">
        <v>38442</v>
      </c>
      <c r="BNV58" s="1">
        <v>37.799999999999997</v>
      </c>
      <c r="BNW58" s="1">
        <v>24021500</v>
      </c>
      <c r="BNX58" s="3">
        <f t="shared" si="347"/>
        <v>908012699.99999988</v>
      </c>
      <c r="BNZ58" s="6">
        <v>38442</v>
      </c>
      <c r="BOA58" s="1">
        <v>51.78</v>
      </c>
      <c r="BOB58" s="1">
        <v>316257536</v>
      </c>
      <c r="BOC58" s="3">
        <f t="shared" si="348"/>
        <v>16375815214.08</v>
      </c>
      <c r="BOE58" s="6">
        <v>38442</v>
      </c>
      <c r="BOF58" s="1">
        <v>42.34</v>
      </c>
      <c r="BOG58" s="1">
        <v>8051064</v>
      </c>
      <c r="BOH58" s="3">
        <f t="shared" si="349"/>
        <v>340882049.76000005</v>
      </c>
      <c r="BOJ58" s="6">
        <v>38442</v>
      </c>
      <c r="BOK58" s="1">
        <v>9.9609000000000005</v>
      </c>
      <c r="BOL58" s="1">
        <v>860857700</v>
      </c>
      <c r="BOM58" s="3">
        <f t="shared" si="350"/>
        <v>8574917463.9300003</v>
      </c>
      <c r="BOO58" s="6">
        <v>38442</v>
      </c>
      <c r="BOP58" s="1">
        <v>21.885000000000002</v>
      </c>
      <c r="BOQ58" s="1">
        <v>238338150</v>
      </c>
      <c r="BOR58" s="3">
        <f t="shared" si="351"/>
        <v>5216030412.75</v>
      </c>
      <c r="BOT58" s="6">
        <v>38442</v>
      </c>
      <c r="BOU58" s="1">
        <v>15.681900000000001</v>
      </c>
      <c r="BOV58" s="1">
        <v>1952259071</v>
      </c>
      <c r="BOW58" s="3">
        <f t="shared" si="352"/>
        <v>30615131525.5149</v>
      </c>
      <c r="BOY58" s="6">
        <v>38442</v>
      </c>
      <c r="BOZ58" s="1">
        <v>15.157</v>
      </c>
      <c r="BPA58" s="1">
        <v>109162824</v>
      </c>
      <c r="BPB58" s="3">
        <f t="shared" si="353"/>
        <v>1654580923.368</v>
      </c>
      <c r="BPG58" s="3" t="str">
        <f t="shared" si="354"/>
        <v/>
      </c>
      <c r="BPI58" s="6">
        <v>38442</v>
      </c>
      <c r="BPJ58" s="1">
        <v>10.51</v>
      </c>
      <c r="BPK58" s="1">
        <v>356806600</v>
      </c>
      <c r="BPL58" s="3">
        <f t="shared" si="355"/>
        <v>3750037366</v>
      </c>
      <c r="BPQ58" s="3" t="str">
        <f t="shared" si="356"/>
        <v/>
      </c>
      <c r="BPS58" s="6">
        <v>38442</v>
      </c>
      <c r="BPT58" s="1">
        <v>16.25</v>
      </c>
      <c r="BPU58" s="1">
        <v>2214224323</v>
      </c>
      <c r="BPV58" s="3">
        <f t="shared" si="357"/>
        <v>35981145248.75</v>
      </c>
      <c r="BPX58" s="6">
        <v>38442</v>
      </c>
      <c r="BPY58" s="1">
        <v>3.7475000000000001</v>
      </c>
      <c r="BPZ58" s="1">
        <v>219856400</v>
      </c>
      <c r="BQA58" s="3">
        <f t="shared" si="358"/>
        <v>823911859</v>
      </c>
      <c r="BQF58" s="3" t="str">
        <f t="shared" si="359"/>
        <v/>
      </c>
      <c r="BQH58" s="6">
        <v>38442</v>
      </c>
      <c r="BQI58" s="1">
        <v>1.55</v>
      </c>
      <c r="BQJ58" s="1">
        <v>606158434</v>
      </c>
      <c r="BQK58" s="3">
        <f t="shared" si="360"/>
        <v>939545572.70000005</v>
      </c>
      <c r="BQM58" s="6">
        <v>38442</v>
      </c>
      <c r="BQN58" s="1">
        <v>33.585000000000001</v>
      </c>
      <c r="BQO58" s="1">
        <v>327554862</v>
      </c>
      <c r="BQP58" s="3">
        <f t="shared" si="361"/>
        <v>11000930040.27</v>
      </c>
      <c r="BQU58" s="3" t="str">
        <f t="shared" si="362"/>
        <v/>
      </c>
      <c r="BQW58" s="6">
        <v>38442</v>
      </c>
      <c r="BQX58" s="1">
        <v>8.9499999999999993</v>
      </c>
      <c r="BQY58" s="1">
        <v>1037924236</v>
      </c>
      <c r="BQZ58" s="3">
        <f t="shared" si="363"/>
        <v>9289421912.1999989</v>
      </c>
      <c r="BRB58" s="6">
        <v>38442</v>
      </c>
      <c r="BRC58" s="1">
        <v>7.92</v>
      </c>
      <c r="BRD58" s="1">
        <v>1160669427</v>
      </c>
      <c r="BRE58" s="3">
        <f t="shared" si="364"/>
        <v>9192501861.8400002</v>
      </c>
      <c r="BRG58" s="6">
        <v>38442</v>
      </c>
      <c r="BRH58" s="1">
        <v>17.89</v>
      </c>
      <c r="BRI58" s="1">
        <v>3844707769</v>
      </c>
      <c r="BRJ58" s="3">
        <f t="shared" si="365"/>
        <v>68781821987.410004</v>
      </c>
      <c r="BRL58" s="6">
        <v>38442</v>
      </c>
      <c r="BRM58" s="1">
        <v>23.23</v>
      </c>
      <c r="BRN58" s="1">
        <v>4390612202</v>
      </c>
      <c r="BRO58" s="3">
        <f t="shared" si="366"/>
        <v>101993921452.46001</v>
      </c>
      <c r="BRQ58" s="6">
        <v>38442</v>
      </c>
      <c r="BRR58" s="1">
        <v>12.48</v>
      </c>
      <c r="BRS58" s="1">
        <v>2854181371</v>
      </c>
      <c r="BRT58" s="3">
        <f t="shared" si="367"/>
        <v>35620183510.080002</v>
      </c>
      <c r="BRV58" s="6">
        <v>38442</v>
      </c>
      <c r="BRW58" s="1">
        <v>58.31</v>
      </c>
      <c r="BRX58" s="1">
        <v>401948900</v>
      </c>
      <c r="BRY58" s="3">
        <f t="shared" si="368"/>
        <v>23437640359</v>
      </c>
      <c r="BSD58" s="3" t="str">
        <f t="shared" si="369"/>
        <v/>
      </c>
      <c r="BSF58" s="6">
        <v>38442</v>
      </c>
      <c r="BSG58" s="1">
        <v>29.9</v>
      </c>
      <c r="BSH58" s="1">
        <v>486143200</v>
      </c>
      <c r="BSI58" s="3">
        <f t="shared" si="370"/>
        <v>14535681680</v>
      </c>
      <c r="BSN58" s="3" t="str">
        <f t="shared" si="371"/>
        <v/>
      </c>
      <c r="BSP58" s="6">
        <v>38442</v>
      </c>
      <c r="BSQ58" s="1">
        <v>90.341999999999999</v>
      </c>
      <c r="BSR58" s="1">
        <v>704687741</v>
      </c>
      <c r="BSS58" s="3">
        <f t="shared" si="372"/>
        <v>63662899897.421997</v>
      </c>
      <c r="BSU58" s="6">
        <v>38442</v>
      </c>
      <c r="BSV58" s="1">
        <v>5.9528999999999996</v>
      </c>
      <c r="BSW58" s="1">
        <v>15523587191</v>
      </c>
      <c r="BSX58" s="3">
        <f t="shared" si="373"/>
        <v>92410362189.303894</v>
      </c>
    </row>
    <row r="59" spans="2:1020 1025:1870" x14ac:dyDescent="0.2">
      <c r="B59" s="6">
        <v>38352</v>
      </c>
      <c r="C59" s="1">
        <v>60</v>
      </c>
      <c r="D59" s="1">
        <v>35045</v>
      </c>
      <c r="E59" s="3">
        <f t="shared" si="0"/>
        <v>2102700</v>
      </c>
      <c r="G59" s="6">
        <v>38260</v>
      </c>
      <c r="H59" s="1">
        <v>0.01</v>
      </c>
      <c r="I59" s="1">
        <v>1442056</v>
      </c>
      <c r="J59" s="3">
        <f t="shared" si="1"/>
        <v>14420.56</v>
      </c>
      <c r="O59" s="3" t="str">
        <f t="shared" si="2"/>
        <v/>
      </c>
      <c r="T59" s="3" t="str">
        <f t="shared" si="3"/>
        <v/>
      </c>
      <c r="Y59" s="3" t="str">
        <f t="shared" si="4"/>
        <v/>
      </c>
      <c r="AA59" s="6">
        <v>38352</v>
      </c>
      <c r="AB59" s="1">
        <v>1.25E-4</v>
      </c>
      <c r="AC59" s="1">
        <v>278404</v>
      </c>
      <c r="AD59" s="3">
        <f t="shared" si="5"/>
        <v>34.8005</v>
      </c>
      <c r="AF59" s="6">
        <v>38077</v>
      </c>
      <c r="AG59" s="1">
        <v>1.25E-4</v>
      </c>
      <c r="AH59" s="1">
        <v>536565</v>
      </c>
      <c r="AI59" s="3">
        <f t="shared" si="6"/>
        <v>67.070625000000007</v>
      </c>
      <c r="AK59" s="6">
        <v>38352</v>
      </c>
      <c r="AL59" s="1">
        <v>390.00009999999997</v>
      </c>
      <c r="AM59" s="1">
        <v>398</v>
      </c>
      <c r="AN59" s="3">
        <f t="shared" si="7"/>
        <v>155220.0398</v>
      </c>
      <c r="AS59" s="3" t="str">
        <f t="shared" si="8"/>
        <v/>
      </c>
      <c r="AX59" s="3" t="str">
        <f t="shared" si="9"/>
        <v/>
      </c>
      <c r="AZ59" s="6">
        <v>38352</v>
      </c>
      <c r="BA59" s="1">
        <v>318.18180000000001</v>
      </c>
      <c r="BB59" s="1">
        <v>55</v>
      </c>
      <c r="BC59" s="3">
        <f t="shared" si="10"/>
        <v>17499.999</v>
      </c>
      <c r="BE59" s="6">
        <v>38168</v>
      </c>
      <c r="BF59" s="1">
        <v>6.2500000000000001E-4</v>
      </c>
      <c r="BG59" s="1">
        <v>1542685</v>
      </c>
      <c r="BH59" s="3">
        <f t="shared" si="11"/>
        <v>964.17812500000002</v>
      </c>
      <c r="BJ59" s="6">
        <v>38352</v>
      </c>
      <c r="BK59" s="1">
        <v>7.0000000000000007E-2</v>
      </c>
      <c r="BL59" s="1">
        <v>1708287</v>
      </c>
      <c r="BM59" s="3">
        <f t="shared" si="12"/>
        <v>119580.09000000001</v>
      </c>
      <c r="BR59" s="3" t="str">
        <f t="shared" si="13"/>
        <v/>
      </c>
      <c r="BT59" s="6">
        <v>37621</v>
      </c>
      <c r="BU59" s="1">
        <v>1E-4</v>
      </c>
      <c r="BV59" s="1">
        <v>148200</v>
      </c>
      <c r="BW59" s="3">
        <f t="shared" si="14"/>
        <v>14.82</v>
      </c>
      <c r="CB59" s="3" t="str">
        <f t="shared" si="15"/>
        <v/>
      </c>
      <c r="CD59" s="6">
        <v>38352</v>
      </c>
      <c r="CE59" s="1">
        <v>1.33</v>
      </c>
      <c r="CF59" s="1">
        <v>1083207</v>
      </c>
      <c r="CG59" s="3">
        <f t="shared" si="16"/>
        <v>1440665.31</v>
      </c>
      <c r="CI59" s="6">
        <v>38352</v>
      </c>
      <c r="CJ59" s="1">
        <v>5.5E-2</v>
      </c>
      <c r="CK59" s="1">
        <v>4375766</v>
      </c>
      <c r="CL59" s="3">
        <f t="shared" si="17"/>
        <v>240667.13</v>
      </c>
      <c r="CQ59" s="3" t="str">
        <f t="shared" si="18"/>
        <v/>
      </c>
      <c r="CS59" s="6">
        <v>38352</v>
      </c>
      <c r="CT59" s="1">
        <v>6.2</v>
      </c>
      <c r="CU59" s="1">
        <v>2808353</v>
      </c>
      <c r="CV59" s="3">
        <f t="shared" si="19"/>
        <v>17411788.600000001</v>
      </c>
      <c r="CX59" s="6">
        <v>38352</v>
      </c>
      <c r="CY59" s="1">
        <v>255</v>
      </c>
      <c r="CZ59" s="1">
        <v>2458838</v>
      </c>
      <c r="DA59" s="3">
        <f t="shared" si="20"/>
        <v>627003690</v>
      </c>
      <c r="DC59" s="6">
        <v>38352</v>
      </c>
      <c r="DD59" s="1">
        <v>2.36</v>
      </c>
      <c r="DE59" s="1">
        <v>85122</v>
      </c>
      <c r="DF59" s="3">
        <f t="shared" si="21"/>
        <v>200887.91999999998</v>
      </c>
      <c r="DH59" s="6">
        <v>38352</v>
      </c>
      <c r="DI59" s="1">
        <v>10.65</v>
      </c>
      <c r="DJ59" s="1">
        <v>23222770</v>
      </c>
      <c r="DK59" s="3">
        <f t="shared" si="22"/>
        <v>247322500.5</v>
      </c>
      <c r="DM59" s="6">
        <v>38077</v>
      </c>
      <c r="DN59" s="1">
        <v>54</v>
      </c>
      <c r="DO59" s="1">
        <v>1237</v>
      </c>
      <c r="DP59" s="3">
        <f t="shared" si="23"/>
        <v>66798</v>
      </c>
      <c r="DR59" s="6">
        <v>38352</v>
      </c>
      <c r="DS59" s="1">
        <v>80.7</v>
      </c>
      <c r="DT59" s="1">
        <v>152961</v>
      </c>
      <c r="DU59" s="3">
        <f t="shared" si="24"/>
        <v>12343952.700000001</v>
      </c>
      <c r="DZ59" s="3" t="str">
        <f t="shared" si="25"/>
        <v/>
      </c>
      <c r="EB59" s="6">
        <v>38352</v>
      </c>
      <c r="EC59" s="1">
        <v>13.9</v>
      </c>
      <c r="ED59" s="1">
        <v>93700</v>
      </c>
      <c r="EE59" s="3">
        <f t="shared" si="26"/>
        <v>1302430</v>
      </c>
      <c r="EG59" s="6">
        <v>38352</v>
      </c>
      <c r="EH59" s="1">
        <v>501.59989999999999</v>
      </c>
      <c r="EI59" s="1">
        <v>29477</v>
      </c>
      <c r="EJ59" s="3">
        <f t="shared" si="27"/>
        <v>14785660.2523</v>
      </c>
      <c r="EO59" s="3" t="str">
        <f t="shared" si="28"/>
        <v/>
      </c>
      <c r="EQ59" s="6">
        <v>36068</v>
      </c>
      <c r="ER59" s="1">
        <v>0.25</v>
      </c>
      <c r="ES59" s="1">
        <v>68600</v>
      </c>
      <c r="ET59" s="3">
        <f t="shared" si="29"/>
        <v>17150</v>
      </c>
      <c r="EY59" s="3" t="str">
        <f t="shared" si="30"/>
        <v/>
      </c>
      <c r="FD59" s="3" t="str">
        <f t="shared" si="31"/>
        <v/>
      </c>
      <c r="FI59" s="3" t="str">
        <f t="shared" si="32"/>
        <v/>
      </c>
      <c r="FN59" s="3" t="str">
        <f t="shared" si="33"/>
        <v/>
      </c>
      <c r="FP59" s="6">
        <v>38352</v>
      </c>
      <c r="FQ59" s="1">
        <v>0.34</v>
      </c>
      <c r="FR59" s="1">
        <v>7702860</v>
      </c>
      <c r="FS59" s="3">
        <f t="shared" si="34"/>
        <v>2618972.4000000004</v>
      </c>
      <c r="FU59" s="6">
        <v>38352</v>
      </c>
      <c r="FV59" s="1">
        <v>62</v>
      </c>
      <c r="FW59" s="1">
        <v>5911</v>
      </c>
      <c r="FX59" s="3">
        <f t="shared" si="35"/>
        <v>366482</v>
      </c>
      <c r="FZ59" s="6">
        <v>38352</v>
      </c>
      <c r="GA59" s="1">
        <v>584</v>
      </c>
      <c r="GB59" s="1">
        <v>359226</v>
      </c>
      <c r="GC59" s="3">
        <f t="shared" si="36"/>
        <v>209787984</v>
      </c>
      <c r="GE59" s="6">
        <v>38260</v>
      </c>
      <c r="GF59" s="1">
        <v>3.75</v>
      </c>
      <c r="GG59" s="1">
        <v>97182</v>
      </c>
      <c r="GH59" s="3">
        <f t="shared" si="37"/>
        <v>364432.5</v>
      </c>
      <c r="GM59" s="3" t="str">
        <f t="shared" si="38"/>
        <v/>
      </c>
      <c r="GR59" s="3" t="str">
        <f t="shared" si="39"/>
        <v/>
      </c>
      <c r="GW59" s="3" t="str">
        <f t="shared" si="40"/>
        <v/>
      </c>
      <c r="HB59" s="3" t="str">
        <f t="shared" si="41"/>
        <v/>
      </c>
      <c r="HG59" s="3" t="str">
        <f t="shared" si="42"/>
        <v/>
      </c>
      <c r="HL59" s="3" t="str">
        <f t="shared" si="43"/>
        <v/>
      </c>
      <c r="HN59" s="6">
        <v>38352</v>
      </c>
      <c r="HO59" s="1">
        <v>0.62</v>
      </c>
      <c r="HP59" s="1">
        <v>365915</v>
      </c>
      <c r="HQ59" s="3">
        <f t="shared" si="44"/>
        <v>226867.3</v>
      </c>
      <c r="HS59" s="6">
        <v>38352</v>
      </c>
      <c r="HT59" s="1">
        <v>30.94</v>
      </c>
      <c r="HU59" s="1">
        <v>446203</v>
      </c>
      <c r="HV59" s="3">
        <f t="shared" si="45"/>
        <v>13805520.82</v>
      </c>
      <c r="IA59" s="3" t="str">
        <f t="shared" si="46"/>
        <v/>
      </c>
      <c r="IC59" s="6">
        <v>38260</v>
      </c>
      <c r="ID59" s="1">
        <v>5</v>
      </c>
      <c r="IE59" s="1">
        <v>100</v>
      </c>
      <c r="IF59" s="3">
        <f t="shared" si="47"/>
        <v>500</v>
      </c>
      <c r="IH59" s="6">
        <v>38352</v>
      </c>
      <c r="II59" s="1">
        <v>7.8</v>
      </c>
      <c r="IJ59" s="1">
        <v>312628</v>
      </c>
      <c r="IK59" s="3">
        <f t="shared" si="48"/>
        <v>2438498.4</v>
      </c>
      <c r="IP59" s="3" t="str">
        <f t="shared" si="49"/>
        <v/>
      </c>
      <c r="IR59" s="6">
        <v>38352</v>
      </c>
      <c r="IS59" s="1">
        <v>2793.0011</v>
      </c>
      <c r="IT59" s="1">
        <v>9024</v>
      </c>
      <c r="IU59" s="3">
        <f t="shared" si="50"/>
        <v>25204041.926399998</v>
      </c>
      <c r="IZ59" s="3" t="str">
        <f t="shared" si="51"/>
        <v/>
      </c>
      <c r="JE59" s="3" t="str">
        <f t="shared" si="52"/>
        <v/>
      </c>
      <c r="JG59" s="6">
        <v>38352</v>
      </c>
      <c r="JH59" s="1">
        <v>6.15</v>
      </c>
      <c r="JI59" s="1">
        <v>6766967</v>
      </c>
      <c r="JJ59" s="3">
        <f t="shared" si="53"/>
        <v>41616847.050000004</v>
      </c>
      <c r="JO59" s="3" t="str">
        <f t="shared" si="54"/>
        <v/>
      </c>
      <c r="JQ59" s="6">
        <v>38352</v>
      </c>
      <c r="JR59" s="1">
        <v>800</v>
      </c>
      <c r="JS59" s="1">
        <v>146</v>
      </c>
      <c r="JT59" s="3">
        <f t="shared" si="55"/>
        <v>116800</v>
      </c>
      <c r="JY59" s="3" t="str">
        <f t="shared" si="56"/>
        <v/>
      </c>
      <c r="KA59" s="6">
        <v>37162</v>
      </c>
      <c r="KB59" s="1">
        <v>8</v>
      </c>
      <c r="KC59" s="1">
        <v>27200</v>
      </c>
      <c r="KD59" s="3">
        <f t="shared" si="57"/>
        <v>217600</v>
      </c>
      <c r="KI59" s="3" t="str">
        <f t="shared" si="58"/>
        <v/>
      </c>
      <c r="KN59" s="3" t="str">
        <f t="shared" si="59"/>
        <v/>
      </c>
      <c r="KS59" s="3" t="str">
        <f t="shared" si="60"/>
        <v/>
      </c>
      <c r="KU59" s="6">
        <v>38352</v>
      </c>
      <c r="KV59" s="1">
        <v>2.84</v>
      </c>
      <c r="KW59" s="1">
        <v>1465021</v>
      </c>
      <c r="KX59" s="3">
        <f t="shared" si="61"/>
        <v>4160659.6399999997</v>
      </c>
      <c r="LC59" s="3" t="str">
        <f t="shared" si="62"/>
        <v/>
      </c>
      <c r="LE59" s="6">
        <v>38352</v>
      </c>
      <c r="LF59" s="1">
        <v>0.02</v>
      </c>
      <c r="LG59" s="1">
        <v>1103661</v>
      </c>
      <c r="LH59" s="3">
        <f t="shared" si="63"/>
        <v>22073.22</v>
      </c>
      <c r="LJ59" s="6">
        <v>38352</v>
      </c>
      <c r="LK59" s="1">
        <v>270.10000000000002</v>
      </c>
      <c r="LL59" s="1">
        <v>63527</v>
      </c>
      <c r="LM59" s="3">
        <f t="shared" si="64"/>
        <v>17158642.700000003</v>
      </c>
      <c r="LO59" s="6">
        <v>37986</v>
      </c>
      <c r="LP59" s="1">
        <v>0.7</v>
      </c>
      <c r="LQ59" s="1">
        <v>1300</v>
      </c>
      <c r="LR59" s="3">
        <f t="shared" si="65"/>
        <v>909.99999999999989</v>
      </c>
      <c r="LW59" s="3" t="str">
        <f t="shared" si="66"/>
        <v/>
      </c>
      <c r="MB59" s="3" t="str">
        <f t="shared" si="67"/>
        <v/>
      </c>
      <c r="MD59" s="6">
        <v>38352</v>
      </c>
      <c r="ME59" s="1">
        <v>0.35</v>
      </c>
      <c r="MF59" s="1">
        <v>1030552</v>
      </c>
      <c r="MG59" s="3">
        <f t="shared" si="68"/>
        <v>360693.19999999995</v>
      </c>
      <c r="ML59" s="3" t="str">
        <f t="shared" si="69"/>
        <v/>
      </c>
      <c r="MQ59" s="3" t="str">
        <f t="shared" si="70"/>
        <v/>
      </c>
      <c r="MV59" s="3" t="str">
        <f t="shared" si="71"/>
        <v/>
      </c>
      <c r="NA59" s="3" t="str">
        <f t="shared" si="72"/>
        <v/>
      </c>
      <c r="NC59" s="6">
        <v>38352</v>
      </c>
      <c r="ND59" s="1">
        <v>3.95</v>
      </c>
      <c r="NE59" s="1">
        <v>5115097</v>
      </c>
      <c r="NF59" s="3">
        <f t="shared" si="73"/>
        <v>20204633.150000002</v>
      </c>
      <c r="NK59" s="3" t="str">
        <f t="shared" si="74"/>
        <v/>
      </c>
      <c r="NM59" s="6">
        <v>38352</v>
      </c>
      <c r="NN59" s="1">
        <v>1415.9997169999999</v>
      </c>
      <c r="NO59" s="1">
        <v>5436</v>
      </c>
      <c r="NP59" s="3">
        <f t="shared" si="75"/>
        <v>7697374.4616119992</v>
      </c>
      <c r="NR59" s="6">
        <v>38352</v>
      </c>
      <c r="NS59" s="1">
        <v>62.3</v>
      </c>
      <c r="NT59" s="1">
        <v>1368502</v>
      </c>
      <c r="NU59" s="3">
        <f t="shared" si="76"/>
        <v>85257674.599999994</v>
      </c>
      <c r="NZ59" s="3" t="str">
        <f t="shared" si="77"/>
        <v/>
      </c>
      <c r="OB59" s="6">
        <v>38352</v>
      </c>
      <c r="OC59" s="1">
        <v>2.17</v>
      </c>
      <c r="OD59" s="1">
        <v>1251751</v>
      </c>
      <c r="OE59" s="3">
        <f t="shared" si="78"/>
        <v>2716299.67</v>
      </c>
      <c r="OG59" s="6">
        <v>38352</v>
      </c>
      <c r="OH59" s="1">
        <v>7.7999999999999996E-3</v>
      </c>
      <c r="OI59" s="1">
        <v>17641</v>
      </c>
      <c r="OJ59" s="3">
        <f t="shared" si="79"/>
        <v>137.59979999999999</v>
      </c>
      <c r="OO59" s="3" t="str">
        <f t="shared" si="80"/>
        <v/>
      </c>
      <c r="OQ59" s="6">
        <v>38352</v>
      </c>
      <c r="OR59" s="1">
        <v>1319.9999</v>
      </c>
      <c r="OS59" s="1">
        <v>31457</v>
      </c>
      <c r="OT59" s="3">
        <f t="shared" si="81"/>
        <v>41523236.8543</v>
      </c>
      <c r="OV59" s="6">
        <v>38352</v>
      </c>
      <c r="OW59" s="1">
        <v>1.25</v>
      </c>
      <c r="OX59" s="1">
        <v>556000</v>
      </c>
      <c r="OY59" s="3">
        <f t="shared" si="82"/>
        <v>695000</v>
      </c>
      <c r="PA59" s="6">
        <v>38352</v>
      </c>
      <c r="PB59" s="1">
        <v>6</v>
      </c>
      <c r="PC59" s="1">
        <v>727809</v>
      </c>
      <c r="PD59" s="3">
        <f t="shared" si="83"/>
        <v>4366854</v>
      </c>
      <c r="PI59" s="3" t="str">
        <f t="shared" si="84"/>
        <v/>
      </c>
      <c r="PK59" s="6">
        <v>38352</v>
      </c>
      <c r="PL59" s="1">
        <v>0.56000000000000005</v>
      </c>
      <c r="PM59" s="1">
        <v>26400</v>
      </c>
      <c r="PN59" s="3">
        <f t="shared" si="85"/>
        <v>14784.000000000002</v>
      </c>
      <c r="PS59" s="3" t="str">
        <f t="shared" si="86"/>
        <v/>
      </c>
      <c r="PX59" s="3" t="str">
        <f t="shared" si="87"/>
        <v/>
      </c>
      <c r="QC59" s="3" t="str">
        <f t="shared" si="88"/>
        <v/>
      </c>
      <c r="QE59" s="6">
        <v>38352</v>
      </c>
      <c r="QF59" s="1">
        <v>5.95</v>
      </c>
      <c r="QG59" s="1">
        <v>547500</v>
      </c>
      <c r="QH59" s="3">
        <f t="shared" si="89"/>
        <v>3257625</v>
      </c>
      <c r="QJ59" s="6">
        <v>37529</v>
      </c>
      <c r="QK59" s="1">
        <v>50</v>
      </c>
      <c r="QL59" s="1">
        <v>51</v>
      </c>
      <c r="QM59" s="3">
        <f t="shared" si="90"/>
        <v>2550</v>
      </c>
      <c r="QO59" s="6">
        <v>38352</v>
      </c>
      <c r="QP59" s="1">
        <v>2.57</v>
      </c>
      <c r="QQ59" s="1">
        <v>141400</v>
      </c>
      <c r="QR59" s="3">
        <f t="shared" si="91"/>
        <v>363398</v>
      </c>
      <c r="QT59" s="6">
        <v>38352</v>
      </c>
      <c r="QU59" s="1">
        <v>68.75</v>
      </c>
      <c r="QV59" s="1">
        <v>944894</v>
      </c>
      <c r="QW59" s="3">
        <f t="shared" si="92"/>
        <v>64961462.5</v>
      </c>
      <c r="RB59" s="3" t="str">
        <f t="shared" si="93"/>
        <v/>
      </c>
      <c r="RG59" s="3" t="str">
        <f t="shared" si="94"/>
        <v/>
      </c>
      <c r="RL59" s="3" t="str">
        <f t="shared" si="95"/>
        <v/>
      </c>
      <c r="RN59" s="6">
        <v>38352</v>
      </c>
      <c r="RO59" s="1">
        <v>84.4</v>
      </c>
      <c r="RP59" s="1">
        <v>1009808</v>
      </c>
      <c r="RQ59" s="3">
        <f t="shared" si="96"/>
        <v>85227795.200000003</v>
      </c>
      <c r="RV59" s="3" t="str">
        <f t="shared" si="97"/>
        <v/>
      </c>
      <c r="RX59" s="6">
        <v>38352</v>
      </c>
      <c r="RY59" s="1">
        <v>6.9</v>
      </c>
      <c r="RZ59" s="1">
        <v>87357</v>
      </c>
      <c r="SA59" s="3">
        <f t="shared" si="98"/>
        <v>602763.30000000005</v>
      </c>
      <c r="SF59" s="3" t="str">
        <f t="shared" si="99"/>
        <v/>
      </c>
      <c r="SH59" s="6">
        <v>38352</v>
      </c>
      <c r="SI59" s="1">
        <v>20</v>
      </c>
      <c r="SJ59" s="1">
        <v>779816</v>
      </c>
      <c r="SK59" s="3">
        <f t="shared" si="100"/>
        <v>15596320</v>
      </c>
      <c r="SM59" s="6">
        <v>38168</v>
      </c>
      <c r="SN59" s="1">
        <v>1500</v>
      </c>
      <c r="SO59" s="1">
        <v>19</v>
      </c>
      <c r="SP59" s="3">
        <f t="shared" si="101"/>
        <v>28500</v>
      </c>
      <c r="SU59" s="3" t="str">
        <f t="shared" si="102"/>
        <v/>
      </c>
      <c r="SZ59" s="3" t="str">
        <f t="shared" si="103"/>
        <v/>
      </c>
      <c r="TE59" s="3" t="str">
        <f t="shared" si="104"/>
        <v/>
      </c>
      <c r="TG59" s="6">
        <v>38352</v>
      </c>
      <c r="TH59" s="1">
        <v>35.799999999999997</v>
      </c>
      <c r="TI59" s="1">
        <v>551242</v>
      </c>
      <c r="TJ59" s="3">
        <f t="shared" si="105"/>
        <v>19734463.599999998</v>
      </c>
      <c r="TL59" s="6">
        <v>38352</v>
      </c>
      <c r="TM59" s="1">
        <v>2.91</v>
      </c>
      <c r="TN59" s="1">
        <v>723639</v>
      </c>
      <c r="TO59" s="3">
        <f t="shared" si="106"/>
        <v>2105789.4900000002</v>
      </c>
      <c r="TQ59" s="6">
        <v>38352</v>
      </c>
      <c r="TR59" s="1">
        <v>17.71</v>
      </c>
      <c r="TS59" s="1">
        <v>1778855</v>
      </c>
      <c r="TT59" s="3">
        <f t="shared" si="107"/>
        <v>31503522.050000001</v>
      </c>
      <c r="TY59" s="3" t="str">
        <f t="shared" si="108"/>
        <v/>
      </c>
      <c r="UA59" s="6">
        <v>38352</v>
      </c>
      <c r="UB59" s="1">
        <v>19.98</v>
      </c>
      <c r="UC59" s="1">
        <v>24071934</v>
      </c>
      <c r="UD59" s="3">
        <f t="shared" si="109"/>
        <v>480957241.31999999</v>
      </c>
      <c r="UI59" s="3" t="str">
        <f t="shared" si="110"/>
        <v/>
      </c>
      <c r="UN59" s="3" t="str">
        <f t="shared" si="111"/>
        <v/>
      </c>
      <c r="UP59" s="6">
        <v>38352</v>
      </c>
      <c r="UQ59" s="1">
        <v>18.600000000000001</v>
      </c>
      <c r="UR59" s="1">
        <v>49234</v>
      </c>
      <c r="US59" s="3">
        <f t="shared" si="112"/>
        <v>915752.4</v>
      </c>
      <c r="UX59" s="3" t="str">
        <f t="shared" si="113"/>
        <v/>
      </c>
      <c r="VC59" s="3" t="str">
        <f t="shared" si="114"/>
        <v/>
      </c>
      <c r="VH59" s="3" t="str">
        <f t="shared" si="115"/>
        <v/>
      </c>
      <c r="VM59" s="3" t="str">
        <f t="shared" si="116"/>
        <v/>
      </c>
      <c r="VO59" s="6">
        <v>38352</v>
      </c>
      <c r="VP59" s="1">
        <v>500</v>
      </c>
      <c r="VQ59" s="1">
        <v>17151</v>
      </c>
      <c r="VR59" s="3">
        <f t="shared" si="117"/>
        <v>8575500</v>
      </c>
      <c r="VT59" s="6">
        <v>38352</v>
      </c>
      <c r="VU59" s="1">
        <v>2.2000000000000002</v>
      </c>
      <c r="VV59" s="1">
        <v>38123</v>
      </c>
      <c r="VW59" s="3">
        <f t="shared" si="118"/>
        <v>83870.600000000006</v>
      </c>
      <c r="VY59" s="6">
        <v>38352</v>
      </c>
      <c r="VZ59" s="1">
        <v>4.141</v>
      </c>
      <c r="WA59" s="1">
        <v>756191</v>
      </c>
      <c r="WB59" s="3">
        <f t="shared" si="119"/>
        <v>3131386.9309999999</v>
      </c>
      <c r="WG59" s="3" t="str">
        <f t="shared" si="120"/>
        <v/>
      </c>
      <c r="WL59" s="3" t="str">
        <f t="shared" si="121"/>
        <v/>
      </c>
      <c r="WN59" s="6">
        <v>38260</v>
      </c>
      <c r="WO59" s="1">
        <v>13.454499999999999</v>
      </c>
      <c r="WP59" s="1">
        <v>4400</v>
      </c>
      <c r="WQ59" s="3">
        <f t="shared" si="122"/>
        <v>59199.799999999996</v>
      </c>
      <c r="WV59" s="3" t="str">
        <f t="shared" si="123"/>
        <v/>
      </c>
      <c r="WX59" s="6">
        <v>38352</v>
      </c>
      <c r="WY59" s="1">
        <v>4.45</v>
      </c>
      <c r="WZ59" s="1">
        <v>10488031</v>
      </c>
      <c r="XA59" s="3">
        <f t="shared" si="124"/>
        <v>46671737.950000003</v>
      </c>
      <c r="XC59" s="6">
        <v>38352</v>
      </c>
      <c r="XD59" s="1">
        <v>0.99</v>
      </c>
      <c r="XE59" s="1">
        <v>472768</v>
      </c>
      <c r="XF59" s="3">
        <f t="shared" si="125"/>
        <v>468040.32</v>
      </c>
      <c r="XK59" s="3" t="str">
        <f t="shared" si="126"/>
        <v/>
      </c>
      <c r="XM59" s="6">
        <v>38260</v>
      </c>
      <c r="XN59" s="1">
        <v>12.85</v>
      </c>
      <c r="XO59" s="1">
        <v>15500</v>
      </c>
      <c r="XP59" s="3">
        <f t="shared" si="127"/>
        <v>199175</v>
      </c>
      <c r="XU59" s="3" t="str">
        <f t="shared" si="128"/>
        <v/>
      </c>
      <c r="XW59" s="6">
        <v>38352</v>
      </c>
      <c r="XX59" s="1">
        <v>632</v>
      </c>
      <c r="XY59" s="1">
        <v>3306</v>
      </c>
      <c r="XZ59" s="3">
        <f t="shared" si="129"/>
        <v>2089392</v>
      </c>
      <c r="YE59" s="3" t="str">
        <f t="shared" si="130"/>
        <v/>
      </c>
      <c r="YG59" s="6">
        <v>38352</v>
      </c>
      <c r="YH59" s="1">
        <v>64.75</v>
      </c>
      <c r="YI59" s="1">
        <v>1264898</v>
      </c>
      <c r="YJ59" s="3">
        <f t="shared" si="131"/>
        <v>81902145.5</v>
      </c>
      <c r="YL59" s="6">
        <v>38352</v>
      </c>
      <c r="YM59" s="1">
        <v>4.24</v>
      </c>
      <c r="YN59" s="1">
        <v>4099012</v>
      </c>
      <c r="YO59" s="3">
        <f t="shared" si="132"/>
        <v>17379810.880000003</v>
      </c>
      <c r="YT59" s="3" t="str">
        <f t="shared" si="133"/>
        <v/>
      </c>
      <c r="YY59" s="3" t="str">
        <f t="shared" si="134"/>
        <v/>
      </c>
      <c r="ZD59" s="3" t="str">
        <f t="shared" si="135"/>
        <v/>
      </c>
      <c r="ZI59" s="3" t="str">
        <f t="shared" si="136"/>
        <v/>
      </c>
      <c r="ZK59" s="6">
        <v>38352</v>
      </c>
      <c r="ZL59" s="1">
        <v>2.8410000000000002</v>
      </c>
      <c r="ZM59" s="1">
        <v>6736539</v>
      </c>
      <c r="ZN59" s="3">
        <f t="shared" si="137"/>
        <v>19138507.299000002</v>
      </c>
      <c r="ZS59" s="3" t="str">
        <f t="shared" si="138"/>
        <v/>
      </c>
      <c r="ZX59" s="3" t="str">
        <f t="shared" si="139"/>
        <v/>
      </c>
      <c r="AAC59" s="3" t="str">
        <f t="shared" si="140"/>
        <v/>
      </c>
      <c r="AAH59" s="3" t="str">
        <f t="shared" si="141"/>
        <v/>
      </c>
      <c r="AAM59" s="3" t="str">
        <f t="shared" si="142"/>
        <v/>
      </c>
      <c r="AAR59" s="3" t="str">
        <f t="shared" si="143"/>
        <v/>
      </c>
      <c r="AAW59" s="3" t="str">
        <f t="shared" si="144"/>
        <v/>
      </c>
      <c r="ABB59" s="3" t="str">
        <f t="shared" si="145"/>
        <v/>
      </c>
      <c r="ABG59" s="3" t="str">
        <f t="shared" si="146"/>
        <v/>
      </c>
      <c r="ABL59" s="3" t="str">
        <f t="shared" si="147"/>
        <v/>
      </c>
      <c r="ABN59" s="6">
        <v>38352</v>
      </c>
      <c r="ABO59" s="1">
        <v>7.5600000000000005</v>
      </c>
      <c r="ABP59" s="1">
        <v>2916073</v>
      </c>
      <c r="ABQ59" s="3">
        <f t="shared" si="148"/>
        <v>22045511.880000003</v>
      </c>
      <c r="ABV59" s="3" t="str">
        <f t="shared" si="149"/>
        <v/>
      </c>
      <c r="ABX59" s="6">
        <v>38352</v>
      </c>
      <c r="ABY59" s="1">
        <v>0.9</v>
      </c>
      <c r="ABZ59" s="1">
        <v>151372</v>
      </c>
      <c r="ACA59" s="3">
        <f t="shared" si="150"/>
        <v>136234.80000000002</v>
      </c>
      <c r="ACC59" s="6">
        <v>38352</v>
      </c>
      <c r="ACD59" s="1">
        <v>20.96</v>
      </c>
      <c r="ACE59" s="1">
        <v>7148788</v>
      </c>
      <c r="ACF59" s="3">
        <f t="shared" si="151"/>
        <v>149838596.48000002</v>
      </c>
      <c r="ACK59" s="3" t="str">
        <f t="shared" si="152"/>
        <v/>
      </c>
      <c r="ACP59" s="3" t="str">
        <f t="shared" si="153"/>
        <v/>
      </c>
      <c r="ACU59" s="3" t="str">
        <f t="shared" si="154"/>
        <v/>
      </c>
      <c r="ACZ59" s="3" t="str">
        <f t="shared" si="155"/>
        <v/>
      </c>
      <c r="ADB59" s="6">
        <v>38352</v>
      </c>
      <c r="ADC59" s="1">
        <v>9.93</v>
      </c>
      <c r="ADD59" s="1">
        <v>20120350</v>
      </c>
      <c r="ADE59" s="3">
        <f t="shared" si="156"/>
        <v>199795075.5</v>
      </c>
      <c r="ADG59" s="6">
        <v>38352</v>
      </c>
      <c r="ADH59" s="1">
        <v>8.34</v>
      </c>
      <c r="ADI59" s="1">
        <v>82321803</v>
      </c>
      <c r="ADJ59" s="3">
        <f t="shared" si="157"/>
        <v>686563837.01999998</v>
      </c>
      <c r="ADL59" s="6">
        <v>38352</v>
      </c>
      <c r="ADM59" s="1">
        <v>7.29</v>
      </c>
      <c r="ADN59" s="1">
        <v>8005943</v>
      </c>
      <c r="ADO59" s="3">
        <f t="shared" si="158"/>
        <v>58363324.469999999</v>
      </c>
      <c r="ADT59" s="3" t="str">
        <f t="shared" si="159"/>
        <v/>
      </c>
      <c r="ADY59" s="3" t="str">
        <f t="shared" si="160"/>
        <v/>
      </c>
      <c r="AED59" s="3" t="str">
        <f t="shared" si="161"/>
        <v/>
      </c>
      <c r="AEF59" s="6">
        <v>38352</v>
      </c>
      <c r="AEG59" s="1">
        <v>12.8444</v>
      </c>
      <c r="AEH59" s="1">
        <v>246091</v>
      </c>
      <c r="AEI59" s="3">
        <f t="shared" si="162"/>
        <v>3160891.2404</v>
      </c>
      <c r="AEN59" s="3" t="str">
        <f t="shared" si="163"/>
        <v/>
      </c>
      <c r="AEP59" s="6"/>
      <c r="AES59" s="3" t="str">
        <f t="shared" si="164"/>
        <v/>
      </c>
      <c r="AEU59" s="6">
        <v>38352</v>
      </c>
      <c r="AEV59" s="1">
        <v>3.2800000000000002</v>
      </c>
      <c r="AEW59" s="1">
        <v>23024514</v>
      </c>
      <c r="AEX59" s="3">
        <f t="shared" si="165"/>
        <v>75520405.920000002</v>
      </c>
      <c r="AEZ59" s="6">
        <v>38352</v>
      </c>
      <c r="AFA59" s="1">
        <v>22.33</v>
      </c>
      <c r="AFB59" s="1">
        <v>17058792</v>
      </c>
      <c r="AFC59" s="3">
        <f t="shared" si="166"/>
        <v>380922825.35999995</v>
      </c>
      <c r="AFH59" s="3" t="str">
        <f t="shared" si="167"/>
        <v/>
      </c>
      <c r="AFM59" s="3" t="str">
        <f t="shared" si="168"/>
        <v/>
      </c>
      <c r="AFR59" s="3" t="str">
        <f t="shared" si="169"/>
        <v/>
      </c>
      <c r="AFW59" s="3" t="str">
        <f t="shared" si="170"/>
        <v/>
      </c>
      <c r="AGB59" s="3" t="str">
        <f t="shared" si="171"/>
        <v/>
      </c>
      <c r="AGD59" s="6">
        <v>38352</v>
      </c>
      <c r="AGE59" s="1">
        <v>7.5305</v>
      </c>
      <c r="AGF59" s="1">
        <v>79378855</v>
      </c>
      <c r="AGG59" s="3">
        <f t="shared" si="172"/>
        <v>597762467.57749999</v>
      </c>
      <c r="AGL59" s="3" t="str">
        <f t="shared" si="173"/>
        <v/>
      </c>
      <c r="AGQ59" s="3" t="str">
        <f t="shared" si="174"/>
        <v/>
      </c>
      <c r="AGS59" s="6">
        <v>38352</v>
      </c>
      <c r="AGT59" s="1">
        <v>5.4</v>
      </c>
      <c r="AGU59" s="1">
        <v>9891641</v>
      </c>
      <c r="AGV59" s="3">
        <f t="shared" si="175"/>
        <v>53414861.400000006</v>
      </c>
      <c r="AGX59" s="6">
        <v>38352</v>
      </c>
      <c r="AGY59" s="1">
        <v>1.58</v>
      </c>
      <c r="AGZ59" s="1">
        <v>3426578</v>
      </c>
      <c r="AHA59" s="3">
        <f t="shared" si="176"/>
        <v>5413993.2400000002</v>
      </c>
      <c r="AHC59" s="6">
        <v>38352</v>
      </c>
      <c r="AHD59" s="1">
        <v>6.84</v>
      </c>
      <c r="AHE59" s="1">
        <v>3549728</v>
      </c>
      <c r="AHF59" s="3">
        <f t="shared" si="177"/>
        <v>24280139.52</v>
      </c>
      <c r="AHK59" s="3" t="str">
        <f t="shared" si="178"/>
        <v/>
      </c>
      <c r="AHP59" s="3" t="str">
        <f t="shared" si="179"/>
        <v/>
      </c>
      <c r="AHU59" s="3" t="str">
        <f t="shared" si="180"/>
        <v/>
      </c>
      <c r="AHZ59" s="3" t="str">
        <f t="shared" si="181"/>
        <v/>
      </c>
      <c r="AIE59" s="3" t="str">
        <f t="shared" si="182"/>
        <v/>
      </c>
      <c r="AIJ59" s="3" t="str">
        <f t="shared" si="183"/>
        <v/>
      </c>
      <c r="AIO59" s="3" t="str">
        <f t="shared" si="184"/>
        <v/>
      </c>
      <c r="AIT59" s="3" t="str">
        <f t="shared" si="185"/>
        <v/>
      </c>
      <c r="AIY59" s="3" t="str">
        <f t="shared" si="186"/>
        <v/>
      </c>
      <c r="AJD59" s="3" t="str">
        <f t="shared" si="187"/>
        <v/>
      </c>
      <c r="AJI59" s="3" t="str">
        <f t="shared" si="188"/>
        <v/>
      </c>
      <c r="AJN59" s="3" t="str">
        <f t="shared" si="189"/>
        <v/>
      </c>
      <c r="AJS59" s="3" t="str">
        <f t="shared" si="190"/>
        <v/>
      </c>
      <c r="AJU59" s="6">
        <v>38352</v>
      </c>
      <c r="AJV59" s="1">
        <v>16.11</v>
      </c>
      <c r="AJW59" s="1">
        <v>7036568</v>
      </c>
      <c r="AJX59" s="3">
        <f t="shared" si="191"/>
        <v>113359110.47999999</v>
      </c>
      <c r="AKC59" s="3" t="str">
        <f t="shared" si="192"/>
        <v/>
      </c>
      <c r="AKH59" s="3" t="str">
        <f t="shared" si="193"/>
        <v/>
      </c>
      <c r="AKM59" s="3" t="str">
        <f t="shared" si="194"/>
        <v/>
      </c>
      <c r="AKR59" s="3" t="str">
        <f t="shared" si="195"/>
        <v/>
      </c>
      <c r="AKT59" s="6">
        <v>38352</v>
      </c>
      <c r="AKU59" s="1">
        <v>19.02</v>
      </c>
      <c r="AKV59" s="1">
        <v>1064078</v>
      </c>
      <c r="AKW59" s="3">
        <f t="shared" si="196"/>
        <v>20238763.559999999</v>
      </c>
      <c r="AKY59" s="6">
        <v>38352</v>
      </c>
      <c r="AKZ59" s="1">
        <v>24.42</v>
      </c>
      <c r="ALA59" s="1">
        <v>18293088</v>
      </c>
      <c r="ALB59" s="3">
        <f t="shared" si="197"/>
        <v>446717208.96000004</v>
      </c>
      <c r="ALG59" s="3" t="str">
        <f t="shared" si="198"/>
        <v/>
      </c>
      <c r="ALI59" s="6">
        <v>38352</v>
      </c>
      <c r="ALJ59" s="1">
        <v>3.7</v>
      </c>
      <c r="ALK59" s="1">
        <v>12571233</v>
      </c>
      <c r="ALL59" s="3">
        <f t="shared" si="199"/>
        <v>46513562.100000001</v>
      </c>
      <c r="ALQ59" s="3" t="str">
        <f t="shared" si="200"/>
        <v/>
      </c>
      <c r="ALV59" s="3" t="str">
        <f t="shared" si="201"/>
        <v/>
      </c>
      <c r="AMA59" s="3" t="str">
        <f t="shared" si="202"/>
        <v/>
      </c>
      <c r="AMF59" s="3" t="str">
        <f t="shared" si="203"/>
        <v/>
      </c>
      <c r="AMK59" s="3" t="str">
        <f t="shared" si="204"/>
        <v/>
      </c>
      <c r="AMP59" s="3" t="str">
        <f t="shared" si="205"/>
        <v/>
      </c>
      <c r="AMU59" s="3" t="str">
        <f t="shared" si="206"/>
        <v/>
      </c>
      <c r="AMZ59" s="3" t="str">
        <f t="shared" si="207"/>
        <v/>
      </c>
      <c r="ANB59" s="6">
        <v>38352</v>
      </c>
      <c r="ANC59" s="1">
        <v>16.119</v>
      </c>
      <c r="AND59" s="1">
        <v>27741183</v>
      </c>
      <c r="ANE59" s="3">
        <f t="shared" si="208"/>
        <v>447160128.77700001</v>
      </c>
      <c r="ANJ59" s="3" t="str">
        <f t="shared" si="209"/>
        <v/>
      </c>
      <c r="ANO59" s="3" t="str">
        <f t="shared" si="210"/>
        <v/>
      </c>
      <c r="ANQ59" s="6">
        <v>38352</v>
      </c>
      <c r="ANR59" s="1">
        <v>61.5</v>
      </c>
      <c r="ANS59" s="1">
        <v>1278543</v>
      </c>
      <c r="ANT59" s="3">
        <f t="shared" si="211"/>
        <v>78630394.5</v>
      </c>
      <c r="ANV59" s="6">
        <v>38352</v>
      </c>
      <c r="ANW59" s="1">
        <v>10.32</v>
      </c>
      <c r="ANX59" s="1">
        <v>11145249</v>
      </c>
      <c r="ANY59" s="3">
        <f t="shared" si="212"/>
        <v>115018969.68000001</v>
      </c>
      <c r="AOD59" s="3" t="str">
        <f t="shared" si="213"/>
        <v/>
      </c>
      <c r="AOI59" s="3" t="str">
        <f t="shared" si="214"/>
        <v/>
      </c>
      <c r="AOK59" s="6">
        <v>38352</v>
      </c>
      <c r="AOL59" s="1">
        <v>132</v>
      </c>
      <c r="AOM59" s="1">
        <v>51698</v>
      </c>
      <c r="AON59" s="3">
        <f t="shared" si="215"/>
        <v>6824136</v>
      </c>
      <c r="AOS59" s="3" t="str">
        <f t="shared" si="216"/>
        <v/>
      </c>
      <c r="AOX59" s="3" t="str">
        <f t="shared" si="217"/>
        <v/>
      </c>
      <c r="APC59" s="3" t="str">
        <f t="shared" si="218"/>
        <v/>
      </c>
      <c r="APH59" s="3" t="str">
        <f t="shared" si="219"/>
        <v/>
      </c>
      <c r="APM59" s="3" t="str">
        <f t="shared" si="220"/>
        <v/>
      </c>
      <c r="APR59" s="3" t="str">
        <f t="shared" si="221"/>
        <v/>
      </c>
      <c r="APW59" s="3" t="str">
        <f t="shared" si="222"/>
        <v/>
      </c>
      <c r="APY59" s="6">
        <v>38352</v>
      </c>
      <c r="APZ59" s="1">
        <v>9.1069999999999993</v>
      </c>
      <c r="AQA59" s="1">
        <v>2822793</v>
      </c>
      <c r="AQB59" s="3">
        <f t="shared" si="223"/>
        <v>25707175.851</v>
      </c>
      <c r="AQG59" s="3" t="str">
        <f t="shared" si="224"/>
        <v/>
      </c>
      <c r="AQL59" s="3" t="str">
        <f t="shared" si="225"/>
        <v/>
      </c>
      <c r="AQQ59" s="3" t="str">
        <f t="shared" si="226"/>
        <v/>
      </c>
      <c r="AQS59" s="6">
        <v>38352</v>
      </c>
      <c r="AQT59" s="1">
        <v>14.49</v>
      </c>
      <c r="AQU59" s="1">
        <v>15910924</v>
      </c>
      <c r="AQV59" s="3">
        <f t="shared" si="227"/>
        <v>230549288.75999999</v>
      </c>
      <c r="ARA59" s="3" t="str">
        <f t="shared" si="228"/>
        <v/>
      </c>
      <c r="ARC59" s="6">
        <v>38352</v>
      </c>
      <c r="ARD59" s="1">
        <v>37.21</v>
      </c>
      <c r="ARE59" s="1">
        <v>53778600</v>
      </c>
      <c r="ARF59" s="3">
        <f t="shared" si="229"/>
        <v>2001101706</v>
      </c>
      <c r="ARH59" s="6">
        <v>38352</v>
      </c>
      <c r="ARI59" s="1">
        <v>4.07</v>
      </c>
      <c r="ARJ59" s="1">
        <v>108700460</v>
      </c>
      <c r="ARK59" s="3">
        <f t="shared" si="230"/>
        <v>442410872.20000005</v>
      </c>
      <c r="ARP59" s="3" t="str">
        <f t="shared" si="231"/>
        <v/>
      </c>
      <c r="ARU59" s="3" t="str">
        <f t="shared" si="232"/>
        <v/>
      </c>
      <c r="ARZ59" s="3" t="str">
        <f t="shared" si="233"/>
        <v/>
      </c>
      <c r="ASE59" s="3" t="str">
        <f t="shared" si="234"/>
        <v/>
      </c>
      <c r="ASJ59" s="3" t="str">
        <f t="shared" si="235"/>
        <v/>
      </c>
      <c r="ASO59" s="3" t="str">
        <f t="shared" si="236"/>
        <v/>
      </c>
      <c r="ASQ59" s="6">
        <v>38352</v>
      </c>
      <c r="ASR59" s="1">
        <v>20.386700000000001</v>
      </c>
      <c r="ASS59" s="1">
        <v>79208489</v>
      </c>
      <c r="AST59" s="3">
        <f t="shared" si="237"/>
        <v>1614799702.6963</v>
      </c>
      <c r="ASY59" s="3" t="str">
        <f t="shared" si="238"/>
        <v/>
      </c>
      <c r="ATD59" s="3" t="str">
        <f t="shared" si="239"/>
        <v/>
      </c>
      <c r="ATF59" s="6">
        <v>38352</v>
      </c>
      <c r="ATG59" s="1">
        <v>6.55</v>
      </c>
      <c r="ATH59" s="1">
        <v>142028578</v>
      </c>
      <c r="ATI59" s="3">
        <f t="shared" si="240"/>
        <v>930287185.89999998</v>
      </c>
      <c r="ATN59" s="3" t="str">
        <f t="shared" si="241"/>
        <v/>
      </c>
      <c r="ATS59" s="3" t="str">
        <f t="shared" si="242"/>
        <v/>
      </c>
      <c r="ATX59" s="3" t="str">
        <f t="shared" si="243"/>
        <v/>
      </c>
      <c r="ATZ59" s="6">
        <v>38352</v>
      </c>
      <c r="AUA59" s="1">
        <v>18.2</v>
      </c>
      <c r="AUB59" s="1">
        <v>819600</v>
      </c>
      <c r="AUC59" s="3">
        <f t="shared" si="244"/>
        <v>14916720</v>
      </c>
      <c r="AUH59" s="3" t="str">
        <f t="shared" si="245"/>
        <v/>
      </c>
      <c r="AUM59" s="3" t="str">
        <f t="shared" si="246"/>
        <v/>
      </c>
      <c r="AUR59" s="3" t="str">
        <f t="shared" si="247"/>
        <v/>
      </c>
      <c r="AUT59" s="6">
        <v>38352</v>
      </c>
      <c r="AUU59" s="1">
        <v>24.2</v>
      </c>
      <c r="AUV59" s="1">
        <v>5669385</v>
      </c>
      <c r="AUW59" s="3">
        <f t="shared" si="248"/>
        <v>137199117</v>
      </c>
      <c r="AVB59" s="3" t="str">
        <f t="shared" si="249"/>
        <v/>
      </c>
      <c r="AVD59" s="6">
        <v>38352</v>
      </c>
      <c r="AVE59" s="1">
        <v>23</v>
      </c>
      <c r="AVF59" s="1">
        <v>198673971</v>
      </c>
      <c r="AVG59" s="3">
        <f t="shared" si="250"/>
        <v>4569501333</v>
      </c>
      <c r="AVI59" s="6">
        <v>38352</v>
      </c>
      <c r="AVJ59" s="1">
        <v>41.47</v>
      </c>
      <c r="AVK59" s="1">
        <v>28657000</v>
      </c>
      <c r="AVL59" s="3">
        <f t="shared" si="251"/>
        <v>1188405790</v>
      </c>
      <c r="AVQ59" s="3" t="str">
        <f t="shared" si="252"/>
        <v/>
      </c>
      <c r="AVV59" s="3" t="str">
        <f t="shared" si="253"/>
        <v/>
      </c>
      <c r="AVX59" s="6">
        <v>38352</v>
      </c>
      <c r="AVY59" s="1">
        <v>18.16</v>
      </c>
      <c r="AVZ59" s="1">
        <v>59131451</v>
      </c>
      <c r="AWA59" s="3">
        <f t="shared" si="254"/>
        <v>1073827150.1600001</v>
      </c>
      <c r="AWF59" s="3" t="str">
        <f t="shared" si="255"/>
        <v/>
      </c>
      <c r="AWK59" s="3" t="str">
        <f t="shared" si="256"/>
        <v/>
      </c>
      <c r="AWP59" s="3" t="str">
        <f t="shared" si="257"/>
        <v/>
      </c>
      <c r="AWU59" s="3" t="str">
        <f t="shared" si="258"/>
        <v/>
      </c>
      <c r="AWZ59" s="3" t="str">
        <f t="shared" si="259"/>
        <v/>
      </c>
      <c r="AXE59" s="3" t="str">
        <f t="shared" si="260"/>
        <v/>
      </c>
      <c r="AXG59" s="6">
        <v>38352</v>
      </c>
      <c r="AXH59" s="1">
        <v>6.8725000000000005</v>
      </c>
      <c r="AXI59" s="1">
        <v>5511496</v>
      </c>
      <c r="AXJ59" s="3">
        <f t="shared" si="261"/>
        <v>37877756.260000005</v>
      </c>
      <c r="AXO59" s="3" t="str">
        <f t="shared" si="262"/>
        <v/>
      </c>
      <c r="AXT59" s="3" t="str">
        <f t="shared" si="263"/>
        <v/>
      </c>
      <c r="AXY59" s="3" t="str">
        <f t="shared" si="264"/>
        <v/>
      </c>
      <c r="AYA59" s="6">
        <v>38352</v>
      </c>
      <c r="AYB59" s="1">
        <v>11</v>
      </c>
      <c r="AYC59" s="1">
        <v>30295512</v>
      </c>
      <c r="AYD59" s="3">
        <f t="shared" si="265"/>
        <v>333250632</v>
      </c>
      <c r="AYF59" s="6">
        <v>38352</v>
      </c>
      <c r="AYG59" s="1">
        <v>17.41</v>
      </c>
      <c r="AYH59" s="1">
        <v>36562645</v>
      </c>
      <c r="AYI59" s="3">
        <f t="shared" si="266"/>
        <v>636555649.45000005</v>
      </c>
      <c r="AYK59" s="6">
        <v>38352</v>
      </c>
      <c r="AYL59" s="1">
        <v>6.25</v>
      </c>
      <c r="AYM59" s="1">
        <v>5190402</v>
      </c>
      <c r="AYN59" s="3">
        <f t="shared" si="267"/>
        <v>32440012.5</v>
      </c>
      <c r="AYP59" s="6">
        <v>38352</v>
      </c>
      <c r="AYQ59" s="1">
        <v>18.824999999999999</v>
      </c>
      <c r="AYR59" s="1">
        <v>5896600</v>
      </c>
      <c r="AYS59" s="3">
        <f t="shared" si="268"/>
        <v>111003495</v>
      </c>
      <c r="AYX59" s="3" t="str">
        <f t="shared" si="269"/>
        <v/>
      </c>
      <c r="AYZ59" s="6">
        <v>38352</v>
      </c>
      <c r="AZA59" s="1">
        <v>14.418100000000001</v>
      </c>
      <c r="AZB59" s="1">
        <v>217983386</v>
      </c>
      <c r="AZC59" s="3">
        <f t="shared" si="270"/>
        <v>3142906257.6866002</v>
      </c>
      <c r="AZH59" s="3" t="str">
        <f t="shared" si="271"/>
        <v/>
      </c>
      <c r="AZJ59" s="6">
        <v>38352</v>
      </c>
      <c r="AZK59" s="1">
        <v>19.78</v>
      </c>
      <c r="AZL59" s="1">
        <v>30877481</v>
      </c>
      <c r="AZM59" s="3">
        <f t="shared" si="272"/>
        <v>610756574.18000007</v>
      </c>
      <c r="AZR59" s="3" t="str">
        <f t="shared" si="273"/>
        <v/>
      </c>
      <c r="AZT59" s="6">
        <v>38352</v>
      </c>
      <c r="AZU59" s="1">
        <v>25.72</v>
      </c>
      <c r="AZV59" s="1">
        <v>40547813</v>
      </c>
      <c r="AZW59" s="3">
        <f t="shared" si="274"/>
        <v>1042889750.3599999</v>
      </c>
      <c r="BAB59" s="3" t="str">
        <f t="shared" si="275"/>
        <v/>
      </c>
      <c r="BAG59" s="3" t="str">
        <f t="shared" si="276"/>
        <v/>
      </c>
      <c r="BAL59" s="3" t="str">
        <f t="shared" si="277"/>
        <v/>
      </c>
      <c r="BAQ59" s="3" t="str">
        <f t="shared" si="278"/>
        <v/>
      </c>
      <c r="BAS59" s="6">
        <v>38352</v>
      </c>
      <c r="BAT59" s="1">
        <v>18.239999999999998</v>
      </c>
      <c r="BAU59" s="1">
        <v>18310236</v>
      </c>
      <c r="BAV59" s="3">
        <f t="shared" si="279"/>
        <v>333978704.63999999</v>
      </c>
      <c r="BBA59" s="3" t="str">
        <f t="shared" si="280"/>
        <v/>
      </c>
      <c r="BBF59" s="3" t="str">
        <f t="shared" si="281"/>
        <v/>
      </c>
      <c r="BBK59" s="3" t="str">
        <f t="shared" si="282"/>
        <v/>
      </c>
      <c r="BBP59" s="3" t="str">
        <f t="shared" si="283"/>
        <v/>
      </c>
      <c r="BBU59" s="3" t="str">
        <f t="shared" si="284"/>
        <v/>
      </c>
      <c r="BBW59" s="6">
        <v>38352</v>
      </c>
      <c r="BBX59" s="1">
        <v>50.82</v>
      </c>
      <c r="BBY59" s="1">
        <v>83058723</v>
      </c>
      <c r="BBZ59" s="3">
        <f t="shared" si="285"/>
        <v>4221044302.8600001</v>
      </c>
      <c r="BCE59" s="3" t="str">
        <f t="shared" si="286"/>
        <v/>
      </c>
      <c r="BCJ59" s="3" t="str">
        <f t="shared" si="287"/>
        <v/>
      </c>
      <c r="BCO59" s="3" t="str">
        <f t="shared" si="288"/>
        <v/>
      </c>
      <c r="BCT59" s="3" t="str">
        <f t="shared" si="289"/>
        <v/>
      </c>
      <c r="BCY59" s="3" t="str">
        <f t="shared" si="290"/>
        <v/>
      </c>
      <c r="BDD59" s="3" t="str">
        <f t="shared" si="291"/>
        <v/>
      </c>
      <c r="BDI59" s="3" t="str">
        <f t="shared" si="292"/>
        <v/>
      </c>
      <c r="BDN59" s="3" t="str">
        <f t="shared" si="293"/>
        <v/>
      </c>
      <c r="BDS59" s="3" t="str">
        <f t="shared" si="294"/>
        <v/>
      </c>
      <c r="BDU59" s="6">
        <v>38352</v>
      </c>
      <c r="BDV59" s="1">
        <v>20.239999999999998</v>
      </c>
      <c r="BDW59" s="1">
        <v>50683862</v>
      </c>
      <c r="BDX59" s="3">
        <f t="shared" si="295"/>
        <v>1025841366.8799999</v>
      </c>
      <c r="BDZ59" s="6">
        <v>38352</v>
      </c>
      <c r="BEA59" s="1">
        <v>11.56</v>
      </c>
      <c r="BEB59" s="1">
        <v>129434860</v>
      </c>
      <c r="BEC59" s="3">
        <f t="shared" si="296"/>
        <v>1496266981.6000001</v>
      </c>
      <c r="BEH59" s="3" t="str">
        <f t="shared" si="297"/>
        <v/>
      </c>
      <c r="BEM59" s="3" t="str">
        <f t="shared" si="298"/>
        <v/>
      </c>
      <c r="BER59" s="3" t="str">
        <f t="shared" si="299"/>
        <v/>
      </c>
      <c r="BET59" s="6">
        <v>38352</v>
      </c>
      <c r="BEU59" s="1">
        <v>35.04</v>
      </c>
      <c r="BEV59" s="1">
        <v>57551300</v>
      </c>
      <c r="BEW59" s="3">
        <f t="shared" si="300"/>
        <v>2016597552</v>
      </c>
      <c r="BEY59" s="6">
        <v>38352</v>
      </c>
      <c r="BEZ59" s="1">
        <v>36.68</v>
      </c>
      <c r="BFA59" s="1">
        <v>35520200</v>
      </c>
      <c r="BFB59" s="3">
        <f t="shared" si="301"/>
        <v>1302880936</v>
      </c>
      <c r="BFD59" s="6">
        <v>38352</v>
      </c>
      <c r="BFE59" s="1">
        <v>9.3000000000000007</v>
      </c>
      <c r="BFF59" s="1">
        <v>8736981</v>
      </c>
      <c r="BFG59" s="3">
        <f t="shared" si="302"/>
        <v>81253923.300000012</v>
      </c>
      <c r="BFL59" s="3" t="str">
        <f t="shared" si="303"/>
        <v/>
      </c>
      <c r="BFN59" s="6">
        <v>38352</v>
      </c>
      <c r="BFO59" s="1">
        <v>7.64</v>
      </c>
      <c r="BFP59" s="1">
        <v>487235296</v>
      </c>
      <c r="BFQ59" s="3">
        <f t="shared" si="304"/>
        <v>3722477661.4400001</v>
      </c>
      <c r="BFS59" s="6">
        <v>38352</v>
      </c>
      <c r="BFT59" s="1">
        <v>1.8667</v>
      </c>
      <c r="BFU59" s="1">
        <v>204981000</v>
      </c>
      <c r="BFV59" s="3">
        <f t="shared" si="305"/>
        <v>382638032.69999999</v>
      </c>
      <c r="BFX59" s="6">
        <v>38352</v>
      </c>
      <c r="BFY59" s="1">
        <v>24.06</v>
      </c>
      <c r="BFZ59" s="1">
        <v>4143900</v>
      </c>
      <c r="BGA59" s="3">
        <f t="shared" si="306"/>
        <v>99702234</v>
      </c>
      <c r="BGF59" s="3" t="str">
        <f t="shared" si="307"/>
        <v/>
      </c>
      <c r="BGK59" s="3" t="str">
        <f t="shared" si="308"/>
        <v/>
      </c>
      <c r="BGM59" s="6">
        <v>38352</v>
      </c>
      <c r="BGN59" s="1">
        <v>30.44</v>
      </c>
      <c r="BGO59" s="1">
        <v>9407589</v>
      </c>
      <c r="BGP59" s="3">
        <f t="shared" si="309"/>
        <v>286367009.16000003</v>
      </c>
      <c r="BGR59" s="6">
        <v>38352</v>
      </c>
      <c r="BGS59" s="1">
        <v>29.43</v>
      </c>
      <c r="BGT59" s="1">
        <v>55920300</v>
      </c>
      <c r="BGU59" s="3">
        <f t="shared" si="310"/>
        <v>1645734429</v>
      </c>
      <c r="BGZ59" s="3" t="str">
        <f t="shared" si="311"/>
        <v/>
      </c>
      <c r="BHB59" s="6">
        <v>38352</v>
      </c>
      <c r="BHC59" s="1">
        <v>9.5</v>
      </c>
      <c r="BHD59" s="1">
        <v>18258977</v>
      </c>
      <c r="BHE59" s="3">
        <f t="shared" si="312"/>
        <v>173460281.5</v>
      </c>
      <c r="BHJ59" s="3" t="str">
        <f t="shared" si="313"/>
        <v/>
      </c>
      <c r="BHL59" s="6">
        <v>38352</v>
      </c>
      <c r="BHM59" s="1">
        <v>13.82</v>
      </c>
      <c r="BHN59" s="1">
        <v>404077446</v>
      </c>
      <c r="BHO59" s="3">
        <f t="shared" si="314"/>
        <v>5584350303.7200003</v>
      </c>
      <c r="BHQ59" s="6">
        <v>38352</v>
      </c>
      <c r="BHR59" s="1">
        <v>38.290799999999997</v>
      </c>
      <c r="BHS59" s="1">
        <v>65491300</v>
      </c>
      <c r="BHT59" s="3">
        <f t="shared" si="315"/>
        <v>2507714270.04</v>
      </c>
      <c r="BHV59" s="6">
        <v>38352</v>
      </c>
      <c r="BHW59" s="1">
        <v>44.82</v>
      </c>
      <c r="BHX59" s="1">
        <v>20420915</v>
      </c>
      <c r="BHY59" s="3">
        <f t="shared" si="316"/>
        <v>915265410.29999995</v>
      </c>
      <c r="BIA59" s="6">
        <v>38352</v>
      </c>
      <c r="BIB59" s="1">
        <v>27.19</v>
      </c>
      <c r="BIC59" s="1">
        <v>557496985</v>
      </c>
      <c r="BID59" s="3">
        <f t="shared" si="317"/>
        <v>15158343022.150002</v>
      </c>
      <c r="BIF59" s="6">
        <v>38352</v>
      </c>
      <c r="BIG59" s="1">
        <v>17.27</v>
      </c>
      <c r="BIH59" s="1">
        <v>200554700</v>
      </c>
      <c r="BII59" s="3">
        <f t="shared" si="318"/>
        <v>3463579669</v>
      </c>
      <c r="BIK59" s="6">
        <v>38352</v>
      </c>
      <c r="BIL59" s="1">
        <v>8.26</v>
      </c>
      <c r="BIM59" s="1">
        <v>105593964</v>
      </c>
      <c r="BIN59" s="3">
        <f t="shared" si="319"/>
        <v>872206142.63999999</v>
      </c>
      <c r="BIP59" s="6">
        <v>38352</v>
      </c>
      <c r="BIQ59" s="1">
        <v>21.12</v>
      </c>
      <c r="BIR59" s="1">
        <v>368372200</v>
      </c>
      <c r="BIS59" s="3">
        <f t="shared" si="320"/>
        <v>7780020864</v>
      </c>
      <c r="BIU59" s="6">
        <v>38352</v>
      </c>
      <c r="BIV59" s="1">
        <v>13.81</v>
      </c>
      <c r="BIW59" s="1">
        <v>108476800</v>
      </c>
      <c r="BIX59" s="3">
        <f t="shared" si="321"/>
        <v>1498064608</v>
      </c>
      <c r="BIZ59" s="6">
        <v>38352</v>
      </c>
      <c r="BJA59" s="1">
        <v>33.22</v>
      </c>
      <c r="BJB59" s="1">
        <v>327137724</v>
      </c>
      <c r="BJC59" s="3">
        <f t="shared" si="322"/>
        <v>10867515191.279999</v>
      </c>
      <c r="BJH59" s="3" t="str">
        <f t="shared" si="323"/>
        <v/>
      </c>
      <c r="BJJ59" s="6">
        <v>38352</v>
      </c>
      <c r="BJK59" s="1">
        <v>19.55</v>
      </c>
      <c r="BJL59" s="1">
        <v>98152561</v>
      </c>
      <c r="BJM59" s="3">
        <f t="shared" si="324"/>
        <v>1918882567.55</v>
      </c>
      <c r="BJR59" s="3" t="str">
        <f t="shared" si="325"/>
        <v/>
      </c>
      <c r="BJT59" s="6">
        <v>38352</v>
      </c>
      <c r="BJU59" s="1">
        <v>22.02</v>
      </c>
      <c r="BJV59" s="1">
        <v>790719000</v>
      </c>
      <c r="BJW59" s="3">
        <f t="shared" si="326"/>
        <v>17411632380</v>
      </c>
      <c r="BKB59" s="3" t="str">
        <f t="shared" si="327"/>
        <v/>
      </c>
      <c r="BKG59" s="3" t="str">
        <f t="shared" si="328"/>
        <v/>
      </c>
      <c r="BKI59" s="6">
        <v>38352</v>
      </c>
      <c r="BKJ59" s="1">
        <v>42.39</v>
      </c>
      <c r="BKK59" s="1">
        <v>326145035</v>
      </c>
      <c r="BKL59" s="3">
        <f t="shared" si="329"/>
        <v>13825288033.65</v>
      </c>
      <c r="BKQ59" s="3" t="str">
        <f t="shared" si="330"/>
        <v/>
      </c>
      <c r="BKS59" s="6">
        <v>38352</v>
      </c>
      <c r="BKT59" s="1">
        <v>10.75</v>
      </c>
      <c r="BKU59" s="1">
        <v>65993100</v>
      </c>
      <c r="BKV59" s="3">
        <f t="shared" si="331"/>
        <v>709425825</v>
      </c>
      <c r="BKX59" s="6">
        <v>38352</v>
      </c>
      <c r="BKY59" s="1">
        <v>58.93</v>
      </c>
      <c r="BKZ59" s="1">
        <v>94848000</v>
      </c>
      <c r="BLA59" s="3">
        <f t="shared" si="332"/>
        <v>5589392640</v>
      </c>
      <c r="BLC59" s="6">
        <v>38352</v>
      </c>
      <c r="BLD59" s="1">
        <v>46.58</v>
      </c>
      <c r="BLE59" s="1">
        <v>370974824</v>
      </c>
      <c r="BLF59" s="3">
        <f t="shared" si="333"/>
        <v>17280007301.919998</v>
      </c>
      <c r="BLH59" s="6">
        <v>38352</v>
      </c>
      <c r="BLI59" s="1">
        <v>83.8</v>
      </c>
      <c r="BLJ59" s="1">
        <v>9675900</v>
      </c>
      <c r="BLK59" s="3">
        <f t="shared" si="334"/>
        <v>810840420</v>
      </c>
      <c r="BLM59" s="6">
        <v>38352</v>
      </c>
      <c r="BLN59" s="1">
        <v>29.67</v>
      </c>
      <c r="BLO59" s="1">
        <v>424872784</v>
      </c>
      <c r="BLP59" s="3">
        <f t="shared" si="335"/>
        <v>12605975501.280001</v>
      </c>
      <c r="BLR59" s="6">
        <v>38352</v>
      </c>
      <c r="BLS59" s="1">
        <v>25.76</v>
      </c>
      <c r="BLT59" s="1">
        <v>922391199</v>
      </c>
      <c r="BLU59" s="3">
        <f t="shared" si="336"/>
        <v>23760797286.240002</v>
      </c>
      <c r="BLZ59" s="3" t="str">
        <f t="shared" si="337"/>
        <v/>
      </c>
      <c r="BMB59" s="6">
        <v>38352</v>
      </c>
      <c r="BMC59" s="1">
        <v>16.2379</v>
      </c>
      <c r="BMD59" s="1">
        <v>166312100</v>
      </c>
      <c r="BME59" s="3">
        <f t="shared" si="338"/>
        <v>2700559248.5900002</v>
      </c>
      <c r="BMJ59" s="3" t="str">
        <f t="shared" si="339"/>
        <v/>
      </c>
      <c r="BML59" s="6">
        <v>38352</v>
      </c>
      <c r="BMM59" s="1">
        <v>23.216699999999999</v>
      </c>
      <c r="BMN59" s="1">
        <v>185124900</v>
      </c>
      <c r="BMO59" s="3">
        <f t="shared" si="340"/>
        <v>4297989265.8299999</v>
      </c>
      <c r="BMQ59" s="6">
        <v>38352</v>
      </c>
      <c r="BMR59" s="1">
        <v>10.84</v>
      </c>
      <c r="BMS59" s="1">
        <v>129803600</v>
      </c>
      <c r="BMT59" s="3">
        <f t="shared" si="341"/>
        <v>1407071024</v>
      </c>
      <c r="BMV59" s="6">
        <v>38352</v>
      </c>
      <c r="BMW59" s="1">
        <v>13.47</v>
      </c>
      <c r="BMX59" s="1">
        <v>16294500</v>
      </c>
      <c r="BMY59" s="3">
        <f t="shared" si="342"/>
        <v>219486915</v>
      </c>
      <c r="BND59" s="3" t="str">
        <f t="shared" si="343"/>
        <v/>
      </c>
      <c r="BNF59" s="6">
        <v>38352</v>
      </c>
      <c r="BNG59" s="1">
        <v>33.28</v>
      </c>
      <c r="BNH59" s="1">
        <v>118159100</v>
      </c>
      <c r="BNI59" s="3">
        <f t="shared" si="344"/>
        <v>3932334848</v>
      </c>
      <c r="BNK59" s="6">
        <v>38352</v>
      </c>
      <c r="BNL59" s="1">
        <v>31.46</v>
      </c>
      <c r="BNM59" s="1">
        <v>120665400</v>
      </c>
      <c r="BNN59" s="3">
        <f t="shared" si="345"/>
        <v>3796133484</v>
      </c>
      <c r="BNP59" s="6">
        <v>38352</v>
      </c>
      <c r="BNQ59" s="1">
        <v>28.91</v>
      </c>
      <c r="BNR59" s="1">
        <v>149649371</v>
      </c>
      <c r="BNS59" s="3">
        <f t="shared" si="346"/>
        <v>4326363315.6099997</v>
      </c>
      <c r="BNU59" s="6">
        <v>38352</v>
      </c>
      <c r="BNV59" s="1">
        <v>40.39</v>
      </c>
      <c r="BNW59" s="1">
        <v>17577300</v>
      </c>
      <c r="BNX59" s="3">
        <f t="shared" si="347"/>
        <v>709947147</v>
      </c>
      <c r="BNZ59" s="6">
        <v>38352</v>
      </c>
      <c r="BOA59" s="1">
        <v>61.68</v>
      </c>
      <c r="BOB59" s="1">
        <v>343778493</v>
      </c>
      <c r="BOC59" s="3">
        <f t="shared" si="348"/>
        <v>21204257448.240002</v>
      </c>
      <c r="BOE59" s="6">
        <v>38352</v>
      </c>
      <c r="BOF59" s="1">
        <v>42.74</v>
      </c>
      <c r="BOG59" s="1">
        <v>10350259</v>
      </c>
      <c r="BOH59" s="3">
        <f t="shared" si="349"/>
        <v>442370069.66000003</v>
      </c>
      <c r="BOJ59" s="6">
        <v>38352</v>
      </c>
      <c r="BOK59" s="1">
        <v>9.5205000000000002</v>
      </c>
      <c r="BOL59" s="1">
        <v>635553700</v>
      </c>
      <c r="BOM59" s="3">
        <f t="shared" si="350"/>
        <v>6050789000.8500004</v>
      </c>
      <c r="BOO59" s="6">
        <v>38352</v>
      </c>
      <c r="BOP59" s="1">
        <v>22.004999999999999</v>
      </c>
      <c r="BOQ59" s="1">
        <v>210419164</v>
      </c>
      <c r="BOR59" s="3">
        <f t="shared" si="351"/>
        <v>4630273703.8199997</v>
      </c>
      <c r="BOT59" s="6">
        <v>38352</v>
      </c>
      <c r="BOU59" s="1">
        <v>24.482500000000002</v>
      </c>
      <c r="BOV59" s="1">
        <v>1177184804</v>
      </c>
      <c r="BOW59" s="3">
        <f t="shared" si="352"/>
        <v>28820426963.93</v>
      </c>
      <c r="BOY59" s="6">
        <v>38352</v>
      </c>
      <c r="BOZ59" s="1">
        <v>13.34</v>
      </c>
      <c r="BPA59" s="1">
        <v>102668940</v>
      </c>
      <c r="BPB59" s="3">
        <f t="shared" si="353"/>
        <v>1369603659.5999999</v>
      </c>
      <c r="BPG59" s="3" t="str">
        <f t="shared" si="354"/>
        <v/>
      </c>
      <c r="BPI59" s="6">
        <v>38352</v>
      </c>
      <c r="BPJ59" s="1">
        <v>11.96</v>
      </c>
      <c r="BPK59" s="1">
        <v>453340600</v>
      </c>
      <c r="BPL59" s="3">
        <f t="shared" si="355"/>
        <v>5421953576</v>
      </c>
      <c r="BPQ59" s="3" t="str">
        <f t="shared" si="356"/>
        <v/>
      </c>
      <c r="BPS59" s="6">
        <v>38352</v>
      </c>
      <c r="BPT59" s="1">
        <v>17.100000000000001</v>
      </c>
      <c r="BPU59" s="1">
        <v>2189431861</v>
      </c>
      <c r="BPV59" s="3">
        <f t="shared" si="357"/>
        <v>37439284823.100006</v>
      </c>
      <c r="BPX59" s="6">
        <v>38352</v>
      </c>
      <c r="BPY59" s="1">
        <v>4.2350000000000003</v>
      </c>
      <c r="BPZ59" s="1">
        <v>185756400</v>
      </c>
      <c r="BQA59" s="3">
        <f t="shared" si="358"/>
        <v>786678354</v>
      </c>
      <c r="BQF59" s="3" t="str">
        <f t="shared" si="359"/>
        <v/>
      </c>
      <c r="BQH59" s="6">
        <v>38352</v>
      </c>
      <c r="BQI59" s="1">
        <v>1.7610000000000001</v>
      </c>
      <c r="BQJ59" s="1">
        <v>1762120563</v>
      </c>
      <c r="BQK59" s="3">
        <f t="shared" si="360"/>
        <v>3103094311.4430003</v>
      </c>
      <c r="BQM59" s="6">
        <v>38352</v>
      </c>
      <c r="BQN59" s="1">
        <v>31.37</v>
      </c>
      <c r="BQO59" s="1">
        <v>297216462</v>
      </c>
      <c r="BQP59" s="3">
        <f t="shared" si="361"/>
        <v>9323680412.9400005</v>
      </c>
      <c r="BQU59" s="3" t="str">
        <f t="shared" si="362"/>
        <v/>
      </c>
      <c r="BQW59" s="6">
        <v>38352</v>
      </c>
      <c r="BQX59" s="1">
        <v>8.7475000000000005</v>
      </c>
      <c r="BQY59" s="1">
        <v>1006317340</v>
      </c>
      <c r="BQZ59" s="3">
        <f t="shared" si="363"/>
        <v>8802760931.6499996</v>
      </c>
      <c r="BRB59" s="6">
        <v>38352</v>
      </c>
      <c r="BRC59" s="1">
        <v>7.8532999999999999</v>
      </c>
      <c r="BRD59" s="1">
        <v>1315940739</v>
      </c>
      <c r="BRE59" s="3">
        <f t="shared" si="364"/>
        <v>10334477405.588699</v>
      </c>
      <c r="BRG59" s="6">
        <v>38352</v>
      </c>
      <c r="BRH59" s="1">
        <v>19.32</v>
      </c>
      <c r="BRI59" s="1">
        <v>3430770503</v>
      </c>
      <c r="BRJ59" s="3">
        <f t="shared" si="365"/>
        <v>66282486117.959999</v>
      </c>
      <c r="BRL59" s="6">
        <v>38352</v>
      </c>
      <c r="BRM59" s="1">
        <v>23.39</v>
      </c>
      <c r="BRN59" s="1">
        <v>4452479232</v>
      </c>
      <c r="BRO59" s="3">
        <f t="shared" si="366"/>
        <v>104143489236.48</v>
      </c>
      <c r="BRQ59" s="6">
        <v>38352</v>
      </c>
      <c r="BRR59" s="1">
        <v>13.72</v>
      </c>
      <c r="BRS59" s="1">
        <v>2675099914</v>
      </c>
      <c r="BRT59" s="3">
        <f t="shared" si="367"/>
        <v>36702370820.080002</v>
      </c>
      <c r="BRV59" s="6">
        <v>38352</v>
      </c>
      <c r="BRW59" s="1">
        <v>52.51</v>
      </c>
      <c r="BRX59" s="1">
        <v>346170000</v>
      </c>
      <c r="BRY59" s="3">
        <f t="shared" si="368"/>
        <v>18177386700</v>
      </c>
      <c r="BSD59" s="3" t="str">
        <f t="shared" si="369"/>
        <v/>
      </c>
      <c r="BSF59" s="6">
        <v>38352</v>
      </c>
      <c r="BSG59" s="1">
        <v>31.074999999999999</v>
      </c>
      <c r="BSH59" s="1">
        <v>431684800</v>
      </c>
      <c r="BSI59" s="3">
        <f t="shared" si="370"/>
        <v>13414605160</v>
      </c>
      <c r="BSN59" s="3" t="str">
        <f t="shared" si="371"/>
        <v/>
      </c>
      <c r="BSP59" s="6">
        <v>38352</v>
      </c>
      <c r="BSQ59" s="1">
        <v>96.488</v>
      </c>
      <c r="BSR59" s="1">
        <v>681281647</v>
      </c>
      <c r="BSS59" s="3">
        <f t="shared" si="372"/>
        <v>65735503555.736</v>
      </c>
      <c r="BSU59" s="6">
        <v>38352</v>
      </c>
      <c r="BSV59" s="1">
        <v>4.5999999999999996</v>
      </c>
      <c r="BSW59" s="1">
        <v>12407580976</v>
      </c>
      <c r="BSX59" s="3">
        <f t="shared" si="373"/>
        <v>57074872489.599998</v>
      </c>
    </row>
    <row r="60" spans="2:1020 1025:1870" x14ac:dyDescent="0.2">
      <c r="B60" s="6">
        <v>38260</v>
      </c>
      <c r="C60" s="1">
        <v>102</v>
      </c>
      <c r="D60" s="1">
        <v>4594</v>
      </c>
      <c r="E60" s="3">
        <f t="shared" si="0"/>
        <v>468588</v>
      </c>
      <c r="G60" s="6">
        <v>38168</v>
      </c>
      <c r="H60" s="1">
        <v>6.0000000000000001E-3</v>
      </c>
      <c r="I60" s="1">
        <v>195028</v>
      </c>
      <c r="J60" s="3">
        <f t="shared" si="1"/>
        <v>1170.1680000000001</v>
      </c>
      <c r="O60" s="3" t="str">
        <f t="shared" si="2"/>
        <v/>
      </c>
      <c r="T60" s="3" t="str">
        <f t="shared" si="3"/>
        <v/>
      </c>
      <c r="Y60" s="3" t="str">
        <f t="shared" si="4"/>
        <v/>
      </c>
      <c r="AA60" s="6">
        <v>38260</v>
      </c>
      <c r="AB60" s="1">
        <v>1.25E-4</v>
      </c>
      <c r="AC60" s="1">
        <v>173083</v>
      </c>
      <c r="AD60" s="3">
        <f t="shared" si="5"/>
        <v>21.635375</v>
      </c>
      <c r="AF60" s="6">
        <v>37986</v>
      </c>
      <c r="AG60" s="1">
        <v>1.25E-4</v>
      </c>
      <c r="AH60" s="1">
        <v>998716</v>
      </c>
      <c r="AI60" s="3">
        <f t="shared" si="6"/>
        <v>124.8395</v>
      </c>
      <c r="AK60" s="6">
        <v>38260</v>
      </c>
      <c r="AL60" s="1">
        <v>442.50009999999997</v>
      </c>
      <c r="AM60" s="1">
        <v>300</v>
      </c>
      <c r="AN60" s="3">
        <f t="shared" si="7"/>
        <v>132750.03</v>
      </c>
      <c r="AS60" s="3" t="str">
        <f t="shared" si="8"/>
        <v/>
      </c>
      <c r="AX60" s="3" t="str">
        <f t="shared" si="9"/>
        <v/>
      </c>
      <c r="AZ60" s="6">
        <v>38260</v>
      </c>
      <c r="BA60" s="1">
        <v>1136.3635999999999</v>
      </c>
      <c r="BB60" s="1">
        <v>26</v>
      </c>
      <c r="BC60" s="3">
        <f t="shared" si="10"/>
        <v>29545.453599999997</v>
      </c>
      <c r="BE60" s="6">
        <v>38077</v>
      </c>
      <c r="BF60" s="1">
        <v>8.7500000000000002E-4</v>
      </c>
      <c r="BG60" s="1">
        <v>6964398</v>
      </c>
      <c r="BH60" s="3">
        <f t="shared" si="11"/>
        <v>6093.84825</v>
      </c>
      <c r="BJ60" s="6">
        <v>38260</v>
      </c>
      <c r="BK60" s="1">
        <v>0.05</v>
      </c>
      <c r="BL60" s="1">
        <v>2068253</v>
      </c>
      <c r="BM60" s="3">
        <f t="shared" si="12"/>
        <v>103412.65000000001</v>
      </c>
      <c r="BR60" s="3" t="str">
        <f t="shared" si="13"/>
        <v/>
      </c>
      <c r="BT60" s="6">
        <v>37529</v>
      </c>
      <c r="BU60" s="1">
        <v>1E-4</v>
      </c>
      <c r="BV60" s="1">
        <v>24400</v>
      </c>
      <c r="BW60" s="3">
        <f t="shared" si="14"/>
        <v>2.44</v>
      </c>
      <c r="CB60" s="3" t="str">
        <f t="shared" si="15"/>
        <v/>
      </c>
      <c r="CD60" s="6">
        <v>38260</v>
      </c>
      <c r="CE60" s="1">
        <v>0.9</v>
      </c>
      <c r="CF60" s="1">
        <v>578648</v>
      </c>
      <c r="CG60" s="3">
        <f t="shared" si="16"/>
        <v>520783.2</v>
      </c>
      <c r="CI60" s="6">
        <v>38260</v>
      </c>
      <c r="CJ60" s="1">
        <v>3.5000000000000003E-2</v>
      </c>
      <c r="CK60" s="1">
        <v>1219025</v>
      </c>
      <c r="CL60" s="3">
        <f t="shared" si="17"/>
        <v>42665.875000000007</v>
      </c>
      <c r="CQ60" s="3" t="str">
        <f t="shared" si="18"/>
        <v/>
      </c>
      <c r="CS60" s="6">
        <v>38260</v>
      </c>
      <c r="CT60" s="1">
        <v>8</v>
      </c>
      <c r="CU60" s="1">
        <v>757232</v>
      </c>
      <c r="CV60" s="3">
        <f t="shared" si="19"/>
        <v>6057856</v>
      </c>
      <c r="CX60" s="6">
        <v>38260</v>
      </c>
      <c r="CY60" s="1">
        <v>200.25</v>
      </c>
      <c r="CZ60" s="1">
        <v>2665488</v>
      </c>
      <c r="DA60" s="3">
        <f t="shared" si="20"/>
        <v>533763972</v>
      </c>
      <c r="DC60" s="6">
        <v>38260</v>
      </c>
      <c r="DD60" s="1">
        <v>3.95</v>
      </c>
      <c r="DE60" s="1">
        <v>72321</v>
      </c>
      <c r="DF60" s="3">
        <f t="shared" si="21"/>
        <v>285667.95</v>
      </c>
      <c r="DH60" s="6">
        <v>38260</v>
      </c>
      <c r="DI60" s="1">
        <v>11.28</v>
      </c>
      <c r="DJ60" s="1">
        <v>8131809</v>
      </c>
      <c r="DK60" s="3">
        <f t="shared" si="22"/>
        <v>91726805.519999996</v>
      </c>
      <c r="DM60" s="6">
        <v>37986</v>
      </c>
      <c r="DN60" s="1">
        <v>44</v>
      </c>
      <c r="DO60" s="1">
        <v>2319</v>
      </c>
      <c r="DP60" s="3">
        <f t="shared" si="23"/>
        <v>102036</v>
      </c>
      <c r="DR60" s="6">
        <v>38260</v>
      </c>
      <c r="DS60" s="1">
        <v>81</v>
      </c>
      <c r="DT60" s="1">
        <v>131833</v>
      </c>
      <c r="DU60" s="3">
        <f t="shared" si="24"/>
        <v>10678473</v>
      </c>
      <c r="DZ60" s="3" t="str">
        <f t="shared" si="25"/>
        <v/>
      </c>
      <c r="EB60" s="6">
        <v>38260</v>
      </c>
      <c r="EC60" s="1">
        <v>17.2</v>
      </c>
      <c r="ED60" s="1">
        <v>57900</v>
      </c>
      <c r="EE60" s="3">
        <f t="shared" si="26"/>
        <v>995880</v>
      </c>
      <c r="EG60" s="6">
        <v>38260</v>
      </c>
      <c r="EH60" s="1">
        <v>405.59989999999999</v>
      </c>
      <c r="EI60" s="1">
        <v>16558</v>
      </c>
      <c r="EJ60" s="3">
        <f t="shared" si="27"/>
        <v>6715923.1442</v>
      </c>
      <c r="EO60" s="3" t="str">
        <f t="shared" si="28"/>
        <v/>
      </c>
      <c r="EQ60" s="6">
        <v>35976</v>
      </c>
      <c r="ER60" s="1">
        <v>0.53</v>
      </c>
      <c r="ES60" s="1">
        <v>36900</v>
      </c>
      <c r="ET60" s="3">
        <f t="shared" si="29"/>
        <v>19557</v>
      </c>
      <c r="EY60" s="3" t="str">
        <f t="shared" si="30"/>
        <v/>
      </c>
      <c r="FD60" s="3" t="str">
        <f t="shared" si="31"/>
        <v/>
      </c>
      <c r="FI60" s="3" t="str">
        <f t="shared" si="32"/>
        <v/>
      </c>
      <c r="FN60" s="3" t="str">
        <f t="shared" si="33"/>
        <v/>
      </c>
      <c r="FP60" s="6">
        <v>38260</v>
      </c>
      <c r="FQ60" s="1">
        <v>0.16</v>
      </c>
      <c r="FR60" s="1">
        <v>2296932</v>
      </c>
      <c r="FS60" s="3">
        <f t="shared" si="34"/>
        <v>367509.12</v>
      </c>
      <c r="FU60" s="6">
        <v>38260</v>
      </c>
      <c r="FV60" s="1">
        <v>56</v>
      </c>
      <c r="FW60" s="1">
        <v>4629</v>
      </c>
      <c r="FX60" s="3">
        <f t="shared" si="35"/>
        <v>259224</v>
      </c>
      <c r="FZ60" s="6">
        <v>38260</v>
      </c>
      <c r="GA60" s="1">
        <v>259</v>
      </c>
      <c r="GB60" s="1">
        <v>12128</v>
      </c>
      <c r="GC60" s="3">
        <f t="shared" si="36"/>
        <v>3141152</v>
      </c>
      <c r="GE60" s="6">
        <v>38168</v>
      </c>
      <c r="GF60" s="1">
        <v>54</v>
      </c>
      <c r="GG60" s="1">
        <v>28990</v>
      </c>
      <c r="GH60" s="3">
        <f t="shared" si="37"/>
        <v>1565460</v>
      </c>
      <c r="GM60" s="3" t="str">
        <f t="shared" si="38"/>
        <v/>
      </c>
      <c r="GR60" s="3" t="str">
        <f t="shared" si="39"/>
        <v/>
      </c>
      <c r="GW60" s="3" t="str">
        <f t="shared" si="40"/>
        <v/>
      </c>
      <c r="HB60" s="3" t="str">
        <f t="shared" si="41"/>
        <v/>
      </c>
      <c r="HG60" s="3" t="str">
        <f t="shared" si="42"/>
        <v/>
      </c>
      <c r="HL60" s="3" t="str">
        <f t="shared" si="43"/>
        <v/>
      </c>
      <c r="HN60" s="6">
        <v>38260</v>
      </c>
      <c r="HO60" s="1">
        <v>0.4</v>
      </c>
      <c r="HP60" s="1">
        <v>219799</v>
      </c>
      <c r="HQ60" s="3">
        <f t="shared" si="44"/>
        <v>87919.6</v>
      </c>
      <c r="HS60" s="6">
        <v>38260</v>
      </c>
      <c r="HT60" s="1">
        <v>24.5</v>
      </c>
      <c r="HU60" s="1">
        <v>454615</v>
      </c>
      <c r="HV60" s="3">
        <f t="shared" si="45"/>
        <v>11138067.5</v>
      </c>
      <c r="IA60" s="3" t="str">
        <f t="shared" si="46"/>
        <v/>
      </c>
      <c r="IC60" s="6">
        <v>38168</v>
      </c>
      <c r="ID60" s="1">
        <v>5</v>
      </c>
      <c r="IE60" s="1">
        <v>19</v>
      </c>
      <c r="IF60" s="3">
        <f t="shared" si="47"/>
        <v>95</v>
      </c>
      <c r="IH60" s="6">
        <v>38260</v>
      </c>
      <c r="II60" s="1">
        <v>4.3499999999999996</v>
      </c>
      <c r="IJ60" s="1">
        <v>134964</v>
      </c>
      <c r="IK60" s="3">
        <f t="shared" si="48"/>
        <v>587093.39999999991</v>
      </c>
      <c r="IP60" s="3" t="str">
        <f t="shared" si="49"/>
        <v/>
      </c>
      <c r="IR60" s="6">
        <v>38260</v>
      </c>
      <c r="IS60" s="1">
        <v>2278.5009</v>
      </c>
      <c r="IT60" s="1">
        <v>10432</v>
      </c>
      <c r="IU60" s="3">
        <f t="shared" si="50"/>
        <v>23769321.388799999</v>
      </c>
      <c r="IZ60" s="3" t="str">
        <f t="shared" si="51"/>
        <v/>
      </c>
      <c r="JE60" s="3" t="str">
        <f t="shared" si="52"/>
        <v/>
      </c>
      <c r="JG60" s="6">
        <v>38260</v>
      </c>
      <c r="JH60" s="1">
        <v>5.25</v>
      </c>
      <c r="JI60" s="1">
        <v>2982306</v>
      </c>
      <c r="JJ60" s="3">
        <f t="shared" si="53"/>
        <v>15657106.5</v>
      </c>
      <c r="JO60" s="3" t="str">
        <f t="shared" si="54"/>
        <v/>
      </c>
      <c r="JQ60" s="6">
        <v>38260</v>
      </c>
      <c r="JR60" s="1">
        <v>762.5</v>
      </c>
      <c r="JS60" s="1">
        <v>66</v>
      </c>
      <c r="JT60" s="3">
        <f t="shared" si="55"/>
        <v>50325</v>
      </c>
      <c r="JY60" s="3" t="str">
        <f t="shared" si="56"/>
        <v/>
      </c>
      <c r="KA60" s="6">
        <v>37071</v>
      </c>
      <c r="KB60" s="1">
        <v>8.99</v>
      </c>
      <c r="KC60" s="1">
        <v>5500</v>
      </c>
      <c r="KD60" s="3">
        <f t="shared" si="57"/>
        <v>49445</v>
      </c>
      <c r="KI60" s="3" t="str">
        <f t="shared" si="58"/>
        <v/>
      </c>
      <c r="KN60" s="3" t="str">
        <f t="shared" si="59"/>
        <v/>
      </c>
      <c r="KS60" s="3" t="str">
        <f t="shared" si="60"/>
        <v/>
      </c>
      <c r="KU60" s="6">
        <v>38260</v>
      </c>
      <c r="KV60" s="1">
        <v>2.85</v>
      </c>
      <c r="KW60" s="1">
        <v>1752213</v>
      </c>
      <c r="KX60" s="3">
        <f t="shared" si="61"/>
        <v>4993807.05</v>
      </c>
      <c r="LC60" s="3" t="str">
        <f t="shared" si="62"/>
        <v/>
      </c>
      <c r="LE60" s="6">
        <v>38260</v>
      </c>
      <c r="LF60" s="1">
        <v>0.03</v>
      </c>
      <c r="LG60" s="1">
        <v>144915</v>
      </c>
      <c r="LH60" s="3">
        <f t="shared" si="63"/>
        <v>4347.45</v>
      </c>
      <c r="LJ60" s="6">
        <v>38260</v>
      </c>
      <c r="LK60" s="1">
        <v>151</v>
      </c>
      <c r="LL60" s="1">
        <v>23310</v>
      </c>
      <c r="LM60" s="3">
        <f t="shared" si="64"/>
        <v>3519810</v>
      </c>
      <c r="LO60" s="6">
        <v>37894</v>
      </c>
      <c r="LP60" s="1">
        <v>0.65</v>
      </c>
      <c r="LQ60" s="1">
        <v>16000</v>
      </c>
      <c r="LR60" s="3">
        <f t="shared" si="65"/>
        <v>10400</v>
      </c>
      <c r="LW60" s="3" t="str">
        <f t="shared" si="66"/>
        <v/>
      </c>
      <c r="MB60" s="3" t="str">
        <f t="shared" si="67"/>
        <v/>
      </c>
      <c r="MD60" s="6">
        <v>38260</v>
      </c>
      <c r="ME60" s="1">
        <v>0.4</v>
      </c>
      <c r="MF60" s="1">
        <v>1019910</v>
      </c>
      <c r="MG60" s="3">
        <f t="shared" si="68"/>
        <v>407964</v>
      </c>
      <c r="ML60" s="3" t="str">
        <f t="shared" si="69"/>
        <v/>
      </c>
      <c r="MQ60" s="3" t="str">
        <f t="shared" si="70"/>
        <v/>
      </c>
      <c r="MV60" s="3" t="str">
        <f t="shared" si="71"/>
        <v/>
      </c>
      <c r="NA60" s="3" t="str">
        <f t="shared" si="72"/>
        <v/>
      </c>
      <c r="NC60" s="6">
        <v>38260</v>
      </c>
      <c r="ND60" s="1">
        <v>2.5099999999999998</v>
      </c>
      <c r="NE60" s="1">
        <v>923355</v>
      </c>
      <c r="NF60" s="3">
        <f t="shared" si="73"/>
        <v>2317621.0499999998</v>
      </c>
      <c r="NK60" s="3" t="str">
        <f t="shared" si="74"/>
        <v/>
      </c>
      <c r="NM60" s="6">
        <v>38260</v>
      </c>
      <c r="NN60" s="1">
        <v>767.99984600000005</v>
      </c>
      <c r="NO60" s="1">
        <v>295</v>
      </c>
      <c r="NP60" s="3">
        <f t="shared" si="75"/>
        <v>226559.95457</v>
      </c>
      <c r="NR60" s="6">
        <v>38260</v>
      </c>
      <c r="NS60" s="1">
        <v>43.4</v>
      </c>
      <c r="NT60" s="1">
        <v>3511812</v>
      </c>
      <c r="NU60" s="3">
        <f t="shared" si="76"/>
        <v>152412640.79999998</v>
      </c>
      <c r="NZ60" s="3" t="str">
        <f t="shared" si="77"/>
        <v/>
      </c>
      <c r="OB60" s="6">
        <v>38260</v>
      </c>
      <c r="OC60" s="1">
        <v>1.67</v>
      </c>
      <c r="OD60" s="1">
        <v>475409</v>
      </c>
      <c r="OE60" s="3">
        <f t="shared" si="78"/>
        <v>793933.02999999991</v>
      </c>
      <c r="OG60" s="6">
        <v>38260</v>
      </c>
      <c r="OH60" s="1">
        <v>2.5000000000000001E-2</v>
      </c>
      <c r="OI60" s="1">
        <v>398</v>
      </c>
      <c r="OJ60" s="3">
        <f t="shared" si="79"/>
        <v>9.9500000000000011</v>
      </c>
      <c r="OO60" s="3" t="str">
        <f t="shared" si="80"/>
        <v/>
      </c>
      <c r="OQ60" s="6">
        <v>38260</v>
      </c>
      <c r="OR60" s="1">
        <v>1466.3998999999999</v>
      </c>
      <c r="OS60" s="1">
        <v>61328</v>
      </c>
      <c r="OT60" s="3">
        <f t="shared" si="81"/>
        <v>89931373.06719999</v>
      </c>
      <c r="OV60" s="6">
        <v>38260</v>
      </c>
      <c r="OW60" s="1">
        <v>0.82</v>
      </c>
      <c r="OX60" s="1">
        <v>213200</v>
      </c>
      <c r="OY60" s="3">
        <f t="shared" si="82"/>
        <v>174824</v>
      </c>
      <c r="PA60" s="6">
        <v>38260</v>
      </c>
      <c r="PB60" s="1">
        <v>5.52</v>
      </c>
      <c r="PC60" s="1">
        <v>455501</v>
      </c>
      <c r="PD60" s="3">
        <f t="shared" si="83"/>
        <v>2514365.52</v>
      </c>
      <c r="PI60" s="3" t="str">
        <f t="shared" si="84"/>
        <v/>
      </c>
      <c r="PK60" s="6">
        <v>38260</v>
      </c>
      <c r="PL60" s="1">
        <v>0.63</v>
      </c>
      <c r="PM60" s="1">
        <v>1000</v>
      </c>
      <c r="PN60" s="3">
        <f t="shared" si="85"/>
        <v>630</v>
      </c>
      <c r="PS60" s="3" t="str">
        <f t="shared" si="86"/>
        <v/>
      </c>
      <c r="PX60" s="3" t="str">
        <f t="shared" si="87"/>
        <v/>
      </c>
      <c r="QC60" s="3" t="str">
        <f t="shared" si="88"/>
        <v/>
      </c>
      <c r="QE60" s="6">
        <v>38260</v>
      </c>
      <c r="QF60" s="1">
        <v>5.0999999999999996</v>
      </c>
      <c r="QG60" s="1">
        <v>733100</v>
      </c>
      <c r="QH60" s="3">
        <f t="shared" si="89"/>
        <v>3738809.9999999995</v>
      </c>
      <c r="QJ60" s="6">
        <v>37435</v>
      </c>
      <c r="QK60" s="1">
        <v>1</v>
      </c>
      <c r="QL60" s="1">
        <v>8</v>
      </c>
      <c r="QM60" s="3">
        <f t="shared" si="90"/>
        <v>8</v>
      </c>
      <c r="QO60" s="6">
        <v>38260</v>
      </c>
      <c r="QP60" s="1">
        <v>2.4500000000000002</v>
      </c>
      <c r="QQ60" s="1">
        <v>44500</v>
      </c>
      <c r="QR60" s="3">
        <f t="shared" si="91"/>
        <v>109025.00000000001</v>
      </c>
      <c r="QT60" s="6">
        <v>38260</v>
      </c>
      <c r="QU60" s="1">
        <v>73.25</v>
      </c>
      <c r="QV60" s="1">
        <v>438642</v>
      </c>
      <c r="QW60" s="3">
        <f t="shared" si="92"/>
        <v>32130526.5</v>
      </c>
      <c r="RB60" s="3" t="str">
        <f t="shared" si="93"/>
        <v/>
      </c>
      <c r="RG60" s="3" t="str">
        <f t="shared" si="94"/>
        <v/>
      </c>
      <c r="RL60" s="3" t="str">
        <f t="shared" si="95"/>
        <v/>
      </c>
      <c r="RN60" s="6">
        <v>38260</v>
      </c>
      <c r="RO60" s="1">
        <v>78.8</v>
      </c>
      <c r="RP60" s="1">
        <v>961044</v>
      </c>
      <c r="RQ60" s="3">
        <f t="shared" si="96"/>
        <v>75730267.200000003</v>
      </c>
      <c r="RV60" s="3" t="str">
        <f t="shared" si="97"/>
        <v/>
      </c>
      <c r="RX60" s="6">
        <v>38260</v>
      </c>
      <c r="RY60" s="1">
        <v>5.7</v>
      </c>
      <c r="RZ60" s="1">
        <v>106200</v>
      </c>
      <c r="SA60" s="3">
        <f t="shared" si="98"/>
        <v>605340</v>
      </c>
      <c r="SF60" s="3" t="str">
        <f t="shared" si="99"/>
        <v/>
      </c>
      <c r="SH60" s="6">
        <v>38260</v>
      </c>
      <c r="SI60" s="1">
        <v>23.8</v>
      </c>
      <c r="SJ60" s="1">
        <v>434058</v>
      </c>
      <c r="SK60" s="3">
        <f t="shared" si="100"/>
        <v>10330580.4</v>
      </c>
      <c r="SM60" s="6">
        <v>38077</v>
      </c>
      <c r="SN60" s="1">
        <v>3200</v>
      </c>
      <c r="SO60" s="1">
        <v>90</v>
      </c>
      <c r="SP60" s="3">
        <f t="shared" si="101"/>
        <v>288000</v>
      </c>
      <c r="SU60" s="3" t="str">
        <f t="shared" si="102"/>
        <v/>
      </c>
      <c r="SZ60" s="3" t="str">
        <f t="shared" si="103"/>
        <v/>
      </c>
      <c r="TE60" s="3" t="str">
        <f t="shared" si="104"/>
        <v/>
      </c>
      <c r="TG60" s="6">
        <v>38260</v>
      </c>
      <c r="TH60" s="1">
        <v>38</v>
      </c>
      <c r="TI60" s="1">
        <v>701771</v>
      </c>
      <c r="TJ60" s="3">
        <f t="shared" si="105"/>
        <v>26667298</v>
      </c>
      <c r="TL60" s="6">
        <v>38260</v>
      </c>
      <c r="TM60" s="1">
        <v>3.6</v>
      </c>
      <c r="TN60" s="1">
        <v>350027</v>
      </c>
      <c r="TO60" s="3">
        <f t="shared" si="106"/>
        <v>1260097.2</v>
      </c>
      <c r="TQ60" s="6">
        <v>38260</v>
      </c>
      <c r="TR60" s="1">
        <v>13.09</v>
      </c>
      <c r="TS60" s="1">
        <v>1539127</v>
      </c>
      <c r="TT60" s="3">
        <f t="shared" si="107"/>
        <v>20147172.43</v>
      </c>
      <c r="TY60" s="3" t="str">
        <f t="shared" si="108"/>
        <v/>
      </c>
      <c r="UA60" s="6">
        <v>38260</v>
      </c>
      <c r="UB60" s="1">
        <v>29.22</v>
      </c>
      <c r="UC60" s="1">
        <v>13470879</v>
      </c>
      <c r="UD60" s="3">
        <f t="shared" si="109"/>
        <v>393619084.38</v>
      </c>
      <c r="UI60" s="3" t="str">
        <f t="shared" si="110"/>
        <v/>
      </c>
      <c r="UN60" s="3" t="str">
        <f t="shared" si="111"/>
        <v/>
      </c>
      <c r="UP60" s="6">
        <v>38260</v>
      </c>
      <c r="UQ60" s="1">
        <v>19</v>
      </c>
      <c r="UR60" s="1">
        <v>676581</v>
      </c>
      <c r="US60" s="3">
        <f t="shared" si="112"/>
        <v>12855039</v>
      </c>
      <c r="UX60" s="3" t="str">
        <f t="shared" si="113"/>
        <v/>
      </c>
      <c r="VC60" s="3" t="str">
        <f t="shared" si="114"/>
        <v/>
      </c>
      <c r="VH60" s="3" t="str">
        <f t="shared" si="115"/>
        <v/>
      </c>
      <c r="VM60" s="3" t="str">
        <f t="shared" si="116"/>
        <v/>
      </c>
      <c r="VO60" s="6">
        <v>38260</v>
      </c>
      <c r="VP60" s="1">
        <v>438.625</v>
      </c>
      <c r="VQ60" s="1">
        <v>11062</v>
      </c>
      <c r="VR60" s="3">
        <f t="shared" si="117"/>
        <v>4852069.75</v>
      </c>
      <c r="VT60" s="6">
        <v>38260</v>
      </c>
      <c r="VU60" s="1">
        <v>2.2000000000000002</v>
      </c>
      <c r="VV60" s="1">
        <v>25635</v>
      </c>
      <c r="VW60" s="3">
        <f t="shared" si="118"/>
        <v>56397.000000000007</v>
      </c>
      <c r="VY60" s="6">
        <v>38260</v>
      </c>
      <c r="VZ60" s="1">
        <v>2.75</v>
      </c>
      <c r="WA60" s="1">
        <v>385408</v>
      </c>
      <c r="WB60" s="3">
        <f t="shared" si="119"/>
        <v>1059872</v>
      </c>
      <c r="WG60" s="3" t="str">
        <f t="shared" si="120"/>
        <v/>
      </c>
      <c r="WL60" s="3" t="str">
        <f t="shared" si="121"/>
        <v/>
      </c>
      <c r="WN60" s="6">
        <v>38168</v>
      </c>
      <c r="WO60" s="1">
        <v>13.0909</v>
      </c>
      <c r="WP60" s="1">
        <v>15895</v>
      </c>
      <c r="WQ60" s="3">
        <f t="shared" si="122"/>
        <v>208079.85550000001</v>
      </c>
      <c r="WV60" s="3" t="str">
        <f t="shared" si="123"/>
        <v/>
      </c>
      <c r="WX60" s="6">
        <v>38260</v>
      </c>
      <c r="WY60" s="1">
        <v>4.5</v>
      </c>
      <c r="WZ60" s="1">
        <v>8571328</v>
      </c>
      <c r="XA60" s="3">
        <f t="shared" si="124"/>
        <v>38570976</v>
      </c>
      <c r="XC60" s="6">
        <v>38260</v>
      </c>
      <c r="XD60" s="1">
        <v>0.61</v>
      </c>
      <c r="XE60" s="1">
        <v>226913</v>
      </c>
      <c r="XF60" s="3">
        <f t="shared" si="125"/>
        <v>138416.93</v>
      </c>
      <c r="XK60" s="3" t="str">
        <f t="shared" si="126"/>
        <v/>
      </c>
      <c r="XP60" s="3" t="str">
        <f t="shared" si="127"/>
        <v/>
      </c>
      <c r="XU60" s="3" t="str">
        <f t="shared" si="128"/>
        <v/>
      </c>
      <c r="XW60" s="6">
        <v>38260</v>
      </c>
      <c r="XX60" s="1">
        <v>592</v>
      </c>
      <c r="XY60" s="1">
        <v>2203</v>
      </c>
      <c r="XZ60" s="3">
        <f t="shared" si="129"/>
        <v>1304176</v>
      </c>
      <c r="YE60" s="3" t="str">
        <f t="shared" si="130"/>
        <v/>
      </c>
      <c r="YG60" s="6">
        <v>38260</v>
      </c>
      <c r="YH60" s="1">
        <v>76.75</v>
      </c>
      <c r="YI60" s="1">
        <v>1089209</v>
      </c>
      <c r="YJ60" s="3">
        <f t="shared" si="131"/>
        <v>83596790.75</v>
      </c>
      <c r="YL60" s="6">
        <v>38260</v>
      </c>
      <c r="YM60" s="1">
        <v>6.32</v>
      </c>
      <c r="YN60" s="1">
        <v>755776</v>
      </c>
      <c r="YO60" s="3">
        <f t="shared" si="132"/>
        <v>4776504.32</v>
      </c>
      <c r="YT60" s="3" t="str">
        <f t="shared" si="133"/>
        <v/>
      </c>
      <c r="YY60" s="3" t="str">
        <f t="shared" si="134"/>
        <v/>
      </c>
      <c r="ZD60" s="3" t="str">
        <f t="shared" si="135"/>
        <v/>
      </c>
      <c r="ZI60" s="3" t="str">
        <f t="shared" si="136"/>
        <v/>
      </c>
      <c r="ZK60" s="6">
        <v>38260</v>
      </c>
      <c r="ZL60" s="1">
        <v>2.4</v>
      </c>
      <c r="ZM60" s="1">
        <v>4420218</v>
      </c>
      <c r="ZN60" s="3">
        <f t="shared" si="137"/>
        <v>10608523.199999999</v>
      </c>
      <c r="ZS60" s="3" t="str">
        <f t="shared" si="138"/>
        <v/>
      </c>
      <c r="ZX60" s="3" t="str">
        <f t="shared" si="139"/>
        <v/>
      </c>
      <c r="AAC60" s="3" t="str">
        <f t="shared" si="140"/>
        <v/>
      </c>
      <c r="AAH60" s="3" t="str">
        <f t="shared" si="141"/>
        <v/>
      </c>
      <c r="AAM60" s="3" t="str">
        <f t="shared" si="142"/>
        <v/>
      </c>
      <c r="AAR60" s="3" t="str">
        <f t="shared" si="143"/>
        <v/>
      </c>
      <c r="AAW60" s="3" t="str">
        <f t="shared" si="144"/>
        <v/>
      </c>
      <c r="ABB60" s="3" t="str">
        <f t="shared" si="145"/>
        <v/>
      </c>
      <c r="ABG60" s="3" t="str">
        <f t="shared" si="146"/>
        <v/>
      </c>
      <c r="ABL60" s="3" t="str">
        <f t="shared" si="147"/>
        <v/>
      </c>
      <c r="ABN60" s="6">
        <v>38260</v>
      </c>
      <c r="ABO60" s="1">
        <v>6.25</v>
      </c>
      <c r="ABP60" s="1">
        <v>14526156</v>
      </c>
      <c r="ABQ60" s="3">
        <f t="shared" si="148"/>
        <v>90788475</v>
      </c>
      <c r="ABV60" s="3" t="str">
        <f t="shared" si="149"/>
        <v/>
      </c>
      <c r="ABX60" s="6">
        <v>38260</v>
      </c>
      <c r="ABY60" s="1">
        <v>0.7</v>
      </c>
      <c r="ABZ60" s="1">
        <v>130492</v>
      </c>
      <c r="ACA60" s="3">
        <f t="shared" si="150"/>
        <v>91344.4</v>
      </c>
      <c r="ACC60" s="6">
        <v>38260</v>
      </c>
      <c r="ACD60" s="1">
        <v>18.48</v>
      </c>
      <c r="ACE60" s="1">
        <v>4678813</v>
      </c>
      <c r="ACF60" s="3">
        <f t="shared" si="151"/>
        <v>86464464.239999995</v>
      </c>
      <c r="ACK60" s="3" t="str">
        <f t="shared" si="152"/>
        <v/>
      </c>
      <c r="ACP60" s="3" t="str">
        <f t="shared" si="153"/>
        <v/>
      </c>
      <c r="ACU60" s="3" t="str">
        <f t="shared" si="154"/>
        <v/>
      </c>
      <c r="ACZ60" s="3" t="str">
        <f t="shared" si="155"/>
        <v/>
      </c>
      <c r="ADB60" s="6">
        <v>38260</v>
      </c>
      <c r="ADC60" s="1">
        <v>9.35</v>
      </c>
      <c r="ADD60" s="1">
        <v>14198210</v>
      </c>
      <c r="ADE60" s="3">
        <f t="shared" si="156"/>
        <v>132753263.5</v>
      </c>
      <c r="ADG60" s="6">
        <v>38260</v>
      </c>
      <c r="ADH60" s="1">
        <v>6.65</v>
      </c>
      <c r="ADI60" s="1">
        <v>65215246</v>
      </c>
      <c r="ADJ60" s="3">
        <f t="shared" si="157"/>
        <v>433681385.90000004</v>
      </c>
      <c r="ADL60" s="6">
        <v>38260</v>
      </c>
      <c r="ADM60" s="1">
        <v>5.33</v>
      </c>
      <c r="ADN60" s="1">
        <v>11672310</v>
      </c>
      <c r="ADO60" s="3">
        <f t="shared" si="158"/>
        <v>62213412.300000004</v>
      </c>
      <c r="ADT60" s="3" t="str">
        <f t="shared" si="159"/>
        <v/>
      </c>
      <c r="ADY60" s="3" t="str">
        <f t="shared" si="160"/>
        <v/>
      </c>
      <c r="AED60" s="3" t="str">
        <f t="shared" si="161"/>
        <v/>
      </c>
      <c r="AEF60" s="6">
        <v>38260</v>
      </c>
      <c r="AEG60" s="1">
        <v>12.3742</v>
      </c>
      <c r="AEH60" s="1">
        <v>154449</v>
      </c>
      <c r="AEI60" s="3">
        <f t="shared" si="162"/>
        <v>1911182.8158</v>
      </c>
      <c r="AEN60" s="3" t="str">
        <f t="shared" si="163"/>
        <v/>
      </c>
      <c r="AEP60" s="6"/>
      <c r="AES60" s="3" t="str">
        <f t="shared" si="164"/>
        <v/>
      </c>
      <c r="AEU60" s="6">
        <v>38260</v>
      </c>
      <c r="AEV60" s="1">
        <v>1.4</v>
      </c>
      <c r="AEW60" s="1">
        <v>23877706</v>
      </c>
      <c r="AEX60" s="3">
        <f t="shared" si="165"/>
        <v>33428788.399999999</v>
      </c>
      <c r="AEZ60" s="6">
        <v>38260</v>
      </c>
      <c r="AFA60" s="1">
        <v>21.05</v>
      </c>
      <c r="AFB60" s="1">
        <v>24121783</v>
      </c>
      <c r="AFC60" s="3">
        <f t="shared" si="166"/>
        <v>507763532.15000004</v>
      </c>
      <c r="AFH60" s="3" t="str">
        <f t="shared" si="167"/>
        <v/>
      </c>
      <c r="AFM60" s="3" t="str">
        <f t="shared" si="168"/>
        <v/>
      </c>
      <c r="AFR60" s="3" t="str">
        <f t="shared" si="169"/>
        <v/>
      </c>
      <c r="AFW60" s="3" t="str">
        <f t="shared" si="170"/>
        <v/>
      </c>
      <c r="AGB60" s="3" t="str">
        <f t="shared" si="171"/>
        <v/>
      </c>
      <c r="AGD60" s="6">
        <v>38260</v>
      </c>
      <c r="AGE60" s="1">
        <v>5.6597</v>
      </c>
      <c r="AGF60" s="1">
        <v>23333209</v>
      </c>
      <c r="AGG60" s="3">
        <f t="shared" si="172"/>
        <v>132058962.9773</v>
      </c>
      <c r="AGL60" s="3" t="str">
        <f t="shared" si="173"/>
        <v/>
      </c>
      <c r="AGQ60" s="3" t="str">
        <f t="shared" si="174"/>
        <v/>
      </c>
      <c r="AGS60" s="6">
        <v>38260</v>
      </c>
      <c r="AGT60" s="1">
        <v>5.22</v>
      </c>
      <c r="AGU60" s="1">
        <v>8682323</v>
      </c>
      <c r="AGV60" s="3">
        <f t="shared" si="175"/>
        <v>45321726.059999995</v>
      </c>
      <c r="AGX60" s="6">
        <v>38260</v>
      </c>
      <c r="AGY60" s="1">
        <v>1.48</v>
      </c>
      <c r="AGZ60" s="1">
        <v>3161531</v>
      </c>
      <c r="AHA60" s="3">
        <f t="shared" si="176"/>
        <v>4679065.88</v>
      </c>
      <c r="AHC60" s="6">
        <v>38260</v>
      </c>
      <c r="AHD60" s="1">
        <v>7.5</v>
      </c>
      <c r="AHE60" s="1">
        <v>4502944</v>
      </c>
      <c r="AHF60" s="3">
        <f t="shared" si="177"/>
        <v>33772080</v>
      </c>
      <c r="AHK60" s="3" t="str">
        <f t="shared" si="178"/>
        <v/>
      </c>
      <c r="AHP60" s="3" t="str">
        <f t="shared" si="179"/>
        <v/>
      </c>
      <c r="AHU60" s="3" t="str">
        <f t="shared" si="180"/>
        <v/>
      </c>
      <c r="AHZ60" s="3" t="str">
        <f t="shared" si="181"/>
        <v/>
      </c>
      <c r="AIE60" s="3" t="str">
        <f t="shared" si="182"/>
        <v/>
      </c>
      <c r="AIJ60" s="3" t="str">
        <f t="shared" si="183"/>
        <v/>
      </c>
      <c r="AIO60" s="3" t="str">
        <f t="shared" si="184"/>
        <v/>
      </c>
      <c r="AIT60" s="3" t="str">
        <f t="shared" si="185"/>
        <v/>
      </c>
      <c r="AIY60" s="3" t="str">
        <f t="shared" si="186"/>
        <v/>
      </c>
      <c r="AJD60" s="3" t="str">
        <f t="shared" si="187"/>
        <v/>
      </c>
      <c r="AJI60" s="3" t="str">
        <f t="shared" si="188"/>
        <v/>
      </c>
      <c r="AJN60" s="3" t="str">
        <f t="shared" si="189"/>
        <v/>
      </c>
      <c r="AJS60" s="3" t="str">
        <f t="shared" si="190"/>
        <v/>
      </c>
      <c r="AJU60" s="6">
        <v>38260</v>
      </c>
      <c r="AJV60" s="1">
        <v>12.15</v>
      </c>
      <c r="AJW60" s="1">
        <v>3296465</v>
      </c>
      <c r="AJX60" s="3">
        <f t="shared" si="191"/>
        <v>40052049.75</v>
      </c>
      <c r="AKC60" s="3" t="str">
        <f t="shared" si="192"/>
        <v/>
      </c>
      <c r="AKH60" s="3" t="str">
        <f t="shared" si="193"/>
        <v/>
      </c>
      <c r="AKM60" s="3" t="str">
        <f t="shared" si="194"/>
        <v/>
      </c>
      <c r="AKR60" s="3" t="str">
        <f t="shared" si="195"/>
        <v/>
      </c>
      <c r="AKT60" s="6">
        <v>38260</v>
      </c>
      <c r="AKU60" s="1">
        <v>16.5</v>
      </c>
      <c r="AKV60" s="1">
        <v>1171373</v>
      </c>
      <c r="AKW60" s="3">
        <f t="shared" si="196"/>
        <v>19327654.5</v>
      </c>
      <c r="AKY60" s="6">
        <v>38260</v>
      </c>
      <c r="AKZ60" s="1">
        <v>25.3</v>
      </c>
      <c r="ALA60" s="1">
        <v>17480977</v>
      </c>
      <c r="ALB60" s="3">
        <f t="shared" si="197"/>
        <v>442268718.10000002</v>
      </c>
      <c r="ALG60" s="3" t="str">
        <f t="shared" si="198"/>
        <v/>
      </c>
      <c r="ALI60" s="6">
        <v>38260</v>
      </c>
      <c r="ALJ60" s="1">
        <v>3.56</v>
      </c>
      <c r="ALK60" s="1">
        <v>10218620</v>
      </c>
      <c r="ALL60" s="3">
        <f t="shared" si="199"/>
        <v>36378287.200000003</v>
      </c>
      <c r="ALQ60" s="3" t="str">
        <f t="shared" si="200"/>
        <v/>
      </c>
      <c r="ALV60" s="3" t="str">
        <f t="shared" si="201"/>
        <v/>
      </c>
      <c r="AMA60" s="3" t="str">
        <f t="shared" si="202"/>
        <v/>
      </c>
      <c r="AMF60" s="3" t="str">
        <f t="shared" si="203"/>
        <v/>
      </c>
      <c r="AMK60" s="3" t="str">
        <f t="shared" si="204"/>
        <v/>
      </c>
      <c r="AMP60" s="3" t="str">
        <f t="shared" si="205"/>
        <v/>
      </c>
      <c r="AMU60" s="3" t="str">
        <f t="shared" si="206"/>
        <v/>
      </c>
      <c r="AMZ60" s="3" t="str">
        <f t="shared" si="207"/>
        <v/>
      </c>
      <c r="ANB60" s="6">
        <v>38260</v>
      </c>
      <c r="ANC60" s="1">
        <v>11.4</v>
      </c>
      <c r="AND60" s="1">
        <v>16605681</v>
      </c>
      <c r="ANE60" s="3">
        <f t="shared" si="208"/>
        <v>189304763.40000001</v>
      </c>
      <c r="ANJ60" s="3" t="str">
        <f t="shared" si="209"/>
        <v/>
      </c>
      <c r="ANO60" s="3" t="str">
        <f t="shared" si="210"/>
        <v/>
      </c>
      <c r="ANQ60" s="6">
        <v>38260</v>
      </c>
      <c r="ANR60" s="1">
        <v>79.8</v>
      </c>
      <c r="ANS60" s="1">
        <v>1148962</v>
      </c>
      <c r="ANT60" s="3">
        <f t="shared" si="211"/>
        <v>91687167.599999994</v>
      </c>
      <c r="ANV60" s="6">
        <v>38260</v>
      </c>
      <c r="ANW60" s="1">
        <v>7.18</v>
      </c>
      <c r="ANX60" s="1">
        <v>4095994</v>
      </c>
      <c r="ANY60" s="3">
        <f t="shared" si="212"/>
        <v>29409236.919999998</v>
      </c>
      <c r="AOD60" s="3" t="str">
        <f t="shared" si="213"/>
        <v/>
      </c>
      <c r="AOI60" s="3" t="str">
        <f t="shared" si="214"/>
        <v/>
      </c>
      <c r="AOK60" s="6">
        <v>38260</v>
      </c>
      <c r="AOL60" s="1">
        <v>108</v>
      </c>
      <c r="AOM60" s="1">
        <v>88209</v>
      </c>
      <c r="AON60" s="3">
        <f t="shared" si="215"/>
        <v>9526572</v>
      </c>
      <c r="AOS60" s="3" t="str">
        <f t="shared" si="216"/>
        <v/>
      </c>
      <c r="AOX60" s="3" t="str">
        <f t="shared" si="217"/>
        <v/>
      </c>
      <c r="APC60" s="3" t="str">
        <f t="shared" si="218"/>
        <v/>
      </c>
      <c r="APH60" s="3" t="str">
        <f t="shared" si="219"/>
        <v/>
      </c>
      <c r="APM60" s="3" t="str">
        <f t="shared" si="220"/>
        <v/>
      </c>
      <c r="APR60" s="3" t="str">
        <f t="shared" si="221"/>
        <v/>
      </c>
      <c r="APW60" s="3" t="str">
        <f t="shared" si="222"/>
        <v/>
      </c>
      <c r="APY60" s="6">
        <v>38260</v>
      </c>
      <c r="APZ60" s="1">
        <v>7.9</v>
      </c>
      <c r="AQA60" s="1">
        <v>4914734</v>
      </c>
      <c r="AQB60" s="3">
        <f t="shared" si="223"/>
        <v>38826398.600000001</v>
      </c>
      <c r="AQG60" s="3" t="str">
        <f t="shared" si="224"/>
        <v/>
      </c>
      <c r="AQL60" s="3" t="str">
        <f t="shared" si="225"/>
        <v/>
      </c>
      <c r="AQQ60" s="3" t="str">
        <f t="shared" si="226"/>
        <v/>
      </c>
      <c r="AQS60" s="6">
        <v>38260</v>
      </c>
      <c r="AQT60" s="1">
        <v>13.01</v>
      </c>
      <c r="AQU60" s="1">
        <v>13470510</v>
      </c>
      <c r="AQV60" s="3">
        <f t="shared" si="227"/>
        <v>175251335.09999999</v>
      </c>
      <c r="ARA60" s="3" t="str">
        <f t="shared" si="228"/>
        <v/>
      </c>
      <c r="ARC60" s="6">
        <v>38260</v>
      </c>
      <c r="ARD60" s="1">
        <v>22.1</v>
      </c>
      <c r="ARE60" s="1">
        <v>27069093</v>
      </c>
      <c r="ARF60" s="3">
        <f t="shared" si="229"/>
        <v>598226955.30000007</v>
      </c>
      <c r="ARH60" s="6">
        <v>38260</v>
      </c>
      <c r="ARI60" s="1">
        <v>3.75</v>
      </c>
      <c r="ARJ60" s="1">
        <v>73541211</v>
      </c>
      <c r="ARK60" s="3">
        <f t="shared" si="230"/>
        <v>275779541.25</v>
      </c>
      <c r="ARP60" s="3" t="str">
        <f t="shared" si="231"/>
        <v/>
      </c>
      <c r="ARU60" s="3" t="str">
        <f t="shared" si="232"/>
        <v/>
      </c>
      <c r="ARZ60" s="3" t="str">
        <f t="shared" si="233"/>
        <v/>
      </c>
      <c r="ASE60" s="3" t="str">
        <f t="shared" si="234"/>
        <v/>
      </c>
      <c r="ASJ60" s="3" t="str">
        <f t="shared" si="235"/>
        <v/>
      </c>
      <c r="ASO60" s="3" t="str">
        <f t="shared" si="236"/>
        <v/>
      </c>
      <c r="ASQ60" s="6">
        <v>38260</v>
      </c>
      <c r="ASR60" s="1">
        <v>13.44</v>
      </c>
      <c r="ASS60" s="1">
        <v>43998002</v>
      </c>
      <c r="AST60" s="3">
        <f t="shared" si="237"/>
        <v>591333146.88</v>
      </c>
      <c r="ASY60" s="3" t="str">
        <f t="shared" si="238"/>
        <v/>
      </c>
      <c r="ATD60" s="3" t="str">
        <f t="shared" si="239"/>
        <v/>
      </c>
      <c r="ATF60" s="6">
        <v>38260</v>
      </c>
      <c r="ATG60" s="1">
        <v>4.45</v>
      </c>
      <c r="ATH60" s="1">
        <v>118282646</v>
      </c>
      <c r="ATI60" s="3">
        <f t="shared" si="240"/>
        <v>526357774.70000005</v>
      </c>
      <c r="ATN60" s="3" t="str">
        <f t="shared" si="241"/>
        <v/>
      </c>
      <c r="ATS60" s="3" t="str">
        <f t="shared" si="242"/>
        <v/>
      </c>
      <c r="ATX60" s="3" t="str">
        <f t="shared" si="243"/>
        <v/>
      </c>
      <c r="ATZ60" s="6">
        <v>38260</v>
      </c>
      <c r="AUA60" s="1">
        <v>16.510000000000002</v>
      </c>
      <c r="AUB60" s="1">
        <v>717600</v>
      </c>
      <c r="AUC60" s="3">
        <f t="shared" si="244"/>
        <v>11847576.000000002</v>
      </c>
      <c r="AUH60" s="3" t="str">
        <f t="shared" si="245"/>
        <v/>
      </c>
      <c r="AUM60" s="3" t="str">
        <f t="shared" si="246"/>
        <v/>
      </c>
      <c r="AUR60" s="3" t="str">
        <f t="shared" si="247"/>
        <v/>
      </c>
      <c r="AUT60" s="6">
        <v>38260</v>
      </c>
      <c r="AUU60" s="1">
        <v>32.5</v>
      </c>
      <c r="AUV60" s="1">
        <v>538577</v>
      </c>
      <c r="AUW60" s="3">
        <f t="shared" si="248"/>
        <v>17503752.5</v>
      </c>
      <c r="AVB60" s="3" t="str">
        <f t="shared" si="249"/>
        <v/>
      </c>
      <c r="AVD60" s="6">
        <v>38260</v>
      </c>
      <c r="AVE60" s="1">
        <v>15.69</v>
      </c>
      <c r="AVF60" s="1">
        <v>115483257</v>
      </c>
      <c r="AVG60" s="3">
        <f t="shared" si="250"/>
        <v>1811932302.3299999</v>
      </c>
      <c r="AVI60" s="6">
        <v>38260</v>
      </c>
      <c r="AVJ60" s="1">
        <v>43.24</v>
      </c>
      <c r="AVK60" s="1">
        <v>25610400</v>
      </c>
      <c r="AVL60" s="3">
        <f t="shared" si="251"/>
        <v>1107393696</v>
      </c>
      <c r="AVQ60" s="3" t="str">
        <f t="shared" si="252"/>
        <v/>
      </c>
      <c r="AVV60" s="3" t="str">
        <f t="shared" si="253"/>
        <v/>
      </c>
      <c r="AVX60" s="6">
        <v>38260</v>
      </c>
      <c r="AVY60" s="1">
        <v>12.22</v>
      </c>
      <c r="AVZ60" s="1">
        <v>39339008</v>
      </c>
      <c r="AWA60" s="3">
        <f t="shared" si="254"/>
        <v>480722677.76000005</v>
      </c>
      <c r="AWF60" s="3" t="str">
        <f t="shared" si="255"/>
        <v/>
      </c>
      <c r="AWK60" s="3" t="str">
        <f t="shared" si="256"/>
        <v/>
      </c>
      <c r="AWP60" s="3" t="str">
        <f t="shared" si="257"/>
        <v/>
      </c>
      <c r="AWU60" s="3" t="str">
        <f t="shared" si="258"/>
        <v/>
      </c>
      <c r="AWZ60" s="3" t="str">
        <f t="shared" si="259"/>
        <v/>
      </c>
      <c r="AXE60" s="3" t="str">
        <f t="shared" si="260"/>
        <v/>
      </c>
      <c r="AXG60" s="6">
        <v>38260</v>
      </c>
      <c r="AXH60" s="1">
        <v>6.8875000000000002</v>
      </c>
      <c r="AXI60" s="1">
        <v>5038880</v>
      </c>
      <c r="AXJ60" s="3">
        <f t="shared" si="261"/>
        <v>34705286</v>
      </c>
      <c r="AXO60" s="3" t="str">
        <f t="shared" si="262"/>
        <v/>
      </c>
      <c r="AXT60" s="3" t="str">
        <f t="shared" si="263"/>
        <v/>
      </c>
      <c r="AXY60" s="3" t="str">
        <f t="shared" si="264"/>
        <v/>
      </c>
      <c r="AYA60" s="6">
        <v>38260</v>
      </c>
      <c r="AYB60" s="1">
        <v>13.22</v>
      </c>
      <c r="AYC60" s="1">
        <v>15893742</v>
      </c>
      <c r="AYD60" s="3">
        <f t="shared" si="265"/>
        <v>210115269.24000001</v>
      </c>
      <c r="AYF60" s="6">
        <v>38260</v>
      </c>
      <c r="AYG60" s="1">
        <v>16.239999999999998</v>
      </c>
      <c r="AYH60" s="1">
        <v>70728319</v>
      </c>
      <c r="AYI60" s="3">
        <f t="shared" si="266"/>
        <v>1148627900.5599999</v>
      </c>
      <c r="AYK60" s="6">
        <v>38260</v>
      </c>
      <c r="AYL60" s="1">
        <v>7.84</v>
      </c>
      <c r="AYM60" s="1">
        <v>2239449</v>
      </c>
      <c r="AYN60" s="3">
        <f t="shared" si="267"/>
        <v>17557280.16</v>
      </c>
      <c r="AYP60" s="6">
        <v>38260</v>
      </c>
      <c r="AYQ60" s="1">
        <v>14.685</v>
      </c>
      <c r="AYR60" s="1">
        <v>4076000</v>
      </c>
      <c r="AYS60" s="3">
        <f t="shared" si="268"/>
        <v>59856060</v>
      </c>
      <c r="AYX60" s="3" t="str">
        <f t="shared" si="269"/>
        <v/>
      </c>
      <c r="AYZ60" s="6">
        <v>38260</v>
      </c>
      <c r="AZA60" s="1">
        <v>15.3278</v>
      </c>
      <c r="AZB60" s="1">
        <v>189018521</v>
      </c>
      <c r="AZC60" s="3">
        <f t="shared" si="270"/>
        <v>2897238086.1837997</v>
      </c>
      <c r="AZH60" s="3" t="str">
        <f t="shared" si="271"/>
        <v/>
      </c>
      <c r="AZJ60" s="6">
        <v>38260</v>
      </c>
      <c r="AZK60" s="1">
        <v>20.43</v>
      </c>
      <c r="AZL60" s="1">
        <v>37528266</v>
      </c>
      <c r="AZM60" s="3">
        <f t="shared" si="272"/>
        <v>766702474.38</v>
      </c>
      <c r="AZR60" s="3" t="str">
        <f t="shared" si="273"/>
        <v/>
      </c>
      <c r="AZT60" s="6">
        <v>38260</v>
      </c>
      <c r="AZU60" s="1">
        <v>24.08</v>
      </c>
      <c r="AZV60" s="1">
        <v>27428299</v>
      </c>
      <c r="AZW60" s="3">
        <f t="shared" si="274"/>
        <v>660473439.91999996</v>
      </c>
      <c r="BAB60" s="3" t="str">
        <f t="shared" si="275"/>
        <v/>
      </c>
      <c r="BAG60" s="3" t="str">
        <f t="shared" si="276"/>
        <v/>
      </c>
      <c r="BAL60" s="3" t="str">
        <f t="shared" si="277"/>
        <v/>
      </c>
      <c r="BAQ60" s="3" t="str">
        <f t="shared" si="278"/>
        <v/>
      </c>
      <c r="BAS60" s="6">
        <v>38260</v>
      </c>
      <c r="BAT60" s="1">
        <v>10.4</v>
      </c>
      <c r="BAU60" s="1">
        <v>11406463</v>
      </c>
      <c r="BAV60" s="3">
        <f t="shared" si="279"/>
        <v>118627215.2</v>
      </c>
      <c r="BBA60" s="3" t="str">
        <f t="shared" si="280"/>
        <v/>
      </c>
      <c r="BBF60" s="3" t="str">
        <f t="shared" si="281"/>
        <v/>
      </c>
      <c r="BBK60" s="3" t="str">
        <f t="shared" si="282"/>
        <v/>
      </c>
      <c r="BBP60" s="3" t="str">
        <f t="shared" si="283"/>
        <v/>
      </c>
      <c r="BBU60" s="3" t="str">
        <f t="shared" si="284"/>
        <v/>
      </c>
      <c r="BBW60" s="6">
        <v>38260</v>
      </c>
      <c r="BBX60" s="1">
        <v>42.3</v>
      </c>
      <c r="BBY60" s="1">
        <v>93082590</v>
      </c>
      <c r="BBZ60" s="3">
        <f t="shared" si="285"/>
        <v>3937393556.9999995</v>
      </c>
      <c r="BCE60" s="3" t="str">
        <f t="shared" si="286"/>
        <v/>
      </c>
      <c r="BCJ60" s="3" t="str">
        <f t="shared" si="287"/>
        <v/>
      </c>
      <c r="BCO60" s="3" t="str">
        <f t="shared" si="288"/>
        <v/>
      </c>
      <c r="BCT60" s="3" t="str">
        <f t="shared" si="289"/>
        <v/>
      </c>
      <c r="BCY60" s="3" t="str">
        <f t="shared" si="290"/>
        <v/>
      </c>
      <c r="BDD60" s="3" t="str">
        <f t="shared" si="291"/>
        <v/>
      </c>
      <c r="BDI60" s="3" t="str">
        <f t="shared" si="292"/>
        <v/>
      </c>
      <c r="BDN60" s="3" t="str">
        <f t="shared" si="293"/>
        <v/>
      </c>
      <c r="BDS60" s="3" t="str">
        <f t="shared" si="294"/>
        <v/>
      </c>
      <c r="BDU60" s="6">
        <v>38260</v>
      </c>
      <c r="BDV60" s="1">
        <v>14.48</v>
      </c>
      <c r="BDW60" s="1">
        <v>71960199</v>
      </c>
      <c r="BDX60" s="3">
        <f t="shared" si="295"/>
        <v>1041983681.52</v>
      </c>
      <c r="BDZ60" s="6">
        <v>38260</v>
      </c>
      <c r="BEA60" s="1">
        <v>9.5299999999999994</v>
      </c>
      <c r="BEB60" s="1">
        <v>120942747</v>
      </c>
      <c r="BEC60" s="3">
        <f t="shared" si="296"/>
        <v>1152584378.9099998</v>
      </c>
      <c r="BEH60" s="3" t="str">
        <f t="shared" si="297"/>
        <v/>
      </c>
      <c r="BEM60" s="3" t="str">
        <f t="shared" si="298"/>
        <v/>
      </c>
      <c r="BER60" s="3" t="str">
        <f t="shared" si="299"/>
        <v/>
      </c>
      <c r="BET60" s="6">
        <v>38260</v>
      </c>
      <c r="BEU60" s="1">
        <v>37.549999999999997</v>
      </c>
      <c r="BEV60" s="1">
        <v>54200800</v>
      </c>
      <c r="BEW60" s="3">
        <f t="shared" si="300"/>
        <v>2035240039.9999998</v>
      </c>
      <c r="BEY60" s="6">
        <v>38260</v>
      </c>
      <c r="BEZ60" s="1">
        <v>29.2</v>
      </c>
      <c r="BFA60" s="1">
        <v>62465300</v>
      </c>
      <c r="BFB60" s="3">
        <f t="shared" si="301"/>
        <v>1823986760</v>
      </c>
      <c r="BFG60" s="3" t="str">
        <f t="shared" si="302"/>
        <v/>
      </c>
      <c r="BFL60" s="3" t="str">
        <f t="shared" si="303"/>
        <v/>
      </c>
      <c r="BFN60" s="6">
        <v>38260</v>
      </c>
      <c r="BFO60" s="1">
        <v>5.65</v>
      </c>
      <c r="BFP60" s="1">
        <v>362677688</v>
      </c>
      <c r="BFQ60" s="3">
        <f t="shared" si="304"/>
        <v>2049128937.2</v>
      </c>
      <c r="BFS60" s="6">
        <v>38260</v>
      </c>
      <c r="BFT60" s="1">
        <v>1.4068000000000001</v>
      </c>
      <c r="BFU60" s="1">
        <v>250046600</v>
      </c>
      <c r="BFV60" s="3">
        <f t="shared" si="305"/>
        <v>351765556.88</v>
      </c>
      <c r="BFX60" s="6">
        <v>38260</v>
      </c>
      <c r="BFY60" s="1">
        <v>17.7</v>
      </c>
      <c r="BFZ60" s="1">
        <v>2693500</v>
      </c>
      <c r="BGA60" s="3">
        <f t="shared" si="306"/>
        <v>47674950</v>
      </c>
      <c r="BGF60" s="3" t="str">
        <f t="shared" si="307"/>
        <v/>
      </c>
      <c r="BGK60" s="3" t="str">
        <f t="shared" si="308"/>
        <v/>
      </c>
      <c r="BGM60" s="6">
        <v>38260</v>
      </c>
      <c r="BGN60" s="1">
        <v>25.94</v>
      </c>
      <c r="BGO60" s="1">
        <v>9306357</v>
      </c>
      <c r="BGP60" s="3">
        <f t="shared" si="309"/>
        <v>241406900.58000001</v>
      </c>
      <c r="BGR60" s="6">
        <v>38260</v>
      </c>
      <c r="BGS60" s="1">
        <v>25.77</v>
      </c>
      <c r="BGT60" s="1">
        <v>75284000</v>
      </c>
      <c r="BGU60" s="3">
        <f t="shared" si="310"/>
        <v>1940068680</v>
      </c>
      <c r="BGZ60" s="3" t="str">
        <f t="shared" si="311"/>
        <v/>
      </c>
      <c r="BHB60" s="6">
        <v>38260</v>
      </c>
      <c r="BHC60" s="1">
        <v>8.06</v>
      </c>
      <c r="BHD60" s="1">
        <v>18725902</v>
      </c>
      <c r="BHE60" s="3">
        <f t="shared" si="312"/>
        <v>150930770.12</v>
      </c>
      <c r="BHJ60" s="3" t="str">
        <f t="shared" si="313"/>
        <v/>
      </c>
      <c r="BHL60" s="6">
        <v>38260</v>
      </c>
      <c r="BHM60" s="1">
        <v>13.25</v>
      </c>
      <c r="BHN60" s="1">
        <v>440056483</v>
      </c>
      <c r="BHO60" s="3">
        <f t="shared" si="314"/>
        <v>5830748399.75</v>
      </c>
      <c r="BHQ60" s="6">
        <v>38260</v>
      </c>
      <c r="BHR60" s="1">
        <v>30.613099999999999</v>
      </c>
      <c r="BHS60" s="1">
        <v>103646500</v>
      </c>
      <c r="BHT60" s="3">
        <f t="shared" si="315"/>
        <v>3172940669.1500001</v>
      </c>
      <c r="BHV60" s="6">
        <v>38260</v>
      </c>
      <c r="BHW60" s="1">
        <v>37.17</v>
      </c>
      <c r="BHX60" s="1">
        <v>16504688</v>
      </c>
      <c r="BHY60" s="3">
        <f t="shared" si="316"/>
        <v>613479252.96000004</v>
      </c>
      <c r="BIA60" s="6">
        <v>38260</v>
      </c>
      <c r="BIB60" s="1">
        <v>23.6</v>
      </c>
      <c r="BIC60" s="1">
        <v>635430907</v>
      </c>
      <c r="BID60" s="3">
        <f t="shared" si="317"/>
        <v>14996169405.200001</v>
      </c>
      <c r="BIF60" s="6">
        <v>38260</v>
      </c>
      <c r="BIG60" s="1">
        <v>13.52</v>
      </c>
      <c r="BIH60" s="1">
        <v>146059300</v>
      </c>
      <c r="BII60" s="3">
        <f t="shared" si="318"/>
        <v>1974721736</v>
      </c>
      <c r="BIK60" s="6">
        <v>38260</v>
      </c>
      <c r="BIL60" s="1">
        <v>7.9</v>
      </c>
      <c r="BIM60" s="1">
        <v>95988700</v>
      </c>
      <c r="BIN60" s="3">
        <f t="shared" si="319"/>
        <v>758310730</v>
      </c>
      <c r="BIP60" s="6">
        <v>38260</v>
      </c>
      <c r="BIQ60" s="1">
        <v>18.649999999999999</v>
      </c>
      <c r="BIR60" s="1">
        <v>393978900</v>
      </c>
      <c r="BIS60" s="3">
        <f t="shared" si="320"/>
        <v>7347706484.999999</v>
      </c>
      <c r="BIU60" s="6">
        <v>38260</v>
      </c>
      <c r="BIV60" s="1">
        <v>13.04</v>
      </c>
      <c r="BIW60" s="1">
        <v>108829800</v>
      </c>
      <c r="BIX60" s="3">
        <f t="shared" si="321"/>
        <v>1419140592</v>
      </c>
      <c r="BIZ60" s="6">
        <v>38260</v>
      </c>
      <c r="BJA60" s="1">
        <v>23.05</v>
      </c>
      <c r="BJB60" s="1">
        <v>285919707</v>
      </c>
      <c r="BJC60" s="3">
        <f t="shared" si="322"/>
        <v>6590449246.3500004</v>
      </c>
      <c r="BJH60" s="3" t="str">
        <f t="shared" si="323"/>
        <v/>
      </c>
      <c r="BJJ60" s="6">
        <v>38260</v>
      </c>
      <c r="BJK60" s="1">
        <v>15.76</v>
      </c>
      <c r="BJL60" s="1">
        <v>159494390</v>
      </c>
      <c r="BJM60" s="3">
        <f t="shared" si="324"/>
        <v>2513631586.4000001</v>
      </c>
      <c r="BJR60" s="3" t="str">
        <f t="shared" si="325"/>
        <v/>
      </c>
      <c r="BJT60" s="6">
        <v>38260</v>
      </c>
      <c r="BJU60" s="1">
        <v>13</v>
      </c>
      <c r="BJV60" s="1">
        <v>627407700</v>
      </c>
      <c r="BJW60" s="3">
        <f t="shared" si="326"/>
        <v>8156300100</v>
      </c>
      <c r="BKB60" s="3" t="str">
        <f t="shared" si="327"/>
        <v/>
      </c>
      <c r="BKG60" s="3" t="str">
        <f t="shared" si="328"/>
        <v/>
      </c>
      <c r="BKI60" s="6">
        <v>38260</v>
      </c>
      <c r="BKJ60" s="1">
        <v>42.29</v>
      </c>
      <c r="BKK60" s="1">
        <v>408166828</v>
      </c>
      <c r="BKL60" s="3">
        <f t="shared" si="329"/>
        <v>17261375156.119999</v>
      </c>
      <c r="BKQ60" s="3" t="str">
        <f t="shared" si="330"/>
        <v/>
      </c>
      <c r="BKS60" s="6">
        <v>38260</v>
      </c>
      <c r="BKT60" s="1">
        <v>15.28</v>
      </c>
      <c r="BKU60" s="1">
        <v>39227746</v>
      </c>
      <c r="BKV60" s="3">
        <f t="shared" si="331"/>
        <v>599399958.88</v>
      </c>
      <c r="BKX60" s="6">
        <v>38260</v>
      </c>
      <c r="BKY60" s="1">
        <v>53.3</v>
      </c>
      <c r="BKZ60" s="1">
        <v>55848300</v>
      </c>
      <c r="BLA60" s="3">
        <f t="shared" si="332"/>
        <v>2976714390</v>
      </c>
      <c r="BLC60" s="6">
        <v>38260</v>
      </c>
      <c r="BLD60" s="1">
        <v>41.48</v>
      </c>
      <c r="BLE60" s="1">
        <v>451160457</v>
      </c>
      <c r="BLF60" s="3">
        <f t="shared" si="333"/>
        <v>18714135756.359997</v>
      </c>
      <c r="BLH60" s="6">
        <v>38260</v>
      </c>
      <c r="BLI60" s="1">
        <v>71.849999999999994</v>
      </c>
      <c r="BLJ60" s="1">
        <v>9093000</v>
      </c>
      <c r="BLK60" s="3">
        <f t="shared" si="334"/>
        <v>653332050</v>
      </c>
      <c r="BLM60" s="6">
        <v>38260</v>
      </c>
      <c r="BLN60" s="1">
        <v>27</v>
      </c>
      <c r="BLO60" s="1">
        <v>474484463</v>
      </c>
      <c r="BLP60" s="3">
        <f t="shared" si="335"/>
        <v>12811080501</v>
      </c>
      <c r="BLR60" s="6">
        <v>38260</v>
      </c>
      <c r="BLS60" s="1">
        <v>27.44</v>
      </c>
      <c r="BLT60" s="1">
        <v>527203866</v>
      </c>
      <c r="BLU60" s="3">
        <f t="shared" si="336"/>
        <v>14466474083.040001</v>
      </c>
      <c r="BLZ60" s="3" t="str">
        <f t="shared" si="337"/>
        <v/>
      </c>
      <c r="BMB60" s="6">
        <v>38260</v>
      </c>
      <c r="BMC60" s="1">
        <v>14.533200000000001</v>
      </c>
      <c r="BMD60" s="1">
        <v>178350200</v>
      </c>
      <c r="BME60" s="3">
        <f t="shared" si="338"/>
        <v>2591999126.6400003</v>
      </c>
      <c r="BMJ60" s="3" t="str">
        <f t="shared" si="339"/>
        <v/>
      </c>
      <c r="BML60" s="6">
        <v>38260</v>
      </c>
      <c r="BMM60" s="1">
        <v>18.5867</v>
      </c>
      <c r="BMN60" s="1">
        <v>150099300</v>
      </c>
      <c r="BMO60" s="3">
        <f t="shared" si="340"/>
        <v>2789850659.3099999</v>
      </c>
      <c r="BMQ60" s="6">
        <v>38260</v>
      </c>
      <c r="BMR60" s="1">
        <v>8.7899999999999991</v>
      </c>
      <c r="BMS60" s="1">
        <v>129819300</v>
      </c>
      <c r="BMT60" s="3">
        <f t="shared" si="341"/>
        <v>1141111647</v>
      </c>
      <c r="BMY60" s="3" t="str">
        <f t="shared" si="342"/>
        <v/>
      </c>
      <c r="BND60" s="3" t="str">
        <f t="shared" si="343"/>
        <v/>
      </c>
      <c r="BNF60" s="6">
        <v>38260</v>
      </c>
      <c r="BNG60" s="1">
        <v>30.4</v>
      </c>
      <c r="BNH60" s="1">
        <v>101090500</v>
      </c>
      <c r="BNI60" s="3">
        <f t="shared" si="344"/>
        <v>3073151200</v>
      </c>
      <c r="BNK60" s="6">
        <v>38260</v>
      </c>
      <c r="BNL60" s="1">
        <v>25.65</v>
      </c>
      <c r="BNM60" s="1">
        <v>109103100</v>
      </c>
      <c r="BNN60" s="3">
        <f t="shared" si="345"/>
        <v>2798494515</v>
      </c>
      <c r="BNP60" s="6">
        <v>38260</v>
      </c>
      <c r="BNQ60" s="1">
        <v>21.88</v>
      </c>
      <c r="BNR60" s="1">
        <v>198599002</v>
      </c>
      <c r="BNS60" s="3">
        <f t="shared" si="346"/>
        <v>4345346163.7600002</v>
      </c>
      <c r="BNU60" s="6">
        <v>38260</v>
      </c>
      <c r="BNV60" s="1">
        <v>37.020000000000003</v>
      </c>
      <c r="BNW60" s="1">
        <v>19823000</v>
      </c>
      <c r="BNX60" s="3">
        <f t="shared" si="347"/>
        <v>733847460.00000012</v>
      </c>
      <c r="BNZ60" s="6">
        <v>38260</v>
      </c>
      <c r="BOA60" s="1">
        <v>45.99</v>
      </c>
      <c r="BOB60" s="1">
        <v>252290340</v>
      </c>
      <c r="BOC60" s="3">
        <f t="shared" si="348"/>
        <v>11602832736.6</v>
      </c>
      <c r="BOE60" s="6">
        <v>38260</v>
      </c>
      <c r="BOF60" s="1">
        <v>30.77</v>
      </c>
      <c r="BOG60" s="1">
        <v>7853220</v>
      </c>
      <c r="BOH60" s="3">
        <f t="shared" si="349"/>
        <v>241643579.40000001</v>
      </c>
      <c r="BOJ60" s="6">
        <v>38260</v>
      </c>
      <c r="BOK60" s="1">
        <v>8.5125999999999991</v>
      </c>
      <c r="BOL60" s="1">
        <v>679727200</v>
      </c>
      <c r="BOM60" s="3">
        <f t="shared" si="350"/>
        <v>5786245762.7199993</v>
      </c>
      <c r="BOO60" s="6">
        <v>38260</v>
      </c>
      <c r="BOP60" s="1">
        <v>22.7</v>
      </c>
      <c r="BOQ60" s="1">
        <v>250409286</v>
      </c>
      <c r="BOR60" s="3">
        <f t="shared" si="351"/>
        <v>5684290792.1999998</v>
      </c>
      <c r="BOT60" s="6">
        <v>38260</v>
      </c>
      <c r="BOU60" s="1">
        <v>19.347799999999999</v>
      </c>
      <c r="BOV60" s="1">
        <v>1293571326</v>
      </c>
      <c r="BOW60" s="3">
        <f t="shared" si="352"/>
        <v>25027759301.1828</v>
      </c>
      <c r="BOY60" s="6">
        <v>38260</v>
      </c>
      <c r="BOZ60" s="1">
        <v>8.25</v>
      </c>
      <c r="BPA60" s="1">
        <v>99296853</v>
      </c>
      <c r="BPB60" s="3">
        <f t="shared" si="353"/>
        <v>819199037.25</v>
      </c>
      <c r="BPG60" s="3" t="str">
        <f t="shared" si="354"/>
        <v/>
      </c>
      <c r="BPI60" s="6">
        <v>38260</v>
      </c>
      <c r="BPJ60" s="1">
        <v>9.19</v>
      </c>
      <c r="BPK60" s="1">
        <v>337290000</v>
      </c>
      <c r="BPL60" s="3">
        <f t="shared" si="355"/>
        <v>3099695100</v>
      </c>
      <c r="BPQ60" s="3" t="str">
        <f t="shared" si="356"/>
        <v/>
      </c>
      <c r="BPS60" s="6">
        <v>38260</v>
      </c>
      <c r="BPT60" s="1">
        <v>16.489999999999998</v>
      </c>
      <c r="BPU60" s="1">
        <v>2034246265</v>
      </c>
      <c r="BPV60" s="3">
        <f t="shared" si="357"/>
        <v>33544720909.849998</v>
      </c>
      <c r="BPX60" s="6">
        <v>38260</v>
      </c>
      <c r="BPY60" s="1">
        <v>3.9074999999999998</v>
      </c>
      <c r="BPZ60" s="1">
        <v>145687200</v>
      </c>
      <c r="BQA60" s="3">
        <f t="shared" si="358"/>
        <v>569272734</v>
      </c>
      <c r="BQF60" s="3" t="str">
        <f t="shared" si="359"/>
        <v/>
      </c>
      <c r="BQH60" s="6">
        <v>38260</v>
      </c>
      <c r="BQI60" s="1">
        <v>2.2029999999999998</v>
      </c>
      <c r="BQJ60" s="1">
        <v>1213693719</v>
      </c>
      <c r="BQK60" s="3">
        <f t="shared" si="360"/>
        <v>2673767262.9569998</v>
      </c>
      <c r="BQM60" s="6">
        <v>38260</v>
      </c>
      <c r="BQN60" s="1">
        <v>24.734999999999999</v>
      </c>
      <c r="BQO60" s="1">
        <v>328750010</v>
      </c>
      <c r="BQP60" s="3">
        <f t="shared" si="361"/>
        <v>8131631497.3499994</v>
      </c>
      <c r="BQU60" s="3" t="str">
        <f t="shared" si="362"/>
        <v/>
      </c>
      <c r="BQW60" s="6">
        <v>38260</v>
      </c>
      <c r="BQX60" s="1">
        <v>9.3450000000000006</v>
      </c>
      <c r="BQY60" s="1">
        <v>1547779428</v>
      </c>
      <c r="BQZ60" s="3">
        <f t="shared" si="363"/>
        <v>14463998754.660002</v>
      </c>
      <c r="BRB60" s="6">
        <v>38260</v>
      </c>
      <c r="BRC60" s="1">
        <v>4.84</v>
      </c>
      <c r="BRD60" s="1">
        <v>1251315996</v>
      </c>
      <c r="BRE60" s="3">
        <f t="shared" si="364"/>
        <v>6056369420.6399994</v>
      </c>
      <c r="BRG60" s="6">
        <v>38260</v>
      </c>
      <c r="BRH60" s="1">
        <v>18.100000000000001</v>
      </c>
      <c r="BRI60" s="1">
        <v>3289746197</v>
      </c>
      <c r="BRJ60" s="3">
        <f t="shared" si="365"/>
        <v>59544406165.700005</v>
      </c>
      <c r="BRL60" s="6">
        <v>38260</v>
      </c>
      <c r="BRM60" s="1">
        <v>20.059999999999999</v>
      </c>
      <c r="BRN60" s="1">
        <v>4527550982</v>
      </c>
      <c r="BRO60" s="3">
        <f t="shared" si="366"/>
        <v>90822672698.919998</v>
      </c>
      <c r="BRQ60" s="6">
        <v>38260</v>
      </c>
      <c r="BRR60" s="1">
        <v>11.28</v>
      </c>
      <c r="BRS60" s="1">
        <v>2972514961</v>
      </c>
      <c r="BRT60" s="3">
        <f t="shared" si="367"/>
        <v>33529968760.079998</v>
      </c>
      <c r="BRV60" s="6">
        <v>38260</v>
      </c>
      <c r="BRW60" s="1">
        <v>53.64</v>
      </c>
      <c r="BRX60" s="1">
        <v>394561500</v>
      </c>
      <c r="BRY60" s="3">
        <f t="shared" si="368"/>
        <v>21164278860</v>
      </c>
      <c r="BSD60" s="3" t="str">
        <f t="shared" si="369"/>
        <v/>
      </c>
      <c r="BSF60" s="6">
        <v>38260</v>
      </c>
      <c r="BSG60" s="1">
        <v>29.815000000000001</v>
      </c>
      <c r="BSH60" s="1">
        <v>394315200</v>
      </c>
      <c r="BSI60" s="3">
        <f t="shared" si="370"/>
        <v>11756507688</v>
      </c>
      <c r="BSN60" s="3" t="str">
        <f t="shared" si="371"/>
        <v/>
      </c>
      <c r="BSP60" s="6">
        <v>38260</v>
      </c>
      <c r="BSQ60" s="1">
        <v>64.863</v>
      </c>
      <c r="BSR60" s="1">
        <v>173335845</v>
      </c>
      <c r="BSS60" s="3">
        <f t="shared" si="372"/>
        <v>11243082914.235001</v>
      </c>
      <c r="BSU60" s="6">
        <v>38260</v>
      </c>
      <c r="BSV60" s="1">
        <v>2.7679</v>
      </c>
      <c r="BSW60" s="1">
        <v>6356023254</v>
      </c>
      <c r="BSX60" s="3">
        <f t="shared" si="373"/>
        <v>17592836764.746601</v>
      </c>
    </row>
    <row r="61" spans="2:1020 1025:1870" x14ac:dyDescent="0.2">
      <c r="B61" s="6">
        <v>38168</v>
      </c>
      <c r="C61" s="1">
        <v>250.57499999999999</v>
      </c>
      <c r="D61" s="1">
        <v>980</v>
      </c>
      <c r="E61" s="3">
        <f t="shared" si="0"/>
        <v>245563.5</v>
      </c>
      <c r="G61" s="6">
        <v>38077</v>
      </c>
      <c r="H61" s="1">
        <v>0.01</v>
      </c>
      <c r="I61" s="1">
        <v>834637</v>
      </c>
      <c r="J61" s="3">
        <f t="shared" si="1"/>
        <v>8346.3700000000008</v>
      </c>
      <c r="O61" s="3" t="str">
        <f t="shared" si="2"/>
        <v/>
      </c>
      <c r="T61" s="3" t="str">
        <f t="shared" si="3"/>
        <v/>
      </c>
      <c r="Y61" s="3" t="str">
        <f t="shared" si="4"/>
        <v/>
      </c>
      <c r="AA61" s="6">
        <v>38168</v>
      </c>
      <c r="AB61" s="1">
        <v>1.25E-4</v>
      </c>
      <c r="AC61" s="1">
        <v>57743</v>
      </c>
      <c r="AD61" s="3">
        <f t="shared" si="5"/>
        <v>7.2178750000000003</v>
      </c>
      <c r="AF61" s="6">
        <v>37894</v>
      </c>
      <c r="AG61" s="1">
        <v>1.25E-4</v>
      </c>
      <c r="AH61" s="1">
        <v>1168000</v>
      </c>
      <c r="AI61" s="3">
        <f t="shared" si="6"/>
        <v>146</v>
      </c>
      <c r="AK61" s="6">
        <v>38168</v>
      </c>
      <c r="AL61" s="1">
        <v>697.50019999999995</v>
      </c>
      <c r="AM61" s="1">
        <v>690</v>
      </c>
      <c r="AN61" s="3">
        <f t="shared" si="7"/>
        <v>481275.13799999998</v>
      </c>
      <c r="AS61" s="3" t="str">
        <f t="shared" si="8"/>
        <v/>
      </c>
      <c r="AX61" s="3" t="str">
        <f t="shared" si="9"/>
        <v/>
      </c>
      <c r="AZ61" s="6">
        <v>38168</v>
      </c>
      <c r="BA61" s="1">
        <v>1818.1818000000001</v>
      </c>
      <c r="BB61" s="1">
        <v>47</v>
      </c>
      <c r="BC61" s="3">
        <f t="shared" si="10"/>
        <v>85454.544600000008</v>
      </c>
      <c r="BE61" s="6">
        <v>37986</v>
      </c>
      <c r="BF61" s="1">
        <v>6.2500000000000001E-4</v>
      </c>
      <c r="BG61" s="1">
        <v>8568083</v>
      </c>
      <c r="BH61" s="3">
        <f t="shared" si="11"/>
        <v>5355.0518750000001</v>
      </c>
      <c r="BJ61" s="6">
        <v>38168</v>
      </c>
      <c r="BK61" s="1">
        <v>0.06</v>
      </c>
      <c r="BL61" s="1">
        <v>1613664</v>
      </c>
      <c r="BM61" s="3">
        <f t="shared" si="12"/>
        <v>96819.839999999997</v>
      </c>
      <c r="BR61" s="3" t="str">
        <f t="shared" si="13"/>
        <v/>
      </c>
      <c r="BT61" s="6">
        <v>37435</v>
      </c>
      <c r="BU61" s="1">
        <v>1E-3</v>
      </c>
      <c r="BV61" s="1">
        <v>44500</v>
      </c>
      <c r="BW61" s="3">
        <f t="shared" si="14"/>
        <v>44.5</v>
      </c>
      <c r="CB61" s="3" t="str">
        <f t="shared" si="15"/>
        <v/>
      </c>
      <c r="CD61" s="6">
        <v>38168</v>
      </c>
      <c r="CE61" s="1">
        <v>0.95</v>
      </c>
      <c r="CF61" s="1">
        <v>576478</v>
      </c>
      <c r="CG61" s="3">
        <f t="shared" si="16"/>
        <v>547654.1</v>
      </c>
      <c r="CI61" s="6">
        <v>38168</v>
      </c>
      <c r="CJ61" s="1">
        <v>3.5000000000000003E-2</v>
      </c>
      <c r="CK61" s="1">
        <v>5477913</v>
      </c>
      <c r="CL61" s="3">
        <f t="shared" si="17"/>
        <v>191726.95500000002</v>
      </c>
      <c r="CQ61" s="3" t="str">
        <f t="shared" si="18"/>
        <v/>
      </c>
      <c r="CS61" s="6">
        <v>38168</v>
      </c>
      <c r="CT61" s="1">
        <v>10.050000000000001</v>
      </c>
      <c r="CU61" s="1">
        <v>1593429</v>
      </c>
      <c r="CV61" s="3">
        <f t="shared" si="19"/>
        <v>16013961.450000001</v>
      </c>
      <c r="CX61" s="6">
        <v>38168</v>
      </c>
      <c r="CY61" s="1">
        <v>212.4</v>
      </c>
      <c r="CZ61" s="1">
        <v>3284728</v>
      </c>
      <c r="DA61" s="3">
        <f t="shared" si="20"/>
        <v>697676227.20000005</v>
      </c>
      <c r="DC61" s="6">
        <v>38168</v>
      </c>
      <c r="DD61" s="1">
        <v>4.95</v>
      </c>
      <c r="DE61" s="1">
        <v>151957</v>
      </c>
      <c r="DF61" s="3">
        <f t="shared" si="21"/>
        <v>752187.15</v>
      </c>
      <c r="DH61" s="6">
        <v>38168</v>
      </c>
      <c r="DI61" s="1">
        <v>13.41</v>
      </c>
      <c r="DJ61" s="1">
        <v>6970922</v>
      </c>
      <c r="DK61" s="3">
        <f t="shared" si="22"/>
        <v>93480064.019999996</v>
      </c>
      <c r="DM61" s="6">
        <v>37894</v>
      </c>
      <c r="DN61" s="1">
        <v>54</v>
      </c>
      <c r="DO61" s="1">
        <v>921</v>
      </c>
      <c r="DP61" s="3">
        <f t="shared" si="23"/>
        <v>49734</v>
      </c>
      <c r="DR61" s="6">
        <v>38168</v>
      </c>
      <c r="DS61" s="1">
        <v>87</v>
      </c>
      <c r="DT61" s="1">
        <v>94280</v>
      </c>
      <c r="DU61" s="3">
        <f t="shared" si="24"/>
        <v>8202360</v>
      </c>
      <c r="DZ61" s="3" t="str">
        <f t="shared" si="25"/>
        <v/>
      </c>
      <c r="EB61" s="6">
        <v>38168</v>
      </c>
      <c r="EC61" s="1">
        <v>16.71</v>
      </c>
      <c r="ED61" s="1">
        <v>128100</v>
      </c>
      <c r="EE61" s="3">
        <f t="shared" si="26"/>
        <v>2140551</v>
      </c>
      <c r="EG61" s="6">
        <v>38168</v>
      </c>
      <c r="EH61" s="1">
        <v>597.59990000000005</v>
      </c>
      <c r="EI61" s="1">
        <v>25668</v>
      </c>
      <c r="EJ61" s="3">
        <f t="shared" si="27"/>
        <v>15339194.233200001</v>
      </c>
      <c r="EO61" s="3" t="str">
        <f t="shared" si="28"/>
        <v/>
      </c>
      <c r="EQ61" s="6">
        <v>35885</v>
      </c>
      <c r="ER61" s="1">
        <v>0.5</v>
      </c>
      <c r="ES61" s="1">
        <v>81400</v>
      </c>
      <c r="ET61" s="3">
        <f t="shared" si="29"/>
        <v>40700</v>
      </c>
      <c r="EY61" s="3" t="str">
        <f t="shared" si="30"/>
        <v/>
      </c>
      <c r="FD61" s="3" t="str">
        <f t="shared" si="31"/>
        <v/>
      </c>
      <c r="FI61" s="3" t="str">
        <f t="shared" si="32"/>
        <v/>
      </c>
      <c r="FN61" s="3" t="str">
        <f t="shared" si="33"/>
        <v/>
      </c>
      <c r="FP61" s="6">
        <v>38168</v>
      </c>
      <c r="FQ61" s="1">
        <v>0.17</v>
      </c>
      <c r="FR61" s="1">
        <v>2768298</v>
      </c>
      <c r="FS61" s="3">
        <f t="shared" si="34"/>
        <v>470610.66000000003</v>
      </c>
      <c r="FU61" s="6">
        <v>38168</v>
      </c>
      <c r="FV61" s="1">
        <v>90</v>
      </c>
      <c r="FW61" s="1">
        <v>5142</v>
      </c>
      <c r="FX61" s="3">
        <f t="shared" si="35"/>
        <v>462780</v>
      </c>
      <c r="FZ61" s="6">
        <v>38168</v>
      </c>
      <c r="GA61" s="1">
        <v>575</v>
      </c>
      <c r="GB61" s="1">
        <v>8494</v>
      </c>
      <c r="GC61" s="3">
        <f t="shared" si="36"/>
        <v>4884050</v>
      </c>
      <c r="GE61" s="6">
        <v>38077</v>
      </c>
      <c r="GF61" s="1">
        <v>33</v>
      </c>
      <c r="GG61" s="1">
        <v>17972</v>
      </c>
      <c r="GH61" s="3">
        <f t="shared" si="37"/>
        <v>593076</v>
      </c>
      <c r="GM61" s="3" t="str">
        <f t="shared" si="38"/>
        <v/>
      </c>
      <c r="GR61" s="3" t="str">
        <f t="shared" si="39"/>
        <v/>
      </c>
      <c r="GW61" s="3" t="str">
        <f t="shared" si="40"/>
        <v/>
      </c>
      <c r="HB61" s="3" t="str">
        <f t="shared" si="41"/>
        <v/>
      </c>
      <c r="HG61" s="3" t="str">
        <f t="shared" si="42"/>
        <v/>
      </c>
      <c r="HL61" s="3" t="str">
        <f t="shared" si="43"/>
        <v/>
      </c>
      <c r="HN61" s="6">
        <v>38168</v>
      </c>
      <c r="HO61" s="1">
        <v>0.65</v>
      </c>
      <c r="HP61" s="1">
        <v>241520</v>
      </c>
      <c r="HQ61" s="3">
        <f t="shared" si="44"/>
        <v>156988</v>
      </c>
      <c r="HS61" s="6">
        <v>38168</v>
      </c>
      <c r="HT61" s="1">
        <v>26.04</v>
      </c>
      <c r="HU61" s="1">
        <v>825776</v>
      </c>
      <c r="HV61" s="3">
        <f t="shared" si="45"/>
        <v>21503207.039999999</v>
      </c>
      <c r="IA61" s="3" t="str">
        <f t="shared" si="46"/>
        <v/>
      </c>
      <c r="IC61" s="6">
        <v>38077</v>
      </c>
      <c r="ID61" s="1">
        <v>6</v>
      </c>
      <c r="IE61" s="1">
        <v>500</v>
      </c>
      <c r="IF61" s="3">
        <f t="shared" si="47"/>
        <v>3000</v>
      </c>
      <c r="IH61" s="6">
        <v>38168</v>
      </c>
      <c r="II61" s="1">
        <v>7.95</v>
      </c>
      <c r="IJ61" s="1">
        <v>230263</v>
      </c>
      <c r="IK61" s="3">
        <f t="shared" si="48"/>
        <v>1830590.85</v>
      </c>
      <c r="IP61" s="3" t="str">
        <f t="shared" si="49"/>
        <v/>
      </c>
      <c r="IR61" s="6">
        <v>38168</v>
      </c>
      <c r="IS61" s="1">
        <v>3204.6012999999998</v>
      </c>
      <c r="IT61" s="1">
        <v>16016</v>
      </c>
      <c r="IU61" s="3">
        <f t="shared" si="50"/>
        <v>51324894.4208</v>
      </c>
      <c r="IZ61" s="3" t="str">
        <f t="shared" si="51"/>
        <v/>
      </c>
      <c r="JE61" s="3" t="str">
        <f t="shared" si="52"/>
        <v/>
      </c>
      <c r="JG61" s="6">
        <v>38168</v>
      </c>
      <c r="JH61" s="1">
        <v>14.5</v>
      </c>
      <c r="JI61" s="1">
        <v>2463479</v>
      </c>
      <c r="JJ61" s="3">
        <f t="shared" si="53"/>
        <v>35720445.5</v>
      </c>
      <c r="JO61" s="3" t="str">
        <f t="shared" si="54"/>
        <v/>
      </c>
      <c r="JQ61" s="6">
        <v>38168</v>
      </c>
      <c r="JR61" s="1">
        <v>625</v>
      </c>
      <c r="JS61" s="1">
        <v>80</v>
      </c>
      <c r="JT61" s="3">
        <f t="shared" si="55"/>
        <v>50000</v>
      </c>
      <c r="JY61" s="3" t="str">
        <f t="shared" si="56"/>
        <v/>
      </c>
      <c r="KA61" s="6">
        <v>36980</v>
      </c>
      <c r="KB61" s="1">
        <v>9.9375</v>
      </c>
      <c r="KC61" s="1">
        <v>98200</v>
      </c>
      <c r="KD61" s="3">
        <f t="shared" si="57"/>
        <v>975862.5</v>
      </c>
      <c r="KI61" s="3" t="str">
        <f t="shared" si="58"/>
        <v/>
      </c>
      <c r="KN61" s="3" t="str">
        <f t="shared" si="59"/>
        <v/>
      </c>
      <c r="KS61" s="3" t="str">
        <f t="shared" si="60"/>
        <v/>
      </c>
      <c r="KU61" s="6">
        <v>38168</v>
      </c>
      <c r="KV61" s="1">
        <v>2.64</v>
      </c>
      <c r="KW61" s="1">
        <v>1860922</v>
      </c>
      <c r="KX61" s="3">
        <f t="shared" si="61"/>
        <v>4912834.08</v>
      </c>
      <c r="LC61" s="3" t="str">
        <f t="shared" si="62"/>
        <v/>
      </c>
      <c r="LE61" s="6">
        <v>38168</v>
      </c>
      <c r="LF61" s="1">
        <v>6.5000000000000002E-2</v>
      </c>
      <c r="LG61" s="1">
        <v>409049</v>
      </c>
      <c r="LH61" s="3">
        <f t="shared" si="63"/>
        <v>26588.185000000001</v>
      </c>
      <c r="LJ61" s="6">
        <v>38168</v>
      </c>
      <c r="LK61" s="1">
        <v>140</v>
      </c>
      <c r="LL61" s="1">
        <v>39091</v>
      </c>
      <c r="LM61" s="3">
        <f t="shared" si="64"/>
        <v>5472740</v>
      </c>
      <c r="LO61" s="6">
        <v>37802</v>
      </c>
      <c r="LP61" s="1">
        <v>0.3</v>
      </c>
      <c r="LQ61" s="1">
        <v>7000</v>
      </c>
      <c r="LR61" s="3">
        <f t="shared" si="65"/>
        <v>2100</v>
      </c>
      <c r="LW61" s="3" t="str">
        <f t="shared" si="66"/>
        <v/>
      </c>
      <c r="MB61" s="3" t="str">
        <f t="shared" si="67"/>
        <v/>
      </c>
      <c r="MD61" s="6">
        <v>38168</v>
      </c>
      <c r="ME61" s="1">
        <v>0.14000000000000001</v>
      </c>
      <c r="MF61" s="1">
        <v>1203921</v>
      </c>
      <c r="MG61" s="3">
        <f t="shared" si="68"/>
        <v>168548.94</v>
      </c>
      <c r="ML61" s="3" t="str">
        <f t="shared" si="69"/>
        <v/>
      </c>
      <c r="MQ61" s="3" t="str">
        <f t="shared" si="70"/>
        <v/>
      </c>
      <c r="MV61" s="3" t="str">
        <f t="shared" si="71"/>
        <v/>
      </c>
      <c r="NA61" s="3" t="str">
        <f t="shared" si="72"/>
        <v/>
      </c>
      <c r="NC61" s="6">
        <v>38168</v>
      </c>
      <c r="ND61" s="1">
        <v>3.36</v>
      </c>
      <c r="NE61" s="1">
        <v>1551421</v>
      </c>
      <c r="NF61" s="3">
        <f t="shared" si="73"/>
        <v>5212774.5599999996</v>
      </c>
      <c r="NK61" s="3" t="str">
        <f t="shared" si="74"/>
        <v/>
      </c>
      <c r="NM61" s="6">
        <v>38168</v>
      </c>
      <c r="NN61" s="1">
        <v>1151.9997699999999</v>
      </c>
      <c r="NO61" s="1">
        <v>89</v>
      </c>
      <c r="NP61" s="3">
        <f t="shared" si="75"/>
        <v>102527.97953</v>
      </c>
      <c r="NR61" s="6">
        <v>38168</v>
      </c>
      <c r="NS61" s="1">
        <v>75.3</v>
      </c>
      <c r="NT61" s="1">
        <v>5539377</v>
      </c>
      <c r="NU61" s="3">
        <f t="shared" si="76"/>
        <v>417115088.09999996</v>
      </c>
      <c r="NZ61" s="3" t="str">
        <f t="shared" si="77"/>
        <v/>
      </c>
      <c r="OB61" s="6">
        <v>38168</v>
      </c>
      <c r="OC61" s="1">
        <v>1.85</v>
      </c>
      <c r="OD61" s="1">
        <v>1900611</v>
      </c>
      <c r="OE61" s="3">
        <f t="shared" si="78"/>
        <v>3516130.35</v>
      </c>
      <c r="OG61" s="6">
        <v>38168</v>
      </c>
      <c r="OH61" s="1">
        <v>2.5000000000000001E-2</v>
      </c>
      <c r="OI61" s="1">
        <v>882</v>
      </c>
      <c r="OJ61" s="3">
        <f t="shared" si="79"/>
        <v>22.05</v>
      </c>
      <c r="OO61" s="3" t="str">
        <f t="shared" si="80"/>
        <v/>
      </c>
      <c r="OQ61" s="6">
        <v>38168</v>
      </c>
      <c r="OR61" s="1">
        <v>1511.9999</v>
      </c>
      <c r="OS61" s="1">
        <v>57059</v>
      </c>
      <c r="OT61" s="3">
        <f t="shared" si="81"/>
        <v>86273202.294100001</v>
      </c>
      <c r="OV61" s="6">
        <v>38168</v>
      </c>
      <c r="OW61" s="1">
        <v>1.3</v>
      </c>
      <c r="OX61" s="1">
        <v>401300</v>
      </c>
      <c r="OY61" s="3">
        <f t="shared" si="82"/>
        <v>521690</v>
      </c>
      <c r="PA61" s="6">
        <v>38168</v>
      </c>
      <c r="PB61" s="1">
        <v>6.29</v>
      </c>
      <c r="PC61" s="1">
        <v>611736</v>
      </c>
      <c r="PD61" s="3">
        <f t="shared" si="83"/>
        <v>3847819.44</v>
      </c>
      <c r="PI61" s="3" t="str">
        <f t="shared" si="84"/>
        <v/>
      </c>
      <c r="PK61" s="6">
        <v>38168</v>
      </c>
      <c r="PL61" s="1">
        <v>0.45</v>
      </c>
      <c r="PM61" s="1">
        <v>27569</v>
      </c>
      <c r="PN61" s="3">
        <f t="shared" si="85"/>
        <v>12406.050000000001</v>
      </c>
      <c r="PS61" s="3" t="str">
        <f t="shared" si="86"/>
        <v/>
      </c>
      <c r="PX61" s="3" t="str">
        <f t="shared" si="87"/>
        <v/>
      </c>
      <c r="QC61" s="3" t="str">
        <f t="shared" si="88"/>
        <v/>
      </c>
      <c r="QE61" s="6">
        <v>38168</v>
      </c>
      <c r="QF61" s="1">
        <v>5.6</v>
      </c>
      <c r="QG61" s="1">
        <v>494100</v>
      </c>
      <c r="QH61" s="3">
        <f t="shared" si="89"/>
        <v>2766960</v>
      </c>
      <c r="QJ61" s="6">
        <v>37343</v>
      </c>
      <c r="QK61" s="1">
        <v>1</v>
      </c>
      <c r="QL61" s="1">
        <v>12</v>
      </c>
      <c r="QM61" s="3">
        <f t="shared" si="90"/>
        <v>12</v>
      </c>
      <c r="QO61" s="6">
        <v>38168</v>
      </c>
      <c r="QP61" s="1">
        <v>2.3199999999999998</v>
      </c>
      <c r="QQ61" s="1">
        <v>68500</v>
      </c>
      <c r="QR61" s="3">
        <f t="shared" si="91"/>
        <v>158920</v>
      </c>
      <c r="QT61" s="6">
        <v>38168</v>
      </c>
      <c r="QU61" s="1">
        <v>105.05</v>
      </c>
      <c r="QV61" s="1">
        <v>1030150</v>
      </c>
      <c r="QW61" s="3">
        <f t="shared" si="92"/>
        <v>108217257.5</v>
      </c>
      <c r="RB61" s="3" t="str">
        <f t="shared" si="93"/>
        <v/>
      </c>
      <c r="RG61" s="3" t="str">
        <f t="shared" si="94"/>
        <v/>
      </c>
      <c r="RL61" s="3" t="str">
        <f t="shared" si="95"/>
        <v/>
      </c>
      <c r="RN61" s="6">
        <v>38168</v>
      </c>
      <c r="RO61" s="1">
        <v>111.9</v>
      </c>
      <c r="RP61" s="1">
        <v>838470</v>
      </c>
      <c r="RQ61" s="3">
        <f t="shared" si="96"/>
        <v>93824793</v>
      </c>
      <c r="RV61" s="3" t="str">
        <f t="shared" si="97"/>
        <v/>
      </c>
      <c r="RX61" s="6">
        <v>37986</v>
      </c>
      <c r="RY61" s="1">
        <v>4.25</v>
      </c>
      <c r="RZ61" s="1">
        <v>200</v>
      </c>
      <c r="SA61" s="3">
        <f t="shared" si="98"/>
        <v>850</v>
      </c>
      <c r="SF61" s="3" t="str">
        <f t="shared" si="99"/>
        <v/>
      </c>
      <c r="SH61" s="6">
        <v>38168</v>
      </c>
      <c r="SI61" s="1">
        <v>28.6</v>
      </c>
      <c r="SJ61" s="1">
        <v>855736</v>
      </c>
      <c r="SK61" s="3">
        <f t="shared" si="100"/>
        <v>24474049.600000001</v>
      </c>
      <c r="SM61" s="6">
        <v>37986</v>
      </c>
      <c r="SN61" s="1">
        <v>6400</v>
      </c>
      <c r="SO61" s="1">
        <v>45</v>
      </c>
      <c r="SP61" s="3">
        <f t="shared" si="101"/>
        <v>288000</v>
      </c>
      <c r="SU61" s="3" t="str">
        <f t="shared" si="102"/>
        <v/>
      </c>
      <c r="SZ61" s="3" t="str">
        <f t="shared" si="103"/>
        <v/>
      </c>
      <c r="TE61" s="3" t="str">
        <f t="shared" si="104"/>
        <v/>
      </c>
      <c r="TG61" s="6">
        <v>38168</v>
      </c>
      <c r="TH61" s="1">
        <v>47.5</v>
      </c>
      <c r="TI61" s="1">
        <v>947530</v>
      </c>
      <c r="TJ61" s="3">
        <f t="shared" si="105"/>
        <v>45007675</v>
      </c>
      <c r="TL61" s="6">
        <v>38168</v>
      </c>
      <c r="TM61" s="1">
        <v>4.95</v>
      </c>
      <c r="TN61" s="1">
        <v>289820</v>
      </c>
      <c r="TO61" s="3">
        <f t="shared" si="106"/>
        <v>1434609</v>
      </c>
      <c r="TQ61" s="6">
        <v>38168</v>
      </c>
      <c r="TR61" s="1">
        <v>14.795</v>
      </c>
      <c r="TS61" s="1">
        <v>2300528</v>
      </c>
      <c r="TT61" s="3">
        <f t="shared" si="107"/>
        <v>34036311.759999998</v>
      </c>
      <c r="TY61" s="3" t="str">
        <f t="shared" si="108"/>
        <v/>
      </c>
      <c r="UA61" s="6">
        <v>38168</v>
      </c>
      <c r="UB61" s="1">
        <v>26.04</v>
      </c>
      <c r="UC61" s="1">
        <v>18819735</v>
      </c>
      <c r="UD61" s="3">
        <f t="shared" si="109"/>
        <v>490065899.39999998</v>
      </c>
      <c r="UI61" s="3" t="str">
        <f t="shared" si="110"/>
        <v/>
      </c>
      <c r="UN61" s="3" t="str">
        <f t="shared" si="111"/>
        <v/>
      </c>
      <c r="UP61" s="6">
        <v>38168</v>
      </c>
      <c r="UQ61" s="1">
        <v>15.7</v>
      </c>
      <c r="UR61" s="1">
        <v>96317</v>
      </c>
      <c r="US61" s="3">
        <f t="shared" si="112"/>
        <v>1512176.9</v>
      </c>
      <c r="UX61" s="3" t="str">
        <f t="shared" si="113"/>
        <v/>
      </c>
      <c r="VC61" s="3" t="str">
        <f t="shared" si="114"/>
        <v/>
      </c>
      <c r="VH61" s="3" t="str">
        <f t="shared" si="115"/>
        <v/>
      </c>
      <c r="VM61" s="3" t="str">
        <f t="shared" si="116"/>
        <v/>
      </c>
      <c r="VO61" s="6">
        <v>38168</v>
      </c>
      <c r="VP61" s="1">
        <v>437.5</v>
      </c>
      <c r="VQ61" s="1">
        <v>9496</v>
      </c>
      <c r="VR61" s="3">
        <f t="shared" si="117"/>
        <v>4154500</v>
      </c>
      <c r="VT61" s="6">
        <v>38168</v>
      </c>
      <c r="VU61" s="1">
        <v>3.6</v>
      </c>
      <c r="VV61" s="1">
        <v>53215</v>
      </c>
      <c r="VW61" s="3">
        <f t="shared" si="118"/>
        <v>191574</v>
      </c>
      <c r="VY61" s="6">
        <v>38168</v>
      </c>
      <c r="VZ61" s="1">
        <v>3.63</v>
      </c>
      <c r="WA61" s="1">
        <v>288283</v>
      </c>
      <c r="WB61" s="3">
        <f t="shared" si="119"/>
        <v>1046467.2899999999</v>
      </c>
      <c r="WG61" s="3" t="str">
        <f t="shared" si="120"/>
        <v/>
      </c>
      <c r="WL61" s="3" t="str">
        <f t="shared" si="121"/>
        <v/>
      </c>
      <c r="WN61" s="6">
        <v>38077</v>
      </c>
      <c r="WO61" s="1">
        <v>9.0908999999999995</v>
      </c>
      <c r="WP61" s="1">
        <v>660</v>
      </c>
      <c r="WQ61" s="3">
        <f t="shared" si="122"/>
        <v>5999.9939999999997</v>
      </c>
      <c r="WV61" s="3" t="str">
        <f t="shared" si="123"/>
        <v/>
      </c>
      <c r="WX61" s="6">
        <v>38168</v>
      </c>
      <c r="WY61" s="1">
        <v>3.64</v>
      </c>
      <c r="WZ61" s="1">
        <v>18286535</v>
      </c>
      <c r="XA61" s="3">
        <f t="shared" si="124"/>
        <v>66562987.400000006</v>
      </c>
      <c r="XC61" s="6">
        <v>38168</v>
      </c>
      <c r="XD61" s="1">
        <v>1.05</v>
      </c>
      <c r="XE61" s="1">
        <v>327556</v>
      </c>
      <c r="XF61" s="3">
        <f t="shared" si="125"/>
        <v>343933.8</v>
      </c>
      <c r="XK61" s="3" t="str">
        <f t="shared" si="126"/>
        <v/>
      </c>
      <c r="XP61" s="3" t="str">
        <f t="shared" si="127"/>
        <v/>
      </c>
      <c r="XU61" s="3" t="str">
        <f t="shared" si="128"/>
        <v/>
      </c>
      <c r="XW61" s="6">
        <v>38168</v>
      </c>
      <c r="XX61" s="1">
        <v>648</v>
      </c>
      <c r="XY61" s="1">
        <v>3060</v>
      </c>
      <c r="XZ61" s="3">
        <f t="shared" si="129"/>
        <v>1982880</v>
      </c>
      <c r="YE61" s="3" t="str">
        <f t="shared" si="130"/>
        <v/>
      </c>
      <c r="YG61" s="6">
        <v>38168</v>
      </c>
      <c r="YH61" s="1">
        <v>97.5</v>
      </c>
      <c r="YI61" s="1">
        <v>1519226</v>
      </c>
      <c r="YJ61" s="3">
        <f t="shared" si="131"/>
        <v>148124535</v>
      </c>
      <c r="YL61" s="6">
        <v>38168</v>
      </c>
      <c r="YM61" s="1">
        <v>7.38</v>
      </c>
      <c r="YN61" s="1">
        <v>2060341</v>
      </c>
      <c r="YO61" s="3">
        <f t="shared" si="132"/>
        <v>15205316.58</v>
      </c>
      <c r="YT61" s="3" t="str">
        <f t="shared" si="133"/>
        <v/>
      </c>
      <c r="YY61" s="3" t="str">
        <f t="shared" si="134"/>
        <v/>
      </c>
      <c r="ZD61" s="3" t="str">
        <f t="shared" si="135"/>
        <v/>
      </c>
      <c r="ZI61" s="3" t="str">
        <f t="shared" si="136"/>
        <v/>
      </c>
      <c r="ZK61" s="6">
        <v>38168</v>
      </c>
      <c r="ZL61" s="1">
        <v>3.49</v>
      </c>
      <c r="ZM61" s="1">
        <v>7270900</v>
      </c>
      <c r="ZN61" s="3">
        <f t="shared" si="137"/>
        <v>25375441</v>
      </c>
      <c r="ZS61" s="3" t="str">
        <f t="shared" si="138"/>
        <v/>
      </c>
      <c r="ZX61" s="3" t="str">
        <f t="shared" si="139"/>
        <v/>
      </c>
      <c r="AAC61" s="3" t="str">
        <f t="shared" si="140"/>
        <v/>
      </c>
      <c r="AAH61" s="3" t="str">
        <f t="shared" si="141"/>
        <v/>
      </c>
      <c r="AAM61" s="3" t="str">
        <f t="shared" si="142"/>
        <v/>
      </c>
      <c r="AAR61" s="3" t="str">
        <f t="shared" si="143"/>
        <v/>
      </c>
      <c r="AAW61" s="3" t="str">
        <f t="shared" si="144"/>
        <v/>
      </c>
      <c r="ABB61" s="3" t="str">
        <f t="shared" si="145"/>
        <v/>
      </c>
      <c r="ABG61" s="3" t="str">
        <f t="shared" si="146"/>
        <v/>
      </c>
      <c r="ABL61" s="3" t="str">
        <f t="shared" si="147"/>
        <v/>
      </c>
      <c r="ABN61" s="6">
        <v>38168</v>
      </c>
      <c r="ABO61" s="1">
        <v>8.8699999999999992</v>
      </c>
      <c r="ABP61" s="1">
        <v>5880701</v>
      </c>
      <c r="ABQ61" s="3">
        <f t="shared" si="148"/>
        <v>52161817.869999997</v>
      </c>
      <c r="ABV61" s="3" t="str">
        <f t="shared" si="149"/>
        <v/>
      </c>
      <c r="ABX61" s="6">
        <v>38168</v>
      </c>
      <c r="ABY61" s="1">
        <v>0.65</v>
      </c>
      <c r="ABZ61" s="1">
        <v>106027</v>
      </c>
      <c r="ACA61" s="3">
        <f t="shared" si="150"/>
        <v>68917.55</v>
      </c>
      <c r="ACC61" s="6">
        <v>38168</v>
      </c>
      <c r="ACD61" s="1">
        <v>24.8</v>
      </c>
      <c r="ACE61" s="1">
        <v>7728163</v>
      </c>
      <c r="ACF61" s="3">
        <f t="shared" si="151"/>
        <v>191658442.40000001</v>
      </c>
      <c r="ACK61" s="3" t="str">
        <f t="shared" si="152"/>
        <v/>
      </c>
      <c r="ACP61" s="3" t="str">
        <f t="shared" si="153"/>
        <v/>
      </c>
      <c r="ACU61" s="3" t="str">
        <f t="shared" si="154"/>
        <v/>
      </c>
      <c r="ACZ61" s="3" t="str">
        <f t="shared" si="155"/>
        <v/>
      </c>
      <c r="ADB61" s="6">
        <v>38168</v>
      </c>
      <c r="ADC61" s="1">
        <v>7.98</v>
      </c>
      <c r="ADD61" s="1">
        <v>24551568</v>
      </c>
      <c r="ADE61" s="3">
        <f t="shared" si="156"/>
        <v>195921512.64000002</v>
      </c>
      <c r="ADG61" s="6">
        <v>38168</v>
      </c>
      <c r="ADH61" s="1">
        <v>8.51</v>
      </c>
      <c r="ADI61" s="1">
        <v>81108865</v>
      </c>
      <c r="ADJ61" s="3">
        <f t="shared" si="157"/>
        <v>690236441.14999998</v>
      </c>
      <c r="ADL61" s="6">
        <v>38168</v>
      </c>
      <c r="ADM61" s="1">
        <v>4.84</v>
      </c>
      <c r="ADN61" s="1">
        <v>6391222</v>
      </c>
      <c r="ADO61" s="3">
        <f t="shared" si="158"/>
        <v>30933514.48</v>
      </c>
      <c r="ADT61" s="3" t="str">
        <f t="shared" si="159"/>
        <v/>
      </c>
      <c r="ADY61" s="3" t="str">
        <f t="shared" si="160"/>
        <v/>
      </c>
      <c r="AED61" s="3" t="str">
        <f t="shared" si="161"/>
        <v/>
      </c>
      <c r="AEF61" s="6">
        <v>38168</v>
      </c>
      <c r="AEG61" s="1">
        <v>11.313499999999999</v>
      </c>
      <c r="AEH61" s="1">
        <v>188402</v>
      </c>
      <c r="AEI61" s="3">
        <f t="shared" si="162"/>
        <v>2131486.0269999998</v>
      </c>
      <c r="AEN61" s="3" t="str">
        <f t="shared" si="163"/>
        <v/>
      </c>
      <c r="AEP61" s="6"/>
      <c r="AES61" s="3" t="str">
        <f t="shared" si="164"/>
        <v/>
      </c>
      <c r="AEU61" s="6">
        <v>38168</v>
      </c>
      <c r="AEV61" s="1">
        <v>3.46</v>
      </c>
      <c r="AEW61" s="1">
        <v>13538346</v>
      </c>
      <c r="AEX61" s="3">
        <f t="shared" si="165"/>
        <v>46842677.159999996</v>
      </c>
      <c r="AEZ61" s="6">
        <v>38168</v>
      </c>
      <c r="AFA61" s="1">
        <v>27.24</v>
      </c>
      <c r="AFB61" s="1">
        <v>12247257</v>
      </c>
      <c r="AFC61" s="3">
        <f t="shared" si="166"/>
        <v>333615280.68000001</v>
      </c>
      <c r="AFH61" s="3" t="str">
        <f t="shared" si="167"/>
        <v/>
      </c>
      <c r="AFM61" s="3" t="str">
        <f t="shared" si="168"/>
        <v/>
      </c>
      <c r="AFR61" s="3" t="str">
        <f t="shared" si="169"/>
        <v/>
      </c>
      <c r="AFW61" s="3" t="str">
        <f t="shared" si="170"/>
        <v/>
      </c>
      <c r="AGB61" s="3" t="str">
        <f t="shared" si="171"/>
        <v/>
      </c>
      <c r="AGD61" s="6">
        <v>38168</v>
      </c>
      <c r="AGE61" s="1">
        <v>7.6060999999999996</v>
      </c>
      <c r="AGF61" s="1">
        <v>35505631</v>
      </c>
      <c r="AGG61" s="3">
        <f t="shared" si="172"/>
        <v>270059379.94909996</v>
      </c>
      <c r="AGL61" s="3" t="str">
        <f t="shared" si="173"/>
        <v/>
      </c>
      <c r="AGQ61" s="3" t="str">
        <f t="shared" si="174"/>
        <v/>
      </c>
      <c r="AGS61" s="6">
        <v>38168</v>
      </c>
      <c r="AGT61" s="1">
        <v>4.9399999999999995</v>
      </c>
      <c r="AGU61" s="1">
        <v>10083505</v>
      </c>
      <c r="AGV61" s="3">
        <f t="shared" si="175"/>
        <v>49812514.699999996</v>
      </c>
      <c r="AGX61" s="6">
        <v>38168</v>
      </c>
      <c r="AGY61" s="1">
        <v>1.96</v>
      </c>
      <c r="AGZ61" s="1">
        <v>4513017</v>
      </c>
      <c r="AHA61" s="3">
        <f t="shared" si="176"/>
        <v>8845513.3200000003</v>
      </c>
      <c r="AHC61" s="6">
        <v>38168</v>
      </c>
      <c r="AHD61" s="1">
        <v>6.84</v>
      </c>
      <c r="AHE61" s="1">
        <v>4589641</v>
      </c>
      <c r="AHF61" s="3">
        <f t="shared" si="177"/>
        <v>31393144.439999998</v>
      </c>
      <c r="AHK61" s="3" t="str">
        <f t="shared" si="178"/>
        <v/>
      </c>
      <c r="AHP61" s="3" t="str">
        <f t="shared" si="179"/>
        <v/>
      </c>
      <c r="AHU61" s="3" t="str">
        <f t="shared" si="180"/>
        <v/>
      </c>
      <c r="AHZ61" s="3" t="str">
        <f t="shared" si="181"/>
        <v/>
      </c>
      <c r="AIE61" s="3" t="str">
        <f t="shared" si="182"/>
        <v/>
      </c>
      <c r="AIJ61" s="3" t="str">
        <f t="shared" si="183"/>
        <v/>
      </c>
      <c r="AIO61" s="3" t="str">
        <f t="shared" si="184"/>
        <v/>
      </c>
      <c r="AIT61" s="3" t="str">
        <f t="shared" si="185"/>
        <v/>
      </c>
      <c r="AIY61" s="3" t="str">
        <f t="shared" si="186"/>
        <v/>
      </c>
      <c r="AJD61" s="3" t="str">
        <f t="shared" si="187"/>
        <v/>
      </c>
      <c r="AJI61" s="3" t="str">
        <f t="shared" si="188"/>
        <v/>
      </c>
      <c r="AJN61" s="3" t="str">
        <f t="shared" si="189"/>
        <v/>
      </c>
      <c r="AJS61" s="3" t="str">
        <f t="shared" si="190"/>
        <v/>
      </c>
      <c r="AJU61" s="6">
        <v>38168</v>
      </c>
      <c r="AJV61" s="1">
        <v>8.51</v>
      </c>
      <c r="AJW61" s="1">
        <v>5159062</v>
      </c>
      <c r="AJX61" s="3">
        <f t="shared" si="191"/>
        <v>43903617.619999997</v>
      </c>
      <c r="AKC61" s="3" t="str">
        <f t="shared" si="192"/>
        <v/>
      </c>
      <c r="AKH61" s="3" t="str">
        <f t="shared" si="193"/>
        <v/>
      </c>
      <c r="AKM61" s="3" t="str">
        <f t="shared" si="194"/>
        <v/>
      </c>
      <c r="AKR61" s="3" t="str">
        <f t="shared" si="195"/>
        <v/>
      </c>
      <c r="AKT61" s="6">
        <v>38168</v>
      </c>
      <c r="AKU61" s="1">
        <v>14.58</v>
      </c>
      <c r="AKV61" s="1">
        <v>2597254</v>
      </c>
      <c r="AKW61" s="3">
        <f t="shared" si="196"/>
        <v>37867963.32</v>
      </c>
      <c r="AKY61" s="6">
        <v>38168</v>
      </c>
      <c r="AKZ61" s="1">
        <v>14.21</v>
      </c>
      <c r="ALA61" s="1">
        <v>8359099</v>
      </c>
      <c r="ALB61" s="3">
        <f t="shared" si="197"/>
        <v>118782796.79000001</v>
      </c>
      <c r="ALG61" s="3" t="str">
        <f t="shared" si="198"/>
        <v/>
      </c>
      <c r="ALI61" s="6">
        <v>38168</v>
      </c>
      <c r="ALJ61" s="1">
        <v>5.07</v>
      </c>
      <c r="ALK61" s="1">
        <v>13367222</v>
      </c>
      <c r="ALL61" s="3">
        <f t="shared" si="199"/>
        <v>67771815.540000007</v>
      </c>
      <c r="ALQ61" s="3" t="str">
        <f t="shared" si="200"/>
        <v/>
      </c>
      <c r="ALV61" s="3" t="str">
        <f t="shared" si="201"/>
        <v/>
      </c>
      <c r="AMA61" s="3" t="str">
        <f t="shared" si="202"/>
        <v/>
      </c>
      <c r="AMF61" s="3" t="str">
        <f t="shared" si="203"/>
        <v/>
      </c>
      <c r="AMK61" s="3" t="str">
        <f t="shared" si="204"/>
        <v/>
      </c>
      <c r="AMP61" s="3" t="str">
        <f t="shared" si="205"/>
        <v/>
      </c>
      <c r="AMU61" s="3" t="str">
        <f t="shared" si="206"/>
        <v/>
      </c>
      <c r="AMZ61" s="3" t="str">
        <f t="shared" si="207"/>
        <v/>
      </c>
      <c r="ANB61" s="6">
        <v>38168</v>
      </c>
      <c r="ANC61" s="1">
        <v>11.39</v>
      </c>
      <c r="AND61" s="1">
        <v>28268827</v>
      </c>
      <c r="ANE61" s="3">
        <f t="shared" si="208"/>
        <v>321981939.53000003</v>
      </c>
      <c r="ANJ61" s="3" t="str">
        <f t="shared" si="209"/>
        <v/>
      </c>
      <c r="ANO61" s="3" t="str">
        <f t="shared" si="210"/>
        <v/>
      </c>
      <c r="ANQ61" s="6">
        <v>38168</v>
      </c>
      <c r="ANR61" s="1">
        <v>89.1</v>
      </c>
      <c r="ANS61" s="1">
        <v>1502606</v>
      </c>
      <c r="ANT61" s="3">
        <f t="shared" si="211"/>
        <v>133882194.59999999</v>
      </c>
      <c r="ANV61" s="6">
        <v>38168</v>
      </c>
      <c r="ANW61" s="1">
        <v>7.88</v>
      </c>
      <c r="ANX61" s="1">
        <v>7150248</v>
      </c>
      <c r="ANY61" s="3">
        <f t="shared" si="212"/>
        <v>56343954.240000002</v>
      </c>
      <c r="AOD61" s="3" t="str">
        <f t="shared" si="213"/>
        <v/>
      </c>
      <c r="AOI61" s="3" t="str">
        <f t="shared" si="214"/>
        <v/>
      </c>
      <c r="AOK61" s="6">
        <v>38168</v>
      </c>
      <c r="AOL61" s="1">
        <v>268</v>
      </c>
      <c r="AOM61" s="1">
        <v>77308</v>
      </c>
      <c r="AON61" s="3">
        <f t="shared" si="215"/>
        <v>20718544</v>
      </c>
      <c r="AOS61" s="3" t="str">
        <f t="shared" si="216"/>
        <v/>
      </c>
      <c r="AOX61" s="3" t="str">
        <f t="shared" si="217"/>
        <v/>
      </c>
      <c r="APC61" s="3" t="str">
        <f t="shared" si="218"/>
        <v/>
      </c>
      <c r="APH61" s="3" t="str">
        <f t="shared" si="219"/>
        <v/>
      </c>
      <c r="APM61" s="3" t="str">
        <f t="shared" si="220"/>
        <v/>
      </c>
      <c r="APR61" s="3" t="str">
        <f t="shared" si="221"/>
        <v/>
      </c>
      <c r="APW61" s="3" t="str">
        <f t="shared" si="222"/>
        <v/>
      </c>
      <c r="APY61" s="6">
        <v>38168</v>
      </c>
      <c r="APZ61" s="1">
        <v>7.91</v>
      </c>
      <c r="AQA61" s="1">
        <v>4383711</v>
      </c>
      <c r="AQB61" s="3">
        <f t="shared" si="223"/>
        <v>34675154.009999998</v>
      </c>
      <c r="AQG61" s="3" t="str">
        <f t="shared" si="224"/>
        <v/>
      </c>
      <c r="AQL61" s="3" t="str">
        <f t="shared" si="225"/>
        <v/>
      </c>
      <c r="AQQ61" s="3" t="str">
        <f t="shared" si="226"/>
        <v/>
      </c>
      <c r="AQS61" s="6">
        <v>38168</v>
      </c>
      <c r="AQT61" s="1">
        <v>18.98</v>
      </c>
      <c r="AQU61" s="1">
        <v>19066664</v>
      </c>
      <c r="AQV61" s="3">
        <f t="shared" si="227"/>
        <v>361885282.72000003</v>
      </c>
      <c r="ARA61" s="3" t="str">
        <f t="shared" si="228"/>
        <v/>
      </c>
      <c r="ARC61" s="6">
        <v>38168</v>
      </c>
      <c r="ARD61" s="1">
        <v>18.02</v>
      </c>
      <c r="ARE61" s="1">
        <v>12914426</v>
      </c>
      <c r="ARF61" s="3">
        <f t="shared" si="229"/>
        <v>232717956.51999998</v>
      </c>
      <c r="ARH61" s="6">
        <v>38168</v>
      </c>
      <c r="ARI61" s="1">
        <v>2.25</v>
      </c>
      <c r="ARJ61" s="1">
        <v>43353802</v>
      </c>
      <c r="ARK61" s="3">
        <f t="shared" si="230"/>
        <v>97546054.5</v>
      </c>
      <c r="ARP61" s="3" t="str">
        <f t="shared" si="231"/>
        <v/>
      </c>
      <c r="ARU61" s="3" t="str">
        <f t="shared" si="232"/>
        <v/>
      </c>
      <c r="ARZ61" s="3" t="str">
        <f t="shared" si="233"/>
        <v/>
      </c>
      <c r="ASE61" s="3" t="str">
        <f t="shared" si="234"/>
        <v/>
      </c>
      <c r="ASJ61" s="3" t="str">
        <f t="shared" si="235"/>
        <v/>
      </c>
      <c r="ASO61" s="3" t="str">
        <f t="shared" si="236"/>
        <v/>
      </c>
      <c r="ASQ61" s="6">
        <v>38168</v>
      </c>
      <c r="ASR61" s="1">
        <v>12.88</v>
      </c>
      <c r="ASS61" s="1">
        <v>43380326</v>
      </c>
      <c r="AST61" s="3">
        <f t="shared" si="237"/>
        <v>558738598.88</v>
      </c>
      <c r="ASY61" s="3" t="str">
        <f t="shared" si="238"/>
        <v/>
      </c>
      <c r="ATD61" s="3" t="str">
        <f t="shared" si="239"/>
        <v/>
      </c>
      <c r="ATF61" s="6">
        <v>38168</v>
      </c>
      <c r="ATG61" s="1">
        <v>5.52</v>
      </c>
      <c r="ATH61" s="1">
        <v>191974951</v>
      </c>
      <c r="ATI61" s="3">
        <f t="shared" si="240"/>
        <v>1059701729.5199999</v>
      </c>
      <c r="ATN61" s="3" t="str">
        <f t="shared" si="241"/>
        <v/>
      </c>
      <c r="ATS61" s="3" t="str">
        <f t="shared" si="242"/>
        <v/>
      </c>
      <c r="ATX61" s="3" t="str">
        <f t="shared" si="243"/>
        <v/>
      </c>
      <c r="ATZ61" s="6">
        <v>38168</v>
      </c>
      <c r="AUA61" s="1">
        <v>17</v>
      </c>
      <c r="AUB61" s="1">
        <v>1248600</v>
      </c>
      <c r="AUC61" s="3">
        <f t="shared" si="244"/>
        <v>21226200</v>
      </c>
      <c r="AUH61" s="3" t="str">
        <f t="shared" si="245"/>
        <v/>
      </c>
      <c r="AUM61" s="3" t="str">
        <f t="shared" si="246"/>
        <v/>
      </c>
      <c r="AUR61" s="3" t="str">
        <f t="shared" si="247"/>
        <v/>
      </c>
      <c r="AUW61" s="3" t="str">
        <f t="shared" si="248"/>
        <v/>
      </c>
      <c r="AVB61" s="3" t="str">
        <f t="shared" si="249"/>
        <v/>
      </c>
      <c r="AVD61" s="6">
        <v>38168</v>
      </c>
      <c r="AVE61" s="1">
        <v>17.73</v>
      </c>
      <c r="AVF61" s="1">
        <v>96731249</v>
      </c>
      <c r="AVG61" s="3">
        <f t="shared" si="250"/>
        <v>1715045044.77</v>
      </c>
      <c r="AVI61" s="6">
        <v>38168</v>
      </c>
      <c r="AVJ61" s="1">
        <v>42.1</v>
      </c>
      <c r="AVK61" s="1">
        <v>27716700</v>
      </c>
      <c r="AVL61" s="3">
        <f t="shared" si="251"/>
        <v>1166873070</v>
      </c>
      <c r="AVQ61" s="3" t="str">
        <f t="shared" si="252"/>
        <v/>
      </c>
      <c r="AVV61" s="3" t="str">
        <f t="shared" si="253"/>
        <v/>
      </c>
      <c r="AVX61" s="6">
        <v>38168</v>
      </c>
      <c r="AVY61" s="1">
        <v>10.75</v>
      </c>
      <c r="AVZ61" s="1">
        <v>32907282</v>
      </c>
      <c r="AWA61" s="3">
        <f t="shared" si="254"/>
        <v>353753281.5</v>
      </c>
      <c r="AWF61" s="3" t="str">
        <f t="shared" si="255"/>
        <v/>
      </c>
      <c r="AWK61" s="3" t="str">
        <f t="shared" si="256"/>
        <v/>
      </c>
      <c r="AWP61" s="3" t="str">
        <f t="shared" si="257"/>
        <v/>
      </c>
      <c r="AWU61" s="3" t="str">
        <f t="shared" si="258"/>
        <v/>
      </c>
      <c r="AWZ61" s="3" t="str">
        <f t="shared" si="259"/>
        <v/>
      </c>
      <c r="AXE61" s="3" t="str">
        <f t="shared" si="260"/>
        <v/>
      </c>
      <c r="AXG61" s="6">
        <v>38168</v>
      </c>
      <c r="AXH61" s="1">
        <v>6.7175000000000002</v>
      </c>
      <c r="AXI61" s="1">
        <v>7281716</v>
      </c>
      <c r="AXJ61" s="3">
        <f t="shared" si="261"/>
        <v>48914927.230000004</v>
      </c>
      <c r="AXO61" s="3" t="str">
        <f t="shared" si="262"/>
        <v/>
      </c>
      <c r="AXT61" s="3" t="str">
        <f t="shared" si="263"/>
        <v/>
      </c>
      <c r="AXY61" s="3" t="str">
        <f t="shared" si="264"/>
        <v/>
      </c>
      <c r="AYA61" s="6">
        <v>38168</v>
      </c>
      <c r="AYB61" s="1">
        <v>14.61</v>
      </c>
      <c r="AYC61" s="1">
        <v>35311910</v>
      </c>
      <c r="AYD61" s="3">
        <f t="shared" si="265"/>
        <v>515907005.09999996</v>
      </c>
      <c r="AYF61" s="6">
        <v>38168</v>
      </c>
      <c r="AYG61" s="1">
        <v>28.26</v>
      </c>
      <c r="AYH61" s="1">
        <v>34985584</v>
      </c>
      <c r="AYI61" s="3">
        <f t="shared" si="266"/>
        <v>988692603.84000003</v>
      </c>
      <c r="AYK61" s="6">
        <v>38168</v>
      </c>
      <c r="AYL61" s="1">
        <v>7.72</v>
      </c>
      <c r="AYM61" s="1">
        <v>3537379</v>
      </c>
      <c r="AYN61" s="3">
        <f t="shared" si="267"/>
        <v>27308565.879999999</v>
      </c>
      <c r="AYP61" s="6">
        <v>38168</v>
      </c>
      <c r="AYQ61" s="1">
        <v>13.775</v>
      </c>
      <c r="AYR61" s="1">
        <v>4441600</v>
      </c>
      <c r="AYS61" s="3">
        <f t="shared" si="268"/>
        <v>61183040</v>
      </c>
      <c r="AYX61" s="3" t="str">
        <f t="shared" si="269"/>
        <v/>
      </c>
      <c r="AYZ61" s="6">
        <v>38168</v>
      </c>
      <c r="AZA61" s="1">
        <v>17.238</v>
      </c>
      <c r="AZB61" s="1">
        <v>220409139</v>
      </c>
      <c r="AZC61" s="3">
        <f t="shared" si="270"/>
        <v>3799412738.0819998</v>
      </c>
      <c r="AZH61" s="3" t="str">
        <f t="shared" si="271"/>
        <v/>
      </c>
      <c r="AZJ61" s="6">
        <v>38168</v>
      </c>
      <c r="AZK61" s="1">
        <v>24.9</v>
      </c>
      <c r="AZL61" s="1">
        <v>29647532</v>
      </c>
      <c r="AZM61" s="3">
        <f t="shared" si="272"/>
        <v>738223546.79999995</v>
      </c>
      <c r="AZR61" s="3" t="str">
        <f t="shared" si="273"/>
        <v/>
      </c>
      <c r="AZT61" s="6">
        <v>38168</v>
      </c>
      <c r="AZU61" s="1">
        <v>25.03</v>
      </c>
      <c r="AZV61" s="1">
        <v>44020706</v>
      </c>
      <c r="AZW61" s="3">
        <f t="shared" si="274"/>
        <v>1101838271.1800001</v>
      </c>
      <c r="BAB61" s="3" t="str">
        <f t="shared" si="275"/>
        <v/>
      </c>
      <c r="BAG61" s="3" t="str">
        <f t="shared" si="276"/>
        <v/>
      </c>
      <c r="BAL61" s="3" t="str">
        <f t="shared" si="277"/>
        <v/>
      </c>
      <c r="BAQ61" s="3" t="str">
        <f t="shared" si="278"/>
        <v/>
      </c>
      <c r="BAS61" s="6">
        <v>38168</v>
      </c>
      <c r="BAT61" s="1">
        <v>15.84</v>
      </c>
      <c r="BAU61" s="1">
        <v>18326584</v>
      </c>
      <c r="BAV61" s="3">
        <f t="shared" si="279"/>
        <v>290293090.56</v>
      </c>
      <c r="BBA61" s="3" t="str">
        <f t="shared" si="280"/>
        <v/>
      </c>
      <c r="BBF61" s="3" t="str">
        <f t="shared" si="281"/>
        <v/>
      </c>
      <c r="BBK61" s="3" t="str">
        <f t="shared" si="282"/>
        <v/>
      </c>
      <c r="BBP61" s="3" t="str">
        <f t="shared" si="283"/>
        <v/>
      </c>
      <c r="BBU61" s="3" t="str">
        <f t="shared" si="284"/>
        <v/>
      </c>
      <c r="BBW61" s="6">
        <v>38168</v>
      </c>
      <c r="BBX61" s="1">
        <v>54.6</v>
      </c>
      <c r="BBY61" s="1">
        <v>62350275</v>
      </c>
      <c r="BBZ61" s="3">
        <f t="shared" si="285"/>
        <v>3404325015</v>
      </c>
      <c r="BCE61" s="3" t="str">
        <f t="shared" si="286"/>
        <v/>
      </c>
      <c r="BCJ61" s="3" t="str">
        <f t="shared" si="287"/>
        <v/>
      </c>
      <c r="BCO61" s="3" t="str">
        <f t="shared" si="288"/>
        <v/>
      </c>
      <c r="BCT61" s="3" t="str">
        <f t="shared" si="289"/>
        <v/>
      </c>
      <c r="BCY61" s="3" t="str">
        <f t="shared" si="290"/>
        <v/>
      </c>
      <c r="BDD61" s="3" t="str">
        <f t="shared" si="291"/>
        <v/>
      </c>
      <c r="BDI61" s="3" t="str">
        <f t="shared" si="292"/>
        <v/>
      </c>
      <c r="BDN61" s="3" t="str">
        <f t="shared" si="293"/>
        <v/>
      </c>
      <c r="BDS61" s="3" t="str">
        <f t="shared" si="294"/>
        <v/>
      </c>
      <c r="BDU61" s="6">
        <v>38168</v>
      </c>
      <c r="BDV61" s="1">
        <v>19.96</v>
      </c>
      <c r="BDW61" s="1">
        <v>67271631</v>
      </c>
      <c r="BDX61" s="3">
        <f t="shared" si="295"/>
        <v>1342741754.76</v>
      </c>
      <c r="BDZ61" s="6">
        <v>38168</v>
      </c>
      <c r="BEA61" s="1">
        <v>13.84</v>
      </c>
      <c r="BEB61" s="1">
        <v>137556554</v>
      </c>
      <c r="BEC61" s="3">
        <f t="shared" si="296"/>
        <v>1903782707.3599999</v>
      </c>
      <c r="BEH61" s="3" t="str">
        <f t="shared" si="297"/>
        <v/>
      </c>
      <c r="BEM61" s="3" t="str">
        <f t="shared" si="298"/>
        <v/>
      </c>
      <c r="BER61" s="3" t="str">
        <f t="shared" si="299"/>
        <v/>
      </c>
      <c r="BET61" s="6">
        <v>38168</v>
      </c>
      <c r="BEU61" s="1">
        <v>32.96</v>
      </c>
      <c r="BEV61" s="1">
        <v>59988900</v>
      </c>
      <c r="BEW61" s="3">
        <f t="shared" si="300"/>
        <v>1977234144</v>
      </c>
      <c r="BEY61" s="6">
        <v>38168</v>
      </c>
      <c r="BEZ61" s="1">
        <v>33.380000000000003</v>
      </c>
      <c r="BFA61" s="1">
        <v>47769400</v>
      </c>
      <c r="BFB61" s="3">
        <f t="shared" si="301"/>
        <v>1594542572.0000002</v>
      </c>
      <c r="BFG61" s="3" t="str">
        <f t="shared" si="302"/>
        <v/>
      </c>
      <c r="BFL61" s="3" t="str">
        <f t="shared" si="303"/>
        <v/>
      </c>
      <c r="BFN61" s="6">
        <v>38168</v>
      </c>
      <c r="BFO61" s="1">
        <v>5.98</v>
      </c>
      <c r="BFP61" s="1">
        <v>427815411</v>
      </c>
      <c r="BFQ61" s="3">
        <f t="shared" si="304"/>
        <v>2558336157.7800002</v>
      </c>
      <c r="BFS61" s="6">
        <v>38168</v>
      </c>
      <c r="BFT61" s="1">
        <v>2.2582</v>
      </c>
      <c r="BFU61" s="1">
        <v>240403000</v>
      </c>
      <c r="BFV61" s="3">
        <f t="shared" si="305"/>
        <v>542878054.60000002</v>
      </c>
      <c r="BFX61" s="6">
        <v>38168</v>
      </c>
      <c r="BFY61" s="1">
        <v>15.7</v>
      </c>
      <c r="BFZ61" s="1">
        <v>4771600</v>
      </c>
      <c r="BGA61" s="3">
        <f t="shared" si="306"/>
        <v>74914120</v>
      </c>
      <c r="BGF61" s="3" t="str">
        <f t="shared" si="307"/>
        <v/>
      </c>
      <c r="BGK61" s="3" t="str">
        <f t="shared" si="308"/>
        <v/>
      </c>
      <c r="BGM61" s="6">
        <v>38168</v>
      </c>
      <c r="BGN61" s="1">
        <v>29.85</v>
      </c>
      <c r="BGO61" s="1">
        <v>11680356</v>
      </c>
      <c r="BGP61" s="3">
        <f t="shared" si="309"/>
        <v>348658626.60000002</v>
      </c>
      <c r="BGR61" s="6">
        <v>38168</v>
      </c>
      <c r="BGS61" s="1">
        <v>29.77</v>
      </c>
      <c r="BGT61" s="1">
        <v>60274600</v>
      </c>
      <c r="BGU61" s="3">
        <f t="shared" si="310"/>
        <v>1794374842</v>
      </c>
      <c r="BGZ61" s="3" t="str">
        <f t="shared" si="311"/>
        <v/>
      </c>
      <c r="BHB61" s="6">
        <v>38168</v>
      </c>
      <c r="BHC61" s="1">
        <v>10.09</v>
      </c>
      <c r="BHD61" s="1">
        <v>23571417</v>
      </c>
      <c r="BHE61" s="3">
        <f t="shared" si="312"/>
        <v>237835597.53</v>
      </c>
      <c r="BHJ61" s="3" t="str">
        <f t="shared" si="313"/>
        <v/>
      </c>
      <c r="BHL61" s="6">
        <v>38168</v>
      </c>
      <c r="BHM61" s="1">
        <v>15.95</v>
      </c>
      <c r="BHN61" s="1">
        <v>362481899</v>
      </c>
      <c r="BHO61" s="3">
        <f t="shared" si="314"/>
        <v>5781586289.0500002</v>
      </c>
      <c r="BHQ61" s="6">
        <v>38168</v>
      </c>
      <c r="BHR61" s="1">
        <v>35.133800000000001</v>
      </c>
      <c r="BHS61" s="1">
        <v>76488000</v>
      </c>
      <c r="BHT61" s="3">
        <f t="shared" si="315"/>
        <v>2687314094.4000001</v>
      </c>
      <c r="BHV61" s="6">
        <v>38168</v>
      </c>
      <c r="BHW61" s="1">
        <v>39.65</v>
      </c>
      <c r="BHX61" s="1">
        <v>20326957</v>
      </c>
      <c r="BHY61" s="3">
        <f t="shared" si="316"/>
        <v>805963845.04999995</v>
      </c>
      <c r="BIA61" s="6">
        <v>38168</v>
      </c>
      <c r="BIB61" s="1">
        <v>24.57</v>
      </c>
      <c r="BIC61" s="1">
        <v>767331117</v>
      </c>
      <c r="BID61" s="3">
        <f t="shared" si="317"/>
        <v>18853325544.689999</v>
      </c>
      <c r="BIF61" s="6">
        <v>38168</v>
      </c>
      <c r="BIG61" s="1">
        <v>14.43</v>
      </c>
      <c r="BIH61" s="1">
        <v>197640900</v>
      </c>
      <c r="BII61" s="3">
        <f t="shared" si="318"/>
        <v>2851958187</v>
      </c>
      <c r="BIK61" s="6">
        <v>38168</v>
      </c>
      <c r="BIL61" s="1">
        <v>6.9474999999999998</v>
      </c>
      <c r="BIM61" s="1">
        <v>92816048</v>
      </c>
      <c r="BIN61" s="3">
        <f t="shared" si="319"/>
        <v>644839493.48000002</v>
      </c>
      <c r="BIP61" s="6">
        <v>38168</v>
      </c>
      <c r="BIQ61" s="1">
        <v>24.25</v>
      </c>
      <c r="BIR61" s="1">
        <v>281906800</v>
      </c>
      <c r="BIS61" s="3">
        <f t="shared" si="320"/>
        <v>6836239900</v>
      </c>
      <c r="BIU61" s="6">
        <v>38168</v>
      </c>
      <c r="BIV61" s="1">
        <v>14.63</v>
      </c>
      <c r="BIW61" s="1">
        <v>106864100</v>
      </c>
      <c r="BIX61" s="3">
        <f t="shared" si="321"/>
        <v>1563421783</v>
      </c>
      <c r="BIZ61" s="6">
        <v>38168</v>
      </c>
      <c r="BJA61" s="1">
        <v>21.53</v>
      </c>
      <c r="BJB61" s="1">
        <v>261882343</v>
      </c>
      <c r="BJC61" s="3">
        <f t="shared" si="322"/>
        <v>5638326844.79</v>
      </c>
      <c r="BJH61" s="3" t="str">
        <f t="shared" si="323"/>
        <v/>
      </c>
      <c r="BJJ61" s="6">
        <v>38168</v>
      </c>
      <c r="BJK61" s="1">
        <v>28.43</v>
      </c>
      <c r="BJL61" s="1">
        <v>89282085</v>
      </c>
      <c r="BJM61" s="3">
        <f t="shared" si="324"/>
        <v>2538289676.5500002</v>
      </c>
      <c r="BJR61" s="3" t="str">
        <f t="shared" si="325"/>
        <v/>
      </c>
      <c r="BJT61" s="6">
        <v>38168</v>
      </c>
      <c r="BJU61" s="1">
        <v>15.9</v>
      </c>
      <c r="BJV61" s="1">
        <v>627130100</v>
      </c>
      <c r="BJW61" s="3">
        <f t="shared" si="326"/>
        <v>9971368590</v>
      </c>
      <c r="BKB61" s="3" t="str">
        <f t="shared" si="327"/>
        <v/>
      </c>
      <c r="BKG61" s="3" t="str">
        <f t="shared" si="328"/>
        <v/>
      </c>
      <c r="BKI61" s="6">
        <v>38168</v>
      </c>
      <c r="BKJ61" s="1">
        <v>52.42</v>
      </c>
      <c r="BKK61" s="1">
        <v>387843379</v>
      </c>
      <c r="BKL61" s="3">
        <f t="shared" si="329"/>
        <v>20330749927.18</v>
      </c>
      <c r="BKQ61" s="3" t="str">
        <f t="shared" si="330"/>
        <v/>
      </c>
      <c r="BKS61" s="6">
        <v>38168</v>
      </c>
      <c r="BKT61" s="1">
        <v>19</v>
      </c>
      <c r="BKU61" s="1">
        <v>31077526</v>
      </c>
      <c r="BKV61" s="3">
        <f t="shared" si="331"/>
        <v>590472994</v>
      </c>
      <c r="BKX61" s="6">
        <v>38168</v>
      </c>
      <c r="BKY61" s="1">
        <v>53.78</v>
      </c>
      <c r="BKZ61" s="1">
        <v>55418500</v>
      </c>
      <c r="BLA61" s="3">
        <f t="shared" si="332"/>
        <v>2980406930</v>
      </c>
      <c r="BLC61" s="6">
        <v>38168</v>
      </c>
      <c r="BLD61" s="1">
        <v>49.38</v>
      </c>
      <c r="BLE61" s="1">
        <v>454442503</v>
      </c>
      <c r="BLF61" s="3">
        <f t="shared" si="333"/>
        <v>22440370798.139999</v>
      </c>
      <c r="BLH61" s="6">
        <v>38168</v>
      </c>
      <c r="BLI61" s="1">
        <v>68.349999999999994</v>
      </c>
      <c r="BLJ61" s="1">
        <v>12642700</v>
      </c>
      <c r="BLK61" s="3">
        <f t="shared" si="334"/>
        <v>864128544.99999988</v>
      </c>
      <c r="BLM61" s="6">
        <v>38168</v>
      </c>
      <c r="BLN61" s="1">
        <v>33.31</v>
      </c>
      <c r="BLO61" s="1">
        <v>426421314</v>
      </c>
      <c r="BLP61" s="3">
        <f t="shared" si="335"/>
        <v>14204093969.34</v>
      </c>
      <c r="BLR61" s="6">
        <v>38168</v>
      </c>
      <c r="BLS61" s="1">
        <v>21.89</v>
      </c>
      <c r="BLT61" s="1">
        <v>655935250</v>
      </c>
      <c r="BLU61" s="3">
        <f t="shared" si="336"/>
        <v>14358422622.5</v>
      </c>
      <c r="BLZ61" s="3" t="str">
        <f t="shared" si="337"/>
        <v/>
      </c>
      <c r="BMB61" s="6">
        <v>38168</v>
      </c>
      <c r="BMC61" s="1">
        <v>19.728000000000002</v>
      </c>
      <c r="BMD61" s="1">
        <v>193757600</v>
      </c>
      <c r="BME61" s="3">
        <f t="shared" si="338"/>
        <v>3822449932.8000002</v>
      </c>
      <c r="BMJ61" s="3" t="str">
        <f t="shared" si="339"/>
        <v/>
      </c>
      <c r="BML61" s="6">
        <v>38168</v>
      </c>
      <c r="BMM61" s="1">
        <v>16.693300000000001</v>
      </c>
      <c r="BMN61" s="1">
        <v>180255600</v>
      </c>
      <c r="BMO61" s="3">
        <f t="shared" si="340"/>
        <v>3009060807.48</v>
      </c>
      <c r="BMQ61" s="6">
        <v>38168</v>
      </c>
      <c r="BMR61" s="1">
        <v>8.66</v>
      </c>
      <c r="BMS61" s="1">
        <v>163344900</v>
      </c>
      <c r="BMT61" s="3">
        <f t="shared" si="341"/>
        <v>1414566834</v>
      </c>
      <c r="BMY61" s="3" t="str">
        <f t="shared" si="342"/>
        <v/>
      </c>
      <c r="BND61" s="3" t="str">
        <f t="shared" si="343"/>
        <v/>
      </c>
      <c r="BNF61" s="6">
        <v>38168</v>
      </c>
      <c r="BNG61" s="1">
        <v>27.94</v>
      </c>
      <c r="BNH61" s="1">
        <v>112912000</v>
      </c>
      <c r="BNI61" s="3">
        <f t="shared" si="344"/>
        <v>3154761280</v>
      </c>
      <c r="BNK61" s="6">
        <v>38168</v>
      </c>
      <c r="BNL61" s="1">
        <v>34.33</v>
      </c>
      <c r="BNM61" s="1">
        <v>112987100</v>
      </c>
      <c r="BNN61" s="3">
        <f t="shared" si="345"/>
        <v>3878847143</v>
      </c>
      <c r="BNP61" s="6">
        <v>38168</v>
      </c>
      <c r="BNQ61" s="1">
        <v>26.8</v>
      </c>
      <c r="BNR61" s="1">
        <v>147066538</v>
      </c>
      <c r="BNS61" s="3">
        <f t="shared" si="346"/>
        <v>3941383218.4000001</v>
      </c>
      <c r="BNU61" s="6">
        <v>38168</v>
      </c>
      <c r="BNV61" s="1">
        <v>34.630000000000003</v>
      </c>
      <c r="BNW61" s="1">
        <v>24098900</v>
      </c>
      <c r="BNX61" s="3">
        <f t="shared" si="347"/>
        <v>834544907.00000012</v>
      </c>
      <c r="BNZ61" s="6">
        <v>38168</v>
      </c>
      <c r="BOA61" s="1">
        <v>54.55</v>
      </c>
      <c r="BOB61" s="1">
        <v>215472260</v>
      </c>
      <c r="BOC61" s="3">
        <f t="shared" si="348"/>
        <v>11754011783</v>
      </c>
      <c r="BOE61" s="6">
        <v>38168</v>
      </c>
      <c r="BOF61" s="1">
        <v>33.94</v>
      </c>
      <c r="BOG61" s="1">
        <v>10601867</v>
      </c>
      <c r="BOH61" s="3">
        <f t="shared" si="349"/>
        <v>359827365.97999996</v>
      </c>
      <c r="BOJ61" s="6">
        <v>38168</v>
      </c>
      <c r="BOK61" s="1">
        <v>9.5794999999999995</v>
      </c>
      <c r="BOL61" s="1">
        <v>676787200</v>
      </c>
      <c r="BOM61" s="3">
        <f t="shared" si="350"/>
        <v>6483282982.3999996</v>
      </c>
      <c r="BOO61" s="6">
        <v>38168</v>
      </c>
      <c r="BOP61" s="1">
        <v>19.29</v>
      </c>
      <c r="BOQ61" s="1">
        <v>342570222</v>
      </c>
      <c r="BOR61" s="3">
        <f t="shared" si="351"/>
        <v>6608179582.3800001</v>
      </c>
      <c r="BOT61" s="6">
        <v>38168</v>
      </c>
      <c r="BOU61" s="1">
        <v>19.349900000000002</v>
      </c>
      <c r="BOV61" s="1">
        <v>1072380070</v>
      </c>
      <c r="BOW61" s="3">
        <f t="shared" si="352"/>
        <v>20750447116.493</v>
      </c>
      <c r="BOY61" s="6">
        <v>38168</v>
      </c>
      <c r="BOZ61" s="1">
        <v>6.3330000000000002</v>
      </c>
      <c r="BPA61" s="1">
        <v>33426015</v>
      </c>
      <c r="BPB61" s="3">
        <f t="shared" si="353"/>
        <v>211686952.995</v>
      </c>
      <c r="BPG61" s="3" t="str">
        <f t="shared" si="354"/>
        <v/>
      </c>
      <c r="BPI61" s="6">
        <v>38168</v>
      </c>
      <c r="BPJ61" s="1">
        <v>9.61</v>
      </c>
      <c r="BPK61" s="1">
        <v>342945100</v>
      </c>
      <c r="BPL61" s="3">
        <f t="shared" si="355"/>
        <v>3295702411</v>
      </c>
      <c r="BPQ61" s="3" t="str">
        <f t="shared" si="356"/>
        <v/>
      </c>
      <c r="BPS61" s="6">
        <v>38168</v>
      </c>
      <c r="BPT61" s="1">
        <v>19.62</v>
      </c>
      <c r="BPU61" s="1">
        <v>1934142443</v>
      </c>
      <c r="BPV61" s="3">
        <f t="shared" si="357"/>
        <v>37947874731.660004</v>
      </c>
      <c r="BPX61" s="6">
        <v>38168</v>
      </c>
      <c r="BPY61" s="1">
        <v>4.0175000000000001</v>
      </c>
      <c r="BPZ61" s="1">
        <v>65655200</v>
      </c>
      <c r="BQA61" s="3">
        <f t="shared" si="358"/>
        <v>263769766</v>
      </c>
      <c r="BQF61" s="3" t="str">
        <f t="shared" si="359"/>
        <v/>
      </c>
      <c r="BQH61" s="6">
        <v>38168</v>
      </c>
      <c r="BQI61" s="1">
        <v>5.1429999999999998</v>
      </c>
      <c r="BQJ61" s="1">
        <v>1031815127</v>
      </c>
      <c r="BQK61" s="3">
        <f t="shared" si="360"/>
        <v>5306625198.1610003</v>
      </c>
      <c r="BQM61" s="6">
        <v>38168</v>
      </c>
      <c r="BQN61" s="1">
        <v>23.25</v>
      </c>
      <c r="BQO61" s="1">
        <v>373186740</v>
      </c>
      <c r="BQP61" s="3">
        <f t="shared" si="361"/>
        <v>8676591705</v>
      </c>
      <c r="BQU61" s="3" t="str">
        <f t="shared" si="362"/>
        <v/>
      </c>
      <c r="BQW61" s="6">
        <v>38168</v>
      </c>
      <c r="BQX61" s="1">
        <v>8.375</v>
      </c>
      <c r="BQY61" s="1">
        <v>1578763936</v>
      </c>
      <c r="BQZ61" s="3">
        <f t="shared" si="363"/>
        <v>13222147964</v>
      </c>
      <c r="BRB61" s="6">
        <v>38168</v>
      </c>
      <c r="BRC61" s="1">
        <v>6.8232999999999997</v>
      </c>
      <c r="BRD61" s="1">
        <v>806723787</v>
      </c>
      <c r="BRE61" s="3">
        <f t="shared" si="364"/>
        <v>5504518415.8371</v>
      </c>
      <c r="BRG61" s="6">
        <v>38168</v>
      </c>
      <c r="BRH61" s="1">
        <v>23.7</v>
      </c>
      <c r="BRI61" s="1">
        <v>3331593994</v>
      </c>
      <c r="BRJ61" s="3">
        <f t="shared" si="365"/>
        <v>78958777657.800003</v>
      </c>
      <c r="BRL61" s="6">
        <v>38168</v>
      </c>
      <c r="BRM61" s="1">
        <v>27.6</v>
      </c>
      <c r="BRN61" s="1">
        <v>3604594145</v>
      </c>
      <c r="BRO61" s="3">
        <f t="shared" si="366"/>
        <v>99486798402</v>
      </c>
      <c r="BRQ61" s="6">
        <v>38168</v>
      </c>
      <c r="BRR61" s="1">
        <v>11.93</v>
      </c>
      <c r="BRS61" s="1">
        <v>2809459679</v>
      </c>
      <c r="BRT61" s="3">
        <f t="shared" si="367"/>
        <v>33516853970.469997</v>
      </c>
      <c r="BRV61" s="6">
        <v>38168</v>
      </c>
      <c r="BRW61" s="1">
        <v>47.055</v>
      </c>
      <c r="BRX61" s="1">
        <v>395672400</v>
      </c>
      <c r="BRY61" s="3">
        <f t="shared" si="368"/>
        <v>18618364782</v>
      </c>
      <c r="BSD61" s="3" t="str">
        <f t="shared" si="369"/>
        <v/>
      </c>
      <c r="BSF61" s="6">
        <v>38168</v>
      </c>
      <c r="BSG61" s="1">
        <v>28.614999999999998</v>
      </c>
      <c r="BSH61" s="1">
        <v>554675800</v>
      </c>
      <c r="BSI61" s="3">
        <f t="shared" si="370"/>
        <v>15872048017</v>
      </c>
      <c r="BSN61" s="3" t="str">
        <f t="shared" si="371"/>
        <v/>
      </c>
      <c r="BSS61" s="3" t="str">
        <f t="shared" si="372"/>
        <v/>
      </c>
      <c r="BSU61" s="6">
        <v>38168</v>
      </c>
      <c r="BSV61" s="1">
        <v>2.3243</v>
      </c>
      <c r="BSW61" s="1">
        <v>5632850608</v>
      </c>
      <c r="BSX61" s="3">
        <f t="shared" si="373"/>
        <v>13092434668.1744</v>
      </c>
    </row>
    <row r="62" spans="2:1020 1025:1870" x14ac:dyDescent="0.2">
      <c r="B62" s="6">
        <v>38077</v>
      </c>
      <c r="C62" s="1">
        <v>360</v>
      </c>
      <c r="D62" s="1">
        <v>244</v>
      </c>
      <c r="E62" s="3">
        <f t="shared" si="0"/>
        <v>87840</v>
      </c>
      <c r="G62" s="6">
        <v>37986</v>
      </c>
      <c r="H62" s="1">
        <v>5.0000000000000001E-3</v>
      </c>
      <c r="I62" s="1">
        <v>936223</v>
      </c>
      <c r="J62" s="3">
        <f t="shared" si="1"/>
        <v>4681.1149999999998</v>
      </c>
      <c r="O62" s="3" t="str">
        <f t="shared" si="2"/>
        <v/>
      </c>
      <c r="T62" s="3" t="str">
        <f t="shared" si="3"/>
        <v/>
      </c>
      <c r="Y62" s="3" t="str">
        <f t="shared" si="4"/>
        <v/>
      </c>
      <c r="AA62" s="6">
        <v>38077</v>
      </c>
      <c r="AB62" s="1">
        <v>1.25E-4</v>
      </c>
      <c r="AC62" s="1">
        <v>266731</v>
      </c>
      <c r="AD62" s="3">
        <f t="shared" si="5"/>
        <v>33.341374999999999</v>
      </c>
      <c r="AF62" s="6">
        <v>37802</v>
      </c>
      <c r="AG62" s="1">
        <v>1.25E-4</v>
      </c>
      <c r="AH62" s="1">
        <v>246300</v>
      </c>
      <c r="AI62" s="3">
        <f t="shared" si="6"/>
        <v>30.787500000000001</v>
      </c>
      <c r="AK62" s="6">
        <v>38077</v>
      </c>
      <c r="AL62" s="1">
        <v>840.00019999999995</v>
      </c>
      <c r="AM62" s="1">
        <v>1104</v>
      </c>
      <c r="AN62" s="3">
        <f t="shared" si="7"/>
        <v>927360.22079999989</v>
      </c>
      <c r="AS62" s="3" t="str">
        <f t="shared" si="8"/>
        <v/>
      </c>
      <c r="AX62" s="3" t="str">
        <f t="shared" si="9"/>
        <v/>
      </c>
      <c r="AZ62" s="6">
        <v>38077</v>
      </c>
      <c r="BA62" s="1">
        <v>2227.2727</v>
      </c>
      <c r="BB62" s="1">
        <v>249</v>
      </c>
      <c r="BC62" s="3">
        <f t="shared" si="10"/>
        <v>554590.90229999996</v>
      </c>
      <c r="BE62" s="6">
        <v>37894</v>
      </c>
      <c r="BF62" s="1">
        <v>5.0000000000000001E-3</v>
      </c>
      <c r="BG62" s="1">
        <v>10696500</v>
      </c>
      <c r="BH62" s="3">
        <f t="shared" si="11"/>
        <v>53482.5</v>
      </c>
      <c r="BJ62" s="6">
        <v>38077</v>
      </c>
      <c r="BK62" s="1">
        <v>0.08</v>
      </c>
      <c r="BL62" s="1">
        <v>6152474</v>
      </c>
      <c r="BM62" s="3">
        <f t="shared" si="12"/>
        <v>492197.92</v>
      </c>
      <c r="BR62" s="3" t="str">
        <f t="shared" si="13"/>
        <v/>
      </c>
      <c r="BT62" s="6">
        <v>37343</v>
      </c>
      <c r="BU62" s="1">
        <v>1E-3</v>
      </c>
      <c r="BV62" s="1">
        <v>51500</v>
      </c>
      <c r="BW62" s="3">
        <f t="shared" si="14"/>
        <v>51.5</v>
      </c>
      <c r="CB62" s="3" t="str">
        <f t="shared" si="15"/>
        <v/>
      </c>
      <c r="CD62" s="6">
        <v>38077</v>
      </c>
      <c r="CE62" s="1">
        <v>1.35</v>
      </c>
      <c r="CF62" s="1">
        <v>1443277</v>
      </c>
      <c r="CG62" s="3">
        <f t="shared" si="16"/>
        <v>1948423.9500000002</v>
      </c>
      <c r="CI62" s="6">
        <v>38077</v>
      </c>
      <c r="CJ62" s="1">
        <v>1.7000000000000001E-2</v>
      </c>
      <c r="CK62" s="1">
        <v>3095459</v>
      </c>
      <c r="CL62" s="3">
        <f t="shared" si="17"/>
        <v>52622.803000000007</v>
      </c>
      <c r="CQ62" s="3" t="str">
        <f t="shared" si="18"/>
        <v/>
      </c>
      <c r="CS62" s="6">
        <v>38077</v>
      </c>
      <c r="CT62" s="1">
        <v>13.8</v>
      </c>
      <c r="CU62" s="1">
        <v>1728777</v>
      </c>
      <c r="CV62" s="3">
        <f t="shared" si="19"/>
        <v>23857122.600000001</v>
      </c>
      <c r="CX62" s="6">
        <v>38077</v>
      </c>
      <c r="CY62" s="1">
        <v>170.1</v>
      </c>
      <c r="CZ62" s="1">
        <v>3493716</v>
      </c>
      <c r="DA62" s="3">
        <f t="shared" si="20"/>
        <v>594281091.60000002</v>
      </c>
      <c r="DC62" s="6">
        <v>38077</v>
      </c>
      <c r="DD62" s="1">
        <v>5</v>
      </c>
      <c r="DE62" s="1">
        <v>355767</v>
      </c>
      <c r="DF62" s="3">
        <f t="shared" si="21"/>
        <v>1778835</v>
      </c>
      <c r="DK62" s="3" t="str">
        <f t="shared" si="22"/>
        <v/>
      </c>
      <c r="DM62" s="6">
        <v>37802</v>
      </c>
      <c r="DN62" s="1">
        <v>62</v>
      </c>
      <c r="DO62" s="1">
        <v>1584</v>
      </c>
      <c r="DP62" s="3">
        <f t="shared" si="23"/>
        <v>98208</v>
      </c>
      <c r="DR62" s="6">
        <v>38077</v>
      </c>
      <c r="DS62" s="1">
        <v>100.5</v>
      </c>
      <c r="DT62" s="1">
        <v>138547</v>
      </c>
      <c r="DU62" s="3">
        <f t="shared" si="24"/>
        <v>13923973.5</v>
      </c>
      <c r="DZ62" s="3" t="str">
        <f t="shared" si="25"/>
        <v/>
      </c>
      <c r="EB62" s="6">
        <v>38077</v>
      </c>
      <c r="EC62" s="1">
        <v>20.350000000000001</v>
      </c>
      <c r="ED62" s="1">
        <v>121200</v>
      </c>
      <c r="EE62" s="3">
        <f t="shared" si="26"/>
        <v>2466420</v>
      </c>
      <c r="EG62" s="6">
        <v>38077</v>
      </c>
      <c r="EH62" s="1">
        <v>1051.1998000000001</v>
      </c>
      <c r="EI62" s="1">
        <v>48941</v>
      </c>
      <c r="EJ62" s="3">
        <f t="shared" si="27"/>
        <v>51446769.411800005</v>
      </c>
      <c r="EO62" s="3" t="str">
        <f t="shared" si="28"/>
        <v/>
      </c>
      <c r="EQ62" s="6">
        <v>35795</v>
      </c>
      <c r="ER62" s="1">
        <v>0.5625</v>
      </c>
      <c r="ES62" s="1">
        <v>14000</v>
      </c>
      <c r="ET62" s="3">
        <f t="shared" si="29"/>
        <v>7875</v>
      </c>
      <c r="EY62" s="3" t="str">
        <f t="shared" si="30"/>
        <v/>
      </c>
      <c r="FD62" s="3" t="str">
        <f t="shared" si="31"/>
        <v/>
      </c>
      <c r="FI62" s="3" t="str">
        <f t="shared" si="32"/>
        <v/>
      </c>
      <c r="FN62" s="3" t="str">
        <f t="shared" si="33"/>
        <v/>
      </c>
      <c r="FP62" s="6">
        <v>38077</v>
      </c>
      <c r="FQ62" s="1">
        <v>0.19</v>
      </c>
      <c r="FR62" s="1">
        <v>3245277</v>
      </c>
      <c r="FS62" s="3">
        <f t="shared" si="34"/>
        <v>616602.63</v>
      </c>
      <c r="FU62" s="6">
        <v>38077</v>
      </c>
      <c r="FV62" s="1">
        <v>220</v>
      </c>
      <c r="FW62" s="1">
        <v>4652</v>
      </c>
      <c r="FX62" s="3">
        <f t="shared" si="35"/>
        <v>1023440</v>
      </c>
      <c r="FZ62" s="6">
        <v>38077</v>
      </c>
      <c r="GA62" s="1">
        <v>380</v>
      </c>
      <c r="GB62" s="1">
        <v>12482</v>
      </c>
      <c r="GC62" s="3">
        <f t="shared" si="36"/>
        <v>4743160</v>
      </c>
      <c r="GE62" s="6">
        <v>37986</v>
      </c>
      <c r="GF62" s="1">
        <v>75</v>
      </c>
      <c r="GG62" s="1">
        <v>9</v>
      </c>
      <c r="GH62" s="3">
        <f t="shared" si="37"/>
        <v>675</v>
      </c>
      <c r="GM62" s="3" t="str">
        <f t="shared" si="38"/>
        <v/>
      </c>
      <c r="GR62" s="3" t="str">
        <f t="shared" si="39"/>
        <v/>
      </c>
      <c r="GW62" s="3" t="str">
        <f t="shared" si="40"/>
        <v/>
      </c>
      <c r="HB62" s="3" t="str">
        <f t="shared" si="41"/>
        <v/>
      </c>
      <c r="HG62" s="3" t="str">
        <f t="shared" si="42"/>
        <v/>
      </c>
      <c r="HL62" s="3" t="str">
        <f t="shared" si="43"/>
        <v/>
      </c>
      <c r="HN62" s="6">
        <v>38077</v>
      </c>
      <c r="HO62" s="1">
        <v>0.47</v>
      </c>
      <c r="HP62" s="1">
        <v>269300</v>
      </c>
      <c r="HQ62" s="3">
        <f t="shared" si="44"/>
        <v>126571</v>
      </c>
      <c r="HS62" s="6">
        <v>38077</v>
      </c>
      <c r="HT62" s="1">
        <v>33.25</v>
      </c>
      <c r="HU62" s="1">
        <v>1495660</v>
      </c>
      <c r="HV62" s="3">
        <f t="shared" si="45"/>
        <v>49730695</v>
      </c>
      <c r="IA62" s="3" t="str">
        <f t="shared" si="46"/>
        <v/>
      </c>
      <c r="IC62" s="6">
        <v>37986</v>
      </c>
      <c r="ID62" s="1">
        <v>8</v>
      </c>
      <c r="IE62" s="1">
        <v>2400</v>
      </c>
      <c r="IF62" s="3">
        <f t="shared" si="47"/>
        <v>19200</v>
      </c>
      <c r="IH62" s="6">
        <v>38077</v>
      </c>
      <c r="II62" s="1">
        <v>12.45</v>
      </c>
      <c r="IJ62" s="1">
        <v>999279</v>
      </c>
      <c r="IK62" s="3">
        <f t="shared" si="48"/>
        <v>12441023.549999999</v>
      </c>
      <c r="IP62" s="3" t="str">
        <f t="shared" si="49"/>
        <v/>
      </c>
      <c r="IR62" s="6">
        <v>38077</v>
      </c>
      <c r="IS62" s="1">
        <v>3439.8013999999998</v>
      </c>
      <c r="IT62" s="1">
        <v>34683</v>
      </c>
      <c r="IU62" s="3">
        <f t="shared" si="50"/>
        <v>119302631.95619999</v>
      </c>
      <c r="IZ62" s="3" t="str">
        <f t="shared" si="51"/>
        <v/>
      </c>
      <c r="JE62" s="3" t="str">
        <f t="shared" si="52"/>
        <v/>
      </c>
      <c r="JG62" s="6">
        <v>38077</v>
      </c>
      <c r="JH62" s="1">
        <v>23.3</v>
      </c>
      <c r="JI62" s="1">
        <v>5562651</v>
      </c>
      <c r="JJ62" s="3">
        <f t="shared" si="53"/>
        <v>129609768.3</v>
      </c>
      <c r="JO62" s="3" t="str">
        <f t="shared" si="54"/>
        <v/>
      </c>
      <c r="JQ62" s="6">
        <v>38077</v>
      </c>
      <c r="JR62" s="1">
        <v>650</v>
      </c>
      <c r="JS62" s="1">
        <v>184</v>
      </c>
      <c r="JT62" s="3">
        <f t="shared" si="55"/>
        <v>119600</v>
      </c>
      <c r="JY62" s="3" t="str">
        <f t="shared" si="56"/>
        <v/>
      </c>
      <c r="KA62" s="6">
        <v>36889</v>
      </c>
      <c r="KB62" s="1">
        <v>10</v>
      </c>
      <c r="KC62" s="1">
        <v>71900</v>
      </c>
      <c r="KD62" s="3">
        <f t="shared" si="57"/>
        <v>719000</v>
      </c>
      <c r="KI62" s="3" t="str">
        <f t="shared" si="58"/>
        <v/>
      </c>
      <c r="KN62" s="3" t="str">
        <f t="shared" si="59"/>
        <v/>
      </c>
      <c r="KS62" s="3" t="str">
        <f t="shared" si="60"/>
        <v/>
      </c>
      <c r="KU62" s="6">
        <v>38077</v>
      </c>
      <c r="KV62" s="1">
        <v>3.8</v>
      </c>
      <c r="KW62" s="1">
        <v>2469746</v>
      </c>
      <c r="KX62" s="3">
        <f t="shared" si="61"/>
        <v>9385034.7999999989</v>
      </c>
      <c r="LC62" s="3" t="str">
        <f t="shared" si="62"/>
        <v/>
      </c>
      <c r="LE62" s="6">
        <v>38077</v>
      </c>
      <c r="LF62" s="1">
        <v>0.04</v>
      </c>
      <c r="LG62" s="1">
        <v>616466</v>
      </c>
      <c r="LH62" s="3">
        <f t="shared" si="63"/>
        <v>24658.639999999999</v>
      </c>
      <c r="LJ62" s="6">
        <v>38077</v>
      </c>
      <c r="LK62" s="1">
        <v>216</v>
      </c>
      <c r="LL62" s="1">
        <v>77147</v>
      </c>
      <c r="LM62" s="3">
        <f t="shared" si="64"/>
        <v>16663752</v>
      </c>
      <c r="LO62" s="6">
        <v>37711</v>
      </c>
      <c r="LP62" s="1">
        <v>0.7</v>
      </c>
      <c r="LQ62" s="1">
        <v>13300</v>
      </c>
      <c r="LR62" s="3">
        <f t="shared" si="65"/>
        <v>9310</v>
      </c>
      <c r="LW62" s="3" t="str">
        <f t="shared" si="66"/>
        <v/>
      </c>
      <c r="MB62" s="3" t="str">
        <f t="shared" si="67"/>
        <v/>
      </c>
      <c r="MD62" s="6">
        <v>38077</v>
      </c>
      <c r="ME62" s="1">
        <v>0.25</v>
      </c>
      <c r="MF62" s="1">
        <v>662532</v>
      </c>
      <c r="MG62" s="3">
        <f t="shared" si="68"/>
        <v>165633</v>
      </c>
      <c r="ML62" s="3" t="str">
        <f t="shared" si="69"/>
        <v/>
      </c>
      <c r="MQ62" s="3" t="str">
        <f t="shared" si="70"/>
        <v/>
      </c>
      <c r="MV62" s="3" t="str">
        <f t="shared" si="71"/>
        <v/>
      </c>
      <c r="NA62" s="3" t="str">
        <f t="shared" si="72"/>
        <v/>
      </c>
      <c r="NC62" s="6">
        <v>38077</v>
      </c>
      <c r="ND62" s="1">
        <v>3.65</v>
      </c>
      <c r="NE62" s="1">
        <v>5412514</v>
      </c>
      <c r="NF62" s="3">
        <f t="shared" si="73"/>
        <v>19755676.099999998</v>
      </c>
      <c r="NK62" s="3" t="str">
        <f t="shared" si="74"/>
        <v/>
      </c>
      <c r="NM62" s="6">
        <v>38077</v>
      </c>
      <c r="NN62" s="1">
        <v>4799.9990399999997</v>
      </c>
      <c r="NO62" s="1">
        <v>182</v>
      </c>
      <c r="NP62" s="3">
        <f t="shared" si="75"/>
        <v>873599.82527999999</v>
      </c>
      <c r="NR62" s="6">
        <v>38077</v>
      </c>
      <c r="NS62" s="1">
        <v>133.9</v>
      </c>
      <c r="NT62" s="1">
        <v>5282543</v>
      </c>
      <c r="NU62" s="3">
        <f t="shared" si="76"/>
        <v>707332507.70000005</v>
      </c>
      <c r="NZ62" s="3" t="str">
        <f t="shared" si="77"/>
        <v/>
      </c>
      <c r="OB62" s="6">
        <v>38077</v>
      </c>
      <c r="OC62" s="1">
        <v>2.48</v>
      </c>
      <c r="OD62" s="1">
        <v>936459</v>
      </c>
      <c r="OE62" s="3">
        <f t="shared" si="78"/>
        <v>2322418.3199999998</v>
      </c>
      <c r="OG62" s="6">
        <v>38077</v>
      </c>
      <c r="OH62" s="1">
        <v>2.5000000000000001E-2</v>
      </c>
      <c r="OI62" s="1">
        <v>3095</v>
      </c>
      <c r="OJ62" s="3">
        <f t="shared" si="79"/>
        <v>77.375</v>
      </c>
      <c r="OO62" s="3" t="str">
        <f t="shared" si="80"/>
        <v/>
      </c>
      <c r="OQ62" s="6">
        <v>38077</v>
      </c>
      <c r="OR62" s="1">
        <v>2231.9998000000001</v>
      </c>
      <c r="OS62" s="1">
        <v>64756</v>
      </c>
      <c r="OT62" s="3">
        <f t="shared" si="81"/>
        <v>144535379.04879999</v>
      </c>
      <c r="OV62" s="6">
        <v>38077</v>
      </c>
      <c r="OW62" s="1">
        <v>1.1000000000000001</v>
      </c>
      <c r="OX62" s="1">
        <v>2489700</v>
      </c>
      <c r="OY62" s="3">
        <f t="shared" si="82"/>
        <v>2738670</v>
      </c>
      <c r="PA62" s="6">
        <v>38077</v>
      </c>
      <c r="PB62" s="1">
        <v>6.14</v>
      </c>
      <c r="PC62" s="1">
        <v>769865</v>
      </c>
      <c r="PD62" s="3">
        <f t="shared" si="83"/>
        <v>4726971.0999999996</v>
      </c>
      <c r="PI62" s="3" t="str">
        <f t="shared" si="84"/>
        <v/>
      </c>
      <c r="PK62" s="6">
        <v>38077</v>
      </c>
      <c r="PL62" s="1">
        <v>0.55000000000000004</v>
      </c>
      <c r="PM62" s="1">
        <v>35109</v>
      </c>
      <c r="PN62" s="3">
        <f t="shared" si="85"/>
        <v>19309.95</v>
      </c>
      <c r="PS62" s="3" t="str">
        <f t="shared" si="86"/>
        <v/>
      </c>
      <c r="PX62" s="3" t="str">
        <f t="shared" si="87"/>
        <v/>
      </c>
      <c r="QC62" s="3" t="str">
        <f t="shared" si="88"/>
        <v/>
      </c>
      <c r="QE62" s="6">
        <v>38077</v>
      </c>
      <c r="QF62" s="1">
        <v>6.71</v>
      </c>
      <c r="QG62" s="1">
        <v>687200</v>
      </c>
      <c r="QH62" s="3">
        <f t="shared" si="89"/>
        <v>4611112</v>
      </c>
      <c r="QJ62" s="6">
        <v>37256</v>
      </c>
      <c r="QK62" s="1">
        <v>1</v>
      </c>
      <c r="QL62" s="1">
        <v>13</v>
      </c>
      <c r="QM62" s="3">
        <f t="shared" si="90"/>
        <v>13</v>
      </c>
      <c r="QO62" s="6">
        <v>38077</v>
      </c>
      <c r="QP62" s="1">
        <v>3.05</v>
      </c>
      <c r="QQ62" s="1">
        <v>64600</v>
      </c>
      <c r="QR62" s="3">
        <f t="shared" si="91"/>
        <v>197030</v>
      </c>
      <c r="QT62" s="6">
        <v>38077</v>
      </c>
      <c r="QU62" s="1">
        <v>153.5</v>
      </c>
      <c r="QV62" s="1">
        <v>1721028</v>
      </c>
      <c r="QW62" s="3">
        <f t="shared" si="92"/>
        <v>264177798</v>
      </c>
      <c r="RB62" s="3" t="str">
        <f t="shared" si="93"/>
        <v/>
      </c>
      <c r="RG62" s="3" t="str">
        <f t="shared" si="94"/>
        <v/>
      </c>
      <c r="RL62" s="3" t="str">
        <f t="shared" si="95"/>
        <v/>
      </c>
      <c r="RN62" s="6">
        <v>38077</v>
      </c>
      <c r="RO62" s="1">
        <v>112.7</v>
      </c>
      <c r="RP62" s="1">
        <v>1083306</v>
      </c>
      <c r="RQ62" s="3">
        <f t="shared" si="96"/>
        <v>122088586.2</v>
      </c>
      <c r="RV62" s="3" t="str">
        <f t="shared" si="97"/>
        <v/>
      </c>
      <c r="SA62" s="3" t="str">
        <f t="shared" si="98"/>
        <v/>
      </c>
      <c r="SF62" s="3" t="str">
        <f t="shared" si="99"/>
        <v/>
      </c>
      <c r="SH62" s="6">
        <v>38077</v>
      </c>
      <c r="SI62" s="1">
        <v>30.7</v>
      </c>
      <c r="SJ62" s="1">
        <v>1433732</v>
      </c>
      <c r="SK62" s="3">
        <f t="shared" si="100"/>
        <v>44015572.399999999</v>
      </c>
      <c r="SM62" s="6">
        <v>37894</v>
      </c>
      <c r="SN62" s="1">
        <v>7200</v>
      </c>
      <c r="SO62" s="1">
        <v>30</v>
      </c>
      <c r="SP62" s="3">
        <f t="shared" si="101"/>
        <v>216000</v>
      </c>
      <c r="SU62" s="3" t="str">
        <f t="shared" si="102"/>
        <v/>
      </c>
      <c r="SZ62" s="3" t="str">
        <f t="shared" si="103"/>
        <v/>
      </c>
      <c r="TE62" s="3" t="str">
        <f t="shared" si="104"/>
        <v/>
      </c>
      <c r="TG62" s="6">
        <v>38077</v>
      </c>
      <c r="TH62" s="1">
        <v>54.6</v>
      </c>
      <c r="TI62" s="1">
        <v>1141839</v>
      </c>
      <c r="TJ62" s="3">
        <f t="shared" si="105"/>
        <v>62344409.399999999</v>
      </c>
      <c r="TO62" s="3" t="str">
        <f t="shared" si="106"/>
        <v/>
      </c>
      <c r="TQ62" s="6">
        <v>38077</v>
      </c>
      <c r="TR62" s="1">
        <v>27.61</v>
      </c>
      <c r="TS62" s="1">
        <v>3855509</v>
      </c>
      <c r="TT62" s="3">
        <f t="shared" si="107"/>
        <v>106450603.48999999</v>
      </c>
      <c r="TY62" s="3" t="str">
        <f t="shared" si="108"/>
        <v/>
      </c>
      <c r="UA62" s="6">
        <v>38077</v>
      </c>
      <c r="UB62" s="1">
        <v>33.03</v>
      </c>
      <c r="UC62" s="1">
        <v>16026365</v>
      </c>
      <c r="UD62" s="3">
        <f t="shared" si="109"/>
        <v>529350835.95000005</v>
      </c>
      <c r="UI62" s="3" t="str">
        <f t="shared" si="110"/>
        <v/>
      </c>
      <c r="UN62" s="3" t="str">
        <f t="shared" si="111"/>
        <v/>
      </c>
      <c r="UP62" s="6">
        <v>38077</v>
      </c>
      <c r="UQ62" s="1">
        <v>15.88</v>
      </c>
      <c r="UR62" s="1">
        <v>35605</v>
      </c>
      <c r="US62" s="3">
        <f t="shared" si="112"/>
        <v>565407.4</v>
      </c>
      <c r="UX62" s="3" t="str">
        <f t="shared" si="113"/>
        <v/>
      </c>
      <c r="VC62" s="3" t="str">
        <f t="shared" si="114"/>
        <v/>
      </c>
      <c r="VH62" s="3" t="str">
        <f t="shared" si="115"/>
        <v/>
      </c>
      <c r="VM62" s="3" t="str">
        <f t="shared" si="116"/>
        <v/>
      </c>
      <c r="VO62" s="6">
        <v>38077</v>
      </c>
      <c r="VP62" s="1">
        <v>591.25</v>
      </c>
      <c r="VQ62" s="1">
        <v>15314</v>
      </c>
      <c r="VR62" s="3">
        <f t="shared" si="117"/>
        <v>9054402.5</v>
      </c>
      <c r="VT62" s="6">
        <v>38077</v>
      </c>
      <c r="VU62" s="1">
        <v>2.8</v>
      </c>
      <c r="VV62" s="1">
        <v>161356</v>
      </c>
      <c r="VW62" s="3">
        <f t="shared" si="118"/>
        <v>451796.8</v>
      </c>
      <c r="VY62" s="6">
        <v>38077</v>
      </c>
      <c r="VZ62" s="1">
        <v>5.01</v>
      </c>
      <c r="WA62" s="1">
        <v>1043158</v>
      </c>
      <c r="WB62" s="3">
        <f t="shared" si="119"/>
        <v>5226221.58</v>
      </c>
      <c r="WG62" s="3" t="str">
        <f t="shared" si="120"/>
        <v/>
      </c>
      <c r="WL62" s="3" t="str">
        <f t="shared" si="121"/>
        <v/>
      </c>
      <c r="WQ62" s="3" t="str">
        <f t="shared" si="122"/>
        <v/>
      </c>
      <c r="WV62" s="3" t="str">
        <f t="shared" si="123"/>
        <v/>
      </c>
      <c r="WX62" s="6">
        <v>38077</v>
      </c>
      <c r="WY62" s="1">
        <v>6.15</v>
      </c>
      <c r="WZ62" s="1">
        <v>27711149</v>
      </c>
      <c r="XA62" s="3">
        <f t="shared" si="124"/>
        <v>170423566.35000002</v>
      </c>
      <c r="XC62" s="6">
        <v>38077</v>
      </c>
      <c r="XD62" s="1">
        <v>1.73</v>
      </c>
      <c r="XE62" s="1">
        <v>1544240</v>
      </c>
      <c r="XF62" s="3">
        <f t="shared" si="125"/>
        <v>2671535.2000000002</v>
      </c>
      <c r="XK62" s="3" t="str">
        <f t="shared" si="126"/>
        <v/>
      </c>
      <c r="XP62" s="3" t="str">
        <f t="shared" si="127"/>
        <v/>
      </c>
      <c r="XU62" s="3" t="str">
        <f t="shared" si="128"/>
        <v/>
      </c>
      <c r="XW62" s="6">
        <v>38077</v>
      </c>
      <c r="XX62" s="1">
        <v>1024</v>
      </c>
      <c r="XY62" s="1">
        <v>8243</v>
      </c>
      <c r="XZ62" s="3">
        <f t="shared" si="129"/>
        <v>8440832</v>
      </c>
      <c r="YE62" s="3" t="str">
        <f t="shared" si="130"/>
        <v/>
      </c>
      <c r="YG62" s="6">
        <v>38077</v>
      </c>
      <c r="YH62" s="1">
        <v>97.25</v>
      </c>
      <c r="YI62" s="1">
        <v>1835207</v>
      </c>
      <c r="YJ62" s="3">
        <f t="shared" si="131"/>
        <v>178473880.75</v>
      </c>
      <c r="YL62" s="6">
        <v>38077</v>
      </c>
      <c r="YM62" s="1">
        <v>8</v>
      </c>
      <c r="YN62" s="1">
        <v>3029610</v>
      </c>
      <c r="YO62" s="3">
        <f t="shared" si="132"/>
        <v>24236880</v>
      </c>
      <c r="YT62" s="3" t="str">
        <f t="shared" si="133"/>
        <v/>
      </c>
      <c r="YY62" s="3" t="str">
        <f t="shared" si="134"/>
        <v/>
      </c>
      <c r="ZD62" s="3" t="str">
        <f t="shared" si="135"/>
        <v/>
      </c>
      <c r="ZI62" s="3" t="str">
        <f t="shared" si="136"/>
        <v/>
      </c>
      <c r="ZK62" s="6">
        <v>38077</v>
      </c>
      <c r="ZL62" s="1">
        <v>3.8090000000000002</v>
      </c>
      <c r="ZM62" s="1">
        <v>22800302</v>
      </c>
      <c r="ZN62" s="3">
        <f t="shared" si="137"/>
        <v>86846350.318000004</v>
      </c>
      <c r="ZS62" s="3" t="str">
        <f t="shared" si="138"/>
        <v/>
      </c>
      <c r="ZX62" s="3" t="str">
        <f t="shared" si="139"/>
        <v/>
      </c>
      <c r="AAC62" s="3" t="str">
        <f t="shared" si="140"/>
        <v/>
      </c>
      <c r="AAH62" s="3" t="str">
        <f t="shared" si="141"/>
        <v/>
      </c>
      <c r="AAM62" s="3" t="str">
        <f t="shared" si="142"/>
        <v/>
      </c>
      <c r="AAR62" s="3" t="str">
        <f t="shared" si="143"/>
        <v/>
      </c>
      <c r="AAW62" s="3" t="str">
        <f t="shared" si="144"/>
        <v/>
      </c>
      <c r="ABB62" s="3" t="str">
        <f t="shared" si="145"/>
        <v/>
      </c>
      <c r="ABG62" s="3" t="str">
        <f t="shared" si="146"/>
        <v/>
      </c>
      <c r="ABL62" s="3" t="str">
        <f t="shared" si="147"/>
        <v/>
      </c>
      <c r="ABN62" s="6">
        <v>38077</v>
      </c>
      <c r="ABO62" s="1">
        <v>10.31</v>
      </c>
      <c r="ABP62" s="1">
        <v>12509088</v>
      </c>
      <c r="ABQ62" s="3">
        <f t="shared" si="148"/>
        <v>128968697.28</v>
      </c>
      <c r="ABV62" s="3" t="str">
        <f t="shared" si="149"/>
        <v/>
      </c>
      <c r="ABX62" s="6">
        <v>38077</v>
      </c>
      <c r="ABY62" s="1">
        <v>2</v>
      </c>
      <c r="ABZ62" s="1">
        <v>76876</v>
      </c>
      <c r="ACA62" s="3">
        <f t="shared" si="150"/>
        <v>153752</v>
      </c>
      <c r="ACC62" s="6">
        <v>38077</v>
      </c>
      <c r="ACD62" s="1">
        <v>29.6</v>
      </c>
      <c r="ACE62" s="1">
        <v>11859675</v>
      </c>
      <c r="ACF62" s="3">
        <f t="shared" si="151"/>
        <v>351046380</v>
      </c>
      <c r="ACK62" s="3" t="str">
        <f t="shared" si="152"/>
        <v/>
      </c>
      <c r="ACP62" s="3" t="str">
        <f t="shared" si="153"/>
        <v/>
      </c>
      <c r="ACU62" s="3" t="str">
        <f t="shared" si="154"/>
        <v/>
      </c>
      <c r="ACZ62" s="3" t="str">
        <f t="shared" si="155"/>
        <v/>
      </c>
      <c r="ADB62" s="6">
        <v>38077</v>
      </c>
      <c r="ADC62" s="1">
        <v>7.17</v>
      </c>
      <c r="ADD62" s="1">
        <v>28283132</v>
      </c>
      <c r="ADE62" s="3">
        <f t="shared" si="156"/>
        <v>202790056.44</v>
      </c>
      <c r="ADG62" s="6">
        <v>38077</v>
      </c>
      <c r="ADH62" s="1">
        <v>9.7100000000000009</v>
      </c>
      <c r="ADI62" s="1">
        <v>120518089</v>
      </c>
      <c r="ADJ62" s="3">
        <f t="shared" si="157"/>
        <v>1170230644.1900001</v>
      </c>
      <c r="ADL62" s="6">
        <v>38077</v>
      </c>
      <c r="ADM62" s="1">
        <v>7.6</v>
      </c>
      <c r="ADN62" s="1">
        <v>13228652</v>
      </c>
      <c r="ADO62" s="3">
        <f t="shared" si="158"/>
        <v>100537755.19999999</v>
      </c>
      <c r="ADT62" s="3" t="str">
        <f t="shared" si="159"/>
        <v/>
      </c>
      <c r="ADY62" s="3" t="str">
        <f t="shared" si="160"/>
        <v/>
      </c>
      <c r="AED62" s="3" t="str">
        <f t="shared" si="161"/>
        <v/>
      </c>
      <c r="AEF62" s="6">
        <v>38077</v>
      </c>
      <c r="AEG62" s="1">
        <v>11.9322</v>
      </c>
      <c r="AEH62" s="1">
        <v>248496</v>
      </c>
      <c r="AEI62" s="3">
        <f t="shared" si="162"/>
        <v>2965103.9712</v>
      </c>
      <c r="AEN62" s="3" t="str">
        <f t="shared" si="163"/>
        <v/>
      </c>
      <c r="AEP62" s="6"/>
      <c r="AES62" s="3" t="str">
        <f t="shared" si="164"/>
        <v/>
      </c>
      <c r="AEU62" s="6">
        <v>38077</v>
      </c>
      <c r="AEV62" s="1">
        <v>3.39</v>
      </c>
      <c r="AEW62" s="1">
        <v>18411369</v>
      </c>
      <c r="AEX62" s="3">
        <f t="shared" si="165"/>
        <v>62414540.910000004</v>
      </c>
      <c r="AEZ62" s="6">
        <v>38077</v>
      </c>
      <c r="AFA62" s="1">
        <v>25.8</v>
      </c>
      <c r="AFB62" s="1">
        <v>15530747</v>
      </c>
      <c r="AFC62" s="3">
        <f t="shared" si="166"/>
        <v>400693272.60000002</v>
      </c>
      <c r="AFH62" s="3" t="str">
        <f t="shared" si="167"/>
        <v/>
      </c>
      <c r="AFM62" s="3" t="str">
        <f t="shared" si="168"/>
        <v/>
      </c>
      <c r="AFR62" s="3" t="str">
        <f t="shared" si="169"/>
        <v/>
      </c>
      <c r="AFW62" s="3" t="str">
        <f t="shared" si="170"/>
        <v/>
      </c>
      <c r="AGB62" s="3" t="str">
        <f t="shared" si="171"/>
        <v/>
      </c>
      <c r="AGD62" s="6">
        <v>38077</v>
      </c>
      <c r="AGE62" s="1">
        <v>8.8817000000000004</v>
      </c>
      <c r="AGF62" s="1">
        <v>45074485</v>
      </c>
      <c r="AGG62" s="3">
        <f t="shared" si="172"/>
        <v>400338053.42449999</v>
      </c>
      <c r="AGL62" s="3" t="str">
        <f t="shared" si="173"/>
        <v/>
      </c>
      <c r="AGQ62" s="3" t="str">
        <f t="shared" si="174"/>
        <v/>
      </c>
      <c r="AGS62" s="6">
        <v>38077</v>
      </c>
      <c r="AGT62" s="1">
        <v>7.83</v>
      </c>
      <c r="AGU62" s="1">
        <v>7330968</v>
      </c>
      <c r="AGV62" s="3">
        <f t="shared" si="175"/>
        <v>57401479.439999998</v>
      </c>
      <c r="AGX62" s="6">
        <v>38077</v>
      </c>
      <c r="AGY62" s="1">
        <v>3.26</v>
      </c>
      <c r="AGZ62" s="1">
        <v>13004583</v>
      </c>
      <c r="AHA62" s="3">
        <f t="shared" si="176"/>
        <v>42394940.579999998</v>
      </c>
      <c r="AHC62" s="6">
        <v>38077</v>
      </c>
      <c r="AHD62" s="1">
        <v>8.6300000000000008</v>
      </c>
      <c r="AHE62" s="1">
        <v>7694801</v>
      </c>
      <c r="AHF62" s="3">
        <f t="shared" si="177"/>
        <v>66406132.630000003</v>
      </c>
      <c r="AHK62" s="3" t="str">
        <f t="shared" si="178"/>
        <v/>
      </c>
      <c r="AHP62" s="3" t="str">
        <f t="shared" si="179"/>
        <v/>
      </c>
      <c r="AHU62" s="3" t="str">
        <f t="shared" si="180"/>
        <v/>
      </c>
      <c r="AHZ62" s="3" t="str">
        <f t="shared" si="181"/>
        <v/>
      </c>
      <c r="AIE62" s="3" t="str">
        <f t="shared" si="182"/>
        <v/>
      </c>
      <c r="AIJ62" s="3" t="str">
        <f t="shared" si="183"/>
        <v/>
      </c>
      <c r="AIO62" s="3" t="str">
        <f t="shared" si="184"/>
        <v/>
      </c>
      <c r="AIT62" s="3" t="str">
        <f t="shared" si="185"/>
        <v/>
      </c>
      <c r="AIY62" s="3" t="str">
        <f t="shared" si="186"/>
        <v/>
      </c>
      <c r="AJD62" s="3" t="str">
        <f t="shared" si="187"/>
        <v/>
      </c>
      <c r="AJI62" s="3" t="str">
        <f t="shared" si="188"/>
        <v/>
      </c>
      <c r="AJN62" s="3" t="str">
        <f t="shared" si="189"/>
        <v/>
      </c>
      <c r="AJS62" s="3" t="str">
        <f t="shared" si="190"/>
        <v/>
      </c>
      <c r="AJU62" s="6">
        <v>38077</v>
      </c>
      <c r="AJV62" s="1">
        <v>11.55</v>
      </c>
      <c r="AJW62" s="1">
        <v>5747431</v>
      </c>
      <c r="AJX62" s="3">
        <f t="shared" si="191"/>
        <v>66382828.050000004</v>
      </c>
      <c r="AKC62" s="3" t="str">
        <f t="shared" si="192"/>
        <v/>
      </c>
      <c r="AKH62" s="3" t="str">
        <f t="shared" si="193"/>
        <v/>
      </c>
      <c r="AKM62" s="3" t="str">
        <f t="shared" si="194"/>
        <v/>
      </c>
      <c r="AKR62" s="3" t="str">
        <f t="shared" si="195"/>
        <v/>
      </c>
      <c r="AKT62" s="6">
        <v>38077</v>
      </c>
      <c r="AKU62" s="1">
        <v>12.97</v>
      </c>
      <c r="AKV62" s="1">
        <v>791067</v>
      </c>
      <c r="AKW62" s="3">
        <f t="shared" si="196"/>
        <v>10260138.99</v>
      </c>
      <c r="AKY62" s="6">
        <v>38077</v>
      </c>
      <c r="AKZ62" s="1">
        <v>22.13</v>
      </c>
      <c r="ALA62" s="1">
        <v>5845547</v>
      </c>
      <c r="ALB62" s="3">
        <f t="shared" si="197"/>
        <v>129361955.11</v>
      </c>
      <c r="ALG62" s="3" t="str">
        <f t="shared" si="198"/>
        <v/>
      </c>
      <c r="ALI62" s="6">
        <v>38077</v>
      </c>
      <c r="ALJ62" s="1">
        <v>5.4</v>
      </c>
      <c r="ALK62" s="1">
        <v>24207990</v>
      </c>
      <c r="ALL62" s="3">
        <f t="shared" si="199"/>
        <v>130723146.00000001</v>
      </c>
      <c r="ALQ62" s="3" t="str">
        <f t="shared" si="200"/>
        <v/>
      </c>
      <c r="ALV62" s="3" t="str">
        <f t="shared" si="201"/>
        <v/>
      </c>
      <c r="AMA62" s="3" t="str">
        <f t="shared" si="202"/>
        <v/>
      </c>
      <c r="AMF62" s="3" t="str">
        <f t="shared" si="203"/>
        <v/>
      </c>
      <c r="AMK62" s="3" t="str">
        <f t="shared" si="204"/>
        <v/>
      </c>
      <c r="AMP62" s="3" t="str">
        <f t="shared" si="205"/>
        <v/>
      </c>
      <c r="AMU62" s="3" t="str">
        <f t="shared" si="206"/>
        <v/>
      </c>
      <c r="AMZ62" s="3" t="str">
        <f t="shared" si="207"/>
        <v/>
      </c>
      <c r="ANB62" s="6">
        <v>38077</v>
      </c>
      <c r="ANC62" s="1">
        <v>15.31</v>
      </c>
      <c r="AND62" s="1">
        <v>39709956</v>
      </c>
      <c r="ANE62" s="3">
        <f t="shared" si="208"/>
        <v>607959426.36000001</v>
      </c>
      <c r="ANJ62" s="3" t="str">
        <f t="shared" si="209"/>
        <v/>
      </c>
      <c r="ANO62" s="3" t="str">
        <f t="shared" si="210"/>
        <v/>
      </c>
      <c r="ANT62" s="3" t="str">
        <f t="shared" si="211"/>
        <v/>
      </c>
      <c r="ANV62" s="6">
        <v>38077</v>
      </c>
      <c r="ANW62" s="1">
        <v>9.4</v>
      </c>
      <c r="ANX62" s="1">
        <v>12426799</v>
      </c>
      <c r="ANY62" s="3">
        <f t="shared" si="212"/>
        <v>116811910.60000001</v>
      </c>
      <c r="AOD62" s="3" t="str">
        <f t="shared" si="213"/>
        <v/>
      </c>
      <c r="AOI62" s="3" t="str">
        <f t="shared" si="214"/>
        <v/>
      </c>
      <c r="AOK62" s="6">
        <v>38077</v>
      </c>
      <c r="AOL62" s="1">
        <v>266.39999999999998</v>
      </c>
      <c r="AOM62" s="1">
        <v>89171</v>
      </c>
      <c r="AON62" s="3">
        <f t="shared" si="215"/>
        <v>23755154.399999999</v>
      </c>
      <c r="AOS62" s="3" t="str">
        <f t="shared" si="216"/>
        <v/>
      </c>
      <c r="AOX62" s="3" t="str">
        <f t="shared" si="217"/>
        <v/>
      </c>
      <c r="APC62" s="3" t="str">
        <f t="shared" si="218"/>
        <v/>
      </c>
      <c r="APH62" s="3" t="str">
        <f t="shared" si="219"/>
        <v/>
      </c>
      <c r="APM62" s="3" t="str">
        <f t="shared" si="220"/>
        <v/>
      </c>
      <c r="APR62" s="3" t="str">
        <f t="shared" si="221"/>
        <v/>
      </c>
      <c r="APW62" s="3" t="str">
        <f t="shared" si="222"/>
        <v/>
      </c>
      <c r="APY62" s="6">
        <v>38077</v>
      </c>
      <c r="APZ62" s="1">
        <v>9.48</v>
      </c>
      <c r="AQA62" s="1">
        <v>6930019</v>
      </c>
      <c r="AQB62" s="3">
        <f t="shared" si="223"/>
        <v>65696580.120000005</v>
      </c>
      <c r="AQG62" s="3" t="str">
        <f t="shared" si="224"/>
        <v/>
      </c>
      <c r="AQL62" s="3" t="str">
        <f t="shared" si="225"/>
        <v/>
      </c>
      <c r="AQQ62" s="3" t="str">
        <f t="shared" si="226"/>
        <v/>
      </c>
      <c r="AQS62" s="6">
        <v>38077</v>
      </c>
      <c r="AQT62" s="1">
        <v>20.32</v>
      </c>
      <c r="AQU62" s="1">
        <v>24491502</v>
      </c>
      <c r="AQV62" s="3">
        <f t="shared" si="227"/>
        <v>497667320.63999999</v>
      </c>
      <c r="ARA62" s="3" t="str">
        <f t="shared" si="228"/>
        <v/>
      </c>
      <c r="ARC62" s="6">
        <v>38077</v>
      </c>
      <c r="ARD62" s="1">
        <v>18.260000000000002</v>
      </c>
      <c r="ARE62" s="1">
        <v>8420655</v>
      </c>
      <c r="ARF62" s="3">
        <f t="shared" si="229"/>
        <v>153761160.30000001</v>
      </c>
      <c r="ARH62" s="6">
        <v>38077</v>
      </c>
      <c r="ARI62" s="1">
        <v>3.52</v>
      </c>
      <c r="ARJ62" s="1">
        <v>140386829</v>
      </c>
      <c r="ARK62" s="3">
        <f t="shared" si="230"/>
        <v>494161638.07999998</v>
      </c>
      <c r="ARP62" s="3" t="str">
        <f t="shared" si="231"/>
        <v/>
      </c>
      <c r="ARU62" s="3" t="str">
        <f t="shared" si="232"/>
        <v/>
      </c>
      <c r="ARZ62" s="3" t="str">
        <f t="shared" si="233"/>
        <v/>
      </c>
      <c r="ASE62" s="3" t="str">
        <f t="shared" si="234"/>
        <v/>
      </c>
      <c r="ASJ62" s="3" t="str">
        <f t="shared" si="235"/>
        <v/>
      </c>
      <c r="ASO62" s="3" t="str">
        <f t="shared" si="236"/>
        <v/>
      </c>
      <c r="ASQ62" s="6">
        <v>38077</v>
      </c>
      <c r="ASR62" s="1">
        <v>11.693300000000001</v>
      </c>
      <c r="ASS62" s="1">
        <v>43511765</v>
      </c>
      <c r="AST62" s="3">
        <f t="shared" si="237"/>
        <v>508796121.67450005</v>
      </c>
      <c r="ASY62" s="3" t="str">
        <f t="shared" si="238"/>
        <v/>
      </c>
      <c r="ATD62" s="3" t="str">
        <f t="shared" si="239"/>
        <v/>
      </c>
      <c r="ATF62" s="6">
        <v>38077</v>
      </c>
      <c r="ATG62" s="1">
        <v>7.21</v>
      </c>
      <c r="ATH62" s="1">
        <v>267725017</v>
      </c>
      <c r="ATI62" s="3">
        <f t="shared" si="240"/>
        <v>1930297372.5699999</v>
      </c>
      <c r="ATN62" s="3" t="str">
        <f t="shared" si="241"/>
        <v/>
      </c>
      <c r="ATS62" s="3" t="str">
        <f t="shared" si="242"/>
        <v/>
      </c>
      <c r="ATX62" s="3" t="str">
        <f t="shared" si="243"/>
        <v/>
      </c>
      <c r="ATZ62" s="6">
        <v>38077</v>
      </c>
      <c r="AUA62" s="1">
        <v>17.329999999999998</v>
      </c>
      <c r="AUB62" s="1">
        <v>1405000</v>
      </c>
      <c r="AUC62" s="3">
        <f t="shared" si="244"/>
        <v>24348649.999999996</v>
      </c>
      <c r="AUH62" s="3" t="str">
        <f t="shared" si="245"/>
        <v/>
      </c>
      <c r="AUM62" s="3" t="str">
        <f t="shared" si="246"/>
        <v/>
      </c>
      <c r="AUR62" s="3" t="str">
        <f t="shared" si="247"/>
        <v/>
      </c>
      <c r="AUW62" s="3" t="str">
        <f t="shared" si="248"/>
        <v/>
      </c>
      <c r="AVB62" s="3" t="str">
        <f t="shared" si="249"/>
        <v/>
      </c>
      <c r="AVD62" s="6">
        <v>38077</v>
      </c>
      <c r="AVE62" s="1">
        <v>28.02</v>
      </c>
      <c r="AVF62" s="1">
        <v>224537356</v>
      </c>
      <c r="AVG62" s="3">
        <f t="shared" si="250"/>
        <v>6291536715.1199999</v>
      </c>
      <c r="AVI62" s="6">
        <v>38077</v>
      </c>
      <c r="AVJ62" s="1">
        <v>36.61</v>
      </c>
      <c r="AVK62" s="1">
        <v>41695000</v>
      </c>
      <c r="AVL62" s="3">
        <f t="shared" si="251"/>
        <v>1526453950</v>
      </c>
      <c r="AVQ62" s="3" t="str">
        <f t="shared" si="252"/>
        <v/>
      </c>
      <c r="AVV62" s="3" t="str">
        <f t="shared" si="253"/>
        <v/>
      </c>
      <c r="AVX62" s="6">
        <v>38077</v>
      </c>
      <c r="AVY62" s="1">
        <v>13.76</v>
      </c>
      <c r="AVZ62" s="1">
        <v>36094273</v>
      </c>
      <c r="AWA62" s="3">
        <f t="shared" si="254"/>
        <v>496657196.48000002</v>
      </c>
      <c r="AWF62" s="3" t="str">
        <f t="shared" si="255"/>
        <v/>
      </c>
      <c r="AWK62" s="3" t="str">
        <f t="shared" si="256"/>
        <v/>
      </c>
      <c r="AWP62" s="3" t="str">
        <f t="shared" si="257"/>
        <v/>
      </c>
      <c r="AWU62" s="3" t="str">
        <f t="shared" si="258"/>
        <v/>
      </c>
      <c r="AWZ62" s="3" t="str">
        <f t="shared" si="259"/>
        <v/>
      </c>
      <c r="AXE62" s="3" t="str">
        <f t="shared" si="260"/>
        <v/>
      </c>
      <c r="AXG62" s="6">
        <v>38077</v>
      </c>
      <c r="AXH62" s="1">
        <v>5.6303000000000001</v>
      </c>
      <c r="AXI62" s="1">
        <v>2408684</v>
      </c>
      <c r="AXJ62" s="3">
        <f t="shared" si="261"/>
        <v>13561613.5252</v>
      </c>
      <c r="AXO62" s="3" t="str">
        <f t="shared" si="262"/>
        <v/>
      </c>
      <c r="AXT62" s="3" t="str">
        <f t="shared" si="263"/>
        <v/>
      </c>
      <c r="AXY62" s="3" t="str">
        <f t="shared" si="264"/>
        <v/>
      </c>
      <c r="AYA62" s="6">
        <v>38077</v>
      </c>
      <c r="AYB62" s="1">
        <v>19.809999999999999</v>
      </c>
      <c r="AYC62" s="1">
        <v>29188232</v>
      </c>
      <c r="AYD62" s="3">
        <f t="shared" si="265"/>
        <v>578218875.91999996</v>
      </c>
      <c r="AYF62" s="6">
        <v>38077</v>
      </c>
      <c r="AYG62" s="1">
        <v>24.57</v>
      </c>
      <c r="AYH62" s="1">
        <v>29946170</v>
      </c>
      <c r="AYI62" s="3">
        <f t="shared" si="266"/>
        <v>735777396.89999998</v>
      </c>
      <c r="AYN62" s="3" t="str">
        <f t="shared" si="267"/>
        <v/>
      </c>
      <c r="AYP62" s="6">
        <v>38077</v>
      </c>
      <c r="AYQ62" s="1">
        <v>14.145</v>
      </c>
      <c r="AYR62" s="1">
        <v>4264600</v>
      </c>
      <c r="AYS62" s="3">
        <f t="shared" si="268"/>
        <v>60322767</v>
      </c>
      <c r="AYX62" s="3" t="str">
        <f t="shared" si="269"/>
        <v/>
      </c>
      <c r="AYZ62" s="6">
        <v>38077</v>
      </c>
      <c r="AZA62" s="1">
        <v>18.511600000000001</v>
      </c>
      <c r="AZB62" s="1">
        <v>403948876</v>
      </c>
      <c r="AZC62" s="3">
        <f t="shared" si="270"/>
        <v>7477740012.9616003</v>
      </c>
      <c r="AZH62" s="3" t="str">
        <f t="shared" si="271"/>
        <v/>
      </c>
      <c r="AZJ62" s="6">
        <v>38077</v>
      </c>
      <c r="AZK62" s="1">
        <v>29.24</v>
      </c>
      <c r="AZL62" s="1">
        <v>45676723</v>
      </c>
      <c r="AZM62" s="3">
        <f t="shared" si="272"/>
        <v>1335587380.52</v>
      </c>
      <c r="AZR62" s="3" t="str">
        <f t="shared" si="273"/>
        <v/>
      </c>
      <c r="AZT62" s="6">
        <v>38077</v>
      </c>
      <c r="AZU62" s="1">
        <v>18.89</v>
      </c>
      <c r="AZV62" s="1">
        <v>42749656</v>
      </c>
      <c r="AZW62" s="3">
        <f t="shared" si="274"/>
        <v>807541001.84000003</v>
      </c>
      <c r="BAB62" s="3" t="str">
        <f t="shared" si="275"/>
        <v/>
      </c>
      <c r="BAG62" s="3" t="str">
        <f t="shared" si="276"/>
        <v/>
      </c>
      <c r="BAL62" s="3" t="str">
        <f t="shared" si="277"/>
        <v/>
      </c>
      <c r="BAQ62" s="3" t="str">
        <f t="shared" si="278"/>
        <v/>
      </c>
      <c r="BAS62" s="6">
        <v>38077</v>
      </c>
      <c r="BAT62" s="1">
        <v>17.28</v>
      </c>
      <c r="BAU62" s="1">
        <v>35405547</v>
      </c>
      <c r="BAV62" s="3">
        <f t="shared" si="279"/>
        <v>611807852.16000009</v>
      </c>
      <c r="BBA62" s="3" t="str">
        <f t="shared" si="280"/>
        <v/>
      </c>
      <c r="BBF62" s="3" t="str">
        <f t="shared" si="281"/>
        <v/>
      </c>
      <c r="BBK62" s="3" t="str">
        <f t="shared" si="282"/>
        <v/>
      </c>
      <c r="BBP62" s="3" t="str">
        <f t="shared" si="283"/>
        <v/>
      </c>
      <c r="BBU62" s="3" t="str">
        <f t="shared" si="284"/>
        <v/>
      </c>
      <c r="BBW62" s="6">
        <v>38077</v>
      </c>
      <c r="BBX62" s="1">
        <v>66.239999999999995</v>
      </c>
      <c r="BBY62" s="1">
        <v>60354059</v>
      </c>
      <c r="BBZ62" s="3">
        <f t="shared" si="285"/>
        <v>3997852868.1599998</v>
      </c>
      <c r="BCE62" s="3" t="str">
        <f t="shared" si="286"/>
        <v/>
      </c>
      <c r="BCJ62" s="3" t="str">
        <f t="shared" si="287"/>
        <v/>
      </c>
      <c r="BCO62" s="3" t="str">
        <f t="shared" si="288"/>
        <v/>
      </c>
      <c r="BCT62" s="3" t="str">
        <f t="shared" si="289"/>
        <v/>
      </c>
      <c r="BCY62" s="3" t="str">
        <f t="shared" si="290"/>
        <v/>
      </c>
      <c r="BDD62" s="3" t="str">
        <f t="shared" si="291"/>
        <v/>
      </c>
      <c r="BDI62" s="3" t="str">
        <f t="shared" si="292"/>
        <v/>
      </c>
      <c r="BDN62" s="3" t="str">
        <f t="shared" si="293"/>
        <v/>
      </c>
      <c r="BDS62" s="3" t="str">
        <f t="shared" si="294"/>
        <v/>
      </c>
      <c r="BDU62" s="6">
        <v>38077</v>
      </c>
      <c r="BDV62" s="1">
        <v>21.52</v>
      </c>
      <c r="BDW62" s="1">
        <v>77917071</v>
      </c>
      <c r="BDX62" s="3">
        <f t="shared" si="295"/>
        <v>1676775367.9200001</v>
      </c>
      <c r="BDZ62" s="6">
        <v>38077</v>
      </c>
      <c r="BEA62" s="1">
        <v>15</v>
      </c>
      <c r="BEB62" s="1">
        <v>122199450</v>
      </c>
      <c r="BEC62" s="3">
        <f t="shared" si="296"/>
        <v>1832991750</v>
      </c>
      <c r="BEH62" s="3" t="str">
        <f t="shared" si="297"/>
        <v/>
      </c>
      <c r="BEM62" s="3" t="str">
        <f t="shared" si="298"/>
        <v/>
      </c>
      <c r="BER62" s="3" t="str">
        <f t="shared" si="299"/>
        <v/>
      </c>
      <c r="BET62" s="6">
        <v>38077</v>
      </c>
      <c r="BEU62" s="1">
        <v>34.200000000000003</v>
      </c>
      <c r="BEV62" s="1">
        <v>48568700</v>
      </c>
      <c r="BEW62" s="3">
        <f t="shared" si="300"/>
        <v>1661049540.0000002</v>
      </c>
      <c r="BEY62" s="6">
        <v>38077</v>
      </c>
      <c r="BEZ62" s="1">
        <v>36.08</v>
      </c>
      <c r="BFA62" s="1">
        <v>55310850</v>
      </c>
      <c r="BFB62" s="3">
        <f t="shared" si="301"/>
        <v>1995615468</v>
      </c>
      <c r="BFG62" s="3" t="str">
        <f t="shared" si="302"/>
        <v/>
      </c>
      <c r="BFL62" s="3" t="str">
        <f t="shared" si="303"/>
        <v/>
      </c>
      <c r="BFN62" s="6">
        <v>38077</v>
      </c>
      <c r="BFO62" s="1">
        <v>6.64</v>
      </c>
      <c r="BFP62" s="1">
        <v>726241903</v>
      </c>
      <c r="BFQ62" s="3">
        <f t="shared" si="304"/>
        <v>4822246235.9200001</v>
      </c>
      <c r="BFS62" s="6">
        <v>38077</v>
      </c>
      <c r="BFT62" s="1">
        <v>3.2576000000000001</v>
      </c>
      <c r="BFU62" s="1">
        <v>163803500</v>
      </c>
      <c r="BFV62" s="3">
        <f t="shared" si="305"/>
        <v>533606281.60000002</v>
      </c>
      <c r="BFX62" s="6">
        <v>38077</v>
      </c>
      <c r="BFY62" s="1">
        <v>18.5</v>
      </c>
      <c r="BFZ62" s="1">
        <v>4964400</v>
      </c>
      <c r="BGA62" s="3">
        <f t="shared" si="306"/>
        <v>91841400</v>
      </c>
      <c r="BGF62" s="3" t="str">
        <f t="shared" si="307"/>
        <v/>
      </c>
      <c r="BGK62" s="3" t="str">
        <f t="shared" si="308"/>
        <v/>
      </c>
      <c r="BGM62" s="6">
        <v>38077</v>
      </c>
      <c r="BGN62" s="1">
        <v>26.29</v>
      </c>
      <c r="BGO62" s="1">
        <v>11758811</v>
      </c>
      <c r="BGP62" s="3">
        <f t="shared" si="309"/>
        <v>309139141.19</v>
      </c>
      <c r="BGR62" s="6">
        <v>38077</v>
      </c>
      <c r="BGS62" s="1">
        <v>23.62</v>
      </c>
      <c r="BGT62" s="1">
        <v>51436400</v>
      </c>
      <c r="BGU62" s="3">
        <f t="shared" si="310"/>
        <v>1214927768</v>
      </c>
      <c r="BGZ62" s="3" t="str">
        <f t="shared" si="311"/>
        <v/>
      </c>
      <c r="BHB62" s="6">
        <v>38077</v>
      </c>
      <c r="BHC62" s="1">
        <v>8.52</v>
      </c>
      <c r="BHD62" s="1">
        <v>24425532</v>
      </c>
      <c r="BHE62" s="3">
        <f t="shared" si="312"/>
        <v>208105532.63999999</v>
      </c>
      <c r="BHJ62" s="3" t="str">
        <f t="shared" si="313"/>
        <v/>
      </c>
      <c r="BHL62" s="6">
        <v>38077</v>
      </c>
      <c r="BHM62" s="1">
        <v>17.09</v>
      </c>
      <c r="BHN62" s="1">
        <v>496060563</v>
      </c>
      <c r="BHO62" s="3">
        <f t="shared" si="314"/>
        <v>8477675021.6700001</v>
      </c>
      <c r="BHQ62" s="6">
        <v>38077</v>
      </c>
      <c r="BHR62" s="1">
        <v>38.215499999999999</v>
      </c>
      <c r="BHS62" s="1">
        <v>75218400</v>
      </c>
      <c r="BHT62" s="3">
        <f t="shared" si="315"/>
        <v>2874508765.1999998</v>
      </c>
      <c r="BHV62" s="6">
        <v>38077</v>
      </c>
      <c r="BHW62" s="1">
        <v>32.44</v>
      </c>
      <c r="BHX62" s="1">
        <v>27084345</v>
      </c>
      <c r="BHY62" s="3">
        <f t="shared" si="316"/>
        <v>878616151.79999995</v>
      </c>
      <c r="BIA62" s="6">
        <v>38077</v>
      </c>
      <c r="BIB62" s="1">
        <v>26.02</v>
      </c>
      <c r="BIC62" s="1">
        <v>1124183358</v>
      </c>
      <c r="BID62" s="3">
        <f t="shared" si="317"/>
        <v>29251250975.16</v>
      </c>
      <c r="BIF62" s="6">
        <v>38077</v>
      </c>
      <c r="BIG62" s="1">
        <v>16.13</v>
      </c>
      <c r="BIH62" s="1">
        <v>273484200</v>
      </c>
      <c r="BII62" s="3">
        <f t="shared" si="318"/>
        <v>4411300146</v>
      </c>
      <c r="BIK62" s="6">
        <v>38077</v>
      </c>
      <c r="BIL62" s="1">
        <v>5.7450000000000001</v>
      </c>
      <c r="BIM62" s="1">
        <v>139217434</v>
      </c>
      <c r="BIN62" s="3">
        <f t="shared" si="319"/>
        <v>799804158.33000004</v>
      </c>
      <c r="BIP62" s="6">
        <v>38077</v>
      </c>
      <c r="BIQ62" s="1">
        <v>21.92</v>
      </c>
      <c r="BIR62" s="1">
        <v>358610300</v>
      </c>
      <c r="BIS62" s="3">
        <f t="shared" si="320"/>
        <v>7860737776.000001</v>
      </c>
      <c r="BIU62" s="6">
        <v>38077</v>
      </c>
      <c r="BIV62" s="1">
        <v>14.74</v>
      </c>
      <c r="BIW62" s="1">
        <v>116210000</v>
      </c>
      <c r="BIX62" s="3">
        <f t="shared" si="321"/>
        <v>1712935400</v>
      </c>
      <c r="BIZ62" s="6">
        <v>38077</v>
      </c>
      <c r="BJA62" s="1">
        <v>21.53</v>
      </c>
      <c r="BJB62" s="1">
        <v>352657290</v>
      </c>
      <c r="BJC62" s="3">
        <f t="shared" si="322"/>
        <v>7592711453.7000008</v>
      </c>
      <c r="BJH62" s="3" t="str">
        <f t="shared" si="323"/>
        <v/>
      </c>
      <c r="BJJ62" s="6">
        <v>38077</v>
      </c>
      <c r="BJK62" s="1">
        <v>28.73</v>
      </c>
      <c r="BJL62" s="1">
        <v>118773463</v>
      </c>
      <c r="BJM62" s="3">
        <f t="shared" si="324"/>
        <v>3412361591.9900002</v>
      </c>
      <c r="BJR62" s="3" t="str">
        <f t="shared" si="325"/>
        <v/>
      </c>
      <c r="BJT62" s="6">
        <v>38077</v>
      </c>
      <c r="BJU62" s="1">
        <v>16.23</v>
      </c>
      <c r="BJV62" s="1">
        <v>705953200</v>
      </c>
      <c r="BJW62" s="3">
        <f t="shared" si="326"/>
        <v>11457620436</v>
      </c>
      <c r="BKB62" s="3" t="str">
        <f t="shared" si="327"/>
        <v/>
      </c>
      <c r="BKG62" s="3" t="str">
        <f t="shared" si="328"/>
        <v/>
      </c>
      <c r="BKI62" s="6">
        <v>38077</v>
      </c>
      <c r="BKJ62" s="1">
        <v>46.97</v>
      </c>
      <c r="BKK62" s="1">
        <v>365656454</v>
      </c>
      <c r="BKL62" s="3">
        <f t="shared" si="329"/>
        <v>17174883644.379999</v>
      </c>
      <c r="BKQ62" s="3" t="str">
        <f t="shared" si="330"/>
        <v/>
      </c>
      <c r="BKS62" s="6">
        <v>38077</v>
      </c>
      <c r="BKT62" s="1">
        <v>19.010000000000002</v>
      </c>
      <c r="BKU62" s="1">
        <v>30607408</v>
      </c>
      <c r="BKV62" s="3">
        <f t="shared" si="331"/>
        <v>581846826.08000004</v>
      </c>
      <c r="BKX62" s="6">
        <v>38077</v>
      </c>
      <c r="BKY62" s="1">
        <v>48.91</v>
      </c>
      <c r="BKZ62" s="1">
        <v>63318100</v>
      </c>
      <c r="BLA62" s="3">
        <f t="shared" si="332"/>
        <v>3096888271</v>
      </c>
      <c r="BLC62" s="6">
        <v>38077</v>
      </c>
      <c r="BLD62" s="1">
        <v>50.28</v>
      </c>
      <c r="BLE62" s="1">
        <v>492817387</v>
      </c>
      <c r="BLF62" s="3">
        <f t="shared" si="333"/>
        <v>24778858218.360001</v>
      </c>
      <c r="BLH62" s="6">
        <v>38077</v>
      </c>
      <c r="BLI62" s="1">
        <v>65.5</v>
      </c>
      <c r="BLJ62" s="1">
        <v>7977900</v>
      </c>
      <c r="BLK62" s="3">
        <f t="shared" si="334"/>
        <v>522552450</v>
      </c>
      <c r="BLM62" s="6">
        <v>38077</v>
      </c>
      <c r="BLN62" s="1">
        <v>37.76</v>
      </c>
      <c r="BLO62" s="1">
        <v>481531336</v>
      </c>
      <c r="BLP62" s="3">
        <f t="shared" si="335"/>
        <v>18182623247.360001</v>
      </c>
      <c r="BLR62" s="6">
        <v>38077</v>
      </c>
      <c r="BLS62" s="1">
        <v>23.15</v>
      </c>
      <c r="BLT62" s="1">
        <v>596833334</v>
      </c>
      <c r="BLU62" s="3">
        <f t="shared" si="336"/>
        <v>13816691682.099998</v>
      </c>
      <c r="BLZ62" s="3" t="str">
        <f t="shared" si="337"/>
        <v/>
      </c>
      <c r="BMB62" s="6">
        <v>38077</v>
      </c>
      <c r="BMC62" s="1">
        <v>21.311399999999999</v>
      </c>
      <c r="BMD62" s="1">
        <v>232214100</v>
      </c>
      <c r="BME62" s="3">
        <f t="shared" si="338"/>
        <v>4948807570.7399998</v>
      </c>
      <c r="BMJ62" s="3" t="str">
        <f t="shared" si="339"/>
        <v/>
      </c>
      <c r="BML62" s="6">
        <v>38077</v>
      </c>
      <c r="BMM62" s="1">
        <v>18.559999999999999</v>
      </c>
      <c r="BMN62" s="1">
        <v>180968400</v>
      </c>
      <c r="BMO62" s="3">
        <f t="shared" si="340"/>
        <v>3358773504</v>
      </c>
      <c r="BMQ62" s="6">
        <v>38077</v>
      </c>
      <c r="BMR62" s="1">
        <v>11.23</v>
      </c>
      <c r="BMS62" s="1">
        <v>255042500</v>
      </c>
      <c r="BMT62" s="3">
        <f t="shared" si="341"/>
        <v>2864127275</v>
      </c>
      <c r="BMY62" s="3" t="str">
        <f t="shared" si="342"/>
        <v/>
      </c>
      <c r="BND62" s="3" t="str">
        <f t="shared" si="343"/>
        <v/>
      </c>
      <c r="BNF62" s="6">
        <v>38077</v>
      </c>
      <c r="BNG62" s="1">
        <v>28.97</v>
      </c>
      <c r="BNH62" s="1">
        <v>94640400</v>
      </c>
      <c r="BNI62" s="3">
        <f t="shared" si="344"/>
        <v>2741732388</v>
      </c>
      <c r="BNK62" s="6">
        <v>38077</v>
      </c>
      <c r="BNL62" s="1">
        <v>30.09</v>
      </c>
      <c r="BNM62" s="1">
        <v>131654400</v>
      </c>
      <c r="BNN62" s="3">
        <f t="shared" si="345"/>
        <v>3961480896</v>
      </c>
      <c r="BNP62" s="6">
        <v>38077</v>
      </c>
      <c r="BNQ62" s="1">
        <v>25.12</v>
      </c>
      <c r="BNR62" s="1">
        <v>201907717</v>
      </c>
      <c r="BNS62" s="3">
        <f t="shared" si="346"/>
        <v>5071921851.04</v>
      </c>
      <c r="BNU62" s="6">
        <v>38077</v>
      </c>
      <c r="BNV62" s="1">
        <v>37.17</v>
      </c>
      <c r="BNW62" s="1">
        <v>16125800</v>
      </c>
      <c r="BNX62" s="3">
        <f t="shared" si="347"/>
        <v>599395986</v>
      </c>
      <c r="BNZ62" s="6">
        <v>38077</v>
      </c>
      <c r="BOA62" s="1">
        <v>53.74</v>
      </c>
      <c r="BOB62" s="1">
        <v>289171492</v>
      </c>
      <c r="BOC62" s="3">
        <f t="shared" si="348"/>
        <v>15540075980.08</v>
      </c>
      <c r="BOE62" s="6">
        <v>38077</v>
      </c>
      <c r="BOF62" s="1">
        <v>36.229999999999997</v>
      </c>
      <c r="BOG62" s="1">
        <v>15795762</v>
      </c>
      <c r="BOH62" s="3">
        <f t="shared" si="349"/>
        <v>572280457.25999999</v>
      </c>
      <c r="BOJ62" s="6">
        <v>38077</v>
      </c>
      <c r="BOK62" s="1">
        <v>10.3695</v>
      </c>
      <c r="BOL62" s="1">
        <v>787957700</v>
      </c>
      <c r="BOM62" s="3">
        <f t="shared" si="350"/>
        <v>8170727370.1500006</v>
      </c>
      <c r="BOO62" s="6">
        <v>38077</v>
      </c>
      <c r="BOP62" s="1">
        <v>22.315000000000001</v>
      </c>
      <c r="BOQ62" s="1">
        <v>349309660</v>
      </c>
      <c r="BOR62" s="3">
        <f t="shared" si="351"/>
        <v>7794845062.9000006</v>
      </c>
      <c r="BOT62" s="6">
        <v>38077</v>
      </c>
      <c r="BOU62" s="1">
        <v>14.5792</v>
      </c>
      <c r="BOV62" s="1">
        <v>895759022</v>
      </c>
      <c r="BOW62" s="3">
        <f t="shared" si="352"/>
        <v>13059449933.5424</v>
      </c>
      <c r="BOY62" s="6">
        <v>38077</v>
      </c>
      <c r="BOZ62" s="1">
        <v>5.657</v>
      </c>
      <c r="BPA62" s="1">
        <v>27377004</v>
      </c>
      <c r="BPB62" s="3">
        <f t="shared" si="353"/>
        <v>154871711.62799999</v>
      </c>
      <c r="BPG62" s="3" t="str">
        <f t="shared" si="354"/>
        <v/>
      </c>
      <c r="BPI62" s="6">
        <v>38077</v>
      </c>
      <c r="BPJ62" s="1">
        <v>11.61</v>
      </c>
      <c r="BPK62" s="1">
        <v>297578500</v>
      </c>
      <c r="BPL62" s="3">
        <f t="shared" si="355"/>
        <v>3454886385</v>
      </c>
      <c r="BPQ62" s="3" t="str">
        <f t="shared" si="356"/>
        <v/>
      </c>
      <c r="BPS62" s="6">
        <v>38077</v>
      </c>
      <c r="BPT62" s="1">
        <v>21.33</v>
      </c>
      <c r="BPU62" s="1">
        <v>2037074837</v>
      </c>
      <c r="BPV62" s="3">
        <f t="shared" si="357"/>
        <v>43450806273.209999</v>
      </c>
      <c r="BQA62" s="3" t="str">
        <f t="shared" si="358"/>
        <v/>
      </c>
      <c r="BQF62" s="3" t="str">
        <f t="shared" si="359"/>
        <v/>
      </c>
      <c r="BQH62" s="6">
        <v>38077</v>
      </c>
      <c r="BQI62" s="1">
        <v>4.8739999999999997</v>
      </c>
      <c r="BQJ62" s="1">
        <v>2084232010</v>
      </c>
      <c r="BQK62" s="3">
        <f t="shared" si="360"/>
        <v>10158546816.74</v>
      </c>
      <c r="BQM62" s="6">
        <v>38077</v>
      </c>
      <c r="BQN62" s="1">
        <v>19.649999999999999</v>
      </c>
      <c r="BQO62" s="1">
        <v>453805350</v>
      </c>
      <c r="BQP62" s="3">
        <f t="shared" si="361"/>
        <v>8917275127.5</v>
      </c>
      <c r="BQU62" s="3" t="str">
        <f t="shared" si="362"/>
        <v/>
      </c>
      <c r="BQW62" s="6">
        <v>38077</v>
      </c>
      <c r="BQX62" s="1">
        <v>6.9313000000000002</v>
      </c>
      <c r="BQY62" s="1">
        <v>1725547544</v>
      </c>
      <c r="BQZ62" s="3">
        <f t="shared" si="363"/>
        <v>11960287691.7272</v>
      </c>
      <c r="BRB62" s="6">
        <v>38077</v>
      </c>
      <c r="BRC62" s="1">
        <v>8.8000000000000007</v>
      </c>
      <c r="BRD62" s="1">
        <v>937849032</v>
      </c>
      <c r="BRE62" s="3">
        <f t="shared" si="364"/>
        <v>8253071481.6000004</v>
      </c>
      <c r="BRG62" s="6">
        <v>38077</v>
      </c>
      <c r="BRH62" s="1">
        <v>23.57</v>
      </c>
      <c r="BRI62" s="1">
        <v>3773564889</v>
      </c>
      <c r="BRJ62" s="3">
        <f t="shared" si="365"/>
        <v>88942924433.729996</v>
      </c>
      <c r="BRL62" s="6">
        <v>38077</v>
      </c>
      <c r="BRM62" s="1">
        <v>27.2</v>
      </c>
      <c r="BRN62" s="1">
        <v>3928728855</v>
      </c>
      <c r="BRO62" s="3">
        <f t="shared" si="366"/>
        <v>106861424856</v>
      </c>
      <c r="BRQ62" s="6">
        <v>38077</v>
      </c>
      <c r="BRR62" s="1">
        <v>12</v>
      </c>
      <c r="BRS62" s="1">
        <v>2905156974</v>
      </c>
      <c r="BRT62" s="3">
        <f t="shared" si="367"/>
        <v>34861883688</v>
      </c>
      <c r="BRV62" s="6">
        <v>38077</v>
      </c>
      <c r="BRW62" s="1">
        <v>43.89</v>
      </c>
      <c r="BRX62" s="1">
        <v>328185400</v>
      </c>
      <c r="BRY62" s="3">
        <f t="shared" si="368"/>
        <v>14404057206</v>
      </c>
      <c r="BSD62" s="3" t="str">
        <f t="shared" si="369"/>
        <v/>
      </c>
      <c r="BSF62" s="6">
        <v>38077</v>
      </c>
      <c r="BSG62" s="1">
        <v>28.335000000000001</v>
      </c>
      <c r="BSH62" s="1">
        <v>509426600</v>
      </c>
      <c r="BSI62" s="3">
        <f t="shared" si="370"/>
        <v>14434602711</v>
      </c>
      <c r="BSN62" s="3" t="str">
        <f t="shared" si="371"/>
        <v/>
      </c>
      <c r="BSS62" s="3" t="str">
        <f t="shared" si="372"/>
        <v/>
      </c>
      <c r="BSU62" s="6">
        <v>38077</v>
      </c>
      <c r="BSV62" s="1">
        <v>1.9314</v>
      </c>
      <c r="BSW62" s="1">
        <v>6124830404</v>
      </c>
      <c r="BSX62" s="3">
        <f t="shared" si="373"/>
        <v>11829497442.285601</v>
      </c>
    </row>
    <row r="63" spans="2:1020 1025:1870" x14ac:dyDescent="0.2">
      <c r="B63" s="6">
        <v>37986</v>
      </c>
      <c r="C63" s="1">
        <v>300</v>
      </c>
      <c r="D63" s="1">
        <v>215</v>
      </c>
      <c r="E63" s="3">
        <f t="shared" si="0"/>
        <v>64500</v>
      </c>
      <c r="G63" s="6">
        <v>37894</v>
      </c>
      <c r="H63" s="1">
        <v>0.01</v>
      </c>
      <c r="I63" s="1">
        <v>452100</v>
      </c>
      <c r="J63" s="3">
        <f t="shared" si="1"/>
        <v>4521</v>
      </c>
      <c r="O63" s="3" t="str">
        <f t="shared" si="2"/>
        <v/>
      </c>
      <c r="T63" s="3" t="str">
        <f t="shared" si="3"/>
        <v/>
      </c>
      <c r="Y63" s="3" t="str">
        <f t="shared" si="4"/>
        <v/>
      </c>
      <c r="AA63" s="6">
        <v>37986</v>
      </c>
      <c r="AB63" s="1">
        <v>1.25E-4</v>
      </c>
      <c r="AC63" s="1">
        <v>538096</v>
      </c>
      <c r="AD63" s="3">
        <f t="shared" si="5"/>
        <v>67.262</v>
      </c>
      <c r="AF63" s="6">
        <v>37711</v>
      </c>
      <c r="AG63" s="1">
        <v>1.25E-4</v>
      </c>
      <c r="AH63" s="1">
        <v>282400</v>
      </c>
      <c r="AI63" s="3">
        <f t="shared" si="6"/>
        <v>35.300000000000004</v>
      </c>
      <c r="AK63" s="6">
        <v>37986</v>
      </c>
      <c r="AL63" s="1">
        <v>690.00019999999995</v>
      </c>
      <c r="AM63" s="1">
        <v>1566</v>
      </c>
      <c r="AN63" s="3">
        <f t="shared" si="7"/>
        <v>1080540.3132</v>
      </c>
      <c r="AS63" s="3" t="str">
        <f t="shared" si="8"/>
        <v/>
      </c>
      <c r="AX63" s="3" t="str">
        <f t="shared" si="9"/>
        <v/>
      </c>
      <c r="AZ63" s="6">
        <v>37986</v>
      </c>
      <c r="BA63" s="1">
        <v>5909.0909000000001</v>
      </c>
      <c r="BB63" s="1">
        <v>121</v>
      </c>
      <c r="BC63" s="3">
        <f t="shared" si="10"/>
        <v>714999.99890000001</v>
      </c>
      <c r="BE63" s="6">
        <v>37802</v>
      </c>
      <c r="BF63" s="1">
        <v>6.0000000000000001E-3</v>
      </c>
      <c r="BG63" s="1">
        <v>9311000</v>
      </c>
      <c r="BH63" s="3">
        <f t="shared" si="11"/>
        <v>55866</v>
      </c>
      <c r="BJ63" s="6">
        <v>37986</v>
      </c>
      <c r="BK63" s="1">
        <v>0.02</v>
      </c>
      <c r="BL63" s="1">
        <v>7210576</v>
      </c>
      <c r="BM63" s="3">
        <f t="shared" si="12"/>
        <v>144211.51999999999</v>
      </c>
      <c r="BR63" s="3" t="str">
        <f t="shared" si="13"/>
        <v/>
      </c>
      <c r="BT63" s="6">
        <v>37256</v>
      </c>
      <c r="BU63" s="1">
        <v>1E-3</v>
      </c>
      <c r="BV63" s="1">
        <v>330600</v>
      </c>
      <c r="BW63" s="3">
        <f t="shared" si="14"/>
        <v>330.6</v>
      </c>
      <c r="CB63" s="3" t="str">
        <f t="shared" si="15"/>
        <v/>
      </c>
      <c r="CD63" s="6">
        <v>37986</v>
      </c>
      <c r="CE63" s="1">
        <v>1.52</v>
      </c>
      <c r="CF63" s="1">
        <v>5547850</v>
      </c>
      <c r="CG63" s="3">
        <f t="shared" si="16"/>
        <v>8432732</v>
      </c>
      <c r="CI63" s="6">
        <v>37986</v>
      </c>
      <c r="CJ63" s="1">
        <v>1.2E-2</v>
      </c>
      <c r="CK63" s="1">
        <v>16027764</v>
      </c>
      <c r="CL63" s="3">
        <f t="shared" si="17"/>
        <v>192333.16800000001</v>
      </c>
      <c r="CQ63" s="3" t="str">
        <f t="shared" si="18"/>
        <v/>
      </c>
      <c r="CS63" s="6">
        <v>37986</v>
      </c>
      <c r="CT63" s="1">
        <v>7</v>
      </c>
      <c r="CU63" s="1">
        <v>556533</v>
      </c>
      <c r="CV63" s="3">
        <f t="shared" si="19"/>
        <v>3895731</v>
      </c>
      <c r="CX63" s="6">
        <v>37986</v>
      </c>
      <c r="CY63" s="1">
        <v>118.8</v>
      </c>
      <c r="CZ63" s="1">
        <v>4088670</v>
      </c>
      <c r="DA63" s="3">
        <f t="shared" si="20"/>
        <v>485733996</v>
      </c>
      <c r="DC63" s="6">
        <v>37986</v>
      </c>
      <c r="DD63" s="1">
        <v>2.1</v>
      </c>
      <c r="DE63" s="1">
        <v>149846</v>
      </c>
      <c r="DF63" s="3">
        <f t="shared" si="21"/>
        <v>314676.60000000003</v>
      </c>
      <c r="DK63" s="3" t="str">
        <f t="shared" si="22"/>
        <v/>
      </c>
      <c r="DM63" s="6">
        <v>37711</v>
      </c>
      <c r="DN63" s="1">
        <v>76</v>
      </c>
      <c r="DO63" s="1">
        <v>2550</v>
      </c>
      <c r="DP63" s="3">
        <f t="shared" si="23"/>
        <v>193800</v>
      </c>
      <c r="DR63" s="6">
        <v>37986</v>
      </c>
      <c r="DS63" s="1">
        <v>67.5</v>
      </c>
      <c r="DT63" s="1">
        <v>38873</v>
      </c>
      <c r="DU63" s="3">
        <f t="shared" si="24"/>
        <v>2623927.5</v>
      </c>
      <c r="DZ63" s="3" t="str">
        <f t="shared" si="25"/>
        <v/>
      </c>
      <c r="EB63" s="6">
        <v>37986</v>
      </c>
      <c r="EC63" s="1">
        <v>18.5</v>
      </c>
      <c r="ED63" s="1">
        <v>111353</v>
      </c>
      <c r="EE63" s="3">
        <f t="shared" si="26"/>
        <v>2060030.5</v>
      </c>
      <c r="EG63" s="6">
        <v>37986</v>
      </c>
      <c r="EH63" s="1">
        <v>998.39980000000003</v>
      </c>
      <c r="EI63" s="1">
        <v>57239</v>
      </c>
      <c r="EJ63" s="3">
        <f t="shared" si="27"/>
        <v>57147406.152199998</v>
      </c>
      <c r="EO63" s="3" t="str">
        <f t="shared" si="28"/>
        <v/>
      </c>
      <c r="ET63" s="3" t="str">
        <f t="shared" si="29"/>
        <v/>
      </c>
      <c r="EY63" s="3" t="str">
        <f t="shared" si="30"/>
        <v/>
      </c>
      <c r="FD63" s="3" t="str">
        <f t="shared" si="31"/>
        <v/>
      </c>
      <c r="FI63" s="3" t="str">
        <f t="shared" si="32"/>
        <v/>
      </c>
      <c r="FN63" s="3" t="str">
        <f t="shared" si="33"/>
        <v/>
      </c>
      <c r="FP63" s="6">
        <v>37986</v>
      </c>
      <c r="FQ63" s="1">
        <v>0.23</v>
      </c>
      <c r="FR63" s="1">
        <v>7606345</v>
      </c>
      <c r="FS63" s="3">
        <f t="shared" si="34"/>
        <v>1749459.35</v>
      </c>
      <c r="FU63" s="6">
        <v>37986</v>
      </c>
      <c r="FV63" s="1">
        <v>200</v>
      </c>
      <c r="FW63" s="1">
        <v>3117</v>
      </c>
      <c r="FX63" s="3">
        <f t="shared" si="35"/>
        <v>623400</v>
      </c>
      <c r="FZ63" s="6">
        <v>37986</v>
      </c>
      <c r="GA63" s="1">
        <v>545</v>
      </c>
      <c r="GB63" s="1">
        <v>8630</v>
      </c>
      <c r="GC63" s="3">
        <f t="shared" si="36"/>
        <v>4703350</v>
      </c>
      <c r="GE63" s="6">
        <v>37894</v>
      </c>
      <c r="GF63" s="1">
        <v>75</v>
      </c>
      <c r="GG63" s="1">
        <v>102</v>
      </c>
      <c r="GH63" s="3">
        <f t="shared" si="37"/>
        <v>7650</v>
      </c>
      <c r="GM63" s="3" t="str">
        <f t="shared" si="38"/>
        <v/>
      </c>
      <c r="GR63" s="3" t="str">
        <f t="shared" si="39"/>
        <v/>
      </c>
      <c r="GW63" s="3" t="str">
        <f t="shared" si="40"/>
        <v/>
      </c>
      <c r="HB63" s="3" t="str">
        <f t="shared" si="41"/>
        <v/>
      </c>
      <c r="HG63" s="3" t="str">
        <f t="shared" si="42"/>
        <v/>
      </c>
      <c r="HL63" s="3" t="str">
        <f t="shared" si="43"/>
        <v/>
      </c>
      <c r="HN63" s="6">
        <v>37986</v>
      </c>
      <c r="HO63" s="1">
        <v>0.21</v>
      </c>
      <c r="HP63" s="1">
        <v>771975</v>
      </c>
      <c r="HQ63" s="3">
        <f t="shared" si="44"/>
        <v>162114.75</v>
      </c>
      <c r="HS63" s="6">
        <v>37986</v>
      </c>
      <c r="HT63" s="1">
        <v>40.81</v>
      </c>
      <c r="HU63" s="1">
        <v>1896688</v>
      </c>
      <c r="HV63" s="3">
        <f t="shared" si="45"/>
        <v>77403837.280000001</v>
      </c>
      <c r="IA63" s="3" t="str">
        <f t="shared" si="46"/>
        <v/>
      </c>
      <c r="IC63" s="6">
        <v>37894</v>
      </c>
      <c r="ID63" s="1">
        <v>6</v>
      </c>
      <c r="IE63" s="1">
        <v>206</v>
      </c>
      <c r="IF63" s="3">
        <f t="shared" si="47"/>
        <v>1236</v>
      </c>
      <c r="IH63" s="6">
        <v>37986</v>
      </c>
      <c r="II63" s="1">
        <v>3</v>
      </c>
      <c r="IJ63" s="1">
        <v>218925</v>
      </c>
      <c r="IK63" s="3">
        <f t="shared" si="48"/>
        <v>656775</v>
      </c>
      <c r="IP63" s="3" t="str">
        <f t="shared" si="49"/>
        <v/>
      </c>
      <c r="IR63" s="6">
        <v>37986</v>
      </c>
      <c r="IS63" s="1">
        <v>1308.3005000000001</v>
      </c>
      <c r="IT63" s="1">
        <v>7949</v>
      </c>
      <c r="IU63" s="3">
        <f t="shared" si="50"/>
        <v>10399680.6745</v>
      </c>
      <c r="IZ63" s="3" t="str">
        <f t="shared" si="51"/>
        <v/>
      </c>
      <c r="JE63" s="3" t="str">
        <f t="shared" si="52"/>
        <v/>
      </c>
      <c r="JG63" s="6">
        <v>37986</v>
      </c>
      <c r="JH63" s="1">
        <v>14.5</v>
      </c>
      <c r="JI63" s="1">
        <v>3564923</v>
      </c>
      <c r="JJ63" s="3">
        <f t="shared" si="53"/>
        <v>51691383.5</v>
      </c>
      <c r="JO63" s="3" t="str">
        <f t="shared" si="54"/>
        <v/>
      </c>
      <c r="JQ63" s="6">
        <v>37986</v>
      </c>
      <c r="JR63" s="1">
        <v>675</v>
      </c>
      <c r="JS63" s="1">
        <v>274</v>
      </c>
      <c r="JT63" s="3">
        <f t="shared" si="55"/>
        <v>184950</v>
      </c>
      <c r="JY63" s="3" t="str">
        <f t="shared" si="56"/>
        <v/>
      </c>
      <c r="KA63" s="6">
        <v>36798</v>
      </c>
      <c r="KB63" s="1">
        <v>7.5</v>
      </c>
      <c r="KC63" s="1">
        <v>52900</v>
      </c>
      <c r="KD63" s="3">
        <f t="shared" si="57"/>
        <v>396750</v>
      </c>
      <c r="KI63" s="3" t="str">
        <f t="shared" si="58"/>
        <v/>
      </c>
      <c r="KN63" s="3" t="str">
        <f t="shared" si="59"/>
        <v/>
      </c>
      <c r="KS63" s="3" t="str">
        <f t="shared" si="60"/>
        <v/>
      </c>
      <c r="KU63" s="6">
        <v>37986</v>
      </c>
      <c r="KV63" s="1">
        <v>3.5</v>
      </c>
      <c r="KW63" s="1">
        <v>3764969</v>
      </c>
      <c r="KX63" s="3">
        <f t="shared" si="61"/>
        <v>13177391.5</v>
      </c>
      <c r="LC63" s="3" t="str">
        <f t="shared" si="62"/>
        <v/>
      </c>
      <c r="LE63" s="6">
        <v>37986</v>
      </c>
      <c r="LF63" s="1">
        <v>5.5E-2</v>
      </c>
      <c r="LG63" s="1">
        <v>999750</v>
      </c>
      <c r="LH63" s="3">
        <f t="shared" si="63"/>
        <v>54986.25</v>
      </c>
      <c r="LJ63" s="6">
        <v>37986</v>
      </c>
      <c r="LK63" s="1">
        <v>370</v>
      </c>
      <c r="LL63" s="1">
        <v>106439</v>
      </c>
      <c r="LM63" s="3">
        <f t="shared" si="64"/>
        <v>39382430</v>
      </c>
      <c r="LO63" s="6">
        <v>37621</v>
      </c>
      <c r="LP63" s="1">
        <v>0.7</v>
      </c>
      <c r="LQ63" s="1">
        <v>10600</v>
      </c>
      <c r="LR63" s="3">
        <f t="shared" si="65"/>
        <v>7419.9999999999991</v>
      </c>
      <c r="LW63" s="3" t="str">
        <f t="shared" si="66"/>
        <v/>
      </c>
      <c r="MB63" s="3" t="str">
        <f t="shared" si="67"/>
        <v/>
      </c>
      <c r="MD63" s="6">
        <v>37986</v>
      </c>
      <c r="ME63" s="1">
        <v>0.14499999999999999</v>
      </c>
      <c r="MF63" s="1">
        <v>780897</v>
      </c>
      <c r="MG63" s="3">
        <f t="shared" si="68"/>
        <v>113230.06499999999</v>
      </c>
      <c r="ML63" s="3" t="str">
        <f t="shared" si="69"/>
        <v/>
      </c>
      <c r="MQ63" s="3" t="str">
        <f t="shared" si="70"/>
        <v/>
      </c>
      <c r="MV63" s="3" t="str">
        <f t="shared" si="71"/>
        <v/>
      </c>
      <c r="NA63" s="3" t="str">
        <f t="shared" si="72"/>
        <v/>
      </c>
      <c r="NC63" s="6">
        <v>37986</v>
      </c>
      <c r="ND63" s="1">
        <v>3.49</v>
      </c>
      <c r="NE63" s="1">
        <v>3831229</v>
      </c>
      <c r="NF63" s="3">
        <f t="shared" si="73"/>
        <v>13370989.210000001</v>
      </c>
      <c r="NK63" s="3" t="str">
        <f t="shared" si="74"/>
        <v/>
      </c>
      <c r="NM63" s="6">
        <v>37986</v>
      </c>
      <c r="NN63" s="1">
        <v>8831.9982340000006</v>
      </c>
      <c r="NO63" s="1">
        <v>334</v>
      </c>
      <c r="NP63" s="3">
        <f t="shared" si="75"/>
        <v>2949887.4101560004</v>
      </c>
      <c r="NR63" s="6">
        <v>37986</v>
      </c>
      <c r="NS63" s="1">
        <v>85.7</v>
      </c>
      <c r="NT63" s="1">
        <v>1700172</v>
      </c>
      <c r="NU63" s="3">
        <f t="shared" si="76"/>
        <v>145704740.40000001</v>
      </c>
      <c r="NZ63" s="3" t="str">
        <f t="shared" si="77"/>
        <v/>
      </c>
      <c r="OB63" s="6">
        <v>37986</v>
      </c>
      <c r="OC63" s="1">
        <v>2</v>
      </c>
      <c r="OD63" s="1">
        <v>539407</v>
      </c>
      <c r="OE63" s="3">
        <f t="shared" si="78"/>
        <v>1078814</v>
      </c>
      <c r="OG63" s="6">
        <v>37986</v>
      </c>
      <c r="OH63" s="1">
        <v>2.5000000000000001E-2</v>
      </c>
      <c r="OI63" s="1">
        <v>3940</v>
      </c>
      <c r="OJ63" s="3">
        <f t="shared" si="79"/>
        <v>98.5</v>
      </c>
      <c r="OO63" s="3" t="str">
        <f t="shared" si="80"/>
        <v/>
      </c>
      <c r="OQ63" s="6">
        <v>37986</v>
      </c>
      <c r="OR63" s="1">
        <v>1943.9998000000001</v>
      </c>
      <c r="OS63" s="1">
        <v>75921</v>
      </c>
      <c r="OT63" s="3">
        <f t="shared" si="81"/>
        <v>147590408.81580001</v>
      </c>
      <c r="OV63" s="6">
        <v>37986</v>
      </c>
      <c r="OW63" s="1">
        <v>0.84</v>
      </c>
      <c r="OX63" s="1">
        <v>340436</v>
      </c>
      <c r="OY63" s="3">
        <f t="shared" si="82"/>
        <v>285966.24</v>
      </c>
      <c r="PA63" s="6">
        <v>37986</v>
      </c>
      <c r="PB63" s="1">
        <v>5</v>
      </c>
      <c r="PC63" s="1">
        <v>597576</v>
      </c>
      <c r="PD63" s="3">
        <f t="shared" si="83"/>
        <v>2987880</v>
      </c>
      <c r="PI63" s="3" t="str">
        <f t="shared" si="84"/>
        <v/>
      </c>
      <c r="PK63" s="6">
        <v>37986</v>
      </c>
      <c r="PL63" s="1">
        <v>0.51</v>
      </c>
      <c r="PM63" s="1">
        <v>153790</v>
      </c>
      <c r="PN63" s="3">
        <f t="shared" si="85"/>
        <v>78432.899999999994</v>
      </c>
      <c r="PS63" s="3" t="str">
        <f t="shared" si="86"/>
        <v/>
      </c>
      <c r="PX63" s="3" t="str">
        <f t="shared" si="87"/>
        <v/>
      </c>
      <c r="QC63" s="3" t="str">
        <f t="shared" si="88"/>
        <v/>
      </c>
      <c r="QE63" s="6">
        <v>37986</v>
      </c>
      <c r="QF63" s="1">
        <v>6</v>
      </c>
      <c r="QG63" s="1">
        <v>1303675</v>
      </c>
      <c r="QH63" s="3">
        <f t="shared" si="89"/>
        <v>7822050</v>
      </c>
      <c r="QJ63" s="6">
        <v>37162</v>
      </c>
      <c r="QK63" s="1">
        <v>125</v>
      </c>
      <c r="QL63" s="1">
        <v>34</v>
      </c>
      <c r="QM63" s="3">
        <f t="shared" si="90"/>
        <v>4250</v>
      </c>
      <c r="QO63" s="6">
        <v>37986</v>
      </c>
      <c r="QP63" s="1">
        <v>3.05</v>
      </c>
      <c r="QQ63" s="1">
        <v>95300</v>
      </c>
      <c r="QR63" s="3">
        <f t="shared" si="91"/>
        <v>290665</v>
      </c>
      <c r="QT63" s="6">
        <v>37986</v>
      </c>
      <c r="QU63" s="1">
        <v>106.5</v>
      </c>
      <c r="QV63" s="1">
        <v>634034</v>
      </c>
      <c r="QW63" s="3">
        <f t="shared" si="92"/>
        <v>67524621</v>
      </c>
      <c r="RB63" s="3" t="str">
        <f t="shared" si="93"/>
        <v/>
      </c>
      <c r="RG63" s="3" t="str">
        <f t="shared" si="94"/>
        <v/>
      </c>
      <c r="RL63" s="3" t="str">
        <f t="shared" si="95"/>
        <v/>
      </c>
      <c r="RN63" s="6">
        <v>37986</v>
      </c>
      <c r="RO63" s="1">
        <v>111.4</v>
      </c>
      <c r="RP63" s="1">
        <v>1023213</v>
      </c>
      <c r="RQ63" s="3">
        <f t="shared" si="96"/>
        <v>113985928.2</v>
      </c>
      <c r="RV63" s="3" t="str">
        <f t="shared" si="97"/>
        <v/>
      </c>
      <c r="SA63" s="3" t="str">
        <f t="shared" si="98"/>
        <v/>
      </c>
      <c r="SF63" s="3" t="str">
        <f t="shared" si="99"/>
        <v/>
      </c>
      <c r="SH63" s="6">
        <v>37986</v>
      </c>
      <c r="SI63" s="1">
        <v>33.4</v>
      </c>
      <c r="SJ63" s="1">
        <v>3255987</v>
      </c>
      <c r="SK63" s="3">
        <f t="shared" si="100"/>
        <v>108749965.8</v>
      </c>
      <c r="SM63" s="6">
        <v>37802</v>
      </c>
      <c r="SN63" s="1">
        <v>20000</v>
      </c>
      <c r="SO63" s="1">
        <v>7</v>
      </c>
      <c r="SP63" s="3">
        <f t="shared" si="101"/>
        <v>140000</v>
      </c>
      <c r="SU63" s="3" t="str">
        <f t="shared" si="102"/>
        <v/>
      </c>
      <c r="SZ63" s="3" t="str">
        <f t="shared" si="103"/>
        <v/>
      </c>
      <c r="TE63" s="3" t="str">
        <f t="shared" si="104"/>
        <v/>
      </c>
      <c r="TG63" s="6">
        <v>37986</v>
      </c>
      <c r="TH63" s="1">
        <v>42.8</v>
      </c>
      <c r="TI63" s="1">
        <v>907069</v>
      </c>
      <c r="TJ63" s="3">
        <f t="shared" si="105"/>
        <v>38822553.199999996</v>
      </c>
      <c r="TO63" s="3" t="str">
        <f t="shared" si="106"/>
        <v/>
      </c>
      <c r="TQ63" s="6">
        <v>37986</v>
      </c>
      <c r="TR63" s="1">
        <v>16.059999999999999</v>
      </c>
      <c r="TS63" s="1">
        <v>3016193</v>
      </c>
      <c r="TT63" s="3">
        <f t="shared" si="107"/>
        <v>48440059.579999998</v>
      </c>
      <c r="TY63" s="3" t="str">
        <f t="shared" si="108"/>
        <v/>
      </c>
      <c r="UA63" s="6">
        <v>37986</v>
      </c>
      <c r="UB63" s="1">
        <v>39.479999999999997</v>
      </c>
      <c r="UC63" s="1">
        <v>14028478</v>
      </c>
      <c r="UD63" s="3">
        <f t="shared" si="109"/>
        <v>553844311.43999994</v>
      </c>
      <c r="UI63" s="3" t="str">
        <f t="shared" si="110"/>
        <v/>
      </c>
      <c r="UN63" s="3" t="str">
        <f t="shared" si="111"/>
        <v/>
      </c>
      <c r="UP63" s="6">
        <v>37986</v>
      </c>
      <c r="UQ63" s="1">
        <v>15.5</v>
      </c>
      <c r="UR63" s="1">
        <v>100870</v>
      </c>
      <c r="US63" s="3">
        <f t="shared" si="112"/>
        <v>1563485</v>
      </c>
      <c r="UX63" s="3" t="str">
        <f t="shared" si="113"/>
        <v/>
      </c>
      <c r="VC63" s="3" t="str">
        <f t="shared" si="114"/>
        <v/>
      </c>
      <c r="VH63" s="3" t="str">
        <f t="shared" si="115"/>
        <v/>
      </c>
      <c r="VM63" s="3" t="str">
        <f t="shared" si="116"/>
        <v/>
      </c>
      <c r="VO63" s="6">
        <v>37986</v>
      </c>
      <c r="VP63" s="1">
        <v>863.75</v>
      </c>
      <c r="VQ63" s="1">
        <v>33193</v>
      </c>
      <c r="VR63" s="3">
        <f t="shared" si="117"/>
        <v>28670453.75</v>
      </c>
      <c r="VT63" s="6">
        <v>37986</v>
      </c>
      <c r="VU63" s="1">
        <v>0.9</v>
      </c>
      <c r="VV63" s="1">
        <v>46629</v>
      </c>
      <c r="VW63" s="3">
        <f t="shared" si="118"/>
        <v>41966.1</v>
      </c>
      <c r="VY63" s="6">
        <v>37986</v>
      </c>
      <c r="VZ63" s="1">
        <v>3.1</v>
      </c>
      <c r="WA63" s="1">
        <v>193523</v>
      </c>
      <c r="WB63" s="3">
        <f t="shared" si="119"/>
        <v>599921.30000000005</v>
      </c>
      <c r="WG63" s="3" t="str">
        <f t="shared" si="120"/>
        <v/>
      </c>
      <c r="WL63" s="3" t="str">
        <f t="shared" si="121"/>
        <v/>
      </c>
      <c r="WQ63" s="3" t="str">
        <f t="shared" si="122"/>
        <v/>
      </c>
      <c r="WV63" s="3" t="str">
        <f t="shared" si="123"/>
        <v/>
      </c>
      <c r="WX63" s="6">
        <v>37986</v>
      </c>
      <c r="WY63" s="1">
        <v>3.79</v>
      </c>
      <c r="WZ63" s="1">
        <v>10060959</v>
      </c>
      <c r="XA63" s="3">
        <f t="shared" si="124"/>
        <v>38131034.609999999</v>
      </c>
      <c r="XC63" s="6">
        <v>37986</v>
      </c>
      <c r="XD63" s="1">
        <v>2.0499999999999998</v>
      </c>
      <c r="XE63" s="1">
        <v>1573376</v>
      </c>
      <c r="XF63" s="3">
        <f t="shared" si="125"/>
        <v>3225420.8</v>
      </c>
      <c r="XK63" s="3" t="str">
        <f t="shared" si="126"/>
        <v/>
      </c>
      <c r="XP63" s="3" t="str">
        <f t="shared" si="127"/>
        <v/>
      </c>
      <c r="XU63" s="3" t="str">
        <f t="shared" si="128"/>
        <v/>
      </c>
      <c r="XW63" s="6">
        <v>37986</v>
      </c>
      <c r="XX63" s="1">
        <v>928</v>
      </c>
      <c r="XY63" s="1">
        <v>9512</v>
      </c>
      <c r="XZ63" s="3">
        <f t="shared" si="129"/>
        <v>8827136</v>
      </c>
      <c r="YE63" s="3" t="str">
        <f t="shared" si="130"/>
        <v/>
      </c>
      <c r="YG63" s="6">
        <v>37986</v>
      </c>
      <c r="YH63" s="1">
        <v>123.5</v>
      </c>
      <c r="YI63" s="1">
        <v>2040623</v>
      </c>
      <c r="YJ63" s="3">
        <f t="shared" si="131"/>
        <v>252016940.5</v>
      </c>
      <c r="YL63" s="6">
        <v>37986</v>
      </c>
      <c r="YM63" s="1">
        <v>5.45</v>
      </c>
      <c r="YN63" s="1">
        <v>1072548</v>
      </c>
      <c r="YO63" s="3">
        <f t="shared" si="132"/>
        <v>5845386.6000000006</v>
      </c>
      <c r="YT63" s="3" t="str">
        <f t="shared" si="133"/>
        <v/>
      </c>
      <c r="YY63" s="3" t="str">
        <f t="shared" si="134"/>
        <v/>
      </c>
      <c r="ZD63" s="3" t="str">
        <f t="shared" si="135"/>
        <v/>
      </c>
      <c r="ZI63" s="3" t="str">
        <f t="shared" si="136"/>
        <v/>
      </c>
      <c r="ZK63" s="6">
        <v>37986</v>
      </c>
      <c r="ZL63" s="1">
        <v>4.97</v>
      </c>
      <c r="ZM63" s="1">
        <v>16971721</v>
      </c>
      <c r="ZN63" s="3">
        <f t="shared" si="137"/>
        <v>84349453.36999999</v>
      </c>
      <c r="ZS63" s="3" t="str">
        <f t="shared" si="138"/>
        <v/>
      </c>
      <c r="ZX63" s="3" t="str">
        <f t="shared" si="139"/>
        <v/>
      </c>
      <c r="AAC63" s="3" t="str">
        <f t="shared" si="140"/>
        <v/>
      </c>
      <c r="AAH63" s="3" t="str">
        <f t="shared" si="141"/>
        <v/>
      </c>
      <c r="AAM63" s="3" t="str">
        <f t="shared" si="142"/>
        <v/>
      </c>
      <c r="AAR63" s="3" t="str">
        <f t="shared" si="143"/>
        <v/>
      </c>
      <c r="AAW63" s="3" t="str">
        <f t="shared" si="144"/>
        <v/>
      </c>
      <c r="ABB63" s="3" t="str">
        <f t="shared" si="145"/>
        <v/>
      </c>
      <c r="ABG63" s="3" t="str">
        <f t="shared" si="146"/>
        <v/>
      </c>
      <c r="ABL63" s="3" t="str">
        <f t="shared" si="147"/>
        <v/>
      </c>
      <c r="ABN63" s="6">
        <v>37986</v>
      </c>
      <c r="ABO63" s="1">
        <v>14.1</v>
      </c>
      <c r="ABP63" s="1">
        <v>7762215</v>
      </c>
      <c r="ABQ63" s="3">
        <f t="shared" si="148"/>
        <v>109447231.5</v>
      </c>
      <c r="ABV63" s="3" t="str">
        <f t="shared" si="149"/>
        <v/>
      </c>
      <c r="ABX63" s="6">
        <v>37986</v>
      </c>
      <c r="ABY63" s="1">
        <v>3.4167000000000001</v>
      </c>
      <c r="ABZ63" s="1">
        <v>183356</v>
      </c>
      <c r="ACA63" s="3">
        <f t="shared" si="150"/>
        <v>626472.44519999996</v>
      </c>
      <c r="ACC63" s="6">
        <v>37986</v>
      </c>
      <c r="ACD63" s="1">
        <v>24.96</v>
      </c>
      <c r="ACE63" s="1">
        <v>6474812</v>
      </c>
      <c r="ACF63" s="3">
        <f t="shared" si="151"/>
        <v>161611307.52000001</v>
      </c>
      <c r="ACK63" s="3" t="str">
        <f t="shared" si="152"/>
        <v/>
      </c>
      <c r="ACP63" s="3" t="str">
        <f t="shared" si="153"/>
        <v/>
      </c>
      <c r="ACU63" s="3" t="str">
        <f t="shared" si="154"/>
        <v/>
      </c>
      <c r="ACZ63" s="3" t="str">
        <f t="shared" si="155"/>
        <v/>
      </c>
      <c r="ADB63" s="6">
        <v>37986</v>
      </c>
      <c r="ADC63" s="1">
        <v>7.53</v>
      </c>
      <c r="ADD63" s="1">
        <v>35297521</v>
      </c>
      <c r="ADE63" s="3">
        <f t="shared" si="156"/>
        <v>265790333.13</v>
      </c>
      <c r="ADG63" s="6">
        <v>37986</v>
      </c>
      <c r="ADH63" s="1">
        <v>7.25</v>
      </c>
      <c r="ADI63" s="1">
        <v>72540913</v>
      </c>
      <c r="ADJ63" s="3">
        <f t="shared" si="157"/>
        <v>525921619.25</v>
      </c>
      <c r="ADL63" s="6">
        <v>37986</v>
      </c>
      <c r="ADM63" s="1">
        <v>5.95</v>
      </c>
      <c r="ADN63" s="1">
        <v>5556355</v>
      </c>
      <c r="ADO63" s="3">
        <f t="shared" si="158"/>
        <v>33060312.25</v>
      </c>
      <c r="ADT63" s="3" t="str">
        <f t="shared" si="159"/>
        <v/>
      </c>
      <c r="ADY63" s="3" t="str">
        <f t="shared" si="160"/>
        <v/>
      </c>
      <c r="AED63" s="3" t="str">
        <f t="shared" si="161"/>
        <v/>
      </c>
      <c r="AEF63" s="6">
        <v>37986</v>
      </c>
      <c r="AEG63" s="1">
        <v>10.694800000000001</v>
      </c>
      <c r="AEH63" s="1">
        <v>78031</v>
      </c>
      <c r="AEI63" s="3">
        <f t="shared" si="162"/>
        <v>834525.9388</v>
      </c>
      <c r="AEN63" s="3" t="str">
        <f t="shared" si="163"/>
        <v/>
      </c>
      <c r="AES63" s="3" t="str">
        <f t="shared" si="164"/>
        <v/>
      </c>
      <c r="AEU63" s="6">
        <v>37986</v>
      </c>
      <c r="AEV63" s="1">
        <v>2.5</v>
      </c>
      <c r="AEW63" s="1">
        <v>27236662</v>
      </c>
      <c r="AEX63" s="3">
        <f t="shared" si="165"/>
        <v>68091655</v>
      </c>
      <c r="AEZ63" s="6">
        <v>37986</v>
      </c>
      <c r="AFA63" s="1">
        <v>24.95</v>
      </c>
      <c r="AFB63" s="1">
        <v>20443473</v>
      </c>
      <c r="AFC63" s="3">
        <f t="shared" si="166"/>
        <v>510064651.34999996</v>
      </c>
      <c r="AFH63" s="3" t="str">
        <f t="shared" si="167"/>
        <v/>
      </c>
      <c r="AFM63" s="3" t="str">
        <f t="shared" si="168"/>
        <v/>
      </c>
      <c r="AFR63" s="3" t="str">
        <f t="shared" si="169"/>
        <v/>
      </c>
      <c r="AFW63" s="3" t="str">
        <f t="shared" si="170"/>
        <v/>
      </c>
      <c r="AGB63" s="3" t="str">
        <f t="shared" si="171"/>
        <v/>
      </c>
      <c r="AGD63" s="6">
        <v>37986</v>
      </c>
      <c r="AGE63" s="1">
        <v>9.4201999999999995</v>
      </c>
      <c r="AGF63" s="1">
        <v>106377173</v>
      </c>
      <c r="AGG63" s="3">
        <f t="shared" si="172"/>
        <v>1002094245.0946</v>
      </c>
      <c r="AGL63" s="3" t="str">
        <f t="shared" si="173"/>
        <v/>
      </c>
      <c r="AGQ63" s="3" t="str">
        <f t="shared" si="174"/>
        <v/>
      </c>
      <c r="AGS63" s="6">
        <v>37986</v>
      </c>
      <c r="AGT63" s="1">
        <v>7.09</v>
      </c>
      <c r="AGU63" s="1">
        <v>13212638</v>
      </c>
      <c r="AGV63" s="3">
        <f t="shared" si="175"/>
        <v>93677603.420000002</v>
      </c>
      <c r="AGX63" s="6">
        <v>37986</v>
      </c>
      <c r="AGY63" s="1">
        <v>3.11</v>
      </c>
      <c r="AGZ63" s="1">
        <v>9481658</v>
      </c>
      <c r="AHA63" s="3">
        <f t="shared" si="176"/>
        <v>29487956.379999999</v>
      </c>
      <c r="AHC63" s="6">
        <v>37986</v>
      </c>
      <c r="AHD63" s="1">
        <v>6.59</v>
      </c>
      <c r="AHE63" s="1">
        <v>6293290</v>
      </c>
      <c r="AHF63" s="3">
        <f t="shared" si="177"/>
        <v>41472781.100000001</v>
      </c>
      <c r="AHK63" s="3" t="str">
        <f t="shared" si="178"/>
        <v/>
      </c>
      <c r="AHP63" s="3" t="str">
        <f t="shared" si="179"/>
        <v/>
      </c>
      <c r="AHU63" s="3" t="str">
        <f t="shared" si="180"/>
        <v/>
      </c>
      <c r="AHZ63" s="3" t="str">
        <f t="shared" si="181"/>
        <v/>
      </c>
      <c r="AIE63" s="3" t="str">
        <f t="shared" si="182"/>
        <v/>
      </c>
      <c r="AIJ63" s="3" t="str">
        <f t="shared" si="183"/>
        <v/>
      </c>
      <c r="AIO63" s="3" t="str">
        <f t="shared" si="184"/>
        <v/>
      </c>
      <c r="AIT63" s="3" t="str">
        <f t="shared" si="185"/>
        <v/>
      </c>
      <c r="AIY63" s="3" t="str">
        <f t="shared" si="186"/>
        <v/>
      </c>
      <c r="AJD63" s="3" t="str">
        <f t="shared" si="187"/>
        <v/>
      </c>
      <c r="AJI63" s="3" t="str">
        <f t="shared" si="188"/>
        <v/>
      </c>
      <c r="AJN63" s="3" t="str">
        <f t="shared" si="189"/>
        <v/>
      </c>
      <c r="AJS63" s="3" t="str">
        <f t="shared" si="190"/>
        <v/>
      </c>
      <c r="AJU63" s="6">
        <v>37986</v>
      </c>
      <c r="AJV63" s="1">
        <v>14.9</v>
      </c>
      <c r="AJW63" s="1">
        <v>4807026</v>
      </c>
      <c r="AJX63" s="3">
        <f t="shared" si="191"/>
        <v>71624687.400000006</v>
      </c>
      <c r="AKC63" s="3" t="str">
        <f t="shared" si="192"/>
        <v/>
      </c>
      <c r="AKH63" s="3" t="str">
        <f t="shared" si="193"/>
        <v/>
      </c>
      <c r="AKM63" s="3" t="str">
        <f t="shared" si="194"/>
        <v/>
      </c>
      <c r="AKR63" s="3" t="str">
        <f t="shared" si="195"/>
        <v/>
      </c>
      <c r="AKT63" s="6">
        <v>37986</v>
      </c>
      <c r="AKU63" s="1">
        <v>12.3</v>
      </c>
      <c r="AKV63" s="1">
        <v>956406</v>
      </c>
      <c r="AKW63" s="3">
        <f t="shared" si="196"/>
        <v>11763793.800000001</v>
      </c>
      <c r="AKY63" s="6">
        <v>37986</v>
      </c>
      <c r="AKZ63" s="1">
        <v>19.2</v>
      </c>
      <c r="ALA63" s="1">
        <v>1304717</v>
      </c>
      <c r="ALB63" s="3">
        <f t="shared" si="197"/>
        <v>25050566.399999999</v>
      </c>
      <c r="ALG63" s="3" t="str">
        <f t="shared" si="198"/>
        <v/>
      </c>
      <c r="ALI63" s="6">
        <v>37986</v>
      </c>
      <c r="ALJ63" s="1">
        <v>6.78</v>
      </c>
      <c r="ALK63" s="1">
        <v>17038470</v>
      </c>
      <c r="ALL63" s="3">
        <f t="shared" si="199"/>
        <v>115520826.60000001</v>
      </c>
      <c r="ALQ63" s="3" t="str">
        <f t="shared" si="200"/>
        <v/>
      </c>
      <c r="ALV63" s="3" t="str">
        <f t="shared" si="201"/>
        <v/>
      </c>
      <c r="AMA63" s="3" t="str">
        <f t="shared" si="202"/>
        <v/>
      </c>
      <c r="AMF63" s="3" t="str">
        <f t="shared" si="203"/>
        <v/>
      </c>
      <c r="AMK63" s="3" t="str">
        <f t="shared" si="204"/>
        <v/>
      </c>
      <c r="AMP63" s="3" t="str">
        <f t="shared" si="205"/>
        <v/>
      </c>
      <c r="AMU63" s="3" t="str">
        <f t="shared" si="206"/>
        <v/>
      </c>
      <c r="AMZ63" s="3" t="str">
        <f t="shared" si="207"/>
        <v/>
      </c>
      <c r="ANB63" s="6">
        <v>37986</v>
      </c>
      <c r="ANC63" s="1">
        <v>14.71</v>
      </c>
      <c r="AND63" s="1">
        <v>22601327</v>
      </c>
      <c r="ANE63" s="3">
        <f t="shared" si="208"/>
        <v>332465520.17000002</v>
      </c>
      <c r="ANJ63" s="3" t="str">
        <f t="shared" si="209"/>
        <v/>
      </c>
      <c r="ANO63" s="3" t="str">
        <f t="shared" si="210"/>
        <v/>
      </c>
      <c r="ANT63" s="3" t="str">
        <f t="shared" si="211"/>
        <v/>
      </c>
      <c r="ANV63" s="6">
        <v>37986</v>
      </c>
      <c r="ANW63" s="1">
        <v>9.35</v>
      </c>
      <c r="ANX63" s="1">
        <v>14119918</v>
      </c>
      <c r="ANY63" s="3">
        <f t="shared" si="212"/>
        <v>132021233.3</v>
      </c>
      <c r="AOD63" s="3" t="str">
        <f t="shared" si="213"/>
        <v/>
      </c>
      <c r="AOI63" s="3" t="str">
        <f t="shared" si="214"/>
        <v/>
      </c>
      <c r="AOK63" s="6">
        <v>37986</v>
      </c>
      <c r="AOL63" s="1">
        <v>196</v>
      </c>
      <c r="AOM63" s="1">
        <v>60028</v>
      </c>
      <c r="AON63" s="3">
        <f t="shared" si="215"/>
        <v>11765488</v>
      </c>
      <c r="AOS63" s="3" t="str">
        <f t="shared" si="216"/>
        <v/>
      </c>
      <c r="AOX63" s="3" t="str">
        <f t="shared" si="217"/>
        <v/>
      </c>
      <c r="APC63" s="3" t="str">
        <f t="shared" si="218"/>
        <v/>
      </c>
      <c r="APH63" s="3" t="str">
        <f t="shared" si="219"/>
        <v/>
      </c>
      <c r="APM63" s="3" t="str">
        <f t="shared" si="220"/>
        <v/>
      </c>
      <c r="APR63" s="3" t="str">
        <f t="shared" si="221"/>
        <v/>
      </c>
      <c r="APW63" s="3" t="str">
        <f t="shared" si="222"/>
        <v/>
      </c>
      <c r="APY63" s="6">
        <v>37986</v>
      </c>
      <c r="APZ63" s="1">
        <v>10.41</v>
      </c>
      <c r="AQA63" s="1">
        <v>5457871</v>
      </c>
      <c r="AQB63" s="3">
        <f t="shared" si="223"/>
        <v>56816437.109999999</v>
      </c>
      <c r="AQG63" s="3" t="str">
        <f t="shared" si="224"/>
        <v/>
      </c>
      <c r="AQL63" s="3" t="str">
        <f t="shared" si="225"/>
        <v/>
      </c>
      <c r="AQQ63" s="3" t="str">
        <f t="shared" si="226"/>
        <v/>
      </c>
      <c r="AQS63" s="6">
        <v>37986</v>
      </c>
      <c r="AQT63" s="1">
        <v>18.09</v>
      </c>
      <c r="AQU63" s="1">
        <v>25326017</v>
      </c>
      <c r="AQV63" s="3">
        <f t="shared" si="227"/>
        <v>458147647.52999997</v>
      </c>
      <c r="ARA63" s="3" t="str">
        <f t="shared" si="228"/>
        <v/>
      </c>
      <c r="ARC63" s="6">
        <v>37986</v>
      </c>
      <c r="ARD63" s="1">
        <v>18.809999999999999</v>
      </c>
      <c r="ARE63" s="1">
        <v>16391895</v>
      </c>
      <c r="ARF63" s="3">
        <f t="shared" si="229"/>
        <v>308331544.94999999</v>
      </c>
      <c r="ARH63" s="6">
        <v>37986</v>
      </c>
      <c r="ARI63" s="1">
        <v>4.45</v>
      </c>
      <c r="ARJ63" s="1">
        <v>248149597</v>
      </c>
      <c r="ARK63" s="3">
        <f t="shared" si="230"/>
        <v>1104265706.6500001</v>
      </c>
      <c r="ARP63" s="3" t="str">
        <f t="shared" si="231"/>
        <v/>
      </c>
      <c r="ARU63" s="3" t="str">
        <f t="shared" si="232"/>
        <v/>
      </c>
      <c r="ARZ63" s="3" t="str">
        <f t="shared" si="233"/>
        <v/>
      </c>
      <c r="ASE63" s="3" t="str">
        <f t="shared" si="234"/>
        <v/>
      </c>
      <c r="ASJ63" s="3" t="str">
        <f t="shared" si="235"/>
        <v/>
      </c>
      <c r="ASO63" s="3" t="str">
        <f t="shared" si="236"/>
        <v/>
      </c>
      <c r="ASQ63" s="6">
        <v>37986</v>
      </c>
      <c r="ASR63" s="1">
        <v>9.9867000000000008</v>
      </c>
      <c r="ASS63" s="1">
        <v>26021055</v>
      </c>
      <c r="AST63" s="3">
        <f t="shared" si="237"/>
        <v>259864469.96850002</v>
      </c>
      <c r="ASY63" s="3" t="str">
        <f t="shared" si="238"/>
        <v/>
      </c>
      <c r="ATD63" s="3" t="str">
        <f t="shared" si="239"/>
        <v/>
      </c>
      <c r="ATF63" s="6">
        <v>37986</v>
      </c>
      <c r="ATG63" s="1">
        <v>7.21</v>
      </c>
      <c r="ATH63" s="1">
        <v>303907565</v>
      </c>
      <c r="ATI63" s="3">
        <f t="shared" si="240"/>
        <v>2191173543.6500001</v>
      </c>
      <c r="ATN63" s="3" t="str">
        <f t="shared" si="241"/>
        <v/>
      </c>
      <c r="ATS63" s="3" t="str">
        <f t="shared" si="242"/>
        <v/>
      </c>
      <c r="ATX63" s="3" t="str">
        <f t="shared" si="243"/>
        <v/>
      </c>
      <c r="ATZ63" s="6">
        <v>37986</v>
      </c>
      <c r="AUA63" s="1">
        <v>14.875</v>
      </c>
      <c r="AUB63" s="1">
        <v>738600</v>
      </c>
      <c r="AUC63" s="3">
        <f t="shared" si="244"/>
        <v>10986675</v>
      </c>
      <c r="AUH63" s="3" t="str">
        <f t="shared" si="245"/>
        <v/>
      </c>
      <c r="AUM63" s="3" t="str">
        <f t="shared" si="246"/>
        <v/>
      </c>
      <c r="AUR63" s="3" t="str">
        <f t="shared" si="247"/>
        <v/>
      </c>
      <c r="AUW63" s="3" t="str">
        <f t="shared" si="248"/>
        <v/>
      </c>
      <c r="AVB63" s="3" t="str">
        <f t="shared" si="249"/>
        <v/>
      </c>
      <c r="AVD63" s="6">
        <v>37986</v>
      </c>
      <c r="AVE63" s="1">
        <v>30.7</v>
      </c>
      <c r="AVF63" s="1">
        <v>242849861</v>
      </c>
      <c r="AVG63" s="3">
        <f t="shared" si="250"/>
        <v>7455490732.6999998</v>
      </c>
      <c r="AVI63" s="6">
        <v>37986</v>
      </c>
      <c r="AVJ63" s="1">
        <v>32.65</v>
      </c>
      <c r="AVK63" s="1">
        <v>19332520</v>
      </c>
      <c r="AVL63" s="3">
        <f t="shared" si="251"/>
        <v>631206778</v>
      </c>
      <c r="AVQ63" s="3" t="str">
        <f t="shared" si="252"/>
        <v/>
      </c>
      <c r="AVV63" s="3" t="str">
        <f t="shared" si="253"/>
        <v/>
      </c>
      <c r="AVX63" s="6">
        <v>37986</v>
      </c>
      <c r="AVY63" s="1">
        <v>15.99</v>
      </c>
      <c r="AVZ63" s="1">
        <v>29031301</v>
      </c>
      <c r="AWA63" s="3">
        <f t="shared" si="254"/>
        <v>464210502.99000001</v>
      </c>
      <c r="AWF63" s="3" t="str">
        <f t="shared" si="255"/>
        <v/>
      </c>
      <c r="AWK63" s="3" t="str">
        <f t="shared" si="256"/>
        <v/>
      </c>
      <c r="AWP63" s="3" t="str">
        <f t="shared" si="257"/>
        <v/>
      </c>
      <c r="AWU63" s="3" t="str">
        <f t="shared" si="258"/>
        <v/>
      </c>
      <c r="AWZ63" s="3" t="str">
        <f t="shared" si="259"/>
        <v/>
      </c>
      <c r="AXE63" s="3" t="str">
        <f t="shared" si="260"/>
        <v/>
      </c>
      <c r="AXG63" s="6">
        <v>37986</v>
      </c>
      <c r="AXH63" s="1">
        <v>5.35</v>
      </c>
      <c r="AXI63" s="1">
        <v>5393180</v>
      </c>
      <c r="AXJ63" s="3">
        <f t="shared" si="261"/>
        <v>28853512.999999996</v>
      </c>
      <c r="AXO63" s="3" t="str">
        <f t="shared" si="262"/>
        <v/>
      </c>
      <c r="AXT63" s="3" t="str">
        <f t="shared" si="263"/>
        <v/>
      </c>
      <c r="AXY63" s="3" t="str">
        <f t="shared" si="264"/>
        <v/>
      </c>
      <c r="AYA63" s="6">
        <v>37986</v>
      </c>
      <c r="AYB63" s="1">
        <v>16.2</v>
      </c>
      <c r="AYC63" s="1">
        <v>12858286</v>
      </c>
      <c r="AYD63" s="3">
        <f t="shared" si="265"/>
        <v>208304233.19999999</v>
      </c>
      <c r="AYF63" s="6">
        <v>37986</v>
      </c>
      <c r="AYG63" s="1">
        <v>26.02</v>
      </c>
      <c r="AYH63" s="1">
        <v>36878985</v>
      </c>
      <c r="AYI63" s="3">
        <f t="shared" si="266"/>
        <v>959591189.69999993</v>
      </c>
      <c r="AYN63" s="3" t="str">
        <f t="shared" si="267"/>
        <v/>
      </c>
      <c r="AYP63" s="6">
        <v>37986</v>
      </c>
      <c r="AYQ63" s="1">
        <v>13.7</v>
      </c>
      <c r="AYR63" s="1">
        <v>5371254</v>
      </c>
      <c r="AYS63" s="3">
        <f t="shared" si="268"/>
        <v>73586179.799999997</v>
      </c>
      <c r="AYX63" s="3" t="str">
        <f t="shared" si="269"/>
        <v/>
      </c>
      <c r="AYZ63" s="6">
        <v>37986</v>
      </c>
      <c r="AZA63" s="1">
        <v>16.555800000000001</v>
      </c>
      <c r="AZB63" s="1">
        <v>238568264</v>
      </c>
      <c r="AZC63" s="3">
        <f t="shared" si="270"/>
        <v>3949688465.1312003</v>
      </c>
      <c r="AZH63" s="3" t="str">
        <f t="shared" si="271"/>
        <v/>
      </c>
      <c r="AZJ63" s="6">
        <v>37986</v>
      </c>
      <c r="AZK63" s="1">
        <v>33.46</v>
      </c>
      <c r="AZL63" s="1">
        <v>35510276</v>
      </c>
      <c r="AZM63" s="3">
        <f t="shared" si="272"/>
        <v>1188173834.96</v>
      </c>
      <c r="AZR63" s="3" t="str">
        <f t="shared" si="273"/>
        <v/>
      </c>
      <c r="AZT63" s="6">
        <v>37986</v>
      </c>
      <c r="AZU63" s="1">
        <v>22.59</v>
      </c>
      <c r="AZV63" s="1">
        <v>29457731</v>
      </c>
      <c r="AZW63" s="3">
        <f t="shared" si="274"/>
        <v>665450143.28999996</v>
      </c>
      <c r="BAB63" s="3" t="str">
        <f t="shared" si="275"/>
        <v/>
      </c>
      <c r="BAG63" s="3" t="str">
        <f t="shared" si="276"/>
        <v/>
      </c>
      <c r="BAL63" s="3" t="str">
        <f t="shared" si="277"/>
        <v/>
      </c>
      <c r="BAQ63" s="3" t="str">
        <f t="shared" si="278"/>
        <v/>
      </c>
      <c r="BAS63" s="6">
        <v>37986</v>
      </c>
      <c r="BAT63" s="1">
        <v>25.04</v>
      </c>
      <c r="BAU63" s="1">
        <v>46386768</v>
      </c>
      <c r="BAV63" s="3">
        <f t="shared" si="279"/>
        <v>1161524670.72</v>
      </c>
      <c r="BBA63" s="3" t="str">
        <f t="shared" si="280"/>
        <v/>
      </c>
      <c r="BBF63" s="3" t="str">
        <f t="shared" si="281"/>
        <v/>
      </c>
      <c r="BBK63" s="3" t="str">
        <f t="shared" si="282"/>
        <v/>
      </c>
      <c r="BBP63" s="3" t="str">
        <f t="shared" si="283"/>
        <v/>
      </c>
      <c r="BBU63" s="3" t="str">
        <f t="shared" si="284"/>
        <v/>
      </c>
      <c r="BBW63" s="6">
        <v>37986</v>
      </c>
      <c r="BBX63" s="1">
        <v>75.599999999999994</v>
      </c>
      <c r="BBY63" s="1">
        <v>59715710</v>
      </c>
      <c r="BBZ63" s="3">
        <f t="shared" si="285"/>
        <v>4514507676</v>
      </c>
      <c r="BCE63" s="3" t="str">
        <f t="shared" si="286"/>
        <v/>
      </c>
      <c r="BCJ63" s="3" t="str">
        <f t="shared" si="287"/>
        <v/>
      </c>
      <c r="BCO63" s="3" t="str">
        <f t="shared" si="288"/>
        <v/>
      </c>
      <c r="BCT63" s="3" t="str">
        <f t="shared" si="289"/>
        <v/>
      </c>
      <c r="BCY63" s="3" t="str">
        <f t="shared" si="290"/>
        <v/>
      </c>
      <c r="BDD63" s="3" t="str">
        <f t="shared" si="291"/>
        <v/>
      </c>
      <c r="BDI63" s="3" t="str">
        <f t="shared" si="292"/>
        <v/>
      </c>
      <c r="BDN63" s="3" t="str">
        <f t="shared" si="293"/>
        <v/>
      </c>
      <c r="BDS63" s="3" t="str">
        <f t="shared" si="294"/>
        <v/>
      </c>
      <c r="BDU63" s="6">
        <v>37986</v>
      </c>
      <c r="BDV63" s="1">
        <v>13.61</v>
      </c>
      <c r="BDW63" s="1">
        <v>44923087</v>
      </c>
      <c r="BDX63" s="3">
        <f t="shared" si="295"/>
        <v>611403214.06999993</v>
      </c>
      <c r="BDZ63" s="6">
        <v>37986</v>
      </c>
      <c r="BEA63" s="1">
        <v>17.170000000000002</v>
      </c>
      <c r="BEB63" s="1">
        <v>137134907</v>
      </c>
      <c r="BEC63" s="3">
        <f t="shared" si="296"/>
        <v>2354606353.1900001</v>
      </c>
      <c r="BEH63" s="3" t="str">
        <f t="shared" si="297"/>
        <v/>
      </c>
      <c r="BEM63" s="3" t="str">
        <f t="shared" si="298"/>
        <v/>
      </c>
      <c r="BER63" s="3" t="str">
        <f t="shared" si="299"/>
        <v/>
      </c>
      <c r="BET63" s="6">
        <v>37986</v>
      </c>
      <c r="BEU63" s="1">
        <v>34.770000000000003</v>
      </c>
      <c r="BEV63" s="1">
        <v>53778122</v>
      </c>
      <c r="BEW63" s="3">
        <f t="shared" si="300"/>
        <v>1869865301.9400001</v>
      </c>
      <c r="BEY63" s="6">
        <v>37986</v>
      </c>
      <c r="BEZ63" s="1">
        <v>32.773299999999999</v>
      </c>
      <c r="BFA63" s="1">
        <v>66290882</v>
      </c>
      <c r="BFB63" s="3">
        <f t="shared" si="301"/>
        <v>2172570963.0506001</v>
      </c>
      <c r="BFG63" s="3" t="str">
        <f t="shared" si="302"/>
        <v/>
      </c>
      <c r="BFL63" s="3" t="str">
        <f t="shared" si="303"/>
        <v/>
      </c>
      <c r="BFN63" s="6">
        <v>37986</v>
      </c>
      <c r="BFO63" s="1">
        <v>5.78</v>
      </c>
      <c r="BFP63" s="1">
        <v>881686955</v>
      </c>
      <c r="BFQ63" s="3">
        <f t="shared" si="304"/>
        <v>5096150599.9000006</v>
      </c>
      <c r="BFS63" s="6">
        <v>37986</v>
      </c>
      <c r="BFT63" s="1">
        <v>3.3992</v>
      </c>
      <c r="BFU63" s="1">
        <v>208485723</v>
      </c>
      <c r="BFV63" s="3">
        <f t="shared" si="305"/>
        <v>708684669.62160003</v>
      </c>
      <c r="BFX63" s="6">
        <v>37986</v>
      </c>
      <c r="BFY63" s="1">
        <v>13.76</v>
      </c>
      <c r="BFZ63" s="1">
        <v>7510200</v>
      </c>
      <c r="BGA63" s="3">
        <f t="shared" si="306"/>
        <v>103340352</v>
      </c>
      <c r="BGF63" s="3" t="str">
        <f t="shared" si="307"/>
        <v/>
      </c>
      <c r="BGK63" s="3" t="str">
        <f t="shared" si="308"/>
        <v/>
      </c>
      <c r="BGM63" s="6">
        <v>37986</v>
      </c>
      <c r="BGN63" s="1">
        <v>23.8</v>
      </c>
      <c r="BGO63" s="1">
        <v>12237985</v>
      </c>
      <c r="BGP63" s="3">
        <f t="shared" si="309"/>
        <v>291264043</v>
      </c>
      <c r="BGR63" s="6">
        <v>37986</v>
      </c>
      <c r="BGS63" s="1">
        <v>23.34</v>
      </c>
      <c r="BGT63" s="1">
        <v>48680439</v>
      </c>
      <c r="BGU63" s="3">
        <f t="shared" si="310"/>
        <v>1136201446.26</v>
      </c>
      <c r="BGZ63" s="3" t="str">
        <f t="shared" si="311"/>
        <v/>
      </c>
      <c r="BHB63" s="6">
        <v>37986</v>
      </c>
      <c r="BHC63" s="1">
        <v>7.05</v>
      </c>
      <c r="BHD63" s="1">
        <v>18534711</v>
      </c>
      <c r="BHE63" s="3">
        <f t="shared" si="312"/>
        <v>130669712.55</v>
      </c>
      <c r="BHJ63" s="3" t="str">
        <f t="shared" si="313"/>
        <v/>
      </c>
      <c r="BHL63" s="6">
        <v>37986</v>
      </c>
      <c r="BHM63" s="1">
        <v>14.8</v>
      </c>
      <c r="BHN63" s="1">
        <v>482856624</v>
      </c>
      <c r="BHO63" s="3">
        <f t="shared" si="314"/>
        <v>7146278035.2000008</v>
      </c>
      <c r="BHQ63" s="6">
        <v>37986</v>
      </c>
      <c r="BHR63" s="1">
        <v>30.595400000000001</v>
      </c>
      <c r="BHS63" s="1">
        <v>69741768</v>
      </c>
      <c r="BHT63" s="3">
        <f t="shared" si="315"/>
        <v>2133777288.6672001</v>
      </c>
      <c r="BHV63" s="6">
        <v>37986</v>
      </c>
      <c r="BHW63" s="1">
        <v>36.07</v>
      </c>
      <c r="BHX63" s="1">
        <v>25260833</v>
      </c>
      <c r="BHY63" s="3">
        <f t="shared" si="316"/>
        <v>911158246.31000006</v>
      </c>
      <c r="BIA63" s="6">
        <v>37986</v>
      </c>
      <c r="BIB63" s="1">
        <v>18.68</v>
      </c>
      <c r="BIC63" s="1">
        <v>541644237</v>
      </c>
      <c r="BID63" s="3">
        <f t="shared" si="317"/>
        <v>10117914347.16</v>
      </c>
      <c r="BIF63" s="6">
        <v>37986</v>
      </c>
      <c r="BIG63" s="1">
        <v>18.899999999999999</v>
      </c>
      <c r="BIH63" s="1">
        <v>329699826</v>
      </c>
      <c r="BII63" s="3">
        <f t="shared" si="318"/>
        <v>6231326711.3999996</v>
      </c>
      <c r="BIK63" s="6">
        <v>37986</v>
      </c>
      <c r="BIL63" s="1">
        <v>6.2066999999999997</v>
      </c>
      <c r="BIM63" s="1">
        <v>167351970</v>
      </c>
      <c r="BIN63" s="3">
        <f t="shared" si="319"/>
        <v>1038703472.199</v>
      </c>
      <c r="BIP63" s="6">
        <v>37986</v>
      </c>
      <c r="BIQ63" s="1">
        <v>23.21</v>
      </c>
      <c r="BIR63" s="1">
        <v>337422134</v>
      </c>
      <c r="BIS63" s="3">
        <f t="shared" si="320"/>
        <v>7831567730.1400003</v>
      </c>
      <c r="BIU63" s="6">
        <v>37986</v>
      </c>
      <c r="BIV63" s="1">
        <v>17.98</v>
      </c>
      <c r="BIW63" s="1">
        <v>142034765</v>
      </c>
      <c r="BIX63" s="3">
        <f t="shared" si="321"/>
        <v>2553785074.7000003</v>
      </c>
      <c r="BIZ63" s="6">
        <v>37986</v>
      </c>
      <c r="BJA63" s="1">
        <v>20.440000000000001</v>
      </c>
      <c r="BJB63" s="1">
        <v>381080211</v>
      </c>
      <c r="BJC63" s="3">
        <f t="shared" si="322"/>
        <v>7789279512.8400002</v>
      </c>
      <c r="BJH63" s="3" t="str">
        <f t="shared" si="323"/>
        <v/>
      </c>
      <c r="BJJ63" s="6">
        <v>37986</v>
      </c>
      <c r="BJK63" s="1">
        <v>33.86</v>
      </c>
      <c r="BJL63" s="1">
        <v>142527311</v>
      </c>
      <c r="BJM63" s="3">
        <f t="shared" si="324"/>
        <v>4825974750.46</v>
      </c>
      <c r="BJR63" s="3" t="str">
        <f t="shared" si="325"/>
        <v/>
      </c>
      <c r="BJT63" s="6">
        <v>37986</v>
      </c>
      <c r="BJU63" s="1">
        <v>14.9</v>
      </c>
      <c r="BJV63" s="1">
        <v>788110097</v>
      </c>
      <c r="BJW63" s="3">
        <f t="shared" si="326"/>
        <v>11742840445.300001</v>
      </c>
      <c r="BKB63" s="3" t="str">
        <f t="shared" si="327"/>
        <v/>
      </c>
      <c r="BKG63" s="3" t="str">
        <f t="shared" si="328"/>
        <v/>
      </c>
      <c r="BKI63" s="6">
        <v>37986</v>
      </c>
      <c r="BKJ63" s="1">
        <v>49.58</v>
      </c>
      <c r="BKK63" s="1">
        <v>364342011</v>
      </c>
      <c r="BKL63" s="3">
        <f t="shared" si="329"/>
        <v>18064076905.380001</v>
      </c>
      <c r="BKQ63" s="3" t="str">
        <f t="shared" si="330"/>
        <v/>
      </c>
      <c r="BKS63" s="6">
        <v>37986</v>
      </c>
      <c r="BKT63" s="1">
        <v>16.510000000000002</v>
      </c>
      <c r="BKU63" s="1">
        <v>32872042</v>
      </c>
      <c r="BKV63" s="3">
        <f t="shared" si="331"/>
        <v>542717413.42000008</v>
      </c>
      <c r="BKX63" s="6">
        <v>37986</v>
      </c>
      <c r="BKY63" s="1">
        <v>48.56</v>
      </c>
      <c r="BKZ63" s="1">
        <v>49809742</v>
      </c>
      <c r="BLA63" s="3">
        <f t="shared" si="332"/>
        <v>2418761071.52</v>
      </c>
      <c r="BLC63" s="6">
        <v>37986</v>
      </c>
      <c r="BLD63" s="1">
        <v>58.54</v>
      </c>
      <c r="BLE63" s="1">
        <v>490723438</v>
      </c>
      <c r="BLF63" s="3">
        <f t="shared" si="333"/>
        <v>28726950060.52</v>
      </c>
      <c r="BLH63" s="6">
        <v>37986</v>
      </c>
      <c r="BLI63" s="1">
        <v>64.22</v>
      </c>
      <c r="BLJ63" s="1">
        <v>7926860</v>
      </c>
      <c r="BLK63" s="3">
        <f t="shared" si="334"/>
        <v>509062949.19999999</v>
      </c>
      <c r="BLM63" s="6">
        <v>37986</v>
      </c>
      <c r="BLN63" s="1">
        <v>38.630000000000003</v>
      </c>
      <c r="BLO63" s="1">
        <v>440178214</v>
      </c>
      <c r="BLP63" s="3">
        <f t="shared" si="335"/>
        <v>17004084406.820002</v>
      </c>
      <c r="BLR63" s="6">
        <v>37986</v>
      </c>
      <c r="BLS63" s="1">
        <v>17.25</v>
      </c>
      <c r="BLT63" s="1">
        <v>701630410</v>
      </c>
      <c r="BLU63" s="3">
        <f t="shared" si="336"/>
        <v>12103124572.5</v>
      </c>
      <c r="BLZ63" s="3" t="str">
        <f t="shared" si="337"/>
        <v/>
      </c>
      <c r="BMB63" s="6">
        <v>37986</v>
      </c>
      <c r="BMC63" s="1">
        <v>19.701000000000001</v>
      </c>
      <c r="BMD63" s="1">
        <v>142561556</v>
      </c>
      <c r="BME63" s="3">
        <f t="shared" si="338"/>
        <v>2808605214.756</v>
      </c>
      <c r="BMJ63" s="3" t="str">
        <f t="shared" si="339"/>
        <v/>
      </c>
      <c r="BML63" s="6">
        <v>37986</v>
      </c>
      <c r="BMM63" s="1">
        <v>17.353300000000001</v>
      </c>
      <c r="BMN63" s="1">
        <v>189772533</v>
      </c>
      <c r="BMO63" s="3">
        <f t="shared" si="340"/>
        <v>3293179696.9089003</v>
      </c>
      <c r="BMQ63" s="6">
        <v>37986</v>
      </c>
      <c r="BMR63" s="1">
        <v>11.79</v>
      </c>
      <c r="BMS63" s="1">
        <v>239840712</v>
      </c>
      <c r="BMT63" s="3">
        <f t="shared" si="341"/>
        <v>2827721994.48</v>
      </c>
      <c r="BMY63" s="3" t="str">
        <f t="shared" si="342"/>
        <v/>
      </c>
      <c r="BND63" s="3" t="str">
        <f t="shared" si="343"/>
        <v/>
      </c>
      <c r="BNF63" s="6">
        <v>37986</v>
      </c>
      <c r="BNG63" s="1">
        <v>27.77</v>
      </c>
      <c r="BNH63" s="1">
        <v>112171900</v>
      </c>
      <c r="BNI63" s="3">
        <f t="shared" si="344"/>
        <v>3115013663</v>
      </c>
      <c r="BNK63" s="6">
        <v>37986</v>
      </c>
      <c r="BNL63" s="1">
        <v>32.159999999999997</v>
      </c>
      <c r="BNM63" s="1">
        <v>131066638</v>
      </c>
      <c r="BNN63" s="3">
        <f t="shared" si="345"/>
        <v>4215103078.0799994</v>
      </c>
      <c r="BNP63" s="6">
        <v>37986</v>
      </c>
      <c r="BNQ63" s="1">
        <v>32.299999999999997</v>
      </c>
      <c r="BNR63" s="1">
        <v>153394289</v>
      </c>
      <c r="BNS63" s="3">
        <f t="shared" si="346"/>
        <v>4954635534.6999998</v>
      </c>
      <c r="BNU63" s="6">
        <v>37986</v>
      </c>
      <c r="BNV63" s="1">
        <v>32.880000000000003</v>
      </c>
      <c r="BNW63" s="1">
        <v>15969846</v>
      </c>
      <c r="BNX63" s="3">
        <f t="shared" si="347"/>
        <v>525088536.48000002</v>
      </c>
      <c r="BNZ63" s="6">
        <v>37986</v>
      </c>
      <c r="BOA63" s="1">
        <v>47.68</v>
      </c>
      <c r="BOB63" s="1">
        <v>392217826</v>
      </c>
      <c r="BOC63" s="3">
        <f t="shared" si="348"/>
        <v>18700945943.68</v>
      </c>
      <c r="BOE63" s="6">
        <v>37986</v>
      </c>
      <c r="BOF63" s="1">
        <v>28.21</v>
      </c>
      <c r="BOG63" s="1">
        <v>10040089</v>
      </c>
      <c r="BOH63" s="3">
        <f t="shared" si="349"/>
        <v>283230910.69</v>
      </c>
      <c r="BOJ63" s="6">
        <v>37986</v>
      </c>
      <c r="BOK63" s="1">
        <v>10.4285</v>
      </c>
      <c r="BOL63" s="1">
        <v>722535953</v>
      </c>
      <c r="BOM63" s="3">
        <f t="shared" si="350"/>
        <v>7534966185.8604994</v>
      </c>
      <c r="BOO63" s="6">
        <v>37986</v>
      </c>
      <c r="BOP63" s="1">
        <v>26.43</v>
      </c>
      <c r="BOQ63" s="1">
        <v>290840832</v>
      </c>
      <c r="BOR63" s="3">
        <f t="shared" si="351"/>
        <v>7686923189.7600002</v>
      </c>
      <c r="BOT63" s="6">
        <v>37986</v>
      </c>
      <c r="BOU63" s="1">
        <v>13.596500000000001</v>
      </c>
      <c r="BOV63" s="1">
        <v>1114140174</v>
      </c>
      <c r="BOW63" s="3">
        <f t="shared" si="352"/>
        <v>15148406875.791</v>
      </c>
      <c r="BOY63" s="6">
        <v>37986</v>
      </c>
      <c r="BOZ63" s="1">
        <v>5.6970000000000001</v>
      </c>
      <c r="BPA63" s="1">
        <v>36187371</v>
      </c>
      <c r="BPB63" s="3">
        <f t="shared" si="353"/>
        <v>206159452.58700001</v>
      </c>
      <c r="BPG63" s="3" t="str">
        <f t="shared" si="354"/>
        <v/>
      </c>
      <c r="BPI63" s="6">
        <v>37986</v>
      </c>
      <c r="BPJ63" s="1">
        <v>11.84</v>
      </c>
      <c r="BPK63" s="1">
        <v>309060528</v>
      </c>
      <c r="BPL63" s="3">
        <f t="shared" si="355"/>
        <v>3659276651.52</v>
      </c>
      <c r="BPQ63" s="3" t="str">
        <f t="shared" si="356"/>
        <v/>
      </c>
      <c r="BPS63" s="6">
        <v>37986</v>
      </c>
      <c r="BPT63" s="1">
        <v>22.44</v>
      </c>
      <c r="BPU63" s="1">
        <v>1859593942</v>
      </c>
      <c r="BPV63" s="3">
        <f t="shared" si="357"/>
        <v>41729288058.480003</v>
      </c>
      <c r="BQA63" s="3" t="str">
        <f t="shared" si="358"/>
        <v/>
      </c>
      <c r="BQF63" s="3" t="str">
        <f t="shared" si="359"/>
        <v/>
      </c>
      <c r="BQH63" s="6">
        <v>37986</v>
      </c>
      <c r="BQI63" s="1">
        <v>3.9060000000000001</v>
      </c>
      <c r="BQJ63" s="1">
        <v>1813303730</v>
      </c>
      <c r="BQK63" s="3">
        <f t="shared" si="360"/>
        <v>7082764369.3800001</v>
      </c>
      <c r="BQM63" s="6">
        <v>37986</v>
      </c>
      <c r="BQN63" s="1">
        <v>19.54</v>
      </c>
      <c r="BQO63" s="1">
        <v>430300908</v>
      </c>
      <c r="BQP63" s="3">
        <f t="shared" si="361"/>
        <v>8408079742.3199997</v>
      </c>
      <c r="BQU63" s="3" t="str">
        <f t="shared" si="362"/>
        <v/>
      </c>
      <c r="BQW63" s="6">
        <v>37986</v>
      </c>
      <c r="BQX63" s="1">
        <v>7.2850000000000001</v>
      </c>
      <c r="BQY63" s="1">
        <v>2015378552</v>
      </c>
      <c r="BQZ63" s="3">
        <f t="shared" si="363"/>
        <v>14682032751.32</v>
      </c>
      <c r="BRB63" s="6">
        <v>37986</v>
      </c>
      <c r="BRC63" s="1">
        <v>7.7332999999999998</v>
      </c>
      <c r="BRD63" s="1">
        <v>1111094970</v>
      </c>
      <c r="BRE63" s="3">
        <f t="shared" si="364"/>
        <v>8592430731.5009995</v>
      </c>
      <c r="BRG63" s="6">
        <v>37986</v>
      </c>
      <c r="BRH63" s="1">
        <v>24.23</v>
      </c>
      <c r="BRI63" s="1">
        <v>2824316338</v>
      </c>
      <c r="BRJ63" s="3">
        <f t="shared" si="365"/>
        <v>68433184869.739998</v>
      </c>
      <c r="BRL63" s="6">
        <v>37986</v>
      </c>
      <c r="BRM63" s="1">
        <v>32.049999999999997</v>
      </c>
      <c r="BRN63" s="1">
        <v>3220099643</v>
      </c>
      <c r="BRO63" s="3">
        <f t="shared" si="366"/>
        <v>103204193558.14999</v>
      </c>
      <c r="BRQ63" s="6">
        <v>37986</v>
      </c>
      <c r="BRR63" s="1">
        <v>13.23</v>
      </c>
      <c r="BRS63" s="1">
        <v>2735133911</v>
      </c>
      <c r="BRT63" s="3">
        <f t="shared" si="367"/>
        <v>36185821642.529999</v>
      </c>
      <c r="BRV63" s="6">
        <v>37986</v>
      </c>
      <c r="BRW63" s="1">
        <v>43.195</v>
      </c>
      <c r="BRX63" s="1">
        <v>321011462</v>
      </c>
      <c r="BRY63" s="3">
        <f t="shared" si="368"/>
        <v>13866090101.09</v>
      </c>
      <c r="BSD63" s="3" t="str">
        <f t="shared" si="369"/>
        <v/>
      </c>
      <c r="BSF63" s="6">
        <v>37986</v>
      </c>
      <c r="BSG63" s="1">
        <v>29.445</v>
      </c>
      <c r="BSH63" s="1">
        <v>545607058</v>
      </c>
      <c r="BSI63" s="3">
        <f t="shared" si="370"/>
        <v>16065399822.809999</v>
      </c>
      <c r="BSN63" s="3" t="str">
        <f t="shared" si="371"/>
        <v/>
      </c>
      <c r="BSS63" s="3" t="str">
        <f t="shared" si="372"/>
        <v/>
      </c>
      <c r="BSU63" s="6">
        <v>37986</v>
      </c>
      <c r="BSV63" s="1">
        <v>1.5264</v>
      </c>
      <c r="BSW63" s="1">
        <v>4376835092</v>
      </c>
      <c r="BSX63" s="3">
        <f t="shared" si="373"/>
        <v>6680801084.4287996</v>
      </c>
    </row>
    <row r="64" spans="2:1020 1025:1870" x14ac:dyDescent="0.2">
      <c r="B64" s="6">
        <v>37894</v>
      </c>
      <c r="C64" s="1">
        <v>719.99990000000003</v>
      </c>
      <c r="D64" s="1">
        <v>227</v>
      </c>
      <c r="E64" s="3">
        <f t="shared" si="0"/>
        <v>163439.9773</v>
      </c>
      <c r="G64" s="6">
        <v>37802</v>
      </c>
      <c r="H64" s="1">
        <v>1E-3</v>
      </c>
      <c r="I64" s="1">
        <v>468900</v>
      </c>
      <c r="J64" s="3">
        <f t="shared" si="1"/>
        <v>468.90000000000003</v>
      </c>
      <c r="O64" s="3" t="str">
        <f t="shared" si="2"/>
        <v/>
      </c>
      <c r="T64" s="3" t="str">
        <f t="shared" si="3"/>
        <v/>
      </c>
      <c r="Y64" s="3" t="str">
        <f t="shared" si="4"/>
        <v/>
      </c>
      <c r="AA64" s="6">
        <v>37894</v>
      </c>
      <c r="AB64" s="1">
        <v>1.25E-4</v>
      </c>
      <c r="AC64" s="1">
        <v>441600</v>
      </c>
      <c r="AD64" s="3">
        <f t="shared" si="5"/>
        <v>55.2</v>
      </c>
      <c r="AF64" s="6">
        <v>37621</v>
      </c>
      <c r="AG64" s="1">
        <v>1.25E-4</v>
      </c>
      <c r="AH64" s="1">
        <v>1742900</v>
      </c>
      <c r="AI64" s="3">
        <f t="shared" si="6"/>
        <v>217.86250000000001</v>
      </c>
      <c r="AK64" s="6">
        <v>37894</v>
      </c>
      <c r="AL64" s="1">
        <v>1020.0003</v>
      </c>
      <c r="AM64" s="1">
        <v>2774</v>
      </c>
      <c r="AN64" s="3">
        <f t="shared" si="7"/>
        <v>2829480.8322000001</v>
      </c>
      <c r="AS64" s="3" t="str">
        <f t="shared" si="8"/>
        <v/>
      </c>
      <c r="AX64" s="3" t="str">
        <f t="shared" si="9"/>
        <v/>
      </c>
      <c r="AZ64" s="6">
        <v>37894</v>
      </c>
      <c r="BA64" s="1">
        <v>9090.9091000000008</v>
      </c>
      <c r="BB64" s="1">
        <v>181</v>
      </c>
      <c r="BC64" s="3">
        <f t="shared" si="10"/>
        <v>1645454.5471000001</v>
      </c>
      <c r="BE64" s="6">
        <v>37711</v>
      </c>
      <c r="BF64" s="1">
        <v>1E-3</v>
      </c>
      <c r="BG64" s="1">
        <v>11539300</v>
      </c>
      <c r="BH64" s="3">
        <f t="shared" si="11"/>
        <v>11539.300000000001</v>
      </c>
      <c r="BJ64" s="6">
        <v>37894</v>
      </c>
      <c r="BK64" s="1">
        <v>0.04</v>
      </c>
      <c r="BL64" s="1">
        <v>21478137</v>
      </c>
      <c r="BM64" s="3">
        <f t="shared" si="12"/>
        <v>859125.48</v>
      </c>
      <c r="BR64" s="3" t="str">
        <f t="shared" si="13"/>
        <v/>
      </c>
      <c r="BT64" s="6">
        <v>37162</v>
      </c>
      <c r="BU64" s="1">
        <v>0.01</v>
      </c>
      <c r="BV64" s="1">
        <v>121600</v>
      </c>
      <c r="BW64" s="3">
        <f t="shared" si="14"/>
        <v>1216</v>
      </c>
      <c r="CB64" s="3" t="str">
        <f t="shared" si="15"/>
        <v/>
      </c>
      <c r="CD64" s="6">
        <v>37894</v>
      </c>
      <c r="CE64" s="1">
        <v>0.7</v>
      </c>
      <c r="CF64" s="1">
        <v>508897</v>
      </c>
      <c r="CG64" s="3">
        <f t="shared" si="16"/>
        <v>356227.89999999997</v>
      </c>
      <c r="CI64" s="6">
        <v>37894</v>
      </c>
      <c r="CJ64" s="1">
        <v>1.4999999999999999E-2</v>
      </c>
      <c r="CK64" s="1">
        <v>2657400</v>
      </c>
      <c r="CL64" s="3">
        <f t="shared" si="17"/>
        <v>39861</v>
      </c>
      <c r="CQ64" s="3" t="str">
        <f t="shared" si="18"/>
        <v/>
      </c>
      <c r="CS64" s="6">
        <v>37894</v>
      </c>
      <c r="CT64" s="1">
        <v>6.25</v>
      </c>
      <c r="CU64" s="1">
        <v>878853</v>
      </c>
      <c r="CV64" s="3">
        <f t="shared" si="19"/>
        <v>5492831.25</v>
      </c>
      <c r="CX64" s="6">
        <v>37894</v>
      </c>
      <c r="CY64" s="1">
        <v>181.05</v>
      </c>
      <c r="CZ64" s="1">
        <v>5721680</v>
      </c>
      <c r="DA64" s="3">
        <f t="shared" si="20"/>
        <v>1035910164.0000001</v>
      </c>
      <c r="DC64" s="6">
        <v>37894</v>
      </c>
      <c r="DD64" s="1">
        <v>2.25</v>
      </c>
      <c r="DE64" s="1">
        <v>194200</v>
      </c>
      <c r="DF64" s="3">
        <f t="shared" si="21"/>
        <v>436950</v>
      </c>
      <c r="DK64" s="3" t="str">
        <f t="shared" si="22"/>
        <v/>
      </c>
      <c r="DM64" s="6">
        <v>37621</v>
      </c>
      <c r="DN64" s="1">
        <v>30</v>
      </c>
      <c r="DO64" s="1">
        <v>2308</v>
      </c>
      <c r="DP64" s="3">
        <f t="shared" si="23"/>
        <v>69240</v>
      </c>
      <c r="DR64" s="6">
        <v>37894</v>
      </c>
      <c r="DS64" s="1">
        <v>86.1</v>
      </c>
      <c r="DT64" s="1">
        <v>63993</v>
      </c>
      <c r="DU64" s="3">
        <f t="shared" si="24"/>
        <v>5509797.2999999998</v>
      </c>
      <c r="DZ64" s="3" t="str">
        <f t="shared" si="25"/>
        <v/>
      </c>
      <c r="EB64" s="6">
        <v>37894</v>
      </c>
      <c r="EC64" s="1">
        <v>17.760000000000002</v>
      </c>
      <c r="ED64" s="1">
        <v>73900</v>
      </c>
      <c r="EE64" s="3">
        <f t="shared" si="26"/>
        <v>1312464</v>
      </c>
      <c r="EG64" s="6">
        <v>37894</v>
      </c>
      <c r="EH64" s="1">
        <v>1485.5997</v>
      </c>
      <c r="EI64" s="1">
        <v>60044</v>
      </c>
      <c r="EJ64" s="3">
        <f t="shared" si="27"/>
        <v>89201348.386800006</v>
      </c>
      <c r="EO64" s="3" t="str">
        <f t="shared" si="28"/>
        <v/>
      </c>
      <c r="ET64" s="3" t="str">
        <f t="shared" si="29"/>
        <v/>
      </c>
      <c r="EY64" s="3" t="str">
        <f t="shared" si="30"/>
        <v/>
      </c>
      <c r="FD64" s="3" t="str">
        <f t="shared" si="31"/>
        <v/>
      </c>
      <c r="FI64" s="3" t="str">
        <f t="shared" si="32"/>
        <v/>
      </c>
      <c r="FN64" s="3" t="str">
        <f t="shared" si="33"/>
        <v/>
      </c>
      <c r="FP64" s="6">
        <v>37894</v>
      </c>
      <c r="FQ64" s="1">
        <v>0.23</v>
      </c>
      <c r="FR64" s="1">
        <v>9043000</v>
      </c>
      <c r="FS64" s="3">
        <f t="shared" si="34"/>
        <v>2079890</v>
      </c>
      <c r="FU64" s="6">
        <v>37894</v>
      </c>
      <c r="FV64" s="1">
        <v>340</v>
      </c>
      <c r="FW64" s="1">
        <v>3754</v>
      </c>
      <c r="FX64" s="3">
        <f t="shared" si="35"/>
        <v>1276360</v>
      </c>
      <c r="FZ64" s="6">
        <v>37894</v>
      </c>
      <c r="GA64" s="1">
        <v>400</v>
      </c>
      <c r="GB64" s="1">
        <v>7886</v>
      </c>
      <c r="GC64" s="3">
        <f t="shared" si="36"/>
        <v>3154400</v>
      </c>
      <c r="GE64" s="6">
        <v>37802</v>
      </c>
      <c r="GF64" s="1">
        <v>135</v>
      </c>
      <c r="GG64" s="1">
        <v>10</v>
      </c>
      <c r="GH64" s="3">
        <f t="shared" si="37"/>
        <v>1350</v>
      </c>
      <c r="GM64" s="3" t="str">
        <f t="shared" si="38"/>
        <v/>
      </c>
      <c r="GR64" s="3" t="str">
        <f t="shared" si="39"/>
        <v/>
      </c>
      <c r="GW64" s="3" t="str">
        <f t="shared" si="40"/>
        <v/>
      </c>
      <c r="HB64" s="3" t="str">
        <f t="shared" si="41"/>
        <v/>
      </c>
      <c r="HG64" s="3" t="str">
        <f t="shared" si="42"/>
        <v/>
      </c>
      <c r="HL64" s="3" t="str">
        <f t="shared" si="43"/>
        <v/>
      </c>
      <c r="HN64" s="6">
        <v>37894</v>
      </c>
      <c r="HO64" s="1">
        <v>0.13</v>
      </c>
      <c r="HP64" s="1">
        <v>126500</v>
      </c>
      <c r="HQ64" s="3">
        <f t="shared" si="44"/>
        <v>16445</v>
      </c>
      <c r="HS64" s="6">
        <v>37894</v>
      </c>
      <c r="HT64" s="1">
        <v>41.16</v>
      </c>
      <c r="HU64" s="1">
        <v>2534325</v>
      </c>
      <c r="HV64" s="3">
        <f t="shared" si="45"/>
        <v>104312816.99999999</v>
      </c>
      <c r="IA64" s="3" t="str">
        <f t="shared" si="46"/>
        <v/>
      </c>
      <c r="IC64" s="6">
        <v>37802</v>
      </c>
      <c r="ID64" s="1">
        <v>8</v>
      </c>
      <c r="IE64" s="1">
        <v>470</v>
      </c>
      <c r="IF64" s="3">
        <f t="shared" si="47"/>
        <v>3760</v>
      </c>
      <c r="IH64" s="6">
        <v>37894</v>
      </c>
      <c r="II64" s="1">
        <v>3.6</v>
      </c>
      <c r="IJ64" s="1">
        <v>92347</v>
      </c>
      <c r="IK64" s="3">
        <f t="shared" si="48"/>
        <v>332449.2</v>
      </c>
      <c r="IP64" s="3" t="str">
        <f t="shared" si="49"/>
        <v/>
      </c>
      <c r="IR64" s="6">
        <v>37894</v>
      </c>
      <c r="IS64" s="1">
        <v>1323.0005000000001</v>
      </c>
      <c r="IT64" s="1">
        <v>5376</v>
      </c>
      <c r="IU64" s="3">
        <f t="shared" si="50"/>
        <v>7112450.688000001</v>
      </c>
      <c r="IZ64" s="3" t="str">
        <f t="shared" si="51"/>
        <v/>
      </c>
      <c r="JE64" s="3" t="str">
        <f t="shared" si="52"/>
        <v/>
      </c>
      <c r="JG64" s="6">
        <v>37894</v>
      </c>
      <c r="JH64" s="1">
        <v>11.65</v>
      </c>
      <c r="JI64" s="1">
        <v>2750945</v>
      </c>
      <c r="JJ64" s="3">
        <f t="shared" si="53"/>
        <v>32048509.25</v>
      </c>
      <c r="JO64" s="3" t="str">
        <f t="shared" si="54"/>
        <v/>
      </c>
      <c r="JQ64" s="6">
        <v>37894</v>
      </c>
      <c r="JR64" s="1">
        <v>550</v>
      </c>
      <c r="JS64" s="1">
        <v>280</v>
      </c>
      <c r="JT64" s="3">
        <f t="shared" si="55"/>
        <v>154000</v>
      </c>
      <c r="JY64" s="3" t="str">
        <f t="shared" si="56"/>
        <v/>
      </c>
      <c r="KA64" s="6">
        <v>36707</v>
      </c>
      <c r="KB64" s="1">
        <v>8</v>
      </c>
      <c r="KC64" s="1">
        <v>60000</v>
      </c>
      <c r="KD64" s="3">
        <f t="shared" si="57"/>
        <v>480000</v>
      </c>
      <c r="KI64" s="3" t="str">
        <f t="shared" si="58"/>
        <v/>
      </c>
      <c r="KN64" s="3" t="str">
        <f t="shared" si="59"/>
        <v/>
      </c>
      <c r="KS64" s="3" t="str">
        <f t="shared" si="60"/>
        <v/>
      </c>
      <c r="KU64" s="6">
        <v>37894</v>
      </c>
      <c r="KV64" s="1">
        <v>3.1</v>
      </c>
      <c r="KW64" s="1">
        <v>1925331</v>
      </c>
      <c r="KX64" s="3">
        <f t="shared" si="61"/>
        <v>5968526.1000000006</v>
      </c>
      <c r="LC64" s="3" t="str">
        <f t="shared" si="62"/>
        <v/>
      </c>
      <c r="LE64" s="6">
        <v>37894</v>
      </c>
      <c r="LF64" s="1">
        <v>0.12</v>
      </c>
      <c r="LG64" s="1">
        <v>546900</v>
      </c>
      <c r="LH64" s="3">
        <f t="shared" si="63"/>
        <v>65628</v>
      </c>
      <c r="LJ64" s="6">
        <v>37894</v>
      </c>
      <c r="LK64" s="1">
        <v>290</v>
      </c>
      <c r="LL64" s="1">
        <v>81758</v>
      </c>
      <c r="LM64" s="3">
        <f t="shared" si="64"/>
        <v>23709820</v>
      </c>
      <c r="LO64" s="6">
        <v>37529</v>
      </c>
      <c r="LP64" s="1">
        <v>0.51</v>
      </c>
      <c r="LQ64" s="1">
        <v>39100</v>
      </c>
      <c r="LR64" s="3">
        <f t="shared" si="65"/>
        <v>19941</v>
      </c>
      <c r="LW64" s="3" t="str">
        <f t="shared" si="66"/>
        <v/>
      </c>
      <c r="MB64" s="3" t="str">
        <f t="shared" si="67"/>
        <v/>
      </c>
      <c r="MD64" s="6">
        <v>37894</v>
      </c>
      <c r="ME64" s="1">
        <v>0.25</v>
      </c>
      <c r="MF64" s="1">
        <v>458300</v>
      </c>
      <c r="MG64" s="3">
        <f t="shared" si="68"/>
        <v>114575</v>
      </c>
      <c r="ML64" s="3" t="str">
        <f t="shared" si="69"/>
        <v/>
      </c>
      <c r="MQ64" s="3" t="str">
        <f t="shared" si="70"/>
        <v/>
      </c>
      <c r="MV64" s="3" t="str">
        <f t="shared" si="71"/>
        <v/>
      </c>
      <c r="NA64" s="3" t="str">
        <f t="shared" si="72"/>
        <v/>
      </c>
      <c r="NC64" s="6">
        <v>37894</v>
      </c>
      <c r="ND64" s="1">
        <v>2.99</v>
      </c>
      <c r="NE64" s="1">
        <v>3902359</v>
      </c>
      <c r="NF64" s="3">
        <f t="shared" si="73"/>
        <v>11668053.41</v>
      </c>
      <c r="NK64" s="3" t="str">
        <f t="shared" si="74"/>
        <v/>
      </c>
      <c r="NM64" s="6">
        <v>37894</v>
      </c>
      <c r="NN64" s="1">
        <v>10559.997888</v>
      </c>
      <c r="NO64" s="1">
        <v>314</v>
      </c>
      <c r="NP64" s="3">
        <f t="shared" si="75"/>
        <v>3315839.3368319999</v>
      </c>
      <c r="NR64" s="6">
        <v>37894</v>
      </c>
      <c r="NS64" s="1">
        <v>84.2</v>
      </c>
      <c r="NT64" s="1">
        <v>1410701</v>
      </c>
      <c r="NU64" s="3">
        <f t="shared" si="76"/>
        <v>118781024.2</v>
      </c>
      <c r="NZ64" s="3" t="str">
        <f t="shared" si="77"/>
        <v/>
      </c>
      <c r="OB64" s="6">
        <v>37894</v>
      </c>
      <c r="OC64" s="1">
        <v>1.931</v>
      </c>
      <c r="OD64" s="1">
        <v>726967</v>
      </c>
      <c r="OE64" s="3">
        <f t="shared" si="78"/>
        <v>1403773.277</v>
      </c>
      <c r="OG64" s="6">
        <v>37894</v>
      </c>
      <c r="OH64" s="1">
        <v>2.5000000000000001E-2</v>
      </c>
      <c r="OI64" s="1">
        <v>2740</v>
      </c>
      <c r="OJ64" s="3">
        <f t="shared" si="79"/>
        <v>68.5</v>
      </c>
      <c r="OO64" s="3" t="str">
        <f t="shared" si="80"/>
        <v/>
      </c>
      <c r="OQ64" s="6">
        <v>37894</v>
      </c>
      <c r="OR64" s="1">
        <v>2915.9998000000001</v>
      </c>
      <c r="OS64" s="1">
        <v>319975</v>
      </c>
      <c r="OT64" s="3">
        <f t="shared" si="81"/>
        <v>933047036.005</v>
      </c>
      <c r="OV64" s="6">
        <v>37894</v>
      </c>
      <c r="OW64" s="1">
        <v>0.78</v>
      </c>
      <c r="OX64" s="1">
        <v>269900</v>
      </c>
      <c r="OY64" s="3">
        <f t="shared" si="82"/>
        <v>210522</v>
      </c>
      <c r="PA64" s="6">
        <v>37894</v>
      </c>
      <c r="PB64" s="1">
        <v>4.8</v>
      </c>
      <c r="PC64" s="1">
        <v>417700</v>
      </c>
      <c r="PD64" s="3">
        <f t="shared" si="83"/>
        <v>2004960</v>
      </c>
      <c r="PI64" s="3" t="str">
        <f t="shared" si="84"/>
        <v/>
      </c>
      <c r="PK64" s="6">
        <v>37894</v>
      </c>
      <c r="PL64" s="1">
        <v>0.75</v>
      </c>
      <c r="PM64" s="1">
        <v>268800</v>
      </c>
      <c r="PN64" s="3">
        <f t="shared" si="85"/>
        <v>201600</v>
      </c>
      <c r="PS64" s="3" t="str">
        <f t="shared" si="86"/>
        <v/>
      </c>
      <c r="PX64" s="3" t="str">
        <f t="shared" si="87"/>
        <v/>
      </c>
      <c r="QC64" s="3" t="str">
        <f t="shared" si="88"/>
        <v/>
      </c>
      <c r="QE64" s="6">
        <v>37894</v>
      </c>
      <c r="QF64" s="1">
        <v>5.28</v>
      </c>
      <c r="QG64" s="1">
        <v>585400</v>
      </c>
      <c r="QH64" s="3">
        <f t="shared" si="89"/>
        <v>3090912</v>
      </c>
      <c r="QJ64" s="6">
        <v>37071</v>
      </c>
      <c r="QK64" s="1">
        <v>125</v>
      </c>
      <c r="QL64" s="1">
        <v>2</v>
      </c>
      <c r="QM64" s="3">
        <f t="shared" si="90"/>
        <v>250</v>
      </c>
      <c r="QO64" s="6">
        <v>37894</v>
      </c>
      <c r="QP64" s="1">
        <v>3.55</v>
      </c>
      <c r="QQ64" s="1">
        <v>282100</v>
      </c>
      <c r="QR64" s="3">
        <f t="shared" si="91"/>
        <v>1001455</v>
      </c>
      <c r="QT64" s="6">
        <v>37894</v>
      </c>
      <c r="QU64" s="1">
        <v>122.575</v>
      </c>
      <c r="QV64" s="1">
        <v>1130266</v>
      </c>
      <c r="QW64" s="3">
        <f t="shared" si="92"/>
        <v>138542354.95000002</v>
      </c>
      <c r="RB64" s="3" t="str">
        <f t="shared" si="93"/>
        <v/>
      </c>
      <c r="RG64" s="3" t="str">
        <f t="shared" si="94"/>
        <v/>
      </c>
      <c r="RL64" s="3" t="str">
        <f t="shared" si="95"/>
        <v/>
      </c>
      <c r="RN64" s="6">
        <v>37894</v>
      </c>
      <c r="RO64" s="1">
        <v>119</v>
      </c>
      <c r="RP64" s="1">
        <v>1281962</v>
      </c>
      <c r="RQ64" s="3">
        <f t="shared" si="96"/>
        <v>152553478</v>
      </c>
      <c r="RV64" s="3" t="str">
        <f t="shared" si="97"/>
        <v/>
      </c>
      <c r="SA64" s="3" t="str">
        <f t="shared" si="98"/>
        <v/>
      </c>
      <c r="SF64" s="3" t="str">
        <f t="shared" si="99"/>
        <v/>
      </c>
      <c r="SH64" s="6">
        <v>37894</v>
      </c>
      <c r="SI64" s="1">
        <v>23</v>
      </c>
      <c r="SJ64" s="1">
        <v>2156126</v>
      </c>
      <c r="SK64" s="3">
        <f t="shared" si="100"/>
        <v>49590898</v>
      </c>
      <c r="SM64" s="6">
        <v>37711</v>
      </c>
      <c r="SN64" s="1">
        <v>16000</v>
      </c>
      <c r="SO64" s="1">
        <v>1</v>
      </c>
      <c r="SP64" s="3">
        <f t="shared" si="101"/>
        <v>16000</v>
      </c>
      <c r="SU64" s="3" t="str">
        <f t="shared" si="102"/>
        <v/>
      </c>
      <c r="SZ64" s="3" t="str">
        <f t="shared" si="103"/>
        <v/>
      </c>
      <c r="TE64" s="3" t="str">
        <f t="shared" si="104"/>
        <v/>
      </c>
      <c r="TG64" s="6">
        <v>37894</v>
      </c>
      <c r="TH64" s="1">
        <v>47.5</v>
      </c>
      <c r="TI64" s="1">
        <v>1266574</v>
      </c>
      <c r="TJ64" s="3">
        <f t="shared" si="105"/>
        <v>60162265</v>
      </c>
      <c r="TO64" s="3" t="str">
        <f t="shared" si="106"/>
        <v/>
      </c>
      <c r="TQ64" s="6">
        <v>37894</v>
      </c>
      <c r="TR64" s="1">
        <v>13.75</v>
      </c>
      <c r="TS64" s="1">
        <v>1779437</v>
      </c>
      <c r="TT64" s="3">
        <f t="shared" si="107"/>
        <v>24467258.75</v>
      </c>
      <c r="TY64" s="3" t="str">
        <f t="shared" si="108"/>
        <v/>
      </c>
      <c r="UA64" s="6">
        <v>37894</v>
      </c>
      <c r="UB64" s="1">
        <v>33.57</v>
      </c>
      <c r="UC64" s="1">
        <v>14546905</v>
      </c>
      <c r="UD64" s="3">
        <f t="shared" si="109"/>
        <v>488339600.85000002</v>
      </c>
      <c r="UI64" s="3" t="str">
        <f t="shared" si="110"/>
        <v/>
      </c>
      <c r="UN64" s="3" t="str">
        <f t="shared" si="111"/>
        <v/>
      </c>
      <c r="UP64" s="6">
        <v>37894</v>
      </c>
      <c r="UQ64" s="1">
        <v>15.1</v>
      </c>
      <c r="UR64" s="1">
        <v>50600</v>
      </c>
      <c r="US64" s="3">
        <f t="shared" si="112"/>
        <v>764060</v>
      </c>
      <c r="UX64" s="3" t="str">
        <f t="shared" si="113"/>
        <v/>
      </c>
      <c r="VC64" s="3" t="str">
        <f t="shared" si="114"/>
        <v/>
      </c>
      <c r="VH64" s="3" t="str">
        <f t="shared" si="115"/>
        <v/>
      </c>
      <c r="VM64" s="3" t="str">
        <f t="shared" si="116"/>
        <v/>
      </c>
      <c r="VO64" s="6">
        <v>37894</v>
      </c>
      <c r="VP64" s="1">
        <v>375</v>
      </c>
      <c r="VQ64" s="1">
        <v>23140</v>
      </c>
      <c r="VR64" s="3">
        <f t="shared" si="117"/>
        <v>8677500</v>
      </c>
      <c r="VT64" s="6">
        <v>37894</v>
      </c>
      <c r="VU64" s="1">
        <v>1.2</v>
      </c>
      <c r="VV64" s="1">
        <v>78220</v>
      </c>
      <c r="VW64" s="3">
        <f t="shared" si="118"/>
        <v>93864</v>
      </c>
      <c r="VY64" s="6">
        <v>37894</v>
      </c>
      <c r="VZ64" s="1">
        <v>3.75</v>
      </c>
      <c r="WA64" s="1">
        <v>137395</v>
      </c>
      <c r="WB64" s="3">
        <f t="shared" si="119"/>
        <v>515231.25</v>
      </c>
      <c r="WG64" s="3" t="str">
        <f t="shared" si="120"/>
        <v/>
      </c>
      <c r="WL64" s="3" t="str">
        <f t="shared" si="121"/>
        <v/>
      </c>
      <c r="WQ64" s="3" t="str">
        <f t="shared" si="122"/>
        <v/>
      </c>
      <c r="WV64" s="3" t="str">
        <f t="shared" si="123"/>
        <v/>
      </c>
      <c r="WX64" s="6">
        <v>37894</v>
      </c>
      <c r="WY64" s="1">
        <v>3.5</v>
      </c>
      <c r="WZ64" s="1">
        <v>10776660</v>
      </c>
      <c r="XA64" s="3">
        <f t="shared" si="124"/>
        <v>37718310</v>
      </c>
      <c r="XC64" s="6">
        <v>37894</v>
      </c>
      <c r="XD64" s="1">
        <v>2.81</v>
      </c>
      <c r="XE64" s="1">
        <v>900021</v>
      </c>
      <c r="XF64" s="3">
        <f t="shared" si="125"/>
        <v>2529059.0100000002</v>
      </c>
      <c r="XK64" s="3" t="str">
        <f t="shared" si="126"/>
        <v/>
      </c>
      <c r="XP64" s="3" t="str">
        <f t="shared" si="127"/>
        <v/>
      </c>
      <c r="XU64" s="3" t="str">
        <f t="shared" si="128"/>
        <v/>
      </c>
      <c r="XW64" s="6">
        <v>37894</v>
      </c>
      <c r="XX64" s="1">
        <v>704</v>
      </c>
      <c r="XY64" s="1">
        <v>4848</v>
      </c>
      <c r="XZ64" s="3">
        <f t="shared" si="129"/>
        <v>3412992</v>
      </c>
      <c r="YE64" s="3" t="str">
        <f t="shared" si="130"/>
        <v/>
      </c>
      <c r="YG64" s="6">
        <v>37894</v>
      </c>
      <c r="YH64" s="1">
        <v>137</v>
      </c>
      <c r="YI64" s="1">
        <v>3343442</v>
      </c>
      <c r="YJ64" s="3">
        <f t="shared" si="131"/>
        <v>458051554</v>
      </c>
      <c r="YL64" s="6">
        <v>37894</v>
      </c>
      <c r="YM64" s="1">
        <v>4.49</v>
      </c>
      <c r="YN64" s="1">
        <v>758779</v>
      </c>
      <c r="YO64" s="3">
        <f t="shared" si="132"/>
        <v>3406917.71</v>
      </c>
      <c r="YT64" s="3" t="str">
        <f t="shared" si="133"/>
        <v/>
      </c>
      <c r="YY64" s="3" t="str">
        <f t="shared" si="134"/>
        <v/>
      </c>
      <c r="ZD64" s="3" t="str">
        <f t="shared" si="135"/>
        <v/>
      </c>
      <c r="ZI64" s="3" t="str">
        <f t="shared" si="136"/>
        <v/>
      </c>
      <c r="ZK64" s="6">
        <v>37894</v>
      </c>
      <c r="ZL64" s="1">
        <v>6.7089999999999996</v>
      </c>
      <c r="ZM64" s="1">
        <v>27052196</v>
      </c>
      <c r="ZN64" s="3">
        <f t="shared" si="137"/>
        <v>181493182.96399999</v>
      </c>
      <c r="ZS64" s="3" t="str">
        <f t="shared" si="138"/>
        <v/>
      </c>
      <c r="ZX64" s="3" t="str">
        <f t="shared" si="139"/>
        <v/>
      </c>
      <c r="AAC64" s="3" t="str">
        <f t="shared" si="140"/>
        <v/>
      </c>
      <c r="AAH64" s="3" t="str">
        <f t="shared" si="141"/>
        <v/>
      </c>
      <c r="AAM64" s="3" t="str">
        <f t="shared" si="142"/>
        <v/>
      </c>
      <c r="AAR64" s="3" t="str">
        <f t="shared" si="143"/>
        <v/>
      </c>
      <c r="AAW64" s="3" t="str">
        <f t="shared" si="144"/>
        <v/>
      </c>
      <c r="ABB64" s="3" t="str">
        <f t="shared" si="145"/>
        <v/>
      </c>
      <c r="ABG64" s="3" t="str">
        <f t="shared" si="146"/>
        <v/>
      </c>
      <c r="ABL64" s="3" t="str">
        <f t="shared" si="147"/>
        <v/>
      </c>
      <c r="ABN64" s="6">
        <v>37894</v>
      </c>
      <c r="ABO64" s="1">
        <v>10.18</v>
      </c>
      <c r="ABP64" s="1">
        <v>4249049</v>
      </c>
      <c r="ABQ64" s="3">
        <f t="shared" si="148"/>
        <v>43255318.82</v>
      </c>
      <c r="ABV64" s="3" t="str">
        <f t="shared" si="149"/>
        <v/>
      </c>
      <c r="ABX64" s="6">
        <v>37894</v>
      </c>
      <c r="ABY64" s="1">
        <v>2.0832999999999999</v>
      </c>
      <c r="ABZ64" s="1">
        <v>86160</v>
      </c>
      <c r="ACA64" s="3">
        <f t="shared" si="150"/>
        <v>179497.128</v>
      </c>
      <c r="ACC64" s="6">
        <v>37894</v>
      </c>
      <c r="ACD64" s="1">
        <v>24.64</v>
      </c>
      <c r="ACE64" s="1">
        <v>11304838</v>
      </c>
      <c r="ACF64" s="3">
        <f t="shared" si="151"/>
        <v>278551208.31999999</v>
      </c>
      <c r="ACK64" s="3" t="str">
        <f t="shared" si="152"/>
        <v/>
      </c>
      <c r="ACP64" s="3" t="str">
        <f t="shared" si="153"/>
        <v/>
      </c>
      <c r="ACU64" s="3" t="str">
        <f t="shared" si="154"/>
        <v/>
      </c>
      <c r="ACZ64" s="3" t="str">
        <f t="shared" si="155"/>
        <v/>
      </c>
      <c r="ADB64" s="6">
        <v>37894</v>
      </c>
      <c r="ADC64" s="1">
        <v>8.65</v>
      </c>
      <c r="ADD64" s="1">
        <v>25895068</v>
      </c>
      <c r="ADE64" s="3">
        <f t="shared" si="156"/>
        <v>223992338.20000002</v>
      </c>
      <c r="ADG64" s="6">
        <v>37894</v>
      </c>
      <c r="ADH64" s="1">
        <v>6.26</v>
      </c>
      <c r="ADI64" s="1">
        <v>41392332</v>
      </c>
      <c r="ADJ64" s="3">
        <f t="shared" si="157"/>
        <v>259115998.31999999</v>
      </c>
      <c r="ADL64" s="6">
        <v>37894</v>
      </c>
      <c r="ADM64" s="1">
        <v>6.2</v>
      </c>
      <c r="ADN64" s="1">
        <v>20289834</v>
      </c>
      <c r="ADO64" s="3">
        <f t="shared" si="158"/>
        <v>125796970.8</v>
      </c>
      <c r="ADT64" s="3" t="str">
        <f t="shared" si="159"/>
        <v/>
      </c>
      <c r="ADY64" s="3" t="str">
        <f t="shared" si="160"/>
        <v/>
      </c>
      <c r="AED64" s="3" t="str">
        <f t="shared" si="161"/>
        <v/>
      </c>
      <c r="AEF64" s="6">
        <v>37894</v>
      </c>
      <c r="AEG64" s="1">
        <v>9.7645999999999997</v>
      </c>
      <c r="AEH64" s="1">
        <v>337974</v>
      </c>
      <c r="AEI64" s="3">
        <f t="shared" si="162"/>
        <v>3300180.9203999997</v>
      </c>
      <c r="AEN64" s="3" t="str">
        <f t="shared" si="163"/>
        <v/>
      </c>
      <c r="AES64" s="3" t="str">
        <f t="shared" si="164"/>
        <v/>
      </c>
      <c r="AEU64" s="6">
        <v>37894</v>
      </c>
      <c r="AEV64" s="1">
        <v>3.21</v>
      </c>
      <c r="AEW64" s="1">
        <v>25610186</v>
      </c>
      <c r="AEX64" s="3">
        <f t="shared" si="165"/>
        <v>82208697.060000002</v>
      </c>
      <c r="AEZ64" s="6">
        <v>37894</v>
      </c>
      <c r="AFA64" s="1">
        <v>24.92</v>
      </c>
      <c r="AFB64" s="1">
        <v>19863852</v>
      </c>
      <c r="AFC64" s="3">
        <f t="shared" si="166"/>
        <v>495007191.84000003</v>
      </c>
      <c r="AFH64" s="3" t="str">
        <f t="shared" si="167"/>
        <v/>
      </c>
      <c r="AFM64" s="3" t="str">
        <f t="shared" si="168"/>
        <v/>
      </c>
      <c r="AFR64" s="3" t="str">
        <f t="shared" si="169"/>
        <v/>
      </c>
      <c r="AFW64" s="3" t="str">
        <f t="shared" si="170"/>
        <v/>
      </c>
      <c r="AGB64" s="3" t="str">
        <f t="shared" si="171"/>
        <v/>
      </c>
      <c r="AGD64" s="6">
        <v>37894</v>
      </c>
      <c r="AGE64" s="1">
        <v>12.9351</v>
      </c>
      <c r="AGF64" s="1">
        <v>123110978</v>
      </c>
      <c r="AGG64" s="3">
        <f t="shared" si="172"/>
        <v>1592452811.5278001</v>
      </c>
      <c r="AGL64" s="3" t="str">
        <f t="shared" si="173"/>
        <v/>
      </c>
      <c r="AGQ64" s="3" t="str">
        <f t="shared" si="174"/>
        <v/>
      </c>
      <c r="AGS64" s="6">
        <v>37894</v>
      </c>
      <c r="AGT64" s="1">
        <v>6.35</v>
      </c>
      <c r="AGU64" s="1">
        <v>4250000</v>
      </c>
      <c r="AGV64" s="3">
        <f t="shared" si="175"/>
        <v>26987500</v>
      </c>
      <c r="AGX64" s="6">
        <v>37894</v>
      </c>
      <c r="AGY64" s="1">
        <v>2.4900000000000002</v>
      </c>
      <c r="AGZ64" s="1">
        <v>15660496</v>
      </c>
      <c r="AHA64" s="3">
        <f t="shared" si="176"/>
        <v>38994635.040000007</v>
      </c>
      <c r="AHC64" s="6">
        <v>37894</v>
      </c>
      <c r="AHD64" s="1">
        <v>3.9</v>
      </c>
      <c r="AHE64" s="1">
        <v>1566700</v>
      </c>
      <c r="AHF64" s="3">
        <f t="shared" si="177"/>
        <v>6110130</v>
      </c>
      <c r="AHK64" s="3" t="str">
        <f t="shared" si="178"/>
        <v/>
      </c>
      <c r="AHP64" s="3" t="str">
        <f t="shared" si="179"/>
        <v/>
      </c>
      <c r="AHU64" s="3" t="str">
        <f t="shared" si="180"/>
        <v/>
      </c>
      <c r="AHZ64" s="3" t="str">
        <f t="shared" si="181"/>
        <v/>
      </c>
      <c r="AIE64" s="3" t="str">
        <f t="shared" si="182"/>
        <v/>
      </c>
      <c r="AIJ64" s="3" t="str">
        <f t="shared" si="183"/>
        <v/>
      </c>
      <c r="AIO64" s="3" t="str">
        <f t="shared" si="184"/>
        <v/>
      </c>
      <c r="AIT64" s="3" t="str">
        <f t="shared" si="185"/>
        <v/>
      </c>
      <c r="AIY64" s="3" t="str">
        <f t="shared" si="186"/>
        <v/>
      </c>
      <c r="AJD64" s="3" t="str">
        <f t="shared" si="187"/>
        <v/>
      </c>
      <c r="AJI64" s="3" t="str">
        <f t="shared" si="188"/>
        <v/>
      </c>
      <c r="AJN64" s="3" t="str">
        <f t="shared" si="189"/>
        <v/>
      </c>
      <c r="AJS64" s="3" t="str">
        <f t="shared" si="190"/>
        <v/>
      </c>
      <c r="AJU64" s="6">
        <v>37894</v>
      </c>
      <c r="AJV64" s="1">
        <v>11.25</v>
      </c>
      <c r="AJW64" s="1">
        <v>4401066</v>
      </c>
      <c r="AJX64" s="3">
        <f t="shared" si="191"/>
        <v>49511992.5</v>
      </c>
      <c r="AKC64" s="3" t="str">
        <f t="shared" si="192"/>
        <v/>
      </c>
      <c r="AKH64" s="3" t="str">
        <f t="shared" si="193"/>
        <v/>
      </c>
      <c r="AKM64" s="3" t="str">
        <f t="shared" si="194"/>
        <v/>
      </c>
      <c r="AKR64" s="3" t="str">
        <f t="shared" si="195"/>
        <v/>
      </c>
      <c r="AKT64" s="6">
        <v>37894</v>
      </c>
      <c r="AKU64" s="1">
        <v>10.91</v>
      </c>
      <c r="AKV64" s="1">
        <v>1385620</v>
      </c>
      <c r="AKW64" s="3">
        <f t="shared" si="196"/>
        <v>15117114.200000001</v>
      </c>
      <c r="AKY64" s="6">
        <v>37894</v>
      </c>
      <c r="AKZ64" s="1">
        <v>14.51</v>
      </c>
      <c r="ALA64" s="1">
        <v>2222520</v>
      </c>
      <c r="ALB64" s="3">
        <f t="shared" si="197"/>
        <v>32248765.199999999</v>
      </c>
      <c r="ALG64" s="3" t="str">
        <f t="shared" si="198"/>
        <v/>
      </c>
      <c r="ALI64" s="6">
        <v>37894</v>
      </c>
      <c r="ALJ64" s="1">
        <v>8</v>
      </c>
      <c r="ALK64" s="1">
        <v>23191882</v>
      </c>
      <c r="ALL64" s="3">
        <f t="shared" si="199"/>
        <v>185535056</v>
      </c>
      <c r="ALQ64" s="3" t="str">
        <f t="shared" si="200"/>
        <v/>
      </c>
      <c r="ALV64" s="3" t="str">
        <f t="shared" si="201"/>
        <v/>
      </c>
      <c r="AMA64" s="3" t="str">
        <f t="shared" si="202"/>
        <v/>
      </c>
      <c r="AMF64" s="3" t="str">
        <f t="shared" si="203"/>
        <v/>
      </c>
      <c r="AMK64" s="3" t="str">
        <f t="shared" si="204"/>
        <v/>
      </c>
      <c r="AMP64" s="3" t="str">
        <f t="shared" si="205"/>
        <v/>
      </c>
      <c r="AMU64" s="3" t="str">
        <f t="shared" si="206"/>
        <v/>
      </c>
      <c r="AMZ64" s="3" t="str">
        <f t="shared" si="207"/>
        <v/>
      </c>
      <c r="ANB64" s="6">
        <v>37894</v>
      </c>
      <c r="ANC64" s="1">
        <v>12.12</v>
      </c>
      <c r="AND64" s="1">
        <v>22220039</v>
      </c>
      <c r="ANE64" s="3">
        <f t="shared" si="208"/>
        <v>269306872.68000001</v>
      </c>
      <c r="ANJ64" s="3" t="str">
        <f t="shared" si="209"/>
        <v/>
      </c>
      <c r="ANO64" s="3" t="str">
        <f t="shared" si="210"/>
        <v/>
      </c>
      <c r="ANT64" s="3" t="str">
        <f t="shared" si="211"/>
        <v/>
      </c>
      <c r="ANV64" s="6">
        <v>37894</v>
      </c>
      <c r="ANW64" s="1">
        <v>9.3789999999999996</v>
      </c>
      <c r="ANX64" s="1">
        <v>8833430</v>
      </c>
      <c r="ANY64" s="3">
        <f t="shared" si="212"/>
        <v>82848739.969999999</v>
      </c>
      <c r="AOD64" s="3" t="str">
        <f t="shared" si="213"/>
        <v/>
      </c>
      <c r="AOI64" s="3" t="str">
        <f t="shared" si="214"/>
        <v/>
      </c>
      <c r="AOK64" s="6">
        <v>37894</v>
      </c>
      <c r="AOL64" s="1">
        <v>178.4</v>
      </c>
      <c r="AOM64" s="1">
        <v>36470</v>
      </c>
      <c r="AON64" s="3">
        <f t="shared" si="215"/>
        <v>6506248</v>
      </c>
      <c r="AOS64" s="3" t="str">
        <f t="shared" si="216"/>
        <v/>
      </c>
      <c r="AOX64" s="3" t="str">
        <f t="shared" si="217"/>
        <v/>
      </c>
      <c r="APC64" s="3" t="str">
        <f t="shared" si="218"/>
        <v/>
      </c>
      <c r="APH64" s="3" t="str">
        <f t="shared" si="219"/>
        <v/>
      </c>
      <c r="APM64" s="3" t="str">
        <f t="shared" si="220"/>
        <v/>
      </c>
      <c r="APR64" s="3" t="str">
        <f t="shared" si="221"/>
        <v/>
      </c>
      <c r="APW64" s="3" t="str">
        <f t="shared" si="222"/>
        <v/>
      </c>
      <c r="APY64" s="6">
        <v>37894</v>
      </c>
      <c r="APZ64" s="1">
        <v>8.59</v>
      </c>
      <c r="AQA64" s="1">
        <v>5400244</v>
      </c>
      <c r="AQB64" s="3">
        <f t="shared" si="223"/>
        <v>46388095.960000001</v>
      </c>
      <c r="AQG64" s="3" t="str">
        <f t="shared" si="224"/>
        <v/>
      </c>
      <c r="AQL64" s="3" t="str">
        <f t="shared" si="225"/>
        <v/>
      </c>
      <c r="AQQ64" s="3" t="str">
        <f t="shared" si="226"/>
        <v/>
      </c>
      <c r="AQS64" s="6">
        <v>37894</v>
      </c>
      <c r="AQT64" s="1">
        <v>13.9</v>
      </c>
      <c r="AQU64" s="1">
        <v>8785427</v>
      </c>
      <c r="AQV64" s="3">
        <f t="shared" si="227"/>
        <v>122117435.3</v>
      </c>
      <c r="ARA64" s="3" t="str">
        <f t="shared" si="228"/>
        <v/>
      </c>
      <c r="ARC64" s="6"/>
      <c r="ARF64" s="3" t="str">
        <f t="shared" si="229"/>
        <v/>
      </c>
      <c r="ARH64" s="6">
        <v>37894</v>
      </c>
      <c r="ARI64" s="1">
        <v>1.33</v>
      </c>
      <c r="ARJ64" s="1">
        <v>34733247</v>
      </c>
      <c r="ARK64" s="3">
        <f t="shared" si="230"/>
        <v>46195218.510000005</v>
      </c>
      <c r="ARP64" s="3" t="str">
        <f t="shared" si="231"/>
        <v/>
      </c>
      <c r="ARU64" s="3" t="str">
        <f t="shared" si="232"/>
        <v/>
      </c>
      <c r="ARZ64" s="3" t="str">
        <f t="shared" si="233"/>
        <v/>
      </c>
      <c r="ASE64" s="3" t="str">
        <f t="shared" si="234"/>
        <v/>
      </c>
      <c r="ASJ64" s="3" t="str">
        <f t="shared" si="235"/>
        <v/>
      </c>
      <c r="ASO64" s="3" t="str">
        <f t="shared" si="236"/>
        <v/>
      </c>
      <c r="ASQ64" s="6">
        <v>37894</v>
      </c>
      <c r="ASR64" s="1">
        <v>7.1733000000000002</v>
      </c>
      <c r="ASS64" s="1">
        <v>28198392</v>
      </c>
      <c r="AST64" s="3">
        <f t="shared" si="237"/>
        <v>202275525.33360001</v>
      </c>
      <c r="ASY64" s="3" t="str">
        <f t="shared" si="238"/>
        <v/>
      </c>
      <c r="ATD64" s="3" t="str">
        <f t="shared" si="239"/>
        <v/>
      </c>
      <c r="ATF64" s="6">
        <v>37894</v>
      </c>
      <c r="ATG64" s="1">
        <v>6.32</v>
      </c>
      <c r="ATH64" s="1">
        <v>301243300</v>
      </c>
      <c r="ATI64" s="3">
        <f t="shared" si="240"/>
        <v>1903857656</v>
      </c>
      <c r="ATN64" s="3" t="str">
        <f t="shared" si="241"/>
        <v/>
      </c>
      <c r="ATS64" s="3" t="str">
        <f t="shared" si="242"/>
        <v/>
      </c>
      <c r="ATX64" s="3" t="str">
        <f t="shared" si="243"/>
        <v/>
      </c>
      <c r="ATZ64" s="6">
        <v>37894</v>
      </c>
      <c r="AUA64" s="1">
        <v>14.083299999999999</v>
      </c>
      <c r="AUB64" s="1">
        <v>1075200</v>
      </c>
      <c r="AUC64" s="3">
        <f t="shared" si="244"/>
        <v>15142364.16</v>
      </c>
      <c r="AUH64" s="3" t="str">
        <f t="shared" si="245"/>
        <v/>
      </c>
      <c r="AUM64" s="3" t="str">
        <f t="shared" si="246"/>
        <v/>
      </c>
      <c r="AUR64" s="3" t="str">
        <f t="shared" si="247"/>
        <v/>
      </c>
      <c r="AUW64" s="3" t="str">
        <f t="shared" si="248"/>
        <v/>
      </c>
      <c r="AVB64" s="3" t="str">
        <f t="shared" si="249"/>
        <v/>
      </c>
      <c r="AVD64" s="6">
        <v>37894</v>
      </c>
      <c r="AVE64" s="1">
        <v>16.84</v>
      </c>
      <c r="AVF64" s="1">
        <v>72993192</v>
      </c>
      <c r="AVG64" s="3">
        <f t="shared" si="250"/>
        <v>1229205353.28</v>
      </c>
      <c r="AVI64" s="6">
        <v>37894</v>
      </c>
      <c r="AVJ64" s="1">
        <v>23.87</v>
      </c>
      <c r="AVK64" s="1">
        <v>19238600</v>
      </c>
      <c r="AVL64" s="3">
        <f t="shared" si="251"/>
        <v>459225382</v>
      </c>
      <c r="AVQ64" s="3" t="str">
        <f t="shared" si="252"/>
        <v/>
      </c>
      <c r="AVV64" s="3" t="str">
        <f t="shared" si="253"/>
        <v/>
      </c>
      <c r="AVX64" s="6">
        <v>37894</v>
      </c>
      <c r="AVY64" s="1">
        <v>16.64</v>
      </c>
      <c r="AVZ64" s="1">
        <v>24488621</v>
      </c>
      <c r="AWA64" s="3">
        <f t="shared" si="254"/>
        <v>407490653.44</v>
      </c>
      <c r="AWF64" s="3" t="str">
        <f t="shared" si="255"/>
        <v/>
      </c>
      <c r="AWK64" s="3" t="str">
        <f t="shared" si="256"/>
        <v/>
      </c>
      <c r="AWP64" s="3" t="str">
        <f t="shared" si="257"/>
        <v/>
      </c>
      <c r="AWU64" s="3" t="str">
        <f t="shared" si="258"/>
        <v/>
      </c>
      <c r="AWZ64" s="3" t="str">
        <f t="shared" si="259"/>
        <v/>
      </c>
      <c r="AXE64" s="3" t="str">
        <f t="shared" si="260"/>
        <v/>
      </c>
      <c r="AXG64" s="6">
        <v>37894</v>
      </c>
      <c r="AXH64" s="1">
        <v>4.3475000000000001</v>
      </c>
      <c r="AXI64" s="1">
        <v>4666304</v>
      </c>
      <c r="AXJ64" s="3">
        <f t="shared" si="261"/>
        <v>20286756.640000001</v>
      </c>
      <c r="AXO64" s="3" t="str">
        <f t="shared" si="262"/>
        <v/>
      </c>
      <c r="AXT64" s="3" t="str">
        <f t="shared" si="263"/>
        <v/>
      </c>
      <c r="AXY64" s="3" t="str">
        <f t="shared" si="264"/>
        <v/>
      </c>
      <c r="AYA64" s="6">
        <v>37894</v>
      </c>
      <c r="AYB64" s="1">
        <v>16.260000000000002</v>
      </c>
      <c r="AYC64" s="1">
        <v>10225363</v>
      </c>
      <c r="AYD64" s="3">
        <f t="shared" si="265"/>
        <v>166264402.38000003</v>
      </c>
      <c r="AYF64" s="6">
        <v>37894</v>
      </c>
      <c r="AYG64" s="1">
        <v>23.33</v>
      </c>
      <c r="AYH64" s="1">
        <v>31056585</v>
      </c>
      <c r="AYI64" s="3">
        <f t="shared" si="266"/>
        <v>724550128.04999995</v>
      </c>
      <c r="AYN64" s="3" t="str">
        <f t="shared" si="267"/>
        <v/>
      </c>
      <c r="AYP64" s="6">
        <v>37894</v>
      </c>
      <c r="AYQ64" s="1">
        <v>12.904999999999999</v>
      </c>
      <c r="AYR64" s="1">
        <v>4687000</v>
      </c>
      <c r="AYS64" s="3">
        <f t="shared" si="268"/>
        <v>60485735</v>
      </c>
      <c r="AYX64" s="3" t="str">
        <f t="shared" si="269"/>
        <v/>
      </c>
      <c r="AYZ64" s="6">
        <v>37894</v>
      </c>
      <c r="AZA64" s="1">
        <v>16.373899999999999</v>
      </c>
      <c r="AZB64" s="1">
        <v>242159309</v>
      </c>
      <c r="AZC64" s="3">
        <f t="shared" si="270"/>
        <v>3965092309.6350999</v>
      </c>
      <c r="AZH64" s="3" t="str">
        <f t="shared" si="271"/>
        <v/>
      </c>
      <c r="AZJ64" s="6">
        <v>37894</v>
      </c>
      <c r="AZK64" s="1">
        <v>33.24</v>
      </c>
      <c r="AZL64" s="1">
        <v>37835749</v>
      </c>
      <c r="AZM64" s="3">
        <f t="shared" si="272"/>
        <v>1257660296.76</v>
      </c>
      <c r="AZR64" s="3" t="str">
        <f t="shared" si="273"/>
        <v/>
      </c>
      <c r="AZT64" s="6">
        <v>37894</v>
      </c>
      <c r="AZU64" s="1">
        <v>18.5</v>
      </c>
      <c r="AZV64" s="1">
        <v>38674063</v>
      </c>
      <c r="AZW64" s="3">
        <f t="shared" si="274"/>
        <v>715470165.5</v>
      </c>
      <c r="BAB64" s="3" t="str">
        <f t="shared" si="275"/>
        <v/>
      </c>
      <c r="BAG64" s="3" t="str">
        <f t="shared" si="276"/>
        <v/>
      </c>
      <c r="BAL64" s="3" t="str">
        <f t="shared" si="277"/>
        <v/>
      </c>
      <c r="BAQ64" s="3" t="str">
        <f t="shared" si="278"/>
        <v/>
      </c>
      <c r="BAS64" s="6">
        <v>37894</v>
      </c>
      <c r="BAT64" s="1">
        <v>18.32</v>
      </c>
      <c r="BAU64" s="1">
        <v>28961341</v>
      </c>
      <c r="BAV64" s="3">
        <f t="shared" si="279"/>
        <v>530571767.12</v>
      </c>
      <c r="BBA64" s="3" t="str">
        <f t="shared" si="280"/>
        <v/>
      </c>
      <c r="BBF64" s="3" t="str">
        <f t="shared" si="281"/>
        <v/>
      </c>
      <c r="BBK64" s="3" t="str">
        <f t="shared" si="282"/>
        <v/>
      </c>
      <c r="BBP64" s="3" t="str">
        <f t="shared" si="283"/>
        <v/>
      </c>
      <c r="BBU64" s="3" t="str">
        <f t="shared" si="284"/>
        <v/>
      </c>
      <c r="BBW64" s="6">
        <v>37894</v>
      </c>
      <c r="BBX64" s="1">
        <v>57.96</v>
      </c>
      <c r="BBY64" s="1">
        <v>75294119</v>
      </c>
      <c r="BBZ64" s="3">
        <f t="shared" si="285"/>
        <v>4364047137.2399998</v>
      </c>
      <c r="BCE64" s="3" t="str">
        <f t="shared" si="286"/>
        <v/>
      </c>
      <c r="BCJ64" s="3" t="str">
        <f t="shared" si="287"/>
        <v/>
      </c>
      <c r="BCO64" s="3" t="str">
        <f t="shared" si="288"/>
        <v/>
      </c>
      <c r="BCT64" s="3" t="str">
        <f t="shared" si="289"/>
        <v/>
      </c>
      <c r="BCY64" s="3" t="str">
        <f t="shared" si="290"/>
        <v/>
      </c>
      <c r="BDD64" s="3" t="str">
        <f t="shared" si="291"/>
        <v/>
      </c>
      <c r="BDI64" s="3" t="str">
        <f t="shared" si="292"/>
        <v/>
      </c>
      <c r="BDN64" s="3" t="str">
        <f t="shared" si="293"/>
        <v/>
      </c>
      <c r="BDS64" s="3" t="str">
        <f t="shared" si="294"/>
        <v/>
      </c>
      <c r="BDU64" s="6">
        <v>37894</v>
      </c>
      <c r="BDV64" s="1">
        <v>12.8</v>
      </c>
      <c r="BDW64" s="1">
        <v>49660966</v>
      </c>
      <c r="BDX64" s="3">
        <f t="shared" si="295"/>
        <v>635660364.80000007</v>
      </c>
      <c r="BDZ64" s="6">
        <v>37894</v>
      </c>
      <c r="BEA64" s="1">
        <v>12.42</v>
      </c>
      <c r="BEB64" s="1">
        <v>143847353</v>
      </c>
      <c r="BEC64" s="3">
        <f t="shared" si="296"/>
        <v>1786584124.26</v>
      </c>
      <c r="BEH64" s="3" t="str">
        <f t="shared" si="297"/>
        <v/>
      </c>
      <c r="BEM64" s="3" t="str">
        <f t="shared" si="298"/>
        <v/>
      </c>
      <c r="BER64" s="3" t="str">
        <f t="shared" si="299"/>
        <v/>
      </c>
      <c r="BET64" s="6">
        <v>37894</v>
      </c>
      <c r="BEU64" s="1">
        <v>26.98</v>
      </c>
      <c r="BEV64" s="1">
        <v>69487100</v>
      </c>
      <c r="BEW64" s="3">
        <f t="shared" si="300"/>
        <v>1874761958</v>
      </c>
      <c r="BEY64" s="6">
        <v>37894</v>
      </c>
      <c r="BEZ64" s="1">
        <v>39.306699999999999</v>
      </c>
      <c r="BFA64" s="1">
        <v>55203750</v>
      </c>
      <c r="BFB64" s="3">
        <f t="shared" si="301"/>
        <v>2169877240.125</v>
      </c>
      <c r="BFG64" s="3" t="str">
        <f t="shared" si="302"/>
        <v/>
      </c>
      <c r="BFL64" s="3" t="str">
        <f t="shared" si="303"/>
        <v/>
      </c>
      <c r="BFN64" s="6">
        <v>37894</v>
      </c>
      <c r="BFO64" s="1">
        <v>5.22</v>
      </c>
      <c r="BFP64" s="1">
        <v>737984584</v>
      </c>
      <c r="BFQ64" s="3">
        <f t="shared" si="304"/>
        <v>3852279528.48</v>
      </c>
      <c r="BFS64" s="6">
        <v>37894</v>
      </c>
      <c r="BFT64" s="1">
        <v>2.8136000000000001</v>
      </c>
      <c r="BFU64" s="1">
        <v>171949800</v>
      </c>
      <c r="BFV64" s="3">
        <f t="shared" si="305"/>
        <v>483797957.28000003</v>
      </c>
      <c r="BGA64" s="3" t="str">
        <f t="shared" si="306"/>
        <v/>
      </c>
      <c r="BGF64" s="3" t="str">
        <f t="shared" si="307"/>
        <v/>
      </c>
      <c r="BGK64" s="3" t="str">
        <f t="shared" si="308"/>
        <v/>
      </c>
      <c r="BGM64" s="6">
        <v>37894</v>
      </c>
      <c r="BGN64" s="1">
        <v>24.63</v>
      </c>
      <c r="BGO64" s="1">
        <v>9456125</v>
      </c>
      <c r="BGP64" s="3">
        <f t="shared" si="309"/>
        <v>232904358.75</v>
      </c>
      <c r="BGR64" s="6">
        <v>37894</v>
      </c>
      <c r="BGS64" s="1">
        <v>19.5</v>
      </c>
      <c r="BGT64" s="1">
        <v>50470000</v>
      </c>
      <c r="BGU64" s="3">
        <f t="shared" si="310"/>
        <v>984165000</v>
      </c>
      <c r="BGZ64" s="3" t="str">
        <f t="shared" si="311"/>
        <v/>
      </c>
      <c r="BHB64" s="6">
        <v>37894</v>
      </c>
      <c r="BHC64" s="1">
        <v>7.14</v>
      </c>
      <c r="BHD64" s="1">
        <v>19421338</v>
      </c>
      <c r="BHE64" s="3">
        <f t="shared" si="312"/>
        <v>138668353.31999999</v>
      </c>
      <c r="BHJ64" s="3" t="str">
        <f t="shared" si="313"/>
        <v/>
      </c>
      <c r="BHL64" s="6">
        <v>37894</v>
      </c>
      <c r="BHM64" s="1">
        <v>14.22</v>
      </c>
      <c r="BHN64" s="1">
        <v>685439203</v>
      </c>
      <c r="BHO64" s="3">
        <f t="shared" si="314"/>
        <v>9746945466.6599998</v>
      </c>
      <c r="BHQ64" s="6">
        <v>37894</v>
      </c>
      <c r="BHR64" s="1">
        <v>25.450399999999998</v>
      </c>
      <c r="BHS64" s="1">
        <v>85870000</v>
      </c>
      <c r="BHT64" s="3">
        <f t="shared" si="315"/>
        <v>2185425848</v>
      </c>
      <c r="BHV64" s="6">
        <v>37894</v>
      </c>
      <c r="BHW64" s="1">
        <v>27.6</v>
      </c>
      <c r="BHX64" s="1">
        <v>34354080</v>
      </c>
      <c r="BHY64" s="3">
        <f t="shared" si="316"/>
        <v>948172608</v>
      </c>
      <c r="BIA64" s="6">
        <v>37894</v>
      </c>
      <c r="BIB64" s="1">
        <v>15</v>
      </c>
      <c r="BIC64" s="1">
        <v>722950475</v>
      </c>
      <c r="BID64" s="3">
        <f t="shared" si="317"/>
        <v>10844257125</v>
      </c>
      <c r="BIF64" s="6">
        <v>37894</v>
      </c>
      <c r="BIG64" s="1">
        <v>27.2</v>
      </c>
      <c r="BIH64" s="1">
        <v>216136500</v>
      </c>
      <c r="BII64" s="3">
        <f t="shared" si="318"/>
        <v>5878912800</v>
      </c>
      <c r="BIK64" s="6">
        <v>37894</v>
      </c>
      <c r="BIL64" s="1">
        <v>3.8416999999999999</v>
      </c>
      <c r="BIM64" s="1">
        <v>100456638</v>
      </c>
      <c r="BIN64" s="3">
        <f t="shared" si="319"/>
        <v>385924266.20459998</v>
      </c>
      <c r="BIP64" s="6">
        <v>37894</v>
      </c>
      <c r="BIQ64" s="1">
        <v>17.12</v>
      </c>
      <c r="BIR64" s="1">
        <v>349264700</v>
      </c>
      <c r="BIS64" s="3">
        <f t="shared" si="320"/>
        <v>5979411664</v>
      </c>
      <c r="BIU64" s="6">
        <v>37894</v>
      </c>
      <c r="BIV64" s="1">
        <v>13.4</v>
      </c>
      <c r="BIW64" s="1">
        <v>165439500</v>
      </c>
      <c r="BIX64" s="3">
        <f t="shared" si="321"/>
        <v>2216889300</v>
      </c>
      <c r="BIZ64" s="6">
        <v>37894</v>
      </c>
      <c r="BJA64" s="1">
        <v>20.53</v>
      </c>
      <c r="BJB64" s="1">
        <v>429261509</v>
      </c>
      <c r="BJC64" s="3">
        <f t="shared" si="322"/>
        <v>8812738779.7700005</v>
      </c>
      <c r="BJH64" s="3" t="str">
        <f t="shared" si="323"/>
        <v/>
      </c>
      <c r="BJJ64" s="6">
        <v>37894</v>
      </c>
      <c r="BJK64" s="1">
        <v>30.91</v>
      </c>
      <c r="BJL64" s="1">
        <v>149700056</v>
      </c>
      <c r="BJM64" s="3">
        <f t="shared" si="324"/>
        <v>4627228730.96</v>
      </c>
      <c r="BJR64" s="3" t="str">
        <f t="shared" si="325"/>
        <v/>
      </c>
      <c r="BJT64" s="6">
        <v>37894</v>
      </c>
      <c r="BJU64" s="1">
        <v>11.11</v>
      </c>
      <c r="BJV64" s="1">
        <v>681178500</v>
      </c>
      <c r="BJW64" s="3">
        <f t="shared" si="326"/>
        <v>7567893135</v>
      </c>
      <c r="BKB64" s="3" t="str">
        <f t="shared" si="327"/>
        <v/>
      </c>
      <c r="BKG64" s="3" t="str">
        <f t="shared" si="328"/>
        <v/>
      </c>
      <c r="BKI64" s="6">
        <v>37894</v>
      </c>
      <c r="BKJ64" s="1">
        <v>39.39</v>
      </c>
      <c r="BKK64" s="1">
        <v>423557902</v>
      </c>
      <c r="BKL64" s="3">
        <f t="shared" si="329"/>
        <v>16683945759.780001</v>
      </c>
      <c r="BKQ64" s="3" t="str">
        <f t="shared" si="330"/>
        <v/>
      </c>
      <c r="BKS64" s="6">
        <v>37894</v>
      </c>
      <c r="BKT64" s="1">
        <v>12.51</v>
      </c>
      <c r="BKU64" s="1">
        <v>25007070</v>
      </c>
      <c r="BKV64" s="3">
        <f t="shared" si="331"/>
        <v>312838445.69999999</v>
      </c>
      <c r="BKX64" s="6">
        <v>37894</v>
      </c>
      <c r="BKY64" s="1">
        <v>45.87</v>
      </c>
      <c r="BKZ64" s="1">
        <v>60861000</v>
      </c>
      <c r="BLA64" s="3">
        <f t="shared" si="332"/>
        <v>2791694070</v>
      </c>
      <c r="BLC64" s="6">
        <v>37894</v>
      </c>
      <c r="BLD64" s="1">
        <v>51.6</v>
      </c>
      <c r="BLE64" s="1">
        <v>578154468</v>
      </c>
      <c r="BLF64" s="3">
        <f t="shared" si="333"/>
        <v>29832770548.799999</v>
      </c>
      <c r="BLH64" s="6">
        <v>37894</v>
      </c>
      <c r="BLI64" s="1">
        <v>62.71</v>
      </c>
      <c r="BLJ64" s="1">
        <v>8219300</v>
      </c>
      <c r="BLK64" s="3">
        <f t="shared" si="334"/>
        <v>515432303</v>
      </c>
      <c r="BLM64" s="6">
        <v>37894</v>
      </c>
      <c r="BLN64" s="1">
        <v>28.43</v>
      </c>
      <c r="BLO64" s="1">
        <v>521374048</v>
      </c>
      <c r="BLP64" s="3">
        <f t="shared" si="335"/>
        <v>14822664184.639999</v>
      </c>
      <c r="BLR64" s="6">
        <v>37894</v>
      </c>
      <c r="BLS64" s="1">
        <v>15.797499999999999</v>
      </c>
      <c r="BLT64" s="1">
        <v>963918092</v>
      </c>
      <c r="BLU64" s="3">
        <f t="shared" si="336"/>
        <v>15227496058.369999</v>
      </c>
      <c r="BLZ64" s="3" t="str">
        <f t="shared" si="337"/>
        <v/>
      </c>
      <c r="BMB64" s="6">
        <v>37894</v>
      </c>
      <c r="BMC64" s="1">
        <v>14.8971</v>
      </c>
      <c r="BMD64" s="1">
        <v>147975900</v>
      </c>
      <c r="BME64" s="3">
        <f t="shared" si="338"/>
        <v>2204411779.8899999</v>
      </c>
      <c r="BMJ64" s="3" t="str">
        <f t="shared" si="339"/>
        <v/>
      </c>
      <c r="BML64" s="6">
        <v>37894</v>
      </c>
      <c r="BMM64" s="1">
        <v>14.736700000000001</v>
      </c>
      <c r="BMN64" s="1">
        <v>147596700</v>
      </c>
      <c r="BMO64" s="3">
        <f t="shared" si="340"/>
        <v>2175088288.8900003</v>
      </c>
      <c r="BMQ64" s="6">
        <v>37894</v>
      </c>
      <c r="BMR64" s="1">
        <v>12.89</v>
      </c>
      <c r="BMS64" s="1">
        <v>314452900</v>
      </c>
      <c r="BMT64" s="3">
        <f t="shared" si="341"/>
        <v>4053297881</v>
      </c>
      <c r="BMY64" s="3" t="str">
        <f t="shared" si="342"/>
        <v/>
      </c>
      <c r="BND64" s="3" t="str">
        <f t="shared" si="343"/>
        <v/>
      </c>
      <c r="BNF64" s="6">
        <v>37894</v>
      </c>
      <c r="BNG64" s="1">
        <v>23.9</v>
      </c>
      <c r="BNH64" s="1">
        <v>104845800</v>
      </c>
      <c r="BNI64" s="3">
        <f t="shared" si="344"/>
        <v>2505814620</v>
      </c>
      <c r="BNK64" s="6">
        <v>37894</v>
      </c>
      <c r="BNL64" s="1">
        <v>33.29</v>
      </c>
      <c r="BNM64" s="1">
        <v>78053500</v>
      </c>
      <c r="BNN64" s="3">
        <f t="shared" si="345"/>
        <v>2598401015</v>
      </c>
      <c r="BNP64" s="6">
        <v>37894</v>
      </c>
      <c r="BNQ64" s="1">
        <v>22.23</v>
      </c>
      <c r="BNR64" s="1">
        <v>150107577</v>
      </c>
      <c r="BNS64" s="3">
        <f t="shared" si="346"/>
        <v>3336891436.71</v>
      </c>
      <c r="BNU64" s="6">
        <v>37894</v>
      </c>
      <c r="BNV64" s="1">
        <v>30.81</v>
      </c>
      <c r="BNW64" s="1">
        <v>22005900</v>
      </c>
      <c r="BNX64" s="3">
        <f t="shared" si="347"/>
        <v>678001779</v>
      </c>
      <c r="BNZ64" s="6">
        <v>37894</v>
      </c>
      <c r="BOA64" s="1">
        <v>46.09</v>
      </c>
      <c r="BOB64" s="1">
        <v>367948474</v>
      </c>
      <c r="BOC64" s="3">
        <f t="shared" si="348"/>
        <v>16958745166.660002</v>
      </c>
      <c r="BOE64" s="6">
        <v>37894</v>
      </c>
      <c r="BOF64" s="1">
        <v>18.64</v>
      </c>
      <c r="BOG64" s="1">
        <v>6898918</v>
      </c>
      <c r="BOH64" s="3">
        <f t="shared" si="349"/>
        <v>128595831.52000001</v>
      </c>
      <c r="BOJ64" s="6">
        <v>37894</v>
      </c>
      <c r="BOK64" s="1">
        <v>8.7896000000000001</v>
      </c>
      <c r="BOL64" s="1">
        <v>811777100</v>
      </c>
      <c r="BOM64" s="3">
        <f t="shared" si="350"/>
        <v>7135195998.1599998</v>
      </c>
      <c r="BOO64" s="6">
        <v>37894</v>
      </c>
      <c r="BOP64" s="1">
        <v>24.12</v>
      </c>
      <c r="BOQ64" s="1">
        <v>329071180</v>
      </c>
      <c r="BOR64" s="3">
        <f t="shared" si="351"/>
        <v>7937196861.6000004</v>
      </c>
      <c r="BOT64" s="6">
        <v>37894</v>
      </c>
      <c r="BOU64" s="1">
        <v>11.2879</v>
      </c>
      <c r="BOV64" s="1">
        <v>1566311280</v>
      </c>
      <c r="BOW64" s="3">
        <f t="shared" si="352"/>
        <v>17680365097.512001</v>
      </c>
      <c r="BOY64" s="6">
        <v>37894</v>
      </c>
      <c r="BOZ64" s="1">
        <v>5.5570000000000004</v>
      </c>
      <c r="BPA64" s="1">
        <v>23518800</v>
      </c>
      <c r="BPB64" s="3">
        <f t="shared" si="353"/>
        <v>130693971.60000001</v>
      </c>
      <c r="BPG64" s="3" t="str">
        <f t="shared" si="354"/>
        <v/>
      </c>
      <c r="BPI64" s="6">
        <v>37894</v>
      </c>
      <c r="BPJ64" s="1">
        <v>11.91</v>
      </c>
      <c r="BPK64" s="1">
        <v>318841400</v>
      </c>
      <c r="BPL64" s="3">
        <f t="shared" si="355"/>
        <v>3797401074</v>
      </c>
      <c r="BPQ64" s="3" t="str">
        <f t="shared" si="356"/>
        <v/>
      </c>
      <c r="BPS64" s="6">
        <v>37894</v>
      </c>
      <c r="BPT64" s="1">
        <v>18.13</v>
      </c>
      <c r="BPU64" s="1">
        <v>1820422922</v>
      </c>
      <c r="BPV64" s="3">
        <f t="shared" si="357"/>
        <v>33004267575.859997</v>
      </c>
      <c r="BQA64" s="3" t="str">
        <f t="shared" si="358"/>
        <v/>
      </c>
      <c r="BQF64" s="3" t="str">
        <f t="shared" si="359"/>
        <v/>
      </c>
      <c r="BQH64" s="6">
        <v>37894</v>
      </c>
      <c r="BQI64" s="1">
        <v>2.3970000000000002</v>
      </c>
      <c r="BQJ64" s="1">
        <v>874559686</v>
      </c>
      <c r="BQK64" s="3">
        <f t="shared" si="360"/>
        <v>2096319567.3420002</v>
      </c>
      <c r="BQM64" s="6">
        <v>37894</v>
      </c>
      <c r="BQN64" s="1">
        <v>19.695</v>
      </c>
      <c r="BQO64" s="1">
        <v>406921620</v>
      </c>
      <c r="BQP64" s="3">
        <f t="shared" si="361"/>
        <v>8014321305.9000006</v>
      </c>
      <c r="BQU64" s="3" t="str">
        <f t="shared" si="362"/>
        <v/>
      </c>
      <c r="BQW64" s="6">
        <v>37894</v>
      </c>
      <c r="BQX64" s="1">
        <v>7.0049999999999999</v>
      </c>
      <c r="BQY64" s="1">
        <v>2006323680</v>
      </c>
      <c r="BQZ64" s="3">
        <f t="shared" si="363"/>
        <v>14054297378.4</v>
      </c>
      <c r="BRB64" s="6">
        <v>37894</v>
      </c>
      <c r="BRC64" s="1">
        <v>5.3232999999999997</v>
      </c>
      <c r="BRD64" s="1">
        <v>1637706459</v>
      </c>
      <c r="BRE64" s="3">
        <f t="shared" si="364"/>
        <v>8718002793.1947002</v>
      </c>
      <c r="BRG64" s="6">
        <v>37894</v>
      </c>
      <c r="BRH64" s="1">
        <v>19.59</v>
      </c>
      <c r="BRI64" s="1">
        <v>3500196859</v>
      </c>
      <c r="BRJ64" s="3">
        <f t="shared" si="365"/>
        <v>68568856467.809998</v>
      </c>
      <c r="BRL64" s="6">
        <v>37894</v>
      </c>
      <c r="BRM64" s="1">
        <v>27.52</v>
      </c>
      <c r="BRN64" s="1">
        <v>3759713384</v>
      </c>
      <c r="BRO64" s="3">
        <f t="shared" si="366"/>
        <v>103467312327.67999</v>
      </c>
      <c r="BRQ64" s="6">
        <v>37894</v>
      </c>
      <c r="BRR64" s="1">
        <v>11.25</v>
      </c>
      <c r="BRS64" s="1">
        <v>2727388309</v>
      </c>
      <c r="BRT64" s="3">
        <f t="shared" si="367"/>
        <v>30683118476.25</v>
      </c>
      <c r="BRV64" s="6">
        <v>37894</v>
      </c>
      <c r="BRW64" s="1">
        <v>35.725000000000001</v>
      </c>
      <c r="BRX64" s="1">
        <v>314604200</v>
      </c>
      <c r="BRY64" s="3">
        <f t="shared" si="368"/>
        <v>11239235045</v>
      </c>
      <c r="BSD64" s="3" t="str">
        <f t="shared" si="369"/>
        <v/>
      </c>
      <c r="BSF64" s="6">
        <v>37894</v>
      </c>
      <c r="BSG64" s="1">
        <v>25.75</v>
      </c>
      <c r="BSH64" s="1">
        <v>646013400</v>
      </c>
      <c r="BSI64" s="3">
        <f t="shared" si="370"/>
        <v>16634845050</v>
      </c>
      <c r="BSN64" s="3" t="str">
        <f t="shared" si="371"/>
        <v/>
      </c>
      <c r="BSS64" s="3" t="str">
        <f t="shared" si="372"/>
        <v/>
      </c>
      <c r="BSU64" s="6">
        <v>37894</v>
      </c>
      <c r="BSV64" s="1">
        <v>1.48</v>
      </c>
      <c r="BSW64" s="1">
        <v>3726552032</v>
      </c>
      <c r="BSX64" s="3">
        <f t="shared" si="373"/>
        <v>5515297007.3599997</v>
      </c>
    </row>
    <row r="65" spans="2:1020 1025:1870" x14ac:dyDescent="0.2">
      <c r="B65" s="6">
        <v>37802</v>
      </c>
      <c r="C65" s="1">
        <v>1055.9999</v>
      </c>
      <c r="D65" s="1">
        <v>223</v>
      </c>
      <c r="E65" s="3">
        <f t="shared" si="0"/>
        <v>235487.97770000002</v>
      </c>
      <c r="G65" s="6">
        <v>37711</v>
      </c>
      <c r="H65" s="1">
        <v>8.0000000000000004E-4</v>
      </c>
      <c r="I65" s="1">
        <v>201700</v>
      </c>
      <c r="J65" s="3">
        <f t="shared" si="1"/>
        <v>161.36000000000001</v>
      </c>
      <c r="O65" s="3" t="str">
        <f t="shared" si="2"/>
        <v/>
      </c>
      <c r="T65" s="3" t="str">
        <f t="shared" si="3"/>
        <v/>
      </c>
      <c r="Y65" s="3" t="str">
        <f t="shared" si="4"/>
        <v/>
      </c>
      <c r="AA65" s="6">
        <v>37802</v>
      </c>
      <c r="AB65" s="1">
        <v>1.25E-4</v>
      </c>
      <c r="AC65" s="1">
        <v>154800</v>
      </c>
      <c r="AD65" s="3">
        <f t="shared" si="5"/>
        <v>19.350000000000001</v>
      </c>
      <c r="AF65" s="6">
        <v>37529</v>
      </c>
      <c r="AG65" s="1">
        <v>1.25E-4</v>
      </c>
      <c r="AH65" s="1">
        <v>867200</v>
      </c>
      <c r="AI65" s="3">
        <f t="shared" si="6"/>
        <v>108.4</v>
      </c>
      <c r="AK65" s="6">
        <v>37802</v>
      </c>
      <c r="AL65" s="1">
        <v>1350.0002999999999</v>
      </c>
      <c r="AM65" s="1">
        <v>2157</v>
      </c>
      <c r="AN65" s="3">
        <f t="shared" si="7"/>
        <v>2911950.6470999997</v>
      </c>
      <c r="AS65" s="3" t="str">
        <f t="shared" si="8"/>
        <v/>
      </c>
      <c r="AX65" s="3" t="str">
        <f t="shared" si="9"/>
        <v/>
      </c>
      <c r="AZ65" s="6">
        <v>37802</v>
      </c>
      <c r="BA65" s="1">
        <v>22727.272700000001</v>
      </c>
      <c r="BB65" s="1">
        <v>786</v>
      </c>
      <c r="BC65" s="3">
        <f t="shared" si="10"/>
        <v>17863636.3422</v>
      </c>
      <c r="BE65" s="6">
        <v>37621</v>
      </c>
      <c r="BF65" s="1">
        <v>1E-3</v>
      </c>
      <c r="BG65" s="1">
        <v>34361800</v>
      </c>
      <c r="BH65" s="3">
        <f t="shared" si="11"/>
        <v>34361.800000000003</v>
      </c>
      <c r="BJ65" s="6">
        <v>37802</v>
      </c>
      <c r="BK65" s="1">
        <v>0.14000000000000001</v>
      </c>
      <c r="BL65" s="1">
        <v>120244230</v>
      </c>
      <c r="BM65" s="3">
        <f t="shared" si="12"/>
        <v>16834192.200000003</v>
      </c>
      <c r="BR65" s="3" t="str">
        <f t="shared" si="13"/>
        <v/>
      </c>
      <c r="BT65" s="6">
        <v>37071</v>
      </c>
      <c r="BU65" s="1">
        <v>0.05</v>
      </c>
      <c r="BV65" s="1">
        <v>367600</v>
      </c>
      <c r="BW65" s="3">
        <f t="shared" si="14"/>
        <v>18380</v>
      </c>
      <c r="CB65" s="3" t="str">
        <f t="shared" si="15"/>
        <v/>
      </c>
      <c r="CD65" s="6">
        <v>37802</v>
      </c>
      <c r="CE65" s="1">
        <v>0.83</v>
      </c>
      <c r="CF65" s="1">
        <v>618142</v>
      </c>
      <c r="CG65" s="3">
        <f t="shared" si="16"/>
        <v>513057.86</v>
      </c>
      <c r="CI65" s="6">
        <v>37802</v>
      </c>
      <c r="CJ65" s="1">
        <v>1.25E-4</v>
      </c>
      <c r="CK65" s="1">
        <v>3167900</v>
      </c>
      <c r="CL65" s="3">
        <f t="shared" si="17"/>
        <v>395.98750000000001</v>
      </c>
      <c r="CQ65" s="3" t="str">
        <f t="shared" si="18"/>
        <v/>
      </c>
      <c r="CS65" s="6">
        <v>37802</v>
      </c>
      <c r="CT65" s="1">
        <v>3.95</v>
      </c>
      <c r="CU65" s="1">
        <v>420616</v>
      </c>
      <c r="CV65" s="3">
        <f t="shared" si="19"/>
        <v>1661433.2000000002</v>
      </c>
      <c r="CX65" s="6">
        <v>37802</v>
      </c>
      <c r="CY65" s="1">
        <v>77.7</v>
      </c>
      <c r="CZ65" s="1">
        <v>3819736</v>
      </c>
      <c r="DA65" s="3">
        <f t="shared" si="20"/>
        <v>296793487.19999999</v>
      </c>
      <c r="DC65" s="6">
        <v>37802</v>
      </c>
      <c r="DD65" s="1">
        <v>0.9</v>
      </c>
      <c r="DE65" s="1">
        <v>51100</v>
      </c>
      <c r="DF65" s="3">
        <f t="shared" si="21"/>
        <v>45990</v>
      </c>
      <c r="DK65" s="3" t="str">
        <f t="shared" si="22"/>
        <v/>
      </c>
      <c r="DM65" s="6">
        <v>37529</v>
      </c>
      <c r="DN65" s="1">
        <v>30</v>
      </c>
      <c r="DO65" s="1">
        <v>1332</v>
      </c>
      <c r="DP65" s="3">
        <f t="shared" si="23"/>
        <v>39960</v>
      </c>
      <c r="DR65" s="6">
        <v>37802</v>
      </c>
      <c r="DS65" s="1">
        <v>44.25</v>
      </c>
      <c r="DT65" s="1">
        <v>30160</v>
      </c>
      <c r="DU65" s="3">
        <f t="shared" si="24"/>
        <v>1334580</v>
      </c>
      <c r="DZ65" s="3" t="str">
        <f t="shared" si="25"/>
        <v/>
      </c>
      <c r="EB65" s="6">
        <v>37802</v>
      </c>
      <c r="EC65" s="1">
        <v>19.2</v>
      </c>
      <c r="ED65" s="1">
        <v>88500</v>
      </c>
      <c r="EE65" s="3">
        <f t="shared" si="26"/>
        <v>1699200</v>
      </c>
      <c r="EG65" s="6">
        <v>37802</v>
      </c>
      <c r="EH65" s="1">
        <v>813.35979999999995</v>
      </c>
      <c r="EI65" s="1">
        <v>84660</v>
      </c>
      <c r="EJ65" s="3">
        <f t="shared" si="27"/>
        <v>68859040.667999998</v>
      </c>
      <c r="EO65" s="3" t="str">
        <f t="shared" si="28"/>
        <v/>
      </c>
      <c r="ET65" s="3" t="str">
        <f t="shared" si="29"/>
        <v/>
      </c>
      <c r="EY65" s="3" t="str">
        <f t="shared" si="30"/>
        <v/>
      </c>
      <c r="FD65" s="3" t="str">
        <f t="shared" si="31"/>
        <v/>
      </c>
      <c r="FI65" s="3" t="str">
        <f t="shared" si="32"/>
        <v/>
      </c>
      <c r="FN65" s="3" t="str">
        <f t="shared" si="33"/>
        <v/>
      </c>
      <c r="FP65" s="6">
        <v>37802</v>
      </c>
      <c r="FQ65" s="1">
        <v>7.0000000000000007E-2</v>
      </c>
      <c r="FR65" s="1">
        <v>1479000</v>
      </c>
      <c r="FS65" s="3">
        <f t="shared" si="34"/>
        <v>103530.00000000001</v>
      </c>
      <c r="FU65" s="6">
        <v>37802</v>
      </c>
      <c r="FV65" s="1">
        <v>360</v>
      </c>
      <c r="FW65" s="1">
        <v>3489</v>
      </c>
      <c r="FX65" s="3">
        <f t="shared" si="35"/>
        <v>1256040</v>
      </c>
      <c r="FZ65" s="6">
        <v>37802</v>
      </c>
      <c r="GA65" s="1">
        <v>368</v>
      </c>
      <c r="GB65" s="1">
        <v>13536</v>
      </c>
      <c r="GC65" s="3">
        <f t="shared" si="36"/>
        <v>4981248</v>
      </c>
      <c r="GE65" s="6">
        <v>37711</v>
      </c>
      <c r="GF65" s="1">
        <v>135</v>
      </c>
      <c r="GG65" s="1">
        <v>1</v>
      </c>
      <c r="GH65" s="3">
        <f t="shared" si="37"/>
        <v>135</v>
      </c>
      <c r="GM65" s="3" t="str">
        <f t="shared" si="38"/>
        <v/>
      </c>
      <c r="GR65" s="3" t="str">
        <f t="shared" si="39"/>
        <v/>
      </c>
      <c r="GW65" s="3" t="str">
        <f t="shared" si="40"/>
        <v/>
      </c>
      <c r="HB65" s="3" t="str">
        <f t="shared" si="41"/>
        <v/>
      </c>
      <c r="HG65" s="3" t="str">
        <f t="shared" si="42"/>
        <v/>
      </c>
      <c r="HL65" s="3" t="str">
        <f t="shared" si="43"/>
        <v/>
      </c>
      <c r="HN65" s="6">
        <v>37802</v>
      </c>
      <c r="HO65" s="1">
        <v>0.13</v>
      </c>
      <c r="HP65" s="1">
        <v>172800</v>
      </c>
      <c r="HQ65" s="3">
        <f t="shared" si="44"/>
        <v>22464</v>
      </c>
      <c r="HS65" s="6">
        <v>37802</v>
      </c>
      <c r="HT65" s="1">
        <v>24.43</v>
      </c>
      <c r="HU65" s="1">
        <v>3481131</v>
      </c>
      <c r="HV65" s="3">
        <f t="shared" si="45"/>
        <v>85044030.329999998</v>
      </c>
      <c r="IA65" s="3" t="str">
        <f t="shared" si="46"/>
        <v/>
      </c>
      <c r="IC65" s="6">
        <v>37711</v>
      </c>
      <c r="ID65" s="1">
        <v>8</v>
      </c>
      <c r="IE65" s="1">
        <v>68</v>
      </c>
      <c r="IF65" s="3">
        <f t="shared" si="47"/>
        <v>544</v>
      </c>
      <c r="IH65" s="6">
        <v>37802</v>
      </c>
      <c r="II65" s="1">
        <v>3</v>
      </c>
      <c r="IJ65" s="1">
        <v>156150</v>
      </c>
      <c r="IK65" s="3">
        <f t="shared" si="48"/>
        <v>468450</v>
      </c>
      <c r="IP65" s="3" t="str">
        <f t="shared" si="49"/>
        <v/>
      </c>
      <c r="IR65" s="6">
        <v>37802</v>
      </c>
      <c r="IS65" s="1">
        <v>720.30029999999999</v>
      </c>
      <c r="IT65" s="1">
        <v>3454</v>
      </c>
      <c r="IU65" s="3">
        <f t="shared" si="50"/>
        <v>2487917.2362000002</v>
      </c>
      <c r="IZ65" s="3" t="str">
        <f t="shared" si="51"/>
        <v/>
      </c>
      <c r="JE65" s="3" t="str">
        <f t="shared" si="52"/>
        <v/>
      </c>
      <c r="JG65" s="6">
        <v>37802</v>
      </c>
      <c r="JH65" s="1">
        <v>7.75</v>
      </c>
      <c r="JI65" s="1">
        <v>1122229</v>
      </c>
      <c r="JJ65" s="3">
        <f t="shared" si="53"/>
        <v>8697274.75</v>
      </c>
      <c r="JO65" s="3" t="str">
        <f t="shared" si="54"/>
        <v/>
      </c>
      <c r="JT65" s="3" t="str">
        <f t="shared" si="55"/>
        <v/>
      </c>
      <c r="JY65" s="3" t="str">
        <f t="shared" si="56"/>
        <v/>
      </c>
      <c r="KA65" s="6">
        <v>36616</v>
      </c>
      <c r="KB65" s="1">
        <v>9.75</v>
      </c>
      <c r="KC65" s="1">
        <v>26600</v>
      </c>
      <c r="KD65" s="3">
        <f t="shared" si="57"/>
        <v>259350</v>
      </c>
      <c r="KI65" s="3" t="str">
        <f t="shared" si="58"/>
        <v/>
      </c>
      <c r="KN65" s="3" t="str">
        <f t="shared" si="59"/>
        <v/>
      </c>
      <c r="KS65" s="3" t="str">
        <f t="shared" si="60"/>
        <v/>
      </c>
      <c r="KU65" s="6">
        <v>37802</v>
      </c>
      <c r="KV65" s="1">
        <v>1.77</v>
      </c>
      <c r="KW65" s="1">
        <v>1745655</v>
      </c>
      <c r="KX65" s="3">
        <f t="shared" si="61"/>
        <v>3089809.35</v>
      </c>
      <c r="LC65" s="3" t="str">
        <f t="shared" si="62"/>
        <v/>
      </c>
      <c r="LE65" s="6">
        <v>37802</v>
      </c>
      <c r="LF65" s="1">
        <v>0.08</v>
      </c>
      <c r="LG65" s="1">
        <v>861500</v>
      </c>
      <c r="LH65" s="3">
        <f t="shared" si="63"/>
        <v>68920</v>
      </c>
      <c r="LJ65" s="6">
        <v>37802</v>
      </c>
      <c r="LK65" s="1">
        <v>109</v>
      </c>
      <c r="LL65" s="1">
        <v>71764</v>
      </c>
      <c r="LM65" s="3">
        <f t="shared" si="64"/>
        <v>7822276</v>
      </c>
      <c r="LO65" s="6">
        <v>37435</v>
      </c>
      <c r="LP65" s="1">
        <v>0.1</v>
      </c>
      <c r="LQ65" s="1">
        <v>7800</v>
      </c>
      <c r="LR65" s="3">
        <f t="shared" si="65"/>
        <v>780</v>
      </c>
      <c r="LW65" s="3" t="str">
        <f t="shared" si="66"/>
        <v/>
      </c>
      <c r="MB65" s="3" t="str">
        <f t="shared" si="67"/>
        <v/>
      </c>
      <c r="MD65" s="6">
        <v>37802</v>
      </c>
      <c r="ME65" s="1">
        <v>0.03</v>
      </c>
      <c r="MF65" s="1">
        <v>1824300</v>
      </c>
      <c r="MG65" s="3">
        <f t="shared" si="68"/>
        <v>54729</v>
      </c>
      <c r="ML65" s="3" t="str">
        <f t="shared" si="69"/>
        <v/>
      </c>
      <c r="MQ65" s="3" t="str">
        <f t="shared" si="70"/>
        <v/>
      </c>
      <c r="MV65" s="3" t="str">
        <f t="shared" si="71"/>
        <v/>
      </c>
      <c r="NA65" s="3" t="str">
        <f t="shared" si="72"/>
        <v/>
      </c>
      <c r="NC65" s="6">
        <v>37802</v>
      </c>
      <c r="ND65" s="1">
        <v>1.46</v>
      </c>
      <c r="NE65" s="1">
        <v>2533847</v>
      </c>
      <c r="NF65" s="3">
        <f t="shared" si="73"/>
        <v>3699416.62</v>
      </c>
      <c r="NK65" s="3" t="str">
        <f t="shared" si="74"/>
        <v/>
      </c>
      <c r="NM65" s="6">
        <v>37802</v>
      </c>
      <c r="NN65" s="1">
        <v>9791.9980419999993</v>
      </c>
      <c r="NO65" s="1">
        <v>4</v>
      </c>
      <c r="NP65" s="3">
        <f t="shared" si="75"/>
        <v>39167.992167999997</v>
      </c>
      <c r="NR65" s="6">
        <v>37802</v>
      </c>
      <c r="NS65" s="1">
        <v>91.1</v>
      </c>
      <c r="NT65" s="1">
        <v>1977606</v>
      </c>
      <c r="NU65" s="3">
        <f t="shared" si="76"/>
        <v>180159906.59999999</v>
      </c>
      <c r="NZ65" s="3" t="str">
        <f t="shared" si="77"/>
        <v/>
      </c>
      <c r="OB65" s="6">
        <v>37802</v>
      </c>
      <c r="OC65" s="1">
        <v>1.73</v>
      </c>
      <c r="OD65" s="1">
        <v>326308</v>
      </c>
      <c r="OE65" s="3">
        <f t="shared" si="78"/>
        <v>564512.84</v>
      </c>
      <c r="OG65" s="6">
        <v>37802</v>
      </c>
      <c r="OH65" s="1">
        <v>2.5000000000000001E-2</v>
      </c>
      <c r="OI65" s="1">
        <v>1632</v>
      </c>
      <c r="OJ65" s="3">
        <f t="shared" si="79"/>
        <v>40.800000000000004</v>
      </c>
      <c r="OO65" s="3" t="str">
        <f t="shared" si="80"/>
        <v/>
      </c>
      <c r="OQ65" s="6">
        <v>37802</v>
      </c>
      <c r="OR65" s="1">
        <v>2373.5998</v>
      </c>
      <c r="OS65" s="1">
        <v>423159</v>
      </c>
      <c r="OT65" s="3">
        <f t="shared" si="81"/>
        <v>1004410117.7682</v>
      </c>
      <c r="OV65" s="6">
        <v>37802</v>
      </c>
      <c r="OW65" s="1">
        <v>0.78</v>
      </c>
      <c r="OX65" s="1">
        <v>351500</v>
      </c>
      <c r="OY65" s="3">
        <f t="shared" si="82"/>
        <v>274170</v>
      </c>
      <c r="PA65" s="6">
        <v>37802</v>
      </c>
      <c r="PB65" s="1">
        <v>4.5</v>
      </c>
      <c r="PC65" s="1">
        <v>683500</v>
      </c>
      <c r="PD65" s="3">
        <f t="shared" si="83"/>
        <v>3075750</v>
      </c>
      <c r="PI65" s="3" t="str">
        <f t="shared" si="84"/>
        <v/>
      </c>
      <c r="PK65" s="6">
        <v>37802</v>
      </c>
      <c r="PL65" s="1">
        <v>0.35</v>
      </c>
      <c r="PM65" s="1">
        <v>180300</v>
      </c>
      <c r="PN65" s="3">
        <f t="shared" si="85"/>
        <v>63104.999999999993</v>
      </c>
      <c r="PS65" s="3" t="str">
        <f t="shared" si="86"/>
        <v/>
      </c>
      <c r="PX65" s="3" t="str">
        <f t="shared" si="87"/>
        <v/>
      </c>
      <c r="QC65" s="3" t="str">
        <f t="shared" si="88"/>
        <v/>
      </c>
      <c r="QE65" s="6">
        <v>37802</v>
      </c>
      <c r="QF65" s="1">
        <v>5</v>
      </c>
      <c r="QG65" s="1">
        <v>421000</v>
      </c>
      <c r="QH65" s="3">
        <f t="shared" si="89"/>
        <v>2105000</v>
      </c>
      <c r="QJ65" s="6">
        <v>36980</v>
      </c>
      <c r="QK65" s="1">
        <v>1</v>
      </c>
      <c r="QL65" s="1">
        <v>8</v>
      </c>
      <c r="QM65" s="3">
        <f t="shared" si="90"/>
        <v>8</v>
      </c>
      <c r="QO65" s="6">
        <v>37802</v>
      </c>
      <c r="QP65" s="1">
        <v>4.8499999999999996</v>
      </c>
      <c r="QQ65" s="1">
        <v>207200</v>
      </c>
      <c r="QR65" s="3">
        <f t="shared" si="91"/>
        <v>1004919.9999999999</v>
      </c>
      <c r="QT65" s="6">
        <v>37802</v>
      </c>
      <c r="QU65" s="1">
        <v>138.75</v>
      </c>
      <c r="QV65" s="1">
        <v>1582593</v>
      </c>
      <c r="QW65" s="3">
        <f t="shared" si="92"/>
        <v>219584778.75</v>
      </c>
      <c r="RB65" s="3" t="str">
        <f t="shared" si="93"/>
        <v/>
      </c>
      <c r="RG65" s="3" t="str">
        <f t="shared" si="94"/>
        <v/>
      </c>
      <c r="RL65" s="3" t="str">
        <f t="shared" si="95"/>
        <v/>
      </c>
      <c r="RN65" s="6">
        <v>37802</v>
      </c>
      <c r="RO65" s="1">
        <v>139.30000000000001</v>
      </c>
      <c r="RP65" s="1">
        <v>1263190</v>
      </c>
      <c r="RQ65" s="3">
        <f t="shared" si="96"/>
        <v>175962367</v>
      </c>
      <c r="RV65" s="3" t="str">
        <f t="shared" si="97"/>
        <v/>
      </c>
      <c r="SA65" s="3" t="str">
        <f t="shared" si="98"/>
        <v/>
      </c>
      <c r="SF65" s="3" t="str">
        <f t="shared" si="99"/>
        <v/>
      </c>
      <c r="SH65" s="6">
        <v>37802</v>
      </c>
      <c r="SI65" s="1">
        <v>15.6</v>
      </c>
      <c r="SJ65" s="1">
        <v>605663</v>
      </c>
      <c r="SK65" s="3">
        <f t="shared" si="100"/>
        <v>9448342.7999999989</v>
      </c>
      <c r="SM65" s="6">
        <v>37621</v>
      </c>
      <c r="SN65" s="1">
        <v>12000</v>
      </c>
      <c r="SO65" s="1">
        <v>1</v>
      </c>
      <c r="SP65" s="3">
        <f t="shared" si="101"/>
        <v>12000</v>
      </c>
      <c r="SU65" s="3" t="str">
        <f t="shared" si="102"/>
        <v/>
      </c>
      <c r="SZ65" s="3" t="str">
        <f t="shared" si="103"/>
        <v/>
      </c>
      <c r="TE65" s="3" t="str">
        <f t="shared" si="104"/>
        <v/>
      </c>
      <c r="TG65" s="6">
        <v>37802</v>
      </c>
      <c r="TH65" s="1">
        <v>31.7</v>
      </c>
      <c r="TI65" s="1">
        <v>565363</v>
      </c>
      <c r="TJ65" s="3">
        <f t="shared" si="105"/>
        <v>17922007.099999998</v>
      </c>
      <c r="TO65" s="3" t="str">
        <f t="shared" si="106"/>
        <v/>
      </c>
      <c r="TQ65" s="6">
        <v>37802</v>
      </c>
      <c r="TR65" s="1">
        <v>13.035</v>
      </c>
      <c r="TS65" s="1">
        <v>3785128</v>
      </c>
      <c r="TT65" s="3">
        <f t="shared" si="107"/>
        <v>49339143.480000004</v>
      </c>
      <c r="TY65" s="3" t="str">
        <f t="shared" si="108"/>
        <v/>
      </c>
      <c r="UA65" s="6">
        <v>37802</v>
      </c>
      <c r="UB65" s="1">
        <v>19.440000000000001</v>
      </c>
      <c r="UC65" s="1">
        <v>7883915</v>
      </c>
      <c r="UD65" s="3">
        <f t="shared" si="109"/>
        <v>153263307.60000002</v>
      </c>
      <c r="UI65" s="3" t="str">
        <f t="shared" si="110"/>
        <v/>
      </c>
      <c r="UN65" s="3" t="str">
        <f t="shared" si="111"/>
        <v/>
      </c>
      <c r="UP65" s="6">
        <v>37802</v>
      </c>
      <c r="UQ65" s="1">
        <v>15</v>
      </c>
      <c r="UR65" s="1">
        <v>11500</v>
      </c>
      <c r="US65" s="3">
        <f t="shared" si="112"/>
        <v>172500</v>
      </c>
      <c r="UX65" s="3" t="str">
        <f t="shared" si="113"/>
        <v/>
      </c>
      <c r="VC65" s="3" t="str">
        <f t="shared" si="114"/>
        <v/>
      </c>
      <c r="VH65" s="3" t="str">
        <f t="shared" si="115"/>
        <v/>
      </c>
      <c r="VM65" s="3" t="str">
        <f t="shared" si="116"/>
        <v/>
      </c>
      <c r="VO65" s="6">
        <v>37802</v>
      </c>
      <c r="VP65" s="1">
        <v>175</v>
      </c>
      <c r="VQ65" s="1">
        <v>7507</v>
      </c>
      <c r="VR65" s="3">
        <f t="shared" si="117"/>
        <v>1313725</v>
      </c>
      <c r="VT65" s="6">
        <v>37802</v>
      </c>
      <c r="VU65" s="1">
        <v>1.04</v>
      </c>
      <c r="VV65" s="1">
        <v>23900</v>
      </c>
      <c r="VW65" s="3">
        <f t="shared" si="118"/>
        <v>24856</v>
      </c>
      <c r="VY65" s="6">
        <v>37802</v>
      </c>
      <c r="VZ65" s="1">
        <v>2.81</v>
      </c>
      <c r="WA65" s="1">
        <v>73396</v>
      </c>
      <c r="WB65" s="3">
        <f t="shared" si="119"/>
        <v>206242.76</v>
      </c>
      <c r="WG65" s="3" t="str">
        <f t="shared" si="120"/>
        <v/>
      </c>
      <c r="WL65" s="3" t="str">
        <f t="shared" si="121"/>
        <v/>
      </c>
      <c r="WQ65" s="3" t="str">
        <f t="shared" si="122"/>
        <v/>
      </c>
      <c r="WV65" s="3" t="str">
        <f t="shared" si="123"/>
        <v/>
      </c>
      <c r="WX65" s="6">
        <v>37802</v>
      </c>
      <c r="WY65" s="1">
        <v>5.05</v>
      </c>
      <c r="WZ65" s="1">
        <v>11661416</v>
      </c>
      <c r="XA65" s="3">
        <f t="shared" si="124"/>
        <v>58890150.799999997</v>
      </c>
      <c r="XC65" s="6">
        <v>37802</v>
      </c>
      <c r="XD65" s="1">
        <v>4.7</v>
      </c>
      <c r="XE65" s="1">
        <v>1251402</v>
      </c>
      <c r="XF65" s="3">
        <f t="shared" si="125"/>
        <v>5881589.4000000004</v>
      </c>
      <c r="XK65" s="3" t="str">
        <f t="shared" si="126"/>
        <v/>
      </c>
      <c r="XP65" s="3" t="str">
        <f t="shared" si="127"/>
        <v/>
      </c>
      <c r="XU65" s="3" t="str">
        <f t="shared" si="128"/>
        <v/>
      </c>
      <c r="XW65" s="6">
        <v>37802</v>
      </c>
      <c r="XX65" s="1">
        <v>512</v>
      </c>
      <c r="XY65" s="1">
        <v>2863</v>
      </c>
      <c r="XZ65" s="3">
        <f t="shared" si="129"/>
        <v>1465856</v>
      </c>
      <c r="YE65" s="3" t="str">
        <f t="shared" si="130"/>
        <v/>
      </c>
      <c r="YG65" s="6">
        <v>37802</v>
      </c>
      <c r="YH65" s="1">
        <v>88</v>
      </c>
      <c r="YI65" s="1">
        <v>1413542</v>
      </c>
      <c r="YJ65" s="3">
        <f t="shared" si="131"/>
        <v>124391696</v>
      </c>
      <c r="YL65" s="6">
        <v>37802</v>
      </c>
      <c r="YM65" s="1">
        <v>3.75</v>
      </c>
      <c r="YN65" s="1">
        <v>571500</v>
      </c>
      <c r="YO65" s="3">
        <f t="shared" si="132"/>
        <v>2143125</v>
      </c>
      <c r="YT65" s="3" t="str">
        <f t="shared" si="133"/>
        <v/>
      </c>
      <c r="YY65" s="3" t="str">
        <f t="shared" si="134"/>
        <v/>
      </c>
      <c r="ZD65" s="3" t="str">
        <f t="shared" si="135"/>
        <v/>
      </c>
      <c r="ZI65" s="3" t="str">
        <f t="shared" si="136"/>
        <v/>
      </c>
      <c r="ZK65" s="6">
        <v>37802</v>
      </c>
      <c r="ZL65" s="1">
        <v>3.22</v>
      </c>
      <c r="ZM65" s="1">
        <v>8492693</v>
      </c>
      <c r="ZN65" s="3">
        <f t="shared" si="137"/>
        <v>27346471.460000001</v>
      </c>
      <c r="ZS65" s="3" t="str">
        <f t="shared" si="138"/>
        <v/>
      </c>
      <c r="ZX65" s="3" t="str">
        <f t="shared" si="139"/>
        <v/>
      </c>
      <c r="AAC65" s="3" t="str">
        <f t="shared" si="140"/>
        <v/>
      </c>
      <c r="AAH65" s="3" t="str">
        <f t="shared" si="141"/>
        <v/>
      </c>
      <c r="AAM65" s="3" t="str">
        <f t="shared" si="142"/>
        <v/>
      </c>
      <c r="AAR65" s="3" t="str">
        <f t="shared" si="143"/>
        <v/>
      </c>
      <c r="AAW65" s="3" t="str">
        <f t="shared" si="144"/>
        <v/>
      </c>
      <c r="ABB65" s="3" t="str">
        <f t="shared" si="145"/>
        <v/>
      </c>
      <c r="ABG65" s="3" t="str">
        <f t="shared" si="146"/>
        <v/>
      </c>
      <c r="ABL65" s="3" t="str">
        <f t="shared" si="147"/>
        <v/>
      </c>
      <c r="ABN65" s="6">
        <v>37802</v>
      </c>
      <c r="ABO65" s="1">
        <v>6.72</v>
      </c>
      <c r="ABP65" s="1">
        <v>1127572</v>
      </c>
      <c r="ABQ65" s="3">
        <f t="shared" si="148"/>
        <v>7577283.8399999999</v>
      </c>
      <c r="ABV65" s="3" t="str">
        <f t="shared" si="149"/>
        <v/>
      </c>
      <c r="ABX65" s="6">
        <v>37802</v>
      </c>
      <c r="ABY65" s="1">
        <v>1.1667000000000001</v>
      </c>
      <c r="ABZ65" s="1">
        <v>34320</v>
      </c>
      <c r="ACA65" s="3">
        <f t="shared" si="150"/>
        <v>40041.144</v>
      </c>
      <c r="ACC65" s="6">
        <v>37802</v>
      </c>
      <c r="ACD65" s="1">
        <v>32.4</v>
      </c>
      <c r="ACE65" s="1">
        <v>4904225</v>
      </c>
      <c r="ACF65" s="3">
        <f t="shared" si="151"/>
        <v>158896890</v>
      </c>
      <c r="ACK65" s="3" t="str">
        <f t="shared" si="152"/>
        <v/>
      </c>
      <c r="ACP65" s="3" t="str">
        <f t="shared" si="153"/>
        <v/>
      </c>
      <c r="ACU65" s="3" t="str">
        <f t="shared" si="154"/>
        <v/>
      </c>
      <c r="ACZ65" s="3" t="str">
        <f t="shared" si="155"/>
        <v/>
      </c>
      <c r="ADB65" s="6">
        <v>37802</v>
      </c>
      <c r="ADC65" s="1">
        <v>10.91</v>
      </c>
      <c r="ADD65" s="1">
        <v>25521860</v>
      </c>
      <c r="ADE65" s="3">
        <f t="shared" si="156"/>
        <v>278443492.60000002</v>
      </c>
      <c r="ADG65" s="6">
        <v>37802</v>
      </c>
      <c r="ADH65" s="1">
        <v>4.07</v>
      </c>
      <c r="ADI65" s="1">
        <v>36296500</v>
      </c>
      <c r="ADJ65" s="3">
        <f t="shared" si="157"/>
        <v>147726755</v>
      </c>
      <c r="ADL65" s="6">
        <v>37802</v>
      </c>
      <c r="ADM65" s="1">
        <v>1.9</v>
      </c>
      <c r="ADN65" s="1">
        <v>2234572</v>
      </c>
      <c r="ADO65" s="3">
        <f t="shared" si="158"/>
        <v>4245686.8</v>
      </c>
      <c r="ADT65" s="3" t="str">
        <f t="shared" si="159"/>
        <v/>
      </c>
      <c r="ADY65" s="3" t="str">
        <f t="shared" si="160"/>
        <v/>
      </c>
      <c r="AED65" s="3" t="str">
        <f t="shared" si="161"/>
        <v/>
      </c>
      <c r="AEF65" s="6">
        <v>37802</v>
      </c>
      <c r="AEG65" s="1">
        <v>9.2596000000000007</v>
      </c>
      <c r="AEH65" s="1">
        <v>449642</v>
      </c>
      <c r="AEI65" s="3">
        <f t="shared" si="162"/>
        <v>4163505.0632000002</v>
      </c>
      <c r="AEN65" s="3" t="str">
        <f t="shared" si="163"/>
        <v/>
      </c>
      <c r="AES65" s="3" t="str">
        <f t="shared" si="164"/>
        <v/>
      </c>
      <c r="AEU65" s="6">
        <v>37802</v>
      </c>
      <c r="AEV65" s="1">
        <v>2.4</v>
      </c>
      <c r="AEW65" s="1">
        <v>16672995</v>
      </c>
      <c r="AEX65" s="3">
        <f t="shared" si="165"/>
        <v>40015188</v>
      </c>
      <c r="AEZ65" s="6">
        <v>37802</v>
      </c>
      <c r="AFA65" s="1">
        <v>21.76</v>
      </c>
      <c r="AFB65" s="1">
        <v>22293288</v>
      </c>
      <c r="AFC65" s="3">
        <f t="shared" si="166"/>
        <v>485101946.88000005</v>
      </c>
      <c r="AFH65" s="3" t="str">
        <f t="shared" si="167"/>
        <v/>
      </c>
      <c r="AFM65" s="3" t="str">
        <f t="shared" si="168"/>
        <v/>
      </c>
      <c r="AFR65" s="3" t="str">
        <f t="shared" si="169"/>
        <v/>
      </c>
      <c r="AFW65" s="3" t="str">
        <f t="shared" si="170"/>
        <v/>
      </c>
      <c r="AGB65" s="3" t="str">
        <f t="shared" si="171"/>
        <v/>
      </c>
      <c r="AGD65" s="6">
        <v>37802</v>
      </c>
      <c r="AGE65" s="1">
        <v>6.9542000000000002</v>
      </c>
      <c r="AGF65" s="1">
        <v>134104814</v>
      </c>
      <c r="AGG65" s="3">
        <f t="shared" si="172"/>
        <v>932591697.51880002</v>
      </c>
      <c r="AGL65" s="3" t="str">
        <f t="shared" si="173"/>
        <v/>
      </c>
      <c r="AGQ65" s="3" t="str">
        <f t="shared" si="174"/>
        <v/>
      </c>
      <c r="AGS65" s="6">
        <v>37802</v>
      </c>
      <c r="AGT65" s="1">
        <v>4.8</v>
      </c>
      <c r="AGU65" s="1">
        <v>3419200</v>
      </c>
      <c r="AGV65" s="3">
        <f t="shared" si="175"/>
        <v>16412160</v>
      </c>
      <c r="AGX65" s="6">
        <v>37802</v>
      </c>
      <c r="AGY65" s="1">
        <v>1.22</v>
      </c>
      <c r="AGZ65" s="1">
        <v>15441055</v>
      </c>
      <c r="AHA65" s="3">
        <f t="shared" si="176"/>
        <v>18838087.099999998</v>
      </c>
      <c r="AHC65" s="6">
        <v>37802</v>
      </c>
      <c r="AHD65" s="1">
        <v>3.65</v>
      </c>
      <c r="AHE65" s="1">
        <v>1955511</v>
      </c>
      <c r="AHF65" s="3">
        <f t="shared" si="177"/>
        <v>7137615.1499999994</v>
      </c>
      <c r="AHK65" s="3" t="str">
        <f t="shared" si="178"/>
        <v/>
      </c>
      <c r="AHP65" s="3" t="str">
        <f t="shared" si="179"/>
        <v/>
      </c>
      <c r="AHU65" s="3" t="str">
        <f t="shared" si="180"/>
        <v/>
      </c>
      <c r="AHZ65" s="3" t="str">
        <f t="shared" si="181"/>
        <v/>
      </c>
      <c r="AIE65" s="3" t="str">
        <f t="shared" si="182"/>
        <v/>
      </c>
      <c r="AIJ65" s="3" t="str">
        <f t="shared" si="183"/>
        <v/>
      </c>
      <c r="AIO65" s="3" t="str">
        <f t="shared" si="184"/>
        <v/>
      </c>
      <c r="AIT65" s="3" t="str">
        <f t="shared" si="185"/>
        <v/>
      </c>
      <c r="AIY65" s="3" t="str">
        <f t="shared" si="186"/>
        <v/>
      </c>
      <c r="AJD65" s="3" t="str">
        <f t="shared" si="187"/>
        <v/>
      </c>
      <c r="AJI65" s="3" t="str">
        <f t="shared" si="188"/>
        <v/>
      </c>
      <c r="AJN65" s="3" t="str">
        <f t="shared" si="189"/>
        <v/>
      </c>
      <c r="AJS65" s="3" t="str">
        <f t="shared" si="190"/>
        <v/>
      </c>
      <c r="AJU65" s="6">
        <v>37802</v>
      </c>
      <c r="AJV65" s="1">
        <v>11.7</v>
      </c>
      <c r="AJW65" s="1">
        <v>3993171</v>
      </c>
      <c r="AJX65" s="3">
        <f t="shared" si="191"/>
        <v>46720100.699999996</v>
      </c>
      <c r="AKC65" s="3" t="str">
        <f t="shared" si="192"/>
        <v/>
      </c>
      <c r="AKH65" s="3" t="str">
        <f t="shared" si="193"/>
        <v/>
      </c>
      <c r="AKM65" s="3" t="str">
        <f t="shared" si="194"/>
        <v/>
      </c>
      <c r="AKR65" s="3" t="str">
        <f t="shared" si="195"/>
        <v/>
      </c>
      <c r="AKT65" s="6">
        <v>37802</v>
      </c>
      <c r="AKU65" s="1">
        <v>12.05</v>
      </c>
      <c r="AKV65" s="1">
        <v>1503064</v>
      </c>
      <c r="AKW65" s="3">
        <f t="shared" si="196"/>
        <v>18111921.199999999</v>
      </c>
      <c r="AKY65" s="6">
        <v>37802</v>
      </c>
      <c r="AKZ65" s="1">
        <v>10.83</v>
      </c>
      <c r="ALA65" s="1">
        <v>1595733</v>
      </c>
      <c r="ALB65" s="3">
        <f t="shared" si="197"/>
        <v>17281788.390000001</v>
      </c>
      <c r="ALG65" s="3" t="str">
        <f t="shared" si="198"/>
        <v/>
      </c>
      <c r="ALI65" s="6">
        <v>37802</v>
      </c>
      <c r="ALJ65" s="1">
        <v>8.56</v>
      </c>
      <c r="ALK65" s="1">
        <v>33157449</v>
      </c>
      <c r="ALL65" s="3">
        <f t="shared" si="199"/>
        <v>283827763.44</v>
      </c>
      <c r="ALQ65" s="3" t="str">
        <f t="shared" si="200"/>
        <v/>
      </c>
      <c r="ALV65" s="3" t="str">
        <f t="shared" si="201"/>
        <v/>
      </c>
      <c r="AMA65" s="3" t="str">
        <f t="shared" si="202"/>
        <v/>
      </c>
      <c r="AMF65" s="3" t="str">
        <f t="shared" si="203"/>
        <v/>
      </c>
      <c r="AMK65" s="3" t="str">
        <f t="shared" si="204"/>
        <v/>
      </c>
      <c r="AMP65" s="3" t="str">
        <f t="shared" si="205"/>
        <v/>
      </c>
      <c r="AMU65" s="3" t="str">
        <f t="shared" si="206"/>
        <v/>
      </c>
      <c r="AMZ65" s="3" t="str">
        <f t="shared" si="207"/>
        <v/>
      </c>
      <c r="ANB65" s="6">
        <v>37802</v>
      </c>
      <c r="ANC65" s="1">
        <v>6.968</v>
      </c>
      <c r="AND65" s="1">
        <v>10314398</v>
      </c>
      <c r="ANE65" s="3">
        <f t="shared" si="208"/>
        <v>71870725.263999999</v>
      </c>
      <c r="ANJ65" s="3" t="str">
        <f t="shared" si="209"/>
        <v/>
      </c>
      <c r="ANO65" s="3" t="str">
        <f t="shared" si="210"/>
        <v/>
      </c>
      <c r="ANT65" s="3" t="str">
        <f t="shared" si="211"/>
        <v/>
      </c>
      <c r="ANV65" s="6">
        <v>37802</v>
      </c>
      <c r="ANW65" s="1">
        <v>7.99</v>
      </c>
      <c r="ANX65" s="1">
        <v>2222230</v>
      </c>
      <c r="ANY65" s="3">
        <f t="shared" si="212"/>
        <v>17755617.699999999</v>
      </c>
      <c r="AOD65" s="3" t="str">
        <f t="shared" si="213"/>
        <v/>
      </c>
      <c r="AOI65" s="3" t="str">
        <f t="shared" si="214"/>
        <v/>
      </c>
      <c r="AOK65" s="6">
        <v>37802</v>
      </c>
      <c r="AOL65" s="1">
        <v>133.6</v>
      </c>
      <c r="AOM65" s="1">
        <v>44370</v>
      </c>
      <c r="AON65" s="3">
        <f t="shared" si="215"/>
        <v>5927832</v>
      </c>
      <c r="AOS65" s="3" t="str">
        <f t="shared" si="216"/>
        <v/>
      </c>
      <c r="AOX65" s="3" t="str">
        <f t="shared" si="217"/>
        <v/>
      </c>
      <c r="APC65" s="3" t="str">
        <f t="shared" si="218"/>
        <v/>
      </c>
      <c r="APH65" s="3" t="str">
        <f t="shared" si="219"/>
        <v/>
      </c>
      <c r="APM65" s="3" t="str">
        <f t="shared" si="220"/>
        <v/>
      </c>
      <c r="APR65" s="3" t="str">
        <f t="shared" si="221"/>
        <v/>
      </c>
      <c r="APW65" s="3" t="str">
        <f t="shared" si="222"/>
        <v/>
      </c>
      <c r="APY65" s="6">
        <v>37802</v>
      </c>
      <c r="APZ65" s="1">
        <v>8.18</v>
      </c>
      <c r="AQA65" s="1">
        <v>8329493</v>
      </c>
      <c r="AQB65" s="3">
        <f t="shared" si="223"/>
        <v>68135252.739999995</v>
      </c>
      <c r="AQG65" s="3" t="str">
        <f t="shared" si="224"/>
        <v/>
      </c>
      <c r="AQL65" s="3" t="str">
        <f t="shared" si="225"/>
        <v/>
      </c>
      <c r="AQQ65" s="3" t="str">
        <f t="shared" si="226"/>
        <v/>
      </c>
      <c r="AQS65" s="6">
        <v>37802</v>
      </c>
      <c r="AQT65" s="1">
        <v>6.46</v>
      </c>
      <c r="AQU65" s="1">
        <v>2151660</v>
      </c>
      <c r="AQV65" s="3">
        <f t="shared" si="227"/>
        <v>13899723.6</v>
      </c>
      <c r="ARA65" s="3" t="str">
        <f t="shared" si="228"/>
        <v/>
      </c>
      <c r="ARF65" s="3" t="str">
        <f t="shared" si="229"/>
        <v/>
      </c>
      <c r="ARH65" s="6">
        <v>37802</v>
      </c>
      <c r="ARI65" s="1">
        <v>0.5</v>
      </c>
      <c r="ARJ65" s="1">
        <v>5039802</v>
      </c>
      <c r="ARK65" s="3">
        <f t="shared" si="230"/>
        <v>2519901</v>
      </c>
      <c r="ARP65" s="3" t="str">
        <f t="shared" si="231"/>
        <v/>
      </c>
      <c r="ARU65" s="3" t="str">
        <f t="shared" si="232"/>
        <v/>
      </c>
      <c r="ARZ65" s="3" t="str">
        <f t="shared" si="233"/>
        <v/>
      </c>
      <c r="ASE65" s="3" t="str">
        <f t="shared" si="234"/>
        <v/>
      </c>
      <c r="ASJ65" s="3" t="str">
        <f t="shared" si="235"/>
        <v/>
      </c>
      <c r="ASO65" s="3" t="str">
        <f t="shared" si="236"/>
        <v/>
      </c>
      <c r="ASQ65" s="6">
        <v>37802</v>
      </c>
      <c r="ASR65" s="1">
        <v>8.9666999999999994</v>
      </c>
      <c r="ASS65" s="1">
        <v>24430307</v>
      </c>
      <c r="AST65" s="3">
        <f t="shared" si="237"/>
        <v>219059233.77689999</v>
      </c>
      <c r="ASY65" s="3" t="str">
        <f t="shared" si="238"/>
        <v/>
      </c>
      <c r="ATD65" s="3" t="str">
        <f t="shared" si="239"/>
        <v/>
      </c>
      <c r="ATF65" s="6">
        <v>37802</v>
      </c>
      <c r="ATG65" s="1">
        <v>5.2652999999999999</v>
      </c>
      <c r="ATH65" s="1">
        <v>262702174</v>
      </c>
      <c r="ATI65" s="3">
        <f t="shared" si="240"/>
        <v>1383205756.7621999</v>
      </c>
      <c r="ATN65" s="3" t="str">
        <f t="shared" si="241"/>
        <v/>
      </c>
      <c r="ATS65" s="3" t="str">
        <f t="shared" si="242"/>
        <v/>
      </c>
      <c r="ATX65" s="3" t="str">
        <f t="shared" si="243"/>
        <v/>
      </c>
      <c r="ATZ65" s="6">
        <v>37802</v>
      </c>
      <c r="AUA65" s="1">
        <v>14.208299999999999</v>
      </c>
      <c r="AUB65" s="1">
        <v>837000</v>
      </c>
      <c r="AUC65" s="3">
        <f t="shared" si="244"/>
        <v>11892347.1</v>
      </c>
      <c r="AUH65" s="3" t="str">
        <f t="shared" si="245"/>
        <v/>
      </c>
      <c r="AUM65" s="3" t="str">
        <f t="shared" si="246"/>
        <v/>
      </c>
      <c r="AUR65" s="3" t="str">
        <f t="shared" si="247"/>
        <v/>
      </c>
      <c r="AUW65" s="3" t="str">
        <f t="shared" si="248"/>
        <v/>
      </c>
      <c r="AVB65" s="3" t="str">
        <f t="shared" si="249"/>
        <v/>
      </c>
      <c r="AVD65" s="6">
        <v>37802</v>
      </c>
      <c r="AVE65" s="1">
        <v>16.52</v>
      </c>
      <c r="AVF65" s="1">
        <v>110702968</v>
      </c>
      <c r="AVG65" s="3">
        <f t="shared" si="250"/>
        <v>1828813031.3599999</v>
      </c>
      <c r="AVI65" s="6">
        <v>37802</v>
      </c>
      <c r="AVJ65" s="1">
        <v>21.67</v>
      </c>
      <c r="AVK65" s="1">
        <v>19864200</v>
      </c>
      <c r="AVL65" s="3">
        <f t="shared" si="251"/>
        <v>430457214.00000006</v>
      </c>
      <c r="AVQ65" s="3" t="str">
        <f t="shared" si="252"/>
        <v/>
      </c>
      <c r="AVV65" s="3" t="str">
        <f t="shared" si="253"/>
        <v/>
      </c>
      <c r="AWA65" s="3" t="str">
        <f t="shared" si="254"/>
        <v/>
      </c>
      <c r="AWF65" s="3" t="str">
        <f t="shared" si="255"/>
        <v/>
      </c>
      <c r="AWK65" s="3" t="str">
        <f t="shared" si="256"/>
        <v/>
      </c>
      <c r="AWP65" s="3" t="str">
        <f t="shared" si="257"/>
        <v/>
      </c>
      <c r="AWU65" s="3" t="str">
        <f t="shared" si="258"/>
        <v/>
      </c>
      <c r="AWZ65" s="3" t="str">
        <f t="shared" si="259"/>
        <v/>
      </c>
      <c r="AXE65" s="3" t="str">
        <f t="shared" si="260"/>
        <v/>
      </c>
      <c r="AXG65" s="6">
        <v>37802</v>
      </c>
      <c r="AXH65" s="1">
        <v>3.8425000000000002</v>
      </c>
      <c r="AXI65" s="1">
        <v>7760328</v>
      </c>
      <c r="AXJ65" s="3">
        <f t="shared" si="261"/>
        <v>29819060.340000004</v>
      </c>
      <c r="AXO65" s="3" t="str">
        <f t="shared" si="262"/>
        <v/>
      </c>
      <c r="AXT65" s="3" t="str">
        <f t="shared" si="263"/>
        <v/>
      </c>
      <c r="AXY65" s="3" t="str">
        <f t="shared" si="264"/>
        <v/>
      </c>
      <c r="AYA65" s="6">
        <v>37802</v>
      </c>
      <c r="AYB65" s="1">
        <v>9.9700000000000006</v>
      </c>
      <c r="AYC65" s="1">
        <v>8884262</v>
      </c>
      <c r="AYD65" s="3">
        <f t="shared" si="265"/>
        <v>88576092.140000001</v>
      </c>
      <c r="AYF65" s="6">
        <v>37802</v>
      </c>
      <c r="AYG65" s="1">
        <v>20.2</v>
      </c>
      <c r="AYH65" s="1">
        <v>27115300</v>
      </c>
      <c r="AYI65" s="3">
        <f t="shared" si="266"/>
        <v>547729060</v>
      </c>
      <c r="AYN65" s="3" t="str">
        <f t="shared" si="267"/>
        <v/>
      </c>
      <c r="AYP65" s="6">
        <v>37802</v>
      </c>
      <c r="AYQ65" s="1">
        <v>14.06</v>
      </c>
      <c r="AYR65" s="1">
        <v>3065600</v>
      </c>
      <c r="AYS65" s="3">
        <f t="shared" si="268"/>
        <v>43102336</v>
      </c>
      <c r="AYX65" s="3" t="str">
        <f t="shared" si="269"/>
        <v/>
      </c>
      <c r="AYZ65" s="6">
        <v>37802</v>
      </c>
      <c r="AZA65" s="1">
        <v>15.9054</v>
      </c>
      <c r="AZB65" s="1">
        <v>227070399</v>
      </c>
      <c r="AZC65" s="3">
        <f t="shared" si="270"/>
        <v>3611645524.2546</v>
      </c>
      <c r="AZH65" s="3" t="str">
        <f t="shared" si="271"/>
        <v/>
      </c>
      <c r="AZJ65" s="6">
        <v>37802</v>
      </c>
      <c r="AZK65" s="1">
        <v>24.31</v>
      </c>
      <c r="AZL65" s="1">
        <v>35673658</v>
      </c>
      <c r="AZM65" s="3">
        <f t="shared" si="272"/>
        <v>867226625.9799999</v>
      </c>
      <c r="AZR65" s="3" t="str">
        <f t="shared" si="273"/>
        <v/>
      </c>
      <c r="AZT65" s="6">
        <v>37802</v>
      </c>
      <c r="AZU65" s="1">
        <v>19.93</v>
      </c>
      <c r="AZV65" s="1">
        <v>54360780</v>
      </c>
      <c r="AZW65" s="3">
        <f t="shared" si="274"/>
        <v>1083410345.4000001</v>
      </c>
      <c r="BAB65" s="3" t="str">
        <f t="shared" si="275"/>
        <v/>
      </c>
      <c r="BAG65" s="3" t="str">
        <f t="shared" si="276"/>
        <v/>
      </c>
      <c r="BAL65" s="3" t="str">
        <f t="shared" si="277"/>
        <v/>
      </c>
      <c r="BAQ65" s="3" t="str">
        <f t="shared" si="278"/>
        <v/>
      </c>
      <c r="BAS65" s="6">
        <v>37802</v>
      </c>
      <c r="BAT65" s="1">
        <v>12.24</v>
      </c>
      <c r="BAU65" s="1">
        <v>32927411</v>
      </c>
      <c r="BAV65" s="3">
        <f t="shared" si="279"/>
        <v>403031510.63999999</v>
      </c>
      <c r="BBA65" s="3" t="str">
        <f t="shared" si="280"/>
        <v/>
      </c>
      <c r="BBF65" s="3" t="str">
        <f t="shared" si="281"/>
        <v/>
      </c>
      <c r="BBK65" s="3" t="str">
        <f t="shared" si="282"/>
        <v/>
      </c>
      <c r="BBP65" s="3" t="str">
        <f t="shared" si="283"/>
        <v/>
      </c>
      <c r="BBU65" s="3" t="str">
        <f t="shared" si="284"/>
        <v/>
      </c>
      <c r="BBW65" s="6">
        <v>37802</v>
      </c>
      <c r="BBX65" s="1">
        <v>37.92</v>
      </c>
      <c r="BBY65" s="1">
        <v>69118180</v>
      </c>
      <c r="BBZ65" s="3">
        <f t="shared" si="285"/>
        <v>2620961385.5999999</v>
      </c>
      <c r="BCE65" s="3" t="str">
        <f t="shared" si="286"/>
        <v/>
      </c>
      <c r="BCJ65" s="3" t="str">
        <f t="shared" si="287"/>
        <v/>
      </c>
      <c r="BCO65" s="3" t="str">
        <f t="shared" si="288"/>
        <v/>
      </c>
      <c r="BCT65" s="3" t="str">
        <f t="shared" si="289"/>
        <v/>
      </c>
      <c r="BCY65" s="3" t="str">
        <f t="shared" si="290"/>
        <v/>
      </c>
      <c r="BDD65" s="3" t="str">
        <f t="shared" si="291"/>
        <v/>
      </c>
      <c r="BDI65" s="3" t="str">
        <f t="shared" si="292"/>
        <v/>
      </c>
      <c r="BDN65" s="3" t="str">
        <f t="shared" si="293"/>
        <v/>
      </c>
      <c r="BDS65" s="3" t="str">
        <f t="shared" si="294"/>
        <v/>
      </c>
      <c r="BDU65" s="6">
        <v>37802</v>
      </c>
      <c r="BDV65" s="1">
        <v>9.17</v>
      </c>
      <c r="BDW65" s="1">
        <v>41011723</v>
      </c>
      <c r="BDX65" s="3">
        <f t="shared" si="295"/>
        <v>376077499.91000003</v>
      </c>
      <c r="BDZ65" s="6">
        <v>37802</v>
      </c>
      <c r="BEA65" s="1">
        <v>11.03</v>
      </c>
      <c r="BEB65" s="1">
        <v>137765523</v>
      </c>
      <c r="BEC65" s="3">
        <f t="shared" si="296"/>
        <v>1519553718.6899998</v>
      </c>
      <c r="BEH65" s="3" t="str">
        <f t="shared" si="297"/>
        <v/>
      </c>
      <c r="BEM65" s="3" t="str">
        <f t="shared" si="298"/>
        <v/>
      </c>
      <c r="BER65" s="3" t="str">
        <f t="shared" si="299"/>
        <v/>
      </c>
      <c r="BET65" s="6">
        <v>37802</v>
      </c>
      <c r="BEU65" s="1">
        <v>29.2</v>
      </c>
      <c r="BEV65" s="1">
        <v>82913900</v>
      </c>
      <c r="BEW65" s="3">
        <f t="shared" si="300"/>
        <v>2421085880</v>
      </c>
      <c r="BEY65" s="6">
        <v>37802</v>
      </c>
      <c r="BEZ65" s="1">
        <v>34.299999999999997</v>
      </c>
      <c r="BFA65" s="1">
        <v>38831850</v>
      </c>
      <c r="BFB65" s="3">
        <f t="shared" si="301"/>
        <v>1331932455</v>
      </c>
      <c r="BFG65" s="3" t="str">
        <f t="shared" si="302"/>
        <v/>
      </c>
      <c r="BFL65" s="3" t="str">
        <f t="shared" si="303"/>
        <v/>
      </c>
      <c r="BFN65" s="6">
        <v>37802</v>
      </c>
      <c r="BFO65" s="1">
        <v>5.92</v>
      </c>
      <c r="BFP65" s="1">
        <v>875186408</v>
      </c>
      <c r="BFQ65" s="3">
        <f t="shared" si="304"/>
        <v>5181103535.3599997</v>
      </c>
      <c r="BFS65" s="6">
        <v>37802</v>
      </c>
      <c r="BFT65" s="1">
        <v>1.9097</v>
      </c>
      <c r="BFU65" s="1">
        <v>181517600</v>
      </c>
      <c r="BFV65" s="3">
        <f t="shared" si="305"/>
        <v>346644160.71999997</v>
      </c>
      <c r="BGA65" s="3" t="str">
        <f t="shared" si="306"/>
        <v/>
      </c>
      <c r="BGF65" s="3" t="str">
        <f t="shared" si="307"/>
        <v/>
      </c>
      <c r="BGK65" s="3" t="str">
        <f t="shared" si="308"/>
        <v/>
      </c>
      <c r="BGM65" s="6">
        <v>37802</v>
      </c>
      <c r="BGN65" s="1">
        <v>24.27</v>
      </c>
      <c r="BGO65" s="1">
        <v>11483225</v>
      </c>
      <c r="BGP65" s="3">
        <f t="shared" si="309"/>
        <v>278697870.75</v>
      </c>
      <c r="BGR65" s="6">
        <v>37802</v>
      </c>
      <c r="BGS65" s="1">
        <v>18.940000000000001</v>
      </c>
      <c r="BGT65" s="1">
        <v>50350200</v>
      </c>
      <c r="BGU65" s="3">
        <f t="shared" si="310"/>
        <v>953632788.00000012</v>
      </c>
      <c r="BGZ65" s="3" t="str">
        <f t="shared" si="311"/>
        <v/>
      </c>
      <c r="BHB65" s="6">
        <v>37802</v>
      </c>
      <c r="BHC65" s="1">
        <v>6.87</v>
      </c>
      <c r="BHD65" s="1">
        <v>24544310</v>
      </c>
      <c r="BHE65" s="3">
        <f t="shared" si="312"/>
        <v>168619409.69999999</v>
      </c>
      <c r="BHJ65" s="3" t="str">
        <f t="shared" si="313"/>
        <v/>
      </c>
      <c r="BHL65" s="6">
        <v>37802</v>
      </c>
      <c r="BHM65" s="1">
        <v>10.43</v>
      </c>
      <c r="BHN65" s="1">
        <v>559865410</v>
      </c>
      <c r="BHO65" s="3">
        <f t="shared" si="314"/>
        <v>5839396226.3000002</v>
      </c>
      <c r="BHQ65" s="6">
        <v>37802</v>
      </c>
      <c r="BHR65" s="1">
        <v>25.490300000000001</v>
      </c>
      <c r="BHS65" s="1">
        <v>92576600</v>
      </c>
      <c r="BHT65" s="3">
        <f t="shared" si="315"/>
        <v>2359805306.98</v>
      </c>
      <c r="BHV65" s="6">
        <v>37802</v>
      </c>
      <c r="BHW65" s="1">
        <v>23.81</v>
      </c>
      <c r="BHX65" s="1">
        <v>46738946</v>
      </c>
      <c r="BHY65" s="3">
        <f t="shared" si="316"/>
        <v>1112854304.26</v>
      </c>
      <c r="BIA65" s="6">
        <v>37802</v>
      </c>
      <c r="BIB65" s="1">
        <v>12.47</v>
      </c>
      <c r="BIC65" s="1">
        <v>913776003</v>
      </c>
      <c r="BID65" s="3">
        <f t="shared" si="317"/>
        <v>11394786757.41</v>
      </c>
      <c r="BIF65" s="6">
        <v>37802</v>
      </c>
      <c r="BIG65" s="1">
        <v>17.649999999999999</v>
      </c>
      <c r="BIH65" s="1">
        <v>152032400</v>
      </c>
      <c r="BII65" s="3">
        <f t="shared" si="318"/>
        <v>2683371860</v>
      </c>
      <c r="BIK65" s="6">
        <v>37802</v>
      </c>
      <c r="BIL65" s="1">
        <v>3.8467000000000002</v>
      </c>
      <c r="BIM65" s="1">
        <v>125851338</v>
      </c>
      <c r="BIN65" s="3">
        <f t="shared" si="319"/>
        <v>484112341.88460004</v>
      </c>
      <c r="BIP65" s="6">
        <v>37802</v>
      </c>
      <c r="BIQ65" s="1">
        <v>18.760000000000002</v>
      </c>
      <c r="BIR65" s="1">
        <v>407041000</v>
      </c>
      <c r="BIS65" s="3">
        <f t="shared" si="320"/>
        <v>7636089160.000001</v>
      </c>
      <c r="BIU65" s="6">
        <v>37802</v>
      </c>
      <c r="BIV65" s="1">
        <v>12.06</v>
      </c>
      <c r="BIW65" s="1">
        <v>108974600</v>
      </c>
      <c r="BIX65" s="3">
        <f t="shared" si="321"/>
        <v>1314233676</v>
      </c>
      <c r="BIZ65" s="6">
        <v>37802</v>
      </c>
      <c r="BJA65" s="1">
        <v>16.079999999999998</v>
      </c>
      <c r="BJB65" s="1">
        <v>437328764</v>
      </c>
      <c r="BJC65" s="3">
        <f t="shared" si="322"/>
        <v>7032246525.1199989</v>
      </c>
      <c r="BJH65" s="3" t="str">
        <f t="shared" si="323"/>
        <v/>
      </c>
      <c r="BJJ65" s="6">
        <v>37802</v>
      </c>
      <c r="BJK65" s="1">
        <v>30.965</v>
      </c>
      <c r="BJL65" s="1">
        <v>203703088</v>
      </c>
      <c r="BJM65" s="3">
        <f t="shared" si="324"/>
        <v>6307666119.9200001</v>
      </c>
      <c r="BJR65" s="3" t="str">
        <f t="shared" si="325"/>
        <v/>
      </c>
      <c r="BJT65" s="6">
        <v>37802</v>
      </c>
      <c r="BJU65" s="1">
        <v>6.41</v>
      </c>
      <c r="BJV65" s="1">
        <v>565942400</v>
      </c>
      <c r="BJW65" s="3">
        <f t="shared" si="326"/>
        <v>3627690784</v>
      </c>
      <c r="BKB65" s="3" t="str">
        <f t="shared" si="327"/>
        <v/>
      </c>
      <c r="BKG65" s="3" t="str">
        <f t="shared" si="328"/>
        <v/>
      </c>
      <c r="BKI65" s="6">
        <v>37802</v>
      </c>
      <c r="BKJ65" s="1">
        <v>34.1</v>
      </c>
      <c r="BKK65" s="1">
        <v>534164847</v>
      </c>
      <c r="BKL65" s="3">
        <f t="shared" si="329"/>
        <v>18215021282.700001</v>
      </c>
      <c r="BKQ65" s="3" t="str">
        <f t="shared" si="330"/>
        <v/>
      </c>
      <c r="BKS65" s="6">
        <v>37802</v>
      </c>
      <c r="BKT65" s="1">
        <v>12.6</v>
      </c>
      <c r="BKU65" s="1">
        <v>27424506</v>
      </c>
      <c r="BKV65" s="3">
        <f t="shared" si="331"/>
        <v>345548775.59999996</v>
      </c>
      <c r="BKX65" s="6">
        <v>37802</v>
      </c>
      <c r="BKY65" s="1">
        <v>42.65</v>
      </c>
      <c r="BKZ65" s="1">
        <v>92794100</v>
      </c>
      <c r="BLA65" s="3">
        <f t="shared" si="332"/>
        <v>3957668365</v>
      </c>
      <c r="BLC65" s="6">
        <v>37802</v>
      </c>
      <c r="BLD65" s="1">
        <v>46.46</v>
      </c>
      <c r="BLE65" s="1">
        <v>683211042</v>
      </c>
      <c r="BLF65" s="3">
        <f t="shared" si="333"/>
        <v>31741985011.32</v>
      </c>
      <c r="BLH65" s="6">
        <v>37802</v>
      </c>
      <c r="BLI65" s="1">
        <v>57.25</v>
      </c>
      <c r="BLJ65" s="1">
        <v>5818200</v>
      </c>
      <c r="BLK65" s="3">
        <f t="shared" si="334"/>
        <v>333091950</v>
      </c>
      <c r="BLM65" s="6">
        <v>37802</v>
      </c>
      <c r="BLN65" s="1">
        <v>25.3</v>
      </c>
      <c r="BLO65" s="1">
        <v>595149082</v>
      </c>
      <c r="BLP65" s="3">
        <f t="shared" si="335"/>
        <v>15057271774.6</v>
      </c>
      <c r="BLR65" s="6">
        <v>37802</v>
      </c>
      <c r="BLS65" s="1">
        <v>10.977499999999999</v>
      </c>
      <c r="BLT65" s="1">
        <v>1129120400</v>
      </c>
      <c r="BLU65" s="3">
        <f t="shared" si="336"/>
        <v>12394919190.999998</v>
      </c>
      <c r="BLZ65" s="3" t="str">
        <f t="shared" si="337"/>
        <v/>
      </c>
      <c r="BMB65" s="6">
        <v>37802</v>
      </c>
      <c r="BMC65" s="1">
        <v>13.1722</v>
      </c>
      <c r="BMD65" s="1">
        <v>134030300</v>
      </c>
      <c r="BME65" s="3">
        <f t="shared" si="338"/>
        <v>1765473917.6600001</v>
      </c>
      <c r="BMJ65" s="3" t="str">
        <f t="shared" si="339"/>
        <v/>
      </c>
      <c r="BML65" s="6">
        <v>37802</v>
      </c>
      <c r="BMM65" s="1">
        <v>13.023300000000001</v>
      </c>
      <c r="BMN65" s="1">
        <v>153208800</v>
      </c>
      <c r="BMO65" s="3">
        <f t="shared" si="340"/>
        <v>1995284165.0400002</v>
      </c>
      <c r="BMQ65" s="6">
        <v>37802</v>
      </c>
      <c r="BMR65" s="1">
        <v>10.3</v>
      </c>
      <c r="BMS65" s="1">
        <v>301500800</v>
      </c>
      <c r="BMT65" s="3">
        <f t="shared" si="341"/>
        <v>3105458240</v>
      </c>
      <c r="BMY65" s="3" t="str">
        <f t="shared" si="342"/>
        <v/>
      </c>
      <c r="BND65" s="3" t="str">
        <f t="shared" si="343"/>
        <v/>
      </c>
      <c r="BNF65" s="6">
        <v>37802</v>
      </c>
      <c r="BNG65" s="1">
        <v>21.15</v>
      </c>
      <c r="BNH65" s="1">
        <v>123062800</v>
      </c>
      <c r="BNI65" s="3">
        <f t="shared" si="344"/>
        <v>2602778220</v>
      </c>
      <c r="BNK65" s="6">
        <v>37802</v>
      </c>
      <c r="BNL65" s="1">
        <v>35.74</v>
      </c>
      <c r="BNM65" s="1">
        <v>116129700</v>
      </c>
      <c r="BNN65" s="3">
        <f t="shared" si="345"/>
        <v>4150475478</v>
      </c>
      <c r="BNP65" s="6">
        <v>37802</v>
      </c>
      <c r="BNQ65" s="1">
        <v>18.260000000000002</v>
      </c>
      <c r="BNR65" s="1">
        <v>139035259</v>
      </c>
      <c r="BNS65" s="3">
        <f t="shared" si="346"/>
        <v>2538783829.3400002</v>
      </c>
      <c r="BNU65" s="6">
        <v>37802</v>
      </c>
      <c r="BNV65" s="1">
        <v>28.17</v>
      </c>
      <c r="BNW65" s="1">
        <v>22877700</v>
      </c>
      <c r="BNX65" s="3">
        <f t="shared" si="347"/>
        <v>644464809</v>
      </c>
      <c r="BNZ65" s="6">
        <v>37802</v>
      </c>
      <c r="BOA65" s="1">
        <v>36.950000000000003</v>
      </c>
      <c r="BOB65" s="1">
        <v>451804276</v>
      </c>
      <c r="BOC65" s="3">
        <f t="shared" si="348"/>
        <v>16694167998.200001</v>
      </c>
      <c r="BOE65" s="6">
        <v>37802</v>
      </c>
      <c r="BOF65" s="1">
        <v>7.85</v>
      </c>
      <c r="BOG65" s="1">
        <v>4673110</v>
      </c>
      <c r="BOH65" s="3">
        <f t="shared" si="349"/>
        <v>36683913.5</v>
      </c>
      <c r="BOJ65" s="6">
        <v>37802</v>
      </c>
      <c r="BOK65" s="1">
        <v>9.6702999999999992</v>
      </c>
      <c r="BOL65" s="1">
        <v>807455500</v>
      </c>
      <c r="BOM65" s="3">
        <f t="shared" si="350"/>
        <v>7808336921.6499996</v>
      </c>
      <c r="BOO65" s="6">
        <v>37802</v>
      </c>
      <c r="BOP65" s="1">
        <v>22.3</v>
      </c>
      <c r="BOQ65" s="1">
        <v>545733836</v>
      </c>
      <c r="BOR65" s="3">
        <f t="shared" si="351"/>
        <v>12169864542.800001</v>
      </c>
      <c r="BOT65" s="6">
        <v>37802</v>
      </c>
      <c r="BOU65" s="1">
        <v>10.9428</v>
      </c>
      <c r="BOV65" s="1">
        <v>1725909440</v>
      </c>
      <c r="BOW65" s="3">
        <f t="shared" si="352"/>
        <v>18886281820.032001</v>
      </c>
      <c r="BOY65" s="6">
        <v>37802</v>
      </c>
      <c r="BOZ65" s="1">
        <v>4.9930000000000003</v>
      </c>
      <c r="BPA65" s="1">
        <v>14674001</v>
      </c>
      <c r="BPB65" s="3">
        <f t="shared" si="353"/>
        <v>73267286.993000001</v>
      </c>
      <c r="BPG65" s="3" t="str">
        <f t="shared" si="354"/>
        <v/>
      </c>
      <c r="BPI65" s="6">
        <v>37802</v>
      </c>
      <c r="BPJ65" s="1">
        <v>10.09</v>
      </c>
      <c r="BPK65" s="1">
        <v>323101700</v>
      </c>
      <c r="BPL65" s="3">
        <f t="shared" si="355"/>
        <v>3260096153</v>
      </c>
      <c r="BPQ65" s="3" t="str">
        <f t="shared" si="356"/>
        <v/>
      </c>
      <c r="BPS65" s="6">
        <v>37802</v>
      </c>
      <c r="BPT65" s="1">
        <v>15.84</v>
      </c>
      <c r="BPU65" s="1">
        <v>1791646992</v>
      </c>
      <c r="BPV65" s="3">
        <f t="shared" si="357"/>
        <v>28379688353.279999</v>
      </c>
      <c r="BQA65" s="3" t="str">
        <f t="shared" si="358"/>
        <v/>
      </c>
      <c r="BQF65" s="3" t="str">
        <f t="shared" si="359"/>
        <v/>
      </c>
      <c r="BQH65" s="6">
        <v>37802</v>
      </c>
      <c r="BQI65" s="1">
        <v>1.825</v>
      </c>
      <c r="BQJ65" s="1">
        <v>1098143970</v>
      </c>
      <c r="BQK65" s="3">
        <f t="shared" si="360"/>
        <v>2004112745.25</v>
      </c>
      <c r="BQM65" s="6">
        <v>37802</v>
      </c>
      <c r="BQN65" s="1">
        <v>16.035</v>
      </c>
      <c r="BQO65" s="1">
        <v>499134500</v>
      </c>
      <c r="BQP65" s="3">
        <f t="shared" si="361"/>
        <v>8003621707.5</v>
      </c>
      <c r="BQU65" s="3" t="str">
        <f t="shared" si="362"/>
        <v/>
      </c>
      <c r="BQW65" s="6">
        <v>37802</v>
      </c>
      <c r="BQX65" s="1">
        <v>6.9437999999999995</v>
      </c>
      <c r="BQY65" s="1">
        <v>1956514856</v>
      </c>
      <c r="BQZ65" s="3">
        <f t="shared" si="363"/>
        <v>13585647857.092798</v>
      </c>
      <c r="BRB65" s="6">
        <v>37802</v>
      </c>
      <c r="BRC65" s="1">
        <v>7.6367000000000003</v>
      </c>
      <c r="BRD65" s="1">
        <v>1836422193</v>
      </c>
      <c r="BRE65" s="3">
        <f t="shared" si="364"/>
        <v>14024205361.2831</v>
      </c>
      <c r="BRG65" s="6">
        <v>37802</v>
      </c>
      <c r="BRH65" s="1">
        <v>16.79</v>
      </c>
      <c r="BRI65" s="1">
        <v>3893281360</v>
      </c>
      <c r="BRJ65" s="3">
        <f t="shared" si="365"/>
        <v>65368194034.399994</v>
      </c>
      <c r="BRL65" s="6">
        <v>37802</v>
      </c>
      <c r="BRM65" s="1">
        <v>20.81</v>
      </c>
      <c r="BRN65" s="1">
        <v>3879443014</v>
      </c>
      <c r="BRO65" s="3">
        <f t="shared" si="366"/>
        <v>80731209121.339996</v>
      </c>
      <c r="BRQ65" s="6">
        <v>37802</v>
      </c>
      <c r="BRR65" s="1">
        <v>12.01</v>
      </c>
      <c r="BRS65" s="1">
        <v>2471465417</v>
      </c>
      <c r="BRT65" s="3">
        <f t="shared" si="367"/>
        <v>29682299658.169998</v>
      </c>
      <c r="BRV65" s="6">
        <v>37802</v>
      </c>
      <c r="BRW65" s="1">
        <v>36.1</v>
      </c>
      <c r="BRX65" s="1">
        <v>413710600</v>
      </c>
      <c r="BRY65" s="3">
        <f t="shared" si="368"/>
        <v>14934952660</v>
      </c>
      <c r="BSD65" s="3" t="str">
        <f t="shared" si="369"/>
        <v/>
      </c>
      <c r="BSF65" s="6">
        <v>37802</v>
      </c>
      <c r="BSG65" s="1">
        <v>25.2</v>
      </c>
      <c r="BSH65" s="1">
        <v>575658200</v>
      </c>
      <c r="BSI65" s="3">
        <f t="shared" si="370"/>
        <v>14506586640</v>
      </c>
      <c r="BSN65" s="3" t="str">
        <f t="shared" si="371"/>
        <v/>
      </c>
      <c r="BSS65" s="3" t="str">
        <f t="shared" si="372"/>
        <v/>
      </c>
      <c r="BSU65" s="6">
        <v>37802</v>
      </c>
      <c r="BSV65" s="1">
        <v>1.3613999999999999</v>
      </c>
      <c r="BSW65" s="1">
        <v>6191585918</v>
      </c>
      <c r="BSX65" s="3">
        <f t="shared" si="373"/>
        <v>8429225068.7651997</v>
      </c>
    </row>
    <row r="66" spans="2:1020 1025:1870" x14ac:dyDescent="0.2">
      <c r="B66" s="6">
        <v>37711</v>
      </c>
      <c r="C66" s="1">
        <v>1211.9999</v>
      </c>
      <c r="D66" s="1">
        <v>390</v>
      </c>
      <c r="E66" s="3">
        <f t="shared" si="0"/>
        <v>472679.96100000001</v>
      </c>
      <c r="G66" s="6">
        <v>37621</v>
      </c>
      <c r="H66" s="1">
        <v>5.0000000000000001E-4</v>
      </c>
      <c r="I66" s="1">
        <v>1221100</v>
      </c>
      <c r="J66" s="3">
        <f t="shared" si="1"/>
        <v>610.55000000000007</v>
      </c>
      <c r="O66" s="3" t="str">
        <f t="shared" si="2"/>
        <v/>
      </c>
      <c r="T66" s="3" t="str">
        <f t="shared" si="3"/>
        <v/>
      </c>
      <c r="Y66" s="3" t="str">
        <f t="shared" si="4"/>
        <v/>
      </c>
      <c r="AA66" s="6">
        <v>37711</v>
      </c>
      <c r="AB66" s="1">
        <v>1.25E-4</v>
      </c>
      <c r="AC66" s="1">
        <v>157400</v>
      </c>
      <c r="AD66" s="3">
        <f t="shared" si="5"/>
        <v>19.675000000000001</v>
      </c>
      <c r="AF66" s="6">
        <v>37435</v>
      </c>
      <c r="AG66" s="1">
        <v>1.25E-4</v>
      </c>
      <c r="AH66" s="1">
        <v>2547100</v>
      </c>
      <c r="AI66" s="3">
        <f t="shared" si="6"/>
        <v>318.38749999999999</v>
      </c>
      <c r="AK66" s="6">
        <v>37711</v>
      </c>
      <c r="AL66" s="1">
        <v>330.00009999999997</v>
      </c>
      <c r="AM66" s="1">
        <v>415</v>
      </c>
      <c r="AN66" s="3">
        <f t="shared" si="7"/>
        <v>136950.04149999999</v>
      </c>
      <c r="AS66" s="3" t="str">
        <f t="shared" si="8"/>
        <v/>
      </c>
      <c r="AX66" s="3" t="str">
        <f t="shared" si="9"/>
        <v/>
      </c>
      <c r="AZ66" s="6">
        <v>37711</v>
      </c>
      <c r="BA66" s="1">
        <v>31363.636399999999</v>
      </c>
      <c r="BB66" s="1">
        <v>88</v>
      </c>
      <c r="BC66" s="3">
        <f t="shared" si="10"/>
        <v>2760000.0032000002</v>
      </c>
      <c r="BE66" s="6">
        <v>37529</v>
      </c>
      <c r="BF66" s="1">
        <v>2E-3</v>
      </c>
      <c r="BG66" s="1">
        <v>97212200</v>
      </c>
      <c r="BH66" s="3">
        <f t="shared" si="11"/>
        <v>194424.4</v>
      </c>
      <c r="BJ66" s="6">
        <v>37711</v>
      </c>
      <c r="BK66" s="1">
        <v>0.27</v>
      </c>
      <c r="BL66" s="1">
        <v>17869137</v>
      </c>
      <c r="BM66" s="3">
        <f t="shared" si="12"/>
        <v>4824666.99</v>
      </c>
      <c r="BR66" s="3" t="str">
        <f t="shared" si="13"/>
        <v/>
      </c>
      <c r="BT66" s="6">
        <v>36980</v>
      </c>
      <c r="BU66" s="1">
        <v>0.3125</v>
      </c>
      <c r="BV66" s="1">
        <v>934600</v>
      </c>
      <c r="BW66" s="3">
        <f t="shared" si="14"/>
        <v>292062.5</v>
      </c>
      <c r="CB66" s="3" t="str">
        <f t="shared" si="15"/>
        <v/>
      </c>
      <c r="CD66" s="6">
        <v>37711</v>
      </c>
      <c r="CE66" s="1">
        <v>0.79</v>
      </c>
      <c r="CF66" s="1">
        <v>1554952</v>
      </c>
      <c r="CG66" s="3">
        <f t="shared" si="16"/>
        <v>1228412.08</v>
      </c>
      <c r="CI66" s="6">
        <v>37711</v>
      </c>
      <c r="CJ66" s="1">
        <v>5.0000000000000001E-3</v>
      </c>
      <c r="CK66" s="1">
        <v>7001900</v>
      </c>
      <c r="CL66" s="3">
        <f t="shared" si="17"/>
        <v>35009.5</v>
      </c>
      <c r="CQ66" s="3" t="str">
        <f t="shared" si="18"/>
        <v/>
      </c>
      <c r="CS66" s="6">
        <v>37711</v>
      </c>
      <c r="CT66" s="1">
        <v>3.25</v>
      </c>
      <c r="CU66" s="1">
        <v>397373</v>
      </c>
      <c r="CV66" s="3">
        <f t="shared" si="19"/>
        <v>1291462.25</v>
      </c>
      <c r="CX66" s="6">
        <v>37711</v>
      </c>
      <c r="CY66" s="1">
        <v>45.6</v>
      </c>
      <c r="CZ66" s="1">
        <v>4494710</v>
      </c>
      <c r="DA66" s="3">
        <f t="shared" si="20"/>
        <v>204958776</v>
      </c>
      <c r="DC66" s="6">
        <v>37711</v>
      </c>
      <c r="DD66" s="1">
        <v>0.5</v>
      </c>
      <c r="DE66" s="1">
        <v>81200</v>
      </c>
      <c r="DF66" s="3">
        <f t="shared" si="21"/>
        <v>40600</v>
      </c>
      <c r="DK66" s="3" t="str">
        <f t="shared" si="22"/>
        <v/>
      </c>
      <c r="DM66" s="6">
        <v>37435</v>
      </c>
      <c r="DN66" s="1">
        <v>58</v>
      </c>
      <c r="DO66" s="1">
        <v>3211</v>
      </c>
      <c r="DP66" s="3">
        <f t="shared" si="23"/>
        <v>186238</v>
      </c>
      <c r="DR66" s="6">
        <v>37711</v>
      </c>
      <c r="DS66" s="1">
        <v>22.05</v>
      </c>
      <c r="DT66" s="1">
        <v>16374</v>
      </c>
      <c r="DU66" s="3">
        <f t="shared" si="24"/>
        <v>361046.7</v>
      </c>
      <c r="DZ66" s="3" t="str">
        <f t="shared" si="25"/>
        <v/>
      </c>
      <c r="EB66" s="6">
        <v>37711</v>
      </c>
      <c r="EC66" s="1">
        <v>16</v>
      </c>
      <c r="ED66" s="1">
        <v>80600</v>
      </c>
      <c r="EE66" s="3">
        <f t="shared" si="26"/>
        <v>1289600</v>
      </c>
      <c r="EG66" s="6">
        <v>37711</v>
      </c>
      <c r="EH66" s="1">
        <v>182.4</v>
      </c>
      <c r="EI66" s="1">
        <v>11583</v>
      </c>
      <c r="EJ66" s="3">
        <f t="shared" si="27"/>
        <v>2112739.2000000002</v>
      </c>
      <c r="EO66" s="3" t="str">
        <f t="shared" si="28"/>
        <v/>
      </c>
      <c r="ET66" s="3" t="str">
        <f t="shared" si="29"/>
        <v/>
      </c>
      <c r="EY66" s="3" t="str">
        <f t="shared" si="30"/>
        <v/>
      </c>
      <c r="FD66" s="3" t="str">
        <f t="shared" si="31"/>
        <v/>
      </c>
      <c r="FI66" s="3" t="str">
        <f t="shared" si="32"/>
        <v/>
      </c>
      <c r="FN66" s="3" t="str">
        <f t="shared" si="33"/>
        <v/>
      </c>
      <c r="FP66" s="6">
        <v>37711</v>
      </c>
      <c r="FQ66" s="1">
        <v>1.2E-2</v>
      </c>
      <c r="FR66" s="1">
        <v>979200</v>
      </c>
      <c r="FS66" s="3">
        <f t="shared" si="34"/>
        <v>11750.4</v>
      </c>
      <c r="FU66" s="6">
        <v>37711</v>
      </c>
      <c r="FV66" s="1">
        <v>540</v>
      </c>
      <c r="FW66" s="1">
        <v>3881</v>
      </c>
      <c r="FX66" s="3">
        <f t="shared" si="35"/>
        <v>2095740</v>
      </c>
      <c r="FZ66" s="6">
        <v>37711</v>
      </c>
      <c r="GA66" s="1">
        <v>96</v>
      </c>
      <c r="GB66" s="1">
        <v>2794</v>
      </c>
      <c r="GC66" s="3">
        <f t="shared" si="36"/>
        <v>268224</v>
      </c>
      <c r="GE66" s="6">
        <v>37621</v>
      </c>
      <c r="GF66" s="1">
        <v>135</v>
      </c>
      <c r="GG66" s="1">
        <v>156</v>
      </c>
      <c r="GH66" s="3">
        <f t="shared" si="37"/>
        <v>21060</v>
      </c>
      <c r="GM66" s="3" t="str">
        <f t="shared" si="38"/>
        <v/>
      </c>
      <c r="GR66" s="3" t="str">
        <f t="shared" si="39"/>
        <v/>
      </c>
      <c r="GW66" s="3" t="str">
        <f t="shared" si="40"/>
        <v/>
      </c>
      <c r="HB66" s="3" t="str">
        <f t="shared" si="41"/>
        <v/>
      </c>
      <c r="HG66" s="3" t="str">
        <f t="shared" si="42"/>
        <v/>
      </c>
      <c r="HL66" s="3" t="str">
        <f t="shared" si="43"/>
        <v/>
      </c>
      <c r="HN66" s="6">
        <v>37711</v>
      </c>
      <c r="HO66" s="1">
        <v>0.04</v>
      </c>
      <c r="HP66" s="1">
        <v>47600</v>
      </c>
      <c r="HQ66" s="3">
        <f t="shared" si="44"/>
        <v>1904</v>
      </c>
      <c r="HS66" s="6">
        <v>37711</v>
      </c>
      <c r="HT66" s="1">
        <v>43.68</v>
      </c>
      <c r="HU66" s="1">
        <v>559408</v>
      </c>
      <c r="HV66" s="3">
        <f t="shared" si="45"/>
        <v>24434941.440000001</v>
      </c>
      <c r="IA66" s="3" t="str">
        <f t="shared" si="46"/>
        <v/>
      </c>
      <c r="IC66" s="6">
        <v>37621</v>
      </c>
      <c r="ID66" s="1">
        <v>8</v>
      </c>
      <c r="IE66" s="1">
        <v>394</v>
      </c>
      <c r="IF66" s="3">
        <f t="shared" si="47"/>
        <v>3152</v>
      </c>
      <c r="IH66" s="6">
        <v>37711</v>
      </c>
      <c r="II66" s="1">
        <v>2.16</v>
      </c>
      <c r="IJ66" s="1">
        <v>264896</v>
      </c>
      <c r="IK66" s="3">
        <f t="shared" si="48"/>
        <v>572175.35999999999</v>
      </c>
      <c r="IP66" s="3" t="str">
        <f t="shared" si="49"/>
        <v/>
      </c>
      <c r="IR66" s="6">
        <v>37711</v>
      </c>
      <c r="IS66" s="1">
        <v>294.00009999999997</v>
      </c>
      <c r="IT66" s="1">
        <v>2110</v>
      </c>
      <c r="IU66" s="3">
        <f t="shared" si="50"/>
        <v>620340.21099999989</v>
      </c>
      <c r="IZ66" s="3" t="str">
        <f t="shared" si="51"/>
        <v/>
      </c>
      <c r="JE66" s="3" t="str">
        <f t="shared" si="52"/>
        <v/>
      </c>
      <c r="JG66" s="6">
        <v>37711</v>
      </c>
      <c r="JH66" s="1">
        <v>6.4</v>
      </c>
      <c r="JI66" s="1">
        <v>538956</v>
      </c>
      <c r="JJ66" s="3">
        <f t="shared" si="53"/>
        <v>3449318.4000000004</v>
      </c>
      <c r="JO66" s="3" t="str">
        <f t="shared" si="54"/>
        <v/>
      </c>
      <c r="JT66" s="3" t="str">
        <f t="shared" si="55"/>
        <v/>
      </c>
      <c r="JY66" s="3" t="str">
        <f t="shared" si="56"/>
        <v/>
      </c>
      <c r="KA66" s="6">
        <v>36525</v>
      </c>
      <c r="KB66" s="1">
        <v>6.5</v>
      </c>
      <c r="KC66" s="1">
        <v>74100</v>
      </c>
      <c r="KD66" s="3">
        <f t="shared" si="57"/>
        <v>481650</v>
      </c>
      <c r="KI66" s="3" t="str">
        <f t="shared" si="58"/>
        <v/>
      </c>
      <c r="KN66" s="3" t="str">
        <f t="shared" si="59"/>
        <v/>
      </c>
      <c r="KS66" s="3" t="str">
        <f t="shared" si="60"/>
        <v/>
      </c>
      <c r="KU66" s="6">
        <v>37711</v>
      </c>
      <c r="KV66" s="1">
        <v>2.5300000000000002</v>
      </c>
      <c r="KW66" s="1">
        <v>439755</v>
      </c>
      <c r="KX66" s="3">
        <f t="shared" si="61"/>
        <v>1112580.1500000001</v>
      </c>
      <c r="LC66" s="3" t="str">
        <f t="shared" si="62"/>
        <v/>
      </c>
      <c r="LE66" s="6">
        <v>37711</v>
      </c>
      <c r="LF66" s="1">
        <v>0.1</v>
      </c>
      <c r="LG66" s="1">
        <v>613500</v>
      </c>
      <c r="LH66" s="3">
        <f t="shared" si="63"/>
        <v>61350</v>
      </c>
      <c r="LJ66" s="6">
        <v>37711</v>
      </c>
      <c r="LK66" s="1">
        <v>42</v>
      </c>
      <c r="LL66" s="1">
        <v>8092</v>
      </c>
      <c r="LM66" s="3">
        <f t="shared" si="64"/>
        <v>339864</v>
      </c>
      <c r="LO66" s="6">
        <v>37343</v>
      </c>
      <c r="LP66" s="1">
        <v>0.15</v>
      </c>
      <c r="LQ66" s="1">
        <v>1000</v>
      </c>
      <c r="LR66" s="3">
        <f t="shared" si="65"/>
        <v>150</v>
      </c>
      <c r="LW66" s="3" t="str">
        <f t="shared" si="66"/>
        <v/>
      </c>
      <c r="MB66" s="3" t="str">
        <f t="shared" si="67"/>
        <v/>
      </c>
      <c r="MD66" s="6">
        <v>37711</v>
      </c>
      <c r="ME66" s="1">
        <v>0.03</v>
      </c>
      <c r="MF66" s="1">
        <v>792200</v>
      </c>
      <c r="MG66" s="3">
        <f t="shared" si="68"/>
        <v>23766</v>
      </c>
      <c r="ML66" s="3" t="str">
        <f t="shared" si="69"/>
        <v/>
      </c>
      <c r="MQ66" s="3" t="str">
        <f t="shared" si="70"/>
        <v/>
      </c>
      <c r="MV66" s="3" t="str">
        <f t="shared" si="71"/>
        <v/>
      </c>
      <c r="NA66" s="3" t="str">
        <f t="shared" si="72"/>
        <v/>
      </c>
      <c r="NC66" s="6">
        <v>37711</v>
      </c>
      <c r="ND66" s="1">
        <v>0.9</v>
      </c>
      <c r="NE66" s="1">
        <v>956454</v>
      </c>
      <c r="NF66" s="3">
        <f t="shared" si="73"/>
        <v>860808.6</v>
      </c>
      <c r="NK66" s="3" t="str">
        <f t="shared" si="74"/>
        <v/>
      </c>
      <c r="NM66" s="6">
        <v>37711</v>
      </c>
      <c r="NN66" s="1">
        <v>18239.996351999998</v>
      </c>
      <c r="NO66" s="1">
        <v>2</v>
      </c>
      <c r="NP66" s="3">
        <f t="shared" si="75"/>
        <v>36479.992703999997</v>
      </c>
      <c r="NR66" s="6">
        <v>37711</v>
      </c>
      <c r="NS66" s="1">
        <v>70.400000000000006</v>
      </c>
      <c r="NT66" s="1">
        <v>1420453</v>
      </c>
      <c r="NU66" s="3">
        <f t="shared" si="76"/>
        <v>99999891.200000003</v>
      </c>
      <c r="NZ66" s="3" t="str">
        <f t="shared" si="77"/>
        <v/>
      </c>
      <c r="OB66" s="6">
        <v>37711</v>
      </c>
      <c r="OC66" s="1">
        <v>1.28</v>
      </c>
      <c r="OD66" s="1">
        <v>261700</v>
      </c>
      <c r="OE66" s="3">
        <f t="shared" si="78"/>
        <v>334976</v>
      </c>
      <c r="OG66" s="6">
        <v>37711</v>
      </c>
      <c r="OH66" s="1">
        <v>2.5000000000000001E-2</v>
      </c>
      <c r="OI66" s="1">
        <v>368</v>
      </c>
      <c r="OJ66" s="3">
        <f t="shared" si="79"/>
        <v>9.2000000000000011</v>
      </c>
      <c r="OO66" s="3" t="str">
        <f t="shared" si="80"/>
        <v/>
      </c>
      <c r="OQ66" s="6">
        <v>37711</v>
      </c>
      <c r="OR66" s="1">
        <v>388.8</v>
      </c>
      <c r="OS66" s="1">
        <v>6566</v>
      </c>
      <c r="OT66" s="3">
        <f t="shared" si="81"/>
        <v>2552860.8000000003</v>
      </c>
      <c r="OV66" s="6">
        <v>37711</v>
      </c>
      <c r="OW66" s="1">
        <v>0.55000000000000004</v>
      </c>
      <c r="OX66" s="1">
        <v>314200</v>
      </c>
      <c r="OY66" s="3">
        <f t="shared" si="82"/>
        <v>172810</v>
      </c>
      <c r="PA66" s="6">
        <v>37711</v>
      </c>
      <c r="PB66" s="1">
        <v>2.5099999999999998</v>
      </c>
      <c r="PC66" s="1">
        <v>427100</v>
      </c>
      <c r="PD66" s="3">
        <f t="shared" si="83"/>
        <v>1072021</v>
      </c>
      <c r="PI66" s="3" t="str">
        <f t="shared" si="84"/>
        <v/>
      </c>
      <c r="PK66" s="6">
        <v>37711</v>
      </c>
      <c r="PL66" s="1">
        <v>0.2</v>
      </c>
      <c r="PM66" s="1">
        <v>73900</v>
      </c>
      <c r="PN66" s="3">
        <f t="shared" si="85"/>
        <v>14780</v>
      </c>
      <c r="PS66" s="3" t="str">
        <f t="shared" si="86"/>
        <v/>
      </c>
      <c r="PX66" s="3" t="str">
        <f t="shared" si="87"/>
        <v/>
      </c>
      <c r="QC66" s="3" t="str">
        <f t="shared" si="88"/>
        <v/>
      </c>
      <c r="QE66" s="6">
        <v>37711</v>
      </c>
      <c r="QF66" s="1">
        <v>3.6</v>
      </c>
      <c r="QG66" s="1">
        <v>202300</v>
      </c>
      <c r="QH66" s="3">
        <f t="shared" si="89"/>
        <v>728280</v>
      </c>
      <c r="QJ66" s="6">
        <v>36889</v>
      </c>
      <c r="QK66" s="1">
        <v>125</v>
      </c>
      <c r="QL66" s="1">
        <v>55</v>
      </c>
      <c r="QM66" s="3">
        <f t="shared" si="90"/>
        <v>6875</v>
      </c>
      <c r="QO66" s="6">
        <v>37711</v>
      </c>
      <c r="QP66" s="1">
        <v>3.1</v>
      </c>
      <c r="QQ66" s="1">
        <v>88600</v>
      </c>
      <c r="QR66" s="3">
        <f t="shared" si="91"/>
        <v>274660</v>
      </c>
      <c r="QT66" s="6">
        <v>37711</v>
      </c>
      <c r="QU66" s="1">
        <v>95</v>
      </c>
      <c r="QV66" s="1">
        <v>758456</v>
      </c>
      <c r="QW66" s="3">
        <f t="shared" si="92"/>
        <v>72053320</v>
      </c>
      <c r="RB66" s="3" t="str">
        <f t="shared" si="93"/>
        <v/>
      </c>
      <c r="RG66" s="3" t="str">
        <f t="shared" si="94"/>
        <v/>
      </c>
      <c r="RL66" s="3" t="str">
        <f t="shared" si="95"/>
        <v/>
      </c>
      <c r="RN66" s="6">
        <v>37711</v>
      </c>
      <c r="RO66" s="1">
        <v>105.6</v>
      </c>
      <c r="RP66" s="1">
        <v>1237554</v>
      </c>
      <c r="RQ66" s="3">
        <f t="shared" si="96"/>
        <v>130685702.39999999</v>
      </c>
      <c r="RV66" s="3" t="str">
        <f t="shared" si="97"/>
        <v/>
      </c>
      <c r="SA66" s="3" t="str">
        <f t="shared" si="98"/>
        <v/>
      </c>
      <c r="SF66" s="3" t="str">
        <f t="shared" si="99"/>
        <v/>
      </c>
      <c r="SH66" s="6">
        <v>37711</v>
      </c>
      <c r="SI66" s="1">
        <v>7.9</v>
      </c>
      <c r="SJ66" s="1">
        <v>176039</v>
      </c>
      <c r="SK66" s="3">
        <f t="shared" si="100"/>
        <v>1390708.1</v>
      </c>
      <c r="SM66" s="6">
        <v>37529</v>
      </c>
      <c r="SN66" s="1">
        <v>16000</v>
      </c>
      <c r="SO66" s="1">
        <v>1</v>
      </c>
      <c r="SP66" s="3">
        <f t="shared" si="101"/>
        <v>16000</v>
      </c>
      <c r="SU66" s="3" t="str">
        <f t="shared" si="102"/>
        <v/>
      </c>
      <c r="SZ66" s="3" t="str">
        <f t="shared" si="103"/>
        <v/>
      </c>
      <c r="TE66" s="3" t="str">
        <f t="shared" si="104"/>
        <v/>
      </c>
      <c r="TG66" s="6">
        <v>37711</v>
      </c>
      <c r="TH66" s="1">
        <v>29.4</v>
      </c>
      <c r="TI66" s="1">
        <v>553630</v>
      </c>
      <c r="TJ66" s="3">
        <f t="shared" si="105"/>
        <v>16276722</v>
      </c>
      <c r="TO66" s="3" t="str">
        <f t="shared" si="106"/>
        <v/>
      </c>
      <c r="TQ66" s="6">
        <v>37711</v>
      </c>
      <c r="TR66" s="1">
        <v>8.7449999999999992</v>
      </c>
      <c r="TS66" s="1">
        <v>895546</v>
      </c>
      <c r="TT66" s="3">
        <f t="shared" si="107"/>
        <v>7831549.7699999996</v>
      </c>
      <c r="TY66" s="3" t="str">
        <f t="shared" si="108"/>
        <v/>
      </c>
      <c r="UA66" s="6">
        <v>37711</v>
      </c>
      <c r="UB66" s="1">
        <v>6.93</v>
      </c>
      <c r="UC66" s="1">
        <v>1594636</v>
      </c>
      <c r="UD66" s="3">
        <f t="shared" si="109"/>
        <v>11050827.48</v>
      </c>
      <c r="UI66" s="3" t="str">
        <f t="shared" si="110"/>
        <v/>
      </c>
      <c r="UN66" s="3" t="str">
        <f t="shared" si="111"/>
        <v/>
      </c>
      <c r="UP66" s="6">
        <v>37711</v>
      </c>
      <c r="UQ66" s="1">
        <v>14.35</v>
      </c>
      <c r="UR66" s="1">
        <v>6500</v>
      </c>
      <c r="US66" s="3">
        <f t="shared" si="112"/>
        <v>93275</v>
      </c>
      <c r="UX66" s="3" t="str">
        <f t="shared" si="113"/>
        <v/>
      </c>
      <c r="VC66" s="3" t="str">
        <f t="shared" si="114"/>
        <v/>
      </c>
      <c r="VH66" s="3" t="str">
        <f t="shared" si="115"/>
        <v/>
      </c>
      <c r="VM66" s="3" t="str">
        <f t="shared" si="116"/>
        <v/>
      </c>
      <c r="VO66" s="6">
        <v>37711</v>
      </c>
      <c r="VP66" s="1">
        <v>85</v>
      </c>
      <c r="VQ66" s="1">
        <v>14964</v>
      </c>
      <c r="VR66" s="3">
        <f t="shared" si="117"/>
        <v>1271940</v>
      </c>
      <c r="VT66" s="6">
        <v>37711</v>
      </c>
      <c r="VU66" s="1">
        <v>1.1975</v>
      </c>
      <c r="VV66" s="1">
        <v>32885</v>
      </c>
      <c r="VW66" s="3">
        <f t="shared" si="118"/>
        <v>39379.787499999999</v>
      </c>
      <c r="VY66" s="6">
        <v>37711</v>
      </c>
      <c r="VZ66" s="1">
        <v>2.35</v>
      </c>
      <c r="WA66" s="1">
        <v>188736</v>
      </c>
      <c r="WB66" s="3">
        <f t="shared" si="119"/>
        <v>443529.60000000003</v>
      </c>
      <c r="WG66" s="3" t="str">
        <f t="shared" si="120"/>
        <v/>
      </c>
      <c r="WL66" s="3" t="str">
        <f t="shared" si="121"/>
        <v/>
      </c>
      <c r="WQ66" s="3" t="str">
        <f t="shared" si="122"/>
        <v/>
      </c>
      <c r="WV66" s="3" t="str">
        <f t="shared" si="123"/>
        <v/>
      </c>
      <c r="WX66" s="6">
        <v>37711</v>
      </c>
      <c r="WY66" s="1">
        <v>3.4</v>
      </c>
      <c r="WZ66" s="1">
        <v>7739323</v>
      </c>
      <c r="XA66" s="3">
        <f t="shared" si="124"/>
        <v>26313698.199999999</v>
      </c>
      <c r="XC66" s="6">
        <v>37711</v>
      </c>
      <c r="XD66" s="1">
        <v>2.2999999999999998</v>
      </c>
      <c r="XE66" s="1">
        <v>287488</v>
      </c>
      <c r="XF66" s="3">
        <f t="shared" si="125"/>
        <v>661222.39999999991</v>
      </c>
      <c r="XK66" s="3" t="str">
        <f t="shared" si="126"/>
        <v/>
      </c>
      <c r="XP66" s="3" t="str">
        <f t="shared" si="127"/>
        <v/>
      </c>
      <c r="XU66" s="3" t="str">
        <f t="shared" si="128"/>
        <v/>
      </c>
      <c r="XW66" s="6">
        <v>37711</v>
      </c>
      <c r="XX66" s="1">
        <v>344</v>
      </c>
      <c r="XY66" s="1">
        <v>1626</v>
      </c>
      <c r="XZ66" s="3">
        <f t="shared" si="129"/>
        <v>559344</v>
      </c>
      <c r="YE66" s="3" t="str">
        <f t="shared" si="130"/>
        <v/>
      </c>
      <c r="YG66" s="6">
        <v>37711</v>
      </c>
      <c r="YH66" s="1">
        <v>53</v>
      </c>
      <c r="YI66" s="1">
        <v>307098</v>
      </c>
      <c r="YJ66" s="3">
        <f t="shared" si="131"/>
        <v>16276194</v>
      </c>
      <c r="YL66" s="6">
        <v>37711</v>
      </c>
      <c r="YM66" s="1">
        <v>3.67</v>
      </c>
      <c r="YN66" s="1">
        <v>406100</v>
      </c>
      <c r="YO66" s="3">
        <f t="shared" si="132"/>
        <v>1490387</v>
      </c>
      <c r="YT66" s="3" t="str">
        <f t="shared" si="133"/>
        <v/>
      </c>
      <c r="YY66" s="3" t="str">
        <f t="shared" si="134"/>
        <v/>
      </c>
      <c r="ZD66" s="3" t="str">
        <f t="shared" si="135"/>
        <v/>
      </c>
      <c r="ZI66" s="3" t="str">
        <f t="shared" si="136"/>
        <v/>
      </c>
      <c r="ZK66" s="6">
        <v>37711</v>
      </c>
      <c r="ZL66" s="1">
        <v>1.05</v>
      </c>
      <c r="ZM66" s="1">
        <v>3921010</v>
      </c>
      <c r="ZN66" s="3">
        <f t="shared" si="137"/>
        <v>4117060.5</v>
      </c>
      <c r="ZS66" s="3" t="str">
        <f t="shared" si="138"/>
        <v/>
      </c>
      <c r="ZX66" s="3" t="str">
        <f t="shared" si="139"/>
        <v/>
      </c>
      <c r="AAC66" s="3" t="str">
        <f t="shared" si="140"/>
        <v/>
      </c>
      <c r="AAH66" s="3" t="str">
        <f t="shared" si="141"/>
        <v/>
      </c>
      <c r="AAM66" s="3" t="str">
        <f t="shared" si="142"/>
        <v/>
      </c>
      <c r="AAR66" s="3" t="str">
        <f t="shared" si="143"/>
        <v/>
      </c>
      <c r="AAW66" s="3" t="str">
        <f t="shared" si="144"/>
        <v/>
      </c>
      <c r="ABB66" s="3" t="str">
        <f t="shared" si="145"/>
        <v/>
      </c>
      <c r="ABG66" s="3" t="str">
        <f t="shared" si="146"/>
        <v/>
      </c>
      <c r="ABL66" s="3" t="str">
        <f t="shared" si="147"/>
        <v/>
      </c>
      <c r="ABN66" s="6">
        <v>37711</v>
      </c>
      <c r="ABO66" s="1">
        <v>4.45</v>
      </c>
      <c r="ABP66" s="1">
        <v>292796</v>
      </c>
      <c r="ABQ66" s="3">
        <f t="shared" si="148"/>
        <v>1302942.2</v>
      </c>
      <c r="ABV66" s="3" t="str">
        <f t="shared" si="149"/>
        <v/>
      </c>
      <c r="ABX66" s="6">
        <v>37711</v>
      </c>
      <c r="ABY66" s="1">
        <v>0.41670000000000001</v>
      </c>
      <c r="ABZ66" s="1">
        <v>16656</v>
      </c>
      <c r="ACA66" s="3">
        <f t="shared" si="150"/>
        <v>6940.5552000000007</v>
      </c>
      <c r="ACC66" s="6">
        <v>37711</v>
      </c>
      <c r="ACD66" s="1">
        <v>28.88</v>
      </c>
      <c r="ACE66" s="1">
        <v>4322800</v>
      </c>
      <c r="ACF66" s="3">
        <f t="shared" si="151"/>
        <v>124842464</v>
      </c>
      <c r="ACK66" s="3" t="str">
        <f t="shared" si="152"/>
        <v/>
      </c>
      <c r="ACP66" s="3" t="str">
        <f t="shared" si="153"/>
        <v/>
      </c>
      <c r="ACU66" s="3" t="str">
        <f t="shared" si="154"/>
        <v/>
      </c>
      <c r="ACZ66" s="3" t="str">
        <f t="shared" si="155"/>
        <v/>
      </c>
      <c r="ADB66" s="6">
        <v>37711</v>
      </c>
      <c r="ADC66" s="1">
        <v>5.48</v>
      </c>
      <c r="ADD66" s="1">
        <v>2609572</v>
      </c>
      <c r="ADE66" s="3">
        <f t="shared" si="156"/>
        <v>14300454.560000001</v>
      </c>
      <c r="ADG66" s="6">
        <v>37711</v>
      </c>
      <c r="ADH66" s="1">
        <v>3.33</v>
      </c>
      <c r="ADI66" s="1">
        <v>37758199</v>
      </c>
      <c r="ADJ66" s="3">
        <f t="shared" si="157"/>
        <v>125734802.67</v>
      </c>
      <c r="ADL66" s="6">
        <v>37711</v>
      </c>
      <c r="ADM66" s="1">
        <v>1.1400000000000001</v>
      </c>
      <c r="ADN66" s="1">
        <v>1315719</v>
      </c>
      <c r="ADO66" s="3">
        <f t="shared" si="158"/>
        <v>1499919.6600000001</v>
      </c>
      <c r="ADT66" s="3" t="str">
        <f t="shared" si="159"/>
        <v/>
      </c>
      <c r="ADY66" s="3" t="str">
        <f t="shared" si="160"/>
        <v/>
      </c>
      <c r="AED66" s="3" t="str">
        <f t="shared" si="161"/>
        <v/>
      </c>
      <c r="AEF66" s="6">
        <v>37711</v>
      </c>
      <c r="AEG66" s="1">
        <v>8.6702999999999992</v>
      </c>
      <c r="AEH66" s="1">
        <v>109292</v>
      </c>
      <c r="AEI66" s="3">
        <f t="shared" si="162"/>
        <v>947594.42759999994</v>
      </c>
      <c r="AEN66" s="3" t="str">
        <f t="shared" si="163"/>
        <v/>
      </c>
      <c r="AES66" s="3" t="str">
        <f t="shared" si="164"/>
        <v/>
      </c>
      <c r="AEU66" s="6">
        <v>37711</v>
      </c>
      <c r="AEV66" s="1">
        <v>1.4</v>
      </c>
      <c r="AEW66" s="1">
        <v>4284910</v>
      </c>
      <c r="AEX66" s="3">
        <f t="shared" si="165"/>
        <v>5998874</v>
      </c>
      <c r="AEZ66" s="6">
        <v>37711</v>
      </c>
      <c r="AFA66" s="1">
        <v>18.13</v>
      </c>
      <c r="AFB66" s="1">
        <v>12433175</v>
      </c>
      <c r="AFC66" s="3">
        <f t="shared" si="166"/>
        <v>225413462.75</v>
      </c>
      <c r="AFH66" s="3" t="str">
        <f t="shared" si="167"/>
        <v/>
      </c>
      <c r="AFM66" s="3" t="str">
        <f t="shared" si="168"/>
        <v/>
      </c>
      <c r="AFR66" s="3" t="str">
        <f t="shared" si="169"/>
        <v/>
      </c>
      <c r="AFW66" s="3" t="str">
        <f t="shared" si="170"/>
        <v/>
      </c>
      <c r="AGB66" s="3" t="str">
        <f t="shared" si="171"/>
        <v/>
      </c>
      <c r="AGD66" s="6">
        <v>37711</v>
      </c>
      <c r="AGE66" s="1">
        <v>4.9983000000000004</v>
      </c>
      <c r="AGF66" s="1">
        <v>50183844</v>
      </c>
      <c r="AGG66" s="3">
        <f t="shared" si="172"/>
        <v>250833907.46520001</v>
      </c>
      <c r="AGL66" s="3" t="str">
        <f t="shared" si="173"/>
        <v/>
      </c>
      <c r="AGQ66" s="3" t="str">
        <f t="shared" si="174"/>
        <v/>
      </c>
      <c r="AGS66" s="6">
        <v>37711</v>
      </c>
      <c r="AGT66" s="1">
        <v>2.31</v>
      </c>
      <c r="AGU66" s="1">
        <v>857500</v>
      </c>
      <c r="AGV66" s="3">
        <f t="shared" si="175"/>
        <v>1980825</v>
      </c>
      <c r="AGX66" s="6">
        <v>37711</v>
      </c>
      <c r="AGY66" s="1">
        <v>0.67</v>
      </c>
      <c r="AGZ66" s="1">
        <v>5614248</v>
      </c>
      <c r="AHA66" s="3">
        <f t="shared" si="176"/>
        <v>3761546.16</v>
      </c>
      <c r="AHC66" s="6">
        <v>37711</v>
      </c>
      <c r="AHD66" s="1">
        <v>2.75</v>
      </c>
      <c r="AHE66" s="1">
        <v>1484550</v>
      </c>
      <c r="AHF66" s="3">
        <f t="shared" si="177"/>
        <v>4082512.5</v>
      </c>
      <c r="AHK66" s="3" t="str">
        <f t="shared" si="178"/>
        <v/>
      </c>
      <c r="AHP66" s="3" t="str">
        <f t="shared" si="179"/>
        <v/>
      </c>
      <c r="AHU66" s="3" t="str">
        <f t="shared" si="180"/>
        <v/>
      </c>
      <c r="AHZ66" s="3" t="str">
        <f t="shared" si="181"/>
        <v/>
      </c>
      <c r="AIE66" s="3" t="str">
        <f t="shared" si="182"/>
        <v/>
      </c>
      <c r="AIJ66" s="3" t="str">
        <f t="shared" si="183"/>
        <v/>
      </c>
      <c r="AIO66" s="3" t="str">
        <f t="shared" si="184"/>
        <v/>
      </c>
      <c r="AIT66" s="3" t="str">
        <f t="shared" si="185"/>
        <v/>
      </c>
      <c r="AIY66" s="3" t="str">
        <f t="shared" si="186"/>
        <v/>
      </c>
      <c r="AJD66" s="3" t="str">
        <f t="shared" si="187"/>
        <v/>
      </c>
      <c r="AJI66" s="3" t="str">
        <f t="shared" si="188"/>
        <v/>
      </c>
      <c r="AJN66" s="3" t="str">
        <f t="shared" si="189"/>
        <v/>
      </c>
      <c r="AJS66" s="3" t="str">
        <f t="shared" si="190"/>
        <v/>
      </c>
      <c r="AJU66" s="6">
        <v>37711</v>
      </c>
      <c r="AJV66" s="1">
        <v>6.35</v>
      </c>
      <c r="AJW66" s="1">
        <v>3479078</v>
      </c>
      <c r="AJX66" s="3">
        <f t="shared" si="191"/>
        <v>22092145.299999997</v>
      </c>
      <c r="AKC66" s="3" t="str">
        <f t="shared" si="192"/>
        <v/>
      </c>
      <c r="AKH66" s="3" t="str">
        <f t="shared" si="193"/>
        <v/>
      </c>
      <c r="AKM66" s="3" t="str">
        <f t="shared" si="194"/>
        <v/>
      </c>
      <c r="AKR66" s="3" t="str">
        <f t="shared" si="195"/>
        <v/>
      </c>
      <c r="AKT66" s="6">
        <v>37711</v>
      </c>
      <c r="AKU66" s="1">
        <v>9.0299999999999994</v>
      </c>
      <c r="AKV66" s="1">
        <v>854260</v>
      </c>
      <c r="AKW66" s="3">
        <f t="shared" si="196"/>
        <v>7713967.7999999998</v>
      </c>
      <c r="AKY66" s="6">
        <v>37711</v>
      </c>
      <c r="AKZ66" s="1">
        <v>6.66</v>
      </c>
      <c r="ALA66" s="1">
        <v>475012</v>
      </c>
      <c r="ALB66" s="3">
        <f t="shared" si="197"/>
        <v>3163579.92</v>
      </c>
      <c r="ALG66" s="3" t="str">
        <f t="shared" si="198"/>
        <v/>
      </c>
      <c r="ALI66" s="6">
        <v>37711</v>
      </c>
      <c r="ALJ66" s="1">
        <v>5.97</v>
      </c>
      <c r="ALK66" s="1">
        <v>9977828</v>
      </c>
      <c r="ALL66" s="3">
        <f t="shared" si="199"/>
        <v>59567633.159999996</v>
      </c>
      <c r="ALQ66" s="3" t="str">
        <f t="shared" si="200"/>
        <v/>
      </c>
      <c r="ALV66" s="3" t="str">
        <f t="shared" si="201"/>
        <v/>
      </c>
      <c r="AMA66" s="3" t="str">
        <f t="shared" si="202"/>
        <v/>
      </c>
      <c r="AMF66" s="3" t="str">
        <f t="shared" si="203"/>
        <v/>
      </c>
      <c r="AMK66" s="3" t="str">
        <f t="shared" si="204"/>
        <v/>
      </c>
      <c r="AMP66" s="3" t="str">
        <f t="shared" si="205"/>
        <v/>
      </c>
      <c r="AMU66" s="3" t="str">
        <f t="shared" si="206"/>
        <v/>
      </c>
      <c r="AMZ66" s="3" t="str">
        <f t="shared" si="207"/>
        <v/>
      </c>
      <c r="ANB66" s="6">
        <v>37711</v>
      </c>
      <c r="ANC66" s="1">
        <v>3.9</v>
      </c>
      <c r="AND66" s="1">
        <v>6464612</v>
      </c>
      <c r="ANE66" s="3">
        <f t="shared" si="208"/>
        <v>25211986.800000001</v>
      </c>
      <c r="ANJ66" s="3" t="str">
        <f t="shared" si="209"/>
        <v/>
      </c>
      <c r="ANO66" s="3" t="str">
        <f t="shared" si="210"/>
        <v/>
      </c>
      <c r="ANT66" s="3" t="str">
        <f t="shared" si="211"/>
        <v/>
      </c>
      <c r="ANV66" s="6">
        <v>37711</v>
      </c>
      <c r="ANW66" s="1">
        <v>5.29</v>
      </c>
      <c r="ANX66" s="1">
        <v>2800789</v>
      </c>
      <c r="ANY66" s="3">
        <f t="shared" si="212"/>
        <v>14816173.810000001</v>
      </c>
      <c r="AOD66" s="3" t="str">
        <f t="shared" si="213"/>
        <v/>
      </c>
      <c r="AOI66" s="3" t="str">
        <f t="shared" si="214"/>
        <v/>
      </c>
      <c r="AOK66" s="6">
        <v>37711</v>
      </c>
      <c r="AOL66" s="1">
        <v>84</v>
      </c>
      <c r="AOM66" s="1">
        <v>16847</v>
      </c>
      <c r="AON66" s="3">
        <f t="shared" si="215"/>
        <v>1415148</v>
      </c>
      <c r="AOS66" s="3" t="str">
        <f t="shared" si="216"/>
        <v/>
      </c>
      <c r="AOX66" s="3" t="str">
        <f t="shared" si="217"/>
        <v/>
      </c>
      <c r="APC66" s="3" t="str">
        <f t="shared" si="218"/>
        <v/>
      </c>
      <c r="APH66" s="3" t="str">
        <f t="shared" si="219"/>
        <v/>
      </c>
      <c r="APM66" s="3" t="str">
        <f t="shared" si="220"/>
        <v/>
      </c>
      <c r="APR66" s="3" t="str">
        <f t="shared" si="221"/>
        <v/>
      </c>
      <c r="APW66" s="3" t="str">
        <f t="shared" si="222"/>
        <v/>
      </c>
      <c r="APY66" s="6">
        <v>37711</v>
      </c>
      <c r="APZ66" s="1">
        <v>3.12</v>
      </c>
      <c r="AQA66" s="1">
        <v>6424921</v>
      </c>
      <c r="AQB66" s="3">
        <f t="shared" si="223"/>
        <v>20045753.52</v>
      </c>
      <c r="AQG66" s="3" t="str">
        <f t="shared" si="224"/>
        <v/>
      </c>
      <c r="AQL66" s="3" t="str">
        <f t="shared" si="225"/>
        <v/>
      </c>
      <c r="AQQ66" s="3" t="str">
        <f t="shared" si="226"/>
        <v/>
      </c>
      <c r="AQS66" s="6">
        <v>37711</v>
      </c>
      <c r="AQT66" s="1">
        <v>3.81</v>
      </c>
      <c r="AQU66" s="1">
        <v>947385</v>
      </c>
      <c r="AQV66" s="3">
        <f t="shared" si="227"/>
        <v>3609536.85</v>
      </c>
      <c r="ARA66" s="3" t="str">
        <f t="shared" si="228"/>
        <v/>
      </c>
      <c r="ARF66" s="3" t="str">
        <f t="shared" si="229"/>
        <v/>
      </c>
      <c r="ARH66" s="6">
        <v>37711</v>
      </c>
      <c r="ARI66" s="1">
        <v>0.221</v>
      </c>
      <c r="ARJ66" s="1">
        <v>2290478</v>
      </c>
      <c r="ARK66" s="3">
        <f t="shared" si="230"/>
        <v>506195.63799999998</v>
      </c>
      <c r="ARP66" s="3" t="str">
        <f t="shared" si="231"/>
        <v/>
      </c>
      <c r="ARU66" s="3" t="str">
        <f t="shared" si="232"/>
        <v/>
      </c>
      <c r="ARZ66" s="3" t="str">
        <f t="shared" si="233"/>
        <v/>
      </c>
      <c r="ASE66" s="3" t="str">
        <f t="shared" si="234"/>
        <v/>
      </c>
      <c r="ASJ66" s="3" t="str">
        <f t="shared" si="235"/>
        <v/>
      </c>
      <c r="ASO66" s="3" t="str">
        <f t="shared" si="236"/>
        <v/>
      </c>
      <c r="ASQ66" s="6">
        <v>37711</v>
      </c>
      <c r="ASR66" s="1">
        <v>5</v>
      </c>
      <c r="ASS66" s="1">
        <v>13378050</v>
      </c>
      <c r="AST66" s="3">
        <f t="shared" si="237"/>
        <v>66890250</v>
      </c>
      <c r="ASY66" s="3" t="str">
        <f t="shared" si="238"/>
        <v/>
      </c>
      <c r="ATD66" s="3" t="str">
        <f t="shared" si="239"/>
        <v/>
      </c>
      <c r="ATF66" s="6">
        <v>37711</v>
      </c>
      <c r="ATG66" s="1">
        <v>4.33</v>
      </c>
      <c r="ATH66" s="1">
        <v>180778270</v>
      </c>
      <c r="ATI66" s="3">
        <f t="shared" si="240"/>
        <v>782769909.10000002</v>
      </c>
      <c r="ATN66" s="3" t="str">
        <f t="shared" si="241"/>
        <v/>
      </c>
      <c r="ATS66" s="3" t="str">
        <f t="shared" si="242"/>
        <v/>
      </c>
      <c r="ATX66" s="3" t="str">
        <f t="shared" si="243"/>
        <v/>
      </c>
      <c r="ATZ66" s="6">
        <v>37711</v>
      </c>
      <c r="AUA66" s="1">
        <v>12.75</v>
      </c>
      <c r="AUB66" s="1">
        <v>661200</v>
      </c>
      <c r="AUC66" s="3">
        <f t="shared" si="244"/>
        <v>8430300</v>
      </c>
      <c r="AUH66" s="3" t="str">
        <f t="shared" si="245"/>
        <v/>
      </c>
      <c r="AUM66" s="3" t="str">
        <f t="shared" si="246"/>
        <v/>
      </c>
      <c r="AUR66" s="3" t="str">
        <f t="shared" si="247"/>
        <v/>
      </c>
      <c r="AUW66" s="3" t="str">
        <f t="shared" si="248"/>
        <v/>
      </c>
      <c r="AVB66" s="3" t="str">
        <f t="shared" si="249"/>
        <v/>
      </c>
      <c r="AVD66" s="6">
        <v>37711</v>
      </c>
      <c r="AVE66" s="1">
        <v>13.21</v>
      </c>
      <c r="AVF66" s="1">
        <v>282212792</v>
      </c>
      <c r="AVG66" s="3">
        <f t="shared" si="250"/>
        <v>3728030982.3200002</v>
      </c>
      <c r="AVI66" s="6">
        <v>37711</v>
      </c>
      <c r="AVJ66" s="1">
        <v>14.61</v>
      </c>
      <c r="AVK66" s="1">
        <v>17457400</v>
      </c>
      <c r="AVL66" s="3">
        <f t="shared" si="251"/>
        <v>255052614</v>
      </c>
      <c r="AVQ66" s="3" t="str">
        <f t="shared" si="252"/>
        <v/>
      </c>
      <c r="AVV66" s="3" t="str">
        <f t="shared" si="253"/>
        <v/>
      </c>
      <c r="AWA66" s="3" t="str">
        <f t="shared" si="254"/>
        <v/>
      </c>
      <c r="AWF66" s="3" t="str">
        <f t="shared" si="255"/>
        <v/>
      </c>
      <c r="AWK66" s="3" t="str">
        <f t="shared" si="256"/>
        <v/>
      </c>
      <c r="AWP66" s="3" t="str">
        <f t="shared" si="257"/>
        <v/>
      </c>
      <c r="AWU66" s="3" t="str">
        <f t="shared" si="258"/>
        <v/>
      </c>
      <c r="AWZ66" s="3" t="str">
        <f t="shared" si="259"/>
        <v/>
      </c>
      <c r="AXE66" s="3" t="str">
        <f t="shared" si="260"/>
        <v/>
      </c>
      <c r="AXG66" s="6">
        <v>37711</v>
      </c>
      <c r="AXH66" s="1">
        <v>3.2875000000000001</v>
      </c>
      <c r="AXI66" s="1">
        <v>4215076</v>
      </c>
      <c r="AXJ66" s="3">
        <f t="shared" si="261"/>
        <v>13857062.35</v>
      </c>
      <c r="AXO66" s="3" t="str">
        <f t="shared" si="262"/>
        <v/>
      </c>
      <c r="AXT66" s="3" t="str">
        <f t="shared" si="263"/>
        <v/>
      </c>
      <c r="AXY66" s="3" t="str">
        <f t="shared" si="264"/>
        <v/>
      </c>
      <c r="AYA66" s="6">
        <v>37711</v>
      </c>
      <c r="AYB66" s="1">
        <v>3.31</v>
      </c>
      <c r="AYC66" s="1">
        <v>4876727</v>
      </c>
      <c r="AYD66" s="3">
        <f t="shared" si="265"/>
        <v>16141966.370000001</v>
      </c>
      <c r="AYF66" s="6">
        <v>37711</v>
      </c>
      <c r="AYG66" s="1">
        <v>17.689</v>
      </c>
      <c r="AYH66" s="1">
        <v>21762354</v>
      </c>
      <c r="AYI66" s="3">
        <f t="shared" si="266"/>
        <v>384954279.90600002</v>
      </c>
      <c r="AYN66" s="3" t="str">
        <f t="shared" si="267"/>
        <v/>
      </c>
      <c r="AYP66" s="6">
        <v>37711</v>
      </c>
      <c r="AYQ66" s="1">
        <v>12.875</v>
      </c>
      <c r="AYR66" s="1">
        <v>2367600</v>
      </c>
      <c r="AYS66" s="3">
        <f t="shared" si="268"/>
        <v>30482850</v>
      </c>
      <c r="AYX66" s="3" t="str">
        <f t="shared" si="269"/>
        <v/>
      </c>
      <c r="AYZ66" s="6">
        <v>37711</v>
      </c>
      <c r="AZA66" s="1">
        <v>12.9626</v>
      </c>
      <c r="AZB66" s="1">
        <v>205229959</v>
      </c>
      <c r="AZC66" s="3">
        <f t="shared" si="270"/>
        <v>2660313866.5334001</v>
      </c>
      <c r="AZH66" s="3" t="str">
        <f t="shared" si="271"/>
        <v/>
      </c>
      <c r="AZJ66" s="6">
        <v>37711</v>
      </c>
      <c r="AZK66" s="1">
        <v>20.73</v>
      </c>
      <c r="AZL66" s="1">
        <v>44499918</v>
      </c>
      <c r="AZM66" s="3">
        <f t="shared" si="272"/>
        <v>922483300.13999999</v>
      </c>
      <c r="AZR66" s="3" t="str">
        <f t="shared" si="273"/>
        <v/>
      </c>
      <c r="AZT66" s="6">
        <v>37711</v>
      </c>
      <c r="AZU66" s="1">
        <v>11.99</v>
      </c>
      <c r="AZV66" s="1">
        <v>40131233</v>
      </c>
      <c r="AZW66" s="3">
        <f t="shared" si="274"/>
        <v>481173483.67000002</v>
      </c>
      <c r="BAB66" s="3" t="str">
        <f t="shared" si="275"/>
        <v/>
      </c>
      <c r="BAG66" s="3" t="str">
        <f t="shared" si="276"/>
        <v/>
      </c>
      <c r="BAL66" s="3" t="str">
        <f t="shared" si="277"/>
        <v/>
      </c>
      <c r="BAQ66" s="3" t="str">
        <f t="shared" si="278"/>
        <v/>
      </c>
      <c r="BAS66" s="6">
        <v>37711</v>
      </c>
      <c r="BAT66" s="1">
        <v>6.24</v>
      </c>
      <c r="BAU66" s="1">
        <v>11698684</v>
      </c>
      <c r="BAV66" s="3">
        <f t="shared" si="279"/>
        <v>72999788.159999996</v>
      </c>
      <c r="BBA66" s="3" t="str">
        <f t="shared" si="280"/>
        <v/>
      </c>
      <c r="BBF66" s="3" t="str">
        <f t="shared" si="281"/>
        <v/>
      </c>
      <c r="BBK66" s="3" t="str">
        <f t="shared" si="282"/>
        <v/>
      </c>
      <c r="BBP66" s="3" t="str">
        <f t="shared" si="283"/>
        <v/>
      </c>
      <c r="BBU66" s="3" t="str">
        <f t="shared" si="284"/>
        <v/>
      </c>
      <c r="BBW66" s="6">
        <v>37711</v>
      </c>
      <c r="BBX66" s="1">
        <v>24.24</v>
      </c>
      <c r="BBY66" s="1">
        <v>69847097</v>
      </c>
      <c r="BBZ66" s="3">
        <f t="shared" si="285"/>
        <v>1693093631.28</v>
      </c>
      <c r="BCE66" s="3" t="str">
        <f t="shared" si="286"/>
        <v/>
      </c>
      <c r="BCJ66" s="3" t="str">
        <f t="shared" si="287"/>
        <v/>
      </c>
      <c r="BCO66" s="3" t="str">
        <f t="shared" si="288"/>
        <v/>
      </c>
      <c r="BCT66" s="3" t="str">
        <f t="shared" si="289"/>
        <v/>
      </c>
      <c r="BCY66" s="3" t="str">
        <f t="shared" si="290"/>
        <v/>
      </c>
      <c r="BDD66" s="3" t="str">
        <f t="shared" si="291"/>
        <v/>
      </c>
      <c r="BDI66" s="3" t="str">
        <f t="shared" si="292"/>
        <v/>
      </c>
      <c r="BDN66" s="3" t="str">
        <f t="shared" si="293"/>
        <v/>
      </c>
      <c r="BDS66" s="3" t="str">
        <f t="shared" si="294"/>
        <v/>
      </c>
      <c r="BDU66" s="6">
        <v>37711</v>
      </c>
      <c r="BDV66" s="1">
        <v>6.32</v>
      </c>
      <c r="BDW66" s="1">
        <v>16622929</v>
      </c>
      <c r="BDX66" s="3">
        <f t="shared" si="295"/>
        <v>105056911.28</v>
      </c>
      <c r="BDZ66" s="6">
        <v>37711</v>
      </c>
      <c r="BEA66" s="1">
        <v>7.9399999999999995</v>
      </c>
      <c r="BEB66" s="1">
        <v>114542660</v>
      </c>
      <c r="BEC66" s="3">
        <f t="shared" si="296"/>
        <v>909468720.39999998</v>
      </c>
      <c r="BEH66" s="3" t="str">
        <f t="shared" si="297"/>
        <v/>
      </c>
      <c r="BEM66" s="3" t="str">
        <f t="shared" si="298"/>
        <v/>
      </c>
      <c r="BER66" s="3" t="str">
        <f t="shared" si="299"/>
        <v/>
      </c>
      <c r="BET66" s="6">
        <v>37711</v>
      </c>
      <c r="BEU66" s="1">
        <v>21.8</v>
      </c>
      <c r="BEV66" s="1">
        <v>117009200</v>
      </c>
      <c r="BEW66" s="3">
        <f t="shared" si="300"/>
        <v>2550800560</v>
      </c>
      <c r="BEY66" s="6">
        <v>37711</v>
      </c>
      <c r="BEZ66" s="1">
        <v>33.880000000000003</v>
      </c>
      <c r="BFA66" s="1">
        <v>49936950</v>
      </c>
      <c r="BFB66" s="3">
        <f t="shared" si="301"/>
        <v>1691863866.0000002</v>
      </c>
      <c r="BFG66" s="3" t="str">
        <f t="shared" si="302"/>
        <v/>
      </c>
      <c r="BFL66" s="3" t="str">
        <f t="shared" si="303"/>
        <v/>
      </c>
      <c r="BFN66" s="6">
        <v>37711</v>
      </c>
      <c r="BFO66" s="1">
        <v>4.88</v>
      </c>
      <c r="BFP66" s="1">
        <v>695703638</v>
      </c>
      <c r="BFQ66" s="3">
        <f t="shared" si="304"/>
        <v>3395033753.4400001</v>
      </c>
      <c r="BFS66" s="6">
        <v>37711</v>
      </c>
      <c r="BFT66" s="1">
        <v>1.0981000000000001</v>
      </c>
      <c r="BFU66" s="1">
        <v>98542300</v>
      </c>
      <c r="BFV66" s="3">
        <f t="shared" si="305"/>
        <v>108209299.63000001</v>
      </c>
      <c r="BGA66" s="3" t="str">
        <f t="shared" si="306"/>
        <v/>
      </c>
      <c r="BGF66" s="3" t="str">
        <f t="shared" si="307"/>
        <v/>
      </c>
      <c r="BGK66" s="3" t="str">
        <f t="shared" si="308"/>
        <v/>
      </c>
      <c r="BGM66" s="6">
        <v>37711</v>
      </c>
      <c r="BGN66" s="1">
        <v>18.75</v>
      </c>
      <c r="BGO66" s="1">
        <v>11387791</v>
      </c>
      <c r="BGP66" s="3">
        <f t="shared" si="309"/>
        <v>213521081.25</v>
      </c>
      <c r="BGR66" s="6">
        <v>37711</v>
      </c>
      <c r="BGS66" s="1">
        <v>13.31</v>
      </c>
      <c r="BGT66" s="1">
        <v>50975900</v>
      </c>
      <c r="BGU66" s="3">
        <f t="shared" si="310"/>
        <v>678489229</v>
      </c>
      <c r="BGZ66" s="3" t="str">
        <f t="shared" si="311"/>
        <v/>
      </c>
      <c r="BHB66" s="6">
        <v>37711</v>
      </c>
      <c r="BHC66" s="1">
        <v>6.65</v>
      </c>
      <c r="BHD66" s="1">
        <v>12098085</v>
      </c>
      <c r="BHE66" s="3">
        <f t="shared" si="312"/>
        <v>80452265.25</v>
      </c>
      <c r="BHJ66" s="3" t="str">
        <f t="shared" si="313"/>
        <v/>
      </c>
      <c r="BHL66" s="6">
        <v>37711</v>
      </c>
      <c r="BHM66" s="1">
        <v>8.7200000000000006</v>
      </c>
      <c r="BHN66" s="1">
        <v>559579082</v>
      </c>
      <c r="BHO66" s="3">
        <f t="shared" si="314"/>
        <v>4879529595.04</v>
      </c>
      <c r="BHQ66" s="6">
        <v>37711</v>
      </c>
      <c r="BHR66" s="1">
        <v>23.878599999999999</v>
      </c>
      <c r="BHS66" s="1">
        <v>69191400</v>
      </c>
      <c r="BHT66" s="3">
        <f t="shared" si="315"/>
        <v>1652193764.04</v>
      </c>
      <c r="BHV66" s="6">
        <v>37711</v>
      </c>
      <c r="BHW66" s="1">
        <v>18.190000000000001</v>
      </c>
      <c r="BHX66" s="1">
        <v>21031661</v>
      </c>
      <c r="BHY66" s="3">
        <f t="shared" si="316"/>
        <v>382565913.59000003</v>
      </c>
      <c r="BIA66" s="6">
        <v>37711</v>
      </c>
      <c r="BIB66" s="1">
        <v>8.17</v>
      </c>
      <c r="BIC66" s="1">
        <v>753142115</v>
      </c>
      <c r="BID66" s="3">
        <f t="shared" si="317"/>
        <v>6153171079.5500002</v>
      </c>
      <c r="BIF66" s="6">
        <v>37711</v>
      </c>
      <c r="BIG66" s="1">
        <v>10.32</v>
      </c>
      <c r="BIH66" s="1">
        <v>142187200</v>
      </c>
      <c r="BII66" s="3">
        <f t="shared" si="318"/>
        <v>1467371904</v>
      </c>
      <c r="BIK66" s="6">
        <v>37711</v>
      </c>
      <c r="BIL66" s="1">
        <v>3.1617000000000002</v>
      </c>
      <c r="BIM66" s="1">
        <v>92748720</v>
      </c>
      <c r="BIN66" s="3">
        <f t="shared" si="319"/>
        <v>293243628.02399999</v>
      </c>
      <c r="BIP66" s="6">
        <v>37711</v>
      </c>
      <c r="BIQ66" s="1">
        <v>14.49</v>
      </c>
      <c r="BIR66" s="1">
        <v>392796300</v>
      </c>
      <c r="BIS66" s="3">
        <f t="shared" si="320"/>
        <v>5691618387</v>
      </c>
      <c r="BIU66" s="6">
        <v>37711</v>
      </c>
      <c r="BIV66" s="1">
        <v>10</v>
      </c>
      <c r="BIW66" s="1">
        <v>105848500</v>
      </c>
      <c r="BIX66" s="3">
        <f t="shared" si="321"/>
        <v>1058485000</v>
      </c>
      <c r="BIZ66" s="6">
        <v>37711</v>
      </c>
      <c r="BJA66" s="1">
        <v>11.19</v>
      </c>
      <c r="BJB66" s="1">
        <v>406283839</v>
      </c>
      <c r="BJC66" s="3">
        <f t="shared" si="322"/>
        <v>4546316158.4099998</v>
      </c>
      <c r="BJH66" s="3" t="str">
        <f t="shared" si="323"/>
        <v/>
      </c>
      <c r="BJJ66" s="6">
        <v>37711</v>
      </c>
      <c r="BJK66" s="1">
        <v>21.285499999999999</v>
      </c>
      <c r="BJL66" s="1">
        <v>159855620</v>
      </c>
      <c r="BJM66" s="3">
        <f t="shared" si="324"/>
        <v>3402606799.5099998</v>
      </c>
      <c r="BJR66" s="3" t="str">
        <f t="shared" si="325"/>
        <v/>
      </c>
      <c r="BJT66" s="6">
        <v>37711</v>
      </c>
      <c r="BJU66" s="1">
        <v>6.18</v>
      </c>
      <c r="BJV66" s="1">
        <v>453582400</v>
      </c>
      <c r="BJW66" s="3">
        <f t="shared" si="326"/>
        <v>2803139232</v>
      </c>
      <c r="BKB66" s="3" t="str">
        <f t="shared" si="327"/>
        <v/>
      </c>
      <c r="BKG66" s="3" t="str">
        <f t="shared" si="328"/>
        <v/>
      </c>
      <c r="BKI66" s="6">
        <v>37711</v>
      </c>
      <c r="BKJ66" s="1">
        <v>36.119999999999997</v>
      </c>
      <c r="BKK66" s="1">
        <v>529296431</v>
      </c>
      <c r="BKL66" s="3">
        <f t="shared" si="329"/>
        <v>19118187087.719997</v>
      </c>
      <c r="BKQ66" s="3" t="str">
        <f t="shared" si="330"/>
        <v/>
      </c>
      <c r="BKS66" s="6">
        <v>37711</v>
      </c>
      <c r="BKT66" s="1">
        <v>6.05</v>
      </c>
      <c r="BKU66" s="1">
        <v>11571048</v>
      </c>
      <c r="BKV66" s="3">
        <f t="shared" si="331"/>
        <v>70004840.399999991</v>
      </c>
      <c r="BKX66" s="6">
        <v>37711</v>
      </c>
      <c r="BKY66" s="1">
        <v>46.17</v>
      </c>
      <c r="BKZ66" s="1">
        <v>76230200</v>
      </c>
      <c r="BLA66" s="3">
        <f t="shared" si="332"/>
        <v>3519548334</v>
      </c>
      <c r="BLC66" s="6">
        <v>37711</v>
      </c>
      <c r="BLD66" s="1">
        <v>35.942</v>
      </c>
      <c r="BLE66" s="1">
        <v>789655271</v>
      </c>
      <c r="BLF66" s="3">
        <f t="shared" si="333"/>
        <v>28381789750.282001</v>
      </c>
      <c r="BLH66" s="6">
        <v>37711</v>
      </c>
      <c r="BLI66" s="1">
        <v>52.25</v>
      </c>
      <c r="BLJ66" s="1">
        <v>5442200</v>
      </c>
      <c r="BLK66" s="3">
        <f t="shared" si="334"/>
        <v>284354950</v>
      </c>
      <c r="BLM66" s="6">
        <v>37711</v>
      </c>
      <c r="BLN66" s="1">
        <v>23.41</v>
      </c>
      <c r="BLO66" s="1">
        <v>715955698</v>
      </c>
      <c r="BLP66" s="3">
        <f t="shared" si="335"/>
        <v>16760522890.18</v>
      </c>
      <c r="BLR66" s="6">
        <v>37711</v>
      </c>
      <c r="BLS66" s="1">
        <v>9.7949999999999999</v>
      </c>
      <c r="BLT66" s="1">
        <v>1485247380</v>
      </c>
      <c r="BLU66" s="3">
        <f t="shared" si="336"/>
        <v>14547998087.1</v>
      </c>
      <c r="BLZ66" s="3" t="str">
        <f t="shared" si="337"/>
        <v/>
      </c>
      <c r="BMB66" s="6">
        <v>37711</v>
      </c>
      <c r="BMC66" s="1">
        <v>8.8600999999999992</v>
      </c>
      <c r="BMD66" s="1">
        <v>162149800</v>
      </c>
      <c r="BME66" s="3">
        <f t="shared" si="338"/>
        <v>1436663442.9799998</v>
      </c>
      <c r="BMJ66" s="3" t="str">
        <f t="shared" si="339"/>
        <v/>
      </c>
      <c r="BML66" s="6">
        <v>37711</v>
      </c>
      <c r="BMM66" s="1">
        <v>10.97</v>
      </c>
      <c r="BMN66" s="1">
        <v>135363900</v>
      </c>
      <c r="BMO66" s="3">
        <f t="shared" si="340"/>
        <v>1484941983</v>
      </c>
      <c r="BMQ66" s="6">
        <v>37711</v>
      </c>
      <c r="BMR66" s="1">
        <v>9.06</v>
      </c>
      <c r="BMS66" s="1">
        <v>214623400</v>
      </c>
      <c r="BMT66" s="3">
        <f t="shared" si="341"/>
        <v>1944488004</v>
      </c>
      <c r="BMY66" s="3" t="str">
        <f t="shared" si="342"/>
        <v/>
      </c>
      <c r="BND66" s="3" t="str">
        <f t="shared" si="343"/>
        <v/>
      </c>
      <c r="BNF66" s="6">
        <v>37711</v>
      </c>
      <c r="BNG66" s="1">
        <v>13.45</v>
      </c>
      <c r="BNH66" s="1">
        <v>92021900</v>
      </c>
      <c r="BNI66" s="3">
        <f t="shared" si="344"/>
        <v>1237694555</v>
      </c>
      <c r="BNK66" s="6">
        <v>37711</v>
      </c>
      <c r="BNL66" s="1">
        <v>24.93</v>
      </c>
      <c r="BNM66" s="1">
        <v>94178400</v>
      </c>
      <c r="BNN66" s="3">
        <f t="shared" si="345"/>
        <v>2347867512</v>
      </c>
      <c r="BNP66" s="6">
        <v>37711</v>
      </c>
      <c r="BNQ66" s="1">
        <v>11.388999999999999</v>
      </c>
      <c r="BNR66" s="1">
        <v>136230788</v>
      </c>
      <c r="BNS66" s="3">
        <f t="shared" si="346"/>
        <v>1551532444.5319998</v>
      </c>
      <c r="BNU66" s="6">
        <v>37711</v>
      </c>
      <c r="BNV66" s="1">
        <v>28.25</v>
      </c>
      <c r="BNW66" s="1">
        <v>27946800</v>
      </c>
      <c r="BNX66" s="3">
        <f t="shared" si="347"/>
        <v>789497100</v>
      </c>
      <c r="BNZ66" s="6">
        <v>37711</v>
      </c>
      <c r="BOA66" s="1">
        <v>29.32</v>
      </c>
      <c r="BOB66" s="1">
        <v>510265330</v>
      </c>
      <c r="BOC66" s="3">
        <f t="shared" si="348"/>
        <v>14960979475.6</v>
      </c>
      <c r="BOE66" s="6">
        <v>37711</v>
      </c>
      <c r="BOF66" s="1">
        <v>2.95</v>
      </c>
      <c r="BOG66" s="1">
        <v>2535041</v>
      </c>
      <c r="BOH66" s="3">
        <f t="shared" si="349"/>
        <v>7478370.9500000002</v>
      </c>
      <c r="BOJ66" s="6">
        <v>37711</v>
      </c>
      <c r="BOK66" s="1">
        <v>7.0598000000000001</v>
      </c>
      <c r="BOL66" s="1">
        <v>754449400</v>
      </c>
      <c r="BOM66" s="3">
        <f t="shared" si="350"/>
        <v>5326261874.1199999</v>
      </c>
      <c r="BOO66" s="6">
        <v>37711</v>
      </c>
      <c r="BOP66" s="1">
        <v>18.600000000000001</v>
      </c>
      <c r="BOQ66" s="1">
        <v>546036458</v>
      </c>
      <c r="BOR66" s="3">
        <f t="shared" si="351"/>
        <v>10156278118.800001</v>
      </c>
      <c r="BOT66" s="6">
        <v>37711</v>
      </c>
      <c r="BOU66" s="1">
        <v>8.9763000000000002</v>
      </c>
      <c r="BOV66" s="1">
        <v>1591253028</v>
      </c>
      <c r="BOW66" s="3">
        <f t="shared" si="352"/>
        <v>14283564555.236401</v>
      </c>
      <c r="BOY66" s="6">
        <v>37711</v>
      </c>
      <c r="BOZ66" s="1">
        <v>4.3070000000000004</v>
      </c>
      <c r="BPA66" s="1">
        <v>13415318</v>
      </c>
      <c r="BPB66" s="3">
        <f t="shared" si="353"/>
        <v>57779774.626000002</v>
      </c>
      <c r="BPG66" s="3" t="str">
        <f t="shared" si="354"/>
        <v/>
      </c>
      <c r="BPI66" s="6">
        <v>37711</v>
      </c>
      <c r="BPJ66" s="1">
        <v>7.22</v>
      </c>
      <c r="BPK66" s="1">
        <v>322383900</v>
      </c>
      <c r="BPL66" s="3">
        <f t="shared" si="355"/>
        <v>2327611758</v>
      </c>
      <c r="BPQ66" s="3" t="str">
        <f t="shared" si="356"/>
        <v/>
      </c>
      <c r="BPS66" s="6">
        <v>37711</v>
      </c>
      <c r="BPT66" s="1">
        <v>12.58</v>
      </c>
      <c r="BPU66" s="1">
        <v>1973895928</v>
      </c>
      <c r="BPV66" s="3">
        <f t="shared" si="357"/>
        <v>24831610774.240002</v>
      </c>
      <c r="BQA66" s="3" t="str">
        <f t="shared" si="358"/>
        <v/>
      </c>
      <c r="BQF66" s="3" t="str">
        <f t="shared" si="359"/>
        <v/>
      </c>
      <c r="BQH66" s="6">
        <v>37711</v>
      </c>
      <c r="BQI66" s="1">
        <v>1.454</v>
      </c>
      <c r="BQJ66" s="1">
        <v>491653162</v>
      </c>
      <c r="BQK66" s="3">
        <f t="shared" si="360"/>
        <v>714863697.54799998</v>
      </c>
      <c r="BQM66" s="6">
        <v>37711</v>
      </c>
      <c r="BQN66" s="1">
        <v>15.414999999999999</v>
      </c>
      <c r="BQO66" s="1">
        <v>427558620</v>
      </c>
      <c r="BQP66" s="3">
        <f t="shared" si="361"/>
        <v>6590816127.2999992</v>
      </c>
      <c r="BQU66" s="3" t="str">
        <f t="shared" si="362"/>
        <v/>
      </c>
      <c r="BQW66" s="6">
        <v>37711</v>
      </c>
      <c r="BQX66" s="1">
        <v>5.2488000000000001</v>
      </c>
      <c r="BQY66" s="1">
        <v>1728844816</v>
      </c>
      <c r="BQZ66" s="3">
        <f t="shared" si="363"/>
        <v>9074360670.2208004</v>
      </c>
      <c r="BRB66" s="6">
        <v>37711</v>
      </c>
      <c r="BRC66" s="1">
        <v>4.2933000000000003</v>
      </c>
      <c r="BRD66" s="1">
        <v>1575094050</v>
      </c>
      <c r="BRE66" s="3">
        <f t="shared" si="364"/>
        <v>6762351284.8650007</v>
      </c>
      <c r="BRG66" s="6">
        <v>37711</v>
      </c>
      <c r="BRH66" s="1">
        <v>12.98</v>
      </c>
      <c r="BRI66" s="1">
        <v>4212883167</v>
      </c>
      <c r="BRJ66" s="3">
        <f t="shared" si="365"/>
        <v>54683223507.660004</v>
      </c>
      <c r="BRL66" s="6">
        <v>37711</v>
      </c>
      <c r="BRM66" s="1">
        <v>16.28</v>
      </c>
      <c r="BRN66" s="1">
        <v>3576476322</v>
      </c>
      <c r="BRO66" s="3">
        <f t="shared" si="366"/>
        <v>58225034522.160004</v>
      </c>
      <c r="BRQ66" s="6">
        <v>37711</v>
      </c>
      <c r="BRR66" s="1">
        <v>10.849</v>
      </c>
      <c r="BRS66" s="1">
        <v>2737145538</v>
      </c>
      <c r="BRT66" s="3">
        <f t="shared" si="367"/>
        <v>29695291941.762001</v>
      </c>
      <c r="BRV66" s="6">
        <v>37711</v>
      </c>
      <c r="BRW66" s="1">
        <v>32.325000000000003</v>
      </c>
      <c r="BRX66" s="1">
        <v>417026800</v>
      </c>
      <c r="BRY66" s="3">
        <f t="shared" si="368"/>
        <v>13480391310.000002</v>
      </c>
      <c r="BSD66" s="3" t="str">
        <f t="shared" si="369"/>
        <v/>
      </c>
      <c r="BSF66" s="6">
        <v>37711</v>
      </c>
      <c r="BSG66" s="1">
        <v>22.495000000000001</v>
      </c>
      <c r="BSH66" s="1">
        <v>607143000</v>
      </c>
      <c r="BSI66" s="3">
        <f t="shared" si="370"/>
        <v>13657681785</v>
      </c>
      <c r="BSN66" s="3" t="str">
        <f t="shared" si="371"/>
        <v/>
      </c>
      <c r="BSS66" s="3" t="str">
        <f t="shared" si="372"/>
        <v/>
      </c>
      <c r="BSU66" s="6">
        <v>37711</v>
      </c>
      <c r="BSV66" s="1">
        <v>1.01</v>
      </c>
      <c r="BSW66" s="1">
        <v>3547423628</v>
      </c>
      <c r="BSX66" s="3">
        <f t="shared" si="373"/>
        <v>3582897864.2800002</v>
      </c>
    </row>
    <row r="67" spans="2:1020 1025:1870" x14ac:dyDescent="0.2">
      <c r="B67" s="6">
        <v>37621</v>
      </c>
      <c r="C67" s="1">
        <v>480</v>
      </c>
      <c r="D67" s="1">
        <v>479</v>
      </c>
      <c r="E67" s="3">
        <f t="shared" si="0"/>
        <v>229920</v>
      </c>
      <c r="G67" s="6">
        <v>37529</v>
      </c>
      <c r="H67" s="1">
        <v>6.0000000000000001E-3</v>
      </c>
      <c r="I67" s="1">
        <v>1612100</v>
      </c>
      <c r="J67" s="3">
        <f t="shared" si="1"/>
        <v>9672.6</v>
      </c>
      <c r="O67" s="3" t="str">
        <f t="shared" si="2"/>
        <v/>
      </c>
      <c r="T67" s="3" t="str">
        <f t="shared" si="3"/>
        <v/>
      </c>
      <c r="Y67" s="3" t="str">
        <f t="shared" si="4"/>
        <v/>
      </c>
      <c r="AA67" s="6">
        <v>37621</v>
      </c>
      <c r="AB67" s="1">
        <v>1.25E-4</v>
      </c>
      <c r="AC67" s="1">
        <v>1532200</v>
      </c>
      <c r="AD67" s="3">
        <f t="shared" si="5"/>
        <v>191.52500000000001</v>
      </c>
      <c r="AF67" s="6">
        <v>37343</v>
      </c>
      <c r="AG67" s="1">
        <v>1.25E-4</v>
      </c>
      <c r="AH67" s="1">
        <v>1505000</v>
      </c>
      <c r="AI67" s="3">
        <f t="shared" si="6"/>
        <v>188.125</v>
      </c>
      <c r="AK67" s="6">
        <v>37621</v>
      </c>
      <c r="AL67" s="1">
        <v>165</v>
      </c>
      <c r="AM67" s="1">
        <v>174</v>
      </c>
      <c r="AN67" s="3">
        <f t="shared" si="7"/>
        <v>28710</v>
      </c>
      <c r="AS67" s="3" t="str">
        <f t="shared" si="8"/>
        <v/>
      </c>
      <c r="AX67" s="3" t="str">
        <f t="shared" si="9"/>
        <v/>
      </c>
      <c r="AZ67" s="6">
        <v>37621</v>
      </c>
      <c r="BA67" s="1">
        <v>45454.5455</v>
      </c>
      <c r="BB67" s="1">
        <v>85</v>
      </c>
      <c r="BC67" s="3">
        <f t="shared" si="10"/>
        <v>3863636.3675000002</v>
      </c>
      <c r="BE67" s="6">
        <v>37435</v>
      </c>
      <c r="BF67" s="1">
        <v>0.19</v>
      </c>
      <c r="BG67" s="1">
        <v>27729400</v>
      </c>
      <c r="BH67" s="3">
        <f t="shared" si="11"/>
        <v>5268586</v>
      </c>
      <c r="BJ67" s="6">
        <v>37621</v>
      </c>
      <c r="BK67" s="1">
        <v>0.48</v>
      </c>
      <c r="BL67" s="1">
        <v>5707930</v>
      </c>
      <c r="BM67" s="3">
        <f t="shared" si="12"/>
        <v>2739806.4</v>
      </c>
      <c r="BR67" s="3" t="str">
        <f t="shared" si="13"/>
        <v/>
      </c>
      <c r="BT67" s="6">
        <v>36889</v>
      </c>
      <c r="BU67" s="1">
        <v>0.375</v>
      </c>
      <c r="BV67" s="1">
        <v>1647000</v>
      </c>
      <c r="BW67" s="3">
        <f t="shared" si="14"/>
        <v>617625</v>
      </c>
      <c r="CB67" s="3" t="str">
        <f t="shared" si="15"/>
        <v/>
      </c>
      <c r="CD67" s="6">
        <v>37621</v>
      </c>
      <c r="CE67" s="1">
        <v>0.23</v>
      </c>
      <c r="CF67" s="1">
        <v>594587</v>
      </c>
      <c r="CG67" s="3">
        <f t="shared" si="16"/>
        <v>136755.01</v>
      </c>
      <c r="CI67" s="6">
        <v>37621</v>
      </c>
      <c r="CJ67" s="1">
        <v>1.4999999999999999E-2</v>
      </c>
      <c r="CK67" s="1">
        <v>12784900</v>
      </c>
      <c r="CL67" s="3">
        <f t="shared" si="17"/>
        <v>191773.5</v>
      </c>
      <c r="CQ67" s="3" t="str">
        <f t="shared" si="18"/>
        <v/>
      </c>
      <c r="CS67" s="6">
        <v>37621</v>
      </c>
      <c r="CT67" s="1">
        <v>5</v>
      </c>
      <c r="CU67" s="1">
        <v>823816</v>
      </c>
      <c r="CV67" s="3">
        <f t="shared" si="19"/>
        <v>4119080</v>
      </c>
      <c r="CX67" s="6">
        <v>37621</v>
      </c>
      <c r="CY67" s="1">
        <v>289.64999999999998</v>
      </c>
      <c r="CZ67" s="1">
        <v>2100621</v>
      </c>
      <c r="DA67" s="3">
        <f t="shared" si="20"/>
        <v>608444872.64999998</v>
      </c>
      <c r="DC67" s="6">
        <v>37621</v>
      </c>
      <c r="DD67" s="1">
        <v>0.7</v>
      </c>
      <c r="DE67" s="1">
        <v>151995</v>
      </c>
      <c r="DF67" s="3">
        <f t="shared" si="21"/>
        <v>106396.5</v>
      </c>
      <c r="DK67" s="3" t="str">
        <f t="shared" si="22"/>
        <v/>
      </c>
      <c r="DM67" s="6">
        <v>37343</v>
      </c>
      <c r="DN67" s="1">
        <v>146</v>
      </c>
      <c r="DO67" s="1">
        <v>859</v>
      </c>
      <c r="DP67" s="3">
        <f t="shared" si="23"/>
        <v>125414</v>
      </c>
      <c r="DR67" s="6">
        <v>37621</v>
      </c>
      <c r="DS67" s="1">
        <v>33.6</v>
      </c>
      <c r="DT67" s="1">
        <v>18619</v>
      </c>
      <c r="DU67" s="3">
        <f t="shared" si="24"/>
        <v>625598.4</v>
      </c>
      <c r="DZ67" s="3" t="str">
        <f t="shared" si="25"/>
        <v/>
      </c>
      <c r="EB67" s="6">
        <v>37621</v>
      </c>
      <c r="EC67" s="1">
        <v>17.399999999999999</v>
      </c>
      <c r="ED67" s="1">
        <v>67200</v>
      </c>
      <c r="EE67" s="3">
        <f t="shared" si="26"/>
        <v>1169280</v>
      </c>
      <c r="EG67" s="6">
        <v>37621</v>
      </c>
      <c r="EH67" s="1">
        <v>103.44</v>
      </c>
      <c r="EI67" s="1">
        <v>34056</v>
      </c>
      <c r="EJ67" s="3">
        <f t="shared" si="27"/>
        <v>3522752.64</v>
      </c>
      <c r="EO67" s="3" t="str">
        <f t="shared" si="28"/>
        <v/>
      </c>
      <c r="ET67" s="3" t="str">
        <f t="shared" si="29"/>
        <v/>
      </c>
      <c r="EY67" s="3" t="str">
        <f t="shared" si="30"/>
        <v/>
      </c>
      <c r="FD67" s="3" t="str">
        <f t="shared" si="31"/>
        <v/>
      </c>
      <c r="FI67" s="3" t="str">
        <f t="shared" si="32"/>
        <v/>
      </c>
      <c r="FN67" s="3" t="str">
        <f t="shared" si="33"/>
        <v/>
      </c>
      <c r="FP67" s="6">
        <v>37621</v>
      </c>
      <c r="FQ67" s="1">
        <v>0.04</v>
      </c>
      <c r="FR67" s="1">
        <v>1640100</v>
      </c>
      <c r="FS67" s="3">
        <f t="shared" si="34"/>
        <v>65604</v>
      </c>
      <c r="FU67" s="6">
        <v>37621</v>
      </c>
      <c r="FV67" s="1">
        <v>200</v>
      </c>
      <c r="FW67" s="1">
        <v>1391</v>
      </c>
      <c r="FX67" s="3">
        <f t="shared" si="35"/>
        <v>278200</v>
      </c>
      <c r="FZ67" s="6">
        <v>37621</v>
      </c>
      <c r="GA67" s="1">
        <v>72</v>
      </c>
      <c r="GB67" s="1">
        <v>6281</v>
      </c>
      <c r="GC67" s="3">
        <f t="shared" si="36"/>
        <v>452232</v>
      </c>
      <c r="GE67" s="6">
        <v>37529</v>
      </c>
      <c r="GF67" s="1">
        <v>420</v>
      </c>
      <c r="GG67" s="1">
        <v>98</v>
      </c>
      <c r="GH67" s="3">
        <f t="shared" si="37"/>
        <v>41160</v>
      </c>
      <c r="GM67" s="3" t="str">
        <f t="shared" si="38"/>
        <v/>
      </c>
      <c r="GR67" s="3" t="str">
        <f t="shared" si="39"/>
        <v/>
      </c>
      <c r="GW67" s="3" t="str">
        <f t="shared" si="40"/>
        <v/>
      </c>
      <c r="HB67" s="3" t="str">
        <f t="shared" si="41"/>
        <v/>
      </c>
      <c r="HG67" s="3" t="str">
        <f t="shared" si="42"/>
        <v/>
      </c>
      <c r="HL67" s="3" t="str">
        <f t="shared" si="43"/>
        <v/>
      </c>
      <c r="HN67" s="6">
        <v>37621</v>
      </c>
      <c r="HO67" s="1">
        <v>7.0000000000000007E-2</v>
      </c>
      <c r="HP67" s="1">
        <v>165300</v>
      </c>
      <c r="HQ67" s="3">
        <f t="shared" si="44"/>
        <v>11571.000000000002</v>
      </c>
      <c r="HS67" s="6">
        <v>37621</v>
      </c>
      <c r="HT67" s="1">
        <v>39.906999999999996</v>
      </c>
      <c r="HU67" s="1">
        <v>586458</v>
      </c>
      <c r="HV67" s="3">
        <f t="shared" si="45"/>
        <v>23403779.405999999</v>
      </c>
      <c r="IA67" s="3" t="str">
        <f t="shared" si="46"/>
        <v/>
      </c>
      <c r="IC67" s="6">
        <v>37529</v>
      </c>
      <c r="ID67" s="1">
        <v>12.5</v>
      </c>
      <c r="IE67" s="1">
        <v>1634</v>
      </c>
      <c r="IF67" s="3">
        <f t="shared" si="47"/>
        <v>20425</v>
      </c>
      <c r="IH67" s="6">
        <v>37621</v>
      </c>
      <c r="II67" s="1">
        <v>1.95</v>
      </c>
      <c r="IJ67" s="1">
        <v>307162</v>
      </c>
      <c r="IK67" s="3">
        <f t="shared" si="48"/>
        <v>598965.9</v>
      </c>
      <c r="IP67" s="3" t="str">
        <f t="shared" si="49"/>
        <v/>
      </c>
      <c r="IR67" s="6">
        <v>37621</v>
      </c>
      <c r="IS67" s="1">
        <v>514.50019999999995</v>
      </c>
      <c r="IT67" s="1">
        <v>2508</v>
      </c>
      <c r="IU67" s="3">
        <f t="shared" si="50"/>
        <v>1290366.5015999998</v>
      </c>
      <c r="IZ67" s="3" t="str">
        <f t="shared" si="51"/>
        <v/>
      </c>
      <c r="JE67" s="3" t="str">
        <f t="shared" si="52"/>
        <v/>
      </c>
      <c r="JG67" s="6">
        <v>37621</v>
      </c>
      <c r="JH67" s="1">
        <v>5.4</v>
      </c>
      <c r="JI67" s="1">
        <v>1155045</v>
      </c>
      <c r="JJ67" s="3">
        <f t="shared" si="53"/>
        <v>6237243</v>
      </c>
      <c r="JO67" s="3" t="str">
        <f t="shared" si="54"/>
        <v/>
      </c>
      <c r="JT67" s="3" t="str">
        <f t="shared" si="55"/>
        <v/>
      </c>
      <c r="JY67" s="3" t="str">
        <f t="shared" si="56"/>
        <v/>
      </c>
      <c r="KA67" s="6">
        <v>36433</v>
      </c>
      <c r="KB67" s="1">
        <v>7.125</v>
      </c>
      <c r="KC67" s="1">
        <v>236800</v>
      </c>
      <c r="KD67" s="3">
        <f t="shared" si="57"/>
        <v>1687200</v>
      </c>
      <c r="KI67" s="3" t="str">
        <f t="shared" si="58"/>
        <v/>
      </c>
      <c r="KN67" s="3" t="str">
        <f t="shared" si="59"/>
        <v/>
      </c>
      <c r="KS67" s="3" t="str">
        <f t="shared" si="60"/>
        <v/>
      </c>
      <c r="KU67" s="6">
        <v>37621</v>
      </c>
      <c r="KV67" s="1">
        <v>1.77</v>
      </c>
      <c r="KW67" s="1">
        <v>1339277</v>
      </c>
      <c r="KX67" s="3">
        <f t="shared" si="61"/>
        <v>2370520.29</v>
      </c>
      <c r="LC67" s="3" t="str">
        <f t="shared" si="62"/>
        <v/>
      </c>
      <c r="LE67" s="6">
        <v>37621</v>
      </c>
      <c r="LF67" s="1">
        <v>0.05</v>
      </c>
      <c r="LG67" s="1">
        <v>1551000</v>
      </c>
      <c r="LH67" s="3">
        <f t="shared" si="63"/>
        <v>77550</v>
      </c>
      <c r="LJ67" s="6">
        <v>37621</v>
      </c>
      <c r="LK67" s="1">
        <v>40</v>
      </c>
      <c r="LL67" s="1">
        <v>21442</v>
      </c>
      <c r="LM67" s="3">
        <f t="shared" si="64"/>
        <v>857680</v>
      </c>
      <c r="LO67" s="6">
        <v>37256</v>
      </c>
      <c r="LP67" s="1">
        <v>0.15</v>
      </c>
      <c r="LQ67" s="1">
        <v>11100</v>
      </c>
      <c r="LR67" s="3">
        <f t="shared" si="65"/>
        <v>1665</v>
      </c>
      <c r="LW67" s="3" t="str">
        <f t="shared" si="66"/>
        <v/>
      </c>
      <c r="MB67" s="3" t="str">
        <f t="shared" si="67"/>
        <v/>
      </c>
      <c r="MD67" s="6">
        <v>37621</v>
      </c>
      <c r="ME67" s="1">
        <v>3.5000000000000003E-2</v>
      </c>
      <c r="MF67" s="1">
        <v>1318800</v>
      </c>
      <c r="MG67" s="3">
        <f t="shared" si="68"/>
        <v>46158.000000000007</v>
      </c>
      <c r="ML67" s="3" t="str">
        <f t="shared" si="69"/>
        <v/>
      </c>
      <c r="MQ67" s="3" t="str">
        <f t="shared" si="70"/>
        <v/>
      </c>
      <c r="MV67" s="3" t="str">
        <f t="shared" si="71"/>
        <v/>
      </c>
      <c r="NA67" s="3" t="str">
        <f t="shared" si="72"/>
        <v/>
      </c>
      <c r="NC67" s="6">
        <v>37621</v>
      </c>
      <c r="ND67" s="1">
        <v>0.56999999999999995</v>
      </c>
      <c r="NE67" s="1">
        <v>627736</v>
      </c>
      <c r="NF67" s="3">
        <f t="shared" si="73"/>
        <v>357809.51999999996</v>
      </c>
      <c r="NK67" s="3" t="str">
        <f t="shared" si="74"/>
        <v/>
      </c>
      <c r="NM67" s="6">
        <v>37621</v>
      </c>
      <c r="NN67" s="1">
        <v>20159.995967999999</v>
      </c>
      <c r="NO67" s="1">
        <v>3</v>
      </c>
      <c r="NP67" s="3">
        <f t="shared" si="75"/>
        <v>60479.987903999994</v>
      </c>
      <c r="NR67" s="6">
        <v>37621</v>
      </c>
      <c r="NS67" s="1">
        <v>120.8</v>
      </c>
      <c r="NT67" s="1">
        <v>993835</v>
      </c>
      <c r="NU67" s="3">
        <f t="shared" si="76"/>
        <v>120055268</v>
      </c>
      <c r="NZ67" s="3" t="str">
        <f t="shared" si="77"/>
        <v/>
      </c>
      <c r="OB67" s="6">
        <v>37621</v>
      </c>
      <c r="OC67" s="1">
        <v>1.4</v>
      </c>
      <c r="OD67" s="1">
        <v>652100</v>
      </c>
      <c r="OE67" s="3">
        <f t="shared" si="78"/>
        <v>912940</v>
      </c>
      <c r="OG67" s="6">
        <v>37621</v>
      </c>
      <c r="OH67" s="1">
        <v>2.5000000000000001E-2</v>
      </c>
      <c r="OI67" s="1">
        <v>33112</v>
      </c>
      <c r="OJ67" s="3">
        <f t="shared" si="79"/>
        <v>827.80000000000007</v>
      </c>
      <c r="OO67" s="3" t="str">
        <f t="shared" si="80"/>
        <v/>
      </c>
      <c r="OQ67" s="6">
        <v>37621</v>
      </c>
      <c r="OR67" s="1">
        <v>252</v>
      </c>
      <c r="OS67" s="1">
        <v>2665</v>
      </c>
      <c r="OT67" s="3">
        <f t="shared" si="81"/>
        <v>671580</v>
      </c>
      <c r="OV67" s="6">
        <v>37621</v>
      </c>
      <c r="OW67" s="1">
        <v>0.52</v>
      </c>
      <c r="OX67" s="1">
        <v>180200</v>
      </c>
      <c r="OY67" s="3">
        <f t="shared" si="82"/>
        <v>93704</v>
      </c>
      <c r="PA67" s="6">
        <v>37621</v>
      </c>
      <c r="PB67" s="1">
        <v>1.45</v>
      </c>
      <c r="PC67" s="1">
        <v>440900</v>
      </c>
      <c r="PD67" s="3">
        <f t="shared" si="83"/>
        <v>639305</v>
      </c>
      <c r="PI67" s="3" t="str">
        <f t="shared" si="84"/>
        <v/>
      </c>
      <c r="PK67" s="6">
        <v>37621</v>
      </c>
      <c r="PL67" s="1">
        <v>0.23</v>
      </c>
      <c r="PM67" s="1">
        <v>41800</v>
      </c>
      <c r="PN67" s="3">
        <f t="shared" si="85"/>
        <v>9614</v>
      </c>
      <c r="PS67" s="3" t="str">
        <f t="shared" si="86"/>
        <v/>
      </c>
      <c r="PX67" s="3" t="str">
        <f t="shared" si="87"/>
        <v/>
      </c>
      <c r="QC67" s="3" t="str">
        <f t="shared" si="88"/>
        <v/>
      </c>
      <c r="QE67" s="6">
        <v>37621</v>
      </c>
      <c r="QF67" s="1">
        <v>4.1100000000000003</v>
      </c>
      <c r="QG67" s="1">
        <v>210700</v>
      </c>
      <c r="QH67" s="3">
        <f t="shared" si="89"/>
        <v>865977.00000000012</v>
      </c>
      <c r="QJ67" s="6">
        <v>36616</v>
      </c>
      <c r="QK67" s="1">
        <v>125</v>
      </c>
      <c r="QL67" s="1">
        <v>44</v>
      </c>
      <c r="QM67" s="3">
        <f t="shared" si="90"/>
        <v>5500</v>
      </c>
      <c r="QO67" s="6">
        <v>37621</v>
      </c>
      <c r="QP67" s="1">
        <v>3.27</v>
      </c>
      <c r="QQ67" s="1">
        <v>70100</v>
      </c>
      <c r="QR67" s="3">
        <f t="shared" si="91"/>
        <v>229227</v>
      </c>
      <c r="QT67" s="6">
        <v>37621</v>
      </c>
      <c r="QU67" s="1">
        <v>85.25</v>
      </c>
      <c r="QV67" s="1">
        <v>1153192</v>
      </c>
      <c r="QW67" s="3">
        <f t="shared" si="92"/>
        <v>98309618</v>
      </c>
      <c r="RB67" s="3" t="str">
        <f t="shared" si="93"/>
        <v/>
      </c>
      <c r="RG67" s="3" t="str">
        <f t="shared" si="94"/>
        <v/>
      </c>
      <c r="RL67" s="3" t="str">
        <f t="shared" si="95"/>
        <v/>
      </c>
      <c r="RN67" s="6">
        <v>37621</v>
      </c>
      <c r="RO67" s="1">
        <v>112.1</v>
      </c>
      <c r="RP67" s="1">
        <v>1717976</v>
      </c>
      <c r="RQ67" s="3">
        <f t="shared" si="96"/>
        <v>192585109.59999999</v>
      </c>
      <c r="RV67" s="3" t="str">
        <f t="shared" si="97"/>
        <v/>
      </c>
      <c r="SA67" s="3" t="str">
        <f t="shared" si="98"/>
        <v/>
      </c>
      <c r="SF67" s="3" t="str">
        <f t="shared" si="99"/>
        <v/>
      </c>
      <c r="SH67" s="6">
        <v>37621</v>
      </c>
      <c r="SI67" s="1">
        <v>7.2</v>
      </c>
      <c r="SJ67" s="1">
        <v>195242</v>
      </c>
      <c r="SK67" s="3">
        <f t="shared" si="100"/>
        <v>1405742.4000000001</v>
      </c>
      <c r="SM67" s="6">
        <v>37435</v>
      </c>
      <c r="SN67" s="1">
        <v>28000</v>
      </c>
      <c r="SO67" s="1">
        <v>2</v>
      </c>
      <c r="SP67" s="3">
        <f t="shared" si="101"/>
        <v>56000</v>
      </c>
      <c r="SU67" s="3" t="str">
        <f t="shared" si="102"/>
        <v/>
      </c>
      <c r="SZ67" s="3" t="str">
        <f t="shared" si="103"/>
        <v/>
      </c>
      <c r="TE67" s="3" t="str">
        <f t="shared" si="104"/>
        <v/>
      </c>
      <c r="TG67" s="6">
        <v>37621</v>
      </c>
      <c r="TH67" s="1">
        <v>27</v>
      </c>
      <c r="TI67" s="1">
        <v>608927</v>
      </c>
      <c r="TJ67" s="3">
        <f t="shared" si="105"/>
        <v>16441029</v>
      </c>
      <c r="TO67" s="3" t="str">
        <f t="shared" si="106"/>
        <v/>
      </c>
      <c r="TQ67" s="6">
        <v>37621</v>
      </c>
      <c r="TR67" s="1">
        <v>7.8650000000000002</v>
      </c>
      <c r="TS67" s="1">
        <v>1704564</v>
      </c>
      <c r="TT67" s="3">
        <f t="shared" si="107"/>
        <v>13406395.860000001</v>
      </c>
      <c r="TY67" s="3" t="str">
        <f t="shared" si="108"/>
        <v/>
      </c>
      <c r="UA67" s="6">
        <v>37621</v>
      </c>
      <c r="UB67" s="1">
        <v>11.82</v>
      </c>
      <c r="UC67" s="1">
        <v>1092213</v>
      </c>
      <c r="UD67" s="3">
        <f t="shared" si="109"/>
        <v>12909957.66</v>
      </c>
      <c r="UI67" s="3" t="str">
        <f t="shared" si="110"/>
        <v/>
      </c>
      <c r="UN67" s="3" t="str">
        <f t="shared" si="111"/>
        <v/>
      </c>
      <c r="UP67" s="6">
        <v>37621</v>
      </c>
      <c r="UQ67" s="1">
        <v>15.25</v>
      </c>
      <c r="UR67" s="1">
        <v>22300</v>
      </c>
      <c r="US67" s="3">
        <f t="shared" si="112"/>
        <v>340075</v>
      </c>
      <c r="UX67" s="3" t="str">
        <f t="shared" si="113"/>
        <v/>
      </c>
      <c r="VC67" s="3" t="str">
        <f t="shared" si="114"/>
        <v/>
      </c>
      <c r="VH67" s="3" t="str">
        <f t="shared" si="115"/>
        <v/>
      </c>
      <c r="VM67" s="3" t="str">
        <f t="shared" si="116"/>
        <v/>
      </c>
      <c r="VO67" s="6">
        <v>37621</v>
      </c>
      <c r="VP67" s="1">
        <v>106.25</v>
      </c>
      <c r="VQ67" s="1">
        <v>4385</v>
      </c>
      <c r="VR67" s="3">
        <f t="shared" si="117"/>
        <v>465906.25</v>
      </c>
      <c r="VT67" s="6">
        <v>37621</v>
      </c>
      <c r="VU67" s="1">
        <v>1.3</v>
      </c>
      <c r="VV67" s="1">
        <v>80636</v>
      </c>
      <c r="VW67" s="3">
        <f t="shared" si="118"/>
        <v>104826.8</v>
      </c>
      <c r="VY67" s="6">
        <v>37621</v>
      </c>
      <c r="VZ67" s="1">
        <v>2.74</v>
      </c>
      <c r="WA67" s="1">
        <v>402946</v>
      </c>
      <c r="WB67" s="3">
        <f t="shared" si="119"/>
        <v>1104072.04</v>
      </c>
      <c r="WG67" s="3" t="str">
        <f t="shared" si="120"/>
        <v/>
      </c>
      <c r="WL67" s="3" t="str">
        <f t="shared" si="121"/>
        <v/>
      </c>
      <c r="WQ67" s="3" t="str">
        <f t="shared" si="122"/>
        <v/>
      </c>
      <c r="WV67" s="3" t="str">
        <f t="shared" si="123"/>
        <v/>
      </c>
      <c r="WX67" s="6">
        <v>37621</v>
      </c>
      <c r="WY67" s="1">
        <v>3.73</v>
      </c>
      <c r="WZ67" s="1">
        <v>7294905</v>
      </c>
      <c r="XA67" s="3">
        <f t="shared" si="124"/>
        <v>27209995.649999999</v>
      </c>
      <c r="XC67" s="6">
        <v>37621</v>
      </c>
      <c r="XD67" s="1">
        <v>2.1</v>
      </c>
      <c r="XE67" s="1">
        <v>985093</v>
      </c>
      <c r="XF67" s="3">
        <f t="shared" si="125"/>
        <v>2068695.3</v>
      </c>
      <c r="XK67" s="3" t="str">
        <f t="shared" si="126"/>
        <v/>
      </c>
      <c r="XP67" s="3" t="str">
        <f t="shared" si="127"/>
        <v/>
      </c>
      <c r="XU67" s="3" t="str">
        <f t="shared" si="128"/>
        <v/>
      </c>
      <c r="XW67" s="6">
        <v>37621</v>
      </c>
      <c r="XX67" s="1">
        <v>464</v>
      </c>
      <c r="XY67" s="1">
        <v>2203</v>
      </c>
      <c r="XZ67" s="3">
        <f t="shared" si="129"/>
        <v>1022192</v>
      </c>
      <c r="YE67" s="3" t="str">
        <f t="shared" si="130"/>
        <v/>
      </c>
      <c r="YG67" s="6">
        <v>37621</v>
      </c>
      <c r="YH67" s="1">
        <v>64</v>
      </c>
      <c r="YI67" s="1">
        <v>504855</v>
      </c>
      <c r="YJ67" s="3">
        <f t="shared" si="131"/>
        <v>32310720</v>
      </c>
      <c r="YL67" s="6">
        <v>37621</v>
      </c>
      <c r="YM67" s="1">
        <v>2.9</v>
      </c>
      <c r="YN67" s="1">
        <v>336646</v>
      </c>
      <c r="YO67" s="3">
        <f t="shared" si="132"/>
        <v>976273.4</v>
      </c>
      <c r="YT67" s="3" t="str">
        <f t="shared" si="133"/>
        <v/>
      </c>
      <c r="YY67" s="3" t="str">
        <f t="shared" si="134"/>
        <v/>
      </c>
      <c r="ZD67" s="3" t="str">
        <f t="shared" si="135"/>
        <v/>
      </c>
      <c r="ZI67" s="3" t="str">
        <f t="shared" si="136"/>
        <v/>
      </c>
      <c r="ZK67" s="6">
        <v>37621</v>
      </c>
      <c r="ZL67" s="1">
        <v>1.06</v>
      </c>
      <c r="ZM67" s="1">
        <v>4775368</v>
      </c>
      <c r="ZN67" s="3">
        <f t="shared" si="137"/>
        <v>5061890.08</v>
      </c>
      <c r="ZS67" s="3" t="str">
        <f t="shared" si="138"/>
        <v/>
      </c>
      <c r="ZX67" s="3" t="str">
        <f t="shared" si="139"/>
        <v/>
      </c>
      <c r="AAC67" s="3" t="str">
        <f t="shared" si="140"/>
        <v/>
      </c>
      <c r="AAH67" s="3" t="str">
        <f t="shared" si="141"/>
        <v/>
      </c>
      <c r="AAM67" s="3" t="str">
        <f t="shared" si="142"/>
        <v/>
      </c>
      <c r="AAR67" s="3" t="str">
        <f t="shared" si="143"/>
        <v/>
      </c>
      <c r="AAW67" s="3" t="str">
        <f t="shared" si="144"/>
        <v/>
      </c>
      <c r="ABB67" s="3" t="str">
        <f t="shared" si="145"/>
        <v/>
      </c>
      <c r="ABG67" s="3" t="str">
        <f t="shared" si="146"/>
        <v/>
      </c>
      <c r="ABL67" s="3" t="str">
        <f t="shared" si="147"/>
        <v/>
      </c>
      <c r="ABN67" s="6">
        <v>37621</v>
      </c>
      <c r="ABO67" s="1">
        <v>3.99</v>
      </c>
      <c r="ABP67" s="1">
        <v>274742</v>
      </c>
      <c r="ABQ67" s="3">
        <f t="shared" si="148"/>
        <v>1096220.58</v>
      </c>
      <c r="ABV67" s="3" t="str">
        <f t="shared" si="149"/>
        <v/>
      </c>
      <c r="ABX67" s="6">
        <v>37621</v>
      </c>
      <c r="ABY67" s="1">
        <v>0.9667</v>
      </c>
      <c r="ABZ67" s="1">
        <v>43160</v>
      </c>
      <c r="ACA67" s="3">
        <f t="shared" si="150"/>
        <v>41722.771999999997</v>
      </c>
      <c r="ACC67" s="6">
        <v>37621</v>
      </c>
      <c r="ACD67" s="1">
        <v>21.36</v>
      </c>
      <c r="ACE67" s="1">
        <v>4903813</v>
      </c>
      <c r="ACF67" s="3">
        <f t="shared" si="151"/>
        <v>104745445.67999999</v>
      </c>
      <c r="ACK67" s="3" t="str">
        <f t="shared" si="152"/>
        <v/>
      </c>
      <c r="ACP67" s="3" t="str">
        <f t="shared" si="153"/>
        <v/>
      </c>
      <c r="ACU67" s="3" t="str">
        <f t="shared" si="154"/>
        <v/>
      </c>
      <c r="ACZ67" s="3" t="str">
        <f t="shared" si="155"/>
        <v/>
      </c>
      <c r="ADB67" s="6">
        <v>37621</v>
      </c>
      <c r="ADC67" s="1">
        <v>3.45</v>
      </c>
      <c r="ADD67" s="1">
        <v>2092593</v>
      </c>
      <c r="ADE67" s="3">
        <f t="shared" si="156"/>
        <v>7219445.8500000006</v>
      </c>
      <c r="ADG67" s="6">
        <v>37621</v>
      </c>
      <c r="ADH67" s="1">
        <v>2.2999999999999998</v>
      </c>
      <c r="ADI67" s="1">
        <v>39634611</v>
      </c>
      <c r="ADJ67" s="3">
        <f t="shared" si="157"/>
        <v>91159605.299999997</v>
      </c>
      <c r="ADL67" s="6">
        <v>37621</v>
      </c>
      <c r="ADM67" s="1">
        <v>1.17</v>
      </c>
      <c r="ADN67" s="1">
        <v>4182955</v>
      </c>
      <c r="ADO67" s="3">
        <f t="shared" si="158"/>
        <v>4894057.3499999996</v>
      </c>
      <c r="ADT67" s="3" t="str">
        <f t="shared" si="159"/>
        <v/>
      </c>
      <c r="ADY67" s="3" t="str">
        <f t="shared" si="160"/>
        <v/>
      </c>
      <c r="AED67" s="3" t="str">
        <f t="shared" si="161"/>
        <v/>
      </c>
      <c r="AEF67" s="6">
        <v>37621</v>
      </c>
      <c r="AEG67" s="1">
        <v>8.2493999999999996</v>
      </c>
      <c r="AEH67" s="1">
        <v>154583</v>
      </c>
      <c r="AEI67" s="3">
        <f t="shared" si="162"/>
        <v>1275217.0001999999</v>
      </c>
      <c r="AEN67" s="3" t="str">
        <f t="shared" si="163"/>
        <v/>
      </c>
      <c r="AES67" s="3" t="str">
        <f t="shared" si="164"/>
        <v/>
      </c>
      <c r="AEU67" s="6">
        <v>37621</v>
      </c>
      <c r="AEV67" s="1">
        <v>2.02</v>
      </c>
      <c r="AEW67" s="1">
        <v>7014770</v>
      </c>
      <c r="AEX67" s="3">
        <f t="shared" si="165"/>
        <v>14169835.4</v>
      </c>
      <c r="AEZ67" s="6">
        <v>37621</v>
      </c>
      <c r="AFA67" s="1">
        <v>15.82</v>
      </c>
      <c r="AFB67" s="1">
        <v>14981416</v>
      </c>
      <c r="AFC67" s="3">
        <f t="shared" si="166"/>
        <v>237006001.12</v>
      </c>
      <c r="AFH67" s="3" t="str">
        <f t="shared" si="167"/>
        <v/>
      </c>
      <c r="AFM67" s="3" t="str">
        <f t="shared" si="168"/>
        <v/>
      </c>
      <c r="AFR67" s="3" t="str">
        <f t="shared" si="169"/>
        <v/>
      </c>
      <c r="AFW67" s="3" t="str">
        <f t="shared" si="170"/>
        <v/>
      </c>
      <c r="AGB67" s="3" t="str">
        <f t="shared" si="171"/>
        <v/>
      </c>
      <c r="AGD67" s="6">
        <v>37621</v>
      </c>
      <c r="AGE67" s="1">
        <v>3.4015</v>
      </c>
      <c r="AGF67" s="1">
        <v>6931120</v>
      </c>
      <c r="AGG67" s="3">
        <f t="shared" si="172"/>
        <v>23576204.68</v>
      </c>
      <c r="AGL67" s="3" t="str">
        <f t="shared" si="173"/>
        <v/>
      </c>
      <c r="AGQ67" s="3" t="str">
        <f t="shared" si="174"/>
        <v/>
      </c>
      <c r="AGS67" s="6">
        <v>37621</v>
      </c>
      <c r="AGT67" s="1">
        <v>2</v>
      </c>
      <c r="AGU67" s="1">
        <v>2215400</v>
      </c>
      <c r="AGV67" s="3">
        <f t="shared" si="175"/>
        <v>4430800</v>
      </c>
      <c r="AGX67" s="6">
        <v>37621</v>
      </c>
      <c r="AGY67" s="1">
        <v>1.8</v>
      </c>
      <c r="AGZ67" s="1">
        <v>16993544</v>
      </c>
      <c r="AHA67" s="3">
        <f t="shared" si="176"/>
        <v>30588379.199999999</v>
      </c>
      <c r="AHC67" s="6">
        <v>37621</v>
      </c>
      <c r="AHD67" s="1">
        <v>2</v>
      </c>
      <c r="AHE67" s="1">
        <v>1665267</v>
      </c>
      <c r="AHF67" s="3">
        <f t="shared" si="177"/>
        <v>3330534</v>
      </c>
      <c r="AHK67" s="3" t="str">
        <f t="shared" si="178"/>
        <v/>
      </c>
      <c r="AHP67" s="3" t="str">
        <f t="shared" si="179"/>
        <v/>
      </c>
      <c r="AHU67" s="3" t="str">
        <f t="shared" si="180"/>
        <v/>
      </c>
      <c r="AHZ67" s="3" t="str">
        <f t="shared" si="181"/>
        <v/>
      </c>
      <c r="AIE67" s="3" t="str">
        <f t="shared" si="182"/>
        <v/>
      </c>
      <c r="AIJ67" s="3" t="str">
        <f t="shared" si="183"/>
        <v/>
      </c>
      <c r="AIO67" s="3" t="str">
        <f t="shared" si="184"/>
        <v/>
      </c>
      <c r="AIT67" s="3" t="str">
        <f t="shared" si="185"/>
        <v/>
      </c>
      <c r="AIY67" s="3" t="str">
        <f t="shared" si="186"/>
        <v/>
      </c>
      <c r="AJD67" s="3" t="str">
        <f t="shared" si="187"/>
        <v/>
      </c>
      <c r="AJI67" s="3" t="str">
        <f t="shared" si="188"/>
        <v/>
      </c>
      <c r="AJN67" s="3" t="str">
        <f t="shared" si="189"/>
        <v/>
      </c>
      <c r="AJS67" s="3" t="str">
        <f t="shared" si="190"/>
        <v/>
      </c>
      <c r="AJU67" s="6">
        <v>37621</v>
      </c>
      <c r="AJV67" s="1">
        <v>6.93</v>
      </c>
      <c r="AJW67" s="1">
        <v>3565467</v>
      </c>
      <c r="AJX67" s="3">
        <f t="shared" si="191"/>
        <v>24708686.309999999</v>
      </c>
      <c r="AKC67" s="3" t="str">
        <f t="shared" si="192"/>
        <v/>
      </c>
      <c r="AKH67" s="3" t="str">
        <f t="shared" si="193"/>
        <v/>
      </c>
      <c r="AKM67" s="3" t="str">
        <f t="shared" si="194"/>
        <v/>
      </c>
      <c r="AKR67" s="3" t="str">
        <f t="shared" si="195"/>
        <v/>
      </c>
      <c r="AKT67" s="6">
        <v>37621</v>
      </c>
      <c r="AKU67" s="1">
        <v>8.64</v>
      </c>
      <c r="AKV67" s="1">
        <v>865051</v>
      </c>
      <c r="AKW67" s="3">
        <f t="shared" si="196"/>
        <v>7474040.6400000006</v>
      </c>
      <c r="AKY67" s="6">
        <v>37621</v>
      </c>
      <c r="AKZ67" s="1">
        <v>9.9090000000000007</v>
      </c>
      <c r="ALA67" s="1">
        <v>332974</v>
      </c>
      <c r="ALB67" s="3">
        <f t="shared" si="197"/>
        <v>3299439.3660000004</v>
      </c>
      <c r="ALG67" s="3" t="str">
        <f t="shared" si="198"/>
        <v/>
      </c>
      <c r="ALI67" s="6">
        <v>37621</v>
      </c>
      <c r="ALJ67" s="1">
        <v>3.18</v>
      </c>
      <c r="ALK67" s="1">
        <v>4037128</v>
      </c>
      <c r="ALL67" s="3">
        <f t="shared" si="199"/>
        <v>12838067.040000001</v>
      </c>
      <c r="ALQ67" s="3" t="str">
        <f t="shared" si="200"/>
        <v/>
      </c>
      <c r="ALV67" s="3" t="str">
        <f t="shared" si="201"/>
        <v/>
      </c>
      <c r="AMA67" s="3" t="str">
        <f t="shared" si="202"/>
        <v/>
      </c>
      <c r="AMF67" s="3" t="str">
        <f t="shared" si="203"/>
        <v/>
      </c>
      <c r="AMK67" s="3" t="str">
        <f t="shared" si="204"/>
        <v/>
      </c>
      <c r="AMP67" s="3" t="str">
        <f t="shared" si="205"/>
        <v/>
      </c>
      <c r="AMU67" s="3" t="str">
        <f t="shared" si="206"/>
        <v/>
      </c>
      <c r="AMZ67" s="3" t="str">
        <f t="shared" si="207"/>
        <v/>
      </c>
      <c r="ANB67" s="6">
        <v>37621</v>
      </c>
      <c r="ANC67" s="1">
        <v>4.1900000000000004</v>
      </c>
      <c r="AND67" s="1">
        <v>7050607</v>
      </c>
      <c r="ANE67" s="3">
        <f t="shared" si="208"/>
        <v>29542043.330000002</v>
      </c>
      <c r="ANJ67" s="3" t="str">
        <f t="shared" si="209"/>
        <v/>
      </c>
      <c r="ANO67" s="3" t="str">
        <f t="shared" si="210"/>
        <v/>
      </c>
      <c r="ANT67" s="3" t="str">
        <f t="shared" si="211"/>
        <v/>
      </c>
      <c r="ANV67" s="6">
        <v>37621</v>
      </c>
      <c r="ANW67" s="1">
        <v>7.06</v>
      </c>
      <c r="ANX67" s="1">
        <v>2058501</v>
      </c>
      <c r="ANY67" s="3">
        <f t="shared" si="212"/>
        <v>14533017.059999999</v>
      </c>
      <c r="AOD67" s="3" t="str">
        <f t="shared" si="213"/>
        <v/>
      </c>
      <c r="AOI67" s="3" t="str">
        <f t="shared" si="214"/>
        <v/>
      </c>
      <c r="AOK67" s="6">
        <v>37621</v>
      </c>
      <c r="AOL67" s="1">
        <v>80</v>
      </c>
      <c r="AOM67" s="1">
        <v>57420</v>
      </c>
      <c r="AON67" s="3">
        <f t="shared" si="215"/>
        <v>4593600</v>
      </c>
      <c r="AOS67" s="3" t="str">
        <f t="shared" si="216"/>
        <v/>
      </c>
      <c r="AOX67" s="3" t="str">
        <f t="shared" si="217"/>
        <v/>
      </c>
      <c r="APC67" s="3" t="str">
        <f t="shared" si="218"/>
        <v/>
      </c>
      <c r="APH67" s="3" t="str">
        <f t="shared" si="219"/>
        <v/>
      </c>
      <c r="APM67" s="3" t="str">
        <f t="shared" si="220"/>
        <v/>
      </c>
      <c r="APR67" s="3" t="str">
        <f t="shared" si="221"/>
        <v/>
      </c>
      <c r="APW67" s="3" t="str">
        <f t="shared" si="222"/>
        <v/>
      </c>
      <c r="APY67" s="6">
        <v>37621</v>
      </c>
      <c r="APZ67" s="1">
        <v>5.91</v>
      </c>
      <c r="AQA67" s="1">
        <v>8895200</v>
      </c>
      <c r="AQB67" s="3">
        <f t="shared" si="223"/>
        <v>52570632</v>
      </c>
      <c r="AQG67" s="3" t="str">
        <f t="shared" si="224"/>
        <v/>
      </c>
      <c r="AQL67" s="3" t="str">
        <f t="shared" si="225"/>
        <v/>
      </c>
      <c r="AQQ67" s="3" t="str">
        <f t="shared" si="226"/>
        <v/>
      </c>
      <c r="AQS67" s="6">
        <v>37621</v>
      </c>
      <c r="AQT67" s="1">
        <v>3.96</v>
      </c>
      <c r="AQU67" s="1">
        <v>1173301</v>
      </c>
      <c r="AQV67" s="3">
        <f t="shared" si="227"/>
        <v>4646271.96</v>
      </c>
      <c r="ARA67" s="3" t="str">
        <f t="shared" si="228"/>
        <v/>
      </c>
      <c r="ARF67" s="3" t="str">
        <f t="shared" si="229"/>
        <v/>
      </c>
      <c r="ARH67" s="6">
        <v>37621</v>
      </c>
      <c r="ARI67" s="1">
        <v>0.22</v>
      </c>
      <c r="ARJ67" s="1">
        <v>2664945</v>
      </c>
      <c r="ARK67" s="3">
        <f t="shared" si="230"/>
        <v>586287.9</v>
      </c>
      <c r="ARP67" s="3" t="str">
        <f t="shared" si="231"/>
        <v/>
      </c>
      <c r="ARU67" s="3" t="str">
        <f t="shared" si="232"/>
        <v/>
      </c>
      <c r="ARZ67" s="3" t="str">
        <f t="shared" si="233"/>
        <v/>
      </c>
      <c r="ASE67" s="3" t="str">
        <f t="shared" si="234"/>
        <v/>
      </c>
      <c r="ASJ67" s="3" t="str">
        <f t="shared" si="235"/>
        <v/>
      </c>
      <c r="ASO67" s="3" t="str">
        <f t="shared" si="236"/>
        <v/>
      </c>
      <c r="ASQ67" s="6">
        <v>37621</v>
      </c>
      <c r="ASR67" s="1">
        <v>5.0667</v>
      </c>
      <c r="ASS67" s="1">
        <v>25231784</v>
      </c>
      <c r="AST67" s="3">
        <f t="shared" si="237"/>
        <v>127841879.9928</v>
      </c>
      <c r="ASY67" s="3" t="str">
        <f t="shared" si="238"/>
        <v/>
      </c>
      <c r="ATD67" s="3" t="str">
        <f t="shared" si="239"/>
        <v/>
      </c>
      <c r="ATF67" s="6">
        <v>37621</v>
      </c>
      <c r="ATG67" s="1">
        <v>3.27</v>
      </c>
      <c r="ATH67" s="1">
        <v>260722181</v>
      </c>
      <c r="ATI67" s="3">
        <f t="shared" si="240"/>
        <v>852561531.87</v>
      </c>
      <c r="ATN67" s="3" t="str">
        <f t="shared" si="241"/>
        <v/>
      </c>
      <c r="ATS67" s="3" t="str">
        <f t="shared" si="242"/>
        <v/>
      </c>
      <c r="ATX67" s="3" t="str">
        <f t="shared" si="243"/>
        <v/>
      </c>
      <c r="ATZ67" s="6">
        <v>37621</v>
      </c>
      <c r="AUA67" s="1">
        <v>13.0083</v>
      </c>
      <c r="AUB67" s="1">
        <v>671400</v>
      </c>
      <c r="AUC67" s="3">
        <f t="shared" si="244"/>
        <v>8733772.620000001</v>
      </c>
      <c r="AUH67" s="3" t="str">
        <f t="shared" si="245"/>
        <v/>
      </c>
      <c r="AUM67" s="3" t="str">
        <f t="shared" si="246"/>
        <v/>
      </c>
      <c r="AUR67" s="3" t="str">
        <f t="shared" si="247"/>
        <v/>
      </c>
      <c r="AUW67" s="3" t="str">
        <f t="shared" si="248"/>
        <v/>
      </c>
      <c r="AVB67" s="3" t="str">
        <f t="shared" si="249"/>
        <v/>
      </c>
      <c r="AVD67" s="6">
        <v>37621</v>
      </c>
      <c r="AVE67" s="1">
        <v>6.71</v>
      </c>
      <c r="AVF67" s="1">
        <v>47213366</v>
      </c>
      <c r="AVG67" s="3">
        <f t="shared" si="250"/>
        <v>316801685.86000001</v>
      </c>
      <c r="AVI67" s="6">
        <v>37621</v>
      </c>
      <c r="AVJ67" s="1">
        <v>15.13</v>
      </c>
      <c r="AVK67" s="1">
        <v>20024300</v>
      </c>
      <c r="AVL67" s="3">
        <f t="shared" si="251"/>
        <v>302967659</v>
      </c>
      <c r="AVQ67" s="3" t="str">
        <f t="shared" si="252"/>
        <v/>
      </c>
      <c r="AVV67" s="3" t="str">
        <f t="shared" si="253"/>
        <v/>
      </c>
      <c r="AWA67" s="3" t="str">
        <f t="shared" si="254"/>
        <v/>
      </c>
      <c r="AWF67" s="3" t="str">
        <f t="shared" si="255"/>
        <v/>
      </c>
      <c r="AWK67" s="3" t="str">
        <f t="shared" si="256"/>
        <v/>
      </c>
      <c r="AWP67" s="3" t="str">
        <f t="shared" si="257"/>
        <v/>
      </c>
      <c r="AWU67" s="3" t="str">
        <f t="shared" si="258"/>
        <v/>
      </c>
      <c r="AWZ67" s="3" t="str">
        <f t="shared" si="259"/>
        <v/>
      </c>
      <c r="AXE67" s="3" t="str">
        <f t="shared" si="260"/>
        <v/>
      </c>
      <c r="AXG67" s="6">
        <v>37621</v>
      </c>
      <c r="AXH67" s="1">
        <v>3.67</v>
      </c>
      <c r="AXI67" s="1">
        <v>2077348</v>
      </c>
      <c r="AXJ67" s="3">
        <f t="shared" si="261"/>
        <v>7623867.1600000001</v>
      </c>
      <c r="AXO67" s="3" t="str">
        <f t="shared" si="262"/>
        <v/>
      </c>
      <c r="AXT67" s="3" t="str">
        <f t="shared" si="263"/>
        <v/>
      </c>
      <c r="AXY67" s="3" t="str">
        <f t="shared" si="264"/>
        <v/>
      </c>
      <c r="AYA67" s="6">
        <v>37621</v>
      </c>
      <c r="AYB67" s="1">
        <v>2.65</v>
      </c>
      <c r="AYC67" s="1">
        <v>6560168</v>
      </c>
      <c r="AYD67" s="3">
        <f t="shared" si="265"/>
        <v>17384445.199999999</v>
      </c>
      <c r="AYF67" s="6">
        <v>37621</v>
      </c>
      <c r="AYG67" s="1">
        <v>16.260999999999999</v>
      </c>
      <c r="AYH67" s="1">
        <v>29548259</v>
      </c>
      <c r="AYI67" s="3">
        <f t="shared" si="266"/>
        <v>480484239.59899998</v>
      </c>
      <c r="AYN67" s="3" t="str">
        <f t="shared" si="267"/>
        <v/>
      </c>
      <c r="AYP67" s="6">
        <v>37621</v>
      </c>
      <c r="AYQ67" s="1">
        <v>11.824999999999999</v>
      </c>
      <c r="AYR67" s="1">
        <v>2636000</v>
      </c>
      <c r="AYS67" s="3">
        <f t="shared" si="268"/>
        <v>31170699.999999996</v>
      </c>
      <c r="AYX67" s="3" t="str">
        <f t="shared" si="269"/>
        <v/>
      </c>
      <c r="AYZ67" s="6">
        <v>37621</v>
      </c>
      <c r="AZA67" s="1">
        <v>11.234299999999999</v>
      </c>
      <c r="AZB67" s="1">
        <v>232101062</v>
      </c>
      <c r="AZC67" s="3">
        <f t="shared" si="270"/>
        <v>2607492960.8265996</v>
      </c>
      <c r="AZH67" s="3" t="str">
        <f t="shared" si="271"/>
        <v/>
      </c>
      <c r="AZJ67" s="6">
        <v>37621</v>
      </c>
      <c r="AZK67" s="1">
        <v>17</v>
      </c>
      <c r="AZL67" s="1">
        <v>34440015</v>
      </c>
      <c r="AZM67" s="3">
        <f t="shared" si="272"/>
        <v>585480255</v>
      </c>
      <c r="AZR67" s="3" t="str">
        <f t="shared" si="273"/>
        <v/>
      </c>
      <c r="AZT67" s="6">
        <v>37621</v>
      </c>
      <c r="AZU67" s="1">
        <v>16.04</v>
      </c>
      <c r="AZV67" s="1">
        <v>43333044</v>
      </c>
      <c r="AZW67" s="3">
        <f t="shared" si="274"/>
        <v>695062025.75999999</v>
      </c>
      <c r="BAB67" s="3" t="str">
        <f t="shared" si="275"/>
        <v/>
      </c>
      <c r="BAG67" s="3" t="str">
        <f t="shared" si="276"/>
        <v/>
      </c>
      <c r="BAL67" s="3" t="str">
        <f t="shared" si="277"/>
        <v/>
      </c>
      <c r="BAQ67" s="3" t="str">
        <f t="shared" si="278"/>
        <v/>
      </c>
      <c r="BAS67" s="6">
        <v>37621</v>
      </c>
      <c r="BAT67" s="1">
        <v>7.6</v>
      </c>
      <c r="BAU67" s="1">
        <v>17932523</v>
      </c>
      <c r="BAV67" s="3">
        <f t="shared" si="279"/>
        <v>136287174.79999998</v>
      </c>
      <c r="BBA67" s="3" t="str">
        <f t="shared" si="280"/>
        <v/>
      </c>
      <c r="BBF67" s="3" t="str">
        <f t="shared" si="281"/>
        <v/>
      </c>
      <c r="BBK67" s="3" t="str">
        <f t="shared" si="282"/>
        <v/>
      </c>
      <c r="BBP67" s="3" t="str">
        <f t="shared" si="283"/>
        <v/>
      </c>
      <c r="BBU67" s="3" t="str">
        <f t="shared" si="284"/>
        <v/>
      </c>
      <c r="BBW67" s="6">
        <v>37621</v>
      </c>
      <c r="BBX67" s="1">
        <v>26.94</v>
      </c>
      <c r="BBY67" s="1">
        <v>90842364</v>
      </c>
      <c r="BBZ67" s="3">
        <f t="shared" si="285"/>
        <v>2447293286.1600003</v>
      </c>
      <c r="BCE67" s="3" t="str">
        <f t="shared" si="286"/>
        <v/>
      </c>
      <c r="BCJ67" s="3" t="str">
        <f t="shared" si="287"/>
        <v/>
      </c>
      <c r="BCO67" s="3" t="str">
        <f t="shared" si="288"/>
        <v/>
      </c>
      <c r="BCT67" s="3" t="str">
        <f t="shared" si="289"/>
        <v/>
      </c>
      <c r="BCY67" s="3" t="str">
        <f t="shared" si="290"/>
        <v/>
      </c>
      <c r="BDD67" s="3" t="str">
        <f t="shared" si="291"/>
        <v/>
      </c>
      <c r="BDI67" s="3" t="str">
        <f t="shared" si="292"/>
        <v/>
      </c>
      <c r="BDN67" s="3" t="str">
        <f t="shared" si="293"/>
        <v/>
      </c>
      <c r="BDS67" s="3" t="str">
        <f t="shared" si="294"/>
        <v/>
      </c>
      <c r="BDU67" s="6">
        <v>37621</v>
      </c>
      <c r="BDV67" s="1">
        <v>8.08</v>
      </c>
      <c r="BDW67" s="1">
        <v>17824558</v>
      </c>
      <c r="BDX67" s="3">
        <f t="shared" si="295"/>
        <v>144022428.64000002</v>
      </c>
      <c r="BDZ67" s="6">
        <v>37621</v>
      </c>
      <c r="BEA67" s="1">
        <v>8.3699999999999992</v>
      </c>
      <c r="BEB67" s="1">
        <v>193971717</v>
      </c>
      <c r="BEC67" s="3">
        <f t="shared" si="296"/>
        <v>1623543271.29</v>
      </c>
      <c r="BEH67" s="3" t="str">
        <f t="shared" si="297"/>
        <v/>
      </c>
      <c r="BEM67" s="3" t="str">
        <f t="shared" si="298"/>
        <v/>
      </c>
      <c r="BER67" s="3" t="str">
        <f t="shared" si="299"/>
        <v/>
      </c>
      <c r="BET67" s="6">
        <v>37621</v>
      </c>
      <c r="BEU67" s="1">
        <v>27.15</v>
      </c>
      <c r="BEV67" s="1">
        <v>85017400</v>
      </c>
      <c r="BEW67" s="3">
        <f t="shared" si="300"/>
        <v>2308222410</v>
      </c>
      <c r="BEY67" s="6">
        <v>37621</v>
      </c>
      <c r="BEZ67" s="1">
        <v>28.466699999999999</v>
      </c>
      <c r="BFA67" s="1">
        <v>35558100</v>
      </c>
      <c r="BFB67" s="3">
        <f t="shared" si="301"/>
        <v>1012221765.27</v>
      </c>
      <c r="BFG67" s="3" t="str">
        <f t="shared" si="302"/>
        <v/>
      </c>
      <c r="BFL67" s="3" t="str">
        <f t="shared" si="303"/>
        <v/>
      </c>
      <c r="BFN67" s="6">
        <v>37621</v>
      </c>
      <c r="BFO67" s="1">
        <v>4.1399999999999997</v>
      </c>
      <c r="BFP67" s="1">
        <v>1253904445</v>
      </c>
      <c r="BFQ67" s="3">
        <f t="shared" si="304"/>
        <v>5191164402.2999992</v>
      </c>
      <c r="BFS67" s="6">
        <v>37621</v>
      </c>
      <c r="BFT67" s="1">
        <v>0.9103</v>
      </c>
      <c r="BFU67" s="1">
        <v>149311200</v>
      </c>
      <c r="BFV67" s="3">
        <f t="shared" si="305"/>
        <v>135917985.36000001</v>
      </c>
      <c r="BGA67" s="3" t="str">
        <f t="shared" si="306"/>
        <v/>
      </c>
      <c r="BGF67" s="3" t="str">
        <f t="shared" si="307"/>
        <v/>
      </c>
      <c r="BGK67" s="3" t="str">
        <f t="shared" si="308"/>
        <v/>
      </c>
      <c r="BGM67" s="6">
        <v>37621</v>
      </c>
      <c r="BGN67" s="1">
        <v>19.95</v>
      </c>
      <c r="BGO67" s="1">
        <v>13821334</v>
      </c>
      <c r="BGP67" s="3">
        <f t="shared" si="309"/>
        <v>275735613.30000001</v>
      </c>
      <c r="BGR67" s="6">
        <v>37621</v>
      </c>
      <c r="BGS67" s="1">
        <v>16.11</v>
      </c>
      <c r="BGT67" s="1">
        <v>67005600</v>
      </c>
      <c r="BGU67" s="3">
        <f t="shared" si="310"/>
        <v>1079460216</v>
      </c>
      <c r="BGZ67" s="3" t="str">
        <f t="shared" si="311"/>
        <v/>
      </c>
      <c r="BHB67" s="6">
        <v>37621</v>
      </c>
      <c r="BHC67" s="1">
        <v>8</v>
      </c>
      <c r="BHD67" s="1">
        <v>24210499</v>
      </c>
      <c r="BHE67" s="3">
        <f t="shared" si="312"/>
        <v>193683992</v>
      </c>
      <c r="BHJ67" s="3" t="str">
        <f t="shared" si="313"/>
        <v/>
      </c>
      <c r="BHL67" s="6">
        <v>37621</v>
      </c>
      <c r="BHM67" s="1">
        <v>8.19</v>
      </c>
      <c r="BHN67" s="1">
        <v>660582607</v>
      </c>
      <c r="BHO67" s="3">
        <f t="shared" si="314"/>
        <v>5410171551.3299999</v>
      </c>
      <c r="BHQ67" s="6">
        <v>37621</v>
      </c>
      <c r="BHR67" s="1">
        <v>21.961400000000001</v>
      </c>
      <c r="BHS67" s="1">
        <v>67508400</v>
      </c>
      <c r="BHT67" s="3">
        <f t="shared" si="315"/>
        <v>1482578975.76</v>
      </c>
      <c r="BHV67" s="6">
        <v>37621</v>
      </c>
      <c r="BHW67" s="1">
        <v>18.25</v>
      </c>
      <c r="BHX67" s="1">
        <v>33091242</v>
      </c>
      <c r="BHY67" s="3">
        <f t="shared" si="316"/>
        <v>603915166.5</v>
      </c>
      <c r="BIA67" s="6">
        <v>37621</v>
      </c>
      <c r="BIB67" s="1">
        <v>6.8</v>
      </c>
      <c r="BIC67" s="1">
        <v>822432926</v>
      </c>
      <c r="BID67" s="3">
        <f t="shared" si="317"/>
        <v>5592543896.8000002</v>
      </c>
      <c r="BIF67" s="6">
        <v>37621</v>
      </c>
      <c r="BIG67" s="1">
        <v>10.73</v>
      </c>
      <c r="BIH67" s="1">
        <v>88647400</v>
      </c>
      <c r="BII67" s="3">
        <f t="shared" si="318"/>
        <v>951186602</v>
      </c>
      <c r="BIK67" s="6">
        <v>37621</v>
      </c>
      <c r="BIL67" s="1">
        <v>2.0817000000000001</v>
      </c>
      <c r="BIM67" s="1">
        <v>47378586</v>
      </c>
      <c r="BIN67" s="3">
        <f t="shared" si="319"/>
        <v>98628002.476199999</v>
      </c>
      <c r="BIP67" s="6">
        <v>37621</v>
      </c>
      <c r="BIQ67" s="1">
        <v>15.52</v>
      </c>
      <c r="BIR67" s="1">
        <v>444023800</v>
      </c>
      <c r="BIS67" s="3">
        <f t="shared" si="320"/>
        <v>6891249376</v>
      </c>
      <c r="BIU67" s="6">
        <v>37621</v>
      </c>
      <c r="BIV67" s="1">
        <v>11.79</v>
      </c>
      <c r="BIW67" s="1">
        <v>93169000</v>
      </c>
      <c r="BIX67" s="3">
        <f t="shared" si="321"/>
        <v>1098462510</v>
      </c>
      <c r="BIZ67" s="6">
        <v>37621</v>
      </c>
      <c r="BJA67" s="1">
        <v>10</v>
      </c>
      <c r="BJB67" s="1">
        <v>509859321</v>
      </c>
      <c r="BJC67" s="3">
        <f t="shared" si="322"/>
        <v>5098593210</v>
      </c>
      <c r="BJH67" s="3" t="str">
        <f t="shared" si="323"/>
        <v/>
      </c>
      <c r="BJJ67" s="6">
        <v>37621</v>
      </c>
      <c r="BJK67" s="1">
        <v>23.074999999999999</v>
      </c>
      <c r="BJL67" s="1">
        <v>244857908</v>
      </c>
      <c r="BJM67" s="3">
        <f t="shared" si="324"/>
        <v>5650096227.0999994</v>
      </c>
      <c r="BJR67" s="3" t="str">
        <f t="shared" si="325"/>
        <v/>
      </c>
      <c r="BJT67" s="6">
        <v>37621</v>
      </c>
      <c r="BJU67" s="1">
        <v>6.46</v>
      </c>
      <c r="BJV67" s="1">
        <v>699890900</v>
      </c>
      <c r="BJW67" s="3">
        <f t="shared" si="326"/>
        <v>4521295214</v>
      </c>
      <c r="BKB67" s="3" t="str">
        <f t="shared" si="327"/>
        <v/>
      </c>
      <c r="BKG67" s="3" t="str">
        <f t="shared" si="328"/>
        <v/>
      </c>
      <c r="BKI67" s="6">
        <v>37621</v>
      </c>
      <c r="BKJ67" s="1">
        <v>33.04</v>
      </c>
      <c r="BKK67" s="1">
        <v>673164447</v>
      </c>
      <c r="BKL67" s="3">
        <f t="shared" si="329"/>
        <v>22241353328.880001</v>
      </c>
      <c r="BKQ67" s="3" t="str">
        <f t="shared" si="330"/>
        <v/>
      </c>
      <c r="BKS67" s="6">
        <v>37621</v>
      </c>
      <c r="BKT67" s="1">
        <v>2.7610000000000001</v>
      </c>
      <c r="BKU67" s="1">
        <v>13878581</v>
      </c>
      <c r="BKV67" s="3">
        <f t="shared" si="331"/>
        <v>38318762.141000003</v>
      </c>
      <c r="BKX67" s="6">
        <v>37621</v>
      </c>
      <c r="BKY67" s="1">
        <v>41.25</v>
      </c>
      <c r="BKZ67" s="1">
        <v>87557000</v>
      </c>
      <c r="BLA67" s="3">
        <f t="shared" si="332"/>
        <v>3611726250</v>
      </c>
      <c r="BLC67" s="6">
        <v>37621</v>
      </c>
      <c r="BLD67" s="1">
        <v>35.369999999999997</v>
      </c>
      <c r="BLE67" s="1">
        <v>1047481640</v>
      </c>
      <c r="BLF67" s="3">
        <f t="shared" si="333"/>
        <v>37049425606.799995</v>
      </c>
      <c r="BLH67" s="6">
        <v>37621</v>
      </c>
      <c r="BLI67" s="1">
        <v>50.85</v>
      </c>
      <c r="BLJ67" s="1">
        <v>5879600</v>
      </c>
      <c r="BLK67" s="3">
        <f t="shared" si="334"/>
        <v>298977660</v>
      </c>
      <c r="BLM67" s="6">
        <v>37621</v>
      </c>
      <c r="BLN67" s="1">
        <v>20.6</v>
      </c>
      <c r="BLO67" s="1">
        <v>715181469</v>
      </c>
      <c r="BLP67" s="3">
        <f t="shared" si="335"/>
        <v>14732738261.400002</v>
      </c>
      <c r="BLR67" s="6">
        <v>37621</v>
      </c>
      <c r="BLS67" s="1">
        <v>10.1275</v>
      </c>
      <c r="BLT67" s="1">
        <v>948152596</v>
      </c>
      <c r="BLU67" s="3">
        <f t="shared" si="336"/>
        <v>9602415415.9899998</v>
      </c>
      <c r="BLZ67" s="3" t="str">
        <f t="shared" si="337"/>
        <v/>
      </c>
      <c r="BMB67" s="6">
        <v>37621</v>
      </c>
      <c r="BMC67" s="1">
        <v>12.100899999999999</v>
      </c>
      <c r="BMD67" s="1">
        <v>167595200</v>
      </c>
      <c r="BME67" s="3">
        <f t="shared" si="338"/>
        <v>2028052755.6799998</v>
      </c>
      <c r="BMJ67" s="3" t="str">
        <f t="shared" si="339"/>
        <v/>
      </c>
      <c r="BML67" s="6">
        <v>37621</v>
      </c>
      <c r="BMM67" s="1">
        <v>11.36</v>
      </c>
      <c r="BMN67" s="1">
        <v>129156900</v>
      </c>
      <c r="BMO67" s="3">
        <f t="shared" si="340"/>
        <v>1467222384</v>
      </c>
      <c r="BMQ67" s="6">
        <v>37621</v>
      </c>
      <c r="BMR67" s="1">
        <v>6.39</v>
      </c>
      <c r="BMS67" s="1">
        <v>172955700</v>
      </c>
      <c r="BMT67" s="3">
        <f t="shared" si="341"/>
        <v>1105186923</v>
      </c>
      <c r="BMY67" s="3" t="str">
        <f t="shared" si="342"/>
        <v/>
      </c>
      <c r="BND67" s="3" t="str">
        <f t="shared" si="343"/>
        <v/>
      </c>
      <c r="BNF67" s="6">
        <v>37621</v>
      </c>
      <c r="BNG67" s="1">
        <v>13.9</v>
      </c>
      <c r="BNH67" s="1">
        <v>91834000</v>
      </c>
      <c r="BNI67" s="3">
        <f t="shared" si="344"/>
        <v>1276492600</v>
      </c>
      <c r="BNK67" s="6">
        <v>37621</v>
      </c>
      <c r="BNL67" s="1">
        <v>27.03</v>
      </c>
      <c r="BNM67" s="1">
        <v>113809200</v>
      </c>
      <c r="BNN67" s="3">
        <f t="shared" si="345"/>
        <v>3076262676</v>
      </c>
      <c r="BNP67" s="6">
        <v>37621</v>
      </c>
      <c r="BNQ67" s="1">
        <v>10.8</v>
      </c>
      <c r="BNR67" s="1">
        <v>151230037</v>
      </c>
      <c r="BNS67" s="3">
        <f t="shared" si="346"/>
        <v>1633284399.6000001</v>
      </c>
      <c r="BNU67" s="6">
        <v>37621</v>
      </c>
      <c r="BNV67" s="1">
        <v>27.36</v>
      </c>
      <c r="BNW67" s="1">
        <v>22754700</v>
      </c>
      <c r="BNX67" s="3">
        <f t="shared" si="347"/>
        <v>622568592</v>
      </c>
      <c r="BNZ67" s="6">
        <v>37621</v>
      </c>
      <c r="BOA67" s="1">
        <v>24.885000000000002</v>
      </c>
      <c r="BOB67" s="1">
        <v>746045604</v>
      </c>
      <c r="BOC67" s="3">
        <f t="shared" si="348"/>
        <v>18565344855.540001</v>
      </c>
      <c r="BOE67" s="6">
        <v>37621</v>
      </c>
      <c r="BOF67" s="1">
        <v>5.7</v>
      </c>
      <c r="BOG67" s="1">
        <v>22800</v>
      </c>
      <c r="BOH67" s="3">
        <f t="shared" si="349"/>
        <v>129960</v>
      </c>
      <c r="BOJ67" s="6">
        <v>37621</v>
      </c>
      <c r="BOK67" s="1">
        <v>7.8815</v>
      </c>
      <c r="BOL67" s="1">
        <v>827261900</v>
      </c>
      <c r="BOM67" s="3">
        <f t="shared" si="350"/>
        <v>6520064664.8500004</v>
      </c>
      <c r="BOO67" s="6">
        <v>37621</v>
      </c>
      <c r="BOP67" s="1">
        <v>23.46</v>
      </c>
      <c r="BOQ67" s="1">
        <v>428533424</v>
      </c>
      <c r="BOR67" s="3">
        <f t="shared" si="351"/>
        <v>10053394127.040001</v>
      </c>
      <c r="BOT67" s="6">
        <v>37621</v>
      </c>
      <c r="BOU67" s="1">
        <v>7.1360000000000001</v>
      </c>
      <c r="BOV67" s="1">
        <v>1685595520</v>
      </c>
      <c r="BOW67" s="3">
        <f t="shared" si="352"/>
        <v>12028409630.719999</v>
      </c>
      <c r="BOY67" s="6">
        <v>37621</v>
      </c>
      <c r="BOZ67" s="1">
        <v>4.1070000000000002</v>
      </c>
      <c r="BPA67" s="1">
        <v>9819671</v>
      </c>
      <c r="BPB67" s="3">
        <f t="shared" si="353"/>
        <v>40329388.796999998</v>
      </c>
      <c r="BPG67" s="3" t="str">
        <f t="shared" si="354"/>
        <v/>
      </c>
      <c r="BPI67" s="6">
        <v>37621</v>
      </c>
      <c r="BPJ67" s="1">
        <v>10.85</v>
      </c>
      <c r="BPK67" s="1">
        <v>274648200</v>
      </c>
      <c r="BPL67" s="3">
        <f t="shared" si="355"/>
        <v>2979932970</v>
      </c>
      <c r="BPQ67" s="3" t="str">
        <f t="shared" si="356"/>
        <v/>
      </c>
      <c r="BPS67" s="6">
        <v>37621</v>
      </c>
      <c r="BPT67" s="1">
        <v>13.03</v>
      </c>
      <c r="BPU67" s="1">
        <v>2096820289</v>
      </c>
      <c r="BPV67" s="3">
        <f t="shared" si="357"/>
        <v>27321568365.669998</v>
      </c>
      <c r="BQA67" s="3" t="str">
        <f t="shared" si="358"/>
        <v/>
      </c>
      <c r="BQF67" s="3" t="str">
        <f t="shared" si="359"/>
        <v/>
      </c>
      <c r="BQH67" s="6">
        <v>37621</v>
      </c>
      <c r="BQI67" s="1">
        <v>0.78600000000000003</v>
      </c>
      <c r="BQJ67" s="1">
        <v>366827062</v>
      </c>
      <c r="BQK67" s="3">
        <f t="shared" si="360"/>
        <v>288326070.73199999</v>
      </c>
      <c r="BQM67" s="6">
        <v>37621</v>
      </c>
      <c r="BQN67" s="1">
        <v>12.400499999999999</v>
      </c>
      <c r="BQO67" s="1">
        <v>468433284</v>
      </c>
      <c r="BQP67" s="3">
        <f t="shared" si="361"/>
        <v>5808806938.2419996</v>
      </c>
      <c r="BQU67" s="3" t="str">
        <f t="shared" si="362"/>
        <v/>
      </c>
      <c r="BQW67" s="6">
        <v>37621</v>
      </c>
      <c r="BQX67" s="1">
        <v>4.25</v>
      </c>
      <c r="BQY67" s="1">
        <v>1802083464</v>
      </c>
      <c r="BQZ67" s="3">
        <f t="shared" si="363"/>
        <v>7658854722</v>
      </c>
      <c r="BRB67" s="6">
        <v>37621</v>
      </c>
      <c r="BRC67" s="1">
        <v>3.8367</v>
      </c>
      <c r="BRD67" s="1">
        <v>1871943015</v>
      </c>
      <c r="BRE67" s="3">
        <f t="shared" si="364"/>
        <v>7182083765.6505003</v>
      </c>
      <c r="BRG67" s="6">
        <v>37621</v>
      </c>
      <c r="BRH67" s="1">
        <v>13.1</v>
      </c>
      <c r="BRI67" s="1">
        <v>5908435822</v>
      </c>
      <c r="BRJ67" s="3">
        <f t="shared" si="365"/>
        <v>77400509268.199997</v>
      </c>
      <c r="BRL67" s="6">
        <v>37621</v>
      </c>
      <c r="BRM67" s="1">
        <v>15.57</v>
      </c>
      <c r="BRN67" s="1">
        <v>4322304290</v>
      </c>
      <c r="BRO67" s="3">
        <f t="shared" si="366"/>
        <v>67298277795.300003</v>
      </c>
      <c r="BRQ67" s="6">
        <v>37621</v>
      </c>
      <c r="BRR67" s="1">
        <v>10.8</v>
      </c>
      <c r="BRS67" s="1">
        <v>2930296335</v>
      </c>
      <c r="BRT67" s="3">
        <f t="shared" si="367"/>
        <v>31647200418.000004</v>
      </c>
      <c r="BRV67" s="6">
        <v>37621</v>
      </c>
      <c r="BRW67" s="1">
        <v>33.24</v>
      </c>
      <c r="BRX67" s="1">
        <v>404472800</v>
      </c>
      <c r="BRY67" s="3">
        <f t="shared" si="368"/>
        <v>13444675872</v>
      </c>
      <c r="BSD67" s="3" t="str">
        <f t="shared" si="369"/>
        <v/>
      </c>
      <c r="BSF67" s="6">
        <v>37621</v>
      </c>
      <c r="BSG67" s="1">
        <v>23.434999999999999</v>
      </c>
      <c r="BSH67" s="1">
        <v>672898600</v>
      </c>
      <c r="BSI67" s="3">
        <f t="shared" si="370"/>
        <v>15769378691</v>
      </c>
      <c r="BSN67" s="3" t="str">
        <f t="shared" si="371"/>
        <v/>
      </c>
      <c r="BSS67" s="3" t="str">
        <f t="shared" si="372"/>
        <v/>
      </c>
      <c r="BSU67" s="6">
        <v>37621</v>
      </c>
      <c r="BSV67" s="1">
        <v>1.0236000000000001</v>
      </c>
      <c r="BSW67" s="1">
        <v>3931646026</v>
      </c>
      <c r="BSX67" s="3">
        <f t="shared" si="373"/>
        <v>4024432872.2136002</v>
      </c>
    </row>
    <row r="68" spans="2:1020 1025:1870" x14ac:dyDescent="0.2">
      <c r="B68" s="6">
        <v>37529</v>
      </c>
      <c r="C68" s="1">
        <v>336</v>
      </c>
      <c r="D68" s="1">
        <v>139</v>
      </c>
      <c r="E68" s="3">
        <f t="shared" si="0"/>
        <v>46704</v>
      </c>
      <c r="G68" s="6">
        <v>37435</v>
      </c>
      <c r="H68" s="1">
        <v>1.4999999999999999E-2</v>
      </c>
      <c r="I68" s="1">
        <v>799500</v>
      </c>
      <c r="J68" s="3">
        <f t="shared" si="1"/>
        <v>11992.5</v>
      </c>
      <c r="O68" s="3" t="str">
        <f t="shared" si="2"/>
        <v/>
      </c>
      <c r="T68" s="3" t="str">
        <f t="shared" si="3"/>
        <v/>
      </c>
      <c r="Y68" s="3" t="str">
        <f t="shared" si="4"/>
        <v/>
      </c>
      <c r="AA68" s="6">
        <v>37529</v>
      </c>
      <c r="AB68" s="1">
        <v>1.25E-4</v>
      </c>
      <c r="AC68" s="1">
        <v>530400</v>
      </c>
      <c r="AD68" s="3">
        <f t="shared" si="5"/>
        <v>66.3</v>
      </c>
      <c r="AF68" s="6">
        <v>37256</v>
      </c>
      <c r="AG68" s="1">
        <v>1.25E-4</v>
      </c>
      <c r="AH68" s="1">
        <v>5612400</v>
      </c>
      <c r="AI68" s="3">
        <f t="shared" si="6"/>
        <v>701.55000000000007</v>
      </c>
      <c r="AK68" s="6">
        <v>37529</v>
      </c>
      <c r="AL68" s="1">
        <v>225.0001</v>
      </c>
      <c r="AM68" s="1">
        <v>351</v>
      </c>
      <c r="AN68" s="3">
        <f t="shared" si="7"/>
        <v>78975.035100000008</v>
      </c>
      <c r="AS68" s="3" t="str">
        <f t="shared" si="8"/>
        <v/>
      </c>
      <c r="AX68" s="3" t="str">
        <f t="shared" si="9"/>
        <v/>
      </c>
      <c r="BC68" s="3" t="str">
        <f t="shared" si="10"/>
        <v/>
      </c>
      <c r="BE68" s="6">
        <v>37343</v>
      </c>
      <c r="BF68" s="1">
        <v>0.16</v>
      </c>
      <c r="BG68" s="1">
        <v>29936500</v>
      </c>
      <c r="BH68" s="3">
        <f t="shared" si="11"/>
        <v>4789840</v>
      </c>
      <c r="BJ68" s="6">
        <v>37529</v>
      </c>
      <c r="BK68" s="1">
        <v>1.5</v>
      </c>
      <c r="BL68" s="1">
        <v>2802536</v>
      </c>
      <c r="BM68" s="3">
        <f t="shared" si="12"/>
        <v>4203804</v>
      </c>
      <c r="BR68" s="3" t="str">
        <f t="shared" si="13"/>
        <v/>
      </c>
      <c r="BT68" s="6">
        <v>36798</v>
      </c>
      <c r="BU68" s="1">
        <v>1.875</v>
      </c>
      <c r="BV68" s="1">
        <v>2451600</v>
      </c>
      <c r="BW68" s="3">
        <f t="shared" si="14"/>
        <v>4596750</v>
      </c>
      <c r="CB68" s="3" t="str">
        <f t="shared" si="15"/>
        <v/>
      </c>
      <c r="CD68" s="6">
        <v>37529</v>
      </c>
      <c r="CE68" s="1">
        <v>0.94</v>
      </c>
      <c r="CF68" s="1">
        <v>326227</v>
      </c>
      <c r="CG68" s="3">
        <f t="shared" si="16"/>
        <v>306653.38</v>
      </c>
      <c r="CI68" s="6">
        <v>37529</v>
      </c>
      <c r="CJ68" s="1">
        <v>0.03</v>
      </c>
      <c r="CK68" s="1">
        <v>6847400</v>
      </c>
      <c r="CL68" s="3">
        <f t="shared" si="17"/>
        <v>205422</v>
      </c>
      <c r="CQ68" s="3" t="str">
        <f t="shared" si="18"/>
        <v/>
      </c>
      <c r="CS68" s="6">
        <v>37529</v>
      </c>
      <c r="CT68" s="1">
        <v>2.2000000000000002</v>
      </c>
      <c r="CU68" s="1">
        <v>961762</v>
      </c>
      <c r="CV68" s="3">
        <f t="shared" si="19"/>
        <v>2115876.4000000004</v>
      </c>
      <c r="CX68" s="6">
        <v>37529</v>
      </c>
      <c r="CY68" s="1">
        <v>132.76499999999999</v>
      </c>
      <c r="CZ68" s="1">
        <v>382677</v>
      </c>
      <c r="DA68" s="3">
        <f t="shared" si="20"/>
        <v>50806111.904999994</v>
      </c>
      <c r="DC68" s="6">
        <v>37529</v>
      </c>
      <c r="DD68" s="1">
        <v>0.95</v>
      </c>
      <c r="DE68" s="1">
        <v>95700</v>
      </c>
      <c r="DF68" s="3">
        <f t="shared" si="21"/>
        <v>90915</v>
      </c>
      <c r="DK68" s="3" t="str">
        <f t="shared" si="22"/>
        <v/>
      </c>
      <c r="DM68" s="6">
        <v>37256</v>
      </c>
      <c r="DN68" s="1">
        <v>130</v>
      </c>
      <c r="DO68" s="1">
        <v>3338</v>
      </c>
      <c r="DP68" s="3">
        <f t="shared" si="23"/>
        <v>433940</v>
      </c>
      <c r="DR68" s="6">
        <v>37529</v>
      </c>
      <c r="DS68" s="1">
        <v>42</v>
      </c>
      <c r="DT68" s="1">
        <v>29158</v>
      </c>
      <c r="DU68" s="3">
        <f t="shared" si="24"/>
        <v>1224636</v>
      </c>
      <c r="DZ68" s="3" t="str">
        <f t="shared" si="25"/>
        <v/>
      </c>
      <c r="EB68" s="6">
        <v>37529</v>
      </c>
      <c r="EC68" s="1">
        <v>18.75</v>
      </c>
      <c r="ED68" s="1">
        <v>91200</v>
      </c>
      <c r="EE68" s="3">
        <f t="shared" si="26"/>
        <v>1710000</v>
      </c>
      <c r="EG68" s="6">
        <v>37529</v>
      </c>
      <c r="EH68" s="1">
        <v>93.6</v>
      </c>
      <c r="EI68" s="1">
        <v>20732</v>
      </c>
      <c r="EJ68" s="3">
        <f t="shared" si="27"/>
        <v>1940515.2</v>
      </c>
      <c r="EO68" s="3" t="str">
        <f t="shared" si="28"/>
        <v/>
      </c>
      <c r="ET68" s="3" t="str">
        <f t="shared" si="29"/>
        <v/>
      </c>
      <c r="EY68" s="3" t="str">
        <f t="shared" si="30"/>
        <v/>
      </c>
      <c r="FD68" s="3" t="str">
        <f t="shared" si="31"/>
        <v/>
      </c>
      <c r="FI68" s="3" t="str">
        <f t="shared" si="32"/>
        <v/>
      </c>
      <c r="FN68" s="3" t="str">
        <f t="shared" si="33"/>
        <v/>
      </c>
      <c r="FP68" s="6">
        <v>37529</v>
      </c>
      <c r="FQ68" s="1">
        <v>3.5000000000000003E-2</v>
      </c>
      <c r="FR68" s="1">
        <v>2668900</v>
      </c>
      <c r="FS68" s="3">
        <f t="shared" si="34"/>
        <v>93411.500000000015</v>
      </c>
      <c r="FU68" s="6">
        <v>37529</v>
      </c>
      <c r="FV68" s="1">
        <v>320</v>
      </c>
      <c r="FW68" s="1">
        <v>970</v>
      </c>
      <c r="FX68" s="3">
        <f t="shared" si="35"/>
        <v>310400</v>
      </c>
      <c r="FZ68" s="6">
        <v>37529</v>
      </c>
      <c r="GA68" s="1">
        <v>108</v>
      </c>
      <c r="GB68" s="1">
        <v>2601</v>
      </c>
      <c r="GC68" s="3">
        <f t="shared" si="36"/>
        <v>280908</v>
      </c>
      <c r="GE68" s="6">
        <v>37435</v>
      </c>
      <c r="GF68" s="1">
        <v>3000.0003000000002</v>
      </c>
      <c r="GG68" s="1">
        <v>67</v>
      </c>
      <c r="GH68" s="3">
        <f t="shared" si="37"/>
        <v>201000.02010000002</v>
      </c>
      <c r="GM68" s="3" t="str">
        <f t="shared" si="38"/>
        <v/>
      </c>
      <c r="GR68" s="3" t="str">
        <f t="shared" si="39"/>
        <v/>
      </c>
      <c r="GW68" s="3" t="str">
        <f t="shared" si="40"/>
        <v/>
      </c>
      <c r="HB68" s="3" t="str">
        <f t="shared" si="41"/>
        <v/>
      </c>
      <c r="HG68" s="3" t="str">
        <f t="shared" si="42"/>
        <v/>
      </c>
      <c r="HL68" s="3" t="str">
        <f t="shared" si="43"/>
        <v/>
      </c>
      <c r="HN68" s="6">
        <v>37529</v>
      </c>
      <c r="HO68" s="1">
        <v>0.1</v>
      </c>
      <c r="HP68" s="1">
        <v>130800</v>
      </c>
      <c r="HQ68" s="3">
        <f t="shared" si="44"/>
        <v>13080</v>
      </c>
      <c r="HS68" s="6">
        <v>37529</v>
      </c>
      <c r="HT68" s="1">
        <v>20.51</v>
      </c>
      <c r="HU68" s="1">
        <v>269702</v>
      </c>
      <c r="HV68" s="3">
        <f t="shared" si="45"/>
        <v>5531588.0200000005</v>
      </c>
      <c r="IA68" s="3" t="str">
        <f t="shared" si="46"/>
        <v/>
      </c>
      <c r="IC68" s="6">
        <v>37435</v>
      </c>
      <c r="ID68" s="1">
        <v>5.5</v>
      </c>
      <c r="IE68" s="1">
        <v>364</v>
      </c>
      <c r="IF68" s="3">
        <f t="shared" si="47"/>
        <v>2002</v>
      </c>
      <c r="IH68" s="6">
        <v>37529</v>
      </c>
      <c r="II68" s="1">
        <v>3.45</v>
      </c>
      <c r="IJ68" s="1">
        <v>223826</v>
      </c>
      <c r="IK68" s="3">
        <f t="shared" si="48"/>
        <v>772199.70000000007</v>
      </c>
      <c r="IP68" s="3" t="str">
        <f t="shared" si="49"/>
        <v/>
      </c>
      <c r="IR68" s="6">
        <v>37529</v>
      </c>
      <c r="IS68" s="1">
        <v>411.60019999999997</v>
      </c>
      <c r="IT68" s="1">
        <v>1325</v>
      </c>
      <c r="IU68" s="3">
        <f t="shared" si="50"/>
        <v>545370.26500000001</v>
      </c>
      <c r="IZ68" s="3" t="str">
        <f t="shared" si="51"/>
        <v/>
      </c>
      <c r="JE68" s="3" t="str">
        <f t="shared" si="52"/>
        <v/>
      </c>
      <c r="JG68" s="6">
        <v>37529</v>
      </c>
      <c r="JH68" s="1">
        <v>5.2</v>
      </c>
      <c r="JI68" s="1">
        <v>905884</v>
      </c>
      <c r="JJ68" s="3">
        <f t="shared" si="53"/>
        <v>4710596.8</v>
      </c>
      <c r="JO68" s="3" t="str">
        <f t="shared" si="54"/>
        <v/>
      </c>
      <c r="JT68" s="3" t="str">
        <f t="shared" si="55"/>
        <v/>
      </c>
      <c r="JY68" s="3" t="str">
        <f t="shared" si="56"/>
        <v/>
      </c>
      <c r="KA68" s="6">
        <v>36341</v>
      </c>
      <c r="KB68" s="1">
        <v>7.625</v>
      </c>
      <c r="KC68" s="1">
        <v>201000</v>
      </c>
      <c r="KD68" s="3">
        <f t="shared" si="57"/>
        <v>1532625</v>
      </c>
      <c r="KI68" s="3" t="str">
        <f t="shared" si="58"/>
        <v/>
      </c>
      <c r="KN68" s="3" t="str">
        <f t="shared" si="59"/>
        <v/>
      </c>
      <c r="KS68" s="3" t="str">
        <f t="shared" si="60"/>
        <v/>
      </c>
      <c r="KU68" s="6">
        <v>37529</v>
      </c>
      <c r="KV68" s="1">
        <v>1.31</v>
      </c>
      <c r="KW68" s="1">
        <v>1209715</v>
      </c>
      <c r="KX68" s="3">
        <f t="shared" si="61"/>
        <v>1584726.6500000001</v>
      </c>
      <c r="LC68" s="3" t="str">
        <f t="shared" si="62"/>
        <v/>
      </c>
      <c r="LE68" s="6">
        <v>37529</v>
      </c>
      <c r="LF68" s="1">
        <v>0.05</v>
      </c>
      <c r="LG68" s="1">
        <v>890100</v>
      </c>
      <c r="LH68" s="3">
        <f t="shared" si="63"/>
        <v>44505</v>
      </c>
      <c r="LJ68" s="6">
        <v>37529</v>
      </c>
      <c r="LK68" s="1">
        <v>45</v>
      </c>
      <c r="LL68" s="1">
        <v>4775</v>
      </c>
      <c r="LM68" s="3">
        <f t="shared" si="64"/>
        <v>214875</v>
      </c>
      <c r="LO68" s="6">
        <v>37162</v>
      </c>
      <c r="LP68" s="1">
        <v>0.64</v>
      </c>
      <c r="LQ68" s="1">
        <v>1500</v>
      </c>
      <c r="LR68" s="3">
        <f t="shared" si="65"/>
        <v>960</v>
      </c>
      <c r="LW68" s="3" t="str">
        <f t="shared" si="66"/>
        <v/>
      </c>
      <c r="MB68" s="3" t="str">
        <f t="shared" si="67"/>
        <v/>
      </c>
      <c r="MD68" s="6">
        <v>37529</v>
      </c>
      <c r="ME68" s="1">
        <v>0.02</v>
      </c>
      <c r="MF68" s="1">
        <v>764000</v>
      </c>
      <c r="MG68" s="3">
        <f t="shared" si="68"/>
        <v>15280</v>
      </c>
      <c r="ML68" s="3" t="str">
        <f t="shared" si="69"/>
        <v/>
      </c>
      <c r="MQ68" s="3" t="str">
        <f t="shared" si="70"/>
        <v/>
      </c>
      <c r="MV68" s="3" t="str">
        <f t="shared" si="71"/>
        <v/>
      </c>
      <c r="NA68" s="3" t="str">
        <f t="shared" si="72"/>
        <v/>
      </c>
      <c r="NC68" s="6">
        <v>37529</v>
      </c>
      <c r="ND68" s="1">
        <v>0.46</v>
      </c>
      <c r="NE68" s="1">
        <v>656583</v>
      </c>
      <c r="NF68" s="3">
        <f t="shared" si="73"/>
        <v>302028.18</v>
      </c>
      <c r="NK68" s="3" t="str">
        <f t="shared" si="74"/>
        <v/>
      </c>
      <c r="NM68" s="6">
        <v>37529</v>
      </c>
      <c r="NN68" s="1">
        <v>24959.995008000002</v>
      </c>
      <c r="NO68" s="1">
        <v>0</v>
      </c>
      <c r="NP68" s="3" t="str">
        <f t="shared" si="75"/>
        <v/>
      </c>
      <c r="NR68" s="6">
        <v>37529</v>
      </c>
      <c r="NS68" s="1">
        <v>100</v>
      </c>
      <c r="NT68" s="1">
        <v>719920</v>
      </c>
      <c r="NU68" s="3">
        <f t="shared" si="76"/>
        <v>71992000</v>
      </c>
      <c r="NZ68" s="3" t="str">
        <f t="shared" si="77"/>
        <v/>
      </c>
      <c r="OB68" s="6">
        <v>37529</v>
      </c>
      <c r="OC68" s="1">
        <v>1.06</v>
      </c>
      <c r="OD68" s="1">
        <v>430575</v>
      </c>
      <c r="OE68" s="3">
        <f t="shared" si="78"/>
        <v>456409.5</v>
      </c>
      <c r="OG68" s="6">
        <v>37529</v>
      </c>
      <c r="OH68" s="1">
        <v>0.1</v>
      </c>
      <c r="OI68" s="1">
        <v>624</v>
      </c>
      <c r="OJ68" s="3">
        <f t="shared" si="79"/>
        <v>62.400000000000006</v>
      </c>
      <c r="OO68" s="3" t="str">
        <f t="shared" si="80"/>
        <v/>
      </c>
      <c r="OQ68" s="6">
        <v>37529</v>
      </c>
      <c r="OR68" s="1">
        <v>216</v>
      </c>
      <c r="OS68" s="1">
        <v>1973</v>
      </c>
      <c r="OT68" s="3">
        <f t="shared" si="81"/>
        <v>426168</v>
      </c>
      <c r="OV68" s="6">
        <v>37529</v>
      </c>
      <c r="OW68" s="1">
        <v>0.43</v>
      </c>
      <c r="OX68" s="1">
        <v>191100</v>
      </c>
      <c r="OY68" s="3">
        <f t="shared" si="82"/>
        <v>82173</v>
      </c>
      <c r="PA68" s="6">
        <v>37529</v>
      </c>
      <c r="PB68" s="1">
        <v>1.3900000000000001</v>
      </c>
      <c r="PC68" s="1">
        <v>373000</v>
      </c>
      <c r="PD68" s="3">
        <f t="shared" si="83"/>
        <v>518470.00000000006</v>
      </c>
      <c r="PI68" s="3" t="str">
        <f t="shared" si="84"/>
        <v/>
      </c>
      <c r="PK68" s="6">
        <v>37529</v>
      </c>
      <c r="PL68" s="1">
        <v>0.37</v>
      </c>
      <c r="PM68" s="1">
        <v>25600</v>
      </c>
      <c r="PN68" s="3">
        <f t="shared" si="85"/>
        <v>9472</v>
      </c>
      <c r="PS68" s="3" t="str">
        <f t="shared" si="86"/>
        <v/>
      </c>
      <c r="PX68" s="3" t="str">
        <f t="shared" si="87"/>
        <v/>
      </c>
      <c r="QC68" s="3" t="str">
        <f t="shared" si="88"/>
        <v/>
      </c>
      <c r="QE68" s="6">
        <v>37529</v>
      </c>
      <c r="QF68" s="1">
        <v>3.95</v>
      </c>
      <c r="QG68" s="1">
        <v>805700</v>
      </c>
      <c r="QH68" s="3">
        <f t="shared" si="89"/>
        <v>3182515</v>
      </c>
      <c r="QJ68" s="6">
        <v>36525</v>
      </c>
      <c r="QK68" s="1">
        <v>125</v>
      </c>
      <c r="QL68" s="1">
        <v>62</v>
      </c>
      <c r="QM68" s="3">
        <f t="shared" si="90"/>
        <v>7750</v>
      </c>
      <c r="QO68" s="6">
        <v>37529</v>
      </c>
      <c r="QP68" s="1">
        <v>4.01</v>
      </c>
      <c r="QQ68" s="1">
        <v>85100</v>
      </c>
      <c r="QR68" s="3">
        <f t="shared" si="91"/>
        <v>341251</v>
      </c>
      <c r="QT68" s="6">
        <v>37529</v>
      </c>
      <c r="QU68" s="1">
        <v>30.75</v>
      </c>
      <c r="QV68" s="1">
        <v>415667</v>
      </c>
      <c r="QW68" s="3">
        <f t="shared" si="92"/>
        <v>12781760.25</v>
      </c>
      <c r="RB68" s="3" t="str">
        <f t="shared" si="93"/>
        <v/>
      </c>
      <c r="RG68" s="3" t="str">
        <f t="shared" si="94"/>
        <v/>
      </c>
      <c r="RL68" s="3" t="str">
        <f t="shared" si="95"/>
        <v/>
      </c>
      <c r="RN68" s="6">
        <v>37529</v>
      </c>
      <c r="RO68" s="1">
        <v>87</v>
      </c>
      <c r="RP68" s="1">
        <v>1434575</v>
      </c>
      <c r="RQ68" s="3">
        <f t="shared" si="96"/>
        <v>124808025</v>
      </c>
      <c r="RV68" s="3" t="str">
        <f t="shared" si="97"/>
        <v/>
      </c>
      <c r="SA68" s="3" t="str">
        <f t="shared" si="98"/>
        <v/>
      </c>
      <c r="SF68" s="3" t="str">
        <f t="shared" si="99"/>
        <v/>
      </c>
      <c r="SH68" s="6">
        <v>37529</v>
      </c>
      <c r="SI68" s="1">
        <v>9.4</v>
      </c>
      <c r="SJ68" s="1">
        <v>184392</v>
      </c>
      <c r="SK68" s="3">
        <f t="shared" si="100"/>
        <v>1733284.8</v>
      </c>
      <c r="SM68" s="6">
        <v>37343</v>
      </c>
      <c r="SN68" s="1">
        <v>40000</v>
      </c>
      <c r="SO68" s="1">
        <v>2</v>
      </c>
      <c r="SP68" s="3">
        <f t="shared" si="101"/>
        <v>80000</v>
      </c>
      <c r="SU68" s="3" t="str">
        <f t="shared" si="102"/>
        <v/>
      </c>
      <c r="SZ68" s="3" t="str">
        <f t="shared" si="103"/>
        <v/>
      </c>
      <c r="TE68" s="3" t="str">
        <f t="shared" si="104"/>
        <v/>
      </c>
      <c r="TG68" s="6">
        <v>37529</v>
      </c>
      <c r="TH68" s="1">
        <v>35.799999999999997</v>
      </c>
      <c r="TI68" s="1">
        <v>894643</v>
      </c>
      <c r="TJ68" s="3">
        <f t="shared" si="105"/>
        <v>32028219.399999999</v>
      </c>
      <c r="TO68" s="3" t="str">
        <f t="shared" si="106"/>
        <v/>
      </c>
      <c r="TQ68" s="6">
        <v>37529</v>
      </c>
      <c r="TR68" s="1">
        <v>8.5250000000000004</v>
      </c>
      <c r="TS68" s="1">
        <v>2582964</v>
      </c>
      <c r="TT68" s="3">
        <f t="shared" si="107"/>
        <v>22019768.100000001</v>
      </c>
      <c r="TY68" s="3" t="str">
        <f t="shared" si="108"/>
        <v/>
      </c>
      <c r="UA68" s="6">
        <v>37529</v>
      </c>
      <c r="UB68" s="1">
        <v>6.15</v>
      </c>
      <c r="UC68" s="1">
        <v>1600358</v>
      </c>
      <c r="UD68" s="3">
        <f t="shared" si="109"/>
        <v>9842201.7000000011</v>
      </c>
      <c r="UI68" s="3" t="str">
        <f t="shared" si="110"/>
        <v/>
      </c>
      <c r="UN68" s="3" t="str">
        <f t="shared" si="111"/>
        <v/>
      </c>
      <c r="UP68" s="6">
        <v>37529</v>
      </c>
      <c r="UQ68" s="1">
        <v>16.5</v>
      </c>
      <c r="UR68" s="1">
        <v>35300</v>
      </c>
      <c r="US68" s="3">
        <f t="shared" si="112"/>
        <v>582450</v>
      </c>
      <c r="UX68" s="3" t="str">
        <f t="shared" si="113"/>
        <v/>
      </c>
      <c r="VC68" s="3" t="str">
        <f t="shared" si="114"/>
        <v/>
      </c>
      <c r="VH68" s="3" t="str">
        <f t="shared" si="115"/>
        <v/>
      </c>
      <c r="VM68" s="3" t="str">
        <f t="shared" si="116"/>
        <v/>
      </c>
      <c r="VO68" s="6">
        <v>37529</v>
      </c>
      <c r="VP68" s="1">
        <v>187.5</v>
      </c>
      <c r="VQ68" s="1">
        <v>2342</v>
      </c>
      <c r="VR68" s="3">
        <f t="shared" si="117"/>
        <v>439125</v>
      </c>
      <c r="VT68" s="6">
        <v>37529</v>
      </c>
      <c r="VU68" s="1">
        <v>1</v>
      </c>
      <c r="VV68" s="1">
        <v>85538</v>
      </c>
      <c r="VW68" s="3">
        <f t="shared" si="118"/>
        <v>85538</v>
      </c>
      <c r="VY68" s="6">
        <v>37529</v>
      </c>
      <c r="VZ68" s="1">
        <v>3.81</v>
      </c>
      <c r="WA68" s="1">
        <v>121800</v>
      </c>
      <c r="WB68" s="3">
        <f t="shared" si="119"/>
        <v>464058</v>
      </c>
      <c r="WG68" s="3" t="str">
        <f t="shared" si="120"/>
        <v/>
      </c>
      <c r="WL68" s="3" t="str">
        <f t="shared" si="121"/>
        <v/>
      </c>
      <c r="WQ68" s="3" t="str">
        <f t="shared" si="122"/>
        <v/>
      </c>
      <c r="WV68" s="3" t="str">
        <f t="shared" si="123"/>
        <v/>
      </c>
      <c r="WX68" s="6">
        <v>37529</v>
      </c>
      <c r="WY68" s="1">
        <v>4.32</v>
      </c>
      <c r="WZ68" s="1">
        <v>9063071</v>
      </c>
      <c r="XA68" s="3">
        <f t="shared" si="124"/>
        <v>39152466.720000006</v>
      </c>
      <c r="XC68" s="6">
        <v>37529</v>
      </c>
      <c r="XD68" s="1">
        <v>1.3</v>
      </c>
      <c r="XE68" s="1">
        <v>405373</v>
      </c>
      <c r="XF68" s="3">
        <f t="shared" si="125"/>
        <v>526984.9</v>
      </c>
      <c r="XK68" s="3" t="str">
        <f t="shared" si="126"/>
        <v/>
      </c>
      <c r="XP68" s="3" t="str">
        <f t="shared" si="127"/>
        <v/>
      </c>
      <c r="XU68" s="3" t="str">
        <f t="shared" si="128"/>
        <v/>
      </c>
      <c r="XW68" s="6">
        <v>37529</v>
      </c>
      <c r="XX68" s="1">
        <v>456</v>
      </c>
      <c r="XY68" s="1">
        <v>4088</v>
      </c>
      <c r="XZ68" s="3">
        <f t="shared" si="129"/>
        <v>1864128</v>
      </c>
      <c r="YE68" s="3" t="str">
        <f t="shared" si="130"/>
        <v/>
      </c>
      <c r="YG68" s="6">
        <v>37529</v>
      </c>
      <c r="YH68" s="1">
        <v>38</v>
      </c>
      <c r="YI68" s="1">
        <v>386639</v>
      </c>
      <c r="YJ68" s="3">
        <f t="shared" si="131"/>
        <v>14692282</v>
      </c>
      <c r="YL68" s="6">
        <v>37529</v>
      </c>
      <c r="YM68" s="1">
        <v>3.3</v>
      </c>
      <c r="YN68" s="1">
        <v>701400</v>
      </c>
      <c r="YO68" s="3">
        <f t="shared" si="132"/>
        <v>2314620</v>
      </c>
      <c r="YT68" s="3" t="str">
        <f t="shared" si="133"/>
        <v/>
      </c>
      <c r="YY68" s="3" t="str">
        <f t="shared" si="134"/>
        <v/>
      </c>
      <c r="ZD68" s="3" t="str">
        <f t="shared" si="135"/>
        <v/>
      </c>
      <c r="ZI68" s="3" t="str">
        <f t="shared" si="136"/>
        <v/>
      </c>
      <c r="ZK68" s="6">
        <v>37529</v>
      </c>
      <c r="ZL68" s="1">
        <v>2.5009999999999999</v>
      </c>
      <c r="ZM68" s="1">
        <v>4361513</v>
      </c>
      <c r="ZN68" s="3">
        <f t="shared" si="137"/>
        <v>10908144.013</v>
      </c>
      <c r="ZS68" s="3" t="str">
        <f t="shared" si="138"/>
        <v/>
      </c>
      <c r="ZX68" s="3" t="str">
        <f t="shared" si="139"/>
        <v/>
      </c>
      <c r="AAC68" s="3" t="str">
        <f t="shared" si="140"/>
        <v/>
      </c>
      <c r="AAH68" s="3" t="str">
        <f t="shared" si="141"/>
        <v/>
      </c>
      <c r="AAM68" s="3" t="str">
        <f t="shared" si="142"/>
        <v/>
      </c>
      <c r="AAR68" s="3" t="str">
        <f t="shared" si="143"/>
        <v/>
      </c>
      <c r="AAW68" s="3" t="str">
        <f t="shared" si="144"/>
        <v/>
      </c>
      <c r="ABB68" s="3" t="str">
        <f t="shared" si="145"/>
        <v/>
      </c>
      <c r="ABG68" s="3" t="str">
        <f t="shared" si="146"/>
        <v/>
      </c>
      <c r="ABL68" s="3" t="str">
        <f t="shared" si="147"/>
        <v/>
      </c>
      <c r="ABN68" s="6">
        <v>37529</v>
      </c>
      <c r="ABO68" s="1">
        <v>3.714</v>
      </c>
      <c r="ABP68" s="1">
        <v>452400</v>
      </c>
      <c r="ABQ68" s="3">
        <f t="shared" si="148"/>
        <v>1680213.6</v>
      </c>
      <c r="ABV68" s="3" t="str">
        <f t="shared" si="149"/>
        <v/>
      </c>
      <c r="ABX68" s="6">
        <v>37529</v>
      </c>
      <c r="ABY68" s="1">
        <v>1.2833000000000001</v>
      </c>
      <c r="ABZ68" s="1">
        <v>35100</v>
      </c>
      <c r="ACA68" s="3">
        <f t="shared" si="150"/>
        <v>45043.83</v>
      </c>
      <c r="ACC68" s="6">
        <v>37529</v>
      </c>
      <c r="ACD68" s="1">
        <v>17.68</v>
      </c>
      <c r="ACE68" s="1">
        <v>3660025</v>
      </c>
      <c r="ACF68" s="3">
        <f t="shared" si="151"/>
        <v>64709242</v>
      </c>
      <c r="ACK68" s="3" t="str">
        <f t="shared" si="152"/>
        <v/>
      </c>
      <c r="ACP68" s="3" t="str">
        <f t="shared" si="153"/>
        <v/>
      </c>
      <c r="ACU68" s="3" t="str">
        <f t="shared" si="154"/>
        <v/>
      </c>
      <c r="ACZ68" s="3" t="str">
        <f t="shared" si="155"/>
        <v/>
      </c>
      <c r="ADB68" s="6">
        <v>37529</v>
      </c>
      <c r="ADC68" s="1">
        <v>2.06</v>
      </c>
      <c r="ADD68" s="1">
        <v>1542440</v>
      </c>
      <c r="ADE68" s="3">
        <f t="shared" si="156"/>
        <v>3177426.4</v>
      </c>
      <c r="ADG68" s="6">
        <v>37529</v>
      </c>
      <c r="ADH68" s="1">
        <v>1.75</v>
      </c>
      <c r="ADI68" s="1">
        <v>60062970</v>
      </c>
      <c r="ADJ68" s="3">
        <f t="shared" si="157"/>
        <v>105110197.5</v>
      </c>
      <c r="ADL68" s="6">
        <v>37529</v>
      </c>
      <c r="ADM68" s="1">
        <v>2.9</v>
      </c>
      <c r="ADN68" s="1">
        <v>4157252</v>
      </c>
      <c r="ADO68" s="3">
        <f t="shared" si="158"/>
        <v>12056030.799999999</v>
      </c>
      <c r="ADT68" s="3" t="str">
        <f t="shared" si="159"/>
        <v/>
      </c>
      <c r="ADY68" s="3" t="str">
        <f t="shared" si="160"/>
        <v/>
      </c>
      <c r="AED68" s="3" t="str">
        <f t="shared" si="161"/>
        <v/>
      </c>
      <c r="AEF68" s="6">
        <v>37529</v>
      </c>
      <c r="AEG68" s="1">
        <v>8.9789999999999992</v>
      </c>
      <c r="AEH68" s="1">
        <v>98853</v>
      </c>
      <c r="AEI68" s="3">
        <f t="shared" si="162"/>
        <v>887601.08699999994</v>
      </c>
      <c r="AEN68" s="3" t="str">
        <f t="shared" si="163"/>
        <v/>
      </c>
      <c r="AES68" s="3" t="str">
        <f t="shared" si="164"/>
        <v/>
      </c>
      <c r="AEU68" s="6">
        <v>37529</v>
      </c>
      <c r="AEV68" s="1">
        <v>3.1</v>
      </c>
      <c r="AEW68" s="1">
        <v>4097457</v>
      </c>
      <c r="AEX68" s="3">
        <f t="shared" si="165"/>
        <v>12702116.700000001</v>
      </c>
      <c r="AEZ68" s="6">
        <v>37529</v>
      </c>
      <c r="AFA68" s="1">
        <v>14.230700000000001</v>
      </c>
      <c r="AFB68" s="1">
        <v>13980357</v>
      </c>
      <c r="AFC68" s="3">
        <f t="shared" si="166"/>
        <v>198950266.3599</v>
      </c>
      <c r="AFH68" s="3" t="str">
        <f t="shared" si="167"/>
        <v/>
      </c>
      <c r="AFM68" s="3" t="str">
        <f t="shared" si="168"/>
        <v/>
      </c>
      <c r="AFR68" s="3" t="str">
        <f t="shared" si="169"/>
        <v/>
      </c>
      <c r="AFW68" s="3" t="str">
        <f t="shared" si="170"/>
        <v/>
      </c>
      <c r="AGB68" s="3" t="str">
        <f t="shared" si="171"/>
        <v/>
      </c>
      <c r="AGD68" s="6">
        <v>37529</v>
      </c>
      <c r="AGE68" s="1">
        <v>3.6850000000000001</v>
      </c>
      <c r="AGF68" s="1">
        <v>8393955</v>
      </c>
      <c r="AGG68" s="3">
        <f t="shared" si="172"/>
        <v>30931724.175000001</v>
      </c>
      <c r="AGL68" s="3" t="str">
        <f t="shared" si="173"/>
        <v/>
      </c>
      <c r="AGQ68" s="3" t="str">
        <f t="shared" si="174"/>
        <v/>
      </c>
      <c r="AGS68" s="6">
        <v>37529</v>
      </c>
      <c r="AGT68" s="1">
        <v>2.4900000000000002</v>
      </c>
      <c r="AGU68" s="1">
        <v>928000</v>
      </c>
      <c r="AGV68" s="3">
        <f t="shared" si="175"/>
        <v>2310720</v>
      </c>
      <c r="AGX68" s="6">
        <v>37529</v>
      </c>
      <c r="AGY68" s="1">
        <v>2.08</v>
      </c>
      <c r="AGZ68" s="1">
        <v>9260503</v>
      </c>
      <c r="AHA68" s="3">
        <f t="shared" si="176"/>
        <v>19261846.240000002</v>
      </c>
      <c r="AHC68" s="6">
        <v>37529</v>
      </c>
      <c r="AHD68" s="1">
        <v>2.17</v>
      </c>
      <c r="AHE68" s="1">
        <v>4768150</v>
      </c>
      <c r="AHF68" s="3">
        <f t="shared" si="177"/>
        <v>10346885.5</v>
      </c>
      <c r="AHK68" s="3" t="str">
        <f t="shared" si="178"/>
        <v/>
      </c>
      <c r="AHP68" s="3" t="str">
        <f t="shared" si="179"/>
        <v/>
      </c>
      <c r="AHU68" s="3" t="str">
        <f t="shared" si="180"/>
        <v/>
      </c>
      <c r="AHZ68" s="3" t="str">
        <f t="shared" si="181"/>
        <v/>
      </c>
      <c r="AIE68" s="3" t="str">
        <f t="shared" si="182"/>
        <v/>
      </c>
      <c r="AIJ68" s="3" t="str">
        <f t="shared" si="183"/>
        <v/>
      </c>
      <c r="AIO68" s="3" t="str">
        <f t="shared" si="184"/>
        <v/>
      </c>
      <c r="AIT68" s="3" t="str">
        <f t="shared" si="185"/>
        <v/>
      </c>
      <c r="AIY68" s="3" t="str">
        <f t="shared" si="186"/>
        <v/>
      </c>
      <c r="AJD68" s="3" t="str">
        <f t="shared" si="187"/>
        <v/>
      </c>
      <c r="AJI68" s="3" t="str">
        <f t="shared" si="188"/>
        <v/>
      </c>
      <c r="AJN68" s="3" t="str">
        <f t="shared" si="189"/>
        <v/>
      </c>
      <c r="AJS68" s="3" t="str">
        <f t="shared" si="190"/>
        <v/>
      </c>
      <c r="AJU68" s="6">
        <v>37529</v>
      </c>
      <c r="AJV68" s="1">
        <v>5.29</v>
      </c>
      <c r="AJW68" s="1">
        <v>4166259</v>
      </c>
      <c r="AJX68" s="3">
        <f t="shared" si="191"/>
        <v>22039510.109999999</v>
      </c>
      <c r="AKC68" s="3" t="str">
        <f t="shared" si="192"/>
        <v/>
      </c>
      <c r="AKH68" s="3" t="str">
        <f t="shared" si="193"/>
        <v/>
      </c>
      <c r="AKM68" s="3" t="str">
        <f t="shared" si="194"/>
        <v/>
      </c>
      <c r="AKR68" s="3" t="str">
        <f t="shared" si="195"/>
        <v/>
      </c>
      <c r="AKT68" s="6">
        <v>37529</v>
      </c>
      <c r="AKU68" s="1">
        <v>8.75</v>
      </c>
      <c r="AKV68" s="1">
        <v>1165889</v>
      </c>
      <c r="AKW68" s="3">
        <f t="shared" si="196"/>
        <v>10201528.75</v>
      </c>
      <c r="AKY68" s="6">
        <v>37529</v>
      </c>
      <c r="AKZ68" s="1">
        <v>14.4</v>
      </c>
      <c r="ALA68" s="1">
        <v>291941</v>
      </c>
      <c r="ALB68" s="3">
        <f t="shared" si="197"/>
        <v>4203950.4000000004</v>
      </c>
      <c r="ALG68" s="3" t="str">
        <f t="shared" si="198"/>
        <v/>
      </c>
      <c r="ALI68" s="6">
        <v>37529</v>
      </c>
      <c r="ALJ68" s="1">
        <v>2.95</v>
      </c>
      <c r="ALK68" s="1">
        <v>4765113</v>
      </c>
      <c r="ALL68" s="3">
        <f t="shared" si="199"/>
        <v>14057083.350000001</v>
      </c>
      <c r="ALQ68" s="3" t="str">
        <f t="shared" si="200"/>
        <v/>
      </c>
      <c r="ALV68" s="3" t="str">
        <f t="shared" si="201"/>
        <v/>
      </c>
      <c r="AMA68" s="3" t="str">
        <f t="shared" si="202"/>
        <v/>
      </c>
      <c r="AMF68" s="3" t="str">
        <f t="shared" si="203"/>
        <v/>
      </c>
      <c r="AMK68" s="3" t="str">
        <f t="shared" si="204"/>
        <v/>
      </c>
      <c r="AMP68" s="3" t="str">
        <f t="shared" si="205"/>
        <v/>
      </c>
      <c r="AMU68" s="3" t="str">
        <f t="shared" si="206"/>
        <v/>
      </c>
      <c r="AMZ68" s="3" t="str">
        <f t="shared" si="207"/>
        <v/>
      </c>
      <c r="ANB68" s="6">
        <v>37529</v>
      </c>
      <c r="ANC68" s="1">
        <v>2.66</v>
      </c>
      <c r="AND68" s="1">
        <v>7485385</v>
      </c>
      <c r="ANE68" s="3">
        <f t="shared" si="208"/>
        <v>19911124.100000001</v>
      </c>
      <c r="ANJ68" s="3" t="str">
        <f t="shared" si="209"/>
        <v/>
      </c>
      <c r="ANO68" s="3" t="str">
        <f t="shared" si="210"/>
        <v/>
      </c>
      <c r="ANT68" s="3" t="str">
        <f t="shared" si="211"/>
        <v/>
      </c>
      <c r="ANV68" s="6">
        <v>37529</v>
      </c>
      <c r="ANW68" s="1">
        <v>5.03</v>
      </c>
      <c r="ANX68" s="1">
        <v>2567913</v>
      </c>
      <c r="ANY68" s="3">
        <f t="shared" si="212"/>
        <v>12916602.390000001</v>
      </c>
      <c r="AOD68" s="3" t="str">
        <f t="shared" si="213"/>
        <v/>
      </c>
      <c r="AOI68" s="3" t="str">
        <f t="shared" si="214"/>
        <v/>
      </c>
      <c r="AOK68" s="6">
        <v>37529</v>
      </c>
      <c r="AOL68" s="1">
        <v>108.96</v>
      </c>
      <c r="AOM68" s="1">
        <v>13490</v>
      </c>
      <c r="AON68" s="3">
        <f t="shared" si="215"/>
        <v>1469870.4</v>
      </c>
      <c r="AOS68" s="3" t="str">
        <f t="shared" si="216"/>
        <v/>
      </c>
      <c r="AOX68" s="3" t="str">
        <f t="shared" si="217"/>
        <v/>
      </c>
      <c r="APC68" s="3" t="str">
        <f t="shared" si="218"/>
        <v/>
      </c>
      <c r="APH68" s="3" t="str">
        <f t="shared" si="219"/>
        <v/>
      </c>
      <c r="APM68" s="3" t="str">
        <f t="shared" si="220"/>
        <v/>
      </c>
      <c r="APR68" s="3" t="str">
        <f t="shared" si="221"/>
        <v/>
      </c>
      <c r="APW68" s="3" t="str">
        <f t="shared" si="222"/>
        <v/>
      </c>
      <c r="AQB68" s="3" t="str">
        <f t="shared" si="223"/>
        <v/>
      </c>
      <c r="AQG68" s="3" t="str">
        <f t="shared" si="224"/>
        <v/>
      </c>
      <c r="AQL68" s="3" t="str">
        <f t="shared" si="225"/>
        <v/>
      </c>
      <c r="AQQ68" s="3" t="str">
        <f t="shared" si="226"/>
        <v/>
      </c>
      <c r="AQS68" s="6">
        <v>37529</v>
      </c>
      <c r="AQT68" s="1">
        <v>3.3</v>
      </c>
      <c r="AQU68" s="1">
        <v>1469436</v>
      </c>
      <c r="AQV68" s="3">
        <f t="shared" si="227"/>
        <v>4849138.8</v>
      </c>
      <c r="ARA68" s="3" t="str">
        <f t="shared" si="228"/>
        <v/>
      </c>
      <c r="ARF68" s="3" t="str">
        <f t="shared" si="229"/>
        <v/>
      </c>
      <c r="ARH68" s="6">
        <v>37529</v>
      </c>
      <c r="ARI68" s="1">
        <v>0.38</v>
      </c>
      <c r="ARJ68" s="1">
        <v>1423599</v>
      </c>
      <c r="ARK68" s="3">
        <f t="shared" si="230"/>
        <v>540967.62</v>
      </c>
      <c r="ARP68" s="3" t="str">
        <f t="shared" si="231"/>
        <v/>
      </c>
      <c r="ARU68" s="3" t="str">
        <f t="shared" si="232"/>
        <v/>
      </c>
      <c r="ARZ68" s="3" t="str">
        <f t="shared" si="233"/>
        <v/>
      </c>
      <c r="ASE68" s="3" t="str">
        <f t="shared" si="234"/>
        <v/>
      </c>
      <c r="ASJ68" s="3" t="str">
        <f t="shared" si="235"/>
        <v/>
      </c>
      <c r="ASO68" s="3" t="str">
        <f t="shared" si="236"/>
        <v/>
      </c>
      <c r="ASQ68" s="6">
        <v>37529</v>
      </c>
      <c r="ASR68" s="1">
        <v>3.2067000000000001</v>
      </c>
      <c r="ASS68" s="1">
        <v>15568626</v>
      </c>
      <c r="AST68" s="3">
        <f t="shared" si="237"/>
        <v>49923912.994199999</v>
      </c>
      <c r="ASY68" s="3" t="str">
        <f t="shared" si="238"/>
        <v/>
      </c>
      <c r="ATD68" s="3" t="str">
        <f t="shared" si="239"/>
        <v/>
      </c>
      <c r="ATF68" s="6">
        <v>37529</v>
      </c>
      <c r="ATG68" s="1">
        <v>4.21</v>
      </c>
      <c r="ATH68" s="1">
        <v>253603021</v>
      </c>
      <c r="ATI68" s="3">
        <f t="shared" si="240"/>
        <v>1067668718.41</v>
      </c>
      <c r="ATN68" s="3" t="str">
        <f t="shared" si="241"/>
        <v/>
      </c>
      <c r="ATS68" s="3" t="str">
        <f t="shared" si="242"/>
        <v/>
      </c>
      <c r="ATX68" s="3" t="str">
        <f t="shared" si="243"/>
        <v/>
      </c>
      <c r="ATZ68" s="6">
        <v>37529</v>
      </c>
      <c r="AUA68" s="1">
        <v>13</v>
      </c>
      <c r="AUB68" s="1">
        <v>657000</v>
      </c>
      <c r="AUC68" s="3">
        <f t="shared" si="244"/>
        <v>8541000</v>
      </c>
      <c r="AUH68" s="3" t="str">
        <f t="shared" si="245"/>
        <v/>
      </c>
      <c r="AUM68" s="3" t="str">
        <f t="shared" si="246"/>
        <v/>
      </c>
      <c r="AUR68" s="3" t="str">
        <f t="shared" si="247"/>
        <v/>
      </c>
      <c r="AUW68" s="3" t="str">
        <f t="shared" si="248"/>
        <v/>
      </c>
      <c r="AVB68" s="3" t="str">
        <f t="shared" si="249"/>
        <v/>
      </c>
      <c r="AVD68" s="6">
        <v>37529</v>
      </c>
      <c r="AVE68" s="1">
        <v>4.34</v>
      </c>
      <c r="AVF68" s="1">
        <v>42763986</v>
      </c>
      <c r="AVG68" s="3">
        <f t="shared" si="250"/>
        <v>185595699.23999998</v>
      </c>
      <c r="AVI68" s="6">
        <v>37529</v>
      </c>
      <c r="AVJ68" s="1">
        <v>16.3</v>
      </c>
      <c r="AVK68" s="1">
        <v>16512400</v>
      </c>
      <c r="AVL68" s="3">
        <f t="shared" si="251"/>
        <v>269152120</v>
      </c>
      <c r="AVQ68" s="3" t="str">
        <f t="shared" si="252"/>
        <v/>
      </c>
      <c r="AVV68" s="3" t="str">
        <f t="shared" si="253"/>
        <v/>
      </c>
      <c r="AWA68" s="3" t="str">
        <f t="shared" si="254"/>
        <v/>
      </c>
      <c r="AWF68" s="3" t="str">
        <f t="shared" si="255"/>
        <v/>
      </c>
      <c r="AWK68" s="3" t="str">
        <f t="shared" si="256"/>
        <v/>
      </c>
      <c r="AWP68" s="3" t="str">
        <f t="shared" si="257"/>
        <v/>
      </c>
      <c r="AWU68" s="3" t="str">
        <f t="shared" si="258"/>
        <v/>
      </c>
      <c r="AWZ68" s="3" t="str">
        <f t="shared" si="259"/>
        <v/>
      </c>
      <c r="AXE68" s="3" t="str">
        <f t="shared" si="260"/>
        <v/>
      </c>
      <c r="AXG68" s="6">
        <v>37529</v>
      </c>
      <c r="AXH68" s="1">
        <v>3.1535000000000002</v>
      </c>
      <c r="AXI68" s="1">
        <v>2768500</v>
      </c>
      <c r="AXJ68" s="3">
        <f t="shared" si="261"/>
        <v>8730464.75</v>
      </c>
      <c r="AXO68" s="3" t="str">
        <f t="shared" si="262"/>
        <v/>
      </c>
      <c r="AXT68" s="3" t="str">
        <f t="shared" si="263"/>
        <v/>
      </c>
      <c r="AXY68" s="3" t="str">
        <f t="shared" si="264"/>
        <v/>
      </c>
      <c r="AYA68" s="6">
        <v>37529</v>
      </c>
      <c r="AYB68" s="1">
        <v>5.84</v>
      </c>
      <c r="AYC68" s="1">
        <v>3281514</v>
      </c>
      <c r="AYD68" s="3">
        <f t="shared" si="265"/>
        <v>19164041.759999998</v>
      </c>
      <c r="AYF68" s="6">
        <v>37529</v>
      </c>
      <c r="AYG68" s="1">
        <v>14.92</v>
      </c>
      <c r="AYH68" s="1">
        <v>19911540</v>
      </c>
      <c r="AYI68" s="3">
        <f t="shared" si="266"/>
        <v>297080176.80000001</v>
      </c>
      <c r="AYN68" s="3" t="str">
        <f t="shared" si="267"/>
        <v/>
      </c>
      <c r="AYP68" s="6">
        <v>37529</v>
      </c>
      <c r="AYQ68" s="1">
        <v>12.765000000000001</v>
      </c>
      <c r="AYR68" s="1">
        <v>2780600</v>
      </c>
      <c r="AYS68" s="3">
        <f t="shared" si="268"/>
        <v>35494359</v>
      </c>
      <c r="AYX68" s="3" t="str">
        <f t="shared" si="269"/>
        <v/>
      </c>
      <c r="AYZ68" s="6">
        <v>37529</v>
      </c>
      <c r="AZA68" s="1">
        <v>8.8600999999999992</v>
      </c>
      <c r="AZB68" s="1">
        <v>214151331</v>
      </c>
      <c r="AZC68" s="3">
        <f t="shared" si="270"/>
        <v>1897402207.7930999</v>
      </c>
      <c r="AZH68" s="3" t="str">
        <f t="shared" si="271"/>
        <v/>
      </c>
      <c r="AZJ68" s="6">
        <v>37529</v>
      </c>
      <c r="AZK68" s="1">
        <v>12.19</v>
      </c>
      <c r="AZL68" s="1">
        <v>36190149</v>
      </c>
      <c r="AZM68" s="3">
        <f t="shared" si="272"/>
        <v>441157916.31</v>
      </c>
      <c r="AZR68" s="3" t="str">
        <f t="shared" si="273"/>
        <v/>
      </c>
      <c r="AZT68" s="6">
        <v>37529</v>
      </c>
      <c r="AZU68" s="1">
        <v>12.23</v>
      </c>
      <c r="AZV68" s="1">
        <v>55181403</v>
      </c>
      <c r="AZW68" s="3">
        <f t="shared" si="274"/>
        <v>674868558.69000006</v>
      </c>
      <c r="BAB68" s="3" t="str">
        <f t="shared" si="275"/>
        <v/>
      </c>
      <c r="BAG68" s="3" t="str">
        <f t="shared" si="276"/>
        <v/>
      </c>
      <c r="BAL68" s="3" t="str">
        <f t="shared" si="277"/>
        <v/>
      </c>
      <c r="BAQ68" s="3" t="str">
        <f t="shared" si="278"/>
        <v/>
      </c>
      <c r="BAS68" s="6">
        <v>37529</v>
      </c>
      <c r="BAT68" s="1">
        <v>5.52</v>
      </c>
      <c r="BAU68" s="1">
        <v>17888919</v>
      </c>
      <c r="BAV68" s="3">
        <f t="shared" si="279"/>
        <v>98746832.879999995</v>
      </c>
      <c r="BBA68" s="3" t="str">
        <f t="shared" si="280"/>
        <v/>
      </c>
      <c r="BBF68" s="3" t="str">
        <f t="shared" si="281"/>
        <v/>
      </c>
      <c r="BBK68" s="3" t="str">
        <f t="shared" si="282"/>
        <v/>
      </c>
      <c r="BBP68" s="3" t="str">
        <f t="shared" si="283"/>
        <v/>
      </c>
      <c r="BBU68" s="3" t="str">
        <f t="shared" si="284"/>
        <v/>
      </c>
      <c r="BBW68" s="6">
        <v>37529</v>
      </c>
      <c r="BBX68" s="1">
        <v>16.62</v>
      </c>
      <c r="BBY68" s="1">
        <v>81516941</v>
      </c>
      <c r="BBZ68" s="3">
        <f t="shared" si="285"/>
        <v>1354811559.4200001</v>
      </c>
      <c r="BCE68" s="3" t="str">
        <f t="shared" si="286"/>
        <v/>
      </c>
      <c r="BCJ68" s="3" t="str">
        <f t="shared" si="287"/>
        <v/>
      </c>
      <c r="BCO68" s="3" t="str">
        <f t="shared" si="288"/>
        <v/>
      </c>
      <c r="BCT68" s="3" t="str">
        <f t="shared" si="289"/>
        <v/>
      </c>
      <c r="BCY68" s="3" t="str">
        <f t="shared" si="290"/>
        <v/>
      </c>
      <c r="BDD68" s="3" t="str">
        <f t="shared" si="291"/>
        <v/>
      </c>
      <c r="BDI68" s="3" t="str">
        <f t="shared" si="292"/>
        <v/>
      </c>
      <c r="BDN68" s="3" t="str">
        <f t="shared" si="293"/>
        <v/>
      </c>
      <c r="BDS68" s="3" t="str">
        <f t="shared" si="294"/>
        <v/>
      </c>
      <c r="BDU68" s="6">
        <v>37529</v>
      </c>
      <c r="BDV68" s="1">
        <v>5.0279999999999996</v>
      </c>
      <c r="BDW68" s="1">
        <v>23890972</v>
      </c>
      <c r="BDX68" s="3">
        <f t="shared" si="295"/>
        <v>120123807.21599999</v>
      </c>
      <c r="BDZ68" s="6">
        <v>37529</v>
      </c>
      <c r="BEA68" s="1">
        <v>10.44</v>
      </c>
      <c r="BEB68" s="1">
        <v>139657193</v>
      </c>
      <c r="BEC68" s="3">
        <f t="shared" si="296"/>
        <v>1458021094.9199998</v>
      </c>
      <c r="BEH68" s="3" t="str">
        <f t="shared" si="297"/>
        <v/>
      </c>
      <c r="BEM68" s="3" t="str">
        <f t="shared" si="298"/>
        <v/>
      </c>
      <c r="BER68" s="3" t="str">
        <f t="shared" si="299"/>
        <v/>
      </c>
      <c r="BET68" s="6">
        <v>37529</v>
      </c>
      <c r="BEU68" s="1">
        <v>23.63</v>
      </c>
      <c r="BEV68" s="1">
        <v>87873700</v>
      </c>
      <c r="BEW68" s="3">
        <f t="shared" si="300"/>
        <v>2076455531</v>
      </c>
      <c r="BEY68" s="6">
        <v>37529</v>
      </c>
      <c r="BEZ68" s="1">
        <v>21.8</v>
      </c>
      <c r="BFA68" s="1">
        <v>38516550</v>
      </c>
      <c r="BFB68" s="3">
        <f t="shared" si="301"/>
        <v>839660790</v>
      </c>
      <c r="BFG68" s="3" t="str">
        <f t="shared" si="302"/>
        <v/>
      </c>
      <c r="BFL68" s="3" t="str">
        <f t="shared" si="303"/>
        <v/>
      </c>
      <c r="BFN68" s="6">
        <v>37529</v>
      </c>
      <c r="BFO68" s="1">
        <v>7.53</v>
      </c>
      <c r="BFP68" s="1">
        <v>989646669</v>
      </c>
      <c r="BFQ68" s="3">
        <f t="shared" si="304"/>
        <v>7452039417.5700006</v>
      </c>
      <c r="BFS68" s="6">
        <v>37529</v>
      </c>
      <c r="BFT68" s="1">
        <v>1.0439000000000001</v>
      </c>
      <c r="BFU68" s="1">
        <v>86567600</v>
      </c>
      <c r="BFV68" s="3">
        <f t="shared" si="305"/>
        <v>90367917.640000001</v>
      </c>
      <c r="BGA68" s="3" t="str">
        <f t="shared" si="306"/>
        <v/>
      </c>
      <c r="BGF68" s="3" t="str">
        <f t="shared" si="307"/>
        <v/>
      </c>
      <c r="BGK68" s="3" t="str">
        <f t="shared" si="308"/>
        <v/>
      </c>
      <c r="BGM68" s="6">
        <v>37529</v>
      </c>
      <c r="BGN68" s="1">
        <v>18.25</v>
      </c>
      <c r="BGO68" s="1">
        <v>9083982</v>
      </c>
      <c r="BGP68" s="3">
        <f t="shared" si="309"/>
        <v>165782671.5</v>
      </c>
      <c r="BGR68" s="6">
        <v>37529</v>
      </c>
      <c r="BGS68" s="1">
        <v>15.87</v>
      </c>
      <c r="BGT68" s="1">
        <v>52998500</v>
      </c>
      <c r="BGU68" s="3">
        <f t="shared" si="310"/>
        <v>841086195</v>
      </c>
      <c r="BGZ68" s="3" t="str">
        <f t="shared" si="311"/>
        <v/>
      </c>
      <c r="BHB68" s="6">
        <v>37529</v>
      </c>
      <c r="BHC68" s="1">
        <v>4.95</v>
      </c>
      <c r="BHD68" s="1">
        <v>20186180</v>
      </c>
      <c r="BHE68" s="3">
        <f t="shared" si="312"/>
        <v>99921591</v>
      </c>
      <c r="BHJ68" s="3" t="str">
        <f t="shared" si="313"/>
        <v/>
      </c>
      <c r="BHL68" s="6">
        <v>37529</v>
      </c>
      <c r="BHM68" s="1">
        <v>6.9719999999999995</v>
      </c>
      <c r="BHN68" s="1">
        <v>687313485</v>
      </c>
      <c r="BHO68" s="3">
        <f t="shared" si="314"/>
        <v>4791949617.4200001</v>
      </c>
      <c r="BHQ68" s="6">
        <v>37529</v>
      </c>
      <c r="BHR68" s="1">
        <v>19.034700000000001</v>
      </c>
      <c r="BHS68" s="1">
        <v>66101000</v>
      </c>
      <c r="BHT68" s="3">
        <f t="shared" si="315"/>
        <v>1258212704.7</v>
      </c>
      <c r="BHV68" s="6">
        <v>37529</v>
      </c>
      <c r="BHW68" s="1">
        <v>16.93</v>
      </c>
      <c r="BHX68" s="1">
        <v>32747518</v>
      </c>
      <c r="BHY68" s="3">
        <f t="shared" si="316"/>
        <v>554415479.74000001</v>
      </c>
      <c r="BIA68" s="6">
        <v>37529</v>
      </c>
      <c r="BIB68" s="1">
        <v>4.8</v>
      </c>
      <c r="BIC68" s="1">
        <v>697836595</v>
      </c>
      <c r="BID68" s="3">
        <f t="shared" si="317"/>
        <v>3349615656</v>
      </c>
      <c r="BII68" s="3" t="str">
        <f t="shared" si="318"/>
        <v/>
      </c>
      <c r="BIK68" s="6">
        <v>37529</v>
      </c>
      <c r="BIL68" s="1">
        <v>1.65</v>
      </c>
      <c r="BIM68" s="1">
        <v>54567708</v>
      </c>
      <c r="BIN68" s="3">
        <f t="shared" si="319"/>
        <v>90036718.199999988</v>
      </c>
      <c r="BIP68" s="6">
        <v>37529</v>
      </c>
      <c r="BIQ68" s="1">
        <v>10.85</v>
      </c>
      <c r="BIR68" s="1">
        <v>293727800</v>
      </c>
      <c r="BIS68" s="3">
        <f t="shared" si="320"/>
        <v>3186946630</v>
      </c>
      <c r="BIU68" s="6">
        <v>37529</v>
      </c>
      <c r="BIV68" s="1">
        <v>10.17</v>
      </c>
      <c r="BIW68" s="1">
        <v>91811500</v>
      </c>
      <c r="BIX68" s="3">
        <f t="shared" si="321"/>
        <v>933722955</v>
      </c>
      <c r="BIZ68" s="6">
        <v>37529</v>
      </c>
      <c r="BJA68" s="1">
        <v>7.33</v>
      </c>
      <c r="BJB68" s="1">
        <v>460266520</v>
      </c>
      <c r="BJC68" s="3">
        <f t="shared" si="322"/>
        <v>3373753591.5999999</v>
      </c>
      <c r="BJH68" s="3" t="str">
        <f t="shared" si="323"/>
        <v/>
      </c>
      <c r="BJJ68" s="6">
        <v>37529</v>
      </c>
      <c r="BJK68" s="1">
        <v>19.074999999999999</v>
      </c>
      <c r="BJL68" s="1">
        <v>218438616</v>
      </c>
      <c r="BJM68" s="3">
        <f t="shared" si="324"/>
        <v>4166716600.1999998</v>
      </c>
      <c r="BJR68" s="3" t="str">
        <f t="shared" si="325"/>
        <v/>
      </c>
      <c r="BJT68" s="6">
        <v>37529</v>
      </c>
      <c r="BJU68" s="1">
        <v>5.34</v>
      </c>
      <c r="BJV68" s="1">
        <v>340698800</v>
      </c>
      <c r="BJW68" s="3">
        <f t="shared" si="326"/>
        <v>1819331592</v>
      </c>
      <c r="BKB68" s="3" t="str">
        <f t="shared" si="327"/>
        <v/>
      </c>
      <c r="BKG68" s="3" t="str">
        <f t="shared" si="328"/>
        <v/>
      </c>
      <c r="BKI68" s="6">
        <v>37529</v>
      </c>
      <c r="BKJ68" s="1">
        <v>24.76</v>
      </c>
      <c r="BKK68" s="1">
        <v>591910923</v>
      </c>
      <c r="BKL68" s="3">
        <f t="shared" si="329"/>
        <v>14655714453.480001</v>
      </c>
      <c r="BKQ68" s="3" t="str">
        <f t="shared" si="330"/>
        <v/>
      </c>
      <c r="BKS68" s="6">
        <v>37529</v>
      </c>
      <c r="BKT68" s="1">
        <v>2.7589999999999999</v>
      </c>
      <c r="BKU68" s="1">
        <v>9703161</v>
      </c>
      <c r="BKV68" s="3">
        <f t="shared" si="331"/>
        <v>26771021.198999997</v>
      </c>
      <c r="BKX68" s="6">
        <v>37529</v>
      </c>
      <c r="BKY68" s="1">
        <v>40.18</v>
      </c>
      <c r="BKZ68" s="1">
        <v>72198400</v>
      </c>
      <c r="BLA68" s="3">
        <f t="shared" si="332"/>
        <v>2900931712</v>
      </c>
      <c r="BLC68" s="6">
        <v>37529</v>
      </c>
      <c r="BLD68" s="1">
        <v>27.94</v>
      </c>
      <c r="BLE68" s="1">
        <v>1036080496</v>
      </c>
      <c r="BLF68" s="3">
        <f t="shared" si="333"/>
        <v>28948089058.240002</v>
      </c>
      <c r="BLH68" s="6">
        <v>37529</v>
      </c>
      <c r="BLI68" s="1">
        <v>49.44</v>
      </c>
      <c r="BLJ68" s="1">
        <v>6892700</v>
      </c>
      <c r="BLK68" s="3">
        <f t="shared" si="334"/>
        <v>340775088</v>
      </c>
      <c r="BLM68" s="6">
        <v>37529</v>
      </c>
      <c r="BLN68" s="1">
        <v>15.837999999999999</v>
      </c>
      <c r="BLO68" s="1">
        <v>695232977</v>
      </c>
      <c r="BLP68" s="3">
        <f t="shared" si="335"/>
        <v>11011099889.726</v>
      </c>
      <c r="BLR68" s="6">
        <v>37529</v>
      </c>
      <c r="BLS68" s="1">
        <v>8.4075000000000006</v>
      </c>
      <c r="BLT68" s="1">
        <v>1098171028</v>
      </c>
      <c r="BLU68" s="3">
        <f t="shared" si="336"/>
        <v>9232872917.9099998</v>
      </c>
      <c r="BLZ68" s="3" t="str">
        <f t="shared" si="337"/>
        <v/>
      </c>
      <c r="BMB68" s="6">
        <v>37529</v>
      </c>
      <c r="BMC68" s="1">
        <v>8.7994000000000003</v>
      </c>
      <c r="BMD68" s="1">
        <v>181948500</v>
      </c>
      <c r="BME68" s="3">
        <f t="shared" si="338"/>
        <v>1601037630.9000001</v>
      </c>
      <c r="BMJ68" s="3" t="str">
        <f t="shared" si="339"/>
        <v/>
      </c>
      <c r="BML68" s="6">
        <v>37529</v>
      </c>
      <c r="BMM68" s="1">
        <v>10.3667</v>
      </c>
      <c r="BMN68" s="1">
        <v>184542900</v>
      </c>
      <c r="BMO68" s="3">
        <f t="shared" si="340"/>
        <v>1913100881.4300001</v>
      </c>
      <c r="BMQ68" s="6">
        <v>37529</v>
      </c>
      <c r="BMR68" s="1">
        <v>4.7</v>
      </c>
      <c r="BMS68" s="1">
        <v>88329300</v>
      </c>
      <c r="BMT68" s="3">
        <f t="shared" si="341"/>
        <v>415147710</v>
      </c>
      <c r="BMY68" s="3" t="str">
        <f t="shared" si="342"/>
        <v/>
      </c>
      <c r="BND68" s="3" t="str">
        <f t="shared" si="343"/>
        <v/>
      </c>
      <c r="BNF68" s="6">
        <v>37529</v>
      </c>
      <c r="BNG68" s="1">
        <v>11.26</v>
      </c>
      <c r="BNH68" s="1">
        <v>153370700</v>
      </c>
      <c r="BNI68" s="3">
        <f t="shared" si="344"/>
        <v>1726954082</v>
      </c>
      <c r="BNK68" s="6">
        <v>37529</v>
      </c>
      <c r="BNL68" s="1">
        <v>28.33</v>
      </c>
      <c r="BNM68" s="1">
        <v>92252400</v>
      </c>
      <c r="BNN68" s="3">
        <f t="shared" si="345"/>
        <v>2613510492</v>
      </c>
      <c r="BNP68" s="6">
        <v>37529</v>
      </c>
      <c r="BNQ68" s="1">
        <v>8.9</v>
      </c>
      <c r="BNR68" s="1">
        <v>162026635</v>
      </c>
      <c r="BNS68" s="3">
        <f t="shared" si="346"/>
        <v>1442037051.5</v>
      </c>
      <c r="BNU68" s="6">
        <v>37529</v>
      </c>
      <c r="BNV68" s="1">
        <v>28.9</v>
      </c>
      <c r="BNW68" s="1">
        <v>19116100</v>
      </c>
      <c r="BNX68" s="3">
        <f t="shared" si="347"/>
        <v>552455290</v>
      </c>
      <c r="BNZ68" s="6">
        <v>37529</v>
      </c>
      <c r="BOA68" s="1">
        <v>32.979999999999997</v>
      </c>
      <c r="BOB68" s="1">
        <v>616022330</v>
      </c>
      <c r="BOC68" s="3">
        <f t="shared" si="348"/>
        <v>20316416443.399998</v>
      </c>
      <c r="BOH68" s="3" t="str">
        <f t="shared" si="349"/>
        <v/>
      </c>
      <c r="BOJ68" s="6">
        <v>37529</v>
      </c>
      <c r="BOK68" s="1">
        <v>5.2981999999999996</v>
      </c>
      <c r="BOL68" s="1">
        <v>644165000</v>
      </c>
      <c r="BOM68" s="3">
        <f t="shared" si="350"/>
        <v>3412915002.9999995</v>
      </c>
      <c r="BOO68" s="6">
        <v>37529</v>
      </c>
      <c r="BOP68" s="1">
        <v>22.765000000000001</v>
      </c>
      <c r="BOQ68" s="1">
        <v>457432524</v>
      </c>
      <c r="BOR68" s="3">
        <f t="shared" si="351"/>
        <v>10413451408.860001</v>
      </c>
      <c r="BOT68" s="6">
        <v>37529</v>
      </c>
      <c r="BOU68" s="1">
        <v>5.5565999999999995</v>
      </c>
      <c r="BOV68" s="1">
        <v>2219568380</v>
      </c>
      <c r="BOW68" s="3">
        <f t="shared" si="352"/>
        <v>12333253660.307999</v>
      </c>
      <c r="BOY68" s="6">
        <v>37529</v>
      </c>
      <c r="BOZ68" s="1">
        <v>5.327</v>
      </c>
      <c r="BPA68" s="1">
        <v>7648103</v>
      </c>
      <c r="BPB68" s="3">
        <f t="shared" si="353"/>
        <v>40741444.681000002</v>
      </c>
      <c r="BPG68" s="3" t="str">
        <f t="shared" si="354"/>
        <v/>
      </c>
      <c r="BPI68" s="6">
        <v>37529</v>
      </c>
      <c r="BPJ68" s="1">
        <v>8.6999999999999993</v>
      </c>
      <c r="BPK68" s="1">
        <v>312703800</v>
      </c>
      <c r="BPL68" s="3">
        <f t="shared" si="355"/>
        <v>2720523060</v>
      </c>
      <c r="BPQ68" s="3" t="str">
        <f t="shared" si="356"/>
        <v/>
      </c>
      <c r="BPS68" s="6">
        <v>37529</v>
      </c>
      <c r="BPT68" s="1">
        <v>11.55</v>
      </c>
      <c r="BPU68" s="1">
        <v>2134999265</v>
      </c>
      <c r="BPV68" s="3">
        <f t="shared" si="357"/>
        <v>24659241510.75</v>
      </c>
      <c r="BQA68" s="3" t="str">
        <f t="shared" si="358"/>
        <v/>
      </c>
      <c r="BQF68" s="3" t="str">
        <f t="shared" si="359"/>
        <v/>
      </c>
      <c r="BQH68" s="6">
        <v>37529</v>
      </c>
      <c r="BQI68" s="1">
        <v>0.69299999999999995</v>
      </c>
      <c r="BQJ68" s="1">
        <v>194292714</v>
      </c>
      <c r="BQK68" s="3">
        <f t="shared" si="360"/>
        <v>134644850.80199999</v>
      </c>
      <c r="BQM68" s="6">
        <v>37529</v>
      </c>
      <c r="BQN68" s="1">
        <v>9.5500000000000007</v>
      </c>
      <c r="BQO68" s="1">
        <v>499882816</v>
      </c>
      <c r="BQP68" s="3">
        <f t="shared" si="361"/>
        <v>4773880892.8000002</v>
      </c>
      <c r="BQU68" s="3" t="str">
        <f t="shared" si="362"/>
        <v/>
      </c>
      <c r="BQW68" s="6">
        <v>37529</v>
      </c>
      <c r="BQX68" s="1">
        <v>4.1913</v>
      </c>
      <c r="BQY68" s="1">
        <v>2383599992</v>
      </c>
      <c r="BQZ68" s="3">
        <f t="shared" si="363"/>
        <v>9990382646.4696007</v>
      </c>
      <c r="BRB68" s="6">
        <v>37529</v>
      </c>
      <c r="BRC68" s="1">
        <v>2.8532999999999999</v>
      </c>
      <c r="BRD68" s="1">
        <v>1865611125</v>
      </c>
      <c r="BRE68" s="3">
        <f t="shared" si="364"/>
        <v>5323148222.9624996</v>
      </c>
      <c r="BRG68" s="6">
        <v>37529</v>
      </c>
      <c r="BRH68" s="1">
        <v>10.48</v>
      </c>
      <c r="BRI68" s="1">
        <v>5057143588</v>
      </c>
      <c r="BRJ68" s="3">
        <f t="shared" si="365"/>
        <v>52998864802.240005</v>
      </c>
      <c r="BRL68" s="6">
        <v>37529</v>
      </c>
      <c r="BRM68" s="1">
        <v>13.89</v>
      </c>
      <c r="BRN68" s="1">
        <v>3951633736</v>
      </c>
      <c r="BRO68" s="3">
        <f t="shared" si="366"/>
        <v>54888192593.040001</v>
      </c>
      <c r="BRQ68" s="6">
        <v>37529</v>
      </c>
      <c r="BRR68" s="1">
        <v>7.86</v>
      </c>
      <c r="BRS68" s="1">
        <v>3279031568</v>
      </c>
      <c r="BRT68" s="3">
        <f t="shared" si="367"/>
        <v>25773188124.48</v>
      </c>
      <c r="BRV68" s="6">
        <v>37529</v>
      </c>
      <c r="BRW68" s="1">
        <v>34.625</v>
      </c>
      <c r="BRX68" s="1">
        <v>428052400</v>
      </c>
      <c r="BRY68" s="3">
        <f t="shared" si="368"/>
        <v>14821314350</v>
      </c>
      <c r="BSD68" s="3" t="str">
        <f t="shared" si="369"/>
        <v/>
      </c>
      <c r="BSF68" s="6">
        <v>37529</v>
      </c>
      <c r="BSG68" s="1">
        <v>24.08</v>
      </c>
      <c r="BSH68" s="1">
        <v>748775400</v>
      </c>
      <c r="BSI68" s="3">
        <f t="shared" si="370"/>
        <v>18030511632</v>
      </c>
      <c r="BSN68" s="3" t="str">
        <f t="shared" si="371"/>
        <v/>
      </c>
      <c r="BSS68" s="3" t="str">
        <f t="shared" si="372"/>
        <v/>
      </c>
      <c r="BSU68" s="6">
        <v>37529</v>
      </c>
      <c r="BSV68" s="1">
        <v>1.0357000000000001</v>
      </c>
      <c r="BSW68" s="1">
        <v>4650711800</v>
      </c>
      <c r="BSX68" s="3">
        <f t="shared" si="373"/>
        <v>4816742211.2600002</v>
      </c>
    </row>
    <row r="69" spans="2:1020 1025:1870" x14ac:dyDescent="0.2">
      <c r="B69" s="6">
        <v>37435</v>
      </c>
      <c r="C69" s="1">
        <v>48</v>
      </c>
      <c r="D69" s="1">
        <v>86</v>
      </c>
      <c r="E69" s="3">
        <f t="shared" si="0"/>
        <v>4128</v>
      </c>
      <c r="G69" s="6">
        <v>37343</v>
      </c>
      <c r="H69" s="1">
        <v>7.0000000000000001E-3</v>
      </c>
      <c r="I69" s="1">
        <v>1107600</v>
      </c>
      <c r="J69" s="3">
        <f t="shared" si="1"/>
        <v>7753.2</v>
      </c>
      <c r="O69" s="3" t="str">
        <f t="shared" si="2"/>
        <v/>
      </c>
      <c r="T69" s="3" t="str">
        <f t="shared" si="3"/>
        <v/>
      </c>
      <c r="Y69" s="3" t="str">
        <f t="shared" si="4"/>
        <v/>
      </c>
      <c r="AA69" s="6">
        <v>37435</v>
      </c>
      <c r="AB69" s="1">
        <v>1.25E-4</v>
      </c>
      <c r="AC69" s="1">
        <v>3450300</v>
      </c>
      <c r="AD69" s="3">
        <f t="shared" si="5"/>
        <v>431.28750000000002</v>
      </c>
      <c r="AF69" s="6">
        <v>37162</v>
      </c>
      <c r="AG69" s="1">
        <v>1E-3</v>
      </c>
      <c r="AH69" s="1">
        <v>1365400</v>
      </c>
      <c r="AI69" s="3">
        <f t="shared" si="6"/>
        <v>1365.4</v>
      </c>
      <c r="AK69" s="6">
        <v>37435</v>
      </c>
      <c r="AL69" s="1">
        <v>862.50019999999995</v>
      </c>
      <c r="AM69" s="1">
        <v>494</v>
      </c>
      <c r="AN69" s="3">
        <f t="shared" si="7"/>
        <v>426075.09879999998</v>
      </c>
      <c r="AS69" s="3" t="str">
        <f t="shared" si="8"/>
        <v/>
      </c>
      <c r="AX69" s="3" t="str">
        <f t="shared" si="9"/>
        <v/>
      </c>
      <c r="BC69" s="3" t="str">
        <f t="shared" si="10"/>
        <v/>
      </c>
      <c r="BE69" s="6">
        <v>37256</v>
      </c>
      <c r="BF69" s="1">
        <v>0.15</v>
      </c>
      <c r="BG69" s="1">
        <v>84238800</v>
      </c>
      <c r="BH69" s="3">
        <f t="shared" si="11"/>
        <v>12635820</v>
      </c>
      <c r="BJ69" s="6">
        <v>37435</v>
      </c>
      <c r="BK69" s="1">
        <v>2.4500000000000002</v>
      </c>
      <c r="BL69" s="1">
        <v>2532100</v>
      </c>
      <c r="BM69" s="3">
        <f t="shared" si="12"/>
        <v>6203645</v>
      </c>
      <c r="BR69" s="3" t="str">
        <f t="shared" si="13"/>
        <v/>
      </c>
      <c r="BT69" s="6">
        <v>36707</v>
      </c>
      <c r="BU69" s="1">
        <v>3.75</v>
      </c>
      <c r="BV69" s="1">
        <v>2272900</v>
      </c>
      <c r="BW69" s="3">
        <f t="shared" si="14"/>
        <v>8523375</v>
      </c>
      <c r="CB69" s="3" t="str">
        <f t="shared" si="15"/>
        <v/>
      </c>
      <c r="CD69" s="6">
        <v>37435</v>
      </c>
      <c r="CE69" s="1">
        <v>0.84</v>
      </c>
      <c r="CF69" s="1">
        <v>266100</v>
      </c>
      <c r="CG69" s="3">
        <f t="shared" si="16"/>
        <v>223524</v>
      </c>
      <c r="CI69" s="6">
        <v>37435</v>
      </c>
      <c r="CJ69" s="1">
        <v>0.06</v>
      </c>
      <c r="CK69" s="1">
        <v>21866500</v>
      </c>
      <c r="CL69" s="3">
        <f t="shared" si="17"/>
        <v>1311990</v>
      </c>
      <c r="CQ69" s="3" t="str">
        <f t="shared" si="18"/>
        <v/>
      </c>
      <c r="CS69" s="6">
        <v>37435</v>
      </c>
      <c r="CT69" s="1">
        <v>1.7</v>
      </c>
      <c r="CU69" s="1">
        <v>638660</v>
      </c>
      <c r="CV69" s="3">
        <f t="shared" si="19"/>
        <v>1085722</v>
      </c>
      <c r="CX69" s="6">
        <v>37435</v>
      </c>
      <c r="CY69" s="1">
        <v>83.1</v>
      </c>
      <c r="CZ69" s="1">
        <v>326607</v>
      </c>
      <c r="DA69" s="3">
        <f t="shared" si="20"/>
        <v>27141041.699999999</v>
      </c>
      <c r="DC69" s="6">
        <v>37435</v>
      </c>
      <c r="DD69" s="1">
        <v>1.381</v>
      </c>
      <c r="DE69" s="1">
        <v>218600</v>
      </c>
      <c r="DF69" s="3">
        <f t="shared" si="21"/>
        <v>301886.59999999998</v>
      </c>
      <c r="DK69" s="3" t="str">
        <f t="shared" si="22"/>
        <v/>
      </c>
      <c r="DM69" s="6">
        <v>37162</v>
      </c>
      <c r="DN69" s="1">
        <v>86</v>
      </c>
      <c r="DO69" s="1">
        <v>3849</v>
      </c>
      <c r="DP69" s="3">
        <f t="shared" si="23"/>
        <v>331014</v>
      </c>
      <c r="DR69" s="6">
        <v>37435</v>
      </c>
      <c r="DS69" s="1">
        <v>37.799999999999997</v>
      </c>
      <c r="DT69" s="1">
        <v>18277</v>
      </c>
      <c r="DU69" s="3">
        <f t="shared" si="24"/>
        <v>690870.6</v>
      </c>
      <c r="DZ69" s="3" t="str">
        <f t="shared" si="25"/>
        <v/>
      </c>
      <c r="EB69" s="6">
        <v>37435</v>
      </c>
      <c r="EC69" s="1">
        <v>20</v>
      </c>
      <c r="ED69" s="1">
        <v>122600</v>
      </c>
      <c r="EE69" s="3">
        <f t="shared" si="26"/>
        <v>2452000</v>
      </c>
      <c r="EG69" s="6">
        <v>37435</v>
      </c>
      <c r="EH69" s="1">
        <v>287.99990000000003</v>
      </c>
      <c r="EI69" s="1">
        <v>17522</v>
      </c>
      <c r="EJ69" s="3">
        <f t="shared" si="27"/>
        <v>5046334.2478</v>
      </c>
      <c r="EO69" s="3" t="str">
        <f t="shared" si="28"/>
        <v/>
      </c>
      <c r="ET69" s="3" t="str">
        <f t="shared" si="29"/>
        <v/>
      </c>
      <c r="EY69" s="3" t="str">
        <f t="shared" si="30"/>
        <v/>
      </c>
      <c r="FD69" s="3" t="str">
        <f t="shared" si="31"/>
        <v/>
      </c>
      <c r="FI69" s="3" t="str">
        <f t="shared" si="32"/>
        <v/>
      </c>
      <c r="FN69" s="3" t="str">
        <f t="shared" si="33"/>
        <v/>
      </c>
      <c r="FP69" s="6">
        <v>37435</v>
      </c>
      <c r="FQ69" s="1">
        <v>0.05</v>
      </c>
      <c r="FR69" s="1">
        <v>10873000</v>
      </c>
      <c r="FS69" s="3">
        <f t="shared" si="34"/>
        <v>543650</v>
      </c>
      <c r="FU69" s="6">
        <v>37435</v>
      </c>
      <c r="FV69" s="1">
        <v>300</v>
      </c>
      <c r="FW69" s="1">
        <v>1086</v>
      </c>
      <c r="FX69" s="3">
        <f t="shared" si="35"/>
        <v>325800</v>
      </c>
      <c r="FZ69" s="6">
        <v>37435</v>
      </c>
      <c r="GA69" s="1">
        <v>260</v>
      </c>
      <c r="GB69" s="1">
        <v>5845</v>
      </c>
      <c r="GC69" s="3">
        <f t="shared" si="36"/>
        <v>1519700</v>
      </c>
      <c r="GE69" s="6">
        <v>37343</v>
      </c>
      <c r="GF69" s="1">
        <v>300</v>
      </c>
      <c r="GG69" s="1">
        <v>5</v>
      </c>
      <c r="GH69" s="3">
        <f t="shared" si="37"/>
        <v>1500</v>
      </c>
      <c r="GM69" s="3" t="str">
        <f t="shared" si="38"/>
        <v/>
      </c>
      <c r="GR69" s="3" t="str">
        <f t="shared" si="39"/>
        <v/>
      </c>
      <c r="GW69" s="3" t="str">
        <f t="shared" si="40"/>
        <v/>
      </c>
      <c r="HB69" s="3" t="str">
        <f t="shared" si="41"/>
        <v/>
      </c>
      <c r="HG69" s="3" t="str">
        <f t="shared" si="42"/>
        <v/>
      </c>
      <c r="HL69" s="3" t="str">
        <f t="shared" si="43"/>
        <v/>
      </c>
      <c r="HN69" s="6">
        <v>37435</v>
      </c>
      <c r="HO69" s="1">
        <v>0.13</v>
      </c>
      <c r="HP69" s="1">
        <v>198400</v>
      </c>
      <c r="HQ69" s="3">
        <f t="shared" si="44"/>
        <v>25792</v>
      </c>
      <c r="HS69" s="6">
        <v>37435</v>
      </c>
      <c r="HT69" s="1">
        <v>20.16</v>
      </c>
      <c r="HU69" s="1">
        <v>235414</v>
      </c>
      <c r="HV69" s="3">
        <f t="shared" si="45"/>
        <v>4745946.24</v>
      </c>
      <c r="IA69" s="3" t="str">
        <f t="shared" si="46"/>
        <v/>
      </c>
      <c r="IC69" s="6">
        <v>37343</v>
      </c>
      <c r="ID69" s="1">
        <v>15</v>
      </c>
      <c r="IE69" s="1">
        <v>2818</v>
      </c>
      <c r="IF69" s="3">
        <f t="shared" si="47"/>
        <v>42270</v>
      </c>
      <c r="IH69" s="6">
        <v>37435</v>
      </c>
      <c r="II69" s="1">
        <v>2.4</v>
      </c>
      <c r="IJ69" s="1">
        <v>163120</v>
      </c>
      <c r="IK69" s="3">
        <f t="shared" si="48"/>
        <v>391488</v>
      </c>
      <c r="IP69" s="3" t="str">
        <f t="shared" si="49"/>
        <v/>
      </c>
      <c r="IR69" s="6">
        <v>37435</v>
      </c>
      <c r="IS69" s="1">
        <v>588.00019999999995</v>
      </c>
      <c r="IT69" s="1">
        <v>1303</v>
      </c>
      <c r="IU69" s="3">
        <f t="shared" si="50"/>
        <v>766164.26059999992</v>
      </c>
      <c r="IZ69" s="3" t="str">
        <f t="shared" si="51"/>
        <v/>
      </c>
      <c r="JE69" s="3" t="str">
        <f t="shared" si="52"/>
        <v/>
      </c>
      <c r="JG69" s="6">
        <v>37435</v>
      </c>
      <c r="JH69" s="1">
        <v>13.3</v>
      </c>
      <c r="JI69" s="1">
        <v>1398980</v>
      </c>
      <c r="JJ69" s="3">
        <f t="shared" si="53"/>
        <v>18606434</v>
      </c>
      <c r="JO69" s="3" t="str">
        <f t="shared" si="54"/>
        <v/>
      </c>
      <c r="JT69" s="3" t="str">
        <f t="shared" si="55"/>
        <v/>
      </c>
      <c r="JY69" s="3" t="str">
        <f t="shared" si="56"/>
        <v/>
      </c>
      <c r="KA69" s="6">
        <v>36250</v>
      </c>
      <c r="KB69" s="1">
        <v>7.625</v>
      </c>
      <c r="KC69" s="1">
        <v>42700</v>
      </c>
      <c r="KD69" s="3">
        <f t="shared" si="57"/>
        <v>325587.5</v>
      </c>
      <c r="KI69" s="3" t="str">
        <f t="shared" si="58"/>
        <v/>
      </c>
      <c r="KN69" s="3" t="str">
        <f t="shared" si="59"/>
        <v/>
      </c>
      <c r="KS69" s="3" t="str">
        <f t="shared" si="60"/>
        <v/>
      </c>
      <c r="KU69" s="6">
        <v>37435</v>
      </c>
      <c r="KV69" s="1">
        <v>2.16</v>
      </c>
      <c r="KW69" s="1">
        <v>4055900</v>
      </c>
      <c r="KX69" s="3">
        <f t="shared" si="61"/>
        <v>8760744</v>
      </c>
      <c r="LC69" s="3" t="str">
        <f t="shared" si="62"/>
        <v/>
      </c>
      <c r="LE69" s="6">
        <v>37435</v>
      </c>
      <c r="LF69" s="1">
        <v>0.15</v>
      </c>
      <c r="LG69" s="1">
        <v>590400</v>
      </c>
      <c r="LH69" s="3">
        <f t="shared" si="63"/>
        <v>88560</v>
      </c>
      <c r="LJ69" s="6">
        <v>37435</v>
      </c>
      <c r="LK69" s="1">
        <v>73.962500000000006</v>
      </c>
      <c r="LL69" s="1">
        <v>4757</v>
      </c>
      <c r="LM69" s="3">
        <f t="shared" si="64"/>
        <v>351839.61250000005</v>
      </c>
      <c r="LO69" s="6">
        <v>37071</v>
      </c>
      <c r="LP69" s="1">
        <v>0.65</v>
      </c>
      <c r="LQ69" s="1">
        <v>3100</v>
      </c>
      <c r="LR69" s="3">
        <f t="shared" si="65"/>
        <v>2015</v>
      </c>
      <c r="LW69" s="3" t="str">
        <f t="shared" si="66"/>
        <v/>
      </c>
      <c r="MB69" s="3" t="str">
        <f t="shared" si="67"/>
        <v/>
      </c>
      <c r="MD69" s="6">
        <v>37435</v>
      </c>
      <c r="ME69" s="1">
        <v>0.02</v>
      </c>
      <c r="MF69" s="1">
        <v>1927600</v>
      </c>
      <c r="MG69" s="3">
        <f t="shared" si="68"/>
        <v>38552</v>
      </c>
      <c r="ML69" s="3" t="str">
        <f t="shared" si="69"/>
        <v/>
      </c>
      <c r="MQ69" s="3" t="str">
        <f t="shared" si="70"/>
        <v/>
      </c>
      <c r="MV69" s="3" t="str">
        <f t="shared" si="71"/>
        <v/>
      </c>
      <c r="NA69" s="3" t="str">
        <f t="shared" si="72"/>
        <v/>
      </c>
      <c r="NC69" s="6">
        <v>37435</v>
      </c>
      <c r="ND69" s="1">
        <v>0.63</v>
      </c>
      <c r="NE69" s="1">
        <v>693500</v>
      </c>
      <c r="NF69" s="3">
        <f t="shared" si="73"/>
        <v>436905</v>
      </c>
      <c r="NK69" s="3" t="str">
        <f t="shared" si="74"/>
        <v/>
      </c>
      <c r="NM69" s="6">
        <v>37435</v>
      </c>
      <c r="NN69" s="1">
        <v>15062.396113999999</v>
      </c>
      <c r="NO69" s="1">
        <v>0</v>
      </c>
      <c r="NP69" s="3" t="str">
        <f t="shared" si="75"/>
        <v/>
      </c>
      <c r="NR69" s="6">
        <v>37435</v>
      </c>
      <c r="NS69" s="1">
        <v>110.1</v>
      </c>
      <c r="NT69" s="1">
        <v>1166000</v>
      </c>
      <c r="NU69" s="3">
        <f t="shared" si="76"/>
        <v>128376600</v>
      </c>
      <c r="NZ69" s="3" t="str">
        <f t="shared" si="77"/>
        <v/>
      </c>
      <c r="OB69" s="6">
        <v>37435</v>
      </c>
      <c r="OC69" s="1">
        <v>2.35</v>
      </c>
      <c r="OD69" s="1">
        <v>400200</v>
      </c>
      <c r="OE69" s="3">
        <f t="shared" si="78"/>
        <v>940470</v>
      </c>
      <c r="OG69" s="6">
        <v>37435</v>
      </c>
      <c r="OH69" s="1">
        <v>0.1</v>
      </c>
      <c r="OI69" s="1">
        <v>3480</v>
      </c>
      <c r="OJ69" s="3">
        <f t="shared" si="79"/>
        <v>348</v>
      </c>
      <c r="OO69" s="3" t="str">
        <f t="shared" si="80"/>
        <v/>
      </c>
      <c r="OQ69" s="6">
        <v>37435</v>
      </c>
      <c r="OR69" s="1">
        <v>316.8</v>
      </c>
      <c r="OS69" s="1">
        <v>3973</v>
      </c>
      <c r="OT69" s="3">
        <f t="shared" si="81"/>
        <v>1258646.4000000001</v>
      </c>
      <c r="OV69" s="6">
        <v>37435</v>
      </c>
      <c r="OW69" s="1">
        <v>0.6</v>
      </c>
      <c r="OX69" s="1">
        <v>81800</v>
      </c>
      <c r="OY69" s="3">
        <f t="shared" si="82"/>
        <v>49080</v>
      </c>
      <c r="PA69" s="6">
        <v>37435</v>
      </c>
      <c r="PB69" s="1">
        <v>1.35</v>
      </c>
      <c r="PC69" s="1">
        <v>570600</v>
      </c>
      <c r="PD69" s="3">
        <f t="shared" si="83"/>
        <v>770310</v>
      </c>
      <c r="PI69" s="3" t="str">
        <f t="shared" si="84"/>
        <v/>
      </c>
      <c r="PK69" s="6">
        <v>37435</v>
      </c>
      <c r="PL69" s="1">
        <v>0.41</v>
      </c>
      <c r="PM69" s="1">
        <v>11500</v>
      </c>
      <c r="PN69" s="3">
        <f t="shared" si="85"/>
        <v>4715</v>
      </c>
      <c r="PS69" s="3" t="str">
        <f t="shared" si="86"/>
        <v/>
      </c>
      <c r="PX69" s="3" t="str">
        <f t="shared" si="87"/>
        <v/>
      </c>
      <c r="QC69" s="3" t="str">
        <f t="shared" si="88"/>
        <v/>
      </c>
      <c r="QE69" s="6">
        <v>37435</v>
      </c>
      <c r="QF69" s="1">
        <v>4</v>
      </c>
      <c r="QG69" s="1">
        <v>788000</v>
      </c>
      <c r="QH69" s="3">
        <f t="shared" si="89"/>
        <v>3152000</v>
      </c>
      <c r="QJ69" s="6">
        <v>36433</v>
      </c>
      <c r="QK69" s="1">
        <v>125</v>
      </c>
      <c r="QL69" s="1">
        <v>118</v>
      </c>
      <c r="QM69" s="3">
        <f t="shared" si="90"/>
        <v>14750</v>
      </c>
      <c r="QO69" s="6">
        <v>37435</v>
      </c>
      <c r="QP69" s="1">
        <v>4.1100000000000003</v>
      </c>
      <c r="QQ69" s="1">
        <v>113500</v>
      </c>
      <c r="QR69" s="3">
        <f t="shared" si="91"/>
        <v>466485.00000000006</v>
      </c>
      <c r="QT69" s="6">
        <v>37435</v>
      </c>
      <c r="QU69" s="1">
        <v>69.75</v>
      </c>
      <c r="QV69" s="1">
        <v>633735</v>
      </c>
      <c r="QW69" s="3">
        <f t="shared" si="92"/>
        <v>44203016.25</v>
      </c>
      <c r="RB69" s="3" t="str">
        <f t="shared" si="93"/>
        <v/>
      </c>
      <c r="RG69" s="3" t="str">
        <f t="shared" si="94"/>
        <v/>
      </c>
      <c r="RL69" s="3" t="str">
        <f t="shared" si="95"/>
        <v/>
      </c>
      <c r="RN69" s="6">
        <v>37435</v>
      </c>
      <c r="RO69" s="1">
        <v>128.80000000000001</v>
      </c>
      <c r="RP69" s="1">
        <v>2031970</v>
      </c>
      <c r="RQ69" s="3">
        <f t="shared" si="96"/>
        <v>261717736.00000003</v>
      </c>
      <c r="RV69" s="3" t="str">
        <f t="shared" si="97"/>
        <v/>
      </c>
      <c r="SA69" s="3" t="str">
        <f t="shared" si="98"/>
        <v/>
      </c>
      <c r="SF69" s="3" t="str">
        <f t="shared" si="99"/>
        <v/>
      </c>
      <c r="SH69" s="6">
        <v>37435</v>
      </c>
      <c r="SI69" s="1">
        <v>10.1</v>
      </c>
      <c r="SJ69" s="1">
        <v>432550</v>
      </c>
      <c r="SK69" s="3">
        <f t="shared" si="100"/>
        <v>4368755</v>
      </c>
      <c r="SM69" s="6">
        <v>37256</v>
      </c>
      <c r="SN69" s="1">
        <v>23200</v>
      </c>
      <c r="SO69" s="1">
        <v>1</v>
      </c>
      <c r="SP69" s="3">
        <f t="shared" si="101"/>
        <v>23200</v>
      </c>
      <c r="SU69" s="3" t="str">
        <f t="shared" si="102"/>
        <v/>
      </c>
      <c r="SZ69" s="3" t="str">
        <f t="shared" si="103"/>
        <v/>
      </c>
      <c r="TE69" s="3" t="str">
        <f t="shared" si="104"/>
        <v/>
      </c>
      <c r="TG69" s="6">
        <v>37435</v>
      </c>
      <c r="TH69" s="1">
        <v>39.700000000000003</v>
      </c>
      <c r="TI69" s="1">
        <v>705950</v>
      </c>
      <c r="TJ69" s="3">
        <f t="shared" si="105"/>
        <v>28026215.000000004</v>
      </c>
      <c r="TO69" s="3" t="str">
        <f t="shared" si="106"/>
        <v/>
      </c>
      <c r="TQ69" s="6">
        <v>37435</v>
      </c>
      <c r="TR69" s="1">
        <v>18.425000000000001</v>
      </c>
      <c r="TS69" s="1">
        <v>2672982</v>
      </c>
      <c r="TT69" s="3">
        <f t="shared" si="107"/>
        <v>49249693.350000001</v>
      </c>
      <c r="TY69" s="3" t="str">
        <f t="shared" si="108"/>
        <v/>
      </c>
      <c r="UA69" s="6">
        <v>37435</v>
      </c>
      <c r="UB69" s="1">
        <v>8.4</v>
      </c>
      <c r="UC69" s="1">
        <v>3461733</v>
      </c>
      <c r="UD69" s="3">
        <f t="shared" si="109"/>
        <v>29078557.200000003</v>
      </c>
      <c r="UI69" s="3" t="str">
        <f t="shared" si="110"/>
        <v/>
      </c>
      <c r="UN69" s="3" t="str">
        <f t="shared" si="111"/>
        <v/>
      </c>
      <c r="UP69" s="6">
        <v>37435</v>
      </c>
      <c r="UQ69" s="1">
        <v>15.95</v>
      </c>
      <c r="UR69" s="1">
        <v>75200</v>
      </c>
      <c r="US69" s="3">
        <f t="shared" si="112"/>
        <v>1199440</v>
      </c>
      <c r="UX69" s="3" t="str">
        <f t="shared" si="113"/>
        <v/>
      </c>
      <c r="VC69" s="3" t="str">
        <f t="shared" si="114"/>
        <v/>
      </c>
      <c r="VH69" s="3" t="str">
        <f t="shared" si="115"/>
        <v/>
      </c>
      <c r="VM69" s="3" t="str">
        <f t="shared" si="116"/>
        <v/>
      </c>
      <c r="VO69" s="6">
        <v>37435</v>
      </c>
      <c r="VP69" s="1">
        <v>231.25</v>
      </c>
      <c r="VQ69" s="1">
        <v>13160</v>
      </c>
      <c r="VR69" s="3">
        <f t="shared" si="117"/>
        <v>3043250</v>
      </c>
      <c r="VT69" s="6">
        <v>37435</v>
      </c>
      <c r="VU69" s="1">
        <v>1</v>
      </c>
      <c r="VV69" s="1">
        <v>125395</v>
      </c>
      <c r="VW69" s="3">
        <f t="shared" si="118"/>
        <v>125395</v>
      </c>
      <c r="VY69" s="6">
        <v>37435</v>
      </c>
      <c r="VZ69" s="1">
        <v>5.46</v>
      </c>
      <c r="WA69" s="1">
        <v>248300</v>
      </c>
      <c r="WB69" s="3">
        <f t="shared" si="119"/>
        <v>1355718</v>
      </c>
      <c r="WG69" s="3" t="str">
        <f t="shared" si="120"/>
        <v/>
      </c>
      <c r="WL69" s="3" t="str">
        <f t="shared" si="121"/>
        <v/>
      </c>
      <c r="WQ69" s="3" t="str">
        <f t="shared" si="122"/>
        <v/>
      </c>
      <c r="WV69" s="3" t="str">
        <f t="shared" si="123"/>
        <v/>
      </c>
      <c r="WX69" s="6">
        <v>37435</v>
      </c>
      <c r="WY69" s="1">
        <v>6.77</v>
      </c>
      <c r="WZ69" s="1">
        <v>19150200</v>
      </c>
      <c r="XA69" s="3">
        <f t="shared" si="124"/>
        <v>129646853.99999999</v>
      </c>
      <c r="XC69" s="6">
        <v>37435</v>
      </c>
      <c r="XD69" s="1">
        <v>2.6</v>
      </c>
      <c r="XE69" s="1">
        <v>771000</v>
      </c>
      <c r="XF69" s="3">
        <f t="shared" si="125"/>
        <v>2004600</v>
      </c>
      <c r="XK69" s="3" t="str">
        <f t="shared" si="126"/>
        <v/>
      </c>
      <c r="XP69" s="3" t="str">
        <f t="shared" si="127"/>
        <v/>
      </c>
      <c r="XU69" s="3" t="str">
        <f t="shared" si="128"/>
        <v/>
      </c>
      <c r="XW69" s="6">
        <v>37435</v>
      </c>
      <c r="XX69" s="1">
        <v>320</v>
      </c>
      <c r="XY69" s="1">
        <v>4044</v>
      </c>
      <c r="XZ69" s="3">
        <f t="shared" si="129"/>
        <v>1294080</v>
      </c>
      <c r="YE69" s="3" t="str">
        <f t="shared" si="130"/>
        <v/>
      </c>
      <c r="YG69" s="6">
        <v>37435</v>
      </c>
      <c r="YH69" s="1">
        <v>93</v>
      </c>
      <c r="YI69" s="1">
        <v>620165</v>
      </c>
      <c r="YJ69" s="3">
        <f t="shared" si="131"/>
        <v>57675345</v>
      </c>
      <c r="YL69" s="6">
        <v>37435</v>
      </c>
      <c r="YM69" s="1">
        <v>3.41</v>
      </c>
      <c r="YN69" s="1">
        <v>378700</v>
      </c>
      <c r="YO69" s="3">
        <f t="shared" si="132"/>
        <v>1291367</v>
      </c>
      <c r="YT69" s="3" t="str">
        <f t="shared" si="133"/>
        <v/>
      </c>
      <c r="YY69" s="3" t="str">
        <f t="shared" si="134"/>
        <v/>
      </c>
      <c r="ZD69" s="3" t="str">
        <f t="shared" si="135"/>
        <v/>
      </c>
      <c r="ZI69" s="3" t="str">
        <f t="shared" si="136"/>
        <v/>
      </c>
      <c r="ZK69" s="6">
        <v>37435</v>
      </c>
      <c r="ZL69" s="1">
        <v>3.63</v>
      </c>
      <c r="ZM69" s="1">
        <v>4495000</v>
      </c>
      <c r="ZN69" s="3">
        <f t="shared" si="137"/>
        <v>16316850</v>
      </c>
      <c r="ZS69" s="3" t="str">
        <f t="shared" si="138"/>
        <v/>
      </c>
      <c r="ZX69" s="3" t="str">
        <f t="shared" si="139"/>
        <v/>
      </c>
      <c r="AAC69" s="3" t="str">
        <f t="shared" si="140"/>
        <v/>
      </c>
      <c r="AAH69" s="3" t="str">
        <f t="shared" si="141"/>
        <v/>
      </c>
      <c r="AAM69" s="3" t="str">
        <f t="shared" si="142"/>
        <v/>
      </c>
      <c r="AAR69" s="3" t="str">
        <f t="shared" si="143"/>
        <v/>
      </c>
      <c r="AAW69" s="3" t="str">
        <f t="shared" si="144"/>
        <v/>
      </c>
      <c r="ABB69" s="3" t="str">
        <f t="shared" si="145"/>
        <v/>
      </c>
      <c r="ABG69" s="3" t="str">
        <f t="shared" si="146"/>
        <v/>
      </c>
      <c r="ABL69" s="3" t="str">
        <f t="shared" si="147"/>
        <v/>
      </c>
      <c r="ABN69" s="6">
        <v>37435</v>
      </c>
      <c r="ABO69" s="1">
        <v>2.5</v>
      </c>
      <c r="ABP69" s="1">
        <v>797300</v>
      </c>
      <c r="ABQ69" s="3">
        <f t="shared" si="148"/>
        <v>1993250</v>
      </c>
      <c r="ABV69" s="3" t="str">
        <f t="shared" si="149"/>
        <v/>
      </c>
      <c r="ABX69" s="6">
        <v>37435</v>
      </c>
      <c r="ABY69" s="1">
        <v>2</v>
      </c>
      <c r="ABZ69" s="1">
        <v>115920</v>
      </c>
      <c r="ACA69" s="3">
        <f t="shared" si="150"/>
        <v>231840</v>
      </c>
      <c r="ACC69" s="6">
        <v>37435</v>
      </c>
      <c r="ACD69" s="1">
        <v>33.6</v>
      </c>
      <c r="ACE69" s="1">
        <v>4036300</v>
      </c>
      <c r="ACF69" s="3">
        <f t="shared" si="151"/>
        <v>135619680</v>
      </c>
      <c r="ACK69" s="3" t="str">
        <f t="shared" si="152"/>
        <v/>
      </c>
      <c r="ACP69" s="3" t="str">
        <f t="shared" si="153"/>
        <v/>
      </c>
      <c r="ACU69" s="3" t="str">
        <f t="shared" si="154"/>
        <v/>
      </c>
      <c r="ACZ69" s="3" t="str">
        <f t="shared" si="155"/>
        <v/>
      </c>
      <c r="ADB69" s="6">
        <v>37435</v>
      </c>
      <c r="ADC69" s="1">
        <v>2.59</v>
      </c>
      <c r="ADD69" s="1">
        <v>7743000</v>
      </c>
      <c r="ADE69" s="3">
        <f t="shared" si="156"/>
        <v>20054370</v>
      </c>
      <c r="ADG69" s="6">
        <v>37435</v>
      </c>
      <c r="ADH69" s="1">
        <v>3.6589999999999998</v>
      </c>
      <c r="ADI69" s="1">
        <v>74079200</v>
      </c>
      <c r="ADJ69" s="3">
        <f t="shared" si="157"/>
        <v>271055792.80000001</v>
      </c>
      <c r="ADL69" s="6">
        <v>37435</v>
      </c>
      <c r="ADM69" s="1">
        <v>1.04</v>
      </c>
      <c r="ADN69" s="1">
        <v>4336900</v>
      </c>
      <c r="ADO69" s="3">
        <f t="shared" si="158"/>
        <v>4510376</v>
      </c>
      <c r="ADT69" s="3" t="str">
        <f t="shared" si="159"/>
        <v/>
      </c>
      <c r="ADY69" s="3" t="str">
        <f t="shared" si="160"/>
        <v/>
      </c>
      <c r="AED69" s="3" t="str">
        <f t="shared" si="161"/>
        <v/>
      </c>
      <c r="AEF69" s="6">
        <v>37435</v>
      </c>
      <c r="AEG69" s="1">
        <v>8.9789999999999992</v>
      </c>
      <c r="AEH69" s="1">
        <v>215481</v>
      </c>
      <c r="AEI69" s="3">
        <f t="shared" si="162"/>
        <v>1934803.8989999997</v>
      </c>
      <c r="AEN69" s="3" t="str">
        <f t="shared" si="163"/>
        <v/>
      </c>
      <c r="AES69" s="3" t="str">
        <f t="shared" si="164"/>
        <v/>
      </c>
      <c r="AEU69" s="6">
        <v>37435</v>
      </c>
      <c r="AEV69" s="1">
        <v>8</v>
      </c>
      <c r="AEW69" s="1">
        <v>4359600</v>
      </c>
      <c r="AEX69" s="3">
        <f t="shared" si="165"/>
        <v>34876800</v>
      </c>
      <c r="AEZ69" s="6">
        <v>37435</v>
      </c>
      <c r="AFA69" s="1">
        <v>17.368600000000001</v>
      </c>
      <c r="AFB69" s="1">
        <v>15738000</v>
      </c>
      <c r="AFC69" s="3">
        <f t="shared" si="166"/>
        <v>273347026.80000001</v>
      </c>
      <c r="AFH69" s="3" t="str">
        <f t="shared" si="167"/>
        <v/>
      </c>
      <c r="AFM69" s="3" t="str">
        <f t="shared" si="168"/>
        <v/>
      </c>
      <c r="AFR69" s="3" t="str">
        <f t="shared" si="169"/>
        <v/>
      </c>
      <c r="AFW69" s="3" t="str">
        <f t="shared" si="170"/>
        <v/>
      </c>
      <c r="AGB69" s="3" t="str">
        <f t="shared" si="171"/>
        <v/>
      </c>
      <c r="AGD69" s="6">
        <v>37435</v>
      </c>
      <c r="AGE69" s="1">
        <v>4.3274999999999997</v>
      </c>
      <c r="AGF69" s="1">
        <v>12316100</v>
      </c>
      <c r="AGG69" s="3">
        <f t="shared" si="172"/>
        <v>53297922.749999993</v>
      </c>
      <c r="AGL69" s="3" t="str">
        <f t="shared" si="173"/>
        <v/>
      </c>
      <c r="AGQ69" s="3" t="str">
        <f t="shared" si="174"/>
        <v/>
      </c>
      <c r="AGS69" s="6">
        <v>37435</v>
      </c>
      <c r="AGT69" s="1">
        <v>3.09</v>
      </c>
      <c r="AGU69" s="1">
        <v>1607000</v>
      </c>
      <c r="AGV69" s="3">
        <f t="shared" si="175"/>
        <v>4965630</v>
      </c>
      <c r="AGX69" s="6">
        <v>37435</v>
      </c>
      <c r="AGY69" s="1">
        <v>7.98</v>
      </c>
      <c r="AGZ69" s="1">
        <v>12327600</v>
      </c>
      <c r="AHA69" s="3">
        <f t="shared" si="176"/>
        <v>98374248</v>
      </c>
      <c r="AHC69" s="6">
        <v>37435</v>
      </c>
      <c r="AHD69" s="1">
        <v>3.7800000000000002</v>
      </c>
      <c r="AHE69" s="1">
        <v>1450800</v>
      </c>
      <c r="AHF69" s="3">
        <f t="shared" si="177"/>
        <v>5484024</v>
      </c>
      <c r="AHK69" s="3" t="str">
        <f t="shared" si="178"/>
        <v/>
      </c>
      <c r="AHP69" s="3" t="str">
        <f t="shared" si="179"/>
        <v/>
      </c>
      <c r="AHU69" s="3" t="str">
        <f t="shared" si="180"/>
        <v/>
      </c>
      <c r="AHZ69" s="3" t="str">
        <f t="shared" si="181"/>
        <v/>
      </c>
      <c r="AIE69" s="3" t="str">
        <f t="shared" si="182"/>
        <v/>
      </c>
      <c r="AIJ69" s="3" t="str">
        <f t="shared" si="183"/>
        <v/>
      </c>
      <c r="AIO69" s="3" t="str">
        <f t="shared" si="184"/>
        <v/>
      </c>
      <c r="AIT69" s="3" t="str">
        <f t="shared" si="185"/>
        <v/>
      </c>
      <c r="AIY69" s="3" t="str">
        <f t="shared" si="186"/>
        <v/>
      </c>
      <c r="AJD69" s="3" t="str">
        <f t="shared" si="187"/>
        <v/>
      </c>
      <c r="AJI69" s="3" t="str">
        <f t="shared" si="188"/>
        <v/>
      </c>
      <c r="AJN69" s="3" t="str">
        <f t="shared" si="189"/>
        <v/>
      </c>
      <c r="AJS69" s="3" t="str">
        <f t="shared" si="190"/>
        <v/>
      </c>
      <c r="AJU69" s="6">
        <v>37435</v>
      </c>
      <c r="AJV69" s="1">
        <v>7.31</v>
      </c>
      <c r="AJW69" s="1">
        <v>5920500</v>
      </c>
      <c r="AJX69" s="3">
        <f t="shared" si="191"/>
        <v>43278855</v>
      </c>
      <c r="AKC69" s="3" t="str">
        <f t="shared" si="192"/>
        <v/>
      </c>
      <c r="AKH69" s="3" t="str">
        <f t="shared" si="193"/>
        <v/>
      </c>
      <c r="AKM69" s="3" t="str">
        <f t="shared" si="194"/>
        <v/>
      </c>
      <c r="AKR69" s="3" t="str">
        <f t="shared" si="195"/>
        <v/>
      </c>
      <c r="AKT69" s="6">
        <v>37435</v>
      </c>
      <c r="AKU69" s="1">
        <v>9.6</v>
      </c>
      <c r="AKV69" s="1">
        <v>1061900</v>
      </c>
      <c r="AKW69" s="3">
        <f t="shared" si="196"/>
        <v>10194240</v>
      </c>
      <c r="AKY69" s="6">
        <v>37435</v>
      </c>
      <c r="AKZ69" s="1">
        <v>32.85</v>
      </c>
      <c r="ALA69" s="1">
        <v>332611</v>
      </c>
      <c r="ALB69" s="3">
        <f t="shared" si="197"/>
        <v>10926271.35</v>
      </c>
      <c r="ALG69" s="3" t="str">
        <f t="shared" si="198"/>
        <v/>
      </c>
      <c r="ALI69" s="6">
        <v>37435</v>
      </c>
      <c r="ALJ69" s="1">
        <v>2</v>
      </c>
      <c r="ALK69" s="1">
        <v>9338000</v>
      </c>
      <c r="ALL69" s="3">
        <f t="shared" si="199"/>
        <v>18676000</v>
      </c>
      <c r="ALQ69" s="3" t="str">
        <f t="shared" si="200"/>
        <v/>
      </c>
      <c r="ALV69" s="3" t="str">
        <f t="shared" si="201"/>
        <v/>
      </c>
      <c r="AMA69" s="3" t="str">
        <f t="shared" si="202"/>
        <v/>
      </c>
      <c r="AMF69" s="3" t="str">
        <f t="shared" si="203"/>
        <v/>
      </c>
      <c r="AMK69" s="3" t="str">
        <f t="shared" si="204"/>
        <v/>
      </c>
      <c r="AMP69" s="3" t="str">
        <f t="shared" si="205"/>
        <v/>
      </c>
      <c r="AMU69" s="3" t="str">
        <f t="shared" si="206"/>
        <v/>
      </c>
      <c r="AMZ69" s="3" t="str">
        <f t="shared" si="207"/>
        <v/>
      </c>
      <c r="ANB69" s="6">
        <v>37435</v>
      </c>
      <c r="ANC69" s="1">
        <v>15.879</v>
      </c>
      <c r="AND69" s="1">
        <v>5343300</v>
      </c>
      <c r="ANE69" s="3">
        <f t="shared" si="208"/>
        <v>84846260.700000003</v>
      </c>
      <c r="ANJ69" s="3" t="str">
        <f t="shared" si="209"/>
        <v/>
      </c>
      <c r="ANO69" s="3" t="str">
        <f t="shared" si="210"/>
        <v/>
      </c>
      <c r="ANT69" s="3" t="str">
        <f t="shared" si="211"/>
        <v/>
      </c>
      <c r="ANV69" s="6">
        <v>37435</v>
      </c>
      <c r="ANW69" s="1">
        <v>5.38</v>
      </c>
      <c r="ANX69" s="1">
        <v>7976500</v>
      </c>
      <c r="ANY69" s="3">
        <f t="shared" si="212"/>
        <v>42913570</v>
      </c>
      <c r="AOD69" s="3" t="str">
        <f t="shared" si="213"/>
        <v/>
      </c>
      <c r="AOI69" s="3" t="str">
        <f t="shared" si="214"/>
        <v/>
      </c>
      <c r="AOK69" s="6">
        <v>37435</v>
      </c>
      <c r="AOL69" s="1">
        <v>168.08</v>
      </c>
      <c r="AOM69" s="1">
        <v>33806</v>
      </c>
      <c r="AON69" s="3">
        <f t="shared" si="215"/>
        <v>5682112.4800000004</v>
      </c>
      <c r="AOS69" s="3" t="str">
        <f t="shared" si="216"/>
        <v/>
      </c>
      <c r="AOX69" s="3" t="str">
        <f t="shared" si="217"/>
        <v/>
      </c>
      <c r="APC69" s="3" t="str">
        <f t="shared" si="218"/>
        <v/>
      </c>
      <c r="APH69" s="3" t="str">
        <f t="shared" si="219"/>
        <v/>
      </c>
      <c r="APM69" s="3" t="str">
        <f t="shared" si="220"/>
        <v/>
      </c>
      <c r="APR69" s="3" t="str">
        <f t="shared" si="221"/>
        <v/>
      </c>
      <c r="APW69" s="3" t="str">
        <f t="shared" si="222"/>
        <v/>
      </c>
      <c r="AQB69" s="3" t="str">
        <f t="shared" si="223"/>
        <v/>
      </c>
      <c r="AQG69" s="3" t="str">
        <f t="shared" si="224"/>
        <v/>
      </c>
      <c r="AQL69" s="3" t="str">
        <f t="shared" si="225"/>
        <v/>
      </c>
      <c r="AQQ69" s="3" t="str">
        <f t="shared" si="226"/>
        <v/>
      </c>
      <c r="AQS69" s="6">
        <v>37435</v>
      </c>
      <c r="AQT69" s="1">
        <v>4.3600000000000003</v>
      </c>
      <c r="AQU69" s="1">
        <v>1962200</v>
      </c>
      <c r="AQV69" s="3">
        <f t="shared" si="227"/>
        <v>8555192</v>
      </c>
      <c r="ARA69" s="3" t="str">
        <f t="shared" si="228"/>
        <v/>
      </c>
      <c r="ARF69" s="3" t="str">
        <f t="shared" si="229"/>
        <v/>
      </c>
      <c r="ARH69" s="6">
        <v>37435</v>
      </c>
      <c r="ARI69" s="1">
        <v>0.34</v>
      </c>
      <c r="ARJ69" s="1">
        <v>2902700</v>
      </c>
      <c r="ARK69" s="3">
        <f t="shared" si="230"/>
        <v>986918.00000000012</v>
      </c>
      <c r="ARP69" s="3" t="str">
        <f t="shared" si="231"/>
        <v/>
      </c>
      <c r="ARU69" s="3" t="str">
        <f t="shared" si="232"/>
        <v/>
      </c>
      <c r="ARZ69" s="3" t="str">
        <f t="shared" si="233"/>
        <v/>
      </c>
      <c r="ASE69" s="3" t="str">
        <f t="shared" si="234"/>
        <v/>
      </c>
      <c r="ASJ69" s="3" t="str">
        <f t="shared" si="235"/>
        <v/>
      </c>
      <c r="ASO69" s="3" t="str">
        <f t="shared" si="236"/>
        <v/>
      </c>
      <c r="ASQ69" s="6">
        <v>37435</v>
      </c>
      <c r="ASR69" s="1">
        <v>5.0266999999999999</v>
      </c>
      <c r="ASS69" s="1">
        <v>13356600</v>
      </c>
      <c r="AST69" s="3">
        <f t="shared" si="237"/>
        <v>67139621.219999999</v>
      </c>
      <c r="ASY69" s="3" t="str">
        <f t="shared" si="238"/>
        <v/>
      </c>
      <c r="ATD69" s="3" t="str">
        <f t="shared" si="239"/>
        <v/>
      </c>
      <c r="ATF69" s="6">
        <v>37435</v>
      </c>
      <c r="ATG69" s="1">
        <v>10.09</v>
      </c>
      <c r="ATH69" s="1">
        <v>255827500</v>
      </c>
      <c r="ATI69" s="3">
        <f t="shared" si="240"/>
        <v>2581299475</v>
      </c>
      <c r="ATN69" s="3" t="str">
        <f t="shared" si="241"/>
        <v/>
      </c>
      <c r="ATS69" s="3" t="str">
        <f t="shared" si="242"/>
        <v/>
      </c>
      <c r="ATX69" s="3" t="str">
        <f t="shared" si="243"/>
        <v/>
      </c>
      <c r="ATZ69" s="6">
        <v>37435</v>
      </c>
      <c r="AUA69" s="1">
        <v>13.5</v>
      </c>
      <c r="AUB69" s="1">
        <v>997200</v>
      </c>
      <c r="AUC69" s="3">
        <f t="shared" si="244"/>
        <v>13462200</v>
      </c>
      <c r="AUH69" s="3" t="str">
        <f t="shared" si="245"/>
        <v/>
      </c>
      <c r="AUM69" s="3" t="str">
        <f t="shared" si="246"/>
        <v/>
      </c>
      <c r="AUR69" s="3" t="str">
        <f t="shared" si="247"/>
        <v/>
      </c>
      <c r="AUW69" s="3" t="str">
        <f t="shared" si="248"/>
        <v/>
      </c>
      <c r="AVB69" s="3" t="str">
        <f t="shared" si="249"/>
        <v/>
      </c>
      <c r="AVD69" s="6">
        <v>37435</v>
      </c>
      <c r="AVE69" s="1">
        <v>4.09</v>
      </c>
      <c r="AVF69" s="1">
        <v>59524800</v>
      </c>
      <c r="AVG69" s="3">
        <f t="shared" si="250"/>
        <v>243456432</v>
      </c>
      <c r="AVI69" s="6">
        <v>37435</v>
      </c>
      <c r="AVJ69" s="1">
        <v>19.010000000000002</v>
      </c>
      <c r="AVK69" s="1">
        <v>17394300</v>
      </c>
      <c r="AVL69" s="3">
        <f t="shared" si="251"/>
        <v>330665643</v>
      </c>
      <c r="AVQ69" s="3" t="str">
        <f t="shared" si="252"/>
        <v/>
      </c>
      <c r="AVV69" s="3" t="str">
        <f t="shared" si="253"/>
        <v/>
      </c>
      <c r="AWA69" s="3" t="str">
        <f t="shared" si="254"/>
        <v/>
      </c>
      <c r="AWF69" s="3" t="str">
        <f t="shared" si="255"/>
        <v/>
      </c>
      <c r="AWK69" s="3" t="str">
        <f t="shared" si="256"/>
        <v/>
      </c>
      <c r="AWP69" s="3" t="str">
        <f t="shared" si="257"/>
        <v/>
      </c>
      <c r="AWU69" s="3" t="str">
        <f t="shared" si="258"/>
        <v/>
      </c>
      <c r="AWZ69" s="3" t="str">
        <f t="shared" si="259"/>
        <v/>
      </c>
      <c r="AXE69" s="3" t="str">
        <f t="shared" si="260"/>
        <v/>
      </c>
      <c r="AXG69" s="6">
        <v>37435</v>
      </c>
      <c r="AXH69" s="1">
        <v>3.2275</v>
      </c>
      <c r="AXI69" s="1">
        <v>4282400</v>
      </c>
      <c r="AXJ69" s="3">
        <f t="shared" si="261"/>
        <v>13821446</v>
      </c>
      <c r="AXO69" s="3" t="str">
        <f t="shared" si="262"/>
        <v/>
      </c>
      <c r="AXT69" s="3" t="str">
        <f t="shared" si="263"/>
        <v/>
      </c>
      <c r="AXY69" s="3" t="str">
        <f t="shared" si="264"/>
        <v/>
      </c>
      <c r="AYA69" s="6">
        <v>37435</v>
      </c>
      <c r="AYB69" s="1">
        <v>6.99</v>
      </c>
      <c r="AYC69" s="1">
        <v>6400500</v>
      </c>
      <c r="AYD69" s="3">
        <f t="shared" si="265"/>
        <v>44739495</v>
      </c>
      <c r="AYF69" s="6">
        <v>37435</v>
      </c>
      <c r="AYG69" s="1">
        <v>15.91</v>
      </c>
      <c r="AYH69" s="1">
        <v>28077400</v>
      </c>
      <c r="AYI69" s="3">
        <f t="shared" si="266"/>
        <v>446711434</v>
      </c>
      <c r="AYN69" s="3" t="str">
        <f t="shared" si="267"/>
        <v/>
      </c>
      <c r="AYP69" s="6">
        <v>37435</v>
      </c>
      <c r="AYQ69" s="1">
        <v>12.6</v>
      </c>
      <c r="AYR69" s="1">
        <v>3515000</v>
      </c>
      <c r="AYS69" s="3">
        <f t="shared" si="268"/>
        <v>44289000</v>
      </c>
      <c r="AYX69" s="3" t="str">
        <f t="shared" si="269"/>
        <v/>
      </c>
      <c r="AYZ69" s="6">
        <v>37435</v>
      </c>
      <c r="AZA69" s="1">
        <v>12.144</v>
      </c>
      <c r="AZB69" s="1">
        <v>168136575</v>
      </c>
      <c r="AZC69" s="3">
        <f t="shared" si="270"/>
        <v>2041850566.8</v>
      </c>
      <c r="AZH69" s="3" t="str">
        <f t="shared" si="271"/>
        <v/>
      </c>
      <c r="AZJ69" s="6">
        <v>37435</v>
      </c>
      <c r="AZK69" s="1">
        <v>18.12</v>
      </c>
      <c r="AZL69" s="1">
        <v>21754700</v>
      </c>
      <c r="AZM69" s="3">
        <f t="shared" si="272"/>
        <v>394195164</v>
      </c>
      <c r="AZR69" s="3" t="str">
        <f t="shared" si="273"/>
        <v/>
      </c>
      <c r="AZT69" s="6">
        <v>37435</v>
      </c>
      <c r="AZU69" s="1">
        <v>13.11</v>
      </c>
      <c r="AZV69" s="1">
        <v>54602000</v>
      </c>
      <c r="AZW69" s="3">
        <f t="shared" si="274"/>
        <v>715832220</v>
      </c>
      <c r="BAB69" s="3" t="str">
        <f t="shared" si="275"/>
        <v/>
      </c>
      <c r="BAG69" s="3" t="str">
        <f t="shared" si="276"/>
        <v/>
      </c>
      <c r="BAL69" s="3" t="str">
        <f t="shared" si="277"/>
        <v/>
      </c>
      <c r="BAQ69" s="3" t="str">
        <f t="shared" si="278"/>
        <v/>
      </c>
      <c r="BAS69" s="6">
        <v>37435</v>
      </c>
      <c r="BAT69" s="1">
        <v>18.96</v>
      </c>
      <c r="BAU69" s="1">
        <v>37972838</v>
      </c>
      <c r="BAV69" s="3">
        <f t="shared" si="279"/>
        <v>719965008.48000002</v>
      </c>
      <c r="BBA69" s="3" t="str">
        <f t="shared" si="280"/>
        <v/>
      </c>
      <c r="BBF69" s="3" t="str">
        <f t="shared" si="281"/>
        <v/>
      </c>
      <c r="BBK69" s="3" t="str">
        <f t="shared" si="282"/>
        <v/>
      </c>
      <c r="BBP69" s="3" t="str">
        <f t="shared" si="283"/>
        <v/>
      </c>
      <c r="BBU69" s="3" t="str">
        <f t="shared" si="284"/>
        <v/>
      </c>
      <c r="BBW69" s="6">
        <v>37435</v>
      </c>
      <c r="BBX69" s="1">
        <v>37.86</v>
      </c>
      <c r="BBY69" s="1">
        <v>88127968</v>
      </c>
      <c r="BBZ69" s="3">
        <f t="shared" si="285"/>
        <v>3336524868.48</v>
      </c>
      <c r="BCE69" s="3" t="str">
        <f t="shared" si="286"/>
        <v/>
      </c>
      <c r="BCJ69" s="3" t="str">
        <f t="shared" si="287"/>
        <v/>
      </c>
      <c r="BCO69" s="3" t="str">
        <f t="shared" si="288"/>
        <v/>
      </c>
      <c r="BCT69" s="3" t="str">
        <f t="shared" si="289"/>
        <v/>
      </c>
      <c r="BCY69" s="3" t="str">
        <f t="shared" si="290"/>
        <v/>
      </c>
      <c r="BDD69" s="3" t="str">
        <f t="shared" si="291"/>
        <v/>
      </c>
      <c r="BDI69" s="3" t="str">
        <f t="shared" si="292"/>
        <v/>
      </c>
      <c r="BDN69" s="3" t="str">
        <f t="shared" si="293"/>
        <v/>
      </c>
      <c r="BDS69" s="3" t="str">
        <f t="shared" si="294"/>
        <v/>
      </c>
      <c r="BDU69" s="6">
        <v>37435</v>
      </c>
      <c r="BDV69" s="1">
        <v>9.49</v>
      </c>
      <c r="BDW69" s="1">
        <v>40583200</v>
      </c>
      <c r="BDX69" s="3">
        <f t="shared" si="295"/>
        <v>385134568</v>
      </c>
      <c r="BDZ69" s="6">
        <v>37435</v>
      </c>
      <c r="BEA69" s="1">
        <v>18.14</v>
      </c>
      <c r="BEB69" s="1">
        <v>156964500</v>
      </c>
      <c r="BEC69" s="3">
        <f t="shared" si="296"/>
        <v>2847336030</v>
      </c>
      <c r="BEH69" s="3" t="str">
        <f t="shared" si="297"/>
        <v/>
      </c>
      <c r="BEM69" s="3" t="str">
        <f t="shared" si="298"/>
        <v/>
      </c>
      <c r="BER69" s="3" t="str">
        <f t="shared" si="299"/>
        <v/>
      </c>
      <c r="BET69" s="6">
        <v>37435</v>
      </c>
      <c r="BEU69" s="1">
        <v>30.66</v>
      </c>
      <c r="BEV69" s="1">
        <v>70823300</v>
      </c>
      <c r="BEW69" s="3">
        <f t="shared" si="300"/>
        <v>2171442378</v>
      </c>
      <c r="BEY69" s="6">
        <v>37435</v>
      </c>
      <c r="BEZ69" s="1">
        <v>21.9133</v>
      </c>
      <c r="BFA69" s="1">
        <v>45034425</v>
      </c>
      <c r="BFB69" s="3">
        <f t="shared" si="301"/>
        <v>986852865.35249996</v>
      </c>
      <c r="BFG69" s="3" t="str">
        <f t="shared" si="302"/>
        <v/>
      </c>
      <c r="BFL69" s="3" t="str">
        <f t="shared" si="303"/>
        <v/>
      </c>
      <c r="BFN69" s="6">
        <v>37435</v>
      </c>
      <c r="BFO69" s="1">
        <v>17.48</v>
      </c>
      <c r="BFP69" s="1">
        <v>1015948100</v>
      </c>
      <c r="BFQ69" s="3">
        <f t="shared" si="304"/>
        <v>17758772788</v>
      </c>
      <c r="BFS69" s="6">
        <v>37435</v>
      </c>
      <c r="BFT69" s="1">
        <v>2.4157000000000002</v>
      </c>
      <c r="BFU69" s="1">
        <v>74084800</v>
      </c>
      <c r="BFV69" s="3">
        <f t="shared" si="305"/>
        <v>178966651.36000001</v>
      </c>
      <c r="BGA69" s="3" t="str">
        <f t="shared" si="306"/>
        <v/>
      </c>
      <c r="BGF69" s="3" t="str">
        <f t="shared" si="307"/>
        <v/>
      </c>
      <c r="BGK69" s="3" t="str">
        <f t="shared" si="308"/>
        <v/>
      </c>
      <c r="BGM69" s="6">
        <v>37435</v>
      </c>
      <c r="BGN69" s="1">
        <v>29.82</v>
      </c>
      <c r="BGO69" s="1">
        <v>9743200</v>
      </c>
      <c r="BGP69" s="3">
        <f t="shared" si="309"/>
        <v>290542224</v>
      </c>
      <c r="BGR69" s="6">
        <v>37435</v>
      </c>
      <c r="BGS69" s="1">
        <v>23.3</v>
      </c>
      <c r="BGT69" s="1">
        <v>43887900</v>
      </c>
      <c r="BGU69" s="3">
        <f t="shared" si="310"/>
        <v>1022588070</v>
      </c>
      <c r="BGZ69" s="3" t="str">
        <f t="shared" si="311"/>
        <v/>
      </c>
      <c r="BHB69" s="6">
        <v>37435</v>
      </c>
      <c r="BHC69" s="1">
        <v>7.53</v>
      </c>
      <c r="BHD69" s="1">
        <v>20877200</v>
      </c>
      <c r="BHE69" s="3">
        <f t="shared" si="312"/>
        <v>157205316</v>
      </c>
      <c r="BHJ69" s="3" t="str">
        <f t="shared" si="313"/>
        <v/>
      </c>
      <c r="BHL69" s="6">
        <v>37435</v>
      </c>
      <c r="BHM69" s="1">
        <v>7.13</v>
      </c>
      <c r="BHN69" s="1">
        <v>698137700</v>
      </c>
      <c r="BHO69" s="3">
        <f t="shared" si="314"/>
        <v>4977721801</v>
      </c>
      <c r="BHQ69" s="6">
        <v>37435</v>
      </c>
      <c r="BHR69" s="1">
        <v>17.9543</v>
      </c>
      <c r="BHS69" s="1">
        <v>61205000</v>
      </c>
      <c r="BHT69" s="3">
        <f t="shared" si="315"/>
        <v>1098892931.5</v>
      </c>
      <c r="BHV69" s="6">
        <v>37435</v>
      </c>
      <c r="BHW69" s="1">
        <v>26.36</v>
      </c>
      <c r="BHX69" s="1">
        <v>28726100</v>
      </c>
      <c r="BHY69" s="3">
        <f t="shared" si="316"/>
        <v>757219996</v>
      </c>
      <c r="BIA69" s="6">
        <v>37435</v>
      </c>
      <c r="BIB69" s="1">
        <v>5.65</v>
      </c>
      <c r="BIC69" s="1">
        <v>901764800</v>
      </c>
      <c r="BID69" s="3">
        <f t="shared" si="317"/>
        <v>5094971120</v>
      </c>
      <c r="BII69" s="3" t="str">
        <f t="shared" si="318"/>
        <v/>
      </c>
      <c r="BIK69" s="6">
        <v>37435</v>
      </c>
      <c r="BIL69" s="1">
        <v>2.5832999999999999</v>
      </c>
      <c r="BIM69" s="1">
        <v>103803000</v>
      </c>
      <c r="BIN69" s="3">
        <f t="shared" si="319"/>
        <v>268154289.90000001</v>
      </c>
      <c r="BIP69" s="6">
        <v>37435</v>
      </c>
      <c r="BIQ69" s="1">
        <v>14.2</v>
      </c>
      <c r="BIR69" s="1">
        <v>384572100</v>
      </c>
      <c r="BIS69" s="3">
        <f t="shared" si="320"/>
        <v>5460923820</v>
      </c>
      <c r="BIU69" s="6">
        <v>37435</v>
      </c>
      <c r="BIV69" s="1">
        <v>16.12</v>
      </c>
      <c r="BIW69" s="1">
        <v>81635200</v>
      </c>
      <c r="BIX69" s="3">
        <f t="shared" si="321"/>
        <v>1315959424</v>
      </c>
      <c r="BIZ69" s="6">
        <v>37435</v>
      </c>
      <c r="BJA69" s="1">
        <v>12.44</v>
      </c>
      <c r="BJB69" s="1">
        <v>544364400</v>
      </c>
      <c r="BJC69" s="3">
        <f t="shared" si="322"/>
        <v>6771893136</v>
      </c>
      <c r="BJH69" s="3" t="str">
        <f t="shared" si="323"/>
        <v/>
      </c>
      <c r="BJJ69" s="6">
        <v>37435</v>
      </c>
      <c r="BJK69" s="1">
        <v>27.405000000000001</v>
      </c>
      <c r="BJL69" s="1">
        <v>205742600</v>
      </c>
      <c r="BJM69" s="3">
        <f t="shared" si="324"/>
        <v>5638375953</v>
      </c>
      <c r="BJR69" s="3" t="str">
        <f t="shared" si="325"/>
        <v/>
      </c>
      <c r="BJT69" s="6">
        <v>37435</v>
      </c>
      <c r="BJU69" s="1">
        <v>9.7200000000000006</v>
      </c>
      <c r="BJV69" s="1">
        <v>372232200</v>
      </c>
      <c r="BJW69" s="3">
        <f t="shared" si="326"/>
        <v>3618096984</v>
      </c>
      <c r="BKB69" s="3" t="str">
        <f t="shared" si="327"/>
        <v/>
      </c>
      <c r="BKG69" s="3" t="str">
        <f t="shared" si="328"/>
        <v/>
      </c>
      <c r="BKI69" s="6">
        <v>37435</v>
      </c>
      <c r="BKJ69" s="1">
        <v>38.33</v>
      </c>
      <c r="BKK69" s="1">
        <v>447555600</v>
      </c>
      <c r="BKL69" s="3">
        <f t="shared" si="329"/>
        <v>17154806148</v>
      </c>
      <c r="BKQ69" s="3" t="str">
        <f t="shared" si="330"/>
        <v/>
      </c>
      <c r="BKS69" s="6">
        <v>37435</v>
      </c>
      <c r="BKT69" s="1">
        <v>3.92</v>
      </c>
      <c r="BKU69" s="1">
        <v>12697600</v>
      </c>
      <c r="BKV69" s="3">
        <f t="shared" si="331"/>
        <v>49774592</v>
      </c>
      <c r="BKX69" s="6">
        <v>37435</v>
      </c>
      <c r="BKY69" s="1">
        <v>41.35</v>
      </c>
      <c r="BKZ69" s="1">
        <v>50982400</v>
      </c>
      <c r="BLA69" s="3">
        <f t="shared" si="332"/>
        <v>2108122240</v>
      </c>
      <c r="BLC69" s="6">
        <v>37435</v>
      </c>
      <c r="BLD69" s="1">
        <v>43.99</v>
      </c>
      <c r="BLE69" s="1">
        <v>852814800</v>
      </c>
      <c r="BLF69" s="3">
        <f t="shared" si="333"/>
        <v>37515323052</v>
      </c>
      <c r="BLH69" s="6">
        <v>37435</v>
      </c>
      <c r="BLI69" s="1">
        <v>54.7</v>
      </c>
      <c r="BLJ69" s="1">
        <v>6843100</v>
      </c>
      <c r="BLK69" s="3">
        <f t="shared" si="334"/>
        <v>374317570</v>
      </c>
      <c r="BLM69" s="6">
        <v>37435</v>
      </c>
      <c r="BLN69" s="1">
        <v>22.43</v>
      </c>
      <c r="BLO69" s="1">
        <v>696949000</v>
      </c>
      <c r="BLP69" s="3">
        <f t="shared" si="335"/>
        <v>15632566070</v>
      </c>
      <c r="BLR69" s="6">
        <v>37435</v>
      </c>
      <c r="BLS69" s="1">
        <v>8.2125000000000004</v>
      </c>
      <c r="BLT69" s="1">
        <v>1007914400</v>
      </c>
      <c r="BLU69" s="3">
        <f t="shared" si="336"/>
        <v>8277497010</v>
      </c>
      <c r="BLZ69" s="3" t="str">
        <f t="shared" si="337"/>
        <v/>
      </c>
      <c r="BMB69" s="6">
        <v>37435</v>
      </c>
      <c r="BMC69" s="1">
        <v>15.934699999999999</v>
      </c>
      <c r="BMD69" s="1">
        <v>165785000</v>
      </c>
      <c r="BME69" s="3">
        <f t="shared" si="338"/>
        <v>2641734239.5</v>
      </c>
      <c r="BMJ69" s="3" t="str">
        <f t="shared" si="339"/>
        <v/>
      </c>
      <c r="BML69" s="6">
        <v>37435</v>
      </c>
      <c r="BMM69" s="1">
        <v>14.2133</v>
      </c>
      <c r="BMN69" s="1">
        <v>143081100</v>
      </c>
      <c r="BMO69" s="3">
        <f t="shared" si="340"/>
        <v>2033654598.6300001</v>
      </c>
      <c r="BMQ69" s="6">
        <v>37435</v>
      </c>
      <c r="BMR69" s="1">
        <v>3.25</v>
      </c>
      <c r="BMS69" s="1">
        <v>124996100</v>
      </c>
      <c r="BMT69" s="3">
        <f t="shared" si="341"/>
        <v>406237325</v>
      </c>
      <c r="BMY69" s="3" t="str">
        <f t="shared" si="342"/>
        <v/>
      </c>
      <c r="BND69" s="3" t="str">
        <f t="shared" si="343"/>
        <v/>
      </c>
      <c r="BNF69" s="6">
        <v>37435</v>
      </c>
      <c r="BNG69" s="1">
        <v>17.89</v>
      </c>
      <c r="BNH69" s="1">
        <v>83094100</v>
      </c>
      <c r="BNI69" s="3">
        <f t="shared" si="344"/>
        <v>1486553449</v>
      </c>
      <c r="BNK69" s="6">
        <v>37435</v>
      </c>
      <c r="BNL69" s="1">
        <v>32.700000000000003</v>
      </c>
      <c r="BNM69" s="1">
        <v>107019700</v>
      </c>
      <c r="BNN69" s="3">
        <f t="shared" si="345"/>
        <v>3499544190.0000005</v>
      </c>
      <c r="BNP69" s="6">
        <v>37435</v>
      </c>
      <c r="BNQ69" s="1">
        <v>17.98</v>
      </c>
      <c r="BNR69" s="1">
        <v>176427800</v>
      </c>
      <c r="BNS69" s="3">
        <f t="shared" si="346"/>
        <v>3172171844</v>
      </c>
      <c r="BNU69" s="6">
        <v>37435</v>
      </c>
      <c r="BNV69" s="1">
        <v>31</v>
      </c>
      <c r="BNW69" s="1">
        <v>16422600</v>
      </c>
      <c r="BNX69" s="3">
        <f t="shared" si="347"/>
        <v>509100600</v>
      </c>
      <c r="BNZ69" s="6">
        <v>37435</v>
      </c>
      <c r="BOA69" s="1">
        <v>33.024999999999999</v>
      </c>
      <c r="BOB69" s="1">
        <v>407015400</v>
      </c>
      <c r="BOC69" s="3">
        <f t="shared" si="348"/>
        <v>13441683585</v>
      </c>
      <c r="BOH69" s="3" t="str">
        <f t="shared" si="349"/>
        <v/>
      </c>
      <c r="BOJ69" s="6">
        <v>37435</v>
      </c>
      <c r="BOK69" s="1">
        <v>6.9371999999999998</v>
      </c>
      <c r="BOL69" s="1">
        <v>803230900</v>
      </c>
      <c r="BOM69" s="3">
        <f t="shared" si="350"/>
        <v>5572173399.4799995</v>
      </c>
      <c r="BOO69" s="6">
        <v>37435</v>
      </c>
      <c r="BOP69" s="1">
        <v>24.86</v>
      </c>
      <c r="BOQ69" s="1">
        <v>405364400</v>
      </c>
      <c r="BOR69" s="3">
        <f t="shared" si="351"/>
        <v>10077358984</v>
      </c>
      <c r="BOT69" s="6">
        <v>37435</v>
      </c>
      <c r="BOU69" s="1">
        <v>6.4836</v>
      </c>
      <c r="BOV69" s="1">
        <v>1568646800</v>
      </c>
      <c r="BOW69" s="3">
        <f t="shared" si="352"/>
        <v>10170478392.48</v>
      </c>
      <c r="BOY69" s="6">
        <v>37435</v>
      </c>
      <c r="BOZ69" s="1">
        <v>5.6470000000000002</v>
      </c>
      <c r="BPA69" s="1">
        <v>11783700</v>
      </c>
      <c r="BPB69" s="3">
        <f t="shared" si="353"/>
        <v>66542553.900000006</v>
      </c>
      <c r="BPG69" s="3" t="str">
        <f t="shared" si="354"/>
        <v/>
      </c>
      <c r="BPI69" s="6">
        <v>37435</v>
      </c>
      <c r="BPJ69" s="1">
        <v>11.2</v>
      </c>
      <c r="BPK69" s="1">
        <v>303051400</v>
      </c>
      <c r="BPL69" s="3">
        <f t="shared" si="355"/>
        <v>3394175680</v>
      </c>
      <c r="BPQ69" s="3" t="str">
        <f t="shared" si="356"/>
        <v/>
      </c>
      <c r="BPS69" s="6">
        <v>37435</v>
      </c>
      <c r="BPT69" s="1">
        <v>19.02</v>
      </c>
      <c r="BPU69" s="1">
        <v>2010794900</v>
      </c>
      <c r="BPV69" s="3">
        <f t="shared" si="357"/>
        <v>38245318998</v>
      </c>
      <c r="BQA69" s="3" t="str">
        <f t="shared" si="358"/>
        <v/>
      </c>
      <c r="BQF69" s="3" t="str">
        <f t="shared" si="359"/>
        <v/>
      </c>
      <c r="BQH69" s="6">
        <v>37435</v>
      </c>
      <c r="BQI69" s="1">
        <v>0.999</v>
      </c>
      <c r="BQJ69" s="1">
        <v>222881400</v>
      </c>
      <c r="BQK69" s="3">
        <f t="shared" si="360"/>
        <v>222658518.59999999</v>
      </c>
      <c r="BQM69" s="6">
        <v>37435</v>
      </c>
      <c r="BQN69" s="1">
        <v>14.25</v>
      </c>
      <c r="BQO69" s="1">
        <v>604739600</v>
      </c>
      <c r="BQP69" s="3">
        <f t="shared" si="361"/>
        <v>8617539300</v>
      </c>
      <c r="BQU69" s="3" t="str">
        <f t="shared" si="362"/>
        <v/>
      </c>
      <c r="BQW69" s="6">
        <v>37435</v>
      </c>
      <c r="BQX69" s="1">
        <v>4.1100000000000003</v>
      </c>
      <c r="BQY69" s="1">
        <v>1851585600</v>
      </c>
      <c r="BQZ69" s="3">
        <f t="shared" si="363"/>
        <v>7610016816.000001</v>
      </c>
      <c r="BRB69" s="6">
        <v>37435</v>
      </c>
      <c r="BRC69" s="1">
        <v>5.7267000000000001</v>
      </c>
      <c r="BRD69" s="1">
        <v>2220836700</v>
      </c>
      <c r="BRE69" s="3">
        <f t="shared" si="364"/>
        <v>12718065529.889999</v>
      </c>
      <c r="BRG69" s="6">
        <v>37435</v>
      </c>
      <c r="BRH69" s="1">
        <v>13.95</v>
      </c>
      <c r="BRI69" s="1">
        <v>4541971200</v>
      </c>
      <c r="BRJ69" s="3">
        <f t="shared" si="365"/>
        <v>63360498240</v>
      </c>
      <c r="BRL69" s="6">
        <v>37435</v>
      </c>
      <c r="BRM69" s="1">
        <v>18.27</v>
      </c>
      <c r="BRN69" s="1">
        <v>3293847400</v>
      </c>
      <c r="BRO69" s="3">
        <f t="shared" si="366"/>
        <v>60178591998</v>
      </c>
      <c r="BRQ69" s="6">
        <v>37435</v>
      </c>
      <c r="BRR69" s="1">
        <v>9.4700000000000006</v>
      </c>
      <c r="BRS69" s="1">
        <v>3485780700</v>
      </c>
      <c r="BRT69" s="3">
        <f t="shared" si="367"/>
        <v>33010343229.000004</v>
      </c>
      <c r="BRV69" s="6">
        <v>37435</v>
      </c>
      <c r="BRW69" s="1">
        <v>44.25</v>
      </c>
      <c r="BRX69" s="1">
        <v>313671800</v>
      </c>
      <c r="BRY69" s="3">
        <f t="shared" si="368"/>
        <v>13879977150</v>
      </c>
      <c r="BSD69" s="3" t="str">
        <f t="shared" si="369"/>
        <v/>
      </c>
      <c r="BSF69" s="6">
        <v>37435</v>
      </c>
      <c r="BSG69" s="1">
        <v>25.03</v>
      </c>
      <c r="BSH69" s="1">
        <v>561336000</v>
      </c>
      <c r="BSI69" s="3">
        <f t="shared" si="370"/>
        <v>14050240080</v>
      </c>
      <c r="BSN69" s="3" t="str">
        <f t="shared" si="371"/>
        <v/>
      </c>
      <c r="BSS69" s="3" t="str">
        <f t="shared" si="372"/>
        <v/>
      </c>
      <c r="BSU69" s="6">
        <v>37435</v>
      </c>
      <c r="BSV69" s="1">
        <v>1.2657</v>
      </c>
      <c r="BSW69" s="1">
        <v>5285214200</v>
      </c>
      <c r="BSX69" s="3">
        <f t="shared" si="373"/>
        <v>6689495612.9400005</v>
      </c>
    </row>
    <row r="70" spans="2:1020 1025:1870" x14ac:dyDescent="0.2">
      <c r="B70" s="6">
        <v>37343</v>
      </c>
      <c r="C70" s="1">
        <v>540</v>
      </c>
      <c r="D70" s="1">
        <v>109</v>
      </c>
      <c r="E70" s="3">
        <f t="shared" si="0"/>
        <v>58860</v>
      </c>
      <c r="G70" s="6">
        <v>37256</v>
      </c>
      <c r="H70" s="1">
        <v>2.1999999999999999E-2</v>
      </c>
      <c r="I70" s="1">
        <v>4021700</v>
      </c>
      <c r="J70" s="3">
        <f t="shared" si="1"/>
        <v>88477.4</v>
      </c>
      <c r="O70" s="3" t="str">
        <f t="shared" si="2"/>
        <v/>
      </c>
      <c r="T70" s="3" t="str">
        <f t="shared" si="3"/>
        <v/>
      </c>
      <c r="Y70" s="3" t="str">
        <f t="shared" si="4"/>
        <v/>
      </c>
      <c r="AA70" s="6">
        <v>37343</v>
      </c>
      <c r="AB70" s="1">
        <v>3.5000000000000003E-2</v>
      </c>
      <c r="AC70" s="1">
        <v>8886200</v>
      </c>
      <c r="AD70" s="3">
        <f t="shared" si="5"/>
        <v>311017.00000000006</v>
      </c>
      <c r="AF70" s="6">
        <v>37071</v>
      </c>
      <c r="AG70" s="1">
        <v>1E-3</v>
      </c>
      <c r="AH70" s="1">
        <v>7183100</v>
      </c>
      <c r="AI70" s="3">
        <f t="shared" si="6"/>
        <v>7183.1</v>
      </c>
      <c r="AK70" s="6">
        <v>37343</v>
      </c>
      <c r="AL70" s="1">
        <v>1387.5002999999999</v>
      </c>
      <c r="AM70" s="1">
        <v>1045</v>
      </c>
      <c r="AN70" s="3">
        <f t="shared" si="7"/>
        <v>1449937.8134999999</v>
      </c>
      <c r="AS70" s="3" t="str">
        <f t="shared" si="8"/>
        <v/>
      </c>
      <c r="AX70" s="3" t="str">
        <f t="shared" si="9"/>
        <v/>
      </c>
      <c r="BC70" s="3" t="str">
        <f t="shared" si="10"/>
        <v/>
      </c>
      <c r="BE70" s="6">
        <v>37162</v>
      </c>
      <c r="BF70" s="1">
        <v>0.09</v>
      </c>
      <c r="BG70" s="1">
        <v>27863800</v>
      </c>
      <c r="BH70" s="3">
        <f t="shared" si="11"/>
        <v>2507742</v>
      </c>
      <c r="BJ70" s="6">
        <v>37343</v>
      </c>
      <c r="BK70" s="1">
        <v>6.74</v>
      </c>
      <c r="BL70" s="1">
        <v>2508700</v>
      </c>
      <c r="BM70" s="3">
        <f t="shared" si="12"/>
        <v>16908638</v>
      </c>
      <c r="BR70" s="3" t="str">
        <f t="shared" si="13"/>
        <v/>
      </c>
      <c r="BT70" s="6">
        <v>36616</v>
      </c>
      <c r="BU70" s="1">
        <v>7.25</v>
      </c>
      <c r="BV70" s="1">
        <v>5193500</v>
      </c>
      <c r="BW70" s="3">
        <f t="shared" si="14"/>
        <v>37652875</v>
      </c>
      <c r="CB70" s="3" t="str">
        <f t="shared" si="15"/>
        <v/>
      </c>
      <c r="CD70" s="6">
        <v>37343</v>
      </c>
      <c r="CE70" s="1">
        <v>1.5</v>
      </c>
      <c r="CF70" s="1">
        <v>208400</v>
      </c>
      <c r="CG70" s="3">
        <f t="shared" si="16"/>
        <v>312600</v>
      </c>
      <c r="CI70" s="6">
        <v>37343</v>
      </c>
      <c r="CJ70" s="1">
        <v>0.36</v>
      </c>
      <c r="CK70" s="1">
        <v>20370200</v>
      </c>
      <c r="CL70" s="3">
        <f t="shared" si="17"/>
        <v>7333272</v>
      </c>
      <c r="CQ70" s="3" t="str">
        <f t="shared" si="18"/>
        <v/>
      </c>
      <c r="CS70" s="6">
        <v>37343</v>
      </c>
      <c r="CT70" s="1">
        <v>1.65</v>
      </c>
      <c r="CU70" s="1">
        <v>797480</v>
      </c>
      <c r="CV70" s="3">
        <f t="shared" si="19"/>
        <v>1315842</v>
      </c>
      <c r="CX70" s="6">
        <v>37343</v>
      </c>
      <c r="CY70" s="1">
        <v>171.3</v>
      </c>
      <c r="CZ70" s="1">
        <v>360353</v>
      </c>
      <c r="DA70" s="3">
        <f t="shared" si="20"/>
        <v>61728468.900000006</v>
      </c>
      <c r="DC70" s="6">
        <v>37343</v>
      </c>
      <c r="DD70" s="1">
        <v>3.7989999999999999</v>
      </c>
      <c r="DE70" s="1">
        <v>176300</v>
      </c>
      <c r="DF70" s="3">
        <f t="shared" si="21"/>
        <v>669763.69999999995</v>
      </c>
      <c r="DK70" s="3" t="str">
        <f t="shared" si="22"/>
        <v/>
      </c>
      <c r="DM70" s="6">
        <v>37071</v>
      </c>
      <c r="DN70" s="1">
        <v>310</v>
      </c>
      <c r="DO70" s="1">
        <v>3521</v>
      </c>
      <c r="DP70" s="3">
        <f t="shared" si="23"/>
        <v>1091510</v>
      </c>
      <c r="DR70" s="6">
        <v>37343</v>
      </c>
      <c r="DS70" s="1">
        <v>105</v>
      </c>
      <c r="DT70" s="1">
        <v>27308</v>
      </c>
      <c r="DU70" s="3">
        <f t="shared" si="24"/>
        <v>2867340</v>
      </c>
      <c r="DZ70" s="3" t="str">
        <f t="shared" si="25"/>
        <v/>
      </c>
      <c r="EB70" s="6">
        <v>37343</v>
      </c>
      <c r="EC70" s="1">
        <v>14.2</v>
      </c>
      <c r="ED70" s="1">
        <v>38000</v>
      </c>
      <c r="EE70" s="3">
        <f t="shared" si="26"/>
        <v>539600</v>
      </c>
      <c r="EG70" s="6">
        <v>37343</v>
      </c>
      <c r="EH70" s="1">
        <v>827.99980000000005</v>
      </c>
      <c r="EI70" s="1">
        <v>16148</v>
      </c>
      <c r="EJ70" s="3">
        <f t="shared" si="27"/>
        <v>13370540.770400001</v>
      </c>
      <c r="EO70" s="3" t="str">
        <f t="shared" si="28"/>
        <v/>
      </c>
      <c r="ET70" s="3" t="str">
        <f t="shared" si="29"/>
        <v/>
      </c>
      <c r="EY70" s="3" t="str">
        <f t="shared" si="30"/>
        <v/>
      </c>
      <c r="FD70" s="3" t="str">
        <f t="shared" si="31"/>
        <v/>
      </c>
      <c r="FI70" s="3" t="str">
        <f t="shared" si="32"/>
        <v/>
      </c>
      <c r="FN70" s="3" t="str">
        <f t="shared" si="33"/>
        <v/>
      </c>
      <c r="FP70" s="6">
        <v>37343</v>
      </c>
      <c r="FQ70" s="1">
        <v>6.5000000000000002E-2</v>
      </c>
      <c r="FR70" s="1">
        <v>5863700</v>
      </c>
      <c r="FS70" s="3">
        <f t="shared" si="34"/>
        <v>381140.5</v>
      </c>
      <c r="FU70" s="6">
        <v>37343</v>
      </c>
      <c r="FV70" s="1">
        <v>700</v>
      </c>
      <c r="FW70" s="1">
        <v>339</v>
      </c>
      <c r="FX70" s="3">
        <f t="shared" si="35"/>
        <v>237300</v>
      </c>
      <c r="FZ70" s="6">
        <v>37343</v>
      </c>
      <c r="GA70" s="1">
        <v>432</v>
      </c>
      <c r="GB70" s="1">
        <v>13266</v>
      </c>
      <c r="GC70" s="3">
        <f t="shared" si="36"/>
        <v>5730912</v>
      </c>
      <c r="GE70" s="6">
        <v>37256</v>
      </c>
      <c r="GF70" s="1">
        <v>1800.0001999999999</v>
      </c>
      <c r="GG70" s="1">
        <v>2</v>
      </c>
      <c r="GH70" s="3">
        <f t="shared" si="37"/>
        <v>3600.0003999999999</v>
      </c>
      <c r="GM70" s="3" t="str">
        <f t="shared" si="38"/>
        <v/>
      </c>
      <c r="GR70" s="3" t="str">
        <f t="shared" si="39"/>
        <v/>
      </c>
      <c r="GW70" s="3" t="str">
        <f t="shared" si="40"/>
        <v/>
      </c>
      <c r="HB70" s="3" t="str">
        <f t="shared" si="41"/>
        <v/>
      </c>
      <c r="HG70" s="3" t="str">
        <f t="shared" si="42"/>
        <v/>
      </c>
      <c r="HL70" s="3" t="str">
        <f t="shared" si="43"/>
        <v/>
      </c>
      <c r="HN70" s="6">
        <v>37343</v>
      </c>
      <c r="HO70" s="1">
        <v>0.18</v>
      </c>
      <c r="HP70" s="1">
        <v>192900</v>
      </c>
      <c r="HQ70" s="3">
        <f t="shared" si="44"/>
        <v>34722</v>
      </c>
      <c r="HS70" s="6">
        <v>37343</v>
      </c>
      <c r="HT70" s="1">
        <v>33.74</v>
      </c>
      <c r="HU70" s="1">
        <v>202629</v>
      </c>
      <c r="HV70" s="3">
        <f t="shared" si="45"/>
        <v>6836702.46</v>
      </c>
      <c r="IA70" s="3" t="str">
        <f t="shared" si="46"/>
        <v/>
      </c>
      <c r="IC70" s="6">
        <v>37256</v>
      </c>
      <c r="ID70" s="1">
        <v>4</v>
      </c>
      <c r="IE70" s="1">
        <v>1216</v>
      </c>
      <c r="IF70" s="3">
        <f t="shared" si="47"/>
        <v>4864</v>
      </c>
      <c r="IH70" s="6">
        <v>37343</v>
      </c>
      <c r="II70" s="1">
        <v>4.2</v>
      </c>
      <c r="IJ70" s="1">
        <v>160693</v>
      </c>
      <c r="IK70" s="3">
        <f t="shared" si="48"/>
        <v>674910.6</v>
      </c>
      <c r="IP70" s="3" t="str">
        <f t="shared" si="49"/>
        <v/>
      </c>
      <c r="IR70" s="6">
        <v>37343</v>
      </c>
      <c r="IS70" s="1">
        <v>529.2002</v>
      </c>
      <c r="IT70" s="1">
        <v>1181</v>
      </c>
      <c r="IU70" s="3">
        <f t="shared" si="50"/>
        <v>624985.4362</v>
      </c>
      <c r="IZ70" s="3" t="str">
        <f t="shared" si="51"/>
        <v/>
      </c>
      <c r="JE70" s="3" t="str">
        <f t="shared" si="52"/>
        <v/>
      </c>
      <c r="JG70" s="6">
        <v>37343</v>
      </c>
      <c r="JH70" s="1">
        <v>16.649999999999999</v>
      </c>
      <c r="JI70" s="1">
        <v>1250300</v>
      </c>
      <c r="JJ70" s="3">
        <f t="shared" si="53"/>
        <v>20817495</v>
      </c>
      <c r="JO70" s="3" t="str">
        <f t="shared" si="54"/>
        <v/>
      </c>
      <c r="JT70" s="3" t="str">
        <f t="shared" si="55"/>
        <v/>
      </c>
      <c r="JY70" s="3" t="str">
        <f t="shared" si="56"/>
        <v/>
      </c>
      <c r="KA70" s="6">
        <v>36160</v>
      </c>
      <c r="KB70" s="1">
        <v>7.8125</v>
      </c>
      <c r="KC70" s="1">
        <v>72200</v>
      </c>
      <c r="KD70" s="3">
        <f t="shared" si="57"/>
        <v>564062.5</v>
      </c>
      <c r="KI70" s="3" t="str">
        <f t="shared" si="58"/>
        <v/>
      </c>
      <c r="KN70" s="3" t="str">
        <f t="shared" si="59"/>
        <v/>
      </c>
      <c r="KS70" s="3" t="str">
        <f t="shared" si="60"/>
        <v/>
      </c>
      <c r="KU70" s="6">
        <v>37343</v>
      </c>
      <c r="KV70" s="1">
        <v>3.1</v>
      </c>
      <c r="KW70" s="1">
        <v>2061100</v>
      </c>
      <c r="KX70" s="3">
        <f t="shared" si="61"/>
        <v>6389410</v>
      </c>
      <c r="LC70" s="3" t="str">
        <f t="shared" si="62"/>
        <v/>
      </c>
      <c r="LE70" s="6">
        <v>37343</v>
      </c>
      <c r="LF70" s="1">
        <v>0.32</v>
      </c>
      <c r="LG70" s="1">
        <v>988800</v>
      </c>
      <c r="LH70" s="3">
        <f t="shared" si="63"/>
        <v>316416</v>
      </c>
      <c r="LJ70" s="6">
        <v>37343</v>
      </c>
      <c r="LK70" s="1">
        <v>105</v>
      </c>
      <c r="LL70" s="1">
        <v>20280</v>
      </c>
      <c r="LM70" s="3">
        <f t="shared" si="64"/>
        <v>2129400</v>
      </c>
      <c r="LO70" s="6">
        <v>36980</v>
      </c>
      <c r="LP70" s="1">
        <v>0.60899999999999999</v>
      </c>
      <c r="LQ70" s="1">
        <v>23700</v>
      </c>
      <c r="LR70" s="3">
        <f t="shared" si="65"/>
        <v>14433.3</v>
      </c>
      <c r="LW70" s="3" t="str">
        <f t="shared" si="66"/>
        <v/>
      </c>
      <c r="MB70" s="3" t="str">
        <f t="shared" si="67"/>
        <v/>
      </c>
      <c r="MD70" s="6">
        <v>37343</v>
      </c>
      <c r="ME70" s="1">
        <v>6.5000000000000002E-2</v>
      </c>
      <c r="MF70" s="1">
        <v>1044600</v>
      </c>
      <c r="MG70" s="3">
        <f t="shared" si="68"/>
        <v>67899</v>
      </c>
      <c r="ML70" s="3" t="str">
        <f t="shared" si="69"/>
        <v/>
      </c>
      <c r="MQ70" s="3" t="str">
        <f t="shared" si="70"/>
        <v/>
      </c>
      <c r="MV70" s="3" t="str">
        <f t="shared" si="71"/>
        <v/>
      </c>
      <c r="NA70" s="3" t="str">
        <f t="shared" si="72"/>
        <v/>
      </c>
      <c r="NC70" s="6">
        <v>37343</v>
      </c>
      <c r="ND70" s="1">
        <v>0.6</v>
      </c>
      <c r="NE70" s="1">
        <v>846400</v>
      </c>
      <c r="NF70" s="3">
        <f t="shared" si="73"/>
        <v>507840</v>
      </c>
      <c r="NK70" s="3" t="str">
        <f t="shared" si="74"/>
        <v/>
      </c>
      <c r="NM70" s="6">
        <v>37343</v>
      </c>
      <c r="NN70" s="1">
        <v>6024.9584459999996</v>
      </c>
      <c r="NO70" s="1">
        <v>0</v>
      </c>
      <c r="NP70" s="3" t="str">
        <f t="shared" si="75"/>
        <v/>
      </c>
      <c r="NR70" s="6">
        <v>37343</v>
      </c>
      <c r="NS70" s="1">
        <v>115</v>
      </c>
      <c r="NT70" s="1">
        <v>2509230</v>
      </c>
      <c r="NU70" s="3">
        <f t="shared" si="76"/>
        <v>288561450</v>
      </c>
      <c r="NZ70" s="3" t="str">
        <f t="shared" si="77"/>
        <v/>
      </c>
      <c r="OB70" s="6">
        <v>37343</v>
      </c>
      <c r="OC70" s="1">
        <v>3.8673000000000002</v>
      </c>
      <c r="OD70" s="1">
        <v>405400</v>
      </c>
      <c r="OE70" s="3">
        <f t="shared" si="78"/>
        <v>1567803.4200000002</v>
      </c>
      <c r="OG70" s="6">
        <v>37343</v>
      </c>
      <c r="OH70" s="1">
        <v>7.4999999999999997E-2</v>
      </c>
      <c r="OI70" s="1">
        <v>18152</v>
      </c>
      <c r="OJ70" s="3">
        <f t="shared" si="79"/>
        <v>1361.3999999999999</v>
      </c>
      <c r="OO70" s="3" t="str">
        <f t="shared" si="80"/>
        <v/>
      </c>
      <c r="OQ70" s="6">
        <v>37343</v>
      </c>
      <c r="OR70" s="1">
        <v>506.4</v>
      </c>
      <c r="OS70" s="1">
        <v>4895</v>
      </c>
      <c r="OT70" s="3">
        <f t="shared" si="81"/>
        <v>2478828</v>
      </c>
      <c r="OV70" s="6">
        <v>37343</v>
      </c>
      <c r="OW70" s="1">
        <v>0.65</v>
      </c>
      <c r="OX70" s="1">
        <v>200000</v>
      </c>
      <c r="OY70" s="3">
        <f t="shared" si="82"/>
        <v>130000</v>
      </c>
      <c r="PA70" s="6">
        <v>37343</v>
      </c>
      <c r="PB70" s="1">
        <v>1.22</v>
      </c>
      <c r="PC70" s="1">
        <v>780000</v>
      </c>
      <c r="PD70" s="3">
        <f t="shared" si="83"/>
        <v>951600</v>
      </c>
      <c r="PI70" s="3" t="str">
        <f t="shared" si="84"/>
        <v/>
      </c>
      <c r="PK70" s="6">
        <v>37343</v>
      </c>
      <c r="PL70" s="1">
        <v>0.65</v>
      </c>
      <c r="PM70" s="1">
        <v>33000</v>
      </c>
      <c r="PN70" s="3">
        <f t="shared" si="85"/>
        <v>21450</v>
      </c>
      <c r="PS70" s="3" t="str">
        <f t="shared" si="86"/>
        <v/>
      </c>
      <c r="PX70" s="3" t="str">
        <f t="shared" si="87"/>
        <v/>
      </c>
      <c r="QC70" s="3" t="str">
        <f t="shared" si="88"/>
        <v/>
      </c>
      <c r="QE70" s="6">
        <v>37343</v>
      </c>
      <c r="QF70" s="1">
        <v>3.2</v>
      </c>
      <c r="QG70" s="1">
        <v>314900</v>
      </c>
      <c r="QH70" s="3">
        <f t="shared" si="89"/>
        <v>1007680</v>
      </c>
      <c r="QJ70" s="6">
        <v>36341</v>
      </c>
      <c r="QK70" s="1">
        <v>180</v>
      </c>
      <c r="QL70" s="1">
        <v>38</v>
      </c>
      <c r="QM70" s="3">
        <f t="shared" si="90"/>
        <v>6840</v>
      </c>
      <c r="QO70" s="6">
        <v>37343</v>
      </c>
      <c r="QP70" s="1">
        <v>4.5999999999999996</v>
      </c>
      <c r="QQ70" s="1">
        <v>190800</v>
      </c>
      <c r="QR70" s="3">
        <f t="shared" si="91"/>
        <v>877679.99999999988</v>
      </c>
      <c r="QT70" s="6">
        <v>37343</v>
      </c>
      <c r="QU70" s="1">
        <v>389.25</v>
      </c>
      <c r="QV70" s="1">
        <v>827332</v>
      </c>
      <c r="QW70" s="3">
        <f t="shared" si="92"/>
        <v>322038981</v>
      </c>
      <c r="RB70" s="3" t="str">
        <f t="shared" si="93"/>
        <v/>
      </c>
      <c r="RG70" s="3" t="str">
        <f t="shared" si="94"/>
        <v/>
      </c>
      <c r="RL70" s="3" t="str">
        <f t="shared" si="95"/>
        <v/>
      </c>
      <c r="RN70" s="6">
        <v>37343</v>
      </c>
      <c r="RO70" s="1">
        <v>180</v>
      </c>
      <c r="RP70" s="1">
        <v>3277110</v>
      </c>
      <c r="RQ70" s="3">
        <f t="shared" si="96"/>
        <v>589879800</v>
      </c>
      <c r="RV70" s="3" t="str">
        <f t="shared" si="97"/>
        <v/>
      </c>
      <c r="SA70" s="3" t="str">
        <f t="shared" si="98"/>
        <v/>
      </c>
      <c r="SF70" s="3" t="str">
        <f t="shared" si="99"/>
        <v/>
      </c>
      <c r="SH70" s="6">
        <v>37343</v>
      </c>
      <c r="SI70" s="1">
        <v>18.2</v>
      </c>
      <c r="SJ70" s="1">
        <v>547180</v>
      </c>
      <c r="SK70" s="3">
        <f t="shared" si="100"/>
        <v>9958676</v>
      </c>
      <c r="SM70" s="6">
        <v>37162</v>
      </c>
      <c r="SN70" s="1">
        <v>32000</v>
      </c>
      <c r="SO70" s="1">
        <v>1</v>
      </c>
      <c r="SP70" s="3">
        <f t="shared" si="101"/>
        <v>32000</v>
      </c>
      <c r="SU70" s="3" t="str">
        <f t="shared" si="102"/>
        <v/>
      </c>
      <c r="SZ70" s="3" t="str">
        <f t="shared" si="103"/>
        <v/>
      </c>
      <c r="TE70" s="3" t="str">
        <f t="shared" si="104"/>
        <v/>
      </c>
      <c r="TG70" s="6">
        <v>37343</v>
      </c>
      <c r="TH70" s="1">
        <v>38.6</v>
      </c>
      <c r="TI70" s="1">
        <v>718660</v>
      </c>
      <c r="TJ70" s="3">
        <f t="shared" si="105"/>
        <v>27740276</v>
      </c>
      <c r="TO70" s="3" t="str">
        <f t="shared" si="106"/>
        <v/>
      </c>
      <c r="TQ70" s="6">
        <v>37343</v>
      </c>
      <c r="TR70" s="1">
        <v>38.555</v>
      </c>
      <c r="TS70" s="1">
        <v>1907927</v>
      </c>
      <c r="TT70" s="3">
        <f t="shared" si="107"/>
        <v>73560125.484999999</v>
      </c>
      <c r="TY70" s="3" t="str">
        <f t="shared" si="108"/>
        <v/>
      </c>
      <c r="UA70" s="6">
        <v>37343</v>
      </c>
      <c r="UB70" s="1">
        <v>9.06</v>
      </c>
      <c r="UC70" s="1">
        <v>6295199</v>
      </c>
      <c r="UD70" s="3">
        <f t="shared" si="109"/>
        <v>57034502.940000005</v>
      </c>
      <c r="UI70" s="3" t="str">
        <f t="shared" si="110"/>
        <v/>
      </c>
      <c r="UN70" s="3" t="str">
        <f t="shared" si="111"/>
        <v/>
      </c>
      <c r="UP70" s="6">
        <v>37343</v>
      </c>
      <c r="UQ70" s="1">
        <v>16</v>
      </c>
      <c r="UR70" s="1">
        <v>19800</v>
      </c>
      <c r="US70" s="3">
        <f t="shared" si="112"/>
        <v>316800</v>
      </c>
      <c r="UX70" s="3" t="str">
        <f t="shared" si="113"/>
        <v/>
      </c>
      <c r="VC70" s="3" t="str">
        <f t="shared" si="114"/>
        <v/>
      </c>
      <c r="VH70" s="3" t="str">
        <f t="shared" si="115"/>
        <v/>
      </c>
      <c r="VM70" s="3" t="str">
        <f t="shared" si="116"/>
        <v/>
      </c>
      <c r="VO70" s="6">
        <v>37343</v>
      </c>
      <c r="VP70" s="1">
        <v>210</v>
      </c>
      <c r="VQ70" s="1">
        <v>5847</v>
      </c>
      <c r="VR70" s="3">
        <f t="shared" si="117"/>
        <v>1227870</v>
      </c>
      <c r="VT70" s="6">
        <v>37343</v>
      </c>
      <c r="VU70" s="1">
        <v>3</v>
      </c>
      <c r="VV70" s="1">
        <v>76550</v>
      </c>
      <c r="VW70" s="3">
        <f t="shared" si="118"/>
        <v>229650</v>
      </c>
      <c r="VY70" s="6">
        <v>37343</v>
      </c>
      <c r="VZ70" s="1">
        <v>4.28</v>
      </c>
      <c r="WA70" s="1">
        <v>116700</v>
      </c>
      <c r="WB70" s="3">
        <f t="shared" si="119"/>
        <v>499476</v>
      </c>
      <c r="WG70" s="3" t="str">
        <f t="shared" si="120"/>
        <v/>
      </c>
      <c r="WL70" s="3" t="str">
        <f t="shared" si="121"/>
        <v/>
      </c>
      <c r="WQ70" s="3" t="str">
        <f t="shared" si="122"/>
        <v/>
      </c>
      <c r="WV70" s="3" t="str">
        <f t="shared" si="123"/>
        <v/>
      </c>
      <c r="WX70" s="6">
        <v>37343</v>
      </c>
      <c r="WY70" s="1">
        <v>8.86</v>
      </c>
      <c r="WZ70" s="1">
        <v>30176000</v>
      </c>
      <c r="XA70" s="3">
        <f t="shared" si="124"/>
        <v>267359359.99999997</v>
      </c>
      <c r="XC70" s="6">
        <v>37343</v>
      </c>
      <c r="XD70" s="1">
        <v>10</v>
      </c>
      <c r="XE70" s="1">
        <v>1631300</v>
      </c>
      <c r="XF70" s="3">
        <f t="shared" si="125"/>
        <v>16313000</v>
      </c>
      <c r="XK70" s="3" t="str">
        <f t="shared" si="126"/>
        <v/>
      </c>
      <c r="XP70" s="3" t="str">
        <f t="shared" si="127"/>
        <v/>
      </c>
      <c r="XU70" s="3" t="str">
        <f t="shared" si="128"/>
        <v/>
      </c>
      <c r="XW70" s="6">
        <v>37343</v>
      </c>
      <c r="XX70" s="1">
        <v>520</v>
      </c>
      <c r="XY70" s="1">
        <v>4255</v>
      </c>
      <c r="XZ70" s="3">
        <f t="shared" si="129"/>
        <v>2212600</v>
      </c>
      <c r="YE70" s="3" t="str">
        <f t="shared" si="130"/>
        <v/>
      </c>
      <c r="YG70" s="6">
        <v>37343</v>
      </c>
      <c r="YH70" s="1">
        <v>231</v>
      </c>
      <c r="YI70" s="1">
        <v>1274376</v>
      </c>
      <c r="YJ70" s="3">
        <f t="shared" si="131"/>
        <v>294380856</v>
      </c>
      <c r="YL70" s="6">
        <v>37343</v>
      </c>
      <c r="YM70" s="1">
        <v>4.67</v>
      </c>
      <c r="YN70" s="1">
        <v>708600</v>
      </c>
      <c r="YO70" s="3">
        <f t="shared" si="132"/>
        <v>3309162</v>
      </c>
      <c r="YT70" s="3" t="str">
        <f t="shared" si="133"/>
        <v/>
      </c>
      <c r="YY70" s="3" t="str">
        <f t="shared" si="134"/>
        <v/>
      </c>
      <c r="ZD70" s="3" t="str">
        <f t="shared" si="135"/>
        <v/>
      </c>
      <c r="ZI70" s="3" t="str">
        <f t="shared" si="136"/>
        <v/>
      </c>
      <c r="ZK70" s="6">
        <v>37343</v>
      </c>
      <c r="ZL70" s="1">
        <v>4.9399999999999995</v>
      </c>
      <c r="ZM70" s="1">
        <v>7134100</v>
      </c>
      <c r="ZN70" s="3">
        <f t="shared" si="137"/>
        <v>35242454</v>
      </c>
      <c r="ZS70" s="3" t="str">
        <f t="shared" si="138"/>
        <v/>
      </c>
      <c r="ZX70" s="3" t="str">
        <f t="shared" si="139"/>
        <v/>
      </c>
      <c r="AAC70" s="3" t="str">
        <f t="shared" si="140"/>
        <v/>
      </c>
      <c r="AAH70" s="3" t="str">
        <f t="shared" si="141"/>
        <v/>
      </c>
      <c r="AAM70" s="3" t="str">
        <f t="shared" si="142"/>
        <v/>
      </c>
      <c r="AAR70" s="3" t="str">
        <f t="shared" si="143"/>
        <v/>
      </c>
      <c r="AAW70" s="3" t="str">
        <f t="shared" si="144"/>
        <v/>
      </c>
      <c r="ABB70" s="3" t="str">
        <f t="shared" si="145"/>
        <v/>
      </c>
      <c r="ABG70" s="3" t="str">
        <f t="shared" si="146"/>
        <v/>
      </c>
      <c r="ABL70" s="3" t="str">
        <f t="shared" si="147"/>
        <v/>
      </c>
      <c r="ABN70" s="6">
        <v>37343</v>
      </c>
      <c r="ABO70" s="1">
        <v>4.3899999999999997</v>
      </c>
      <c r="ABP70" s="1">
        <v>521100</v>
      </c>
      <c r="ABQ70" s="3">
        <f t="shared" si="148"/>
        <v>2287629</v>
      </c>
      <c r="ABV70" s="3" t="str">
        <f t="shared" si="149"/>
        <v/>
      </c>
      <c r="ABX70" s="6">
        <v>37343</v>
      </c>
      <c r="ABY70" s="1">
        <v>1.9167000000000001</v>
      </c>
      <c r="ABZ70" s="1">
        <v>160020</v>
      </c>
      <c r="ACA70" s="3">
        <f t="shared" si="150"/>
        <v>306710.33400000003</v>
      </c>
      <c r="ACC70" s="6">
        <v>37343</v>
      </c>
      <c r="ACD70" s="1">
        <v>63.68</v>
      </c>
      <c r="ACE70" s="1">
        <v>2396613</v>
      </c>
      <c r="ACF70" s="3">
        <f t="shared" si="151"/>
        <v>152616315.84</v>
      </c>
      <c r="ACK70" s="3" t="str">
        <f t="shared" si="152"/>
        <v/>
      </c>
      <c r="ACP70" s="3" t="str">
        <f t="shared" si="153"/>
        <v/>
      </c>
      <c r="ACU70" s="3" t="str">
        <f t="shared" si="154"/>
        <v/>
      </c>
      <c r="ACZ70" s="3" t="str">
        <f t="shared" si="155"/>
        <v/>
      </c>
      <c r="ADB70" s="6">
        <v>37343</v>
      </c>
      <c r="ADC70" s="1">
        <v>5.91</v>
      </c>
      <c r="ADD70" s="1">
        <v>7844000</v>
      </c>
      <c r="ADE70" s="3">
        <f t="shared" si="156"/>
        <v>46358040</v>
      </c>
      <c r="ADG70" s="6">
        <v>37343</v>
      </c>
      <c r="ADH70" s="1">
        <v>11.6</v>
      </c>
      <c r="ADI70" s="1">
        <v>86376100</v>
      </c>
      <c r="ADJ70" s="3">
        <f t="shared" si="157"/>
        <v>1001962760</v>
      </c>
      <c r="ADL70" s="6">
        <v>37343</v>
      </c>
      <c r="ADM70" s="1">
        <v>2.9</v>
      </c>
      <c r="ADN70" s="1">
        <v>5968800</v>
      </c>
      <c r="ADO70" s="3">
        <f t="shared" si="158"/>
        <v>17309520</v>
      </c>
      <c r="ADT70" s="3" t="str">
        <f t="shared" si="159"/>
        <v/>
      </c>
      <c r="ADY70" s="3" t="str">
        <f t="shared" si="160"/>
        <v/>
      </c>
      <c r="AED70" s="3" t="str">
        <f t="shared" si="161"/>
        <v/>
      </c>
      <c r="AEF70" s="6">
        <v>37343</v>
      </c>
      <c r="AEG70" s="1">
        <v>9.6203000000000003</v>
      </c>
      <c r="AEH70" s="1">
        <v>180243</v>
      </c>
      <c r="AEI70" s="3">
        <f t="shared" si="162"/>
        <v>1733991.7328999999</v>
      </c>
      <c r="AEN70" s="3" t="str">
        <f t="shared" si="163"/>
        <v/>
      </c>
      <c r="AES70" s="3" t="str">
        <f t="shared" si="164"/>
        <v/>
      </c>
      <c r="AEU70" s="6">
        <v>37343</v>
      </c>
      <c r="AEV70" s="1">
        <v>7.79</v>
      </c>
      <c r="AEW70" s="1">
        <v>7550300</v>
      </c>
      <c r="AEX70" s="3">
        <f t="shared" si="165"/>
        <v>58816837</v>
      </c>
      <c r="AEZ70" s="6">
        <v>37343</v>
      </c>
      <c r="AFA70" s="1">
        <v>18.139500000000002</v>
      </c>
      <c r="AFB70" s="1">
        <v>12717200</v>
      </c>
      <c r="AFC70" s="3">
        <f t="shared" si="166"/>
        <v>230683649.40000004</v>
      </c>
      <c r="AFH70" s="3" t="str">
        <f t="shared" si="167"/>
        <v/>
      </c>
      <c r="AFM70" s="3" t="str">
        <f t="shared" si="168"/>
        <v/>
      </c>
      <c r="AFR70" s="3" t="str">
        <f t="shared" si="169"/>
        <v/>
      </c>
      <c r="AFW70" s="3" t="str">
        <f t="shared" si="170"/>
        <v/>
      </c>
      <c r="AGB70" s="3" t="str">
        <f t="shared" si="171"/>
        <v/>
      </c>
      <c r="AGD70" s="6">
        <v>37343</v>
      </c>
      <c r="AGE70" s="1">
        <v>7.1904000000000003</v>
      </c>
      <c r="AGF70" s="1">
        <v>15870800</v>
      </c>
      <c r="AGG70" s="3">
        <f t="shared" si="172"/>
        <v>114117400.32000001</v>
      </c>
      <c r="AGL70" s="3" t="str">
        <f t="shared" si="173"/>
        <v/>
      </c>
      <c r="AGQ70" s="3" t="str">
        <f t="shared" si="174"/>
        <v/>
      </c>
      <c r="AGS70" s="6">
        <v>37343</v>
      </c>
      <c r="AGT70" s="1">
        <v>5</v>
      </c>
      <c r="AGU70" s="1">
        <v>1558000</v>
      </c>
      <c r="AGV70" s="3">
        <f t="shared" si="175"/>
        <v>7790000</v>
      </c>
      <c r="AGX70" s="6">
        <v>37343</v>
      </c>
      <c r="AGY70" s="1">
        <v>10.7</v>
      </c>
      <c r="AGZ70" s="1">
        <v>15320700</v>
      </c>
      <c r="AHA70" s="3">
        <f t="shared" si="176"/>
        <v>163931490</v>
      </c>
      <c r="AHC70" s="6">
        <v>37343</v>
      </c>
      <c r="AHD70" s="1">
        <v>3.7</v>
      </c>
      <c r="AHE70" s="1">
        <v>1649900</v>
      </c>
      <c r="AHF70" s="3">
        <f t="shared" si="177"/>
        <v>6104630</v>
      </c>
      <c r="AHK70" s="3" t="str">
        <f t="shared" si="178"/>
        <v/>
      </c>
      <c r="AHP70" s="3" t="str">
        <f t="shared" si="179"/>
        <v/>
      </c>
      <c r="AHU70" s="3" t="str">
        <f t="shared" si="180"/>
        <v/>
      </c>
      <c r="AHZ70" s="3" t="str">
        <f t="shared" si="181"/>
        <v/>
      </c>
      <c r="AIE70" s="3" t="str">
        <f t="shared" si="182"/>
        <v/>
      </c>
      <c r="AIJ70" s="3" t="str">
        <f t="shared" si="183"/>
        <v/>
      </c>
      <c r="AIO70" s="3" t="str">
        <f t="shared" si="184"/>
        <v/>
      </c>
      <c r="AIT70" s="3" t="str">
        <f t="shared" si="185"/>
        <v/>
      </c>
      <c r="AIY70" s="3" t="str">
        <f t="shared" si="186"/>
        <v/>
      </c>
      <c r="AJD70" s="3" t="str">
        <f t="shared" si="187"/>
        <v/>
      </c>
      <c r="AJI70" s="3" t="str">
        <f t="shared" si="188"/>
        <v/>
      </c>
      <c r="AJN70" s="3" t="str">
        <f t="shared" si="189"/>
        <v/>
      </c>
      <c r="AJS70" s="3" t="str">
        <f t="shared" si="190"/>
        <v/>
      </c>
      <c r="AJU70" s="6">
        <v>37343</v>
      </c>
      <c r="AJV70" s="1">
        <v>17.149999999999999</v>
      </c>
      <c r="AJW70" s="1">
        <v>9421500</v>
      </c>
      <c r="AJX70" s="3">
        <f t="shared" si="191"/>
        <v>161578725</v>
      </c>
      <c r="AKC70" s="3" t="str">
        <f t="shared" si="192"/>
        <v/>
      </c>
      <c r="AKH70" s="3" t="str">
        <f t="shared" si="193"/>
        <v/>
      </c>
      <c r="AKM70" s="3" t="str">
        <f t="shared" si="194"/>
        <v/>
      </c>
      <c r="AKR70" s="3" t="str">
        <f t="shared" si="195"/>
        <v/>
      </c>
      <c r="AKT70" s="6">
        <v>37343</v>
      </c>
      <c r="AKU70" s="1">
        <v>8.3000000000000007</v>
      </c>
      <c r="AKV70" s="1">
        <v>804100</v>
      </c>
      <c r="AKW70" s="3">
        <f t="shared" si="196"/>
        <v>6674030.0000000009</v>
      </c>
      <c r="AKY70" s="6">
        <v>37343</v>
      </c>
      <c r="AKZ70" s="1">
        <v>31.95</v>
      </c>
      <c r="ALA70" s="1">
        <v>262778</v>
      </c>
      <c r="ALB70" s="3">
        <f t="shared" si="197"/>
        <v>8395757.0999999996</v>
      </c>
      <c r="ALG70" s="3" t="str">
        <f t="shared" si="198"/>
        <v/>
      </c>
      <c r="ALI70" s="6">
        <v>37343</v>
      </c>
      <c r="ALJ70" s="1">
        <v>4.3499999999999996</v>
      </c>
      <c r="ALK70" s="1">
        <v>10554900</v>
      </c>
      <c r="ALL70" s="3">
        <f t="shared" si="199"/>
        <v>45913814.999999993</v>
      </c>
      <c r="ALQ70" s="3" t="str">
        <f t="shared" si="200"/>
        <v/>
      </c>
      <c r="ALV70" s="3" t="str">
        <f t="shared" si="201"/>
        <v/>
      </c>
      <c r="AMA70" s="3" t="str">
        <f t="shared" si="202"/>
        <v/>
      </c>
      <c r="AMF70" s="3" t="str">
        <f t="shared" si="203"/>
        <v/>
      </c>
      <c r="AMK70" s="3" t="str">
        <f t="shared" si="204"/>
        <v/>
      </c>
      <c r="AMP70" s="3" t="str">
        <f t="shared" si="205"/>
        <v/>
      </c>
      <c r="AMU70" s="3" t="str">
        <f t="shared" si="206"/>
        <v/>
      </c>
      <c r="AMZ70" s="3" t="str">
        <f t="shared" si="207"/>
        <v/>
      </c>
      <c r="ANB70" s="6">
        <v>37343</v>
      </c>
      <c r="ANC70" s="1">
        <v>18.440000000000001</v>
      </c>
      <c r="AND70" s="1">
        <v>5105200</v>
      </c>
      <c r="ANE70" s="3">
        <f t="shared" si="208"/>
        <v>94139888</v>
      </c>
      <c r="ANJ70" s="3" t="str">
        <f t="shared" si="209"/>
        <v/>
      </c>
      <c r="ANO70" s="3" t="str">
        <f t="shared" si="210"/>
        <v/>
      </c>
      <c r="ANT70" s="3" t="str">
        <f t="shared" si="211"/>
        <v/>
      </c>
      <c r="ANV70" s="6">
        <v>37343</v>
      </c>
      <c r="ANW70" s="1">
        <v>11.69</v>
      </c>
      <c r="ANX70" s="1">
        <v>10089800</v>
      </c>
      <c r="ANY70" s="3">
        <f t="shared" si="212"/>
        <v>117949762</v>
      </c>
      <c r="AOD70" s="3" t="str">
        <f t="shared" si="213"/>
        <v/>
      </c>
      <c r="AOI70" s="3" t="str">
        <f t="shared" si="214"/>
        <v/>
      </c>
      <c r="AOK70" s="6">
        <v>37343</v>
      </c>
      <c r="AOL70" s="1">
        <v>208</v>
      </c>
      <c r="AOM70" s="1">
        <v>13644</v>
      </c>
      <c r="AON70" s="3">
        <f t="shared" si="215"/>
        <v>2837952</v>
      </c>
      <c r="AOS70" s="3" t="str">
        <f t="shared" si="216"/>
        <v/>
      </c>
      <c r="AOX70" s="3" t="str">
        <f t="shared" si="217"/>
        <v/>
      </c>
      <c r="APC70" s="3" t="str">
        <f t="shared" si="218"/>
        <v/>
      </c>
      <c r="APH70" s="3" t="str">
        <f t="shared" si="219"/>
        <v/>
      </c>
      <c r="APM70" s="3" t="str">
        <f t="shared" si="220"/>
        <v/>
      </c>
      <c r="APR70" s="3" t="str">
        <f t="shared" si="221"/>
        <v/>
      </c>
      <c r="APW70" s="3" t="str">
        <f t="shared" si="222"/>
        <v/>
      </c>
      <c r="AQB70" s="3" t="str">
        <f t="shared" si="223"/>
        <v/>
      </c>
      <c r="AQG70" s="3" t="str">
        <f t="shared" si="224"/>
        <v/>
      </c>
      <c r="AQL70" s="3" t="str">
        <f t="shared" si="225"/>
        <v/>
      </c>
      <c r="AQQ70" s="3" t="str">
        <f t="shared" si="226"/>
        <v/>
      </c>
      <c r="AQS70" s="6">
        <v>37343</v>
      </c>
      <c r="AQT70" s="1">
        <v>6.4</v>
      </c>
      <c r="AQU70" s="1">
        <v>2202100</v>
      </c>
      <c r="AQV70" s="3">
        <f t="shared" si="227"/>
        <v>14093440</v>
      </c>
      <c r="ARA70" s="3" t="str">
        <f t="shared" si="228"/>
        <v/>
      </c>
      <c r="ARF70" s="3" t="str">
        <f t="shared" si="229"/>
        <v/>
      </c>
      <c r="ARH70" s="6">
        <v>37343</v>
      </c>
      <c r="ARI70" s="1">
        <v>0.86</v>
      </c>
      <c r="ARJ70" s="1">
        <v>2603200</v>
      </c>
      <c r="ARK70" s="3">
        <f t="shared" si="230"/>
        <v>2238752</v>
      </c>
      <c r="ARP70" s="3" t="str">
        <f t="shared" si="231"/>
        <v/>
      </c>
      <c r="ARU70" s="3" t="str">
        <f t="shared" si="232"/>
        <v/>
      </c>
      <c r="ARZ70" s="3" t="str">
        <f t="shared" si="233"/>
        <v/>
      </c>
      <c r="ASE70" s="3" t="str">
        <f t="shared" si="234"/>
        <v/>
      </c>
      <c r="ASJ70" s="3" t="str">
        <f t="shared" si="235"/>
        <v/>
      </c>
      <c r="ASO70" s="3" t="str">
        <f t="shared" si="236"/>
        <v/>
      </c>
      <c r="AST70" s="3" t="str">
        <f t="shared" si="237"/>
        <v/>
      </c>
      <c r="ASY70" s="3" t="str">
        <f t="shared" si="238"/>
        <v/>
      </c>
      <c r="ATD70" s="3" t="str">
        <f t="shared" si="239"/>
        <v/>
      </c>
      <c r="ATF70" s="6">
        <v>37343</v>
      </c>
      <c r="ATG70" s="1">
        <v>10.4</v>
      </c>
      <c r="ATH70" s="1">
        <v>288870600</v>
      </c>
      <c r="ATI70" s="3">
        <f t="shared" si="240"/>
        <v>3004254240</v>
      </c>
      <c r="ATN70" s="3" t="str">
        <f t="shared" si="241"/>
        <v/>
      </c>
      <c r="ATS70" s="3" t="str">
        <f t="shared" si="242"/>
        <v/>
      </c>
      <c r="ATX70" s="3" t="str">
        <f t="shared" si="243"/>
        <v/>
      </c>
      <c r="ATZ70" s="6">
        <v>37343</v>
      </c>
      <c r="AUA70" s="1">
        <v>13.533300000000001</v>
      </c>
      <c r="AUB70" s="1">
        <v>1065600</v>
      </c>
      <c r="AUC70" s="3">
        <f t="shared" si="244"/>
        <v>14421084.48</v>
      </c>
      <c r="AUH70" s="3" t="str">
        <f t="shared" si="245"/>
        <v/>
      </c>
      <c r="AUM70" s="3" t="str">
        <f t="shared" si="246"/>
        <v/>
      </c>
      <c r="AUR70" s="3" t="str">
        <f t="shared" si="247"/>
        <v/>
      </c>
      <c r="AUW70" s="3" t="str">
        <f t="shared" si="248"/>
        <v/>
      </c>
      <c r="AVB70" s="3" t="str">
        <f t="shared" si="249"/>
        <v/>
      </c>
      <c r="AVD70" s="6">
        <v>37343</v>
      </c>
      <c r="AVE70" s="1">
        <v>7.79</v>
      </c>
      <c r="AVF70" s="1">
        <v>95047200</v>
      </c>
      <c r="AVG70" s="3">
        <f t="shared" si="250"/>
        <v>740417688</v>
      </c>
      <c r="AVI70" s="6">
        <v>37343</v>
      </c>
      <c r="AVJ70" s="1">
        <v>20.92</v>
      </c>
      <c r="AVK70" s="1">
        <v>18770800</v>
      </c>
      <c r="AVL70" s="3">
        <f t="shared" si="251"/>
        <v>392685136.00000006</v>
      </c>
      <c r="AVQ70" s="3" t="str">
        <f t="shared" si="252"/>
        <v/>
      </c>
      <c r="AVV70" s="3" t="str">
        <f t="shared" si="253"/>
        <v/>
      </c>
      <c r="AWA70" s="3" t="str">
        <f t="shared" si="254"/>
        <v/>
      </c>
      <c r="AWF70" s="3" t="str">
        <f t="shared" si="255"/>
        <v/>
      </c>
      <c r="AWK70" s="3" t="str">
        <f t="shared" si="256"/>
        <v/>
      </c>
      <c r="AWP70" s="3" t="str">
        <f t="shared" si="257"/>
        <v/>
      </c>
      <c r="AWU70" s="3" t="str">
        <f t="shared" si="258"/>
        <v/>
      </c>
      <c r="AWZ70" s="3" t="str">
        <f t="shared" si="259"/>
        <v/>
      </c>
      <c r="AXE70" s="3" t="str">
        <f t="shared" si="260"/>
        <v/>
      </c>
      <c r="AXG70" s="6">
        <v>37343</v>
      </c>
      <c r="AXH70" s="1">
        <v>3.3275000000000001</v>
      </c>
      <c r="AXI70" s="1">
        <v>2906400</v>
      </c>
      <c r="AXJ70" s="3">
        <f t="shared" si="261"/>
        <v>9671046</v>
      </c>
      <c r="AXO70" s="3" t="str">
        <f t="shared" si="262"/>
        <v/>
      </c>
      <c r="AXT70" s="3" t="str">
        <f t="shared" si="263"/>
        <v/>
      </c>
      <c r="AXY70" s="3" t="str">
        <f t="shared" si="264"/>
        <v/>
      </c>
      <c r="AYA70" s="6">
        <v>37343</v>
      </c>
      <c r="AYB70" s="1">
        <v>7.43</v>
      </c>
      <c r="AYC70" s="1">
        <v>5636800</v>
      </c>
      <c r="AYD70" s="3">
        <f t="shared" si="265"/>
        <v>41881424</v>
      </c>
      <c r="AYF70" s="6">
        <v>37343</v>
      </c>
      <c r="AYG70" s="1">
        <v>18.3</v>
      </c>
      <c r="AYH70" s="1">
        <v>59367800</v>
      </c>
      <c r="AYI70" s="3">
        <f t="shared" si="266"/>
        <v>1086430740</v>
      </c>
      <c r="AYN70" s="3" t="str">
        <f t="shared" si="267"/>
        <v/>
      </c>
      <c r="AYP70" s="6">
        <v>37343</v>
      </c>
      <c r="AYQ70" s="1">
        <v>12.8</v>
      </c>
      <c r="AYR70" s="1">
        <v>2016800</v>
      </c>
      <c r="AYS70" s="3">
        <f t="shared" si="268"/>
        <v>25815040</v>
      </c>
      <c r="AYX70" s="3" t="str">
        <f t="shared" si="269"/>
        <v/>
      </c>
      <c r="AYZ70" s="6">
        <v>37343</v>
      </c>
      <c r="AZA70" s="1">
        <v>26.7895</v>
      </c>
      <c r="AZB70" s="1">
        <v>234391125</v>
      </c>
      <c r="AZC70" s="3">
        <f t="shared" si="270"/>
        <v>6279221043.1875</v>
      </c>
      <c r="AZH70" s="3" t="str">
        <f t="shared" si="271"/>
        <v/>
      </c>
      <c r="AZJ70" s="6">
        <v>37343</v>
      </c>
      <c r="AZK70" s="1">
        <v>19.05</v>
      </c>
      <c r="AZL70" s="1">
        <v>24139900</v>
      </c>
      <c r="AZM70" s="3">
        <f t="shared" si="272"/>
        <v>459865095</v>
      </c>
      <c r="AZR70" s="3" t="str">
        <f t="shared" si="273"/>
        <v/>
      </c>
      <c r="AZT70" s="6">
        <v>37343</v>
      </c>
      <c r="AZU70" s="1">
        <v>26.65</v>
      </c>
      <c r="AZV70" s="1">
        <v>43273500</v>
      </c>
      <c r="AZW70" s="3">
        <f t="shared" si="274"/>
        <v>1153238775</v>
      </c>
      <c r="BAB70" s="3" t="str">
        <f t="shared" si="275"/>
        <v/>
      </c>
      <c r="BAG70" s="3" t="str">
        <f t="shared" si="276"/>
        <v/>
      </c>
      <c r="BAL70" s="3" t="str">
        <f t="shared" si="277"/>
        <v/>
      </c>
      <c r="BAQ70" s="3" t="str">
        <f t="shared" si="278"/>
        <v/>
      </c>
      <c r="BAS70" s="6">
        <v>37343</v>
      </c>
      <c r="BAT70" s="1">
        <v>61.6</v>
      </c>
      <c r="BAU70" s="1">
        <v>29481075</v>
      </c>
      <c r="BAV70" s="3">
        <f t="shared" si="279"/>
        <v>1816034220</v>
      </c>
      <c r="BBA70" s="3" t="str">
        <f t="shared" si="280"/>
        <v/>
      </c>
      <c r="BBF70" s="3" t="str">
        <f t="shared" si="281"/>
        <v/>
      </c>
      <c r="BBK70" s="3" t="str">
        <f t="shared" si="282"/>
        <v/>
      </c>
      <c r="BBP70" s="3" t="str">
        <f t="shared" si="283"/>
        <v/>
      </c>
      <c r="BBU70" s="3" t="str">
        <f t="shared" si="284"/>
        <v/>
      </c>
      <c r="BBW70" s="6">
        <v>37343</v>
      </c>
      <c r="BBX70" s="1">
        <v>70.5</v>
      </c>
      <c r="BBY70" s="1">
        <v>116380607</v>
      </c>
      <c r="BBZ70" s="3">
        <f t="shared" si="285"/>
        <v>8204832793.5</v>
      </c>
      <c r="BCE70" s="3" t="str">
        <f t="shared" si="286"/>
        <v/>
      </c>
      <c r="BCJ70" s="3" t="str">
        <f t="shared" si="287"/>
        <v/>
      </c>
      <c r="BCO70" s="3" t="str">
        <f t="shared" si="288"/>
        <v/>
      </c>
      <c r="BCT70" s="3" t="str">
        <f t="shared" si="289"/>
        <v/>
      </c>
      <c r="BCY70" s="3" t="str">
        <f t="shared" si="290"/>
        <v/>
      </c>
      <c r="BDD70" s="3" t="str">
        <f t="shared" si="291"/>
        <v/>
      </c>
      <c r="BDI70" s="3" t="str">
        <f t="shared" si="292"/>
        <v/>
      </c>
      <c r="BDN70" s="3" t="str">
        <f t="shared" si="293"/>
        <v/>
      </c>
      <c r="BDS70" s="3" t="str">
        <f t="shared" si="294"/>
        <v/>
      </c>
      <c r="BDU70" s="6">
        <v>37343</v>
      </c>
      <c r="BDV70" s="1">
        <v>10.55</v>
      </c>
      <c r="BDW70" s="1">
        <v>36575000</v>
      </c>
      <c r="BDX70" s="3">
        <f t="shared" si="295"/>
        <v>385866250</v>
      </c>
      <c r="BDZ70" s="6">
        <v>37343</v>
      </c>
      <c r="BEA70" s="1">
        <v>33.24</v>
      </c>
      <c r="BEB70" s="1">
        <v>181808900</v>
      </c>
      <c r="BEC70" s="3">
        <f t="shared" si="296"/>
        <v>6043327836</v>
      </c>
      <c r="BEH70" s="3" t="str">
        <f t="shared" si="297"/>
        <v/>
      </c>
      <c r="BEM70" s="3" t="str">
        <f t="shared" si="298"/>
        <v/>
      </c>
      <c r="BER70" s="3" t="str">
        <f t="shared" si="299"/>
        <v/>
      </c>
      <c r="BET70" s="6">
        <v>37343</v>
      </c>
      <c r="BEU70" s="1">
        <v>22.995000000000001</v>
      </c>
      <c r="BEV70" s="1">
        <v>71727400</v>
      </c>
      <c r="BEW70" s="3">
        <f t="shared" si="300"/>
        <v>1649371563</v>
      </c>
      <c r="BEY70" s="6">
        <v>37343</v>
      </c>
      <c r="BEZ70" s="1">
        <v>28.173300000000001</v>
      </c>
      <c r="BFA70" s="1">
        <v>34000875</v>
      </c>
      <c r="BFB70" s="3">
        <f t="shared" si="301"/>
        <v>957916851.63750005</v>
      </c>
      <c r="BFG70" s="3" t="str">
        <f t="shared" si="302"/>
        <v/>
      </c>
      <c r="BFL70" s="3" t="str">
        <f t="shared" si="303"/>
        <v/>
      </c>
      <c r="BFN70" s="6">
        <v>37343</v>
      </c>
      <c r="BFO70" s="1">
        <v>27</v>
      </c>
      <c r="BFP70" s="1">
        <v>1036333100</v>
      </c>
      <c r="BFQ70" s="3">
        <f t="shared" si="304"/>
        <v>27980993700</v>
      </c>
      <c r="BFS70" s="6">
        <v>37343</v>
      </c>
      <c r="BFT70" s="1">
        <v>3.6602000000000001</v>
      </c>
      <c r="BFU70" s="1">
        <v>87385300</v>
      </c>
      <c r="BFV70" s="3">
        <f t="shared" si="305"/>
        <v>319847675.06</v>
      </c>
      <c r="BGA70" s="3" t="str">
        <f t="shared" si="306"/>
        <v/>
      </c>
      <c r="BGF70" s="3" t="str">
        <f t="shared" si="307"/>
        <v/>
      </c>
      <c r="BGK70" s="3" t="str">
        <f t="shared" si="308"/>
        <v/>
      </c>
      <c r="BGM70" s="6">
        <v>37343</v>
      </c>
      <c r="BGN70" s="1">
        <v>33.9</v>
      </c>
      <c r="BGO70" s="1">
        <v>11190400</v>
      </c>
      <c r="BGP70" s="3">
        <f t="shared" si="309"/>
        <v>379354560</v>
      </c>
      <c r="BGR70" s="6">
        <v>37343</v>
      </c>
      <c r="BGS70" s="1">
        <v>29.52</v>
      </c>
      <c r="BGT70" s="1">
        <v>36721200</v>
      </c>
      <c r="BGU70" s="3">
        <f t="shared" si="310"/>
        <v>1084009824</v>
      </c>
      <c r="BGZ70" s="3" t="str">
        <f t="shared" si="311"/>
        <v/>
      </c>
      <c r="BHB70" s="6">
        <v>37343</v>
      </c>
      <c r="BHC70" s="1">
        <v>13.79</v>
      </c>
      <c r="BHD70" s="1">
        <v>19398400</v>
      </c>
      <c r="BHE70" s="3">
        <f t="shared" si="312"/>
        <v>267503935.99999997</v>
      </c>
      <c r="BHJ70" s="3" t="str">
        <f t="shared" si="313"/>
        <v/>
      </c>
      <c r="BHL70" s="6">
        <v>37343</v>
      </c>
      <c r="BHM70" s="1">
        <v>18.25</v>
      </c>
      <c r="BHN70" s="1">
        <v>769802700</v>
      </c>
      <c r="BHO70" s="3">
        <f t="shared" si="314"/>
        <v>14048899275</v>
      </c>
      <c r="BHQ70" s="6">
        <v>37343</v>
      </c>
      <c r="BHR70" s="1">
        <v>18.109300000000001</v>
      </c>
      <c r="BHS70" s="1">
        <v>62220600</v>
      </c>
      <c r="BHT70" s="3">
        <f t="shared" si="315"/>
        <v>1126771511.5800002</v>
      </c>
      <c r="BHV70" s="6">
        <v>37343</v>
      </c>
      <c r="BHW70" s="1">
        <v>30.25</v>
      </c>
      <c r="BHX70" s="1">
        <v>29410700</v>
      </c>
      <c r="BHY70" s="3">
        <f t="shared" si="316"/>
        <v>889673675</v>
      </c>
      <c r="BIA70" s="6">
        <v>37343</v>
      </c>
      <c r="BIB70" s="1">
        <v>12.62</v>
      </c>
      <c r="BIC70" s="1">
        <v>1217739900</v>
      </c>
      <c r="BID70" s="3">
        <f t="shared" si="317"/>
        <v>15367877538</v>
      </c>
      <c r="BII70" s="3" t="str">
        <f t="shared" si="318"/>
        <v/>
      </c>
      <c r="BIK70" s="6">
        <v>37343</v>
      </c>
      <c r="BIL70" s="1">
        <v>2.7717000000000001</v>
      </c>
      <c r="BIM70" s="1">
        <v>102188400</v>
      </c>
      <c r="BIN70" s="3">
        <f t="shared" si="319"/>
        <v>283235588.28000003</v>
      </c>
      <c r="BIP70" s="6">
        <v>37343</v>
      </c>
      <c r="BIQ70" s="1">
        <v>15.04</v>
      </c>
      <c r="BIR70" s="1">
        <v>444660100</v>
      </c>
      <c r="BIS70" s="3">
        <f t="shared" si="320"/>
        <v>6687687904</v>
      </c>
      <c r="BIU70" s="6">
        <v>37343</v>
      </c>
      <c r="BIV70" s="1">
        <v>22.61</v>
      </c>
      <c r="BIW70" s="1">
        <v>75520700</v>
      </c>
      <c r="BIX70" s="3">
        <f t="shared" si="321"/>
        <v>1707523027</v>
      </c>
      <c r="BIZ70" s="6">
        <v>37343</v>
      </c>
      <c r="BJA70" s="1">
        <v>20.38</v>
      </c>
      <c r="BJB70" s="1">
        <v>699096700</v>
      </c>
      <c r="BJC70" s="3">
        <f t="shared" si="322"/>
        <v>14247590746</v>
      </c>
      <c r="BJH70" s="3" t="str">
        <f t="shared" si="323"/>
        <v/>
      </c>
      <c r="BJJ70" s="6">
        <v>37343</v>
      </c>
      <c r="BJK70" s="1">
        <v>27.58</v>
      </c>
      <c r="BJL70" s="1">
        <v>162633400</v>
      </c>
      <c r="BJM70" s="3">
        <f t="shared" si="324"/>
        <v>4485429172</v>
      </c>
      <c r="BJR70" s="3" t="str">
        <f t="shared" si="325"/>
        <v/>
      </c>
      <c r="BJT70" s="6">
        <v>37343</v>
      </c>
      <c r="BJU70" s="1">
        <v>14.71</v>
      </c>
      <c r="BJV70" s="1">
        <v>415870600</v>
      </c>
      <c r="BJW70" s="3">
        <f t="shared" si="326"/>
        <v>6117456526</v>
      </c>
      <c r="BKB70" s="3" t="str">
        <f t="shared" si="327"/>
        <v/>
      </c>
      <c r="BKG70" s="3" t="str">
        <f t="shared" si="328"/>
        <v/>
      </c>
      <c r="BKI70" s="6">
        <v>37343</v>
      </c>
      <c r="BKJ70" s="1">
        <v>55.71</v>
      </c>
      <c r="BKK70" s="1">
        <v>352886100</v>
      </c>
      <c r="BKL70" s="3">
        <f t="shared" si="329"/>
        <v>19659284631</v>
      </c>
      <c r="BKQ70" s="3" t="str">
        <f t="shared" si="330"/>
        <v/>
      </c>
      <c r="BKS70" s="6">
        <v>37343</v>
      </c>
      <c r="BKT70" s="1">
        <v>5.3</v>
      </c>
      <c r="BKU70" s="1">
        <v>16119500</v>
      </c>
      <c r="BKV70" s="3">
        <f t="shared" si="331"/>
        <v>85433350</v>
      </c>
      <c r="BKX70" s="6">
        <v>37343</v>
      </c>
      <c r="BKY70" s="1">
        <v>43.63</v>
      </c>
      <c r="BKZ70" s="1">
        <v>58305900</v>
      </c>
      <c r="BLA70" s="3">
        <f t="shared" si="332"/>
        <v>2543886417</v>
      </c>
      <c r="BLC70" s="6">
        <v>37343</v>
      </c>
      <c r="BLD70" s="1">
        <v>66.5</v>
      </c>
      <c r="BLE70" s="1">
        <v>653029700</v>
      </c>
      <c r="BLF70" s="3">
        <f t="shared" si="333"/>
        <v>43426475050</v>
      </c>
      <c r="BLH70" s="6">
        <v>37343</v>
      </c>
      <c r="BLI70" s="1">
        <v>52.18</v>
      </c>
      <c r="BLJ70" s="1">
        <v>3996000</v>
      </c>
      <c r="BLK70" s="3">
        <f t="shared" si="334"/>
        <v>208511280</v>
      </c>
      <c r="BLM70" s="6">
        <v>37343</v>
      </c>
      <c r="BLN70" s="1">
        <v>39.86</v>
      </c>
      <c r="BLO70" s="1">
        <v>592599400</v>
      </c>
      <c r="BLP70" s="3">
        <f t="shared" si="335"/>
        <v>23621012084</v>
      </c>
      <c r="BLR70" s="6">
        <v>37343</v>
      </c>
      <c r="BLS70" s="1">
        <v>10.3025</v>
      </c>
      <c r="BLT70" s="1">
        <v>1234689600</v>
      </c>
      <c r="BLU70" s="3">
        <f t="shared" si="336"/>
        <v>12720389604</v>
      </c>
      <c r="BLZ70" s="3" t="str">
        <f t="shared" si="337"/>
        <v/>
      </c>
      <c r="BMB70" s="6">
        <v>37343</v>
      </c>
      <c r="BMC70" s="1">
        <v>23.555</v>
      </c>
      <c r="BMD70" s="1">
        <v>152483000</v>
      </c>
      <c r="BME70" s="3">
        <f t="shared" si="338"/>
        <v>3591737065</v>
      </c>
      <c r="BMJ70" s="3" t="str">
        <f t="shared" si="339"/>
        <v/>
      </c>
      <c r="BML70" s="6">
        <v>37343</v>
      </c>
      <c r="BMM70" s="1">
        <v>13.9733</v>
      </c>
      <c r="BMN70" s="1">
        <v>128365200</v>
      </c>
      <c r="BMO70" s="3">
        <f t="shared" si="340"/>
        <v>1793685449.1600001</v>
      </c>
      <c r="BMQ70" s="6">
        <v>37343</v>
      </c>
      <c r="BMR70" s="1">
        <v>6.23</v>
      </c>
      <c r="BMS70" s="1">
        <v>130493200</v>
      </c>
      <c r="BMT70" s="3">
        <f t="shared" si="341"/>
        <v>812972636</v>
      </c>
      <c r="BMY70" s="3" t="str">
        <f t="shared" si="342"/>
        <v/>
      </c>
      <c r="BND70" s="3" t="str">
        <f t="shared" si="343"/>
        <v/>
      </c>
      <c r="BNF70" s="6">
        <v>37343</v>
      </c>
      <c r="BNG70" s="1">
        <v>23.56</v>
      </c>
      <c r="BNH70" s="1">
        <v>78849900</v>
      </c>
      <c r="BNI70" s="3">
        <f t="shared" si="344"/>
        <v>1857703644</v>
      </c>
      <c r="BNK70" s="6">
        <v>37343</v>
      </c>
      <c r="BNL70" s="1">
        <v>37.43</v>
      </c>
      <c r="BNM70" s="1">
        <v>108696800</v>
      </c>
      <c r="BNN70" s="3">
        <f t="shared" si="345"/>
        <v>4068521224</v>
      </c>
      <c r="BNP70" s="6">
        <v>37343</v>
      </c>
      <c r="BNQ70" s="1">
        <v>29.32</v>
      </c>
      <c r="BNR70" s="1">
        <v>161053600</v>
      </c>
      <c r="BNS70" s="3">
        <f t="shared" si="346"/>
        <v>4722091552</v>
      </c>
      <c r="BNU70" s="6">
        <v>37343</v>
      </c>
      <c r="BNV70" s="1">
        <v>27.5</v>
      </c>
      <c r="BNW70" s="1">
        <v>10687600</v>
      </c>
      <c r="BNX70" s="3">
        <f t="shared" si="347"/>
        <v>293909000</v>
      </c>
      <c r="BNZ70" s="6">
        <v>37343</v>
      </c>
      <c r="BOA70" s="1">
        <v>30.4</v>
      </c>
      <c r="BOB70" s="1">
        <v>359635600</v>
      </c>
      <c r="BOC70" s="3">
        <f t="shared" si="348"/>
        <v>10932922240</v>
      </c>
      <c r="BOH70" s="3" t="str">
        <f t="shared" si="349"/>
        <v/>
      </c>
      <c r="BOJ70" s="6">
        <v>37343</v>
      </c>
      <c r="BOK70" s="1">
        <v>8.1448999999999998</v>
      </c>
      <c r="BOL70" s="1">
        <v>611476400</v>
      </c>
      <c r="BOM70" s="3">
        <f t="shared" si="350"/>
        <v>4980414130.3599997</v>
      </c>
      <c r="BOO70" s="6">
        <v>37343</v>
      </c>
      <c r="BOP70" s="1">
        <v>19.18</v>
      </c>
      <c r="BOQ70" s="1">
        <v>367861800</v>
      </c>
      <c r="BOR70" s="3">
        <f t="shared" si="351"/>
        <v>7055589324</v>
      </c>
      <c r="BOT70" s="6">
        <v>37343</v>
      </c>
      <c r="BOU70" s="1">
        <v>5.9596</v>
      </c>
      <c r="BOV70" s="1">
        <v>1450553200</v>
      </c>
      <c r="BOW70" s="3">
        <f t="shared" si="352"/>
        <v>8644716850.7199993</v>
      </c>
      <c r="BOY70" s="6">
        <v>37343</v>
      </c>
      <c r="BOZ70" s="1">
        <v>6.2670000000000003</v>
      </c>
      <c r="BPA70" s="1">
        <v>12109500</v>
      </c>
      <c r="BPB70" s="3">
        <f t="shared" si="353"/>
        <v>75890236.5</v>
      </c>
      <c r="BPG70" s="3" t="str">
        <f t="shared" si="354"/>
        <v/>
      </c>
      <c r="BPI70" s="6">
        <v>37343</v>
      </c>
      <c r="BPJ70" s="1">
        <v>13.09</v>
      </c>
      <c r="BPK70" s="1">
        <v>280202800</v>
      </c>
      <c r="BPL70" s="3">
        <f t="shared" si="355"/>
        <v>3667854652</v>
      </c>
      <c r="BPQ70" s="3" t="str">
        <f t="shared" si="356"/>
        <v/>
      </c>
      <c r="BPS70" s="6">
        <v>37343</v>
      </c>
      <c r="BPT70" s="1">
        <v>27.135000000000002</v>
      </c>
      <c r="BPU70" s="1">
        <v>2293344800</v>
      </c>
      <c r="BPV70" s="3">
        <f t="shared" si="357"/>
        <v>62229911148</v>
      </c>
      <c r="BQA70" s="3" t="str">
        <f t="shared" si="358"/>
        <v/>
      </c>
      <c r="BQF70" s="3" t="str">
        <f t="shared" si="359"/>
        <v/>
      </c>
      <c r="BQK70" s="3" t="str">
        <f t="shared" si="360"/>
        <v/>
      </c>
      <c r="BQM70" s="6">
        <v>37343</v>
      </c>
      <c r="BQN70" s="1">
        <v>20.145</v>
      </c>
      <c r="BQO70" s="1">
        <v>420178000</v>
      </c>
      <c r="BQP70" s="3">
        <f t="shared" si="361"/>
        <v>8464485810</v>
      </c>
      <c r="BQU70" s="3" t="str">
        <f t="shared" si="362"/>
        <v/>
      </c>
      <c r="BQW70" s="6">
        <v>37343</v>
      </c>
      <c r="BQX70" s="1">
        <v>4.4988000000000001</v>
      </c>
      <c r="BQY70" s="1">
        <v>2281680000</v>
      </c>
      <c r="BQZ70" s="3">
        <f t="shared" si="363"/>
        <v>10264821984</v>
      </c>
      <c r="BRB70" s="6">
        <v>37343</v>
      </c>
      <c r="BRC70" s="1">
        <v>14.7867</v>
      </c>
      <c r="BRD70" s="1">
        <v>2043074100</v>
      </c>
      <c r="BRE70" s="3">
        <f t="shared" si="364"/>
        <v>30210323794.470001</v>
      </c>
      <c r="BRG70" s="6">
        <v>37343</v>
      </c>
      <c r="BRH70" s="1">
        <v>16.93</v>
      </c>
      <c r="BRI70" s="1">
        <v>4229800900</v>
      </c>
      <c r="BRJ70" s="3">
        <f t="shared" si="365"/>
        <v>71610529237</v>
      </c>
      <c r="BRL70" s="6">
        <v>37343</v>
      </c>
      <c r="BRM70" s="1">
        <v>30.41</v>
      </c>
      <c r="BRN70" s="1">
        <v>2981059100</v>
      </c>
      <c r="BRO70" s="3">
        <f t="shared" si="366"/>
        <v>90654007231</v>
      </c>
      <c r="BRQ70" s="6">
        <v>37343</v>
      </c>
      <c r="BRR70" s="1">
        <v>12.8</v>
      </c>
      <c r="BRS70" s="1">
        <v>2783618400</v>
      </c>
      <c r="BRT70" s="3">
        <f t="shared" si="367"/>
        <v>35630315520</v>
      </c>
      <c r="BRV70" s="6">
        <v>37343</v>
      </c>
      <c r="BRW70" s="1">
        <v>45.134999999999998</v>
      </c>
      <c r="BRX70" s="1">
        <v>317528600</v>
      </c>
      <c r="BRY70" s="3">
        <f t="shared" si="368"/>
        <v>14331653361</v>
      </c>
      <c r="BSD70" s="3" t="str">
        <f t="shared" si="369"/>
        <v/>
      </c>
      <c r="BSF70" s="6">
        <v>37343</v>
      </c>
      <c r="BSG70" s="1">
        <v>24.7</v>
      </c>
      <c r="BSH70" s="1">
        <v>566465400</v>
      </c>
      <c r="BSI70" s="3">
        <f t="shared" si="370"/>
        <v>13991695380</v>
      </c>
      <c r="BSN70" s="3" t="str">
        <f t="shared" si="371"/>
        <v/>
      </c>
      <c r="BSS70" s="3" t="str">
        <f t="shared" si="372"/>
        <v/>
      </c>
      <c r="BSU70" s="6">
        <v>37343</v>
      </c>
      <c r="BSV70" s="1">
        <v>1.6907000000000001</v>
      </c>
      <c r="BSW70" s="1">
        <v>5415243400</v>
      </c>
      <c r="BSX70" s="3">
        <f t="shared" si="373"/>
        <v>9155552016.3800011</v>
      </c>
    </row>
    <row r="71" spans="2:1020 1025:1870" x14ac:dyDescent="0.2">
      <c r="B71" s="6">
        <v>37256</v>
      </c>
      <c r="C71" s="1">
        <v>911.99990000000003</v>
      </c>
      <c r="D71" s="1">
        <v>227</v>
      </c>
      <c r="E71" s="3">
        <f t="shared" si="0"/>
        <v>207023.9773</v>
      </c>
      <c r="G71" s="6">
        <v>37162</v>
      </c>
      <c r="H71" s="1">
        <v>2.7E-2</v>
      </c>
      <c r="I71" s="1">
        <v>13701100</v>
      </c>
      <c r="J71" s="3">
        <f t="shared" si="1"/>
        <v>369929.7</v>
      </c>
      <c r="O71" s="3" t="str">
        <f t="shared" si="2"/>
        <v/>
      </c>
      <c r="T71" s="3" t="str">
        <f t="shared" si="3"/>
        <v/>
      </c>
      <c r="Y71" s="3" t="str">
        <f t="shared" si="4"/>
        <v/>
      </c>
      <c r="AA71" s="6">
        <v>37256</v>
      </c>
      <c r="AB71" s="1">
        <v>0.192</v>
      </c>
      <c r="AC71" s="1">
        <v>10922299</v>
      </c>
      <c r="AD71" s="3">
        <f t="shared" si="5"/>
        <v>2097081.4080000001</v>
      </c>
      <c r="AF71" s="6">
        <v>36980</v>
      </c>
      <c r="AG71" s="1">
        <v>1.6E-2</v>
      </c>
      <c r="AH71" s="1">
        <v>65045000</v>
      </c>
      <c r="AI71" s="3">
        <f t="shared" si="6"/>
        <v>1040720</v>
      </c>
      <c r="AK71" s="6">
        <v>37256</v>
      </c>
      <c r="AL71" s="1">
        <v>1282.5002999999999</v>
      </c>
      <c r="AM71" s="1">
        <v>468</v>
      </c>
      <c r="AN71" s="3">
        <f t="shared" si="7"/>
        <v>600210.14039999992</v>
      </c>
      <c r="AS71" s="3" t="str">
        <f t="shared" si="8"/>
        <v/>
      </c>
      <c r="AX71" s="3" t="str">
        <f t="shared" si="9"/>
        <v/>
      </c>
      <c r="BC71" s="3" t="str">
        <f t="shared" si="10"/>
        <v/>
      </c>
      <c r="BE71" s="6">
        <v>37071</v>
      </c>
      <c r="BF71" s="1">
        <v>4.4999999999999998E-2</v>
      </c>
      <c r="BG71" s="1">
        <v>45539700</v>
      </c>
      <c r="BH71" s="3">
        <f t="shared" si="11"/>
        <v>2049286.5</v>
      </c>
      <c r="BJ71" s="6">
        <v>37256</v>
      </c>
      <c r="BK71" s="1">
        <v>9.1999999999999993</v>
      </c>
      <c r="BL71" s="1">
        <v>3264300</v>
      </c>
      <c r="BM71" s="3">
        <f t="shared" si="12"/>
        <v>30031559.999999996</v>
      </c>
      <c r="BR71" s="3" t="str">
        <f t="shared" si="13"/>
        <v/>
      </c>
      <c r="BT71" s="6">
        <v>36525</v>
      </c>
      <c r="BU71" s="1">
        <v>10.125</v>
      </c>
      <c r="BV71" s="1">
        <v>7270800</v>
      </c>
      <c r="BW71" s="3">
        <f t="shared" si="14"/>
        <v>73616850</v>
      </c>
      <c r="CB71" s="3" t="str">
        <f t="shared" si="15"/>
        <v/>
      </c>
      <c r="CD71" s="6">
        <v>37256</v>
      </c>
      <c r="CE71" s="1">
        <v>2</v>
      </c>
      <c r="CF71" s="1">
        <v>856000</v>
      </c>
      <c r="CG71" s="3">
        <f t="shared" si="16"/>
        <v>1712000</v>
      </c>
      <c r="CI71" s="6">
        <v>37256</v>
      </c>
      <c r="CJ71" s="1">
        <v>5.37</v>
      </c>
      <c r="CK71" s="1">
        <v>20370200</v>
      </c>
      <c r="CL71" s="3">
        <f t="shared" si="17"/>
        <v>109387974</v>
      </c>
      <c r="CQ71" s="3" t="str">
        <f t="shared" si="18"/>
        <v/>
      </c>
      <c r="CS71" s="6">
        <v>37256</v>
      </c>
      <c r="CT71" s="1">
        <v>1.25</v>
      </c>
      <c r="CU71" s="1">
        <v>1029560</v>
      </c>
      <c r="CV71" s="3">
        <f t="shared" si="19"/>
        <v>1286950</v>
      </c>
      <c r="CX71" s="6">
        <v>37256</v>
      </c>
      <c r="CY71" s="1">
        <v>174</v>
      </c>
      <c r="CZ71" s="1">
        <v>584280</v>
      </c>
      <c r="DA71" s="3">
        <f t="shared" si="20"/>
        <v>101664720</v>
      </c>
      <c r="DC71" s="6">
        <v>37256</v>
      </c>
      <c r="DD71" s="1">
        <v>4.5600000000000005</v>
      </c>
      <c r="DE71" s="1">
        <v>257400</v>
      </c>
      <c r="DF71" s="3">
        <f t="shared" si="21"/>
        <v>1173744.0000000002</v>
      </c>
      <c r="DK71" s="3" t="str">
        <f t="shared" si="22"/>
        <v/>
      </c>
      <c r="DM71" s="6">
        <v>36980</v>
      </c>
      <c r="DN71" s="1">
        <v>525</v>
      </c>
      <c r="DO71" s="1">
        <v>4616</v>
      </c>
      <c r="DP71" s="3">
        <f t="shared" si="23"/>
        <v>2423400</v>
      </c>
      <c r="DR71" s="6">
        <v>37256</v>
      </c>
      <c r="DS71" s="1">
        <v>259.3501</v>
      </c>
      <c r="DT71" s="1">
        <v>20471</v>
      </c>
      <c r="DU71" s="3">
        <f t="shared" si="24"/>
        <v>5309155.8970999997</v>
      </c>
      <c r="DZ71" s="3" t="str">
        <f t="shared" si="25"/>
        <v/>
      </c>
      <c r="EB71" s="6">
        <v>37256</v>
      </c>
      <c r="EC71" s="1">
        <v>13.7</v>
      </c>
      <c r="ED71" s="1">
        <v>28700</v>
      </c>
      <c r="EE71" s="3">
        <f t="shared" si="26"/>
        <v>393190</v>
      </c>
      <c r="EG71" s="6">
        <v>37256</v>
      </c>
      <c r="EH71" s="1">
        <v>1384.7997</v>
      </c>
      <c r="EI71" s="1">
        <v>32205</v>
      </c>
      <c r="EJ71" s="3">
        <f t="shared" si="27"/>
        <v>44597474.338500001</v>
      </c>
      <c r="EO71" s="3" t="str">
        <f t="shared" si="28"/>
        <v/>
      </c>
      <c r="ET71" s="3" t="str">
        <f t="shared" si="29"/>
        <v/>
      </c>
      <c r="EY71" s="3" t="str">
        <f t="shared" si="30"/>
        <v/>
      </c>
      <c r="FD71" s="3" t="str">
        <f t="shared" si="31"/>
        <v/>
      </c>
      <c r="FI71" s="3" t="str">
        <f t="shared" si="32"/>
        <v/>
      </c>
      <c r="FN71" s="3" t="str">
        <f t="shared" si="33"/>
        <v/>
      </c>
      <c r="FP71" s="6">
        <v>37256</v>
      </c>
      <c r="FQ71" s="1">
        <v>0.15</v>
      </c>
      <c r="FR71" s="1">
        <v>5489500</v>
      </c>
      <c r="FS71" s="3">
        <f t="shared" si="34"/>
        <v>823425</v>
      </c>
      <c r="FU71" s="6">
        <v>37256</v>
      </c>
      <c r="FV71" s="1">
        <v>700</v>
      </c>
      <c r="FW71" s="1">
        <v>240</v>
      </c>
      <c r="FX71" s="3">
        <f t="shared" si="35"/>
        <v>168000</v>
      </c>
      <c r="FZ71" s="6">
        <v>37256</v>
      </c>
      <c r="GA71" s="1">
        <v>288</v>
      </c>
      <c r="GB71" s="1">
        <v>21117</v>
      </c>
      <c r="GC71" s="3">
        <f t="shared" si="36"/>
        <v>6081696</v>
      </c>
      <c r="GE71" s="6">
        <v>37162</v>
      </c>
      <c r="GF71" s="1">
        <v>3600.0003999999999</v>
      </c>
      <c r="GG71" s="1">
        <v>1</v>
      </c>
      <c r="GH71" s="3">
        <f t="shared" si="37"/>
        <v>3600.0003999999999</v>
      </c>
      <c r="GM71" s="3" t="str">
        <f t="shared" si="38"/>
        <v/>
      </c>
      <c r="GR71" s="3" t="str">
        <f t="shared" si="39"/>
        <v/>
      </c>
      <c r="GW71" s="3" t="str">
        <f t="shared" si="40"/>
        <v/>
      </c>
      <c r="HB71" s="3" t="str">
        <f t="shared" si="41"/>
        <v/>
      </c>
      <c r="HG71" s="3" t="str">
        <f t="shared" si="42"/>
        <v/>
      </c>
      <c r="HL71" s="3" t="str">
        <f t="shared" si="43"/>
        <v/>
      </c>
      <c r="HN71" s="6">
        <v>37256</v>
      </c>
      <c r="HO71" s="1">
        <v>0.22</v>
      </c>
      <c r="HP71" s="1">
        <v>310500</v>
      </c>
      <c r="HQ71" s="3">
        <f t="shared" si="44"/>
        <v>68310</v>
      </c>
      <c r="HS71" s="6">
        <v>37256</v>
      </c>
      <c r="HT71" s="1">
        <v>35.700000000000003</v>
      </c>
      <c r="HU71" s="1">
        <v>344686</v>
      </c>
      <c r="HV71" s="3">
        <f t="shared" si="45"/>
        <v>12305290.200000001</v>
      </c>
      <c r="IA71" s="3" t="str">
        <f t="shared" si="46"/>
        <v/>
      </c>
      <c r="IC71" s="6">
        <v>37162</v>
      </c>
      <c r="ID71" s="1">
        <v>4.75</v>
      </c>
      <c r="IE71" s="1">
        <v>1452</v>
      </c>
      <c r="IF71" s="3">
        <f t="shared" si="47"/>
        <v>6897</v>
      </c>
      <c r="IH71" s="6">
        <v>37256</v>
      </c>
      <c r="II71" s="1">
        <v>9.9</v>
      </c>
      <c r="IJ71" s="1">
        <v>238993</v>
      </c>
      <c r="IK71" s="3">
        <f t="shared" si="48"/>
        <v>2366030.7000000002</v>
      </c>
      <c r="IP71" s="3" t="str">
        <f t="shared" si="49"/>
        <v/>
      </c>
      <c r="IR71" s="6">
        <v>37256</v>
      </c>
      <c r="IS71" s="1">
        <v>1087.8004000000001</v>
      </c>
      <c r="IT71" s="1">
        <v>2898</v>
      </c>
      <c r="IU71" s="3">
        <f t="shared" si="50"/>
        <v>3152445.5592</v>
      </c>
      <c r="IZ71" s="3" t="str">
        <f t="shared" si="51"/>
        <v/>
      </c>
      <c r="JE71" s="3" t="str">
        <f t="shared" si="52"/>
        <v/>
      </c>
      <c r="JG71" s="6">
        <v>37256</v>
      </c>
      <c r="JH71" s="1">
        <v>17.600000000000001</v>
      </c>
      <c r="JI71" s="1">
        <v>1049920</v>
      </c>
      <c r="JJ71" s="3">
        <f t="shared" si="53"/>
        <v>18478592</v>
      </c>
      <c r="JO71" s="3" t="str">
        <f t="shared" si="54"/>
        <v/>
      </c>
      <c r="JT71" s="3" t="str">
        <f t="shared" si="55"/>
        <v/>
      </c>
      <c r="JY71" s="3" t="str">
        <f t="shared" si="56"/>
        <v/>
      </c>
      <c r="KA71" s="6">
        <v>36068</v>
      </c>
      <c r="KB71" s="1">
        <v>7.75</v>
      </c>
      <c r="KC71" s="1">
        <v>50000</v>
      </c>
      <c r="KD71" s="3">
        <f t="shared" si="57"/>
        <v>387500</v>
      </c>
      <c r="KI71" s="3" t="str">
        <f t="shared" si="58"/>
        <v/>
      </c>
      <c r="KN71" s="3" t="str">
        <f t="shared" si="59"/>
        <v/>
      </c>
      <c r="KS71" s="3" t="str">
        <f t="shared" si="60"/>
        <v/>
      </c>
      <c r="KU71" s="6">
        <v>37256</v>
      </c>
      <c r="KV71" s="1">
        <v>4.01</v>
      </c>
      <c r="KW71" s="1">
        <v>3542900</v>
      </c>
      <c r="KX71" s="3">
        <f t="shared" si="61"/>
        <v>14207029</v>
      </c>
      <c r="LC71" s="3" t="str">
        <f t="shared" si="62"/>
        <v/>
      </c>
      <c r="LE71" s="6">
        <v>37256</v>
      </c>
      <c r="LF71" s="1">
        <v>0.43</v>
      </c>
      <c r="LG71" s="1">
        <v>1229500</v>
      </c>
      <c r="LH71" s="3">
        <f t="shared" si="63"/>
        <v>528685</v>
      </c>
      <c r="LJ71" s="6">
        <v>37256</v>
      </c>
      <c r="LK71" s="1">
        <v>71</v>
      </c>
      <c r="LL71" s="1">
        <v>14304</v>
      </c>
      <c r="LM71" s="3">
        <f t="shared" si="64"/>
        <v>1015584</v>
      </c>
      <c r="LO71" s="6">
        <v>36889</v>
      </c>
      <c r="LP71" s="1">
        <v>0.625</v>
      </c>
      <c r="LQ71" s="1">
        <v>3400</v>
      </c>
      <c r="LR71" s="3">
        <f t="shared" si="65"/>
        <v>2125</v>
      </c>
      <c r="LW71" s="3" t="str">
        <f t="shared" si="66"/>
        <v/>
      </c>
      <c r="MB71" s="3" t="str">
        <f t="shared" si="67"/>
        <v/>
      </c>
      <c r="MD71" s="6">
        <v>37256</v>
      </c>
      <c r="ME71" s="1">
        <v>3.4000000000000002E-2</v>
      </c>
      <c r="MF71" s="1">
        <v>4515100</v>
      </c>
      <c r="MG71" s="3">
        <f t="shared" si="68"/>
        <v>153513.40000000002</v>
      </c>
      <c r="ML71" s="3" t="str">
        <f t="shared" si="69"/>
        <v/>
      </c>
      <c r="MQ71" s="3" t="str">
        <f t="shared" si="70"/>
        <v/>
      </c>
      <c r="MV71" s="3" t="str">
        <f t="shared" si="71"/>
        <v/>
      </c>
      <c r="NA71" s="3" t="str">
        <f t="shared" si="72"/>
        <v/>
      </c>
      <c r="NC71" s="6">
        <v>37256</v>
      </c>
      <c r="ND71" s="1">
        <v>1</v>
      </c>
      <c r="NE71" s="1">
        <v>1627100</v>
      </c>
      <c r="NF71" s="3">
        <f t="shared" si="73"/>
        <v>1627100</v>
      </c>
      <c r="NK71" s="3" t="str">
        <f t="shared" si="74"/>
        <v/>
      </c>
      <c r="NM71" s="6">
        <v>37256</v>
      </c>
      <c r="NN71" s="1">
        <v>5020.7987050000002</v>
      </c>
      <c r="NO71" s="1">
        <v>0</v>
      </c>
      <c r="NP71" s="3" t="str">
        <f t="shared" si="75"/>
        <v/>
      </c>
      <c r="NR71" s="6">
        <v>37256</v>
      </c>
      <c r="NS71" s="1">
        <v>206</v>
      </c>
      <c r="NT71" s="1">
        <v>3241450</v>
      </c>
      <c r="NU71" s="3">
        <f t="shared" si="76"/>
        <v>667738700</v>
      </c>
      <c r="NZ71" s="3" t="str">
        <f t="shared" si="77"/>
        <v/>
      </c>
      <c r="OB71" s="6">
        <v>37256</v>
      </c>
      <c r="OC71" s="1">
        <v>3.81</v>
      </c>
      <c r="OD71" s="1">
        <v>1721100</v>
      </c>
      <c r="OE71" s="3">
        <f t="shared" si="78"/>
        <v>6557391</v>
      </c>
      <c r="OG71" s="6">
        <v>37256</v>
      </c>
      <c r="OH71" s="1">
        <v>7.4999999999999997E-2</v>
      </c>
      <c r="OI71" s="1">
        <v>45852</v>
      </c>
      <c r="OJ71" s="3">
        <f t="shared" si="79"/>
        <v>3438.9</v>
      </c>
      <c r="OO71" s="3" t="str">
        <f t="shared" si="80"/>
        <v/>
      </c>
      <c r="OQ71" s="6">
        <v>37256</v>
      </c>
      <c r="OR71" s="1">
        <v>736.79989999999998</v>
      </c>
      <c r="OS71" s="1">
        <v>23759</v>
      </c>
      <c r="OT71" s="3">
        <f t="shared" si="81"/>
        <v>17505628.824099999</v>
      </c>
      <c r="OV71" s="6">
        <v>37256</v>
      </c>
      <c r="OW71" s="1">
        <v>0.72</v>
      </c>
      <c r="OX71" s="1">
        <v>314200</v>
      </c>
      <c r="OY71" s="3">
        <f t="shared" si="82"/>
        <v>226224</v>
      </c>
      <c r="PA71" s="6">
        <v>37256</v>
      </c>
      <c r="PB71" s="1">
        <v>1.75</v>
      </c>
      <c r="PC71" s="1">
        <v>1352700</v>
      </c>
      <c r="PD71" s="3">
        <f t="shared" si="83"/>
        <v>2367225</v>
      </c>
      <c r="PI71" s="3" t="str">
        <f t="shared" si="84"/>
        <v/>
      </c>
      <c r="PK71" s="6">
        <v>37256</v>
      </c>
      <c r="PL71" s="1">
        <v>1.35</v>
      </c>
      <c r="PM71" s="1">
        <v>47000</v>
      </c>
      <c r="PN71" s="3">
        <f t="shared" si="85"/>
        <v>63450.000000000007</v>
      </c>
      <c r="PS71" s="3" t="str">
        <f t="shared" si="86"/>
        <v/>
      </c>
      <c r="PX71" s="3" t="str">
        <f t="shared" si="87"/>
        <v/>
      </c>
      <c r="QC71" s="3" t="str">
        <f t="shared" si="88"/>
        <v/>
      </c>
      <c r="QE71" s="6">
        <v>37256</v>
      </c>
      <c r="QF71" s="1">
        <v>3.02</v>
      </c>
      <c r="QG71" s="1">
        <v>422800</v>
      </c>
      <c r="QH71" s="3">
        <f t="shared" si="89"/>
        <v>1276856</v>
      </c>
      <c r="QJ71" s="6">
        <v>36250</v>
      </c>
      <c r="QK71" s="1">
        <v>93.75</v>
      </c>
      <c r="QL71" s="1">
        <v>41</v>
      </c>
      <c r="QM71" s="3">
        <f t="shared" si="90"/>
        <v>3843.75</v>
      </c>
      <c r="QO71" s="6">
        <v>37256</v>
      </c>
      <c r="QP71" s="1">
        <v>4.75</v>
      </c>
      <c r="QQ71" s="1">
        <v>126900</v>
      </c>
      <c r="QR71" s="3">
        <f t="shared" si="91"/>
        <v>602775</v>
      </c>
      <c r="QT71" s="6">
        <v>37256</v>
      </c>
      <c r="QU71" s="1">
        <v>616.50009999999997</v>
      </c>
      <c r="QV71" s="1">
        <v>1836614</v>
      </c>
      <c r="QW71" s="3">
        <f t="shared" si="92"/>
        <v>1132272714.6613998</v>
      </c>
      <c r="RB71" s="3" t="str">
        <f t="shared" si="93"/>
        <v/>
      </c>
      <c r="RG71" s="3" t="str">
        <f t="shared" si="94"/>
        <v/>
      </c>
      <c r="RL71" s="3" t="str">
        <f t="shared" si="95"/>
        <v/>
      </c>
      <c r="RN71" s="6">
        <v>37256</v>
      </c>
      <c r="RO71" s="1">
        <v>141.6</v>
      </c>
      <c r="RP71" s="1">
        <v>2468680</v>
      </c>
      <c r="RQ71" s="3">
        <f t="shared" si="96"/>
        <v>349565088</v>
      </c>
      <c r="RV71" s="3" t="str">
        <f t="shared" si="97"/>
        <v/>
      </c>
      <c r="SA71" s="3" t="str">
        <f t="shared" si="98"/>
        <v/>
      </c>
      <c r="SF71" s="3" t="str">
        <f t="shared" si="99"/>
        <v/>
      </c>
      <c r="SH71" s="6">
        <v>37256</v>
      </c>
      <c r="SI71" s="1">
        <v>16.8</v>
      </c>
      <c r="SJ71" s="1">
        <v>348140</v>
      </c>
      <c r="SK71" s="3">
        <f t="shared" si="100"/>
        <v>5848752</v>
      </c>
      <c r="SM71" s="6">
        <v>37071</v>
      </c>
      <c r="SN71" s="1">
        <v>40000</v>
      </c>
      <c r="SO71" s="1">
        <v>5</v>
      </c>
      <c r="SP71" s="3">
        <f t="shared" si="101"/>
        <v>200000</v>
      </c>
      <c r="SU71" s="3" t="str">
        <f t="shared" si="102"/>
        <v/>
      </c>
      <c r="SZ71" s="3" t="str">
        <f t="shared" si="103"/>
        <v/>
      </c>
      <c r="TE71" s="3" t="str">
        <f t="shared" si="104"/>
        <v/>
      </c>
      <c r="TG71" s="6">
        <v>37256</v>
      </c>
      <c r="TH71" s="1">
        <v>60.5</v>
      </c>
      <c r="TI71" s="1">
        <v>985180</v>
      </c>
      <c r="TJ71" s="3">
        <f t="shared" si="105"/>
        <v>59603390</v>
      </c>
      <c r="TO71" s="3" t="str">
        <f t="shared" si="106"/>
        <v/>
      </c>
      <c r="TQ71" s="6">
        <v>37256</v>
      </c>
      <c r="TR71" s="1">
        <v>53.954999999999998</v>
      </c>
      <c r="TS71" s="1">
        <v>4621873</v>
      </c>
      <c r="TT71" s="3">
        <f t="shared" si="107"/>
        <v>249373157.715</v>
      </c>
      <c r="TY71" s="3" t="str">
        <f t="shared" si="108"/>
        <v/>
      </c>
      <c r="UA71" s="6">
        <v>37256</v>
      </c>
      <c r="UB71" s="1">
        <v>18.809999999999999</v>
      </c>
      <c r="UC71" s="1">
        <v>5170833</v>
      </c>
      <c r="UD71" s="3">
        <f t="shared" si="109"/>
        <v>97263368.729999989</v>
      </c>
      <c r="UI71" s="3" t="str">
        <f t="shared" si="110"/>
        <v/>
      </c>
      <c r="UN71" s="3" t="str">
        <f t="shared" si="111"/>
        <v/>
      </c>
      <c r="UP71" s="6">
        <v>37256</v>
      </c>
      <c r="UQ71" s="1">
        <v>15.72</v>
      </c>
      <c r="UR71" s="1">
        <v>33500</v>
      </c>
      <c r="US71" s="3">
        <f t="shared" si="112"/>
        <v>526620</v>
      </c>
      <c r="UX71" s="3" t="str">
        <f t="shared" si="113"/>
        <v/>
      </c>
      <c r="VC71" s="3" t="str">
        <f t="shared" si="114"/>
        <v/>
      </c>
      <c r="VH71" s="3" t="str">
        <f t="shared" si="115"/>
        <v/>
      </c>
      <c r="VM71" s="3" t="str">
        <f t="shared" si="116"/>
        <v/>
      </c>
      <c r="VO71" s="6">
        <v>37256</v>
      </c>
      <c r="VP71" s="1">
        <v>73.75</v>
      </c>
      <c r="VQ71" s="1">
        <v>8267</v>
      </c>
      <c r="VR71" s="3">
        <f t="shared" si="117"/>
        <v>609691.25</v>
      </c>
      <c r="VT71" s="6">
        <v>37256</v>
      </c>
      <c r="VU71" s="1">
        <v>2.8</v>
      </c>
      <c r="VV71" s="1">
        <v>103365</v>
      </c>
      <c r="VW71" s="3">
        <f t="shared" si="118"/>
        <v>289422</v>
      </c>
      <c r="VY71" s="6">
        <v>37256</v>
      </c>
      <c r="VZ71" s="1">
        <v>4.25</v>
      </c>
      <c r="WA71" s="1">
        <v>269100</v>
      </c>
      <c r="WB71" s="3">
        <f t="shared" si="119"/>
        <v>1143675</v>
      </c>
      <c r="WG71" s="3" t="str">
        <f t="shared" si="120"/>
        <v/>
      </c>
      <c r="WL71" s="3" t="str">
        <f t="shared" si="121"/>
        <v/>
      </c>
      <c r="WQ71" s="3" t="str">
        <f t="shared" si="122"/>
        <v/>
      </c>
      <c r="WV71" s="3" t="str">
        <f t="shared" si="123"/>
        <v/>
      </c>
      <c r="WX71" s="6">
        <v>37256</v>
      </c>
      <c r="WY71" s="1">
        <v>4.87</v>
      </c>
      <c r="WZ71" s="1">
        <v>13148800</v>
      </c>
      <c r="XA71" s="3">
        <f t="shared" si="124"/>
        <v>64034656</v>
      </c>
      <c r="XC71" s="6">
        <v>37256</v>
      </c>
      <c r="XD71" s="1">
        <v>14</v>
      </c>
      <c r="XE71" s="1">
        <v>584600</v>
      </c>
      <c r="XF71" s="3">
        <f t="shared" si="125"/>
        <v>8184400</v>
      </c>
      <c r="XK71" s="3" t="str">
        <f t="shared" si="126"/>
        <v/>
      </c>
      <c r="XP71" s="3" t="str">
        <f t="shared" si="127"/>
        <v/>
      </c>
      <c r="XU71" s="3" t="str">
        <f t="shared" si="128"/>
        <v/>
      </c>
      <c r="XW71" s="6">
        <v>37256</v>
      </c>
      <c r="XX71" s="1">
        <v>480</v>
      </c>
      <c r="XY71" s="1">
        <v>3901</v>
      </c>
      <c r="XZ71" s="3">
        <f t="shared" si="129"/>
        <v>1872480</v>
      </c>
      <c r="YE71" s="3" t="str">
        <f t="shared" si="130"/>
        <v/>
      </c>
      <c r="YG71" s="6">
        <v>37256</v>
      </c>
      <c r="YH71" s="1">
        <v>623</v>
      </c>
      <c r="YI71" s="1">
        <v>1783027</v>
      </c>
      <c r="YJ71" s="3">
        <f t="shared" si="131"/>
        <v>1110825821</v>
      </c>
      <c r="YL71" s="6">
        <v>37256</v>
      </c>
      <c r="YM71" s="1">
        <v>4.78</v>
      </c>
      <c r="YN71" s="1">
        <v>1083600</v>
      </c>
      <c r="YO71" s="3">
        <f t="shared" si="132"/>
        <v>5179608</v>
      </c>
      <c r="YT71" s="3" t="str">
        <f t="shared" si="133"/>
        <v/>
      </c>
      <c r="YY71" s="3" t="str">
        <f t="shared" si="134"/>
        <v/>
      </c>
      <c r="ZD71" s="3" t="str">
        <f t="shared" si="135"/>
        <v/>
      </c>
      <c r="ZI71" s="3" t="str">
        <f t="shared" si="136"/>
        <v/>
      </c>
      <c r="ZK71" s="6">
        <v>37256</v>
      </c>
      <c r="ZL71" s="1">
        <v>5</v>
      </c>
      <c r="ZM71" s="1">
        <v>7495300</v>
      </c>
      <c r="ZN71" s="3">
        <f t="shared" si="137"/>
        <v>37476500</v>
      </c>
      <c r="ZS71" s="3" t="str">
        <f t="shared" si="138"/>
        <v/>
      </c>
      <c r="ZX71" s="3" t="str">
        <f t="shared" si="139"/>
        <v/>
      </c>
      <c r="AAC71" s="3" t="str">
        <f t="shared" si="140"/>
        <v/>
      </c>
      <c r="AAH71" s="3" t="str">
        <f t="shared" si="141"/>
        <v/>
      </c>
      <c r="AAM71" s="3" t="str">
        <f t="shared" si="142"/>
        <v/>
      </c>
      <c r="AAR71" s="3" t="str">
        <f t="shared" si="143"/>
        <v/>
      </c>
      <c r="AAW71" s="3" t="str">
        <f t="shared" si="144"/>
        <v/>
      </c>
      <c r="ABB71" s="3" t="str">
        <f t="shared" si="145"/>
        <v/>
      </c>
      <c r="ABG71" s="3" t="str">
        <f t="shared" si="146"/>
        <v/>
      </c>
      <c r="ABL71" s="3" t="str">
        <f t="shared" si="147"/>
        <v/>
      </c>
      <c r="ABN71" s="6">
        <v>37256</v>
      </c>
      <c r="ABO71" s="1">
        <v>2.3849999999999998</v>
      </c>
      <c r="ABP71" s="1">
        <v>620500</v>
      </c>
      <c r="ABQ71" s="3">
        <f t="shared" si="148"/>
        <v>1479892.4999999998</v>
      </c>
      <c r="ABV71" s="3" t="str">
        <f t="shared" si="149"/>
        <v/>
      </c>
      <c r="ABX71" s="6">
        <v>37256</v>
      </c>
      <c r="ABY71" s="1">
        <v>3.5832999999999999</v>
      </c>
      <c r="ABZ71" s="1">
        <v>228780</v>
      </c>
      <c r="ACA71" s="3">
        <f t="shared" si="150"/>
        <v>819787.37399999995</v>
      </c>
      <c r="ACC71" s="6">
        <v>37256</v>
      </c>
      <c r="ACD71" s="1">
        <v>78.8</v>
      </c>
      <c r="ACE71" s="1">
        <v>3264450</v>
      </c>
      <c r="ACF71" s="3">
        <f t="shared" si="151"/>
        <v>257238660</v>
      </c>
      <c r="ACK71" s="3" t="str">
        <f t="shared" si="152"/>
        <v/>
      </c>
      <c r="ACP71" s="3" t="str">
        <f t="shared" si="153"/>
        <v/>
      </c>
      <c r="ACU71" s="3" t="str">
        <f t="shared" si="154"/>
        <v/>
      </c>
      <c r="ACZ71" s="3" t="str">
        <f t="shared" si="155"/>
        <v/>
      </c>
      <c r="ADB71" s="6">
        <v>37256</v>
      </c>
      <c r="ADC71" s="1">
        <v>1.71</v>
      </c>
      <c r="ADD71" s="1">
        <v>1256300</v>
      </c>
      <c r="ADE71" s="3">
        <f t="shared" si="156"/>
        <v>2148273</v>
      </c>
      <c r="ADG71" s="6">
        <v>37256</v>
      </c>
      <c r="ADH71" s="1">
        <v>12.02</v>
      </c>
      <c r="ADI71" s="1">
        <v>139616500</v>
      </c>
      <c r="ADJ71" s="3">
        <f t="shared" si="157"/>
        <v>1678190330</v>
      </c>
      <c r="ADL71" s="6">
        <v>37256</v>
      </c>
      <c r="ADM71" s="1">
        <v>6.7385999999999999</v>
      </c>
      <c r="ADN71" s="1">
        <v>5087800</v>
      </c>
      <c r="ADO71" s="3">
        <f t="shared" si="158"/>
        <v>34284649.079999998</v>
      </c>
      <c r="ADT71" s="3" t="str">
        <f t="shared" si="159"/>
        <v/>
      </c>
      <c r="ADY71" s="3" t="str">
        <f t="shared" si="160"/>
        <v/>
      </c>
      <c r="AED71" s="3" t="str">
        <f t="shared" si="161"/>
        <v/>
      </c>
      <c r="AEF71" s="6">
        <v>37256</v>
      </c>
      <c r="AEG71" s="1">
        <v>8.1635000000000009</v>
      </c>
      <c r="AEH71" s="1">
        <v>105059</v>
      </c>
      <c r="AEI71" s="3">
        <f t="shared" si="162"/>
        <v>857649.14650000015</v>
      </c>
      <c r="AEN71" s="3" t="str">
        <f t="shared" si="163"/>
        <v/>
      </c>
      <c r="AES71" s="3" t="str">
        <f t="shared" si="164"/>
        <v/>
      </c>
      <c r="AEU71" s="6">
        <v>37256</v>
      </c>
      <c r="AEV71" s="1">
        <v>11.59</v>
      </c>
      <c r="AEW71" s="1">
        <v>5518700</v>
      </c>
      <c r="AEX71" s="3">
        <f t="shared" si="165"/>
        <v>63961733</v>
      </c>
      <c r="AEZ71" s="6">
        <v>37256</v>
      </c>
      <c r="AFA71" s="1">
        <v>20.611899999999999</v>
      </c>
      <c r="AFB71" s="1">
        <v>14455300</v>
      </c>
      <c r="AFC71" s="3">
        <f t="shared" si="166"/>
        <v>297951198.06999999</v>
      </c>
      <c r="AFH71" s="3" t="str">
        <f t="shared" si="167"/>
        <v/>
      </c>
      <c r="AFM71" s="3" t="str">
        <f t="shared" si="168"/>
        <v/>
      </c>
      <c r="AFR71" s="3" t="str">
        <f t="shared" si="169"/>
        <v/>
      </c>
      <c r="AFW71" s="3" t="str">
        <f t="shared" si="170"/>
        <v/>
      </c>
      <c r="AGB71" s="3" t="str">
        <f t="shared" si="171"/>
        <v/>
      </c>
      <c r="AGD71" s="6">
        <v>37256</v>
      </c>
      <c r="AGE71" s="1">
        <v>8.2202999999999999</v>
      </c>
      <c r="AGF71" s="1">
        <v>22940300</v>
      </c>
      <c r="AGG71" s="3">
        <f t="shared" si="172"/>
        <v>188576148.09</v>
      </c>
      <c r="AGL71" s="3" t="str">
        <f t="shared" si="173"/>
        <v/>
      </c>
      <c r="AGQ71" s="3" t="str">
        <f t="shared" si="174"/>
        <v/>
      </c>
      <c r="AGS71" s="6">
        <v>37256</v>
      </c>
      <c r="AGT71" s="1">
        <v>6.9</v>
      </c>
      <c r="AGU71" s="1">
        <v>1349900</v>
      </c>
      <c r="AGV71" s="3">
        <f t="shared" si="175"/>
        <v>9314310</v>
      </c>
      <c r="AGX71" s="6">
        <v>37256</v>
      </c>
      <c r="AGY71" s="1">
        <v>14.43</v>
      </c>
      <c r="AGZ71" s="1">
        <v>16195600</v>
      </c>
      <c r="AHA71" s="3">
        <f t="shared" si="176"/>
        <v>233702508</v>
      </c>
      <c r="AHC71" s="6">
        <v>37256</v>
      </c>
      <c r="AHD71" s="1">
        <v>3.75</v>
      </c>
      <c r="AHE71" s="1">
        <v>3456400</v>
      </c>
      <c r="AHF71" s="3">
        <f t="shared" si="177"/>
        <v>12961500</v>
      </c>
      <c r="AHK71" s="3" t="str">
        <f t="shared" si="178"/>
        <v/>
      </c>
      <c r="AHP71" s="3" t="str">
        <f t="shared" si="179"/>
        <v/>
      </c>
      <c r="AHU71" s="3" t="str">
        <f t="shared" si="180"/>
        <v/>
      </c>
      <c r="AHZ71" s="3" t="str">
        <f t="shared" si="181"/>
        <v/>
      </c>
      <c r="AIE71" s="3" t="str">
        <f t="shared" si="182"/>
        <v/>
      </c>
      <c r="AIJ71" s="3" t="str">
        <f t="shared" si="183"/>
        <v/>
      </c>
      <c r="AIO71" s="3" t="str">
        <f t="shared" si="184"/>
        <v/>
      </c>
      <c r="AIT71" s="3" t="str">
        <f t="shared" si="185"/>
        <v/>
      </c>
      <c r="AIY71" s="3" t="str">
        <f t="shared" si="186"/>
        <v/>
      </c>
      <c r="AJD71" s="3" t="str">
        <f t="shared" si="187"/>
        <v/>
      </c>
      <c r="AJI71" s="3" t="str">
        <f t="shared" si="188"/>
        <v/>
      </c>
      <c r="AJN71" s="3" t="str">
        <f t="shared" si="189"/>
        <v/>
      </c>
      <c r="AJS71" s="3" t="str">
        <f t="shared" si="190"/>
        <v/>
      </c>
      <c r="AJU71" s="6">
        <v>37256</v>
      </c>
      <c r="AJV71" s="1">
        <v>21</v>
      </c>
      <c r="AJW71" s="1">
        <v>8449700</v>
      </c>
      <c r="AJX71" s="3">
        <f t="shared" si="191"/>
        <v>177443700</v>
      </c>
      <c r="AKC71" s="3" t="str">
        <f t="shared" si="192"/>
        <v/>
      </c>
      <c r="AKH71" s="3" t="str">
        <f t="shared" si="193"/>
        <v/>
      </c>
      <c r="AKM71" s="3" t="str">
        <f t="shared" si="194"/>
        <v/>
      </c>
      <c r="AKR71" s="3" t="str">
        <f t="shared" si="195"/>
        <v/>
      </c>
      <c r="AKT71" s="6">
        <v>37256</v>
      </c>
      <c r="AKU71" s="1">
        <v>7.8</v>
      </c>
      <c r="AKV71" s="1">
        <v>753100</v>
      </c>
      <c r="AKW71" s="3">
        <f t="shared" si="196"/>
        <v>5874180</v>
      </c>
      <c r="AKY71" s="6">
        <v>37256</v>
      </c>
      <c r="AKZ71" s="1">
        <v>41.85</v>
      </c>
      <c r="ALA71" s="1">
        <v>252211</v>
      </c>
      <c r="ALB71" s="3">
        <f t="shared" si="197"/>
        <v>10555030.35</v>
      </c>
      <c r="ALG71" s="3" t="str">
        <f t="shared" si="198"/>
        <v/>
      </c>
      <c r="ALI71" s="6">
        <v>37256</v>
      </c>
      <c r="ALJ71" s="1">
        <v>3</v>
      </c>
      <c r="ALK71" s="1">
        <v>4769700</v>
      </c>
      <c r="ALL71" s="3">
        <f t="shared" si="199"/>
        <v>14309100</v>
      </c>
      <c r="ALQ71" s="3" t="str">
        <f t="shared" si="200"/>
        <v/>
      </c>
      <c r="ALV71" s="3" t="str">
        <f t="shared" si="201"/>
        <v/>
      </c>
      <c r="AMA71" s="3" t="str">
        <f t="shared" si="202"/>
        <v/>
      </c>
      <c r="AMF71" s="3" t="str">
        <f t="shared" si="203"/>
        <v/>
      </c>
      <c r="AMK71" s="3" t="str">
        <f t="shared" si="204"/>
        <v/>
      </c>
      <c r="AMP71" s="3" t="str">
        <f t="shared" si="205"/>
        <v/>
      </c>
      <c r="AMU71" s="3" t="str">
        <f t="shared" si="206"/>
        <v/>
      </c>
      <c r="AMZ71" s="3" t="str">
        <f t="shared" si="207"/>
        <v/>
      </c>
      <c r="ANB71" s="6">
        <v>37256</v>
      </c>
      <c r="ANC71" s="1">
        <v>19.399999999999999</v>
      </c>
      <c r="AND71" s="1">
        <v>5907300</v>
      </c>
      <c r="ANE71" s="3">
        <f t="shared" si="208"/>
        <v>114601619.99999999</v>
      </c>
      <c r="ANJ71" s="3" t="str">
        <f t="shared" si="209"/>
        <v/>
      </c>
      <c r="ANO71" s="3" t="str">
        <f t="shared" si="210"/>
        <v/>
      </c>
      <c r="ANT71" s="3" t="str">
        <f t="shared" si="211"/>
        <v/>
      </c>
      <c r="ANV71" s="6">
        <v>37256</v>
      </c>
      <c r="ANW71" s="1">
        <v>8.09</v>
      </c>
      <c r="ANX71" s="1">
        <v>7294200</v>
      </c>
      <c r="ANY71" s="3">
        <f t="shared" si="212"/>
        <v>59010078</v>
      </c>
      <c r="AOD71" s="3" t="str">
        <f t="shared" si="213"/>
        <v/>
      </c>
      <c r="AOI71" s="3" t="str">
        <f t="shared" si="214"/>
        <v/>
      </c>
      <c r="AOK71" s="6">
        <v>37256</v>
      </c>
      <c r="AOL71" s="1">
        <v>224</v>
      </c>
      <c r="AOM71" s="1">
        <v>30470</v>
      </c>
      <c r="AON71" s="3">
        <f t="shared" si="215"/>
        <v>6825280</v>
      </c>
      <c r="AOS71" s="3" t="str">
        <f t="shared" si="216"/>
        <v/>
      </c>
      <c r="AOX71" s="3" t="str">
        <f t="shared" si="217"/>
        <v/>
      </c>
      <c r="APC71" s="3" t="str">
        <f t="shared" si="218"/>
        <v/>
      </c>
      <c r="APH71" s="3" t="str">
        <f t="shared" si="219"/>
        <v/>
      </c>
      <c r="APM71" s="3" t="str">
        <f t="shared" si="220"/>
        <v/>
      </c>
      <c r="APR71" s="3" t="str">
        <f t="shared" si="221"/>
        <v/>
      </c>
      <c r="APW71" s="3" t="str">
        <f t="shared" si="222"/>
        <v/>
      </c>
      <c r="AQB71" s="3" t="str">
        <f t="shared" si="223"/>
        <v/>
      </c>
      <c r="AQG71" s="3" t="str">
        <f t="shared" si="224"/>
        <v/>
      </c>
      <c r="AQL71" s="3" t="str">
        <f t="shared" si="225"/>
        <v/>
      </c>
      <c r="AQQ71" s="3" t="str">
        <f t="shared" si="226"/>
        <v/>
      </c>
      <c r="AQS71" s="6">
        <v>37256</v>
      </c>
      <c r="AQT71" s="1">
        <v>5.71</v>
      </c>
      <c r="AQU71" s="1">
        <v>1942500</v>
      </c>
      <c r="AQV71" s="3">
        <f t="shared" si="227"/>
        <v>11091675</v>
      </c>
      <c r="ARA71" s="3" t="str">
        <f t="shared" si="228"/>
        <v/>
      </c>
      <c r="ARF71" s="3" t="str">
        <f t="shared" si="229"/>
        <v/>
      </c>
      <c r="ARH71" s="6">
        <v>37256</v>
      </c>
      <c r="ARI71" s="1">
        <v>0.89</v>
      </c>
      <c r="ARJ71" s="1">
        <v>2924100</v>
      </c>
      <c r="ARK71" s="3">
        <f t="shared" si="230"/>
        <v>2602449</v>
      </c>
      <c r="ARP71" s="3" t="str">
        <f t="shared" si="231"/>
        <v/>
      </c>
      <c r="ARU71" s="3" t="str">
        <f t="shared" si="232"/>
        <v/>
      </c>
      <c r="ARZ71" s="3" t="str">
        <f t="shared" si="233"/>
        <v/>
      </c>
      <c r="ASE71" s="3" t="str">
        <f t="shared" si="234"/>
        <v/>
      </c>
      <c r="ASJ71" s="3" t="str">
        <f t="shared" si="235"/>
        <v/>
      </c>
      <c r="ASO71" s="3" t="str">
        <f t="shared" si="236"/>
        <v/>
      </c>
      <c r="AST71" s="3" t="str">
        <f t="shared" si="237"/>
        <v/>
      </c>
      <c r="ASY71" s="3" t="str">
        <f t="shared" si="238"/>
        <v/>
      </c>
      <c r="ATD71" s="3" t="str">
        <f t="shared" si="239"/>
        <v/>
      </c>
      <c r="ATF71" s="6">
        <v>37256</v>
      </c>
      <c r="ATG71" s="1">
        <v>12.9</v>
      </c>
      <c r="ATH71" s="1">
        <v>494928300</v>
      </c>
      <c r="ATI71" s="3">
        <f t="shared" si="240"/>
        <v>6384575070</v>
      </c>
      <c r="ATN71" s="3" t="str">
        <f t="shared" si="241"/>
        <v/>
      </c>
      <c r="ATS71" s="3" t="str">
        <f t="shared" si="242"/>
        <v/>
      </c>
      <c r="ATX71" s="3" t="str">
        <f t="shared" si="243"/>
        <v/>
      </c>
      <c r="ATZ71" s="6">
        <v>37256</v>
      </c>
      <c r="AUA71" s="1">
        <v>14.215</v>
      </c>
      <c r="AUB71" s="1">
        <v>1018800</v>
      </c>
      <c r="AUC71" s="3">
        <f t="shared" si="244"/>
        <v>14482242</v>
      </c>
      <c r="AUH71" s="3" t="str">
        <f t="shared" si="245"/>
        <v/>
      </c>
      <c r="AUM71" s="3" t="str">
        <f t="shared" si="246"/>
        <v/>
      </c>
      <c r="AUR71" s="3" t="str">
        <f t="shared" si="247"/>
        <v/>
      </c>
      <c r="AUW71" s="3" t="str">
        <f t="shared" si="248"/>
        <v/>
      </c>
      <c r="AVB71" s="3" t="str">
        <f t="shared" si="249"/>
        <v/>
      </c>
      <c r="AVD71" s="6">
        <v>37256</v>
      </c>
      <c r="AVE71" s="1">
        <v>7.99</v>
      </c>
      <c r="AVF71" s="1">
        <v>160351000</v>
      </c>
      <c r="AVG71" s="3">
        <f t="shared" si="250"/>
        <v>1281204490</v>
      </c>
      <c r="AVI71" s="6">
        <v>37256</v>
      </c>
      <c r="AVJ71" s="1">
        <v>25.64</v>
      </c>
      <c r="AVK71" s="1">
        <v>17744300</v>
      </c>
      <c r="AVL71" s="3">
        <f t="shared" si="251"/>
        <v>454963852</v>
      </c>
      <c r="AVQ71" s="3" t="str">
        <f t="shared" si="252"/>
        <v/>
      </c>
      <c r="AVV71" s="3" t="str">
        <f t="shared" si="253"/>
        <v/>
      </c>
      <c r="AWA71" s="3" t="str">
        <f t="shared" si="254"/>
        <v/>
      </c>
      <c r="AWF71" s="3" t="str">
        <f t="shared" si="255"/>
        <v/>
      </c>
      <c r="AWK71" s="3" t="str">
        <f t="shared" si="256"/>
        <v/>
      </c>
      <c r="AWP71" s="3" t="str">
        <f t="shared" si="257"/>
        <v/>
      </c>
      <c r="AWU71" s="3" t="str">
        <f t="shared" si="258"/>
        <v/>
      </c>
      <c r="AWZ71" s="3" t="str">
        <f t="shared" si="259"/>
        <v/>
      </c>
      <c r="AXE71" s="3" t="str">
        <f t="shared" si="260"/>
        <v/>
      </c>
      <c r="AXG71" s="6">
        <v>37256</v>
      </c>
      <c r="AXH71" s="1">
        <v>3.08</v>
      </c>
      <c r="AXI71" s="1">
        <v>3006800</v>
      </c>
      <c r="AXJ71" s="3">
        <f t="shared" si="261"/>
        <v>9260944</v>
      </c>
      <c r="AXO71" s="3" t="str">
        <f t="shared" si="262"/>
        <v/>
      </c>
      <c r="AXT71" s="3" t="str">
        <f t="shared" si="263"/>
        <v/>
      </c>
      <c r="AXY71" s="3" t="str">
        <f t="shared" si="264"/>
        <v/>
      </c>
      <c r="AYA71" s="6">
        <v>37256</v>
      </c>
      <c r="AYB71" s="1">
        <v>8.9</v>
      </c>
      <c r="AYC71" s="1">
        <v>2219700</v>
      </c>
      <c r="AYD71" s="3">
        <f t="shared" si="265"/>
        <v>19755330</v>
      </c>
      <c r="AYF71" s="6">
        <v>37256</v>
      </c>
      <c r="AYG71" s="1">
        <v>22.31</v>
      </c>
      <c r="AYH71" s="1">
        <v>39801800</v>
      </c>
      <c r="AYI71" s="3">
        <f t="shared" si="266"/>
        <v>887978158</v>
      </c>
      <c r="AYN71" s="3" t="str">
        <f t="shared" si="267"/>
        <v/>
      </c>
      <c r="AYP71" s="6">
        <v>37256</v>
      </c>
      <c r="AYQ71" s="1">
        <v>12.875</v>
      </c>
      <c r="AYR71" s="1">
        <v>1772800</v>
      </c>
      <c r="AYS71" s="3">
        <f t="shared" si="268"/>
        <v>22824800</v>
      </c>
      <c r="AYX71" s="3" t="str">
        <f t="shared" si="269"/>
        <v/>
      </c>
      <c r="AYZ71" s="6">
        <v>37256</v>
      </c>
      <c r="AZA71" s="1">
        <v>39.479199999999999</v>
      </c>
      <c r="AZB71" s="1">
        <v>281466963</v>
      </c>
      <c r="AZC71" s="3">
        <f t="shared" si="270"/>
        <v>11112090525.6696</v>
      </c>
      <c r="AZH71" s="3" t="str">
        <f t="shared" si="271"/>
        <v/>
      </c>
      <c r="AZJ71" s="6">
        <v>37256</v>
      </c>
      <c r="AZK71" s="1">
        <v>22.84</v>
      </c>
      <c r="AZL71" s="1">
        <v>31758700</v>
      </c>
      <c r="AZM71" s="3">
        <f t="shared" si="272"/>
        <v>725368708</v>
      </c>
      <c r="AZR71" s="3" t="str">
        <f t="shared" si="273"/>
        <v/>
      </c>
      <c r="AZT71" s="6">
        <v>37256</v>
      </c>
      <c r="AZU71" s="1">
        <v>35.22</v>
      </c>
      <c r="AZV71" s="1">
        <v>81123000</v>
      </c>
      <c r="AZW71" s="3">
        <f t="shared" si="274"/>
        <v>2857152060</v>
      </c>
      <c r="BAB71" s="3" t="str">
        <f t="shared" si="275"/>
        <v/>
      </c>
      <c r="BAG71" s="3" t="str">
        <f t="shared" si="276"/>
        <v/>
      </c>
      <c r="BAL71" s="3" t="str">
        <f t="shared" si="277"/>
        <v/>
      </c>
      <c r="BAQ71" s="3" t="str">
        <f t="shared" si="278"/>
        <v/>
      </c>
      <c r="BAS71" s="6">
        <v>37256</v>
      </c>
      <c r="BAT71" s="1">
        <v>81.36</v>
      </c>
      <c r="BAU71" s="1">
        <v>40239463</v>
      </c>
      <c r="BAV71" s="3">
        <f t="shared" si="279"/>
        <v>3273882709.6799998</v>
      </c>
      <c r="BBA71" s="3" t="str">
        <f t="shared" si="280"/>
        <v/>
      </c>
      <c r="BBF71" s="3" t="str">
        <f t="shared" si="281"/>
        <v/>
      </c>
      <c r="BBK71" s="3" t="str">
        <f t="shared" si="282"/>
        <v/>
      </c>
      <c r="BBP71" s="3" t="str">
        <f t="shared" si="283"/>
        <v/>
      </c>
      <c r="BBU71" s="3" t="str">
        <f t="shared" si="284"/>
        <v/>
      </c>
      <c r="BBW71" s="6">
        <v>37256</v>
      </c>
      <c r="BBX71" s="1">
        <v>119.4</v>
      </c>
      <c r="BBY71" s="1">
        <v>104992221</v>
      </c>
      <c r="BBZ71" s="3">
        <f t="shared" si="285"/>
        <v>12536071187.400002</v>
      </c>
      <c r="BCE71" s="3" t="str">
        <f t="shared" si="286"/>
        <v/>
      </c>
      <c r="BCJ71" s="3" t="str">
        <f t="shared" si="287"/>
        <v/>
      </c>
      <c r="BCO71" s="3" t="str">
        <f t="shared" si="288"/>
        <v/>
      </c>
      <c r="BCT71" s="3" t="str">
        <f t="shared" si="289"/>
        <v/>
      </c>
      <c r="BCY71" s="3" t="str">
        <f t="shared" si="290"/>
        <v/>
      </c>
      <c r="BDD71" s="3" t="str">
        <f t="shared" si="291"/>
        <v/>
      </c>
      <c r="BDI71" s="3" t="str">
        <f t="shared" si="292"/>
        <v/>
      </c>
      <c r="BDN71" s="3" t="str">
        <f t="shared" si="293"/>
        <v/>
      </c>
      <c r="BDS71" s="3" t="str">
        <f t="shared" si="294"/>
        <v/>
      </c>
      <c r="BDU71" s="6">
        <v>37256</v>
      </c>
      <c r="BDV71" s="1">
        <v>18.55</v>
      </c>
      <c r="BDW71" s="1">
        <v>53702800</v>
      </c>
      <c r="BDX71" s="3">
        <f t="shared" si="295"/>
        <v>996186940</v>
      </c>
      <c r="BDZ71" s="6">
        <v>37256</v>
      </c>
      <c r="BEA71" s="1">
        <v>26.59</v>
      </c>
      <c r="BEB71" s="1">
        <v>205751100</v>
      </c>
      <c r="BEC71" s="3">
        <f t="shared" si="296"/>
        <v>5470921749</v>
      </c>
      <c r="BEH71" s="3" t="str">
        <f t="shared" si="297"/>
        <v/>
      </c>
      <c r="BEM71" s="3" t="str">
        <f t="shared" si="298"/>
        <v/>
      </c>
      <c r="BER71" s="3" t="str">
        <f t="shared" si="299"/>
        <v/>
      </c>
      <c r="BET71" s="6">
        <v>37256</v>
      </c>
      <c r="BEU71" s="1">
        <v>21.45</v>
      </c>
      <c r="BEV71" s="1">
        <v>115978400</v>
      </c>
      <c r="BEW71" s="3">
        <f t="shared" si="300"/>
        <v>2487736680</v>
      </c>
      <c r="BEY71" s="6">
        <v>37256</v>
      </c>
      <c r="BEZ71" s="1">
        <v>28.008900000000001</v>
      </c>
      <c r="BFA71" s="1">
        <v>30293775</v>
      </c>
      <c r="BFB71" s="3">
        <f t="shared" si="301"/>
        <v>848495314.59749997</v>
      </c>
      <c r="BFG71" s="3" t="str">
        <f t="shared" si="302"/>
        <v/>
      </c>
      <c r="BFL71" s="3" t="str">
        <f t="shared" si="303"/>
        <v/>
      </c>
      <c r="BFN71" s="6">
        <v>37256</v>
      </c>
      <c r="BFO71" s="1">
        <v>33.119999999999997</v>
      </c>
      <c r="BFP71" s="1">
        <v>1178109800</v>
      </c>
      <c r="BFQ71" s="3">
        <f t="shared" si="304"/>
        <v>39018996576</v>
      </c>
      <c r="BFS71" s="6">
        <v>37256</v>
      </c>
      <c r="BFT71" s="1">
        <v>3.1716000000000002</v>
      </c>
      <c r="BFU71" s="1">
        <v>113425800</v>
      </c>
      <c r="BFV71" s="3">
        <f t="shared" si="305"/>
        <v>359741267.28000003</v>
      </c>
      <c r="BGA71" s="3" t="str">
        <f t="shared" si="306"/>
        <v/>
      </c>
      <c r="BGF71" s="3" t="str">
        <f t="shared" si="307"/>
        <v/>
      </c>
      <c r="BGK71" s="3" t="str">
        <f t="shared" si="308"/>
        <v/>
      </c>
      <c r="BGM71" s="6">
        <v>37256</v>
      </c>
      <c r="BGN71" s="1">
        <v>30.92</v>
      </c>
      <c r="BGO71" s="1">
        <v>11731100</v>
      </c>
      <c r="BGP71" s="3">
        <f t="shared" si="309"/>
        <v>362725612</v>
      </c>
      <c r="BGR71" s="6">
        <v>37256</v>
      </c>
      <c r="BGS71" s="1">
        <v>26.7</v>
      </c>
      <c r="BGT71" s="1">
        <v>35850200</v>
      </c>
      <c r="BGU71" s="3">
        <f t="shared" si="310"/>
        <v>957200340</v>
      </c>
      <c r="BGZ71" s="3" t="str">
        <f t="shared" si="311"/>
        <v/>
      </c>
      <c r="BHB71" s="6">
        <v>37256</v>
      </c>
      <c r="BHC71" s="1">
        <v>16.62</v>
      </c>
      <c r="BHD71" s="1">
        <v>18595400</v>
      </c>
      <c r="BHE71" s="3">
        <f t="shared" si="312"/>
        <v>309055548</v>
      </c>
      <c r="BHJ71" s="3" t="str">
        <f t="shared" si="313"/>
        <v/>
      </c>
      <c r="BHL71" s="6">
        <v>37256</v>
      </c>
      <c r="BHM71" s="1">
        <v>23.99</v>
      </c>
      <c r="BHN71" s="1">
        <v>705978500</v>
      </c>
      <c r="BHO71" s="3">
        <f t="shared" si="314"/>
        <v>16936424214.999998</v>
      </c>
      <c r="BHQ71" s="6">
        <v>37256</v>
      </c>
      <c r="BHR71" s="1">
        <v>15.7759</v>
      </c>
      <c r="BHS71" s="1">
        <v>61909600</v>
      </c>
      <c r="BHT71" s="3">
        <f t="shared" si="315"/>
        <v>976679658.63999999</v>
      </c>
      <c r="BHV71" s="6">
        <v>37256</v>
      </c>
      <c r="BHW71" s="1">
        <v>26.73</v>
      </c>
      <c r="BHX71" s="1">
        <v>30227800</v>
      </c>
      <c r="BHY71" s="3">
        <f t="shared" si="316"/>
        <v>807989094</v>
      </c>
      <c r="BIA71" s="6">
        <v>37256</v>
      </c>
      <c r="BIB71" s="1">
        <v>18.95</v>
      </c>
      <c r="BIC71" s="1">
        <v>1626753900</v>
      </c>
      <c r="BID71" s="3">
        <f t="shared" si="317"/>
        <v>30826986405</v>
      </c>
      <c r="BII71" s="3" t="str">
        <f t="shared" si="318"/>
        <v/>
      </c>
      <c r="BIK71" s="6">
        <v>37256</v>
      </c>
      <c r="BIL71" s="1">
        <v>2.7016999999999998</v>
      </c>
      <c r="BIM71" s="1">
        <v>84666600</v>
      </c>
      <c r="BIN71" s="3">
        <f t="shared" si="319"/>
        <v>228743753.21999997</v>
      </c>
      <c r="BIP71" s="6">
        <v>37256</v>
      </c>
      <c r="BIQ71" s="1">
        <v>13.94</v>
      </c>
      <c r="BIR71" s="1">
        <v>374791900</v>
      </c>
      <c r="BIS71" s="3">
        <f t="shared" si="320"/>
        <v>5224599086</v>
      </c>
      <c r="BIU71" s="6">
        <v>37256</v>
      </c>
      <c r="BIV71" s="1">
        <v>21.92</v>
      </c>
      <c r="BIW71" s="1">
        <v>99805300</v>
      </c>
      <c r="BIX71" s="3">
        <f t="shared" si="321"/>
        <v>2187732176</v>
      </c>
      <c r="BIZ71" s="6">
        <v>37256</v>
      </c>
      <c r="BJA71" s="1">
        <v>21.87</v>
      </c>
      <c r="BJB71" s="1">
        <v>780214200</v>
      </c>
      <c r="BJC71" s="3">
        <f t="shared" si="322"/>
        <v>17063284554</v>
      </c>
      <c r="BJH71" s="3" t="str">
        <f t="shared" si="323"/>
        <v/>
      </c>
      <c r="BJJ71" s="6">
        <v>37256</v>
      </c>
      <c r="BJK71" s="1">
        <v>29.535</v>
      </c>
      <c r="BJL71" s="1">
        <v>180097400</v>
      </c>
      <c r="BJM71" s="3">
        <f t="shared" si="324"/>
        <v>5319176709</v>
      </c>
      <c r="BJR71" s="3" t="str">
        <f t="shared" si="325"/>
        <v/>
      </c>
      <c r="BJT71" s="6">
        <v>37256</v>
      </c>
      <c r="BJU71" s="1">
        <v>15.86</v>
      </c>
      <c r="BJV71" s="1">
        <v>405250100</v>
      </c>
      <c r="BJW71" s="3">
        <f t="shared" si="326"/>
        <v>6427266586</v>
      </c>
      <c r="BKB71" s="3" t="str">
        <f t="shared" si="327"/>
        <v/>
      </c>
      <c r="BKG71" s="3" t="str">
        <f t="shared" si="328"/>
        <v/>
      </c>
      <c r="BKI71" s="6">
        <v>37256</v>
      </c>
      <c r="BKJ71" s="1">
        <v>52.51</v>
      </c>
      <c r="BKK71" s="1">
        <v>376851200</v>
      </c>
      <c r="BKL71" s="3">
        <f t="shared" si="329"/>
        <v>19788456512</v>
      </c>
      <c r="BKQ71" s="3" t="str">
        <f t="shared" si="330"/>
        <v/>
      </c>
      <c r="BKS71" s="6">
        <v>37256</v>
      </c>
      <c r="BKT71" s="1">
        <v>4.5</v>
      </c>
      <c r="BKU71" s="1">
        <v>14105700</v>
      </c>
      <c r="BKV71" s="3">
        <f t="shared" si="331"/>
        <v>63475650</v>
      </c>
      <c r="BKX71" s="6">
        <v>37256</v>
      </c>
      <c r="BKY71" s="1">
        <v>39.549999999999997</v>
      </c>
      <c r="BKZ71" s="1">
        <v>65944200</v>
      </c>
      <c r="BLA71" s="3">
        <f t="shared" si="332"/>
        <v>2608093110</v>
      </c>
      <c r="BLC71" s="6">
        <v>37256</v>
      </c>
      <c r="BLD71" s="1">
        <v>49.56</v>
      </c>
      <c r="BLE71" s="1">
        <v>584732200</v>
      </c>
      <c r="BLF71" s="3">
        <f t="shared" si="333"/>
        <v>28979327832</v>
      </c>
      <c r="BLH71" s="6">
        <v>37256</v>
      </c>
      <c r="BLI71" s="1">
        <v>49.41</v>
      </c>
      <c r="BLJ71" s="1">
        <v>7309300</v>
      </c>
      <c r="BLK71" s="3">
        <f t="shared" si="334"/>
        <v>361152513</v>
      </c>
      <c r="BLM71" s="6">
        <v>37256</v>
      </c>
      <c r="BLN71" s="1">
        <v>39.049999999999997</v>
      </c>
      <c r="BLO71" s="1">
        <v>571230000</v>
      </c>
      <c r="BLP71" s="3">
        <f t="shared" si="335"/>
        <v>22306531500</v>
      </c>
      <c r="BLR71" s="6">
        <v>37256</v>
      </c>
      <c r="BLS71" s="1">
        <v>8.2912999999999997</v>
      </c>
      <c r="BLT71" s="1">
        <v>1361917600</v>
      </c>
      <c r="BLU71" s="3">
        <f t="shared" si="336"/>
        <v>11292067396.879999</v>
      </c>
      <c r="BLZ71" s="3" t="str">
        <f t="shared" si="337"/>
        <v/>
      </c>
      <c r="BMB71" s="6">
        <v>37256</v>
      </c>
      <c r="BMC71" s="1">
        <v>19.209199999999999</v>
      </c>
      <c r="BMD71" s="1">
        <v>161614000</v>
      </c>
      <c r="BME71" s="3">
        <f t="shared" si="338"/>
        <v>3104475648.7999997</v>
      </c>
      <c r="BMJ71" s="3" t="str">
        <f t="shared" si="339"/>
        <v/>
      </c>
      <c r="BML71" s="6">
        <v>37256</v>
      </c>
      <c r="BMM71" s="1">
        <v>11.7567</v>
      </c>
      <c r="BMN71" s="1">
        <v>116384400</v>
      </c>
      <c r="BMO71" s="3">
        <f t="shared" si="340"/>
        <v>1368296475.48</v>
      </c>
      <c r="BMQ71" s="6">
        <v>37256</v>
      </c>
      <c r="BMR71" s="1">
        <v>6.27</v>
      </c>
      <c r="BMS71" s="1">
        <v>104253900</v>
      </c>
      <c r="BMT71" s="3">
        <f t="shared" si="341"/>
        <v>653671953</v>
      </c>
      <c r="BMY71" s="3" t="str">
        <f t="shared" si="342"/>
        <v/>
      </c>
      <c r="BND71" s="3" t="str">
        <f t="shared" si="343"/>
        <v/>
      </c>
      <c r="BNF71" s="6">
        <v>37256</v>
      </c>
      <c r="BNG71" s="1">
        <v>19.239999999999998</v>
      </c>
      <c r="BNH71" s="1">
        <v>67892400</v>
      </c>
      <c r="BNI71" s="3">
        <f t="shared" si="344"/>
        <v>1306249776</v>
      </c>
      <c r="BNK71" s="6">
        <v>37256</v>
      </c>
      <c r="BNL71" s="1">
        <v>37.4</v>
      </c>
      <c r="BNM71" s="1">
        <v>74170200</v>
      </c>
      <c r="BNN71" s="3">
        <f t="shared" si="345"/>
        <v>2773965480</v>
      </c>
      <c r="BNP71" s="6">
        <v>37256</v>
      </c>
      <c r="BNQ71" s="1">
        <v>23.22</v>
      </c>
      <c r="BNR71" s="1">
        <v>182694500</v>
      </c>
      <c r="BNS71" s="3">
        <f t="shared" si="346"/>
        <v>4242166290</v>
      </c>
      <c r="BNU71" s="6">
        <v>37256</v>
      </c>
      <c r="BNV71" s="1">
        <v>26</v>
      </c>
      <c r="BNW71" s="1">
        <v>15205900</v>
      </c>
      <c r="BNX71" s="3">
        <f t="shared" si="347"/>
        <v>395353400</v>
      </c>
      <c r="BNZ71" s="6">
        <v>37256</v>
      </c>
      <c r="BOA71" s="1">
        <v>29.975000000000001</v>
      </c>
      <c r="BOB71" s="1">
        <v>415352200</v>
      </c>
      <c r="BOC71" s="3">
        <f t="shared" si="348"/>
        <v>12450182195</v>
      </c>
      <c r="BOH71" s="3" t="str">
        <f t="shared" si="349"/>
        <v/>
      </c>
      <c r="BOJ71" s="6">
        <v>37256</v>
      </c>
      <c r="BOK71" s="1">
        <v>9.3253000000000004</v>
      </c>
      <c r="BOL71" s="1">
        <v>622744100</v>
      </c>
      <c r="BOM71" s="3">
        <f t="shared" si="350"/>
        <v>5807275555.7300005</v>
      </c>
      <c r="BOO71" s="6">
        <v>37256</v>
      </c>
      <c r="BOP71" s="1">
        <v>21.39</v>
      </c>
      <c r="BOQ71" s="1">
        <v>446204800</v>
      </c>
      <c r="BOR71" s="3">
        <f t="shared" si="351"/>
        <v>9544320672</v>
      </c>
      <c r="BOT71" s="6">
        <v>37256</v>
      </c>
      <c r="BOU71" s="1">
        <v>7.0392000000000001</v>
      </c>
      <c r="BOV71" s="1">
        <v>2090663600</v>
      </c>
      <c r="BOW71" s="3">
        <f t="shared" si="352"/>
        <v>14716599213.120001</v>
      </c>
      <c r="BOY71" s="6">
        <v>37256</v>
      </c>
      <c r="BOZ71" s="1">
        <v>6.6870000000000003</v>
      </c>
      <c r="BPA71" s="1">
        <v>15496950</v>
      </c>
      <c r="BPB71" s="3">
        <f t="shared" si="353"/>
        <v>103628104.65000001</v>
      </c>
      <c r="BPG71" s="3" t="str">
        <f t="shared" si="354"/>
        <v/>
      </c>
      <c r="BPI71" s="6">
        <v>37256</v>
      </c>
      <c r="BPJ71" s="1">
        <v>15.47</v>
      </c>
      <c r="BPK71" s="1">
        <v>278970900</v>
      </c>
      <c r="BPL71" s="3">
        <f t="shared" si="355"/>
        <v>4315679823</v>
      </c>
      <c r="BPQ71" s="3" t="str">
        <f t="shared" si="356"/>
        <v/>
      </c>
      <c r="BPS71" s="6">
        <v>37256</v>
      </c>
      <c r="BPT71" s="1">
        <v>20.05</v>
      </c>
      <c r="BPU71" s="1">
        <v>2166723800</v>
      </c>
      <c r="BPV71" s="3">
        <f t="shared" si="357"/>
        <v>43442812190</v>
      </c>
      <c r="BQA71" s="3" t="str">
        <f t="shared" si="358"/>
        <v/>
      </c>
      <c r="BQF71" s="3" t="str">
        <f t="shared" si="359"/>
        <v/>
      </c>
      <c r="BQK71" s="3" t="str">
        <f t="shared" si="360"/>
        <v/>
      </c>
      <c r="BQM71" s="6">
        <v>37256</v>
      </c>
      <c r="BQN71" s="1">
        <v>15.525</v>
      </c>
      <c r="BQO71" s="1">
        <v>529471800</v>
      </c>
      <c r="BQP71" s="3">
        <f t="shared" si="361"/>
        <v>8220049695</v>
      </c>
      <c r="BQU71" s="3" t="str">
        <f t="shared" si="362"/>
        <v/>
      </c>
      <c r="BQW71" s="6">
        <v>37256</v>
      </c>
      <c r="BQX71" s="1">
        <v>4.1074999999999999</v>
      </c>
      <c r="BQY71" s="1">
        <v>2353740800</v>
      </c>
      <c r="BQZ71" s="3">
        <f t="shared" si="363"/>
        <v>9667990336</v>
      </c>
      <c r="BRB71" s="6">
        <v>37256</v>
      </c>
      <c r="BRC71" s="1">
        <v>22.3</v>
      </c>
      <c r="BRD71" s="1">
        <v>1826881500</v>
      </c>
      <c r="BRE71" s="3">
        <f t="shared" si="364"/>
        <v>40739457450</v>
      </c>
      <c r="BRG71" s="6">
        <v>37256</v>
      </c>
      <c r="BRH71" s="1">
        <v>18.11</v>
      </c>
      <c r="BRI71" s="1">
        <v>4967151600</v>
      </c>
      <c r="BRJ71" s="3">
        <f t="shared" si="365"/>
        <v>89955115476</v>
      </c>
      <c r="BRL71" s="6">
        <v>37256</v>
      </c>
      <c r="BRM71" s="1">
        <v>31.45</v>
      </c>
      <c r="BRN71" s="1">
        <v>3203984200</v>
      </c>
      <c r="BRO71" s="3">
        <f t="shared" si="366"/>
        <v>100765303090</v>
      </c>
      <c r="BRQ71" s="6">
        <v>37256</v>
      </c>
      <c r="BRR71" s="1">
        <v>13.81</v>
      </c>
      <c r="BRS71" s="1">
        <v>2749001100</v>
      </c>
      <c r="BRT71" s="3">
        <f t="shared" si="367"/>
        <v>37963705191</v>
      </c>
      <c r="BRV71" s="6">
        <v>37256</v>
      </c>
      <c r="BRW71" s="1">
        <v>44.805</v>
      </c>
      <c r="BRX71" s="1">
        <v>398140400</v>
      </c>
      <c r="BRY71" s="3">
        <f t="shared" si="368"/>
        <v>17838680622</v>
      </c>
      <c r="BSD71" s="3" t="str">
        <f t="shared" si="369"/>
        <v/>
      </c>
      <c r="BSF71" s="6">
        <v>37256</v>
      </c>
      <c r="BSG71" s="1">
        <v>21.734999999999999</v>
      </c>
      <c r="BSH71" s="1">
        <v>586358200</v>
      </c>
      <c r="BSI71" s="3">
        <f t="shared" si="370"/>
        <v>12744495477</v>
      </c>
      <c r="BSN71" s="3" t="str">
        <f t="shared" si="371"/>
        <v/>
      </c>
      <c r="BSS71" s="3" t="str">
        <f t="shared" si="372"/>
        <v/>
      </c>
      <c r="BSU71" s="6">
        <v>37256</v>
      </c>
      <c r="BSV71" s="1">
        <v>1.5643</v>
      </c>
      <c r="BSW71" s="1">
        <v>4391912000</v>
      </c>
      <c r="BSX71" s="3">
        <f t="shared" si="373"/>
        <v>6870267941.6000004</v>
      </c>
    </row>
    <row r="72" spans="2:1020 1025:1870" x14ac:dyDescent="0.2">
      <c r="B72" s="6">
        <v>37162</v>
      </c>
      <c r="C72" s="1">
        <v>2399.9998000000001</v>
      </c>
      <c r="D72" s="1">
        <v>152</v>
      </c>
      <c r="E72" s="3">
        <f t="shared" ref="E72:E135" si="374">IF(C72*D72&gt;0,C72*D72,"")</f>
        <v>364799.96960000001</v>
      </c>
      <c r="G72" s="6">
        <v>37071</v>
      </c>
      <c r="H72" s="1">
        <v>0.79</v>
      </c>
      <c r="I72" s="1">
        <v>8845900</v>
      </c>
      <c r="J72" s="3">
        <f t="shared" ref="J72:J135" si="375">IF(H72*I72&gt;0,H72*I72,"")</f>
        <v>6988261</v>
      </c>
      <c r="O72" s="3" t="str">
        <f t="shared" ref="O72:O135" si="376">IF(M72*N72&gt;0,M72*N72,"")</f>
        <v/>
      </c>
      <c r="T72" s="3" t="str">
        <f t="shared" ref="T72:T135" si="377">IF(R72*S72&gt;0,R72*S72,"")</f>
        <v/>
      </c>
      <c r="Y72" s="3" t="str">
        <f t="shared" ref="Y72:Y135" si="378">IF(W72*X72&gt;0,W72*X72,"")</f>
        <v/>
      </c>
      <c r="AA72" s="6">
        <v>37162</v>
      </c>
      <c r="AB72" s="1">
        <v>0.16800000000000001</v>
      </c>
      <c r="AC72" s="1">
        <v>2104633</v>
      </c>
      <c r="AD72" s="3">
        <f t="shared" ref="AD72:AD135" si="379">IF(AB72*AC72&gt;0,AB72*AC72,"")</f>
        <v>353578.34400000004</v>
      </c>
      <c r="AF72" s="6">
        <v>36889</v>
      </c>
      <c r="AG72" s="1">
        <v>7.5999999999999998E-2</v>
      </c>
      <c r="AH72" s="1">
        <v>44250900</v>
      </c>
      <c r="AI72" s="3">
        <f t="shared" ref="AI72:AI135" si="380">IF(AG72*AH72&gt;0,AG72*AH72,"")</f>
        <v>3363068.4</v>
      </c>
      <c r="AK72" s="6">
        <v>37162</v>
      </c>
      <c r="AL72" s="1">
        <v>937.50019999999995</v>
      </c>
      <c r="AM72" s="1">
        <v>123</v>
      </c>
      <c r="AN72" s="3">
        <f t="shared" ref="AN72:AN135" si="381">IF(AL72*AM72&gt;0,AL72*AM72,"")</f>
        <v>115312.52459999999</v>
      </c>
      <c r="AS72" s="3" t="str">
        <f t="shared" ref="AS72:AS135" si="382">IF(AQ72*AR72&gt;0,AQ72*AR72,"")</f>
        <v/>
      </c>
      <c r="AX72" s="3" t="str">
        <f t="shared" ref="AX72:AX135" si="383">IF(AV72*AW72&gt;0,AV72*AW72,"")</f>
        <v/>
      </c>
      <c r="BC72" s="3" t="str">
        <f t="shared" ref="BC72:BC135" si="384">IF(BA72*BB72&gt;0,BA72*BB72,"")</f>
        <v/>
      </c>
      <c r="BE72" s="6">
        <v>36980</v>
      </c>
      <c r="BF72" s="1">
        <v>1.7999999999999999E-2</v>
      </c>
      <c r="BG72" s="1">
        <v>97832400</v>
      </c>
      <c r="BH72" s="3">
        <f t="shared" ref="BH72:BH135" si="385">IF(BF72*BG72&gt;0,BF72*BG72,"")</f>
        <v>1760983.2</v>
      </c>
      <c r="BJ72" s="6">
        <v>37162</v>
      </c>
      <c r="BK72" s="1">
        <v>7.07</v>
      </c>
      <c r="BL72" s="1">
        <v>2951800</v>
      </c>
      <c r="BM72" s="3">
        <f t="shared" ref="BM72:BM135" si="386">IF(BK72*BL72&gt;0,BK72*BL72,"")</f>
        <v>20869226</v>
      </c>
      <c r="BR72" s="3" t="str">
        <f t="shared" ref="BR72:BR135" si="387">IF(BP72*BQ72&gt;0,BP72*BQ72,"")</f>
        <v/>
      </c>
      <c r="BT72" s="6">
        <v>36433</v>
      </c>
      <c r="BU72" s="1">
        <v>1.25</v>
      </c>
      <c r="BV72" s="1">
        <v>55700</v>
      </c>
      <c r="BW72" s="3">
        <f t="shared" ref="BW72:BW135" si="388">IF(BU72*BV72&gt;0,BU72*BV72,"")</f>
        <v>69625</v>
      </c>
      <c r="CB72" s="3" t="str">
        <f t="shared" ref="CB72:CB135" si="389">IF(BZ72*CA72&gt;0,BZ72*CA72,"")</f>
        <v/>
      </c>
      <c r="CD72" s="6">
        <v>37162</v>
      </c>
      <c r="CE72" s="1">
        <v>2.15</v>
      </c>
      <c r="CF72" s="1">
        <v>889500</v>
      </c>
      <c r="CG72" s="3">
        <f t="shared" ref="CG72:CG135" si="390">IF(CE72*CF72&gt;0,CE72*CF72,"")</f>
        <v>1912425</v>
      </c>
      <c r="CI72" s="6">
        <v>37162</v>
      </c>
      <c r="CJ72" s="1">
        <v>5.37</v>
      </c>
      <c r="CK72" s="1">
        <v>25576000</v>
      </c>
      <c r="CL72" s="3">
        <f t="shared" ref="CL72:CL135" si="391">IF(CJ72*CK72&gt;0,CJ72*CK72,"")</f>
        <v>137343120</v>
      </c>
      <c r="CQ72" s="3" t="str">
        <f t="shared" ref="CQ72:CQ135" si="392">IF(CO72*CP72&gt;0,CO72*CP72,"")</f>
        <v/>
      </c>
      <c r="CS72" s="6">
        <v>37162</v>
      </c>
      <c r="CT72" s="1">
        <v>1</v>
      </c>
      <c r="CU72" s="1">
        <v>478480</v>
      </c>
      <c r="CV72" s="3">
        <f t="shared" ref="CV72:CV135" si="393">IF(CT72*CU72&gt;0,CT72*CU72,"")</f>
        <v>478480</v>
      </c>
      <c r="CX72" s="6">
        <v>37162</v>
      </c>
      <c r="CY72" s="1">
        <v>187.5</v>
      </c>
      <c r="CZ72" s="1">
        <v>426773</v>
      </c>
      <c r="DA72" s="3">
        <f t="shared" ref="DA72:DA135" si="394">IF(CY72*CZ72&gt;0,CY72*CZ72,"")</f>
        <v>80019937.5</v>
      </c>
      <c r="DC72" s="6">
        <v>37162</v>
      </c>
      <c r="DD72" s="1">
        <v>4.0199999999999996</v>
      </c>
      <c r="DE72" s="1">
        <v>315600</v>
      </c>
      <c r="DF72" s="3">
        <f t="shared" ref="DF72:DF135" si="395">IF(DD72*DE72&gt;0,DD72*DE72,"")</f>
        <v>1268711.9999999998</v>
      </c>
      <c r="DK72" s="3" t="str">
        <f t="shared" ref="DK72:DK135" si="396">IF(DI72*DJ72&gt;0,DI72*DJ72,"")</f>
        <v/>
      </c>
      <c r="DM72" s="6">
        <v>36889</v>
      </c>
      <c r="DN72" s="1">
        <v>512.5</v>
      </c>
      <c r="DO72" s="1">
        <v>5726</v>
      </c>
      <c r="DP72" s="3">
        <f t="shared" ref="DP72:DP135" si="397">IF(DN72*DO72&gt;0,DN72*DO72,"")</f>
        <v>2934575</v>
      </c>
      <c r="DR72" s="6">
        <v>37162</v>
      </c>
      <c r="DS72" s="1">
        <v>295.05009999999999</v>
      </c>
      <c r="DT72" s="1">
        <v>37718</v>
      </c>
      <c r="DU72" s="3">
        <f t="shared" ref="DU72:DU135" si="398">IF(DS72*DT72&gt;0,DS72*DT72,"")</f>
        <v>11128699.671799999</v>
      </c>
      <c r="DZ72" s="3" t="str">
        <f t="shared" ref="DZ72:DZ135" si="399">IF(DX72*DY72&gt;0,DX72*DY72,"")</f>
        <v/>
      </c>
      <c r="EB72" s="6">
        <v>37162</v>
      </c>
      <c r="EC72" s="1">
        <v>12.1</v>
      </c>
      <c r="ED72" s="1">
        <v>53500</v>
      </c>
      <c r="EE72" s="3">
        <f t="shared" ref="EE72:EE135" si="400">IF(EC72*ED72&gt;0,EC72*ED72,"")</f>
        <v>647350</v>
      </c>
      <c r="EG72" s="6">
        <v>37162</v>
      </c>
      <c r="EH72" s="1">
        <v>597.59990000000005</v>
      </c>
      <c r="EI72" s="1">
        <v>34678</v>
      </c>
      <c r="EJ72" s="3">
        <f t="shared" ref="EJ72:EJ135" si="401">IF(EH72*EI72&gt;0,EH72*EI72,"")</f>
        <v>20723569.332200002</v>
      </c>
      <c r="EO72" s="3" t="str">
        <f t="shared" ref="EO72:EO135" si="402">IF(EM72*EN72&gt;0,EM72*EN72,"")</f>
        <v/>
      </c>
      <c r="ET72" s="3" t="str">
        <f t="shared" ref="ET72:ET135" si="403">IF(ER72*ES72&gt;0,ER72*ES72,"")</f>
        <v/>
      </c>
      <c r="EY72" s="3" t="str">
        <f t="shared" ref="EY72:EY135" si="404">IF(EW72*EX72&gt;0,EW72*EX72,"")</f>
        <v/>
      </c>
      <c r="FD72" s="3" t="str">
        <f t="shared" ref="FD72:FD135" si="405">IF(FB72*FC72&gt;0,FB72*FC72,"")</f>
        <v/>
      </c>
      <c r="FI72" s="3" t="str">
        <f t="shared" ref="FI72:FI135" si="406">IF(FG72*FH72&gt;0,FG72*FH72,"")</f>
        <v/>
      </c>
      <c r="FN72" s="3" t="str">
        <f t="shared" ref="FN72:FN135" si="407">IF(FL72*FM72&gt;0,FL72*FM72,"")</f>
        <v/>
      </c>
      <c r="FP72" s="6">
        <v>37162</v>
      </c>
      <c r="FQ72" s="1">
        <v>0.19</v>
      </c>
      <c r="FR72" s="1">
        <v>5781000</v>
      </c>
      <c r="FS72" s="3">
        <f t="shared" ref="FS72:FS135" si="408">IF(FQ72*FR72&gt;0,FQ72*FR72,"")</f>
        <v>1098390</v>
      </c>
      <c r="FU72" s="6">
        <v>37162</v>
      </c>
      <c r="FV72" s="1">
        <v>1600</v>
      </c>
      <c r="FW72" s="1">
        <v>7</v>
      </c>
      <c r="FX72" s="3">
        <f t="shared" ref="FX72:FX135" si="409">IF(FV72*FW72&gt;0,FV72*FW72,"")</f>
        <v>11200</v>
      </c>
      <c r="FZ72" s="6">
        <v>37162</v>
      </c>
      <c r="GA72" s="1">
        <v>128</v>
      </c>
      <c r="GB72" s="1">
        <v>3913</v>
      </c>
      <c r="GC72" s="3">
        <f t="shared" ref="GC72:GC135" si="410">IF(GA72*GB72&gt;0,GA72*GB72,"")</f>
        <v>500864</v>
      </c>
      <c r="GE72" s="6">
        <v>37071</v>
      </c>
      <c r="GF72" s="1">
        <v>6000.0006000000003</v>
      </c>
      <c r="GG72" s="1">
        <v>3</v>
      </c>
      <c r="GH72" s="3">
        <f t="shared" ref="GH72:GH135" si="411">IF(GF72*GG72&gt;0,GF72*GG72,"")</f>
        <v>18000.001800000002</v>
      </c>
      <c r="GM72" s="3" t="str">
        <f t="shared" ref="GM72:GM135" si="412">IF(GK72*GL72&gt;0,GK72*GL72,"")</f>
        <v/>
      </c>
      <c r="GR72" s="3" t="str">
        <f t="shared" ref="GR72:GR135" si="413">IF(GP72*GQ72&gt;0,GP72*GQ72,"")</f>
        <v/>
      </c>
      <c r="GW72" s="3" t="str">
        <f t="shared" ref="GW72:GW135" si="414">IF(GU72*GV72&gt;0,GU72*GV72,"")</f>
        <v/>
      </c>
      <c r="HB72" s="3" t="str">
        <f t="shared" ref="HB72:HB135" si="415">IF(GZ72*HA72&gt;0,GZ72*HA72,"")</f>
        <v/>
      </c>
      <c r="HG72" s="3" t="str">
        <f t="shared" ref="HG72:HG135" si="416">IF(HE72*HF72&gt;0,HE72*HF72,"")</f>
        <v/>
      </c>
      <c r="HL72" s="3" t="str">
        <f t="shared" ref="HL72:HL135" si="417">IF(HJ72*HK72&gt;0,HJ72*HK72,"")</f>
        <v/>
      </c>
      <c r="HN72" s="6">
        <v>37162</v>
      </c>
      <c r="HO72" s="1">
        <v>0.2</v>
      </c>
      <c r="HP72" s="1">
        <v>220300</v>
      </c>
      <c r="HQ72" s="3">
        <f t="shared" ref="HQ72:HQ135" si="418">IF(HO72*HP72&gt;0,HO72*HP72,"")</f>
        <v>44060</v>
      </c>
      <c r="HS72" s="6">
        <v>37162</v>
      </c>
      <c r="HT72" s="1">
        <v>21</v>
      </c>
      <c r="HU72" s="1">
        <v>169557</v>
      </c>
      <c r="HV72" s="3">
        <f t="shared" ref="HV72:HV135" si="419">IF(HT72*HU72&gt;0,HT72*HU72,"")</f>
        <v>3560697</v>
      </c>
      <c r="IA72" s="3" t="str">
        <f t="shared" ref="IA72:IA135" si="420">IF(HY72*HZ72&gt;0,HY72*HZ72,"")</f>
        <v/>
      </c>
      <c r="IC72" s="6">
        <v>37071</v>
      </c>
      <c r="ID72" s="1">
        <v>5</v>
      </c>
      <c r="IE72" s="1">
        <v>3194</v>
      </c>
      <c r="IF72" s="3">
        <f t="shared" ref="IF72:IF135" si="421">IF(ID72*IE72&gt;0,ID72*IE72,"")</f>
        <v>15970</v>
      </c>
      <c r="IH72" s="6">
        <v>37162</v>
      </c>
      <c r="II72" s="1">
        <v>16.05</v>
      </c>
      <c r="IJ72" s="1">
        <v>111907</v>
      </c>
      <c r="IK72" s="3">
        <f t="shared" ref="IK72:IK135" si="422">IF(II72*IJ72&gt;0,II72*IJ72,"")</f>
        <v>1796107.35</v>
      </c>
      <c r="IP72" s="3" t="str">
        <f t="shared" ref="IP72:IP135" si="423">IF(IN72*IO72&gt;0,IN72*IO72,"")</f>
        <v/>
      </c>
      <c r="IR72" s="6">
        <v>37162</v>
      </c>
      <c r="IS72" s="1">
        <v>499.80020000000002</v>
      </c>
      <c r="IT72" s="1">
        <v>1581</v>
      </c>
      <c r="IU72" s="3">
        <f t="shared" ref="IU72:IU135" si="424">IF(IS72*IT72&gt;0,IS72*IT72,"")</f>
        <v>790184.11620000005</v>
      </c>
      <c r="IZ72" s="3" t="str">
        <f t="shared" ref="IZ72:IZ135" si="425">IF(IX72*IY72&gt;0,IX72*IY72,"")</f>
        <v/>
      </c>
      <c r="JE72" s="3" t="str">
        <f t="shared" ref="JE72:JE135" si="426">IF(JC72*JD72&gt;0,JC72*JD72,"")</f>
        <v/>
      </c>
      <c r="JG72" s="6">
        <v>37162</v>
      </c>
      <c r="JH72" s="1">
        <v>13.64</v>
      </c>
      <c r="JI72" s="1">
        <v>1158560</v>
      </c>
      <c r="JJ72" s="3">
        <f t="shared" ref="JJ72:JJ135" si="427">IF(JH72*JI72&gt;0,JH72*JI72,"")</f>
        <v>15802758.4</v>
      </c>
      <c r="JO72" s="3" t="str">
        <f t="shared" ref="JO72:JO135" si="428">IF(JM72*JN72&gt;0,JM72*JN72,"")</f>
        <v/>
      </c>
      <c r="JT72" s="3" t="str">
        <f t="shared" ref="JT72:JT135" si="429">IF(JR72*JS72&gt;0,JR72*JS72,"")</f>
        <v/>
      </c>
      <c r="JY72" s="3" t="str">
        <f t="shared" ref="JY72:JY135" si="430">IF(JW72*JX72&gt;0,JW72*JX72,"")</f>
        <v/>
      </c>
      <c r="KA72" s="6">
        <v>35976</v>
      </c>
      <c r="KB72" s="1">
        <v>9</v>
      </c>
      <c r="KC72" s="1">
        <v>31400</v>
      </c>
      <c r="KD72" s="3">
        <f t="shared" ref="KD72:KD135" si="431">IF(KB72*KC72&gt;0,KB72*KC72,"")</f>
        <v>282600</v>
      </c>
      <c r="KI72" s="3" t="str">
        <f t="shared" ref="KI72:KI135" si="432">IF(KG72*KH72&gt;0,KG72*KH72,"")</f>
        <v/>
      </c>
      <c r="KN72" s="3" t="str">
        <f t="shared" ref="KN72:KN135" si="433">IF(KL72*KM72&gt;0,KL72*KM72,"")</f>
        <v/>
      </c>
      <c r="KS72" s="3" t="str">
        <f t="shared" ref="KS72:KS135" si="434">IF(KQ72*KR72&gt;0,KQ72*KR72,"")</f>
        <v/>
      </c>
      <c r="KU72" s="6">
        <v>37162</v>
      </c>
      <c r="KV72" s="1">
        <v>4.99</v>
      </c>
      <c r="KW72" s="1">
        <v>3370700</v>
      </c>
      <c r="KX72" s="3">
        <f t="shared" ref="KX72:KX135" si="435">IF(KV72*KW72&gt;0,KV72*KW72,"")</f>
        <v>16819793</v>
      </c>
      <c r="LC72" s="3" t="str">
        <f t="shared" ref="LC72:LC135" si="436">IF(LA72*LB72&gt;0,LA72*LB72,"")</f>
        <v/>
      </c>
      <c r="LE72" s="6">
        <v>37162</v>
      </c>
      <c r="LF72" s="1">
        <v>0.54</v>
      </c>
      <c r="LG72" s="1">
        <v>1875400</v>
      </c>
      <c r="LH72" s="3">
        <f t="shared" ref="LH72:LH135" si="437">IF(LF72*LG72&gt;0,LF72*LG72,"")</f>
        <v>1012716.0000000001</v>
      </c>
      <c r="LJ72" s="6">
        <v>37162</v>
      </c>
      <c r="LK72" s="1">
        <v>70</v>
      </c>
      <c r="LL72" s="1">
        <v>16970</v>
      </c>
      <c r="LM72" s="3">
        <f t="shared" ref="LM72:LM135" si="438">IF(LK72*LL72&gt;0,LK72*LL72,"")</f>
        <v>1187900</v>
      </c>
      <c r="LO72" s="6">
        <v>36798</v>
      </c>
      <c r="LP72" s="1">
        <v>1</v>
      </c>
      <c r="LQ72" s="1">
        <v>3800</v>
      </c>
      <c r="LR72" s="3">
        <f t="shared" ref="LR72:LR135" si="439">IF(LP72*LQ72&gt;0,LP72*LQ72,"")</f>
        <v>3800</v>
      </c>
      <c r="LW72" s="3" t="str">
        <f t="shared" ref="LW72:LW135" si="440">IF(LU72*LV72&gt;0,LU72*LV72,"")</f>
        <v/>
      </c>
      <c r="MB72" s="3" t="str">
        <f t="shared" ref="MB72:MB135" si="441">IF(LZ72*MA72&gt;0,LZ72*MA72,"")</f>
        <v/>
      </c>
      <c r="MD72" s="6">
        <v>37162</v>
      </c>
      <c r="ME72" s="1">
        <v>0.05</v>
      </c>
      <c r="MF72" s="1">
        <v>1288100</v>
      </c>
      <c r="MG72" s="3">
        <f t="shared" ref="MG72:MG135" si="442">IF(ME72*MF72&gt;0,ME72*MF72,"")</f>
        <v>64405</v>
      </c>
      <c r="ML72" s="3" t="str">
        <f t="shared" ref="ML72:ML135" si="443">IF(MJ72*MK72&gt;0,MJ72*MK72,"")</f>
        <v/>
      </c>
      <c r="MQ72" s="3" t="str">
        <f t="shared" ref="MQ72:MQ135" si="444">IF(MO72*MP72&gt;0,MO72*MP72,"")</f>
        <v/>
      </c>
      <c r="MV72" s="3" t="str">
        <f t="shared" ref="MV72:MV135" si="445">IF(MT72*MU72&gt;0,MT72*MU72,"")</f>
        <v/>
      </c>
      <c r="NA72" s="3" t="str">
        <f t="shared" ref="NA72:NA135" si="446">IF(MY72*MZ72&gt;0,MY72*MZ72,"")</f>
        <v/>
      </c>
      <c r="NC72" s="6">
        <v>37162</v>
      </c>
      <c r="ND72" s="1">
        <v>0.85</v>
      </c>
      <c r="NE72" s="1">
        <v>1062600</v>
      </c>
      <c r="NF72" s="3">
        <f t="shared" ref="NF72:NF135" si="447">IF(ND72*NE72&gt;0,ND72*NE72,"")</f>
        <v>903210</v>
      </c>
      <c r="NK72" s="3" t="str">
        <f t="shared" ref="NK72:NK135" si="448">IF(NI72*NJ72&gt;0,NI72*NJ72,"")</f>
        <v/>
      </c>
      <c r="NM72" s="6">
        <v>37162</v>
      </c>
      <c r="NN72" s="1">
        <v>6024.9584459999996</v>
      </c>
      <c r="NO72" s="1">
        <v>0</v>
      </c>
      <c r="NP72" s="3" t="str">
        <f t="shared" ref="NP72:NP135" si="449">IF(NN72*NO72&gt;0,NN72*NO72,"")</f>
        <v/>
      </c>
      <c r="NR72" s="6">
        <v>37162</v>
      </c>
      <c r="NS72" s="1">
        <v>87.3</v>
      </c>
      <c r="NT72" s="1">
        <v>659220</v>
      </c>
      <c r="NU72" s="3">
        <f t="shared" ref="NU72:NU135" si="450">IF(NS72*NT72&gt;0,NS72*NT72,"")</f>
        <v>57549906</v>
      </c>
      <c r="NZ72" s="3" t="str">
        <f t="shared" ref="NZ72:NZ135" si="451">IF(NX72*NY72&gt;0,NX72*NY72,"")</f>
        <v/>
      </c>
      <c r="OB72" s="6">
        <v>37162</v>
      </c>
      <c r="OC72" s="1">
        <v>2.2000000000000002</v>
      </c>
      <c r="OD72" s="1">
        <v>1490900</v>
      </c>
      <c r="OE72" s="3">
        <f t="shared" ref="OE72:OE135" si="452">IF(OC72*OD72&gt;0,OC72*OD72,"")</f>
        <v>3279980.0000000005</v>
      </c>
      <c r="OG72" s="6">
        <v>37162</v>
      </c>
      <c r="OH72" s="1">
        <v>0.5</v>
      </c>
      <c r="OI72" s="1">
        <v>45368</v>
      </c>
      <c r="OJ72" s="3">
        <f t="shared" ref="OJ72:OJ135" si="453">IF(OH72*OI72&gt;0,OH72*OI72,"")</f>
        <v>22684</v>
      </c>
      <c r="OO72" s="3" t="str">
        <f t="shared" ref="OO72:OO135" si="454">IF(OM72*ON72&gt;0,OM72*ON72,"")</f>
        <v/>
      </c>
      <c r="OQ72" s="6">
        <v>37162</v>
      </c>
      <c r="OR72" s="1">
        <v>535.20000000000005</v>
      </c>
      <c r="OS72" s="1">
        <v>5303</v>
      </c>
      <c r="OT72" s="3">
        <f t="shared" ref="OT72:OT135" si="455">IF(OR72*OS72&gt;0,OR72*OS72,"")</f>
        <v>2838165.6</v>
      </c>
      <c r="OV72" s="6">
        <v>37162</v>
      </c>
      <c r="OW72" s="1">
        <v>0.65</v>
      </c>
      <c r="OX72" s="1">
        <v>553100</v>
      </c>
      <c r="OY72" s="3">
        <f t="shared" ref="OY72:OY135" si="456">IF(OW72*OX72&gt;0,OW72*OX72,"")</f>
        <v>359515</v>
      </c>
      <c r="PA72" s="6">
        <v>37162</v>
      </c>
      <c r="PB72" s="1">
        <v>1.56</v>
      </c>
      <c r="PC72" s="1">
        <v>857200</v>
      </c>
      <c r="PD72" s="3">
        <f t="shared" ref="PD72:PD135" si="457">IF(PB72*PC72&gt;0,PB72*PC72,"")</f>
        <v>1337232</v>
      </c>
      <c r="PI72" s="3" t="str">
        <f t="shared" ref="PI72:PI135" si="458">IF(PG72*PH72&gt;0,PG72*PH72,"")</f>
        <v/>
      </c>
      <c r="PK72" s="6">
        <v>37162</v>
      </c>
      <c r="PL72" s="1">
        <v>1.75</v>
      </c>
      <c r="PM72" s="1">
        <v>5600</v>
      </c>
      <c r="PN72" s="3">
        <f t="shared" ref="PN72:PN135" si="459">IF(PL72*PM72&gt;0,PL72*PM72,"")</f>
        <v>9800</v>
      </c>
      <c r="PS72" s="3" t="str">
        <f t="shared" ref="PS72:PS135" si="460">IF(PQ72*PR72&gt;0,PQ72*PR72,"")</f>
        <v/>
      </c>
      <c r="PX72" s="3" t="str">
        <f t="shared" ref="PX72:PX135" si="461">IF(PV72*PW72&gt;0,PV72*PW72,"")</f>
        <v/>
      </c>
      <c r="QC72" s="3" t="str">
        <f t="shared" ref="QC72:QC135" si="462">IF(QA72*QB72&gt;0,QA72*QB72,"")</f>
        <v/>
      </c>
      <c r="QE72" s="6">
        <v>37162</v>
      </c>
      <c r="QF72" s="1">
        <v>3.2</v>
      </c>
      <c r="QG72" s="1">
        <v>726200</v>
      </c>
      <c r="QH72" s="3">
        <f t="shared" ref="QH72:QH135" si="463">IF(QF72*QG72&gt;0,QF72*QG72,"")</f>
        <v>2323840</v>
      </c>
      <c r="QJ72" s="6">
        <v>36160</v>
      </c>
      <c r="QK72" s="1">
        <v>187.5</v>
      </c>
      <c r="QL72" s="1">
        <v>531</v>
      </c>
      <c r="QM72" s="3">
        <f t="shared" ref="QM72:QM135" si="464">IF(QK72*QL72&gt;0,QK72*QL72,"")</f>
        <v>99562.5</v>
      </c>
      <c r="QO72" s="6">
        <v>37162</v>
      </c>
      <c r="QP72" s="1">
        <v>5.65</v>
      </c>
      <c r="QQ72" s="1">
        <v>189700</v>
      </c>
      <c r="QR72" s="3">
        <f t="shared" ref="QR72:QR135" si="465">IF(QP72*QQ72&gt;0,QP72*QQ72,"")</f>
        <v>1071805</v>
      </c>
      <c r="QT72" s="6">
        <v>37162</v>
      </c>
      <c r="QU72" s="1">
        <v>204.75</v>
      </c>
      <c r="QV72" s="1">
        <v>1042391</v>
      </c>
      <c r="QW72" s="3">
        <f t="shared" ref="QW72:QW135" si="466">IF(QU72*QV72&gt;0,QU72*QV72,"")</f>
        <v>213429557.25</v>
      </c>
      <c r="RB72" s="3" t="str">
        <f t="shared" ref="RB72:RB135" si="467">IF(QZ72*RA72&gt;0,QZ72*RA72,"")</f>
        <v/>
      </c>
      <c r="RG72" s="3" t="str">
        <f t="shared" ref="RG72:RG135" si="468">IF(RE72*RF72&gt;0,RE72*RF72,"")</f>
        <v/>
      </c>
      <c r="RL72" s="3" t="str">
        <f t="shared" ref="RL72:RL135" si="469">IF(RJ72*RK72&gt;0,RJ72*RK72,"")</f>
        <v/>
      </c>
      <c r="RN72" s="6">
        <v>37162</v>
      </c>
      <c r="RO72" s="1">
        <v>124.8</v>
      </c>
      <c r="RP72" s="1">
        <v>1920620</v>
      </c>
      <c r="RQ72" s="3">
        <f t="shared" ref="RQ72:RQ135" si="470">IF(RO72*RP72&gt;0,RO72*RP72,"")</f>
        <v>239693376</v>
      </c>
      <c r="RV72" s="3" t="str">
        <f t="shared" ref="RV72:RV135" si="471">IF(RT72*RU72&gt;0,RT72*RU72,"")</f>
        <v/>
      </c>
      <c r="SA72" s="3" t="str">
        <f t="shared" ref="SA72:SA135" si="472">IF(RY72*RZ72&gt;0,RY72*RZ72,"")</f>
        <v/>
      </c>
      <c r="SF72" s="3" t="str">
        <f t="shared" ref="SF72:SF135" si="473">IF(SD72*SE72&gt;0,SD72*SE72,"")</f>
        <v/>
      </c>
      <c r="SH72" s="6">
        <v>37162</v>
      </c>
      <c r="SI72" s="1">
        <v>11.6</v>
      </c>
      <c r="SJ72" s="1">
        <v>336650</v>
      </c>
      <c r="SK72" s="3">
        <f t="shared" ref="SK72:SK135" si="474">IF(SI72*SJ72&gt;0,SI72*SJ72,"")</f>
        <v>3905140</v>
      </c>
      <c r="SM72" s="6">
        <v>36980</v>
      </c>
      <c r="SN72" s="1">
        <v>40000</v>
      </c>
      <c r="SO72" s="1">
        <v>10</v>
      </c>
      <c r="SP72" s="3">
        <f t="shared" ref="SP72:SP135" si="475">IF(SN72*SO72&gt;0,SN72*SO72,"")</f>
        <v>400000</v>
      </c>
      <c r="SU72" s="3" t="str">
        <f t="shared" ref="SU72:SU135" si="476">IF(SS72*ST72&gt;0,SS72*ST72,"")</f>
        <v/>
      </c>
      <c r="SZ72" s="3" t="str">
        <f t="shared" ref="SZ72:SZ135" si="477">IF(SX72*SY72&gt;0,SX72*SY72,"")</f>
        <v/>
      </c>
      <c r="TE72" s="3" t="str">
        <f t="shared" ref="TE72:TE135" si="478">IF(TC72*TD72&gt;0,TC72*TD72,"")</f>
        <v/>
      </c>
      <c r="TG72" s="6">
        <v>37162</v>
      </c>
      <c r="TH72" s="1">
        <v>24</v>
      </c>
      <c r="TI72" s="1">
        <v>722560</v>
      </c>
      <c r="TJ72" s="3">
        <f t="shared" ref="TJ72:TJ135" si="479">IF(TH72*TI72&gt;0,TH72*TI72,"")</f>
        <v>17341440</v>
      </c>
      <c r="TO72" s="3" t="str">
        <f t="shared" ref="TO72:TO135" si="480">IF(TM72*TN72&gt;0,TM72*TN72,"")</f>
        <v/>
      </c>
      <c r="TQ72" s="6">
        <v>37162</v>
      </c>
      <c r="TR72" s="1">
        <v>34.375</v>
      </c>
      <c r="TS72" s="1">
        <v>4192891</v>
      </c>
      <c r="TT72" s="3">
        <f t="shared" ref="TT72:TT135" si="481">IF(TR72*TS72&gt;0,TR72*TS72,"")</f>
        <v>144130628.125</v>
      </c>
      <c r="TY72" s="3" t="str">
        <f t="shared" ref="TY72:TY135" si="482">IF(TW72*TX72&gt;0,TW72*TX72,"")</f>
        <v/>
      </c>
      <c r="UA72" s="6">
        <v>37162</v>
      </c>
      <c r="UB72" s="1">
        <v>7.2</v>
      </c>
      <c r="UC72" s="1">
        <v>4149200</v>
      </c>
      <c r="UD72" s="3">
        <f t="shared" ref="UD72:UD135" si="483">IF(UB72*UC72&gt;0,UB72*UC72,"")</f>
        <v>29874240</v>
      </c>
      <c r="UI72" s="3" t="str">
        <f t="shared" ref="UI72:UI135" si="484">IF(UG72*UH72&gt;0,UG72*UH72,"")</f>
        <v/>
      </c>
      <c r="UN72" s="3" t="str">
        <f t="shared" ref="UN72:UN135" si="485">IF(UL72*UM72&gt;0,UL72*UM72,"")</f>
        <v/>
      </c>
      <c r="UP72" s="6">
        <v>37162</v>
      </c>
      <c r="UQ72" s="1">
        <v>15</v>
      </c>
      <c r="UR72" s="1">
        <v>89600</v>
      </c>
      <c r="US72" s="3">
        <f t="shared" ref="US72:US135" si="486">IF(UQ72*UR72&gt;0,UQ72*UR72,"")</f>
        <v>1344000</v>
      </c>
      <c r="UX72" s="3" t="str">
        <f t="shared" ref="UX72:UX135" si="487">IF(UV72*UW72&gt;0,UV72*UW72,"")</f>
        <v/>
      </c>
      <c r="VC72" s="3" t="str">
        <f t="shared" ref="VC72:VC135" si="488">IF(VA72*VB72&gt;0,VA72*VB72,"")</f>
        <v/>
      </c>
      <c r="VH72" s="3" t="str">
        <f t="shared" ref="VH72:VH135" si="489">IF(VF72*VG72&gt;0,VF72*VG72,"")</f>
        <v/>
      </c>
      <c r="VM72" s="3" t="str">
        <f t="shared" ref="VM72:VM135" si="490">IF(VK72*VL72&gt;0,VK72*VL72,"")</f>
        <v/>
      </c>
      <c r="VO72" s="6">
        <v>37162</v>
      </c>
      <c r="VP72" s="1">
        <v>125</v>
      </c>
      <c r="VQ72" s="1">
        <v>7545</v>
      </c>
      <c r="VR72" s="3">
        <f t="shared" ref="VR72:VR135" si="491">IF(VP72*VQ72&gt;0,VP72*VQ72,"")</f>
        <v>943125</v>
      </c>
      <c r="VT72" s="6">
        <v>37162</v>
      </c>
      <c r="VU72" s="1">
        <v>4</v>
      </c>
      <c r="VV72" s="1">
        <v>107190</v>
      </c>
      <c r="VW72" s="3">
        <f t="shared" ref="VW72:VW135" si="492">IF(VU72*VV72&gt;0,VU72*VV72,"")</f>
        <v>428760</v>
      </c>
      <c r="VY72" s="6">
        <v>37162</v>
      </c>
      <c r="VZ72" s="1">
        <v>4</v>
      </c>
      <c r="WA72" s="1">
        <v>192400</v>
      </c>
      <c r="WB72" s="3">
        <f t="shared" ref="WB72:WB135" si="493">IF(VZ72*WA72&gt;0,VZ72*WA72,"")</f>
        <v>769600</v>
      </c>
      <c r="WG72" s="3" t="str">
        <f t="shared" ref="WG72:WG135" si="494">IF(WE72*WF72&gt;0,WE72*WF72,"")</f>
        <v/>
      </c>
      <c r="WL72" s="3" t="str">
        <f t="shared" ref="WL72:WL135" si="495">IF(WJ72*WK72&gt;0,WJ72*WK72,"")</f>
        <v/>
      </c>
      <c r="WQ72" s="3" t="str">
        <f t="shared" ref="WQ72:WQ135" si="496">IF(WO72*WP72&gt;0,WO72*WP72,"")</f>
        <v/>
      </c>
      <c r="WV72" s="3" t="str">
        <f t="shared" ref="WV72:WV135" si="497">IF(WT72*WU72&gt;0,WT72*WU72,"")</f>
        <v/>
      </c>
      <c r="WX72" s="6">
        <v>37162</v>
      </c>
      <c r="WY72" s="1">
        <v>3.02</v>
      </c>
      <c r="WZ72" s="1">
        <v>5429900</v>
      </c>
      <c r="XA72" s="3">
        <f t="shared" ref="XA72:XA135" si="498">IF(WY72*WZ72&gt;0,WY72*WZ72,"")</f>
        <v>16398298</v>
      </c>
      <c r="XC72" s="6">
        <v>37162</v>
      </c>
      <c r="XD72" s="1">
        <v>12</v>
      </c>
      <c r="XE72" s="1">
        <v>561090</v>
      </c>
      <c r="XF72" s="3">
        <f t="shared" ref="XF72:XF135" si="499">IF(XD72*XE72&gt;0,XD72*XE72,"")</f>
        <v>6733080</v>
      </c>
      <c r="XK72" s="3" t="str">
        <f t="shared" ref="XK72:XK135" si="500">IF(XI72*XJ72&gt;0,XI72*XJ72,"")</f>
        <v/>
      </c>
      <c r="XP72" s="3" t="str">
        <f t="shared" ref="XP72:XP135" si="501">IF(XN72*XO72&gt;0,XN72*XO72,"")</f>
        <v/>
      </c>
      <c r="XU72" s="3" t="str">
        <f t="shared" ref="XU72:XU135" si="502">IF(XS72*XT72&gt;0,XS72*XT72,"")</f>
        <v/>
      </c>
      <c r="XW72" s="6">
        <v>37162</v>
      </c>
      <c r="XX72" s="1">
        <v>432</v>
      </c>
      <c r="XY72" s="1">
        <v>2274</v>
      </c>
      <c r="XZ72" s="3">
        <f t="shared" ref="XZ72:XZ135" si="503">IF(XX72*XY72&gt;0,XX72*XY72,"")</f>
        <v>982368</v>
      </c>
      <c r="YE72" s="3" t="str">
        <f t="shared" ref="YE72:YE135" si="504">IF(YC72*YD72&gt;0,YC72*YD72,"")</f>
        <v/>
      </c>
      <c r="YG72" s="6">
        <v>37162</v>
      </c>
      <c r="YH72" s="1">
        <v>493</v>
      </c>
      <c r="YI72" s="1">
        <v>703194</v>
      </c>
      <c r="YJ72" s="3">
        <f t="shared" ref="YJ72:YJ135" si="505">IF(YH72*YI72&gt;0,YH72*YI72,"")</f>
        <v>346674642</v>
      </c>
      <c r="YL72" s="6">
        <v>37162</v>
      </c>
      <c r="YM72" s="1">
        <v>3.75</v>
      </c>
      <c r="YN72" s="1">
        <v>1370900</v>
      </c>
      <c r="YO72" s="3">
        <f t="shared" ref="YO72:YO135" si="506">IF(YM72*YN72&gt;0,YM72*YN72,"")</f>
        <v>5140875</v>
      </c>
      <c r="YT72" s="3" t="str">
        <f t="shared" ref="YT72:YT135" si="507">IF(YR72*YS72&gt;0,YR72*YS72,"")</f>
        <v/>
      </c>
      <c r="YY72" s="3" t="str">
        <f t="shared" ref="YY72:YY135" si="508">IF(YW72*YX72&gt;0,YW72*YX72,"")</f>
        <v/>
      </c>
      <c r="ZD72" s="3" t="str">
        <f t="shared" ref="ZD72:ZD135" si="509">IF(ZB72*ZC72&gt;0,ZB72*ZC72,"")</f>
        <v/>
      </c>
      <c r="ZI72" s="3" t="str">
        <f t="shared" ref="ZI72:ZI135" si="510">IF(ZG72*ZH72&gt;0,ZG72*ZH72,"")</f>
        <v/>
      </c>
      <c r="ZK72" s="6">
        <v>37162</v>
      </c>
      <c r="ZL72" s="1">
        <v>4.24</v>
      </c>
      <c r="ZM72" s="1">
        <v>6075100</v>
      </c>
      <c r="ZN72" s="3">
        <f t="shared" ref="ZN72:ZN135" si="511">IF(ZL72*ZM72&gt;0,ZL72*ZM72,"")</f>
        <v>25758424</v>
      </c>
      <c r="ZS72" s="3" t="str">
        <f t="shared" ref="ZS72:ZS135" si="512">IF(ZQ72*ZR72&gt;0,ZQ72*ZR72,"")</f>
        <v/>
      </c>
      <c r="ZX72" s="3" t="str">
        <f t="shared" ref="ZX72:ZX135" si="513">IF(ZV72*ZW72&gt;0,ZV72*ZW72,"")</f>
        <v/>
      </c>
      <c r="AAC72" s="3" t="str">
        <f t="shared" ref="AAC72:AAC135" si="514">IF(AAA72*AAB72&gt;0,AAA72*AAB72,"")</f>
        <v/>
      </c>
      <c r="AAH72" s="3" t="str">
        <f t="shared" ref="AAH72:AAH135" si="515">IF(AAF72*AAG72&gt;0,AAF72*AAG72,"")</f>
        <v/>
      </c>
      <c r="AAM72" s="3" t="str">
        <f t="shared" ref="AAM72:AAM135" si="516">IF(AAK72*AAL72&gt;0,AAK72*AAL72,"")</f>
        <v/>
      </c>
      <c r="AAR72" s="3" t="str">
        <f t="shared" ref="AAR72:AAR135" si="517">IF(AAP72*AAQ72&gt;0,AAP72*AAQ72,"")</f>
        <v/>
      </c>
      <c r="AAW72" s="3" t="str">
        <f t="shared" ref="AAW72:AAW135" si="518">IF(AAU72*AAV72&gt;0,AAU72*AAV72,"")</f>
        <v/>
      </c>
      <c r="ABB72" s="3" t="str">
        <f t="shared" ref="ABB72:ABB135" si="519">IF(AAZ72*ABA72&gt;0,AAZ72*ABA72,"")</f>
        <v/>
      </c>
      <c r="ABG72" s="3" t="str">
        <f t="shared" ref="ABG72:ABG135" si="520">IF(ABE72*ABF72&gt;0,ABE72*ABF72,"")</f>
        <v/>
      </c>
      <c r="ABL72" s="3" t="str">
        <f t="shared" ref="ABL72:ABL135" si="521">IF(ABJ72*ABK72&gt;0,ABJ72*ABK72,"")</f>
        <v/>
      </c>
      <c r="ABN72" s="6">
        <v>37162</v>
      </c>
      <c r="ABO72" s="1">
        <v>2.25</v>
      </c>
      <c r="ABP72" s="1">
        <v>275500</v>
      </c>
      <c r="ABQ72" s="3">
        <f t="shared" ref="ABQ72:ABQ135" si="522">IF(ABO72*ABP72&gt;0,ABO72*ABP72,"")</f>
        <v>619875</v>
      </c>
      <c r="ABV72" s="3" t="str">
        <f t="shared" ref="ABV72:ABV135" si="523">IF(ABT72*ABU72&gt;0,ABT72*ABU72,"")</f>
        <v/>
      </c>
      <c r="ABX72" s="6">
        <v>37162</v>
      </c>
      <c r="ABY72" s="1">
        <v>1.8</v>
      </c>
      <c r="ABZ72" s="1">
        <v>174720</v>
      </c>
      <c r="ACA72" s="3">
        <f t="shared" ref="ACA72:ACA135" si="524">IF(ABY72*ABZ72&gt;0,ABY72*ABZ72,"")</f>
        <v>314496</v>
      </c>
      <c r="ACC72" s="6">
        <v>37162</v>
      </c>
      <c r="ACD72" s="1">
        <v>65.28</v>
      </c>
      <c r="ACE72" s="1">
        <v>4078700</v>
      </c>
      <c r="ACF72" s="3">
        <f t="shared" ref="ACF72:ACF135" si="525">IF(ACD72*ACE72&gt;0,ACD72*ACE72,"")</f>
        <v>266257536</v>
      </c>
      <c r="ACK72" s="3" t="str">
        <f t="shared" ref="ACK72:ACK135" si="526">IF(ACI72*ACJ72&gt;0,ACI72*ACJ72,"")</f>
        <v/>
      </c>
      <c r="ACP72" s="3" t="str">
        <f t="shared" ref="ACP72:ACP135" si="527">IF(ACN72*ACO72&gt;0,ACN72*ACO72,"")</f>
        <v/>
      </c>
      <c r="ACU72" s="3" t="str">
        <f t="shared" ref="ACU72:ACU135" si="528">IF(ACS72*ACT72&gt;0,ACS72*ACT72,"")</f>
        <v/>
      </c>
      <c r="ACZ72" s="3" t="str">
        <f t="shared" ref="ACZ72:ACZ135" si="529">IF(ACX72*ACY72&gt;0,ACX72*ACY72,"")</f>
        <v/>
      </c>
      <c r="ADB72" s="6">
        <v>37162</v>
      </c>
      <c r="ADC72" s="1">
        <v>1.2991999999999999</v>
      </c>
      <c r="ADD72" s="1">
        <v>1239800</v>
      </c>
      <c r="ADE72" s="3">
        <f t="shared" ref="ADE72:ADE135" si="530">IF(ADC72*ADD72&gt;0,ADC72*ADD72,"")</f>
        <v>1610748.16</v>
      </c>
      <c r="ADG72" s="6">
        <v>37162</v>
      </c>
      <c r="ADH72" s="1">
        <v>8.1</v>
      </c>
      <c r="ADI72" s="1">
        <v>117782200</v>
      </c>
      <c r="ADJ72" s="3">
        <f t="shared" ref="ADJ72:ADJ135" si="531">IF(ADH72*ADI72&gt;0,ADH72*ADI72,"")</f>
        <v>954035820</v>
      </c>
      <c r="ADL72" s="6">
        <v>37162</v>
      </c>
      <c r="ADM72" s="1">
        <v>3.1</v>
      </c>
      <c r="ADN72" s="1">
        <v>3575700</v>
      </c>
      <c r="ADO72" s="3">
        <f t="shared" ref="ADO72:ADO135" si="532">IF(ADM72*ADN72&gt;0,ADM72*ADN72,"")</f>
        <v>11084670</v>
      </c>
      <c r="ADT72" s="3" t="str">
        <f t="shared" ref="ADT72:ADT135" si="533">IF(ADR72*ADS72&gt;0,ADR72*ADS72,"")</f>
        <v/>
      </c>
      <c r="ADY72" s="3" t="str">
        <f t="shared" ref="ADY72:ADY135" si="534">IF(ADW72*ADX72&gt;0,ADW72*ADX72,"")</f>
        <v/>
      </c>
      <c r="AED72" s="3" t="str">
        <f t="shared" ref="AED72:AED135" si="535">IF(AEB72*AEC72&gt;0,AEB72*AEC72,"")</f>
        <v/>
      </c>
      <c r="AEF72" s="6">
        <v>37162</v>
      </c>
      <c r="AEG72" s="1">
        <v>7.7115</v>
      </c>
      <c r="AEH72" s="1">
        <v>195804</v>
      </c>
      <c r="AEI72" s="3">
        <f t="shared" ref="AEI72:AEI135" si="536">IF(AEG72*AEH72&gt;0,AEG72*AEH72,"")</f>
        <v>1509942.5460000001</v>
      </c>
      <c r="AEN72" s="3" t="str">
        <f t="shared" ref="AEN72:AEN135" si="537">IF(AEL72*AEM72&gt;0,AEL72*AEM72,"")</f>
        <v/>
      </c>
      <c r="AES72" s="3" t="str">
        <f t="shared" ref="AES72:AES135" si="538">IF(AEQ72*AER72&gt;0,AEQ72*AER72,"")</f>
        <v/>
      </c>
      <c r="AEU72" s="6">
        <v>37162</v>
      </c>
      <c r="AEV72" s="1">
        <v>9.68</v>
      </c>
      <c r="AEW72" s="1">
        <v>7015500</v>
      </c>
      <c r="AEX72" s="3">
        <f t="shared" ref="AEX72:AEX135" si="539">IF(AEV72*AEW72&gt;0,AEV72*AEW72,"")</f>
        <v>67910040</v>
      </c>
      <c r="AEZ72" s="6">
        <v>37162</v>
      </c>
      <c r="AFA72" s="1">
        <v>17.678699999999999</v>
      </c>
      <c r="AFB72" s="1">
        <v>16131200</v>
      </c>
      <c r="AFC72" s="3">
        <f t="shared" ref="AFC72:AFC135" si="540">IF(AFA72*AFB72&gt;0,AFA72*AFB72,"")</f>
        <v>285178645.44</v>
      </c>
      <c r="AFH72" s="3" t="str">
        <f t="shared" ref="AFH72:AFH135" si="541">IF(AFF72*AFG72&gt;0,AFF72*AFG72,"")</f>
        <v/>
      </c>
      <c r="AFM72" s="3" t="str">
        <f t="shared" ref="AFM72:AFM135" si="542">IF(AFK72*AFL72&gt;0,AFK72*AFL72,"")</f>
        <v/>
      </c>
      <c r="AFR72" s="3" t="str">
        <f t="shared" ref="AFR72:AFR135" si="543">IF(AFP72*AFQ72&gt;0,AFP72*AFQ72,"")</f>
        <v/>
      </c>
      <c r="AFW72" s="3" t="str">
        <f t="shared" ref="AFW72:AFW135" si="544">IF(AFU72*AFV72&gt;0,AFU72*AFV72,"")</f>
        <v/>
      </c>
      <c r="AGB72" s="3" t="str">
        <f t="shared" ref="AGB72:AGB135" si="545">IF(AFZ72*AGA72&gt;0,AFZ72*AGA72,"")</f>
        <v/>
      </c>
      <c r="AGD72" s="6">
        <v>37162</v>
      </c>
      <c r="AGE72" s="1">
        <v>9.0706000000000007</v>
      </c>
      <c r="AGF72" s="1">
        <v>24065200</v>
      </c>
      <c r="AGG72" s="3">
        <f t="shared" ref="AGG72:AGG135" si="546">IF(AGE72*AGF72&gt;0,AGE72*AGF72,"")</f>
        <v>218285803.12</v>
      </c>
      <c r="AGL72" s="3" t="str">
        <f t="shared" ref="AGL72:AGL135" si="547">IF(AGJ72*AGK72&gt;0,AGJ72*AGK72,"")</f>
        <v/>
      </c>
      <c r="AGQ72" s="3" t="str">
        <f t="shared" ref="AGQ72:AGQ135" si="548">IF(AGO72*AGP72&gt;0,AGO72*AGP72,"")</f>
        <v/>
      </c>
      <c r="AGS72" s="6">
        <v>37162</v>
      </c>
      <c r="AGT72" s="1">
        <v>5.14</v>
      </c>
      <c r="AGU72" s="1">
        <v>1760700</v>
      </c>
      <c r="AGV72" s="3">
        <f t="shared" ref="AGV72:AGV135" si="549">IF(AGT72*AGU72&gt;0,AGT72*AGU72,"")</f>
        <v>9049998</v>
      </c>
      <c r="AGX72" s="6">
        <v>37162</v>
      </c>
      <c r="AGY72" s="1">
        <v>10.6</v>
      </c>
      <c r="AGZ72" s="1">
        <v>16281900</v>
      </c>
      <c r="AHA72" s="3">
        <f t="shared" ref="AHA72:AHA135" si="550">IF(AGY72*AGZ72&gt;0,AGY72*AGZ72,"")</f>
        <v>172588140</v>
      </c>
      <c r="AHC72" s="6">
        <v>37162</v>
      </c>
      <c r="AHD72" s="1">
        <v>3.95</v>
      </c>
      <c r="AHE72" s="1">
        <v>2845100</v>
      </c>
      <c r="AHF72" s="3">
        <f t="shared" ref="AHF72:AHF135" si="551">IF(AHD72*AHE72&gt;0,AHD72*AHE72,"")</f>
        <v>11238145</v>
      </c>
      <c r="AHK72" s="3" t="str">
        <f t="shared" ref="AHK72:AHK135" si="552">IF(AHI72*AHJ72&gt;0,AHI72*AHJ72,"")</f>
        <v/>
      </c>
      <c r="AHP72" s="3" t="str">
        <f t="shared" ref="AHP72:AHP135" si="553">IF(AHN72*AHO72&gt;0,AHN72*AHO72,"")</f>
        <v/>
      </c>
      <c r="AHU72" s="3" t="str">
        <f t="shared" ref="AHU72:AHU135" si="554">IF(AHS72*AHT72&gt;0,AHS72*AHT72,"")</f>
        <v/>
      </c>
      <c r="AHZ72" s="3" t="str">
        <f t="shared" ref="AHZ72:AHZ135" si="555">IF(AHX72*AHY72&gt;0,AHX72*AHY72,"")</f>
        <v/>
      </c>
      <c r="AIE72" s="3" t="str">
        <f t="shared" ref="AIE72:AIE135" si="556">IF(AIC72*AID72&gt;0,AIC72*AID72,"")</f>
        <v/>
      </c>
      <c r="AIJ72" s="3" t="str">
        <f t="shared" ref="AIJ72:AIJ135" si="557">IF(AIH72*AII72&gt;0,AIH72*AII72,"")</f>
        <v/>
      </c>
      <c r="AIO72" s="3" t="str">
        <f t="shared" ref="AIO72:AIO135" si="558">IF(AIM72*AIN72&gt;0,AIM72*AIN72,"")</f>
        <v/>
      </c>
      <c r="AIT72" s="3" t="str">
        <f t="shared" ref="AIT72:AIT135" si="559">IF(AIR72*AIS72&gt;0,AIR72*AIS72,"")</f>
        <v/>
      </c>
      <c r="AIY72" s="3" t="str">
        <f t="shared" ref="AIY72:AIY135" si="560">IF(AIW72*AIX72&gt;0,AIW72*AIX72,"")</f>
        <v/>
      </c>
      <c r="AJD72" s="3" t="str">
        <f t="shared" ref="AJD72:AJD135" si="561">IF(AJB72*AJC72&gt;0,AJB72*AJC72,"")</f>
        <v/>
      </c>
      <c r="AJI72" s="3" t="str">
        <f t="shared" ref="AJI72:AJI135" si="562">IF(AJG72*AJH72&gt;0,AJG72*AJH72,"")</f>
        <v/>
      </c>
      <c r="AJN72" s="3" t="str">
        <f t="shared" ref="AJN72:AJN135" si="563">IF(AJL72*AJM72&gt;0,AJL72*AJM72,"")</f>
        <v/>
      </c>
      <c r="AJS72" s="3" t="str">
        <f t="shared" ref="AJS72:AJS135" si="564">IF(AJQ72*AJR72&gt;0,AJQ72*AJR72,"")</f>
        <v/>
      </c>
      <c r="AJU72" s="6">
        <v>37162</v>
      </c>
      <c r="AJV72" s="1">
        <v>10.25</v>
      </c>
      <c r="AJW72" s="1">
        <v>13452900</v>
      </c>
      <c r="AJX72" s="3">
        <f t="shared" ref="AJX72:AJX135" si="565">IF(AJV72*AJW72&gt;0,AJV72*AJW72,"")</f>
        <v>137892225</v>
      </c>
      <c r="AKC72" s="3" t="str">
        <f t="shared" ref="AKC72:AKC135" si="566">IF(AKA72*AKB72&gt;0,AKA72*AKB72,"")</f>
        <v/>
      </c>
      <c r="AKH72" s="3" t="str">
        <f t="shared" ref="AKH72:AKH135" si="567">IF(AKF72*AKG72&gt;0,AKF72*AKG72,"")</f>
        <v/>
      </c>
      <c r="AKM72" s="3" t="str">
        <f t="shared" ref="AKM72:AKM135" si="568">IF(AKK72*AKL72&gt;0,AKK72*AKL72,"")</f>
        <v/>
      </c>
      <c r="AKR72" s="3" t="str">
        <f t="shared" ref="AKR72:AKR135" si="569">IF(AKP72*AKQ72&gt;0,AKP72*AKQ72,"")</f>
        <v/>
      </c>
      <c r="AKT72" s="6">
        <v>37162</v>
      </c>
      <c r="AKU72" s="1">
        <v>7.3</v>
      </c>
      <c r="AKV72" s="1">
        <v>437900</v>
      </c>
      <c r="AKW72" s="3">
        <f t="shared" ref="AKW72:AKW135" si="570">IF(AKU72*AKV72&gt;0,AKU72*AKV72,"")</f>
        <v>3196670</v>
      </c>
      <c r="AKY72" s="6">
        <v>37162</v>
      </c>
      <c r="AKZ72" s="1">
        <v>45</v>
      </c>
      <c r="ALA72" s="1">
        <v>313900</v>
      </c>
      <c r="ALB72" s="3">
        <f t="shared" ref="ALB72:ALB135" si="571">IF(AKZ72*ALA72&gt;0,AKZ72*ALA72,"")</f>
        <v>14125500</v>
      </c>
      <c r="ALG72" s="3" t="str">
        <f t="shared" ref="ALG72:ALG135" si="572">IF(ALE72*ALF72&gt;0,ALE72*ALF72,"")</f>
        <v/>
      </c>
      <c r="ALI72" s="6">
        <v>37162</v>
      </c>
      <c r="ALJ72" s="1">
        <v>3.35</v>
      </c>
      <c r="ALK72" s="1">
        <v>4545500</v>
      </c>
      <c r="ALL72" s="3">
        <f t="shared" ref="ALL72:ALL135" si="573">IF(ALJ72*ALK72&gt;0,ALJ72*ALK72,"")</f>
        <v>15227425</v>
      </c>
      <c r="ALQ72" s="3" t="str">
        <f t="shared" ref="ALQ72:ALQ135" si="574">IF(ALO72*ALP72&gt;0,ALO72*ALP72,"")</f>
        <v/>
      </c>
      <c r="ALV72" s="3" t="str">
        <f t="shared" ref="ALV72:ALV135" si="575">IF(ALT72*ALU72&gt;0,ALT72*ALU72,"")</f>
        <v/>
      </c>
      <c r="AMA72" s="3" t="str">
        <f t="shared" ref="AMA72:AMA135" si="576">IF(ALY72*ALZ72&gt;0,ALY72*ALZ72,"")</f>
        <v/>
      </c>
      <c r="AMF72" s="3" t="str">
        <f t="shared" ref="AMF72:AMF135" si="577">IF(AMD72*AME72&gt;0,AMD72*AME72,"")</f>
        <v/>
      </c>
      <c r="AMK72" s="3" t="str">
        <f t="shared" ref="AMK72:AMK135" si="578">IF(AMI72*AMJ72&gt;0,AMI72*AMJ72,"")</f>
        <v/>
      </c>
      <c r="AMP72" s="3" t="str">
        <f t="shared" ref="AMP72:AMP135" si="579">IF(AMN72*AMO72&gt;0,AMN72*AMO72,"")</f>
        <v/>
      </c>
      <c r="AMU72" s="3" t="str">
        <f t="shared" ref="AMU72:AMU135" si="580">IF(AMS72*AMT72&gt;0,AMS72*AMT72,"")</f>
        <v/>
      </c>
      <c r="AMZ72" s="3" t="str">
        <f t="shared" ref="AMZ72:AMZ135" si="581">IF(AMX72*AMY72&gt;0,AMX72*AMY72,"")</f>
        <v/>
      </c>
      <c r="ANB72" s="6">
        <v>37162</v>
      </c>
      <c r="ANC72" s="1">
        <v>17.71</v>
      </c>
      <c r="AND72" s="1">
        <v>6771700</v>
      </c>
      <c r="ANE72" s="3">
        <f t="shared" ref="ANE72:ANE135" si="582">IF(ANC72*AND72&gt;0,ANC72*AND72,"")</f>
        <v>119926807</v>
      </c>
      <c r="ANJ72" s="3" t="str">
        <f t="shared" ref="ANJ72:ANJ135" si="583">IF(ANH72*ANI72&gt;0,ANH72*ANI72,"")</f>
        <v/>
      </c>
      <c r="ANO72" s="3" t="str">
        <f t="shared" ref="ANO72:ANO135" si="584">IF(ANM72*ANN72&gt;0,ANM72*ANN72,"")</f>
        <v/>
      </c>
      <c r="ANT72" s="3" t="str">
        <f t="shared" ref="ANT72:ANT135" si="585">IF(ANR72*ANS72&gt;0,ANR72*ANS72,"")</f>
        <v/>
      </c>
      <c r="ANV72" s="6">
        <v>37162</v>
      </c>
      <c r="ANW72" s="1">
        <v>5.95</v>
      </c>
      <c r="ANX72" s="1">
        <v>5322100</v>
      </c>
      <c r="ANY72" s="3">
        <f t="shared" ref="ANY72:ANY135" si="586">IF(ANW72*ANX72&gt;0,ANW72*ANX72,"")</f>
        <v>31666495</v>
      </c>
      <c r="AOD72" s="3" t="str">
        <f t="shared" ref="AOD72:AOD135" si="587">IF(AOB72*AOC72&gt;0,AOB72*AOC72,"")</f>
        <v/>
      </c>
      <c r="AOI72" s="3" t="str">
        <f t="shared" ref="AOI72:AOI135" si="588">IF(AOG72*AOH72&gt;0,AOG72*AOH72,"")</f>
        <v/>
      </c>
      <c r="AOK72" s="6">
        <v>37162</v>
      </c>
      <c r="AOL72" s="1">
        <v>136</v>
      </c>
      <c r="AOM72" s="1">
        <v>18768</v>
      </c>
      <c r="AON72" s="3">
        <f t="shared" ref="AON72:AON135" si="589">IF(AOL72*AOM72&gt;0,AOL72*AOM72,"")</f>
        <v>2552448</v>
      </c>
      <c r="AOS72" s="3" t="str">
        <f t="shared" ref="AOS72:AOS135" si="590">IF(AOQ72*AOR72&gt;0,AOQ72*AOR72,"")</f>
        <v/>
      </c>
      <c r="AOX72" s="3" t="str">
        <f t="shared" ref="AOX72:AOX135" si="591">IF(AOV72*AOW72&gt;0,AOV72*AOW72,"")</f>
        <v/>
      </c>
      <c r="APC72" s="3" t="str">
        <f t="shared" ref="APC72:APC135" si="592">IF(APA72*APB72&gt;0,APA72*APB72,"")</f>
        <v/>
      </c>
      <c r="APH72" s="3" t="str">
        <f t="shared" ref="APH72:APH135" si="593">IF(APF72*APG72&gt;0,APF72*APG72,"")</f>
        <v/>
      </c>
      <c r="APM72" s="3" t="str">
        <f t="shared" ref="APM72:APM135" si="594">IF(APK72*APL72&gt;0,APK72*APL72,"")</f>
        <v/>
      </c>
      <c r="APR72" s="3" t="str">
        <f t="shared" ref="APR72:APR135" si="595">IF(APP72*APQ72&gt;0,APP72*APQ72,"")</f>
        <v/>
      </c>
      <c r="APW72" s="3" t="str">
        <f t="shared" ref="APW72:APW135" si="596">IF(APU72*APV72&gt;0,APU72*APV72,"")</f>
        <v/>
      </c>
      <c r="AQB72" s="3" t="str">
        <f t="shared" ref="AQB72:AQB135" si="597">IF(APZ72*AQA72&gt;0,APZ72*AQA72,"")</f>
        <v/>
      </c>
      <c r="AQG72" s="3" t="str">
        <f t="shared" ref="AQG72:AQG135" si="598">IF(AQE72*AQF72&gt;0,AQE72*AQF72,"")</f>
        <v/>
      </c>
      <c r="AQL72" s="3" t="str">
        <f t="shared" ref="AQL72:AQL135" si="599">IF(AQJ72*AQK72&gt;0,AQJ72*AQK72,"")</f>
        <v/>
      </c>
      <c r="AQQ72" s="3" t="str">
        <f t="shared" ref="AQQ72:AQQ135" si="600">IF(AQO72*AQP72&gt;0,AQO72*AQP72,"")</f>
        <v/>
      </c>
      <c r="AQS72" s="6">
        <v>37162</v>
      </c>
      <c r="AQT72" s="1">
        <v>4.37</v>
      </c>
      <c r="AQU72" s="1">
        <v>951000</v>
      </c>
      <c r="AQV72" s="3">
        <f t="shared" ref="AQV72:AQV135" si="601">IF(AQT72*AQU72&gt;0,AQT72*AQU72,"")</f>
        <v>4155870</v>
      </c>
      <c r="ARA72" s="3" t="str">
        <f t="shared" ref="ARA72:ARA135" si="602">IF(AQY72*AQZ72&gt;0,AQY72*AQZ72,"")</f>
        <v/>
      </c>
      <c r="ARF72" s="3" t="str">
        <f t="shared" ref="ARF72:ARF135" si="603">IF(ARD72*ARE72&gt;0,ARD72*ARE72,"")</f>
        <v/>
      </c>
      <c r="ARH72" s="6">
        <v>37162</v>
      </c>
      <c r="ARI72" s="1">
        <v>0.62</v>
      </c>
      <c r="ARJ72" s="1">
        <v>1610600</v>
      </c>
      <c r="ARK72" s="3">
        <f t="shared" ref="ARK72:ARK135" si="604">IF(ARI72*ARJ72&gt;0,ARI72*ARJ72,"")</f>
        <v>998572</v>
      </c>
      <c r="ARP72" s="3" t="str">
        <f t="shared" ref="ARP72:ARP135" si="605">IF(ARN72*ARO72&gt;0,ARN72*ARO72,"")</f>
        <v/>
      </c>
      <c r="ARU72" s="3" t="str">
        <f t="shared" ref="ARU72:ARU135" si="606">IF(ARS72*ART72&gt;0,ARS72*ART72,"")</f>
        <v/>
      </c>
      <c r="ARZ72" s="3" t="str">
        <f t="shared" ref="ARZ72:ARZ135" si="607">IF(ARX72*ARY72&gt;0,ARX72*ARY72,"")</f>
        <v/>
      </c>
      <c r="ASE72" s="3" t="str">
        <f t="shared" ref="ASE72:ASE135" si="608">IF(ASC72*ASD72&gt;0,ASC72*ASD72,"")</f>
        <v/>
      </c>
      <c r="ASJ72" s="3" t="str">
        <f t="shared" ref="ASJ72:ASJ135" si="609">IF(ASH72*ASI72&gt;0,ASH72*ASI72,"")</f>
        <v/>
      </c>
      <c r="ASO72" s="3" t="str">
        <f t="shared" ref="ASO72:ASO135" si="610">IF(ASM72*ASN72&gt;0,ASM72*ASN72,"")</f>
        <v/>
      </c>
      <c r="AST72" s="3" t="str">
        <f t="shared" ref="AST72:AST135" si="611">IF(ASR72*ASS72&gt;0,ASR72*ASS72,"")</f>
        <v/>
      </c>
      <c r="ASY72" s="3" t="str">
        <f t="shared" ref="ASY72:ASY135" si="612">IF(ASW72*ASX72&gt;0,ASW72*ASX72,"")</f>
        <v/>
      </c>
      <c r="ATD72" s="3" t="str">
        <f t="shared" ref="ATD72:ATD135" si="613">IF(ATB72*ATC72&gt;0,ATB72*ATC72,"")</f>
        <v/>
      </c>
      <c r="ATF72" s="6">
        <v>37162</v>
      </c>
      <c r="ATG72" s="1">
        <v>6.91</v>
      </c>
      <c r="ATH72" s="1">
        <v>294499500</v>
      </c>
      <c r="ATI72" s="3">
        <f t="shared" ref="ATI72:ATI135" si="614">IF(ATG72*ATH72&gt;0,ATG72*ATH72,"")</f>
        <v>2034991545</v>
      </c>
      <c r="ATN72" s="3" t="str">
        <f t="shared" ref="ATN72:ATN135" si="615">IF(ATL72*ATM72&gt;0,ATL72*ATM72,"")</f>
        <v/>
      </c>
      <c r="ATS72" s="3" t="str">
        <f t="shared" ref="ATS72:ATS135" si="616">IF(ATQ72*ATR72&gt;0,ATQ72*ATR72,"")</f>
        <v/>
      </c>
      <c r="ATX72" s="3" t="str">
        <f t="shared" ref="ATX72:ATX135" si="617">IF(ATV72*ATW72&gt;0,ATV72*ATW72,"")</f>
        <v/>
      </c>
      <c r="ATZ72" s="6">
        <v>37162</v>
      </c>
      <c r="AUA72" s="1">
        <v>13.65</v>
      </c>
      <c r="AUB72" s="1">
        <v>943800</v>
      </c>
      <c r="AUC72" s="3">
        <f t="shared" ref="AUC72:AUC135" si="618">IF(AUA72*AUB72&gt;0,AUA72*AUB72,"")</f>
        <v>12882870</v>
      </c>
      <c r="AUH72" s="3" t="str">
        <f t="shared" ref="AUH72:AUH135" si="619">IF(AUF72*AUG72&gt;0,AUF72*AUG72,"")</f>
        <v/>
      </c>
      <c r="AUM72" s="3" t="str">
        <f t="shared" ref="AUM72:AUM135" si="620">IF(AUK72*AUL72&gt;0,AUK72*AUL72,"")</f>
        <v/>
      </c>
      <c r="AUR72" s="3" t="str">
        <f t="shared" ref="AUR72:AUR135" si="621">IF(AUP72*AUQ72&gt;0,AUP72*AUQ72,"")</f>
        <v/>
      </c>
      <c r="AUW72" s="3" t="str">
        <f t="shared" ref="AUW72:AUW135" si="622">IF(AUU72*AUV72&gt;0,AUU72*AUV72,"")</f>
        <v/>
      </c>
      <c r="AVB72" s="3" t="str">
        <f t="shared" ref="AVB72:AVB135" si="623">IF(AUZ72*AVA72&gt;0,AUZ72*AVA72,"")</f>
        <v/>
      </c>
      <c r="AVD72" s="6">
        <v>37162</v>
      </c>
      <c r="AVE72" s="1">
        <v>7.36</v>
      </c>
      <c r="AVF72" s="1">
        <v>167496900</v>
      </c>
      <c r="AVG72" s="3">
        <f t="shared" ref="AVG72:AVG135" si="624">IF(AVE72*AVF72&gt;0,AVE72*AVF72,"")</f>
        <v>1232777184</v>
      </c>
      <c r="AVI72" s="6">
        <v>37162</v>
      </c>
      <c r="AVJ72" s="1">
        <v>17.05</v>
      </c>
      <c r="AVK72" s="1">
        <v>16541100</v>
      </c>
      <c r="AVL72" s="3">
        <f t="shared" ref="AVL72:AVL135" si="625">IF(AVJ72*AVK72&gt;0,AVJ72*AVK72,"")</f>
        <v>282025755</v>
      </c>
      <c r="AVQ72" s="3" t="str">
        <f t="shared" ref="AVQ72:AVQ135" si="626">IF(AVO72*AVP72&gt;0,AVO72*AVP72,"")</f>
        <v/>
      </c>
      <c r="AVV72" s="3" t="str">
        <f t="shared" ref="AVV72:AVV135" si="627">IF(AVT72*AVU72&gt;0,AVT72*AVU72,"")</f>
        <v/>
      </c>
      <c r="AWA72" s="3" t="str">
        <f t="shared" ref="AWA72:AWA135" si="628">IF(AVY72*AVZ72&gt;0,AVY72*AVZ72,"")</f>
        <v/>
      </c>
      <c r="AWF72" s="3" t="str">
        <f t="shared" ref="AWF72:AWF135" si="629">IF(AWD72*AWE72&gt;0,AWD72*AWE72,"")</f>
        <v/>
      </c>
      <c r="AWK72" s="3" t="str">
        <f t="shared" ref="AWK72:AWK135" si="630">IF(AWI72*AWJ72&gt;0,AWI72*AWJ72,"")</f>
        <v/>
      </c>
      <c r="AWP72" s="3" t="str">
        <f t="shared" ref="AWP72:AWP135" si="631">IF(AWN72*AWO72&gt;0,AWN72*AWO72,"")</f>
        <v/>
      </c>
      <c r="AWU72" s="3" t="str">
        <f t="shared" ref="AWU72:AWU135" si="632">IF(AWS72*AWT72&gt;0,AWS72*AWT72,"")</f>
        <v/>
      </c>
      <c r="AWZ72" s="3" t="str">
        <f t="shared" ref="AWZ72:AWZ135" si="633">IF(AWX72*AWY72&gt;0,AWX72*AWY72,"")</f>
        <v/>
      </c>
      <c r="AXE72" s="3" t="str">
        <f t="shared" ref="AXE72:AXE135" si="634">IF(AXC72*AXD72&gt;0,AXC72*AXD72,"")</f>
        <v/>
      </c>
      <c r="AXG72" s="6">
        <v>37162</v>
      </c>
      <c r="AXH72" s="1">
        <v>2.7250000000000001</v>
      </c>
      <c r="AXI72" s="1">
        <v>4199600</v>
      </c>
      <c r="AXJ72" s="3">
        <f t="shared" ref="AXJ72:AXJ135" si="635">IF(AXH72*AXI72&gt;0,AXH72*AXI72,"")</f>
        <v>11443910</v>
      </c>
      <c r="AXO72" s="3" t="str">
        <f t="shared" ref="AXO72:AXO135" si="636">IF(AXM72*AXN72&gt;0,AXM72*AXN72,"")</f>
        <v/>
      </c>
      <c r="AXT72" s="3" t="str">
        <f t="shared" ref="AXT72:AXT135" si="637">IF(AXR72*AXS72&gt;0,AXR72*AXS72,"")</f>
        <v/>
      </c>
      <c r="AXY72" s="3" t="str">
        <f t="shared" ref="AXY72:AXY135" si="638">IF(AXW72*AXX72&gt;0,AXW72*AXX72,"")</f>
        <v/>
      </c>
      <c r="AYA72" s="6">
        <v>37162</v>
      </c>
      <c r="AYB72" s="1">
        <v>7.5</v>
      </c>
      <c r="AYC72" s="1">
        <v>9306400</v>
      </c>
      <c r="AYD72" s="3">
        <f t="shared" ref="AYD72:AYD135" si="639">IF(AYB72*AYC72&gt;0,AYB72*AYC72,"")</f>
        <v>69798000</v>
      </c>
      <c r="AYF72" s="6">
        <v>37162</v>
      </c>
      <c r="AYG72" s="1">
        <v>16.28</v>
      </c>
      <c r="AYH72" s="1">
        <v>49957100</v>
      </c>
      <c r="AYI72" s="3">
        <f t="shared" ref="AYI72:AYI135" si="640">IF(AYG72*AYH72&gt;0,AYG72*AYH72,"")</f>
        <v>813301588</v>
      </c>
      <c r="AYN72" s="3" t="str">
        <f t="shared" ref="AYN72:AYN135" si="641">IF(AYL72*AYM72&gt;0,AYL72*AYM72,"")</f>
        <v/>
      </c>
      <c r="AYP72" s="6">
        <v>37162</v>
      </c>
      <c r="AYQ72" s="1">
        <v>13.5</v>
      </c>
      <c r="AYR72" s="1">
        <v>2008200</v>
      </c>
      <c r="AYS72" s="3">
        <f t="shared" ref="AYS72:AYS135" si="642">IF(AYQ72*AYR72&gt;0,AYQ72*AYR72,"")</f>
        <v>27110700</v>
      </c>
      <c r="AYX72" s="3" t="str">
        <f t="shared" ref="AYX72:AYX135" si="643">IF(AYV72*AYW72&gt;0,AYV72*AYW72,"")</f>
        <v/>
      </c>
      <c r="AYZ72" s="6">
        <v>37162</v>
      </c>
      <c r="AZA72" s="1">
        <v>28.745200000000001</v>
      </c>
      <c r="AZB72" s="1">
        <v>193865000</v>
      </c>
      <c r="AZC72" s="3">
        <f t="shared" ref="AZC72:AZC135" si="644">IF(AZA72*AZB72&gt;0,AZA72*AZB72,"")</f>
        <v>5572688198</v>
      </c>
      <c r="AZH72" s="3" t="str">
        <f t="shared" ref="AZH72:AZH135" si="645">IF(AZF72*AZG72&gt;0,AZF72*AZG72,"")</f>
        <v/>
      </c>
      <c r="AZJ72" s="6">
        <v>37162</v>
      </c>
      <c r="AZK72" s="1">
        <v>18.22</v>
      </c>
      <c r="AZL72" s="1">
        <v>29158500</v>
      </c>
      <c r="AZM72" s="3">
        <f t="shared" ref="AZM72:AZM135" si="646">IF(AZK72*AZL72&gt;0,AZK72*AZL72,"")</f>
        <v>531267869.99999994</v>
      </c>
      <c r="AZR72" s="3" t="str">
        <f t="shared" ref="AZR72:AZR135" si="647">IF(AZP72*AZQ72&gt;0,AZP72*AZQ72,"")</f>
        <v/>
      </c>
      <c r="AZT72" s="6">
        <v>37162</v>
      </c>
      <c r="AZU72" s="1">
        <v>28.41</v>
      </c>
      <c r="AZV72" s="1">
        <v>71109200</v>
      </c>
      <c r="AZW72" s="3">
        <f t="shared" ref="AZW72:AZW135" si="648">IF(AZU72*AZV72&gt;0,AZU72*AZV72,"")</f>
        <v>2020212372</v>
      </c>
      <c r="BAB72" s="3" t="str">
        <f t="shared" ref="BAB72:BAB135" si="649">IF(AZZ72*BAA72&gt;0,AZZ72*BAA72,"")</f>
        <v/>
      </c>
      <c r="BAG72" s="3" t="str">
        <f t="shared" ref="BAG72:BAG135" si="650">IF(BAE72*BAF72&gt;0,BAE72*BAF72,"")</f>
        <v/>
      </c>
      <c r="BAL72" s="3" t="str">
        <f t="shared" ref="BAL72:BAL135" si="651">IF(BAJ72*BAK72&gt;0,BAJ72*BAK72,"")</f>
        <v/>
      </c>
      <c r="BAQ72" s="3" t="str">
        <f t="shared" ref="BAQ72:BAQ135" si="652">IF(BAO72*BAP72&gt;0,BAO72*BAP72,"")</f>
        <v/>
      </c>
      <c r="BAS72" s="6">
        <v>37162</v>
      </c>
      <c r="BAT72" s="1">
        <v>31.68</v>
      </c>
      <c r="BAU72" s="1">
        <v>18427575</v>
      </c>
      <c r="BAV72" s="3">
        <f t="shared" ref="BAV72:BAV135" si="653">IF(BAT72*BAU72&gt;0,BAT72*BAU72,"")</f>
        <v>583785576</v>
      </c>
      <c r="BBA72" s="3" t="str">
        <f t="shared" ref="BBA72:BBA135" si="654">IF(BAY72*BAZ72&gt;0,BAY72*BAZ72,"")</f>
        <v/>
      </c>
      <c r="BBF72" s="3" t="str">
        <f t="shared" ref="BBF72:BBF135" si="655">IF(BBD72*BBE72&gt;0,BBD72*BBE72,"")</f>
        <v/>
      </c>
      <c r="BBK72" s="3" t="str">
        <f t="shared" ref="BBK72:BBK135" si="656">IF(BBI72*BBJ72&gt;0,BBI72*BBJ72,"")</f>
        <v/>
      </c>
      <c r="BBP72" s="3" t="str">
        <f t="shared" ref="BBP72:BBP135" si="657">IF(BBN72*BBO72&gt;0,BBN72*BBO72,"")</f>
        <v/>
      </c>
      <c r="BBU72" s="3" t="str">
        <f t="shared" ref="BBU72:BBU135" si="658">IF(BBS72*BBT72&gt;0,BBS72*BBT72,"")</f>
        <v/>
      </c>
      <c r="BBW72" s="6">
        <v>37162</v>
      </c>
      <c r="BBX72" s="1">
        <v>81.48</v>
      </c>
      <c r="BBY72" s="1">
        <v>84071817</v>
      </c>
      <c r="BBZ72" s="3">
        <f t="shared" ref="BBZ72:BBZ135" si="659">IF(BBX72*BBY72&gt;0,BBX72*BBY72,"")</f>
        <v>6850171649.1600008</v>
      </c>
      <c r="BCE72" s="3" t="str">
        <f t="shared" ref="BCE72:BCE135" si="660">IF(BCC72*BCD72&gt;0,BCC72*BCD72,"")</f>
        <v/>
      </c>
      <c r="BCJ72" s="3" t="str">
        <f t="shared" ref="BCJ72:BCJ135" si="661">IF(BCH72*BCI72&gt;0,BCH72*BCI72,"")</f>
        <v/>
      </c>
      <c r="BCO72" s="3" t="str">
        <f t="shared" ref="BCO72:BCO135" si="662">IF(BCM72*BCN72&gt;0,BCM72*BCN72,"")</f>
        <v/>
      </c>
      <c r="BCT72" s="3" t="str">
        <f t="shared" ref="BCT72:BCT135" si="663">IF(BCR72*BCS72&gt;0,BCR72*BCS72,"")</f>
        <v/>
      </c>
      <c r="BCY72" s="3" t="str">
        <f t="shared" ref="BCY72:BCY135" si="664">IF(BCW72*BCX72&gt;0,BCW72*BCX72,"")</f>
        <v/>
      </c>
      <c r="BDD72" s="3" t="str">
        <f t="shared" ref="BDD72:BDD135" si="665">IF(BDB72*BDC72&gt;0,BDB72*BDC72,"")</f>
        <v/>
      </c>
      <c r="BDI72" s="3" t="str">
        <f t="shared" ref="BDI72:BDI135" si="666">IF(BDG72*BDH72&gt;0,BDG72*BDH72,"")</f>
        <v/>
      </c>
      <c r="BDN72" s="3" t="str">
        <f t="shared" ref="BDN72:BDN135" si="667">IF(BDL72*BDM72&gt;0,BDL72*BDM72,"")</f>
        <v/>
      </c>
      <c r="BDS72" s="3" t="str">
        <f t="shared" ref="BDS72:BDS135" si="668">IF(BDQ72*BDR72&gt;0,BDQ72*BDR72,"")</f>
        <v/>
      </c>
      <c r="BDU72" s="6">
        <v>37162</v>
      </c>
      <c r="BDV72" s="1">
        <v>13.3</v>
      </c>
      <c r="BDW72" s="1">
        <v>69083700</v>
      </c>
      <c r="BDX72" s="3">
        <f t="shared" ref="BDX72:BDX135" si="669">IF(BDV72*BDW72&gt;0,BDV72*BDW72,"")</f>
        <v>918813210</v>
      </c>
      <c r="BDZ72" s="6">
        <v>37162</v>
      </c>
      <c r="BEA72" s="1">
        <v>20.12</v>
      </c>
      <c r="BEB72" s="1">
        <v>132393000</v>
      </c>
      <c r="BEC72" s="3">
        <f t="shared" ref="BEC72:BEC135" si="670">IF(BEA72*BEB72&gt;0,BEA72*BEB72,"")</f>
        <v>2663747160</v>
      </c>
      <c r="BEH72" s="3" t="str">
        <f t="shared" ref="BEH72:BEH135" si="671">IF(BEF72*BEG72&gt;0,BEF72*BEG72,"")</f>
        <v/>
      </c>
      <c r="BEM72" s="3" t="str">
        <f t="shared" ref="BEM72:BEM135" si="672">IF(BEK72*BEL72&gt;0,BEK72*BEL72,"")</f>
        <v/>
      </c>
      <c r="BER72" s="3" t="str">
        <f t="shared" ref="BER72:BER135" si="673">IF(BEP72*BEQ72&gt;0,BEP72*BEQ72,"")</f>
        <v/>
      </c>
      <c r="BET72" s="6">
        <v>37162</v>
      </c>
      <c r="BEU72" s="1">
        <v>11.904999999999999</v>
      </c>
      <c r="BEV72" s="1">
        <v>123369400</v>
      </c>
      <c r="BEW72" s="3">
        <f t="shared" ref="BEW72:BEW135" si="674">IF(BEU72*BEV72&gt;0,BEU72*BEV72,"")</f>
        <v>1468712707</v>
      </c>
      <c r="BEY72" s="6">
        <v>37162</v>
      </c>
      <c r="BEZ72" s="1">
        <v>20.991099999999999</v>
      </c>
      <c r="BFA72" s="1">
        <v>22965975</v>
      </c>
      <c r="BFB72" s="3">
        <f t="shared" ref="BFB72:BFB135" si="675">IF(BEZ72*BFA72&gt;0,BEZ72*BFA72,"")</f>
        <v>482081077.82249999</v>
      </c>
      <c r="BFG72" s="3" t="str">
        <f t="shared" ref="BFG72:BFG135" si="676">IF(BFE72*BFF72&gt;0,BFE72*BFF72,"")</f>
        <v/>
      </c>
      <c r="BFL72" s="3" t="str">
        <f t="shared" ref="BFL72:BFL135" si="677">IF(BFJ72*BFK72&gt;0,BFJ72*BFK72,"")</f>
        <v/>
      </c>
      <c r="BFN72" s="6">
        <v>37162</v>
      </c>
      <c r="BFO72" s="1">
        <v>14.03</v>
      </c>
      <c r="BFP72" s="1">
        <v>788126400</v>
      </c>
      <c r="BFQ72" s="3">
        <f t="shared" ref="BFQ72:BFQ135" si="678">IF(BFO72*BFP72&gt;0,BFO72*BFP72,"")</f>
        <v>11057413392</v>
      </c>
      <c r="BFS72" s="6">
        <v>37162</v>
      </c>
      <c r="BFT72" s="1">
        <v>2.3647999999999998</v>
      </c>
      <c r="BFU72" s="1">
        <v>105320450</v>
      </c>
      <c r="BFV72" s="3">
        <f t="shared" ref="BFV72:BFV135" si="679">IF(BFT72*BFU72&gt;0,BFT72*BFU72,"")</f>
        <v>249061800.15999997</v>
      </c>
      <c r="BGA72" s="3" t="str">
        <f t="shared" ref="BGA72:BGA135" si="680">IF(BFY72*BFZ72&gt;0,BFY72*BFZ72,"")</f>
        <v/>
      </c>
      <c r="BGF72" s="3" t="str">
        <f t="shared" ref="BGF72:BGF135" si="681">IF(BGD72*BGE72&gt;0,BGD72*BGE72,"")</f>
        <v/>
      </c>
      <c r="BGK72" s="3" t="str">
        <f t="shared" ref="BGK72:BGK135" si="682">IF(BGI72*BGJ72&gt;0,BGI72*BGJ72,"")</f>
        <v/>
      </c>
      <c r="BGM72" s="6">
        <v>37162</v>
      </c>
      <c r="BGN72" s="1">
        <v>28.4</v>
      </c>
      <c r="BGO72" s="1">
        <v>10383300</v>
      </c>
      <c r="BGP72" s="3">
        <f t="shared" ref="BGP72:BGP135" si="683">IF(BGN72*BGO72&gt;0,BGN72*BGO72,"")</f>
        <v>294885720</v>
      </c>
      <c r="BGR72" s="6">
        <v>37162</v>
      </c>
      <c r="BGS72" s="1">
        <v>20.010000000000002</v>
      </c>
      <c r="BGT72" s="1">
        <v>31930400</v>
      </c>
      <c r="BGU72" s="3">
        <f t="shared" ref="BGU72:BGU135" si="684">IF(BGS72*BGT72&gt;0,BGS72*BGT72,"")</f>
        <v>638927304</v>
      </c>
      <c r="BGZ72" s="3" t="str">
        <f t="shared" ref="BGZ72:BGZ135" si="685">IF(BGX72*BGY72&gt;0,BGX72*BGY72,"")</f>
        <v/>
      </c>
      <c r="BHB72" s="6">
        <v>37162</v>
      </c>
      <c r="BHC72" s="1">
        <v>11.46</v>
      </c>
      <c r="BHD72" s="1">
        <v>15526300</v>
      </c>
      <c r="BHE72" s="3">
        <f t="shared" ref="BHE72:BHE135" si="686">IF(BHC72*BHD72&gt;0,BHC72*BHD72,"")</f>
        <v>177931398</v>
      </c>
      <c r="BHJ72" s="3" t="str">
        <f t="shared" ref="BHJ72:BHJ135" si="687">IF(BHH72*BHI72&gt;0,BHH72*BHI72,"")</f>
        <v/>
      </c>
      <c r="BHL72" s="6">
        <v>37162</v>
      </c>
      <c r="BHM72" s="1">
        <v>16.54</v>
      </c>
      <c r="BHN72" s="1">
        <v>459087700</v>
      </c>
      <c r="BHO72" s="3">
        <f t="shared" ref="BHO72:BHO135" si="688">IF(BHM72*BHN72&gt;0,BHM72*BHN72,"")</f>
        <v>7593310558</v>
      </c>
      <c r="BHQ72" s="6">
        <v>37162</v>
      </c>
      <c r="BHR72" s="1">
        <v>14.2019</v>
      </c>
      <c r="BHS72" s="1">
        <v>55500000</v>
      </c>
      <c r="BHT72" s="3">
        <f t="shared" ref="BHT72:BHT135" si="689">IF(BHR72*BHS72&gt;0,BHR72*BHS72,"")</f>
        <v>788205450</v>
      </c>
      <c r="BHV72" s="6">
        <v>37162</v>
      </c>
      <c r="BHW72" s="1">
        <v>20.2</v>
      </c>
      <c r="BHX72" s="1">
        <v>34226900</v>
      </c>
      <c r="BHY72" s="3">
        <f t="shared" ref="BHY72:BHY135" si="690">IF(BHW72*BHX72&gt;0,BHW72*BHX72,"")</f>
        <v>691383380</v>
      </c>
      <c r="BIA72" s="6">
        <v>37162</v>
      </c>
      <c r="BIB72" s="1">
        <v>9.6999999999999993</v>
      </c>
      <c r="BIC72" s="1">
        <v>759600400</v>
      </c>
      <c r="BID72" s="3">
        <f t="shared" ref="BID72:BID135" si="691">IF(BIB72*BIC72&gt;0,BIB72*BIC72,"")</f>
        <v>7368123879.999999</v>
      </c>
      <c r="BII72" s="3" t="str">
        <f t="shared" ref="BII72:BII135" si="692">IF(BIG72*BIH72&gt;0,BIG72*BIH72,"")</f>
        <v/>
      </c>
      <c r="BIK72" s="6">
        <v>37162</v>
      </c>
      <c r="BIL72" s="1">
        <v>2.5417000000000001</v>
      </c>
      <c r="BIM72" s="1">
        <v>38907600</v>
      </c>
      <c r="BIN72" s="3">
        <f t="shared" ref="BIN72:BIN135" si="693">IF(BIL72*BIM72&gt;0,BIL72*BIM72,"")</f>
        <v>98891446.920000002</v>
      </c>
      <c r="BIP72" s="6">
        <v>37162</v>
      </c>
      <c r="BIQ72" s="1">
        <v>11.95</v>
      </c>
      <c r="BIR72" s="1">
        <v>336130800</v>
      </c>
      <c r="BIS72" s="3">
        <f t="shared" ref="BIS72:BIS135" si="694">IF(BIQ72*BIR72&gt;0,BIQ72*BIR72,"")</f>
        <v>4016763059.9999995</v>
      </c>
      <c r="BIU72" s="6">
        <v>37162</v>
      </c>
      <c r="BIV72" s="1">
        <v>16.649999999999999</v>
      </c>
      <c r="BIW72" s="1">
        <v>82161700</v>
      </c>
      <c r="BIX72" s="3">
        <f t="shared" ref="BIX72:BIX135" si="695">IF(BIV72*BIW72&gt;0,BIV72*BIW72,"")</f>
        <v>1367992305</v>
      </c>
      <c r="BIZ72" s="6">
        <v>37162</v>
      </c>
      <c r="BJA72" s="1">
        <v>6.8</v>
      </c>
      <c r="BJB72" s="1">
        <v>467345900</v>
      </c>
      <c r="BJC72" s="3">
        <f t="shared" ref="BJC72:BJC135" si="696">IF(BJA72*BJB72&gt;0,BJA72*BJB72,"")</f>
        <v>3177952120</v>
      </c>
      <c r="BJH72" s="3" t="str">
        <f t="shared" ref="BJH72:BJH135" si="697">IF(BJF72*BJG72&gt;0,BJF72*BJG72,"")</f>
        <v/>
      </c>
      <c r="BJJ72" s="6">
        <v>37162</v>
      </c>
      <c r="BJK72" s="1">
        <v>20.0549</v>
      </c>
      <c r="BJL72" s="1">
        <v>149212600</v>
      </c>
      <c r="BJM72" s="3">
        <f t="shared" ref="BJM72:BJM135" si="698">IF(BJK72*BJL72&gt;0,BJK72*BJL72,"")</f>
        <v>2992443771.7399998</v>
      </c>
      <c r="BJR72" s="3" t="str">
        <f t="shared" ref="BJR72:BJR135" si="699">IF(BJP72*BJQ72&gt;0,BJP72*BJQ72,"")</f>
        <v/>
      </c>
      <c r="BJT72" s="6">
        <v>37162</v>
      </c>
      <c r="BJU72" s="1">
        <v>8.15</v>
      </c>
      <c r="BJV72" s="1">
        <v>447392800</v>
      </c>
      <c r="BJW72" s="3">
        <f t="shared" ref="BJW72:BJW135" si="700">IF(BJU72*BJV72&gt;0,BJU72*BJV72,"")</f>
        <v>3646251320</v>
      </c>
      <c r="BKB72" s="3" t="str">
        <f t="shared" ref="BKB72:BKB135" si="701">IF(BJZ72*BKA72&gt;0,BJZ72*BKA72,"")</f>
        <v/>
      </c>
      <c r="BKG72" s="3" t="str">
        <f t="shared" ref="BKG72:BKG135" si="702">IF(BKE72*BKF72&gt;0,BKE72*BKF72,"")</f>
        <v/>
      </c>
      <c r="BKI72" s="6">
        <v>37162</v>
      </c>
      <c r="BKJ72" s="1">
        <v>34.94</v>
      </c>
      <c r="BKK72" s="1">
        <v>315084900</v>
      </c>
      <c r="BKL72" s="3">
        <f t="shared" ref="BKL72:BKL135" si="703">IF(BKJ72*BKK72&gt;0,BKJ72*BKK72,"")</f>
        <v>11009066406</v>
      </c>
      <c r="BKQ72" s="3" t="str">
        <f t="shared" ref="BKQ72:BKQ135" si="704">IF(BKO72*BKP72&gt;0,BKO72*BKP72,"")</f>
        <v/>
      </c>
      <c r="BKS72" s="6">
        <v>37162</v>
      </c>
      <c r="BKT72" s="1">
        <v>2.1800000000000002</v>
      </c>
      <c r="BKU72" s="1">
        <v>18503600</v>
      </c>
      <c r="BKV72" s="3">
        <f t="shared" ref="BKV72:BKV135" si="705">IF(BKT72*BKU72&gt;0,BKT72*BKU72,"")</f>
        <v>40337848</v>
      </c>
      <c r="BKX72" s="6">
        <v>37162</v>
      </c>
      <c r="BKY72" s="1">
        <v>37</v>
      </c>
      <c r="BKZ72" s="1">
        <v>43267800</v>
      </c>
      <c r="BLA72" s="3">
        <f t="shared" ref="BLA72:BLA135" si="706">IF(BKY72*BKZ72&gt;0,BKY72*BKZ72,"")</f>
        <v>1600908600</v>
      </c>
      <c r="BLC72" s="6">
        <v>37162</v>
      </c>
      <c r="BLD72" s="1">
        <v>31.58</v>
      </c>
      <c r="BLE72" s="1">
        <v>494658700</v>
      </c>
      <c r="BLF72" s="3">
        <f t="shared" ref="BLF72:BLF135" si="707">IF(BLD72*BLE72&gt;0,BLD72*BLE72,"")</f>
        <v>15621321746</v>
      </c>
      <c r="BLH72" s="6">
        <v>37162</v>
      </c>
      <c r="BLI72" s="1">
        <v>49.1</v>
      </c>
      <c r="BLJ72" s="1">
        <v>3148800</v>
      </c>
      <c r="BLK72" s="3">
        <f t="shared" ref="BLK72:BLK135" si="708">IF(BLI72*BLJ72&gt;0,BLI72*BLJ72,"")</f>
        <v>154606080</v>
      </c>
      <c r="BLM72" s="6">
        <v>37162</v>
      </c>
      <c r="BLN72" s="1">
        <v>23.53</v>
      </c>
      <c r="BLO72" s="1">
        <v>421468800</v>
      </c>
      <c r="BLP72" s="3">
        <f t="shared" ref="BLP72:BLP135" si="709">IF(BLN72*BLO72&gt;0,BLN72*BLO72,"")</f>
        <v>9917160864</v>
      </c>
      <c r="BLR72" s="6">
        <v>37162</v>
      </c>
      <c r="BLS72" s="1">
        <v>4.3338000000000001</v>
      </c>
      <c r="BLT72" s="1">
        <v>889469600</v>
      </c>
      <c r="BLU72" s="3">
        <f t="shared" ref="BLU72:BLU135" si="710">IF(BLS72*BLT72&gt;0,BLS72*BLT72,"")</f>
        <v>3854783352.48</v>
      </c>
      <c r="BLZ72" s="3" t="str">
        <f t="shared" ref="BLZ72:BLZ135" si="711">IF(BLX72*BLY72&gt;0,BLX72*BLY72,"")</f>
        <v/>
      </c>
      <c r="BMB72" s="6">
        <v>37162</v>
      </c>
      <c r="BMC72" s="1">
        <v>13.1722</v>
      </c>
      <c r="BMD72" s="1">
        <v>106824800</v>
      </c>
      <c r="BME72" s="3">
        <f t="shared" ref="BME72:BME135" si="712">IF(BMC72*BMD72&gt;0,BMC72*BMD72,"")</f>
        <v>1407117630.5599999</v>
      </c>
      <c r="BMJ72" s="3" t="str">
        <f t="shared" ref="BMJ72:BMJ135" si="713">IF(BMH72*BMI72&gt;0,BMH72*BMI72,"")</f>
        <v/>
      </c>
      <c r="BML72" s="6">
        <v>37162</v>
      </c>
      <c r="BMM72" s="1">
        <v>11.556699999999999</v>
      </c>
      <c r="BMN72" s="1">
        <v>109718700</v>
      </c>
      <c r="BMO72" s="3">
        <f t="shared" ref="BMO72:BMO135" si="714">IF(BMM72*BMN72&gt;0,BMM72*BMN72,"")</f>
        <v>1267986100.29</v>
      </c>
      <c r="BMQ72" s="6">
        <v>37162</v>
      </c>
      <c r="BMR72" s="1">
        <v>2.17</v>
      </c>
      <c r="BMS72" s="1">
        <v>46849100</v>
      </c>
      <c r="BMT72" s="3">
        <f t="shared" ref="BMT72:BMT135" si="715">IF(BMR72*BMS72&gt;0,BMR72*BMS72,"")</f>
        <v>101662547</v>
      </c>
      <c r="BMY72" s="3" t="str">
        <f t="shared" ref="BMY72:BMY135" si="716">IF(BMW72*BMX72&gt;0,BMW72*BMX72,"")</f>
        <v/>
      </c>
      <c r="BND72" s="3" t="str">
        <f t="shared" ref="BND72:BND135" si="717">IF(BNB72*BNC72&gt;0,BNB72*BNC72,"")</f>
        <v/>
      </c>
      <c r="BNF72" s="6">
        <v>37162</v>
      </c>
      <c r="BNG72" s="1">
        <v>15.2</v>
      </c>
      <c r="BNH72" s="1">
        <v>75126000</v>
      </c>
      <c r="BNI72" s="3">
        <f t="shared" ref="BNI72:BNI135" si="718">IF(BNG72*BNH72&gt;0,BNG72*BNH72,"")</f>
        <v>1141915200</v>
      </c>
      <c r="BNK72" s="6">
        <v>37162</v>
      </c>
      <c r="BNL72" s="1">
        <v>37.79</v>
      </c>
      <c r="BNM72" s="1">
        <v>90948700</v>
      </c>
      <c r="BNN72" s="3">
        <f t="shared" ref="BNN72:BNN135" si="719">IF(BNL72*BNM72&gt;0,BNL72*BNM72,"")</f>
        <v>3436951373</v>
      </c>
      <c r="BNP72" s="6">
        <v>37162</v>
      </c>
      <c r="BNQ72" s="1">
        <v>16.95</v>
      </c>
      <c r="BNR72" s="1">
        <v>160171100</v>
      </c>
      <c r="BNS72" s="3">
        <f t="shared" ref="BNS72:BNS135" si="720">IF(BNQ72*BNR72&gt;0,BNQ72*BNR72,"")</f>
        <v>2714900145</v>
      </c>
      <c r="BNU72" s="6">
        <v>37162</v>
      </c>
      <c r="BNV72" s="1">
        <v>24.5</v>
      </c>
      <c r="BNW72" s="1">
        <v>13273300</v>
      </c>
      <c r="BNX72" s="3">
        <f t="shared" ref="BNX72:BNX135" si="721">IF(BNV72*BNW72&gt;0,BNV72*BNW72,"")</f>
        <v>325195850</v>
      </c>
      <c r="BNZ72" s="6">
        <v>37162</v>
      </c>
      <c r="BOA72" s="1">
        <v>22.835000000000001</v>
      </c>
      <c r="BOB72" s="1">
        <v>342256200</v>
      </c>
      <c r="BOC72" s="3">
        <f t="shared" ref="BOC72:BOC135" si="722">IF(BOA72*BOB72&gt;0,BOA72*BOB72,"")</f>
        <v>7815420327</v>
      </c>
      <c r="BOH72" s="3" t="str">
        <f t="shared" ref="BOH72:BOH135" si="723">IF(BOF72*BOG72&gt;0,BOF72*BOG72,"")</f>
        <v/>
      </c>
      <c r="BOJ72" s="6">
        <v>37162</v>
      </c>
      <c r="BOK72" s="1">
        <v>7.2868000000000004</v>
      </c>
      <c r="BOL72" s="1">
        <v>502589500</v>
      </c>
      <c r="BOM72" s="3">
        <f t="shared" ref="BOM72:BOM135" si="724">IF(BOK72*BOL72&gt;0,BOK72*BOL72,"")</f>
        <v>3662269168.6000004</v>
      </c>
      <c r="BOO72" s="6">
        <v>37162</v>
      </c>
      <c r="BOP72" s="1">
        <v>17.899999999999999</v>
      </c>
      <c r="BOQ72" s="1">
        <v>312504600</v>
      </c>
      <c r="BOR72" s="3">
        <f t="shared" ref="BOR72:BOR135" si="725">IF(BOP72*BOQ72&gt;0,BOP72*BOQ72,"")</f>
        <v>5593832340</v>
      </c>
      <c r="BOT72" s="6">
        <v>37162</v>
      </c>
      <c r="BOU72" s="1">
        <v>4.8137999999999996</v>
      </c>
      <c r="BOV72" s="1">
        <v>1682296400</v>
      </c>
      <c r="BOW72" s="3">
        <f t="shared" ref="BOW72:BOW135" si="726">IF(BOU72*BOV72&gt;0,BOU72*BOV72,"")</f>
        <v>8098238410.3199997</v>
      </c>
      <c r="BOY72" s="6">
        <v>37162</v>
      </c>
      <c r="BOZ72" s="1">
        <v>4.16</v>
      </c>
      <c r="BPA72" s="1">
        <v>19914600</v>
      </c>
      <c r="BPB72" s="3">
        <f t="shared" ref="BPB72:BPB135" si="727">IF(BOZ72*BPA72&gt;0,BOZ72*BPA72,"")</f>
        <v>82844736</v>
      </c>
      <c r="BPG72" s="3" t="str">
        <f t="shared" ref="BPG72:BPG135" si="728">IF(BPE72*BPF72&gt;0,BPE72*BPF72,"")</f>
        <v/>
      </c>
      <c r="BPI72" s="6">
        <v>37162</v>
      </c>
      <c r="BPJ72" s="1">
        <v>11.5</v>
      </c>
      <c r="BPK72" s="1">
        <v>272168700</v>
      </c>
      <c r="BPL72" s="3">
        <f t="shared" ref="BPL72:BPL135" si="729">IF(BPJ72*BPK72&gt;0,BPJ72*BPK72,"")</f>
        <v>3129940050</v>
      </c>
      <c r="BPQ72" s="3" t="str">
        <f t="shared" ref="BPQ72:BPQ135" si="730">IF(BPO72*BPP72&gt;0,BPO72*BPP72,"")</f>
        <v/>
      </c>
      <c r="BPS72" s="6">
        <v>37162</v>
      </c>
      <c r="BPT72" s="1">
        <v>14.22</v>
      </c>
      <c r="BPU72" s="1">
        <v>1962985600</v>
      </c>
      <c r="BPV72" s="3">
        <f t="shared" ref="BPV72:BPV135" si="731">IF(BPT72*BPU72&gt;0,BPT72*BPU72,"")</f>
        <v>27913655232</v>
      </c>
      <c r="BQA72" s="3" t="str">
        <f t="shared" ref="BQA72:BQA135" si="732">IF(BPY72*BPZ72&gt;0,BPY72*BPZ72,"")</f>
        <v/>
      </c>
      <c r="BQF72" s="3" t="str">
        <f t="shared" ref="BQF72:BQF135" si="733">IF(BQD72*BQE72&gt;0,BQD72*BQE72,"")</f>
        <v/>
      </c>
      <c r="BQK72" s="3" t="str">
        <f t="shared" ref="BQK72:BQK135" si="734">IF(BQI72*BQJ72&gt;0,BQI72*BQJ72,"")</f>
        <v/>
      </c>
      <c r="BQM72" s="6">
        <v>37162</v>
      </c>
      <c r="BQN72" s="1">
        <v>11.99</v>
      </c>
      <c r="BQO72" s="1">
        <v>515402600</v>
      </c>
      <c r="BQP72" s="3">
        <f t="shared" ref="BQP72:BQP135" si="735">IF(BQN72*BQO72&gt;0,BQN72*BQO72,"")</f>
        <v>6179677174</v>
      </c>
      <c r="BQU72" s="3" t="str">
        <f t="shared" ref="BQU72:BQU135" si="736">IF(BQS72*BQT72&gt;0,BQS72*BQT72,"")</f>
        <v/>
      </c>
      <c r="BQW72" s="6">
        <v>37162</v>
      </c>
      <c r="BQX72" s="1">
        <v>3.5106000000000002</v>
      </c>
      <c r="BQY72" s="1">
        <v>1714092800</v>
      </c>
      <c r="BQZ72" s="3">
        <f t="shared" ref="BQZ72:BQZ135" si="737">IF(BQX72*BQY72&gt;0,BQX72*BQY72,"")</f>
        <v>6017494183.6800003</v>
      </c>
      <c r="BRB72" s="6">
        <v>37162</v>
      </c>
      <c r="BRC72" s="1">
        <v>9.1567000000000007</v>
      </c>
      <c r="BRD72" s="1">
        <v>1818726600</v>
      </c>
      <c r="BRE72" s="3">
        <f t="shared" ref="BRE72:BRE135" si="738">IF(BRC72*BRD72&gt;0,BRC72*BRD72,"")</f>
        <v>16653533858.220001</v>
      </c>
      <c r="BRG72" s="6">
        <v>37162</v>
      </c>
      <c r="BRH72" s="1">
        <v>12.18</v>
      </c>
      <c r="BRI72" s="1">
        <v>3850891800</v>
      </c>
      <c r="BRJ72" s="3">
        <f t="shared" ref="BRJ72:BRJ135" si="739">IF(BRH72*BRI72&gt;0,BRH72*BRI72,"")</f>
        <v>46903862124</v>
      </c>
      <c r="BRL72" s="6">
        <v>37162</v>
      </c>
      <c r="BRM72" s="1">
        <v>20.440000000000001</v>
      </c>
      <c r="BRN72" s="1">
        <v>2987150000</v>
      </c>
      <c r="BRO72" s="3">
        <f t="shared" ref="BRO72:BRO135" si="740">IF(BRM72*BRN72&gt;0,BRM72*BRN72,"")</f>
        <v>61057346000.000008</v>
      </c>
      <c r="BRQ72" s="6">
        <v>37162</v>
      </c>
      <c r="BRR72" s="1">
        <v>12.58</v>
      </c>
      <c r="BRS72" s="1">
        <v>2411986100</v>
      </c>
      <c r="BRT72" s="3">
        <f t="shared" ref="BRT72:BRT135" si="741">IF(BRR72*BRS72&gt;0,BRR72*BRS72,"")</f>
        <v>30342785138</v>
      </c>
      <c r="BRV72" s="6">
        <v>37162</v>
      </c>
      <c r="BRW72" s="1">
        <v>42.375</v>
      </c>
      <c r="BRX72" s="1">
        <v>336821400</v>
      </c>
      <c r="BRY72" s="3">
        <f t="shared" ref="BRY72:BRY135" si="742">IF(BRW72*BRX72&gt;0,BRW72*BRX72,"")</f>
        <v>14272806825</v>
      </c>
      <c r="BSD72" s="3" t="str">
        <f t="shared" ref="BSD72:BSD135" si="743">IF(BSB72*BSC72&gt;0,BSB72*BSC72,"")</f>
        <v/>
      </c>
      <c r="BSF72" s="6">
        <v>37162</v>
      </c>
      <c r="BSG72" s="1">
        <v>22.225000000000001</v>
      </c>
      <c r="BSH72" s="1">
        <v>497208000</v>
      </c>
      <c r="BSI72" s="3">
        <f t="shared" ref="BSI72:BSI135" si="744">IF(BSG72*BSH72&gt;0,BSG72*BSH72,"")</f>
        <v>11050447800</v>
      </c>
      <c r="BSN72" s="3" t="str">
        <f t="shared" ref="BSN72:BSN135" si="745">IF(BSL72*BSM72&gt;0,BSL72*BSM72,"")</f>
        <v/>
      </c>
      <c r="BSS72" s="3" t="str">
        <f t="shared" ref="BSS72:BSS135" si="746">IF(BSQ72*BSR72&gt;0,BSQ72*BSR72,"")</f>
        <v/>
      </c>
      <c r="BSU72" s="6">
        <v>37162</v>
      </c>
      <c r="BSV72" s="1">
        <v>1.1078999999999999</v>
      </c>
      <c r="BSW72" s="1">
        <v>4831687000</v>
      </c>
      <c r="BSX72" s="3">
        <f t="shared" ref="BSX72:BSX135" si="747">IF(BSV72*BSW72&gt;0,BSV72*BSW72,"")</f>
        <v>5353026027.2999992</v>
      </c>
    </row>
    <row r="73" spans="2:1020 1025:1870" x14ac:dyDescent="0.2">
      <c r="B73" s="6">
        <v>37071</v>
      </c>
      <c r="C73" s="1">
        <v>3599.9996999999998</v>
      </c>
      <c r="D73" s="1">
        <v>188</v>
      </c>
      <c r="E73" s="3">
        <f t="shared" si="374"/>
        <v>676799.9436</v>
      </c>
      <c r="G73" s="6">
        <v>36980</v>
      </c>
      <c r="H73" s="1">
        <v>0.5</v>
      </c>
      <c r="I73" s="1">
        <v>10731300</v>
      </c>
      <c r="J73" s="3">
        <f t="shared" si="375"/>
        <v>5365650</v>
      </c>
      <c r="O73" s="3" t="str">
        <f t="shared" si="376"/>
        <v/>
      </c>
      <c r="T73" s="3" t="str">
        <f t="shared" si="377"/>
        <v/>
      </c>
      <c r="Y73" s="3" t="str">
        <f t="shared" si="378"/>
        <v/>
      </c>
      <c r="AA73" s="6">
        <v>37071</v>
      </c>
      <c r="AB73" s="1">
        <v>0.45</v>
      </c>
      <c r="AC73" s="1">
        <v>8594099</v>
      </c>
      <c r="AD73" s="3">
        <f t="shared" si="379"/>
        <v>3867344.5500000003</v>
      </c>
      <c r="AF73" s="6">
        <v>36798</v>
      </c>
      <c r="AG73" s="1">
        <v>0.29499999999999998</v>
      </c>
      <c r="AH73" s="1">
        <v>14332700</v>
      </c>
      <c r="AI73" s="3">
        <f t="shared" si="380"/>
        <v>4228146.5</v>
      </c>
      <c r="AK73" s="6">
        <v>37071</v>
      </c>
      <c r="AL73" s="1">
        <v>1012.5003</v>
      </c>
      <c r="AM73" s="1">
        <v>117</v>
      </c>
      <c r="AN73" s="3">
        <f t="shared" si="381"/>
        <v>118462.53510000001</v>
      </c>
      <c r="AS73" s="3" t="str">
        <f t="shared" si="382"/>
        <v/>
      </c>
      <c r="AX73" s="3" t="str">
        <f t="shared" si="383"/>
        <v/>
      </c>
      <c r="BC73" s="3" t="str">
        <f t="shared" si="384"/>
        <v/>
      </c>
      <c r="BE73" s="6">
        <v>36889</v>
      </c>
      <c r="BF73" s="1">
        <v>0.34375</v>
      </c>
      <c r="BG73" s="1">
        <v>172004400</v>
      </c>
      <c r="BH73" s="3">
        <f t="shared" si="385"/>
        <v>59126512.5</v>
      </c>
      <c r="BJ73" s="6">
        <v>37071</v>
      </c>
      <c r="BK73" s="1">
        <v>8.98</v>
      </c>
      <c r="BL73" s="1">
        <v>3671700</v>
      </c>
      <c r="BM73" s="3">
        <f t="shared" si="386"/>
        <v>32971866</v>
      </c>
      <c r="BR73" s="3" t="str">
        <f t="shared" si="387"/>
        <v/>
      </c>
      <c r="BT73" s="6">
        <v>36341</v>
      </c>
      <c r="BU73" s="1">
        <v>1.5</v>
      </c>
      <c r="BV73" s="1">
        <v>382400</v>
      </c>
      <c r="BW73" s="3">
        <f t="shared" si="388"/>
        <v>573600</v>
      </c>
      <c r="CB73" s="3" t="str">
        <f t="shared" si="389"/>
        <v/>
      </c>
      <c r="CD73" s="6">
        <v>37071</v>
      </c>
      <c r="CE73" s="1">
        <v>1.54</v>
      </c>
      <c r="CF73" s="1">
        <v>2194500</v>
      </c>
      <c r="CG73" s="3">
        <f t="shared" si="390"/>
        <v>3379530</v>
      </c>
      <c r="CI73" s="6">
        <v>37071</v>
      </c>
      <c r="CJ73" s="1">
        <v>9.19</v>
      </c>
      <c r="CK73" s="1">
        <v>46464800</v>
      </c>
      <c r="CL73" s="3">
        <f t="shared" si="391"/>
        <v>427011512</v>
      </c>
      <c r="CQ73" s="3" t="str">
        <f t="shared" si="392"/>
        <v/>
      </c>
      <c r="CS73" s="6">
        <v>37071</v>
      </c>
      <c r="CT73" s="1">
        <v>3.7</v>
      </c>
      <c r="CU73" s="1">
        <v>496580</v>
      </c>
      <c r="CV73" s="3">
        <f t="shared" si="393"/>
        <v>1837346</v>
      </c>
      <c r="CX73" s="6">
        <v>37071</v>
      </c>
      <c r="CY73" s="1">
        <v>285</v>
      </c>
      <c r="CZ73" s="1">
        <v>570907</v>
      </c>
      <c r="DA73" s="3">
        <f t="shared" si="394"/>
        <v>162708495</v>
      </c>
      <c r="DC73" s="6">
        <v>37071</v>
      </c>
      <c r="DD73" s="1">
        <v>4.05</v>
      </c>
      <c r="DE73" s="1">
        <v>230730</v>
      </c>
      <c r="DF73" s="3">
        <f t="shared" si="395"/>
        <v>934456.5</v>
      </c>
      <c r="DK73" s="3" t="str">
        <f t="shared" si="396"/>
        <v/>
      </c>
      <c r="DM73" s="6">
        <v>36798</v>
      </c>
      <c r="DN73" s="1">
        <v>675</v>
      </c>
      <c r="DO73" s="1">
        <v>5313</v>
      </c>
      <c r="DP73" s="3">
        <f t="shared" si="397"/>
        <v>3586275</v>
      </c>
      <c r="DR73" s="6">
        <v>37071</v>
      </c>
      <c r="DS73" s="1">
        <v>777.00019999999995</v>
      </c>
      <c r="DT73" s="1">
        <v>19979</v>
      </c>
      <c r="DU73" s="3">
        <f t="shared" si="398"/>
        <v>15523686.9958</v>
      </c>
      <c r="DZ73" s="3" t="str">
        <f t="shared" si="399"/>
        <v/>
      </c>
      <c r="EB73" s="6">
        <v>37071</v>
      </c>
      <c r="EC73" s="1">
        <v>13.45</v>
      </c>
      <c r="ED73" s="1">
        <v>41033</v>
      </c>
      <c r="EE73" s="3">
        <f t="shared" si="400"/>
        <v>551893.85</v>
      </c>
      <c r="EG73" s="6">
        <v>37071</v>
      </c>
      <c r="EH73" s="1">
        <v>722.3999</v>
      </c>
      <c r="EI73" s="1">
        <v>48302</v>
      </c>
      <c r="EJ73" s="3">
        <f t="shared" si="401"/>
        <v>34893359.969800003</v>
      </c>
      <c r="EO73" s="3" t="str">
        <f t="shared" si="402"/>
        <v/>
      </c>
      <c r="ET73" s="3" t="str">
        <f t="shared" si="403"/>
        <v/>
      </c>
      <c r="EY73" s="3" t="str">
        <f t="shared" si="404"/>
        <v/>
      </c>
      <c r="FD73" s="3" t="str">
        <f t="shared" si="405"/>
        <v/>
      </c>
      <c r="FI73" s="3" t="str">
        <f t="shared" si="406"/>
        <v/>
      </c>
      <c r="FN73" s="3" t="str">
        <f t="shared" si="407"/>
        <v/>
      </c>
      <c r="FP73" s="6">
        <v>37071</v>
      </c>
      <c r="FQ73" s="1">
        <v>0.35</v>
      </c>
      <c r="FR73" s="1">
        <v>1603100</v>
      </c>
      <c r="FS73" s="3">
        <f t="shared" si="408"/>
        <v>561085</v>
      </c>
      <c r="FU73" s="6">
        <v>37071</v>
      </c>
      <c r="FV73" s="1">
        <v>400</v>
      </c>
      <c r="FW73" s="1">
        <v>3</v>
      </c>
      <c r="FX73" s="3">
        <f t="shared" si="409"/>
        <v>1200</v>
      </c>
      <c r="FZ73" s="6">
        <v>37071</v>
      </c>
      <c r="GA73" s="1">
        <v>252</v>
      </c>
      <c r="GB73" s="1">
        <v>10343</v>
      </c>
      <c r="GC73" s="3">
        <f t="shared" si="410"/>
        <v>2606436</v>
      </c>
      <c r="GE73" s="6">
        <v>36980</v>
      </c>
      <c r="GF73" s="1">
        <v>9000.0008999999991</v>
      </c>
      <c r="GG73" s="1">
        <v>1</v>
      </c>
      <c r="GH73" s="3">
        <f t="shared" si="411"/>
        <v>9000.0008999999991</v>
      </c>
      <c r="GM73" s="3" t="str">
        <f t="shared" si="412"/>
        <v/>
      </c>
      <c r="GR73" s="3" t="str">
        <f t="shared" si="413"/>
        <v/>
      </c>
      <c r="GW73" s="3" t="str">
        <f t="shared" si="414"/>
        <v/>
      </c>
      <c r="HB73" s="3" t="str">
        <f t="shared" si="415"/>
        <v/>
      </c>
      <c r="HG73" s="3" t="str">
        <f t="shared" si="416"/>
        <v/>
      </c>
      <c r="HL73" s="3" t="str">
        <f t="shared" si="417"/>
        <v/>
      </c>
      <c r="HN73" s="6">
        <v>37071</v>
      </c>
      <c r="HO73" s="1">
        <v>0.4</v>
      </c>
      <c r="HP73" s="1">
        <v>114500</v>
      </c>
      <c r="HQ73" s="3">
        <f t="shared" si="418"/>
        <v>45800</v>
      </c>
      <c r="HS73" s="6">
        <v>37071</v>
      </c>
      <c r="HT73" s="1">
        <v>22.05</v>
      </c>
      <c r="HU73" s="1">
        <v>328700</v>
      </c>
      <c r="HV73" s="3">
        <f t="shared" si="419"/>
        <v>7247835</v>
      </c>
      <c r="IA73" s="3" t="str">
        <f t="shared" si="420"/>
        <v/>
      </c>
      <c r="IC73" s="6">
        <v>36980</v>
      </c>
      <c r="ID73" s="1">
        <v>3.5</v>
      </c>
      <c r="IE73" s="1">
        <v>3478</v>
      </c>
      <c r="IF73" s="3">
        <f t="shared" si="421"/>
        <v>12173</v>
      </c>
      <c r="IH73" s="6">
        <v>37071</v>
      </c>
      <c r="II73" s="1">
        <v>38.1</v>
      </c>
      <c r="IJ73" s="1">
        <v>231247</v>
      </c>
      <c r="IK73" s="3">
        <f t="shared" si="422"/>
        <v>8810510.7000000011</v>
      </c>
      <c r="IP73" s="3" t="str">
        <f t="shared" si="423"/>
        <v/>
      </c>
      <c r="IR73" s="6">
        <v>37071</v>
      </c>
      <c r="IS73" s="1">
        <v>2028.6007999999999</v>
      </c>
      <c r="IT73" s="1">
        <v>1816</v>
      </c>
      <c r="IU73" s="3">
        <f t="shared" si="424"/>
        <v>3683939.0527999997</v>
      </c>
      <c r="IZ73" s="3" t="str">
        <f t="shared" si="425"/>
        <v/>
      </c>
      <c r="JE73" s="3" t="str">
        <f t="shared" si="426"/>
        <v/>
      </c>
      <c r="JG73" s="6">
        <v>37071</v>
      </c>
      <c r="JH73" s="1">
        <v>16</v>
      </c>
      <c r="JI73" s="1">
        <v>813740</v>
      </c>
      <c r="JJ73" s="3">
        <f t="shared" si="427"/>
        <v>13019840</v>
      </c>
      <c r="JO73" s="3" t="str">
        <f t="shared" si="428"/>
        <v/>
      </c>
      <c r="JT73" s="3" t="str">
        <f t="shared" si="429"/>
        <v/>
      </c>
      <c r="JY73" s="3" t="str">
        <f t="shared" si="430"/>
        <v/>
      </c>
      <c r="KA73" s="6">
        <v>35885</v>
      </c>
      <c r="KB73" s="1">
        <v>8.75</v>
      </c>
      <c r="KC73" s="1">
        <v>56400</v>
      </c>
      <c r="KD73" s="3">
        <f t="shared" si="431"/>
        <v>493500</v>
      </c>
      <c r="KI73" s="3" t="str">
        <f t="shared" si="432"/>
        <v/>
      </c>
      <c r="KN73" s="3" t="str">
        <f t="shared" si="433"/>
        <v/>
      </c>
      <c r="KS73" s="3" t="str">
        <f t="shared" si="434"/>
        <v/>
      </c>
      <c r="KU73" s="6">
        <v>37071</v>
      </c>
      <c r="KV73" s="1">
        <v>5.95</v>
      </c>
      <c r="KW73" s="1">
        <v>7203200</v>
      </c>
      <c r="KX73" s="3">
        <f t="shared" si="435"/>
        <v>42859040</v>
      </c>
      <c r="LC73" s="3" t="str">
        <f t="shared" si="436"/>
        <v/>
      </c>
      <c r="LE73" s="6">
        <v>37071</v>
      </c>
      <c r="LF73" s="1">
        <v>0.9</v>
      </c>
      <c r="LG73" s="1">
        <v>4225700</v>
      </c>
      <c r="LH73" s="3">
        <f t="shared" si="437"/>
        <v>3803130</v>
      </c>
      <c r="LJ73" s="6">
        <v>37071</v>
      </c>
      <c r="LK73" s="1">
        <v>100</v>
      </c>
      <c r="LL73" s="1">
        <v>9944</v>
      </c>
      <c r="LM73" s="3">
        <f t="shared" si="438"/>
        <v>994400</v>
      </c>
      <c r="LO73" s="6">
        <v>36707</v>
      </c>
      <c r="LP73" s="1">
        <v>1.125</v>
      </c>
      <c r="LQ73" s="1">
        <v>3000</v>
      </c>
      <c r="LR73" s="3">
        <f t="shared" si="439"/>
        <v>3375</v>
      </c>
      <c r="LW73" s="3" t="str">
        <f t="shared" si="440"/>
        <v/>
      </c>
      <c r="MB73" s="3" t="str">
        <f t="shared" si="441"/>
        <v/>
      </c>
      <c r="MD73" s="6">
        <v>37071</v>
      </c>
      <c r="ME73" s="1">
        <v>0.125</v>
      </c>
      <c r="MF73" s="1">
        <v>3502000</v>
      </c>
      <c r="MG73" s="3">
        <f t="shared" si="442"/>
        <v>437750</v>
      </c>
      <c r="ML73" s="3" t="str">
        <f t="shared" si="443"/>
        <v/>
      </c>
      <c r="MQ73" s="3" t="str">
        <f t="shared" si="444"/>
        <v/>
      </c>
      <c r="MV73" s="3" t="str">
        <f t="shared" si="445"/>
        <v/>
      </c>
      <c r="NA73" s="3" t="str">
        <f t="shared" si="446"/>
        <v/>
      </c>
      <c r="NC73" s="6">
        <v>37071</v>
      </c>
      <c r="ND73" s="1">
        <v>1.1499999999999999</v>
      </c>
      <c r="NE73" s="1">
        <v>1220100</v>
      </c>
      <c r="NF73" s="3">
        <f t="shared" si="447"/>
        <v>1403115</v>
      </c>
      <c r="NK73" s="3" t="str">
        <f t="shared" si="448"/>
        <v/>
      </c>
      <c r="NP73" s="3" t="str">
        <f t="shared" si="449"/>
        <v/>
      </c>
      <c r="NR73" s="6">
        <v>37071</v>
      </c>
      <c r="NS73" s="1">
        <v>110.5</v>
      </c>
      <c r="NT73" s="1">
        <v>457370</v>
      </c>
      <c r="NU73" s="3">
        <f t="shared" si="450"/>
        <v>50539385</v>
      </c>
      <c r="NZ73" s="3" t="str">
        <f t="shared" si="451"/>
        <v/>
      </c>
      <c r="OB73" s="6">
        <v>37071</v>
      </c>
      <c r="OC73" s="1">
        <v>3.42</v>
      </c>
      <c r="OD73" s="1">
        <v>1127700</v>
      </c>
      <c r="OE73" s="3">
        <f t="shared" si="452"/>
        <v>3856734</v>
      </c>
      <c r="OG73" s="6">
        <v>37071</v>
      </c>
      <c r="OH73" s="1">
        <v>9.75</v>
      </c>
      <c r="OI73" s="1">
        <v>25492</v>
      </c>
      <c r="OJ73" s="3">
        <f t="shared" si="453"/>
        <v>248547</v>
      </c>
      <c r="OO73" s="3" t="str">
        <f t="shared" si="454"/>
        <v/>
      </c>
      <c r="OQ73" s="6">
        <v>37071</v>
      </c>
      <c r="OR73" s="1">
        <v>1262.3998999999999</v>
      </c>
      <c r="OS73" s="1">
        <v>2540</v>
      </c>
      <c r="OT73" s="3">
        <f t="shared" si="455"/>
        <v>3206495.7459999998</v>
      </c>
      <c r="OV73" s="6">
        <v>37071</v>
      </c>
      <c r="OW73" s="1">
        <v>1.1000000000000001</v>
      </c>
      <c r="OX73" s="1">
        <v>487600</v>
      </c>
      <c r="OY73" s="3">
        <f t="shared" si="456"/>
        <v>536360</v>
      </c>
      <c r="PA73" s="6">
        <v>37071</v>
      </c>
      <c r="PB73" s="1">
        <v>2.15</v>
      </c>
      <c r="PC73" s="1">
        <v>2351000</v>
      </c>
      <c r="PD73" s="3">
        <f t="shared" si="457"/>
        <v>5054650</v>
      </c>
      <c r="PI73" s="3" t="str">
        <f t="shared" si="458"/>
        <v/>
      </c>
      <c r="PK73" s="6">
        <v>37071</v>
      </c>
      <c r="PL73" s="1">
        <v>1.65</v>
      </c>
      <c r="PM73" s="1">
        <v>12900</v>
      </c>
      <c r="PN73" s="3">
        <f t="shared" si="459"/>
        <v>21285</v>
      </c>
      <c r="PS73" s="3" t="str">
        <f t="shared" si="460"/>
        <v/>
      </c>
      <c r="PX73" s="3" t="str">
        <f t="shared" si="461"/>
        <v/>
      </c>
      <c r="QC73" s="3" t="str">
        <f t="shared" si="462"/>
        <v/>
      </c>
      <c r="QE73" s="6">
        <v>37071</v>
      </c>
      <c r="QF73" s="1">
        <v>4.0999999999999996</v>
      </c>
      <c r="QG73" s="1">
        <v>807800</v>
      </c>
      <c r="QH73" s="3">
        <f t="shared" si="463"/>
        <v>3311979.9999999995</v>
      </c>
      <c r="QJ73" s="6">
        <v>36068</v>
      </c>
      <c r="QK73" s="1">
        <v>812.5</v>
      </c>
      <c r="QL73" s="1">
        <v>323</v>
      </c>
      <c r="QM73" s="3">
        <f t="shared" si="464"/>
        <v>262437.5</v>
      </c>
      <c r="QO73" s="6">
        <v>37071</v>
      </c>
      <c r="QP73" s="1">
        <v>4.95</v>
      </c>
      <c r="QQ73" s="1">
        <v>98700</v>
      </c>
      <c r="QR73" s="3">
        <f t="shared" si="465"/>
        <v>488565</v>
      </c>
      <c r="QT73" s="6">
        <v>37071</v>
      </c>
      <c r="QU73" s="1">
        <v>1125.0001</v>
      </c>
      <c r="QV73" s="1">
        <v>1765876</v>
      </c>
      <c r="QW73" s="3">
        <f t="shared" si="466"/>
        <v>1986610676.5876</v>
      </c>
      <c r="RB73" s="3" t="str">
        <f t="shared" si="467"/>
        <v/>
      </c>
      <c r="RG73" s="3" t="str">
        <f t="shared" si="468"/>
        <v/>
      </c>
      <c r="RL73" s="3" t="str">
        <f t="shared" si="469"/>
        <v/>
      </c>
      <c r="RN73" s="6">
        <v>37071</v>
      </c>
      <c r="RO73" s="1">
        <v>307.60000000000002</v>
      </c>
      <c r="RP73" s="1">
        <v>2512250</v>
      </c>
      <c r="RQ73" s="3">
        <f t="shared" si="470"/>
        <v>772768100</v>
      </c>
      <c r="RV73" s="3" t="str">
        <f t="shared" si="471"/>
        <v/>
      </c>
      <c r="SA73" s="3" t="str">
        <f t="shared" si="472"/>
        <v/>
      </c>
      <c r="SF73" s="3" t="str">
        <f t="shared" si="473"/>
        <v/>
      </c>
      <c r="SH73" s="6">
        <v>37071</v>
      </c>
      <c r="SI73" s="1">
        <v>25.5</v>
      </c>
      <c r="SJ73" s="1">
        <v>508110</v>
      </c>
      <c r="SK73" s="3">
        <f t="shared" si="474"/>
        <v>12956805</v>
      </c>
      <c r="SM73" s="6">
        <v>36889</v>
      </c>
      <c r="SN73" s="1">
        <v>88000</v>
      </c>
      <c r="SO73" s="1">
        <v>9</v>
      </c>
      <c r="SP73" s="3">
        <f t="shared" si="475"/>
        <v>792000</v>
      </c>
      <c r="SU73" s="3" t="str">
        <f t="shared" si="476"/>
        <v/>
      </c>
      <c r="SZ73" s="3" t="str">
        <f t="shared" si="477"/>
        <v/>
      </c>
      <c r="TE73" s="3" t="str">
        <f t="shared" si="478"/>
        <v/>
      </c>
      <c r="TG73" s="6">
        <v>37071</v>
      </c>
      <c r="TH73" s="1">
        <v>42.8</v>
      </c>
      <c r="TI73" s="1">
        <v>1091620</v>
      </c>
      <c r="TJ73" s="3">
        <f t="shared" si="479"/>
        <v>46721336</v>
      </c>
      <c r="TO73" s="3" t="str">
        <f t="shared" si="480"/>
        <v/>
      </c>
      <c r="TQ73" s="6">
        <v>37071</v>
      </c>
      <c r="TR73" s="1">
        <v>165.05500000000001</v>
      </c>
      <c r="TS73" s="1">
        <v>2415564</v>
      </c>
      <c r="TT73" s="3">
        <f t="shared" si="481"/>
        <v>398700916.02000004</v>
      </c>
      <c r="TY73" s="3" t="str">
        <f t="shared" si="482"/>
        <v/>
      </c>
      <c r="UA73" s="6">
        <v>37071</v>
      </c>
      <c r="UB73" s="1">
        <v>19.350000000000001</v>
      </c>
      <c r="UC73" s="1">
        <v>3897733</v>
      </c>
      <c r="UD73" s="3">
        <f t="shared" si="483"/>
        <v>75421133.550000012</v>
      </c>
      <c r="UI73" s="3" t="str">
        <f t="shared" si="484"/>
        <v/>
      </c>
      <c r="UN73" s="3" t="str">
        <f t="shared" si="485"/>
        <v/>
      </c>
      <c r="UP73" s="6">
        <v>37071</v>
      </c>
      <c r="UQ73" s="1">
        <v>16.25</v>
      </c>
      <c r="UR73" s="1">
        <v>61600</v>
      </c>
      <c r="US73" s="3">
        <f t="shared" si="486"/>
        <v>1001000</v>
      </c>
      <c r="UX73" s="3" t="str">
        <f t="shared" si="487"/>
        <v/>
      </c>
      <c r="VC73" s="3" t="str">
        <f t="shared" si="488"/>
        <v/>
      </c>
      <c r="VH73" s="3" t="str">
        <f t="shared" si="489"/>
        <v/>
      </c>
      <c r="VM73" s="3" t="str">
        <f t="shared" si="490"/>
        <v/>
      </c>
      <c r="VO73" s="6">
        <v>37071</v>
      </c>
      <c r="VP73" s="1">
        <v>281.25</v>
      </c>
      <c r="VQ73" s="1">
        <v>4190</v>
      </c>
      <c r="VR73" s="3">
        <f t="shared" si="491"/>
        <v>1178437.5</v>
      </c>
      <c r="VT73" s="6">
        <v>37071</v>
      </c>
      <c r="VU73" s="1">
        <v>4.5999999999999996</v>
      </c>
      <c r="VV73" s="1">
        <v>33325</v>
      </c>
      <c r="VW73" s="3">
        <f t="shared" si="492"/>
        <v>153295</v>
      </c>
      <c r="VY73" s="6">
        <v>37071</v>
      </c>
      <c r="VZ73" s="1">
        <v>4.45</v>
      </c>
      <c r="WA73" s="1">
        <v>213700</v>
      </c>
      <c r="WB73" s="3">
        <f t="shared" si="493"/>
        <v>950965</v>
      </c>
      <c r="WG73" s="3" t="str">
        <f t="shared" si="494"/>
        <v/>
      </c>
      <c r="WL73" s="3" t="str">
        <f t="shared" si="495"/>
        <v/>
      </c>
      <c r="WQ73" s="3" t="str">
        <f t="shared" si="496"/>
        <v/>
      </c>
      <c r="WV73" s="3" t="str">
        <f t="shared" si="497"/>
        <v/>
      </c>
      <c r="WX73" s="6">
        <v>37071</v>
      </c>
      <c r="WY73" s="1">
        <v>3.1</v>
      </c>
      <c r="WZ73" s="1">
        <v>9490400</v>
      </c>
      <c r="XA73" s="3">
        <f t="shared" si="498"/>
        <v>29420240</v>
      </c>
      <c r="XC73" s="6">
        <v>37071</v>
      </c>
      <c r="XD73" s="1">
        <v>26.9</v>
      </c>
      <c r="XE73" s="1">
        <v>1292580</v>
      </c>
      <c r="XF73" s="3">
        <f t="shared" si="499"/>
        <v>34770402</v>
      </c>
      <c r="XK73" s="3" t="str">
        <f t="shared" si="500"/>
        <v/>
      </c>
      <c r="XP73" s="3" t="str">
        <f t="shared" si="501"/>
        <v/>
      </c>
      <c r="XU73" s="3" t="str">
        <f t="shared" si="502"/>
        <v/>
      </c>
      <c r="XW73" s="6">
        <v>37071</v>
      </c>
      <c r="XX73" s="1">
        <v>576</v>
      </c>
      <c r="XY73" s="1">
        <v>3191</v>
      </c>
      <c r="XZ73" s="3">
        <f t="shared" si="503"/>
        <v>1838016</v>
      </c>
      <c r="YE73" s="3" t="str">
        <f t="shared" si="504"/>
        <v/>
      </c>
      <c r="YG73" s="6">
        <v>37071</v>
      </c>
      <c r="YH73" s="1">
        <v>1820</v>
      </c>
      <c r="YI73" s="1">
        <v>460288</v>
      </c>
      <c r="YJ73" s="3">
        <f t="shared" si="505"/>
        <v>837724160</v>
      </c>
      <c r="YL73" s="6">
        <v>37071</v>
      </c>
      <c r="YM73" s="1">
        <v>3.9</v>
      </c>
      <c r="YN73" s="1">
        <v>752300</v>
      </c>
      <c r="YO73" s="3">
        <f t="shared" si="506"/>
        <v>2933970</v>
      </c>
      <c r="YT73" s="3" t="str">
        <f t="shared" si="507"/>
        <v/>
      </c>
      <c r="YY73" s="3" t="str">
        <f t="shared" si="508"/>
        <v/>
      </c>
      <c r="ZD73" s="3" t="str">
        <f t="shared" si="509"/>
        <v/>
      </c>
      <c r="ZI73" s="3" t="str">
        <f t="shared" si="510"/>
        <v/>
      </c>
      <c r="ZK73" s="6">
        <v>37071</v>
      </c>
      <c r="ZL73" s="1">
        <v>6.02</v>
      </c>
      <c r="ZM73" s="1">
        <v>9454600</v>
      </c>
      <c r="ZN73" s="3">
        <f t="shared" si="511"/>
        <v>56916691.999999993</v>
      </c>
      <c r="ZS73" s="3" t="str">
        <f t="shared" si="512"/>
        <v/>
      </c>
      <c r="ZX73" s="3" t="str">
        <f t="shared" si="513"/>
        <v/>
      </c>
      <c r="AAC73" s="3" t="str">
        <f t="shared" si="514"/>
        <v/>
      </c>
      <c r="AAH73" s="3" t="str">
        <f t="shared" si="515"/>
        <v/>
      </c>
      <c r="AAM73" s="3" t="str">
        <f t="shared" si="516"/>
        <v/>
      </c>
      <c r="AAR73" s="3" t="str">
        <f t="shared" si="517"/>
        <v/>
      </c>
      <c r="AAW73" s="3" t="str">
        <f t="shared" si="518"/>
        <v/>
      </c>
      <c r="ABB73" s="3" t="str">
        <f t="shared" si="519"/>
        <v/>
      </c>
      <c r="ABG73" s="3" t="str">
        <f t="shared" si="520"/>
        <v/>
      </c>
      <c r="ABL73" s="3" t="str">
        <f t="shared" si="521"/>
        <v/>
      </c>
      <c r="ABN73" s="6">
        <v>37071</v>
      </c>
      <c r="ABO73" s="1">
        <v>4.4000000000000004</v>
      </c>
      <c r="ABP73" s="1">
        <v>144300</v>
      </c>
      <c r="ABQ73" s="3">
        <f t="shared" si="522"/>
        <v>634920</v>
      </c>
      <c r="ABV73" s="3" t="str">
        <f t="shared" si="523"/>
        <v/>
      </c>
      <c r="ABX73" s="6">
        <v>37071</v>
      </c>
      <c r="ABY73" s="1">
        <v>1.5</v>
      </c>
      <c r="ABZ73" s="1">
        <v>81820</v>
      </c>
      <c r="ACA73" s="3">
        <f t="shared" si="524"/>
        <v>122730</v>
      </c>
      <c r="ACC73" s="6">
        <v>37071</v>
      </c>
      <c r="ACD73" s="1">
        <v>80.72</v>
      </c>
      <c r="ACE73" s="1">
        <v>5408963</v>
      </c>
      <c r="ACF73" s="3">
        <f t="shared" si="525"/>
        <v>436611493.36000001</v>
      </c>
      <c r="ACK73" s="3" t="str">
        <f t="shared" si="526"/>
        <v/>
      </c>
      <c r="ACP73" s="3" t="str">
        <f t="shared" si="527"/>
        <v/>
      </c>
      <c r="ACU73" s="3" t="str">
        <f t="shared" si="528"/>
        <v/>
      </c>
      <c r="ACZ73" s="3" t="str">
        <f t="shared" si="529"/>
        <v/>
      </c>
      <c r="ADB73" s="6">
        <v>37071</v>
      </c>
      <c r="ADC73" s="1">
        <v>2.2000000000000002</v>
      </c>
      <c r="ADD73" s="1">
        <v>2159800</v>
      </c>
      <c r="ADE73" s="3">
        <f t="shared" si="530"/>
        <v>4751560</v>
      </c>
      <c r="ADG73" s="6">
        <v>37071</v>
      </c>
      <c r="ADH73" s="1">
        <v>10</v>
      </c>
      <c r="ADI73" s="1">
        <v>108912100</v>
      </c>
      <c r="ADJ73" s="3">
        <f t="shared" si="531"/>
        <v>1089121000</v>
      </c>
      <c r="ADL73" s="6">
        <v>37071</v>
      </c>
      <c r="ADM73" s="1">
        <v>7</v>
      </c>
      <c r="ADN73" s="1">
        <v>6810800</v>
      </c>
      <c r="ADO73" s="3">
        <f t="shared" si="532"/>
        <v>47675600</v>
      </c>
      <c r="ADT73" s="3" t="str">
        <f t="shared" si="533"/>
        <v/>
      </c>
      <c r="ADY73" s="3" t="str">
        <f t="shared" si="534"/>
        <v/>
      </c>
      <c r="AED73" s="3" t="str">
        <f t="shared" si="535"/>
        <v/>
      </c>
      <c r="AEF73" s="6">
        <v>37071</v>
      </c>
      <c r="AEG73" s="1">
        <v>7.7115</v>
      </c>
      <c r="AEH73" s="1">
        <v>576606</v>
      </c>
      <c r="AEI73" s="3">
        <f t="shared" si="536"/>
        <v>4446497.1689999998</v>
      </c>
      <c r="AEN73" s="3" t="str">
        <f t="shared" si="537"/>
        <v/>
      </c>
      <c r="AES73" s="3" t="str">
        <f t="shared" si="538"/>
        <v/>
      </c>
      <c r="AEU73" s="6">
        <v>37071</v>
      </c>
      <c r="AEV73" s="1">
        <v>13</v>
      </c>
      <c r="AEW73" s="1">
        <v>6988000</v>
      </c>
      <c r="AEX73" s="3">
        <f t="shared" si="539"/>
        <v>90844000</v>
      </c>
      <c r="AEZ73" s="6">
        <v>37071</v>
      </c>
      <c r="AFA73" s="1">
        <v>19.007999999999999</v>
      </c>
      <c r="AFB73" s="1">
        <v>22394500</v>
      </c>
      <c r="AFC73" s="3">
        <f t="shared" si="540"/>
        <v>425674656</v>
      </c>
      <c r="AFH73" s="3" t="str">
        <f t="shared" si="541"/>
        <v/>
      </c>
      <c r="AFM73" s="3" t="str">
        <f t="shared" si="542"/>
        <v/>
      </c>
      <c r="AFR73" s="3" t="str">
        <f t="shared" si="543"/>
        <v/>
      </c>
      <c r="AFW73" s="3" t="str">
        <f t="shared" si="544"/>
        <v/>
      </c>
      <c r="AGB73" s="3" t="str">
        <f t="shared" si="545"/>
        <v/>
      </c>
      <c r="AGD73" s="6">
        <v>37071</v>
      </c>
      <c r="AGE73" s="1">
        <v>13.228</v>
      </c>
      <c r="AGF73" s="1">
        <v>12561500</v>
      </c>
      <c r="AGG73" s="3">
        <f t="shared" si="546"/>
        <v>166163522</v>
      </c>
      <c r="AGL73" s="3" t="str">
        <f t="shared" si="547"/>
        <v/>
      </c>
      <c r="AGQ73" s="3" t="str">
        <f t="shared" si="548"/>
        <v/>
      </c>
      <c r="AGS73" s="6">
        <v>37071</v>
      </c>
      <c r="AGT73" s="1">
        <v>5.3</v>
      </c>
      <c r="AGU73" s="1">
        <v>1499200</v>
      </c>
      <c r="AGV73" s="3">
        <f t="shared" si="549"/>
        <v>7945760</v>
      </c>
      <c r="AGX73" s="6">
        <v>37071</v>
      </c>
      <c r="AGY73" s="1">
        <v>26.7</v>
      </c>
      <c r="AGZ73" s="1">
        <v>31815600</v>
      </c>
      <c r="AHA73" s="3">
        <f t="shared" si="550"/>
        <v>849476520</v>
      </c>
      <c r="AHC73" s="6">
        <v>37071</v>
      </c>
      <c r="AHD73" s="1">
        <v>3.9</v>
      </c>
      <c r="AHE73" s="1">
        <v>1096400</v>
      </c>
      <c r="AHF73" s="3">
        <f t="shared" si="551"/>
        <v>4275960</v>
      </c>
      <c r="AHK73" s="3" t="str">
        <f t="shared" si="552"/>
        <v/>
      </c>
      <c r="AHP73" s="3" t="str">
        <f t="shared" si="553"/>
        <v/>
      </c>
      <c r="AHU73" s="3" t="str">
        <f t="shared" si="554"/>
        <v/>
      </c>
      <c r="AHZ73" s="3" t="str">
        <f t="shared" si="555"/>
        <v/>
      </c>
      <c r="AIE73" s="3" t="str">
        <f t="shared" si="556"/>
        <v/>
      </c>
      <c r="AIJ73" s="3" t="str">
        <f t="shared" si="557"/>
        <v/>
      </c>
      <c r="AIO73" s="3" t="str">
        <f t="shared" si="558"/>
        <v/>
      </c>
      <c r="AIT73" s="3" t="str">
        <f t="shared" si="559"/>
        <v/>
      </c>
      <c r="AIY73" s="3" t="str">
        <f t="shared" si="560"/>
        <v/>
      </c>
      <c r="AJD73" s="3" t="str">
        <f t="shared" si="561"/>
        <v/>
      </c>
      <c r="AJI73" s="3" t="str">
        <f t="shared" si="562"/>
        <v/>
      </c>
      <c r="AJN73" s="3" t="str">
        <f t="shared" si="563"/>
        <v/>
      </c>
      <c r="AJS73" s="3" t="str">
        <f t="shared" si="564"/>
        <v/>
      </c>
      <c r="AJX73" s="3" t="str">
        <f t="shared" si="565"/>
        <v/>
      </c>
      <c r="AKC73" s="3" t="str">
        <f t="shared" si="566"/>
        <v/>
      </c>
      <c r="AKH73" s="3" t="str">
        <f t="shared" si="567"/>
        <v/>
      </c>
      <c r="AKM73" s="3" t="str">
        <f t="shared" si="568"/>
        <v/>
      </c>
      <c r="AKR73" s="3" t="str">
        <f t="shared" si="569"/>
        <v/>
      </c>
      <c r="AKT73" s="6">
        <v>37071</v>
      </c>
      <c r="AKU73" s="1">
        <v>8.4</v>
      </c>
      <c r="AKV73" s="1">
        <v>250600</v>
      </c>
      <c r="AKW73" s="3">
        <f t="shared" si="570"/>
        <v>2105040</v>
      </c>
      <c r="AKY73" s="6">
        <v>37071</v>
      </c>
      <c r="AKZ73" s="1">
        <v>76.5</v>
      </c>
      <c r="ALA73" s="1">
        <v>547522</v>
      </c>
      <c r="ALB73" s="3">
        <f t="shared" si="571"/>
        <v>41885433</v>
      </c>
      <c r="ALG73" s="3" t="str">
        <f t="shared" si="572"/>
        <v/>
      </c>
      <c r="ALI73" s="6">
        <v>37071</v>
      </c>
      <c r="ALJ73" s="1">
        <v>5.83</v>
      </c>
      <c r="ALK73" s="1">
        <v>8946200</v>
      </c>
      <c r="ALL73" s="3">
        <f t="shared" si="573"/>
        <v>52156346</v>
      </c>
      <c r="ALQ73" s="3" t="str">
        <f t="shared" si="574"/>
        <v/>
      </c>
      <c r="ALV73" s="3" t="str">
        <f t="shared" si="575"/>
        <v/>
      </c>
      <c r="AMA73" s="3" t="str">
        <f t="shared" si="576"/>
        <v/>
      </c>
      <c r="AMF73" s="3" t="str">
        <f t="shared" si="577"/>
        <v/>
      </c>
      <c r="AMK73" s="3" t="str">
        <f t="shared" si="578"/>
        <v/>
      </c>
      <c r="AMP73" s="3" t="str">
        <f t="shared" si="579"/>
        <v/>
      </c>
      <c r="AMU73" s="3" t="str">
        <f t="shared" si="580"/>
        <v/>
      </c>
      <c r="AMZ73" s="3" t="str">
        <f t="shared" si="581"/>
        <v/>
      </c>
      <c r="ANB73" s="6">
        <v>37071</v>
      </c>
      <c r="ANC73" s="1">
        <v>27.486999999999998</v>
      </c>
      <c r="AND73" s="1">
        <v>8231300</v>
      </c>
      <c r="ANE73" s="3">
        <f t="shared" si="582"/>
        <v>226253743.09999999</v>
      </c>
      <c r="ANJ73" s="3" t="str">
        <f t="shared" si="583"/>
        <v/>
      </c>
      <c r="ANO73" s="3" t="str">
        <f t="shared" si="584"/>
        <v/>
      </c>
      <c r="ANT73" s="3" t="str">
        <f t="shared" si="585"/>
        <v/>
      </c>
      <c r="ANV73" s="6">
        <v>37071</v>
      </c>
      <c r="ANW73" s="1">
        <v>15.6</v>
      </c>
      <c r="ANX73" s="1">
        <v>8721700</v>
      </c>
      <c r="ANY73" s="3">
        <f t="shared" si="586"/>
        <v>136058520</v>
      </c>
      <c r="AOD73" s="3" t="str">
        <f t="shared" si="587"/>
        <v/>
      </c>
      <c r="AOI73" s="3" t="str">
        <f t="shared" si="588"/>
        <v/>
      </c>
      <c r="AOK73" s="6">
        <v>37071</v>
      </c>
      <c r="AOL73" s="1">
        <v>240</v>
      </c>
      <c r="AOM73" s="1">
        <v>28748</v>
      </c>
      <c r="AON73" s="3">
        <f t="shared" si="589"/>
        <v>6899520</v>
      </c>
      <c r="AOS73" s="3" t="str">
        <f t="shared" si="590"/>
        <v/>
      </c>
      <c r="AOX73" s="3" t="str">
        <f t="shared" si="591"/>
        <v/>
      </c>
      <c r="APC73" s="3" t="str">
        <f t="shared" si="592"/>
        <v/>
      </c>
      <c r="APH73" s="3" t="str">
        <f t="shared" si="593"/>
        <v/>
      </c>
      <c r="APM73" s="3" t="str">
        <f t="shared" si="594"/>
        <v/>
      </c>
      <c r="APR73" s="3" t="str">
        <f t="shared" si="595"/>
        <v/>
      </c>
      <c r="APW73" s="3" t="str">
        <f t="shared" si="596"/>
        <v/>
      </c>
      <c r="AQB73" s="3" t="str">
        <f t="shared" si="597"/>
        <v/>
      </c>
      <c r="AQG73" s="3" t="str">
        <f t="shared" si="598"/>
        <v/>
      </c>
      <c r="AQL73" s="3" t="str">
        <f t="shared" si="599"/>
        <v/>
      </c>
      <c r="AQQ73" s="3" t="str">
        <f t="shared" si="600"/>
        <v/>
      </c>
      <c r="AQS73" s="6">
        <v>37071</v>
      </c>
      <c r="AQT73" s="1">
        <v>5.27</v>
      </c>
      <c r="AQU73" s="1">
        <v>4230900</v>
      </c>
      <c r="AQV73" s="3">
        <f t="shared" si="601"/>
        <v>22296843</v>
      </c>
      <c r="ARA73" s="3" t="str">
        <f t="shared" si="602"/>
        <v/>
      </c>
      <c r="ARF73" s="3" t="str">
        <f t="shared" si="603"/>
        <v/>
      </c>
      <c r="ARH73" s="6">
        <v>37071</v>
      </c>
      <c r="ARI73" s="1">
        <v>1.55</v>
      </c>
      <c r="ARJ73" s="1">
        <v>10546900</v>
      </c>
      <c r="ARK73" s="3">
        <f t="shared" si="604"/>
        <v>16347695</v>
      </c>
      <c r="ARP73" s="3" t="str">
        <f t="shared" si="605"/>
        <v/>
      </c>
      <c r="ARU73" s="3" t="str">
        <f t="shared" si="606"/>
        <v/>
      </c>
      <c r="ARZ73" s="3" t="str">
        <f t="shared" si="607"/>
        <v/>
      </c>
      <c r="ASE73" s="3" t="str">
        <f t="shared" si="608"/>
        <v/>
      </c>
      <c r="ASJ73" s="3" t="str">
        <f t="shared" si="609"/>
        <v/>
      </c>
      <c r="ASO73" s="3" t="str">
        <f t="shared" si="610"/>
        <v/>
      </c>
      <c r="AST73" s="3" t="str">
        <f t="shared" si="611"/>
        <v/>
      </c>
      <c r="ASY73" s="3" t="str">
        <f t="shared" si="612"/>
        <v/>
      </c>
      <c r="ATD73" s="3" t="str">
        <f t="shared" si="613"/>
        <v/>
      </c>
      <c r="ATF73" s="6">
        <v>37071</v>
      </c>
      <c r="ATG73" s="1">
        <v>29.5</v>
      </c>
      <c r="ATH73" s="1">
        <v>378077800</v>
      </c>
      <c r="ATI73" s="3">
        <f t="shared" si="614"/>
        <v>11153295100</v>
      </c>
      <c r="ATN73" s="3" t="str">
        <f t="shared" si="615"/>
        <v/>
      </c>
      <c r="ATS73" s="3" t="str">
        <f t="shared" si="616"/>
        <v/>
      </c>
      <c r="ATX73" s="3" t="str">
        <f t="shared" si="617"/>
        <v/>
      </c>
      <c r="ATZ73" s="6">
        <v>37071</v>
      </c>
      <c r="AUA73" s="1">
        <v>14.25</v>
      </c>
      <c r="AUB73" s="1">
        <v>1105200</v>
      </c>
      <c r="AUC73" s="3">
        <f t="shared" si="618"/>
        <v>15749100</v>
      </c>
      <c r="AUH73" s="3" t="str">
        <f t="shared" si="619"/>
        <v/>
      </c>
      <c r="AUM73" s="3" t="str">
        <f t="shared" si="620"/>
        <v/>
      </c>
      <c r="AUR73" s="3" t="str">
        <f t="shared" si="621"/>
        <v/>
      </c>
      <c r="AUW73" s="3" t="str">
        <f t="shared" si="622"/>
        <v/>
      </c>
      <c r="AVB73" s="3" t="str">
        <f t="shared" si="623"/>
        <v/>
      </c>
      <c r="AVD73" s="6">
        <v>37071</v>
      </c>
      <c r="AVE73" s="1">
        <v>12.31</v>
      </c>
      <c r="AVF73" s="1">
        <v>301172700</v>
      </c>
      <c r="AVG73" s="3">
        <f t="shared" si="624"/>
        <v>3707435937</v>
      </c>
      <c r="AVI73" s="6">
        <v>37071</v>
      </c>
      <c r="AVJ73" s="1">
        <v>23.15</v>
      </c>
      <c r="AVK73" s="1">
        <v>22107700</v>
      </c>
      <c r="AVL73" s="3">
        <f t="shared" si="625"/>
        <v>511793254.99999994</v>
      </c>
      <c r="AVQ73" s="3" t="str">
        <f t="shared" si="626"/>
        <v/>
      </c>
      <c r="AVV73" s="3" t="str">
        <f t="shared" si="627"/>
        <v/>
      </c>
      <c r="AWA73" s="3" t="str">
        <f t="shared" si="628"/>
        <v/>
      </c>
      <c r="AWF73" s="3" t="str">
        <f t="shared" si="629"/>
        <v/>
      </c>
      <c r="AWK73" s="3" t="str">
        <f t="shared" si="630"/>
        <v/>
      </c>
      <c r="AWP73" s="3" t="str">
        <f t="shared" si="631"/>
        <v/>
      </c>
      <c r="AWU73" s="3" t="str">
        <f t="shared" si="632"/>
        <v/>
      </c>
      <c r="AWZ73" s="3" t="str">
        <f t="shared" si="633"/>
        <v/>
      </c>
      <c r="AXE73" s="3" t="str">
        <f t="shared" si="634"/>
        <v/>
      </c>
      <c r="AXG73" s="6">
        <v>37071</v>
      </c>
      <c r="AXH73" s="1">
        <v>2.6949999999999998</v>
      </c>
      <c r="AXI73" s="1">
        <v>7632400</v>
      </c>
      <c r="AXJ73" s="3">
        <f t="shared" si="635"/>
        <v>20569318</v>
      </c>
      <c r="AXO73" s="3" t="str">
        <f t="shared" si="636"/>
        <v/>
      </c>
      <c r="AXT73" s="3" t="str">
        <f t="shared" si="637"/>
        <v/>
      </c>
      <c r="AXY73" s="3" t="str">
        <f t="shared" si="638"/>
        <v/>
      </c>
      <c r="AYD73" s="3" t="str">
        <f t="shared" si="639"/>
        <v/>
      </c>
      <c r="AYF73" s="6">
        <v>37071</v>
      </c>
      <c r="AYG73" s="1">
        <v>29.5</v>
      </c>
      <c r="AYH73" s="1">
        <v>63079300</v>
      </c>
      <c r="AYI73" s="3">
        <f t="shared" si="640"/>
        <v>1860839350</v>
      </c>
      <c r="AYN73" s="3" t="str">
        <f t="shared" si="641"/>
        <v/>
      </c>
      <c r="AYP73" s="6">
        <v>37071</v>
      </c>
      <c r="AYQ73" s="1">
        <v>12.824999999999999</v>
      </c>
      <c r="AYR73" s="1">
        <v>1776600</v>
      </c>
      <c r="AYS73" s="3">
        <f t="shared" si="642"/>
        <v>22784895</v>
      </c>
      <c r="AYX73" s="3" t="str">
        <f t="shared" si="643"/>
        <v/>
      </c>
      <c r="AYZ73" s="6">
        <v>37071</v>
      </c>
      <c r="AZA73" s="1">
        <v>56.853700000000003</v>
      </c>
      <c r="AZB73" s="1">
        <v>294109250</v>
      </c>
      <c r="AZC73" s="3">
        <f t="shared" si="644"/>
        <v>16721199066.725</v>
      </c>
      <c r="AZH73" s="3" t="str">
        <f t="shared" si="645"/>
        <v/>
      </c>
      <c r="AZJ73" s="6">
        <v>37071</v>
      </c>
      <c r="AZK73" s="1">
        <v>15.6</v>
      </c>
      <c r="AZL73" s="1">
        <v>17497900</v>
      </c>
      <c r="AZM73" s="3">
        <f t="shared" si="646"/>
        <v>272967240</v>
      </c>
      <c r="AZR73" s="3" t="str">
        <f t="shared" si="647"/>
        <v/>
      </c>
      <c r="AZT73" s="6">
        <v>37071</v>
      </c>
      <c r="AZU73" s="1">
        <v>68.5</v>
      </c>
      <c r="AZV73" s="1">
        <v>42972900</v>
      </c>
      <c r="AZW73" s="3">
        <f t="shared" si="648"/>
        <v>2943643650</v>
      </c>
      <c r="BAB73" s="3" t="str">
        <f t="shared" si="649"/>
        <v/>
      </c>
      <c r="BAG73" s="3" t="str">
        <f t="shared" si="650"/>
        <v/>
      </c>
      <c r="BAL73" s="3" t="str">
        <f t="shared" si="651"/>
        <v/>
      </c>
      <c r="BAQ73" s="3" t="str">
        <f t="shared" si="652"/>
        <v/>
      </c>
      <c r="BAS73" s="6">
        <v>37071</v>
      </c>
      <c r="BAT73" s="1">
        <v>149.44</v>
      </c>
      <c r="BAU73" s="1">
        <v>26705438</v>
      </c>
      <c r="BAV73" s="3">
        <f t="shared" si="653"/>
        <v>3990860654.7199998</v>
      </c>
      <c r="BBA73" s="3" t="str">
        <f t="shared" si="654"/>
        <v/>
      </c>
      <c r="BBF73" s="3" t="str">
        <f t="shared" si="655"/>
        <v/>
      </c>
      <c r="BBK73" s="3" t="str">
        <f t="shared" si="656"/>
        <v/>
      </c>
      <c r="BBP73" s="3" t="str">
        <f t="shared" si="657"/>
        <v/>
      </c>
      <c r="BBU73" s="3" t="str">
        <f t="shared" si="658"/>
        <v/>
      </c>
      <c r="BBW73" s="6">
        <v>37071</v>
      </c>
      <c r="BBX73" s="1">
        <v>140.46</v>
      </c>
      <c r="BBY73" s="1">
        <v>81708450</v>
      </c>
      <c r="BBZ73" s="3">
        <f t="shared" si="659"/>
        <v>11476768887</v>
      </c>
      <c r="BCE73" s="3" t="str">
        <f t="shared" si="660"/>
        <v/>
      </c>
      <c r="BCJ73" s="3" t="str">
        <f t="shared" si="661"/>
        <v/>
      </c>
      <c r="BCO73" s="3" t="str">
        <f t="shared" si="662"/>
        <v/>
      </c>
      <c r="BCT73" s="3" t="str">
        <f t="shared" si="663"/>
        <v/>
      </c>
      <c r="BCY73" s="3" t="str">
        <f t="shared" si="664"/>
        <v/>
      </c>
      <c r="BDD73" s="3" t="str">
        <f t="shared" si="665"/>
        <v/>
      </c>
      <c r="BDI73" s="3" t="str">
        <f t="shared" si="666"/>
        <v/>
      </c>
      <c r="BDN73" s="3" t="str">
        <f t="shared" si="667"/>
        <v/>
      </c>
      <c r="BDS73" s="3" t="str">
        <f t="shared" si="668"/>
        <v/>
      </c>
      <c r="BDU73" s="6">
        <v>37071</v>
      </c>
      <c r="BDV73" s="1">
        <v>23</v>
      </c>
      <c r="BDW73" s="1">
        <v>81992400</v>
      </c>
      <c r="BDX73" s="3">
        <f t="shared" si="669"/>
        <v>1885825200</v>
      </c>
      <c r="BDZ73" s="6">
        <v>37071</v>
      </c>
      <c r="BEA73" s="1">
        <v>31.69</v>
      </c>
      <c r="BEB73" s="1">
        <v>178997900</v>
      </c>
      <c r="BEC73" s="3">
        <f t="shared" si="670"/>
        <v>5672443451</v>
      </c>
      <c r="BEH73" s="3" t="str">
        <f t="shared" si="671"/>
        <v/>
      </c>
      <c r="BEM73" s="3" t="str">
        <f t="shared" si="672"/>
        <v/>
      </c>
      <c r="BER73" s="3" t="str">
        <f t="shared" si="673"/>
        <v/>
      </c>
      <c r="BET73" s="6">
        <v>37071</v>
      </c>
      <c r="BEU73" s="1">
        <v>19.41</v>
      </c>
      <c r="BEV73" s="1">
        <v>62146000</v>
      </c>
      <c r="BEW73" s="3">
        <f t="shared" si="674"/>
        <v>1206253860</v>
      </c>
      <c r="BEY73" s="6">
        <v>37071</v>
      </c>
      <c r="BEZ73" s="1">
        <v>27.4756</v>
      </c>
      <c r="BFA73" s="1">
        <v>19119375</v>
      </c>
      <c r="BFB73" s="3">
        <f t="shared" si="675"/>
        <v>525316299.75</v>
      </c>
      <c r="BFG73" s="3" t="str">
        <f t="shared" si="676"/>
        <v/>
      </c>
      <c r="BFL73" s="3" t="str">
        <f t="shared" si="677"/>
        <v/>
      </c>
      <c r="BFN73" s="6">
        <v>37071</v>
      </c>
      <c r="BFO73" s="1">
        <v>43.99</v>
      </c>
      <c r="BFP73" s="1">
        <v>957098300</v>
      </c>
      <c r="BFQ73" s="3">
        <f t="shared" si="678"/>
        <v>42102754217</v>
      </c>
      <c r="BFS73" s="6">
        <v>37071</v>
      </c>
      <c r="BFT73" s="1">
        <v>3.7955000000000001</v>
      </c>
      <c r="BFU73" s="1">
        <v>157139000</v>
      </c>
      <c r="BFV73" s="3">
        <f t="shared" si="679"/>
        <v>596421074.5</v>
      </c>
      <c r="BGA73" s="3" t="str">
        <f t="shared" si="680"/>
        <v/>
      </c>
      <c r="BGF73" s="3" t="str">
        <f t="shared" si="681"/>
        <v/>
      </c>
      <c r="BGK73" s="3" t="str">
        <f t="shared" si="682"/>
        <v/>
      </c>
      <c r="BGM73" s="6">
        <v>37071</v>
      </c>
      <c r="BGN73" s="1">
        <v>36.17</v>
      </c>
      <c r="BGO73" s="1">
        <v>17626200</v>
      </c>
      <c r="BGP73" s="3">
        <f t="shared" si="683"/>
        <v>637539654</v>
      </c>
      <c r="BGR73" s="6">
        <v>37071</v>
      </c>
      <c r="BGS73" s="1">
        <v>24.89</v>
      </c>
      <c r="BGT73" s="1">
        <v>40550100</v>
      </c>
      <c r="BGU73" s="3">
        <f t="shared" si="684"/>
        <v>1009291989</v>
      </c>
      <c r="BGZ73" s="3" t="str">
        <f t="shared" si="685"/>
        <v/>
      </c>
      <c r="BHB73" s="6">
        <v>37071</v>
      </c>
      <c r="BHC73" s="1">
        <v>18.97</v>
      </c>
      <c r="BHD73" s="1">
        <v>19899700</v>
      </c>
      <c r="BHE73" s="3">
        <f t="shared" si="686"/>
        <v>377497309</v>
      </c>
      <c r="BHJ73" s="3" t="str">
        <f t="shared" si="687"/>
        <v/>
      </c>
      <c r="BHL73" s="6">
        <v>37071</v>
      </c>
      <c r="BHM73" s="1">
        <v>26.11</v>
      </c>
      <c r="BHN73" s="1">
        <v>678913800</v>
      </c>
      <c r="BHO73" s="3">
        <f t="shared" si="688"/>
        <v>17726439318</v>
      </c>
      <c r="BHQ73" s="6">
        <v>37071</v>
      </c>
      <c r="BHR73" s="1">
        <v>15.829000000000001</v>
      </c>
      <c r="BHS73" s="1">
        <v>60177200</v>
      </c>
      <c r="BHT73" s="3">
        <f t="shared" si="689"/>
        <v>952544898.80000007</v>
      </c>
      <c r="BHV73" s="6">
        <v>37071</v>
      </c>
      <c r="BHW73" s="1">
        <v>22</v>
      </c>
      <c r="BHX73" s="1">
        <v>51991300</v>
      </c>
      <c r="BHY73" s="3">
        <f t="shared" si="690"/>
        <v>1143808600</v>
      </c>
      <c r="BIA73" s="6">
        <v>37071</v>
      </c>
      <c r="BIB73" s="1">
        <v>31.1</v>
      </c>
      <c r="BIC73" s="1">
        <v>1740567400</v>
      </c>
      <c r="BID73" s="3">
        <f t="shared" si="691"/>
        <v>54131646140</v>
      </c>
      <c r="BII73" s="3" t="str">
        <f t="shared" si="692"/>
        <v/>
      </c>
      <c r="BIK73" s="6">
        <v>37071</v>
      </c>
      <c r="BIL73" s="1">
        <v>3.2483</v>
      </c>
      <c r="BIM73" s="1">
        <v>61098600</v>
      </c>
      <c r="BIN73" s="3">
        <f t="shared" si="693"/>
        <v>198466582.38</v>
      </c>
      <c r="BIP73" s="6">
        <v>37071</v>
      </c>
      <c r="BIQ73" s="1">
        <v>29</v>
      </c>
      <c r="BIR73" s="1">
        <v>265618900</v>
      </c>
      <c r="BIS73" s="3">
        <f t="shared" si="694"/>
        <v>7702948100</v>
      </c>
      <c r="BIU73" s="6">
        <v>37071</v>
      </c>
      <c r="BIV73" s="1">
        <v>18.63</v>
      </c>
      <c r="BIW73" s="1">
        <v>109308200</v>
      </c>
      <c r="BIX73" s="3">
        <f t="shared" si="695"/>
        <v>2036411766</v>
      </c>
      <c r="BIZ73" s="6">
        <v>37071</v>
      </c>
      <c r="BJA73" s="1">
        <v>13.7</v>
      </c>
      <c r="BJB73" s="1">
        <v>694085700</v>
      </c>
      <c r="BJC73" s="3">
        <f t="shared" si="696"/>
        <v>9508974090</v>
      </c>
      <c r="BJH73" s="3" t="str">
        <f t="shared" si="697"/>
        <v/>
      </c>
      <c r="BJJ73" s="6">
        <v>37071</v>
      </c>
      <c r="BJK73" s="1">
        <v>24.195</v>
      </c>
      <c r="BJL73" s="1">
        <v>201691600</v>
      </c>
      <c r="BJM73" s="3">
        <f t="shared" si="698"/>
        <v>4879928262</v>
      </c>
      <c r="BJR73" s="3" t="str">
        <f t="shared" si="699"/>
        <v/>
      </c>
      <c r="BJT73" s="6">
        <v>37071</v>
      </c>
      <c r="BJU73" s="1">
        <v>28.9</v>
      </c>
      <c r="BJV73" s="1">
        <v>556844300</v>
      </c>
      <c r="BJW73" s="3">
        <f t="shared" si="700"/>
        <v>16092800270</v>
      </c>
      <c r="BKB73" s="3" t="str">
        <f t="shared" si="701"/>
        <v/>
      </c>
      <c r="BKG73" s="3" t="str">
        <f t="shared" si="702"/>
        <v/>
      </c>
      <c r="BKI73" s="6">
        <v>37071</v>
      </c>
      <c r="BKJ73" s="1">
        <v>44.21</v>
      </c>
      <c r="BKK73" s="1">
        <v>335428300</v>
      </c>
      <c r="BKL73" s="3">
        <f t="shared" si="703"/>
        <v>14829285143</v>
      </c>
      <c r="BKQ73" s="3" t="str">
        <f t="shared" si="704"/>
        <v/>
      </c>
      <c r="BKS73" s="6">
        <v>37071</v>
      </c>
      <c r="BKT73" s="1">
        <v>7.84</v>
      </c>
      <c r="BKU73" s="1">
        <v>16836500</v>
      </c>
      <c r="BKV73" s="3">
        <f t="shared" si="705"/>
        <v>131998160</v>
      </c>
      <c r="BKX73" s="6">
        <v>37071</v>
      </c>
      <c r="BKY73" s="1">
        <v>33.85</v>
      </c>
      <c r="BKZ73" s="1">
        <v>52290500</v>
      </c>
      <c r="BLA73" s="3">
        <f t="shared" si="706"/>
        <v>1770033425</v>
      </c>
      <c r="BLC73" s="6">
        <v>37071</v>
      </c>
      <c r="BLD73" s="1">
        <v>58.47</v>
      </c>
      <c r="BLE73" s="1">
        <v>512512600</v>
      </c>
      <c r="BLF73" s="3">
        <f t="shared" si="707"/>
        <v>29966611722</v>
      </c>
      <c r="BLH73" s="6">
        <v>37071</v>
      </c>
      <c r="BLI73" s="1">
        <v>49.55</v>
      </c>
      <c r="BLJ73" s="1">
        <v>5311400</v>
      </c>
      <c r="BLK73" s="3">
        <f t="shared" si="708"/>
        <v>263179869.99999997</v>
      </c>
      <c r="BLM73" s="6">
        <v>37071</v>
      </c>
      <c r="BLN73" s="1">
        <v>41.24</v>
      </c>
      <c r="BLO73" s="1">
        <v>524534500</v>
      </c>
      <c r="BLP73" s="3">
        <f t="shared" si="709"/>
        <v>21631802780</v>
      </c>
      <c r="BLR73" s="6">
        <v>37071</v>
      </c>
      <c r="BLS73" s="1">
        <v>5.4612999999999996</v>
      </c>
      <c r="BLT73" s="1">
        <v>991959200</v>
      </c>
      <c r="BLU73" s="3">
        <f t="shared" si="710"/>
        <v>5417386778.96</v>
      </c>
      <c r="BLZ73" s="3" t="str">
        <f t="shared" si="711"/>
        <v/>
      </c>
      <c r="BMB73" s="6">
        <v>37071</v>
      </c>
      <c r="BMC73" s="1">
        <v>21.897500000000001</v>
      </c>
      <c r="BMD73" s="1">
        <v>141321200</v>
      </c>
      <c r="BME73" s="3">
        <f t="shared" si="712"/>
        <v>3094580977</v>
      </c>
      <c r="BMJ73" s="3" t="str">
        <f t="shared" si="713"/>
        <v/>
      </c>
      <c r="BML73" s="6">
        <v>37071</v>
      </c>
      <c r="BMM73" s="1">
        <v>15.2567</v>
      </c>
      <c r="BMN73" s="1">
        <v>130731000</v>
      </c>
      <c r="BMO73" s="3">
        <f t="shared" si="714"/>
        <v>1994523647.7</v>
      </c>
      <c r="BMQ73" s="6">
        <v>37071</v>
      </c>
      <c r="BMR73" s="1">
        <v>3.95</v>
      </c>
      <c r="BMS73" s="1">
        <v>71482000</v>
      </c>
      <c r="BMT73" s="3">
        <f t="shared" si="715"/>
        <v>282353900</v>
      </c>
      <c r="BMY73" s="3" t="str">
        <f t="shared" si="716"/>
        <v/>
      </c>
      <c r="BND73" s="3" t="str">
        <f t="shared" si="717"/>
        <v/>
      </c>
      <c r="BNF73" s="6">
        <v>37071</v>
      </c>
      <c r="BNG73" s="1">
        <v>11.2</v>
      </c>
      <c r="BNH73" s="1">
        <v>119814000</v>
      </c>
      <c r="BNI73" s="3">
        <f t="shared" si="718"/>
        <v>1341916800</v>
      </c>
      <c r="BNK73" s="6">
        <v>37071</v>
      </c>
      <c r="BNL73" s="1">
        <v>37.119999999999997</v>
      </c>
      <c r="BNM73" s="1">
        <v>75539400</v>
      </c>
      <c r="BNN73" s="3">
        <f t="shared" si="719"/>
        <v>2804022528</v>
      </c>
      <c r="BNP73" s="6">
        <v>37071</v>
      </c>
      <c r="BNQ73" s="1">
        <v>29.65</v>
      </c>
      <c r="BNR73" s="1">
        <v>255216600</v>
      </c>
      <c r="BNS73" s="3">
        <f t="shared" si="720"/>
        <v>7567172190</v>
      </c>
      <c r="BNU73" s="6">
        <v>37071</v>
      </c>
      <c r="BNV73" s="1">
        <v>25.76</v>
      </c>
      <c r="BNW73" s="1">
        <v>11085500</v>
      </c>
      <c r="BNX73" s="3">
        <f t="shared" si="721"/>
        <v>285562480</v>
      </c>
      <c r="BNZ73" s="6">
        <v>37071</v>
      </c>
      <c r="BOA73" s="1">
        <v>28.95</v>
      </c>
      <c r="BOB73" s="1">
        <v>406688000</v>
      </c>
      <c r="BOC73" s="3">
        <f t="shared" si="722"/>
        <v>11773617600</v>
      </c>
      <c r="BOH73" s="3" t="str">
        <f t="shared" si="723"/>
        <v/>
      </c>
      <c r="BOJ73" s="6">
        <v>37071</v>
      </c>
      <c r="BOK73" s="1">
        <v>12.9846</v>
      </c>
      <c r="BOL73" s="1">
        <v>442629200</v>
      </c>
      <c r="BOM73" s="3">
        <f t="shared" si="724"/>
        <v>5747363110.3199997</v>
      </c>
      <c r="BOO73" s="6">
        <v>37071</v>
      </c>
      <c r="BOP73" s="1">
        <v>19.995000000000001</v>
      </c>
      <c r="BOQ73" s="1">
        <v>440216200</v>
      </c>
      <c r="BOR73" s="3">
        <f t="shared" si="725"/>
        <v>8802122919</v>
      </c>
      <c r="BOT73" s="6">
        <v>37071</v>
      </c>
      <c r="BOU73" s="1">
        <v>7.2065000000000001</v>
      </c>
      <c r="BOV73" s="1">
        <v>1574460000</v>
      </c>
      <c r="BOW73" s="3">
        <f t="shared" si="726"/>
        <v>11346345990</v>
      </c>
      <c r="BOY73" s="6">
        <v>37071</v>
      </c>
      <c r="BOZ73" s="1">
        <v>9.0069999999999997</v>
      </c>
      <c r="BPA73" s="1">
        <v>37924050</v>
      </c>
      <c r="BPB73" s="3">
        <f t="shared" si="727"/>
        <v>341581918.34999996</v>
      </c>
      <c r="BPG73" s="3" t="str">
        <f t="shared" si="728"/>
        <v/>
      </c>
      <c r="BPI73" s="6">
        <v>37071</v>
      </c>
      <c r="BPJ73" s="1">
        <v>15.75</v>
      </c>
      <c r="BPK73" s="1">
        <v>294331000</v>
      </c>
      <c r="BPL73" s="3">
        <f t="shared" si="729"/>
        <v>4635713250</v>
      </c>
      <c r="BPQ73" s="3" t="str">
        <f t="shared" si="730"/>
        <v/>
      </c>
      <c r="BPS73" s="6">
        <v>37071</v>
      </c>
      <c r="BPT73" s="1">
        <v>24.55</v>
      </c>
      <c r="BPU73" s="1">
        <v>2830849400</v>
      </c>
      <c r="BPV73" s="3">
        <f t="shared" si="731"/>
        <v>69497352770</v>
      </c>
      <c r="BQA73" s="3" t="str">
        <f t="shared" si="732"/>
        <v/>
      </c>
      <c r="BQF73" s="3" t="str">
        <f t="shared" si="733"/>
        <v/>
      </c>
      <c r="BQK73" s="3" t="str">
        <f t="shared" si="734"/>
        <v/>
      </c>
      <c r="BQM73" s="6">
        <v>37071</v>
      </c>
      <c r="BQN73" s="1">
        <v>23.5</v>
      </c>
      <c r="BQO73" s="1">
        <v>536727200</v>
      </c>
      <c r="BQP73" s="3">
        <f t="shared" si="735"/>
        <v>12613089200</v>
      </c>
      <c r="BQU73" s="3" t="str">
        <f t="shared" si="736"/>
        <v/>
      </c>
      <c r="BQW73" s="6">
        <v>37071</v>
      </c>
      <c r="BQX73" s="1">
        <v>3.6368999999999998</v>
      </c>
      <c r="BQY73" s="1">
        <v>1868560000</v>
      </c>
      <c r="BQZ73" s="3">
        <f t="shared" si="737"/>
        <v>6795765864</v>
      </c>
      <c r="BRB73" s="6">
        <v>37071</v>
      </c>
      <c r="BRC73" s="1">
        <v>15.458299999999999</v>
      </c>
      <c r="BRD73" s="1">
        <v>1983987000</v>
      </c>
      <c r="BRE73" s="3">
        <f t="shared" si="738"/>
        <v>30669066242.099998</v>
      </c>
      <c r="BRG73" s="6">
        <v>37071</v>
      </c>
      <c r="BRH73" s="1">
        <v>18.2</v>
      </c>
      <c r="BRI73" s="1">
        <v>5618323100</v>
      </c>
      <c r="BRJ73" s="3">
        <f t="shared" si="739"/>
        <v>102253480420</v>
      </c>
      <c r="BRL73" s="6">
        <v>37071</v>
      </c>
      <c r="BRM73" s="1">
        <v>29.25</v>
      </c>
      <c r="BRN73" s="1">
        <v>3315795200</v>
      </c>
      <c r="BRO73" s="3">
        <f t="shared" si="740"/>
        <v>96987009600</v>
      </c>
      <c r="BRQ73" s="6">
        <v>37071</v>
      </c>
      <c r="BRR73" s="1">
        <v>19</v>
      </c>
      <c r="BRS73" s="1">
        <v>3164105800</v>
      </c>
      <c r="BRT73" s="3">
        <f t="shared" si="741"/>
        <v>60118010200</v>
      </c>
      <c r="BRV73" s="6">
        <v>37071</v>
      </c>
      <c r="BRW73" s="1">
        <v>45.25</v>
      </c>
      <c r="BRX73" s="1">
        <v>305878400</v>
      </c>
      <c r="BRY73" s="3">
        <f t="shared" si="742"/>
        <v>13840997600</v>
      </c>
      <c r="BSD73" s="3" t="str">
        <f t="shared" si="743"/>
        <v/>
      </c>
      <c r="BSF73" s="6">
        <v>37071</v>
      </c>
      <c r="BSG73" s="1">
        <v>23.215</v>
      </c>
      <c r="BSH73" s="1">
        <v>595626600</v>
      </c>
      <c r="BSI73" s="3">
        <f t="shared" si="744"/>
        <v>13827471519</v>
      </c>
      <c r="BSN73" s="3" t="str">
        <f t="shared" si="745"/>
        <v/>
      </c>
      <c r="BSS73" s="3" t="str">
        <f t="shared" si="746"/>
        <v/>
      </c>
      <c r="BSU73" s="6">
        <v>37071</v>
      </c>
      <c r="BSV73" s="1">
        <v>1.6606999999999998</v>
      </c>
      <c r="BSW73" s="1">
        <v>6586546400</v>
      </c>
      <c r="BSX73" s="3">
        <f t="shared" si="747"/>
        <v>10938277606.48</v>
      </c>
    </row>
    <row r="74" spans="2:1020 1025:1870" x14ac:dyDescent="0.2">
      <c r="B74" s="6">
        <v>36980</v>
      </c>
      <c r="C74" s="1">
        <v>11519.999100000001</v>
      </c>
      <c r="D74" s="1">
        <v>102</v>
      </c>
      <c r="E74" s="3">
        <f t="shared" si="374"/>
        <v>1175039.9082000002</v>
      </c>
      <c r="G74" s="6">
        <v>36889</v>
      </c>
      <c r="H74" s="1">
        <v>0.46879999999999999</v>
      </c>
      <c r="I74" s="1">
        <v>14566400</v>
      </c>
      <c r="J74" s="3">
        <f t="shared" si="375"/>
        <v>6828728.3200000003</v>
      </c>
      <c r="O74" s="3" t="str">
        <f t="shared" si="376"/>
        <v/>
      </c>
      <c r="T74" s="3" t="str">
        <f t="shared" si="377"/>
        <v/>
      </c>
      <c r="Y74" s="3" t="str">
        <f t="shared" si="378"/>
        <v/>
      </c>
      <c r="AA74" s="6">
        <v>36980</v>
      </c>
      <c r="AB74" s="1">
        <v>0.12</v>
      </c>
      <c r="AC74" s="1">
        <v>17516965</v>
      </c>
      <c r="AD74" s="3">
        <f t="shared" si="379"/>
        <v>2102035.7999999998</v>
      </c>
      <c r="AF74" s="6">
        <v>36707</v>
      </c>
      <c r="AG74" s="1">
        <v>0.65</v>
      </c>
      <c r="AH74" s="1">
        <v>16685900</v>
      </c>
      <c r="AI74" s="3">
        <f t="shared" si="380"/>
        <v>10845835</v>
      </c>
      <c r="AK74" s="6">
        <v>36980</v>
      </c>
      <c r="AL74" s="1">
        <v>772.50019999999995</v>
      </c>
      <c r="AM74" s="1">
        <v>95</v>
      </c>
      <c r="AN74" s="3">
        <f t="shared" si="381"/>
        <v>73387.519</v>
      </c>
      <c r="AS74" s="3" t="str">
        <f t="shared" si="382"/>
        <v/>
      </c>
      <c r="AX74" s="3" t="str">
        <f t="shared" si="383"/>
        <v/>
      </c>
      <c r="BC74" s="3" t="str">
        <f t="shared" si="384"/>
        <v/>
      </c>
      <c r="BE74" s="6">
        <v>36798</v>
      </c>
      <c r="BF74" s="1">
        <v>8.875</v>
      </c>
      <c r="BG74" s="1">
        <v>73291100</v>
      </c>
      <c r="BH74" s="3">
        <f t="shared" si="385"/>
        <v>650458512.5</v>
      </c>
      <c r="BJ74" s="6">
        <v>36980</v>
      </c>
      <c r="BK74" s="1">
        <v>5.75</v>
      </c>
      <c r="BL74" s="1">
        <v>7410200</v>
      </c>
      <c r="BM74" s="3">
        <f t="shared" si="386"/>
        <v>42608650</v>
      </c>
      <c r="BR74" s="3" t="str">
        <f t="shared" si="387"/>
        <v/>
      </c>
      <c r="BT74" s="6">
        <v>36250</v>
      </c>
      <c r="BU74" s="1">
        <v>0.8125</v>
      </c>
      <c r="BV74" s="1">
        <v>359700</v>
      </c>
      <c r="BW74" s="3">
        <f t="shared" si="388"/>
        <v>292256.25</v>
      </c>
      <c r="CB74" s="3" t="str">
        <f t="shared" si="389"/>
        <v/>
      </c>
      <c r="CD74" s="6">
        <v>36980</v>
      </c>
      <c r="CE74" s="1">
        <v>1.5937999999999999</v>
      </c>
      <c r="CF74" s="1">
        <v>5981500</v>
      </c>
      <c r="CG74" s="3">
        <f t="shared" si="390"/>
        <v>9533314.6999999993</v>
      </c>
      <c r="CI74" s="6">
        <v>36980</v>
      </c>
      <c r="CJ74" s="1">
        <v>12</v>
      </c>
      <c r="CK74" s="1">
        <v>54297400</v>
      </c>
      <c r="CL74" s="3">
        <f t="shared" si="391"/>
        <v>651568800</v>
      </c>
      <c r="CQ74" s="3" t="str">
        <f t="shared" si="392"/>
        <v/>
      </c>
      <c r="CS74" s="6">
        <v>36980</v>
      </c>
      <c r="CT74" s="1">
        <v>3.75</v>
      </c>
      <c r="CU74" s="1">
        <v>1203360</v>
      </c>
      <c r="CV74" s="3">
        <f t="shared" si="393"/>
        <v>4512600</v>
      </c>
      <c r="CX74" s="6">
        <v>36980</v>
      </c>
      <c r="CY74" s="1">
        <v>303.75</v>
      </c>
      <c r="CZ74" s="1">
        <v>434547</v>
      </c>
      <c r="DA74" s="3">
        <f t="shared" si="394"/>
        <v>131993651.25</v>
      </c>
      <c r="DC74" s="6">
        <v>36980</v>
      </c>
      <c r="DD74" s="1">
        <v>5.625</v>
      </c>
      <c r="DE74" s="1">
        <v>295530</v>
      </c>
      <c r="DF74" s="3">
        <f t="shared" si="395"/>
        <v>1662356.25</v>
      </c>
      <c r="DK74" s="3" t="str">
        <f t="shared" si="396"/>
        <v/>
      </c>
      <c r="DM74" s="6">
        <v>36707</v>
      </c>
      <c r="DN74" s="1">
        <v>762.5</v>
      </c>
      <c r="DO74" s="1">
        <v>5854</v>
      </c>
      <c r="DP74" s="3">
        <f t="shared" si="397"/>
        <v>4463675</v>
      </c>
      <c r="DR74" s="6">
        <v>36980</v>
      </c>
      <c r="DS74" s="1">
        <v>408.45010000000002</v>
      </c>
      <c r="DT74" s="1">
        <v>20166</v>
      </c>
      <c r="DU74" s="3">
        <f t="shared" si="398"/>
        <v>8236804.7166000009</v>
      </c>
      <c r="DZ74" s="3" t="str">
        <f t="shared" si="399"/>
        <v/>
      </c>
      <c r="EB74" s="6">
        <v>36980</v>
      </c>
      <c r="EC74" s="1">
        <v>10.92</v>
      </c>
      <c r="ED74" s="1">
        <v>40033</v>
      </c>
      <c r="EE74" s="3">
        <f t="shared" si="400"/>
        <v>437160.36</v>
      </c>
      <c r="EG74" s="6">
        <v>36980</v>
      </c>
      <c r="EH74" s="1">
        <v>1004.9998000000001</v>
      </c>
      <c r="EI74" s="1">
        <v>56561</v>
      </c>
      <c r="EJ74" s="3">
        <f t="shared" si="401"/>
        <v>56843793.687800005</v>
      </c>
      <c r="EO74" s="3" t="str">
        <f t="shared" si="402"/>
        <v/>
      </c>
      <c r="ET74" s="3" t="str">
        <f t="shared" si="403"/>
        <v/>
      </c>
      <c r="EY74" s="3" t="str">
        <f t="shared" si="404"/>
        <v/>
      </c>
      <c r="FD74" s="3" t="str">
        <f t="shared" si="405"/>
        <v/>
      </c>
      <c r="FI74" s="3" t="str">
        <f t="shared" si="406"/>
        <v/>
      </c>
      <c r="FN74" s="3" t="str">
        <f t="shared" si="407"/>
        <v/>
      </c>
      <c r="FP74" s="6">
        <v>36980</v>
      </c>
      <c r="FQ74" s="1">
        <v>0.22</v>
      </c>
      <c r="FR74" s="1">
        <v>1833500</v>
      </c>
      <c r="FS74" s="3">
        <f t="shared" si="408"/>
        <v>403370</v>
      </c>
      <c r="FU74" s="6">
        <v>36980</v>
      </c>
      <c r="FV74" s="1">
        <v>1600</v>
      </c>
      <c r="FW74" s="1">
        <v>27</v>
      </c>
      <c r="FX74" s="3">
        <f t="shared" si="409"/>
        <v>43200</v>
      </c>
      <c r="FZ74" s="6">
        <v>36980</v>
      </c>
      <c r="GA74" s="1">
        <v>587.5</v>
      </c>
      <c r="GB74" s="1">
        <v>21703</v>
      </c>
      <c r="GC74" s="3">
        <f t="shared" si="410"/>
        <v>12750512.5</v>
      </c>
      <c r="GE74" s="6">
        <v>36889</v>
      </c>
      <c r="GF74" s="1">
        <v>9000.0008999999991</v>
      </c>
      <c r="GG74" s="1">
        <v>4</v>
      </c>
      <c r="GH74" s="3">
        <f t="shared" si="411"/>
        <v>36000.003599999996</v>
      </c>
      <c r="GM74" s="3" t="str">
        <f t="shared" si="412"/>
        <v/>
      </c>
      <c r="GR74" s="3" t="str">
        <f t="shared" si="413"/>
        <v/>
      </c>
      <c r="GW74" s="3" t="str">
        <f t="shared" si="414"/>
        <v/>
      </c>
      <c r="HB74" s="3" t="str">
        <f t="shared" si="415"/>
        <v/>
      </c>
      <c r="HG74" s="3" t="str">
        <f t="shared" si="416"/>
        <v/>
      </c>
      <c r="HL74" s="3" t="str">
        <f t="shared" si="417"/>
        <v/>
      </c>
      <c r="HN74" s="6">
        <v>36980</v>
      </c>
      <c r="HO74" s="1">
        <v>0.3125</v>
      </c>
      <c r="HP74" s="1">
        <v>535400</v>
      </c>
      <c r="HQ74" s="3">
        <f t="shared" si="418"/>
        <v>167312.5</v>
      </c>
      <c r="HS74" s="6">
        <v>36980</v>
      </c>
      <c r="HT74" s="1">
        <v>12.9063</v>
      </c>
      <c r="HU74" s="1">
        <v>454443</v>
      </c>
      <c r="HV74" s="3">
        <f t="shared" si="419"/>
        <v>5865177.6908999998</v>
      </c>
      <c r="IA74" s="3" t="str">
        <f t="shared" si="420"/>
        <v/>
      </c>
      <c r="IC74" s="6">
        <v>36889</v>
      </c>
      <c r="ID74" s="1">
        <v>4.5</v>
      </c>
      <c r="IE74" s="1">
        <v>3224</v>
      </c>
      <c r="IF74" s="3">
        <f t="shared" si="421"/>
        <v>14508</v>
      </c>
      <c r="IH74" s="6">
        <v>36980</v>
      </c>
      <c r="II74" s="1">
        <v>14.0625</v>
      </c>
      <c r="IJ74" s="1">
        <v>228127</v>
      </c>
      <c r="IK74" s="3">
        <f t="shared" si="422"/>
        <v>3208035.9375</v>
      </c>
      <c r="IP74" s="3" t="str">
        <f t="shared" si="423"/>
        <v/>
      </c>
      <c r="IR74" s="6">
        <v>36980</v>
      </c>
      <c r="IS74" s="1">
        <v>2499.0010000000002</v>
      </c>
      <c r="IT74" s="1">
        <v>2299</v>
      </c>
      <c r="IU74" s="3">
        <f t="shared" si="424"/>
        <v>5745203.2990000006</v>
      </c>
      <c r="IZ74" s="3" t="str">
        <f t="shared" si="425"/>
        <v/>
      </c>
      <c r="JE74" s="3" t="str">
        <f t="shared" si="426"/>
        <v/>
      </c>
      <c r="JG74" s="6">
        <v>36980</v>
      </c>
      <c r="JH74" s="1">
        <v>17.1875</v>
      </c>
      <c r="JI74" s="1">
        <v>1730340</v>
      </c>
      <c r="JJ74" s="3">
        <f t="shared" si="427"/>
        <v>29740218.75</v>
      </c>
      <c r="JO74" s="3" t="str">
        <f t="shared" si="428"/>
        <v/>
      </c>
      <c r="JT74" s="3" t="str">
        <f t="shared" si="429"/>
        <v/>
      </c>
      <c r="JY74" s="3" t="str">
        <f t="shared" si="430"/>
        <v/>
      </c>
      <c r="KA74" s="6">
        <v>35795</v>
      </c>
      <c r="KB74" s="1">
        <v>8.25</v>
      </c>
      <c r="KC74" s="1">
        <v>74500</v>
      </c>
      <c r="KD74" s="3">
        <f t="shared" si="431"/>
        <v>614625</v>
      </c>
      <c r="KI74" s="3" t="str">
        <f t="shared" si="432"/>
        <v/>
      </c>
      <c r="KN74" s="3" t="str">
        <f t="shared" si="433"/>
        <v/>
      </c>
      <c r="KS74" s="3" t="str">
        <f t="shared" si="434"/>
        <v/>
      </c>
      <c r="KU74" s="6">
        <v>36980</v>
      </c>
      <c r="KV74" s="1">
        <v>7.25</v>
      </c>
      <c r="KW74" s="1">
        <v>17067700</v>
      </c>
      <c r="KX74" s="3">
        <f t="shared" si="435"/>
        <v>123740825</v>
      </c>
      <c r="LC74" s="3" t="str">
        <f t="shared" si="436"/>
        <v/>
      </c>
      <c r="LE74" s="6">
        <v>36980</v>
      </c>
      <c r="LF74" s="1">
        <v>0.59379999999999999</v>
      </c>
      <c r="LG74" s="1">
        <v>2215000</v>
      </c>
      <c r="LH74" s="3">
        <f t="shared" si="437"/>
        <v>1315267</v>
      </c>
      <c r="LJ74" s="6">
        <v>36980</v>
      </c>
      <c r="LK74" s="1">
        <v>120</v>
      </c>
      <c r="LL74" s="1">
        <v>19492</v>
      </c>
      <c r="LM74" s="3">
        <f t="shared" si="438"/>
        <v>2339040</v>
      </c>
      <c r="LO74" s="6">
        <v>36616</v>
      </c>
      <c r="LP74" s="1">
        <v>0.9375</v>
      </c>
      <c r="LQ74" s="1">
        <v>14500</v>
      </c>
      <c r="LR74" s="3">
        <f t="shared" si="439"/>
        <v>13593.75</v>
      </c>
      <c r="LW74" s="3" t="str">
        <f t="shared" si="440"/>
        <v/>
      </c>
      <c r="MB74" s="3" t="str">
        <f t="shared" si="441"/>
        <v/>
      </c>
      <c r="MD74" s="6">
        <v>36980</v>
      </c>
      <c r="ME74" s="1">
        <v>0.1875</v>
      </c>
      <c r="MF74" s="1">
        <v>13429200</v>
      </c>
      <c r="MG74" s="3">
        <f t="shared" si="442"/>
        <v>2517975</v>
      </c>
      <c r="ML74" s="3" t="str">
        <f t="shared" si="443"/>
        <v/>
      </c>
      <c r="MQ74" s="3" t="str">
        <f t="shared" si="444"/>
        <v/>
      </c>
      <c r="MV74" s="3" t="str">
        <f t="shared" si="445"/>
        <v/>
      </c>
      <c r="NA74" s="3" t="str">
        <f t="shared" si="446"/>
        <v/>
      </c>
      <c r="NC74" s="6">
        <v>36980</v>
      </c>
      <c r="ND74" s="1">
        <v>0.99</v>
      </c>
      <c r="NE74" s="1">
        <v>2447900</v>
      </c>
      <c r="NF74" s="3">
        <f t="shared" si="447"/>
        <v>2423421</v>
      </c>
      <c r="NK74" s="3" t="str">
        <f t="shared" si="448"/>
        <v/>
      </c>
      <c r="NP74" s="3" t="str">
        <f t="shared" si="449"/>
        <v/>
      </c>
      <c r="NU74" s="3" t="str">
        <f t="shared" si="450"/>
        <v/>
      </c>
      <c r="NZ74" s="3" t="str">
        <f t="shared" si="451"/>
        <v/>
      </c>
      <c r="OB74" s="6">
        <v>36980</v>
      </c>
      <c r="OC74" s="1">
        <v>6.25</v>
      </c>
      <c r="OD74" s="1">
        <v>1525000</v>
      </c>
      <c r="OE74" s="3">
        <f t="shared" si="452"/>
        <v>9531250</v>
      </c>
      <c r="OG74" s="6">
        <v>36980</v>
      </c>
      <c r="OH74" s="1">
        <v>12.109400000000001</v>
      </c>
      <c r="OI74" s="1">
        <v>66596</v>
      </c>
      <c r="OJ74" s="3">
        <f t="shared" si="453"/>
        <v>806437.60240000009</v>
      </c>
      <c r="OO74" s="3" t="str">
        <f t="shared" si="454"/>
        <v/>
      </c>
      <c r="OQ74" s="6">
        <v>36980</v>
      </c>
      <c r="OR74" s="1">
        <v>1379.9999</v>
      </c>
      <c r="OS74" s="1">
        <v>5645</v>
      </c>
      <c r="OT74" s="3">
        <f t="shared" si="455"/>
        <v>7790099.4355000006</v>
      </c>
      <c r="OV74" s="6">
        <v>36980</v>
      </c>
      <c r="OW74" s="1">
        <v>1.34</v>
      </c>
      <c r="OX74" s="1">
        <v>1735400</v>
      </c>
      <c r="OY74" s="3">
        <f t="shared" si="456"/>
        <v>2325436</v>
      </c>
      <c r="PA74" s="6">
        <v>36980</v>
      </c>
      <c r="PB74" s="1">
        <v>4.0937999999999999</v>
      </c>
      <c r="PC74" s="1">
        <v>1840000</v>
      </c>
      <c r="PD74" s="3">
        <f t="shared" si="457"/>
        <v>7532592</v>
      </c>
      <c r="PI74" s="3" t="str">
        <f t="shared" si="458"/>
        <v/>
      </c>
      <c r="PK74" s="6">
        <v>36980</v>
      </c>
      <c r="PL74" s="1">
        <v>2.5</v>
      </c>
      <c r="PM74" s="1">
        <v>13000</v>
      </c>
      <c r="PN74" s="3">
        <f t="shared" si="459"/>
        <v>32500</v>
      </c>
      <c r="PS74" s="3" t="str">
        <f t="shared" si="460"/>
        <v/>
      </c>
      <c r="PX74" s="3" t="str">
        <f t="shared" si="461"/>
        <v/>
      </c>
      <c r="QC74" s="3" t="str">
        <f t="shared" si="462"/>
        <v/>
      </c>
      <c r="QE74" s="6">
        <v>36980</v>
      </c>
      <c r="QF74" s="1">
        <v>2.5</v>
      </c>
      <c r="QG74" s="1">
        <v>441900</v>
      </c>
      <c r="QH74" s="3">
        <f t="shared" si="463"/>
        <v>1104750</v>
      </c>
      <c r="QJ74" s="6">
        <v>35976</v>
      </c>
      <c r="QK74" s="1">
        <v>1125</v>
      </c>
      <c r="QL74" s="1">
        <v>236</v>
      </c>
      <c r="QM74" s="3">
        <f t="shared" si="464"/>
        <v>265500</v>
      </c>
      <c r="QO74" s="6">
        <v>36980</v>
      </c>
      <c r="QP74" s="1">
        <v>4.9000000000000004</v>
      </c>
      <c r="QQ74" s="1">
        <v>207700</v>
      </c>
      <c r="QR74" s="3">
        <f t="shared" si="465"/>
        <v>1017730.0000000001</v>
      </c>
      <c r="QT74" s="6">
        <v>36980</v>
      </c>
      <c r="QU74" s="1">
        <v>1202.3439000000001</v>
      </c>
      <c r="QV74" s="1">
        <v>2308134</v>
      </c>
      <c r="QW74" s="3">
        <f t="shared" si="466"/>
        <v>2775170835.2826004</v>
      </c>
      <c r="RB74" s="3" t="str">
        <f t="shared" si="467"/>
        <v/>
      </c>
      <c r="RG74" s="3" t="str">
        <f t="shared" si="468"/>
        <v/>
      </c>
      <c r="RL74" s="3" t="str">
        <f t="shared" si="469"/>
        <v/>
      </c>
      <c r="RN74" s="6">
        <v>36980</v>
      </c>
      <c r="RO74" s="1">
        <v>148.125</v>
      </c>
      <c r="RP74" s="1">
        <v>2859890</v>
      </c>
      <c r="RQ74" s="3">
        <f t="shared" si="470"/>
        <v>423621206.25</v>
      </c>
      <c r="RV74" s="3" t="str">
        <f t="shared" si="471"/>
        <v/>
      </c>
      <c r="SA74" s="3" t="str">
        <f t="shared" si="472"/>
        <v/>
      </c>
      <c r="SF74" s="3" t="str">
        <f t="shared" si="473"/>
        <v/>
      </c>
      <c r="SH74" s="6">
        <v>36980</v>
      </c>
      <c r="SI74" s="1">
        <v>30.625</v>
      </c>
      <c r="SJ74" s="1">
        <v>696080</v>
      </c>
      <c r="SK74" s="3">
        <f t="shared" si="474"/>
        <v>21317450</v>
      </c>
      <c r="SM74" s="6">
        <v>36798</v>
      </c>
      <c r="SN74" s="1">
        <v>120000</v>
      </c>
      <c r="SO74" s="1">
        <v>11</v>
      </c>
      <c r="SP74" s="3">
        <f t="shared" si="475"/>
        <v>1320000</v>
      </c>
      <c r="SU74" s="3" t="str">
        <f t="shared" si="476"/>
        <v/>
      </c>
      <c r="SZ74" s="3" t="str">
        <f t="shared" si="477"/>
        <v/>
      </c>
      <c r="TE74" s="3" t="str">
        <f t="shared" si="478"/>
        <v/>
      </c>
      <c r="TG74" s="6">
        <v>36980</v>
      </c>
      <c r="TH74" s="1">
        <v>52</v>
      </c>
      <c r="TI74" s="1">
        <v>2473250</v>
      </c>
      <c r="TJ74" s="3">
        <f t="shared" si="479"/>
        <v>128609000</v>
      </c>
      <c r="TO74" s="3" t="str">
        <f t="shared" si="480"/>
        <v/>
      </c>
      <c r="TQ74" s="6">
        <v>36980</v>
      </c>
      <c r="TR74" s="1">
        <v>122.1</v>
      </c>
      <c r="TS74" s="1">
        <v>3159728</v>
      </c>
      <c r="TT74" s="3">
        <f t="shared" si="481"/>
        <v>385802788.79999995</v>
      </c>
      <c r="TY74" s="3" t="str">
        <f t="shared" si="482"/>
        <v/>
      </c>
      <c r="UA74" s="6">
        <v>36980</v>
      </c>
      <c r="UB74" s="1">
        <v>15.140599999999999</v>
      </c>
      <c r="UC74" s="1">
        <v>6256033</v>
      </c>
      <c r="UD74" s="3">
        <f t="shared" si="483"/>
        <v>94720093.239799991</v>
      </c>
      <c r="UI74" s="3" t="str">
        <f t="shared" si="484"/>
        <v/>
      </c>
      <c r="UN74" s="3" t="str">
        <f t="shared" si="485"/>
        <v/>
      </c>
      <c r="UP74" s="6">
        <v>36980</v>
      </c>
      <c r="UQ74" s="1">
        <v>11.5313</v>
      </c>
      <c r="UR74" s="1">
        <v>6800</v>
      </c>
      <c r="US74" s="3">
        <f t="shared" si="486"/>
        <v>78412.84</v>
      </c>
      <c r="UX74" s="3" t="str">
        <f t="shared" si="487"/>
        <v/>
      </c>
      <c r="VC74" s="3" t="str">
        <f t="shared" si="488"/>
        <v/>
      </c>
      <c r="VH74" s="3" t="str">
        <f t="shared" si="489"/>
        <v/>
      </c>
      <c r="VM74" s="3" t="str">
        <f t="shared" si="490"/>
        <v/>
      </c>
      <c r="VO74" s="6">
        <v>36980</v>
      </c>
      <c r="VP74" s="1">
        <v>328.125</v>
      </c>
      <c r="VQ74" s="1">
        <v>10893</v>
      </c>
      <c r="VR74" s="3">
        <f t="shared" si="491"/>
        <v>3574265.625</v>
      </c>
      <c r="VT74" s="6">
        <v>36980</v>
      </c>
      <c r="VU74" s="1">
        <v>6.25</v>
      </c>
      <c r="VV74" s="1">
        <v>54020</v>
      </c>
      <c r="VW74" s="3">
        <f t="shared" si="492"/>
        <v>337625</v>
      </c>
      <c r="VY74" s="6">
        <v>36980</v>
      </c>
      <c r="VZ74" s="1">
        <v>4.5</v>
      </c>
      <c r="WA74" s="1">
        <v>679500</v>
      </c>
      <c r="WB74" s="3">
        <f t="shared" si="493"/>
        <v>3057750</v>
      </c>
      <c r="WG74" s="3" t="str">
        <f t="shared" si="494"/>
        <v/>
      </c>
      <c r="WL74" s="3" t="str">
        <f t="shared" si="495"/>
        <v/>
      </c>
      <c r="WQ74" s="3" t="str">
        <f t="shared" si="496"/>
        <v/>
      </c>
      <c r="WV74" s="3" t="str">
        <f t="shared" si="497"/>
        <v/>
      </c>
      <c r="WX74" s="6">
        <v>36980</v>
      </c>
      <c r="WY74" s="1">
        <v>4.45</v>
      </c>
      <c r="WZ74" s="1">
        <v>16499300</v>
      </c>
      <c r="XA74" s="3">
        <f t="shared" si="498"/>
        <v>73421885</v>
      </c>
      <c r="XC74" s="6">
        <v>36980</v>
      </c>
      <c r="XD74" s="1">
        <v>24.0625</v>
      </c>
      <c r="XE74" s="1">
        <v>1515920</v>
      </c>
      <c r="XF74" s="3">
        <f t="shared" si="499"/>
        <v>36476825</v>
      </c>
      <c r="XK74" s="3" t="str">
        <f t="shared" si="500"/>
        <v/>
      </c>
      <c r="XP74" s="3" t="str">
        <f t="shared" si="501"/>
        <v/>
      </c>
      <c r="XU74" s="3" t="str">
        <f t="shared" si="502"/>
        <v/>
      </c>
      <c r="XW74" s="6">
        <v>36980</v>
      </c>
      <c r="XX74" s="1">
        <v>624</v>
      </c>
      <c r="XY74" s="1">
        <v>9273</v>
      </c>
      <c r="XZ74" s="3">
        <f t="shared" si="503"/>
        <v>5786352</v>
      </c>
      <c r="YE74" s="3" t="str">
        <f t="shared" si="504"/>
        <v/>
      </c>
      <c r="YJ74" s="3" t="str">
        <f t="shared" si="505"/>
        <v/>
      </c>
      <c r="YL74" s="6">
        <v>36980</v>
      </c>
      <c r="YM74" s="1">
        <v>4.2812999999999999</v>
      </c>
      <c r="YN74" s="1">
        <v>270700</v>
      </c>
      <c r="YO74" s="3">
        <f t="shared" si="506"/>
        <v>1158947.9099999999</v>
      </c>
      <c r="YT74" s="3" t="str">
        <f t="shared" si="507"/>
        <v/>
      </c>
      <c r="YY74" s="3" t="str">
        <f t="shared" si="508"/>
        <v/>
      </c>
      <c r="ZD74" s="3" t="str">
        <f t="shared" si="509"/>
        <v/>
      </c>
      <c r="ZI74" s="3" t="str">
        <f t="shared" si="510"/>
        <v/>
      </c>
      <c r="ZK74" s="6">
        <v>36980</v>
      </c>
      <c r="ZL74" s="1">
        <v>5.5625</v>
      </c>
      <c r="ZM74" s="1">
        <v>13061400</v>
      </c>
      <c r="ZN74" s="3">
        <f t="shared" si="511"/>
        <v>72654037.5</v>
      </c>
      <c r="ZS74" s="3" t="str">
        <f t="shared" si="512"/>
        <v/>
      </c>
      <c r="ZX74" s="3" t="str">
        <f t="shared" si="513"/>
        <v/>
      </c>
      <c r="AAC74" s="3" t="str">
        <f t="shared" si="514"/>
        <v/>
      </c>
      <c r="AAH74" s="3" t="str">
        <f t="shared" si="515"/>
        <v/>
      </c>
      <c r="AAM74" s="3" t="str">
        <f t="shared" si="516"/>
        <v/>
      </c>
      <c r="AAR74" s="3" t="str">
        <f t="shared" si="517"/>
        <v/>
      </c>
      <c r="AAW74" s="3" t="str">
        <f t="shared" si="518"/>
        <v/>
      </c>
      <c r="ABB74" s="3" t="str">
        <f t="shared" si="519"/>
        <v/>
      </c>
      <c r="ABG74" s="3" t="str">
        <f t="shared" si="520"/>
        <v/>
      </c>
      <c r="ABL74" s="3" t="str">
        <f t="shared" si="521"/>
        <v/>
      </c>
      <c r="ABN74" s="6">
        <v>36980</v>
      </c>
      <c r="ABO74" s="1">
        <v>5.8906000000000001</v>
      </c>
      <c r="ABP74" s="1">
        <v>440300</v>
      </c>
      <c r="ABQ74" s="3">
        <f t="shared" si="522"/>
        <v>2593631.1800000002</v>
      </c>
      <c r="ABV74" s="3" t="str">
        <f t="shared" si="523"/>
        <v/>
      </c>
      <c r="ABX74" s="6">
        <v>36980</v>
      </c>
      <c r="ABY74" s="1">
        <v>3.4375</v>
      </c>
      <c r="ABZ74" s="1">
        <v>135300</v>
      </c>
      <c r="ACA74" s="3">
        <f t="shared" si="524"/>
        <v>465093.75</v>
      </c>
      <c r="ACC74" s="6">
        <v>36980</v>
      </c>
      <c r="ACD74" s="1">
        <v>92.8</v>
      </c>
      <c r="ACE74" s="1">
        <v>5221588</v>
      </c>
      <c r="ACF74" s="3">
        <f t="shared" si="525"/>
        <v>484563366.39999998</v>
      </c>
      <c r="ACK74" s="3" t="str">
        <f t="shared" si="526"/>
        <v/>
      </c>
      <c r="ACP74" s="3" t="str">
        <f t="shared" si="527"/>
        <v/>
      </c>
      <c r="ACU74" s="3" t="str">
        <f t="shared" si="528"/>
        <v/>
      </c>
      <c r="ACZ74" s="3" t="str">
        <f t="shared" si="529"/>
        <v/>
      </c>
      <c r="ADB74" s="6">
        <v>36980</v>
      </c>
      <c r="ADC74" s="1">
        <v>1.4375</v>
      </c>
      <c r="ADD74" s="1">
        <v>3312500</v>
      </c>
      <c r="ADE74" s="3">
        <f t="shared" si="530"/>
        <v>4761718.75</v>
      </c>
      <c r="ADG74" s="6">
        <v>36980</v>
      </c>
      <c r="ADH74" s="1">
        <v>5.625</v>
      </c>
      <c r="ADI74" s="1">
        <v>93266700</v>
      </c>
      <c r="ADJ74" s="3">
        <f t="shared" si="531"/>
        <v>524625187.5</v>
      </c>
      <c r="ADL74" s="6">
        <v>36980</v>
      </c>
      <c r="ADM74" s="1">
        <v>5.6875</v>
      </c>
      <c r="ADN74" s="1">
        <v>6791900</v>
      </c>
      <c r="ADO74" s="3">
        <f t="shared" si="532"/>
        <v>38628931.25</v>
      </c>
      <c r="ADT74" s="3" t="str">
        <f t="shared" si="533"/>
        <v/>
      </c>
      <c r="ADY74" s="3" t="str">
        <f t="shared" si="534"/>
        <v/>
      </c>
      <c r="AED74" s="3" t="str">
        <f t="shared" si="535"/>
        <v/>
      </c>
      <c r="AEF74" s="6">
        <v>36980</v>
      </c>
      <c r="AEG74" s="1">
        <v>7.9405999999999999</v>
      </c>
      <c r="AEH74" s="1">
        <v>129335</v>
      </c>
      <c r="AEI74" s="3">
        <f t="shared" si="536"/>
        <v>1026997.5009999999</v>
      </c>
      <c r="AEN74" s="3" t="str">
        <f t="shared" si="537"/>
        <v/>
      </c>
      <c r="AES74" s="3" t="str">
        <f t="shared" si="538"/>
        <v/>
      </c>
      <c r="AEU74" s="6">
        <v>36980</v>
      </c>
      <c r="AEV74" s="1">
        <v>7.5625</v>
      </c>
      <c r="AEW74" s="1">
        <v>8779700</v>
      </c>
      <c r="AEX74" s="3">
        <f t="shared" si="539"/>
        <v>66396481.25</v>
      </c>
      <c r="AEZ74" s="6">
        <v>36980</v>
      </c>
      <c r="AFA74" s="1">
        <v>13.7354</v>
      </c>
      <c r="AFB74" s="1">
        <v>19882500</v>
      </c>
      <c r="AFC74" s="3">
        <f t="shared" si="540"/>
        <v>273094090.5</v>
      </c>
      <c r="AFH74" s="3" t="str">
        <f t="shared" si="541"/>
        <v/>
      </c>
      <c r="AFM74" s="3" t="str">
        <f t="shared" si="542"/>
        <v/>
      </c>
      <c r="AFR74" s="3" t="str">
        <f t="shared" si="543"/>
        <v/>
      </c>
      <c r="AFW74" s="3" t="str">
        <f t="shared" si="544"/>
        <v/>
      </c>
      <c r="AGB74" s="3" t="str">
        <f t="shared" si="545"/>
        <v/>
      </c>
      <c r="AGD74" s="6">
        <v>36980</v>
      </c>
      <c r="AGE74" s="1">
        <v>9.8620000000000001</v>
      </c>
      <c r="AGF74" s="1">
        <v>11946000</v>
      </c>
      <c r="AGG74" s="3">
        <f t="shared" si="546"/>
        <v>117811452</v>
      </c>
      <c r="AGL74" s="3" t="str">
        <f t="shared" si="547"/>
        <v/>
      </c>
      <c r="AGQ74" s="3" t="str">
        <f t="shared" si="548"/>
        <v/>
      </c>
      <c r="AGS74" s="6">
        <v>36980</v>
      </c>
      <c r="AGT74" s="1">
        <v>4.1399999999999997</v>
      </c>
      <c r="AGU74" s="1">
        <v>700900</v>
      </c>
      <c r="AGV74" s="3">
        <f t="shared" si="549"/>
        <v>2901726</v>
      </c>
      <c r="AGX74" s="6">
        <v>36980</v>
      </c>
      <c r="AGY74" s="1">
        <v>15</v>
      </c>
      <c r="AGZ74" s="1">
        <v>29407800</v>
      </c>
      <c r="AHA74" s="3">
        <f t="shared" si="550"/>
        <v>441117000</v>
      </c>
      <c r="AHC74" s="6">
        <v>36980</v>
      </c>
      <c r="AHD74" s="1">
        <v>3.625</v>
      </c>
      <c r="AHE74" s="1">
        <v>941400</v>
      </c>
      <c r="AHF74" s="3">
        <f t="shared" si="551"/>
        <v>3412575</v>
      </c>
      <c r="AHK74" s="3" t="str">
        <f t="shared" si="552"/>
        <v/>
      </c>
      <c r="AHP74" s="3" t="str">
        <f t="shared" si="553"/>
        <v/>
      </c>
      <c r="AHU74" s="3" t="str">
        <f t="shared" si="554"/>
        <v/>
      </c>
      <c r="AHZ74" s="3" t="str">
        <f t="shared" si="555"/>
        <v/>
      </c>
      <c r="AIE74" s="3" t="str">
        <f t="shared" si="556"/>
        <v/>
      </c>
      <c r="AIJ74" s="3" t="str">
        <f t="shared" si="557"/>
        <v/>
      </c>
      <c r="AIO74" s="3" t="str">
        <f t="shared" si="558"/>
        <v/>
      </c>
      <c r="AIT74" s="3" t="str">
        <f t="shared" si="559"/>
        <v/>
      </c>
      <c r="AIY74" s="3" t="str">
        <f t="shared" si="560"/>
        <v/>
      </c>
      <c r="AJD74" s="3" t="str">
        <f t="shared" si="561"/>
        <v/>
      </c>
      <c r="AJI74" s="3" t="str">
        <f t="shared" si="562"/>
        <v/>
      </c>
      <c r="AJN74" s="3" t="str">
        <f t="shared" si="563"/>
        <v/>
      </c>
      <c r="AJS74" s="3" t="str">
        <f t="shared" si="564"/>
        <v/>
      </c>
      <c r="AJX74" s="3" t="str">
        <f t="shared" si="565"/>
        <v/>
      </c>
      <c r="AKC74" s="3" t="str">
        <f t="shared" si="566"/>
        <v/>
      </c>
      <c r="AKH74" s="3" t="str">
        <f t="shared" si="567"/>
        <v/>
      </c>
      <c r="AKM74" s="3" t="str">
        <f t="shared" si="568"/>
        <v/>
      </c>
      <c r="AKR74" s="3" t="str">
        <f t="shared" si="569"/>
        <v/>
      </c>
      <c r="AKT74" s="6">
        <v>36980</v>
      </c>
      <c r="AKU74" s="1">
        <v>9.4375</v>
      </c>
      <c r="AKV74" s="1">
        <v>708900</v>
      </c>
      <c r="AKW74" s="3">
        <f t="shared" si="570"/>
        <v>6690243.75</v>
      </c>
      <c r="AKY74" s="6">
        <v>36980</v>
      </c>
      <c r="AKZ74" s="1">
        <v>31.5</v>
      </c>
      <c r="ALA74" s="1">
        <v>447800</v>
      </c>
      <c r="ALB74" s="3">
        <f t="shared" si="571"/>
        <v>14105700</v>
      </c>
      <c r="ALG74" s="3" t="str">
        <f t="shared" si="572"/>
        <v/>
      </c>
      <c r="ALI74" s="6">
        <v>36980</v>
      </c>
      <c r="ALJ74" s="1">
        <v>4.1875</v>
      </c>
      <c r="ALK74" s="1">
        <v>12568600</v>
      </c>
      <c r="ALL74" s="3">
        <f t="shared" si="573"/>
        <v>52631012.5</v>
      </c>
      <c r="ALQ74" s="3" t="str">
        <f t="shared" si="574"/>
        <v/>
      </c>
      <c r="ALV74" s="3" t="str">
        <f t="shared" si="575"/>
        <v/>
      </c>
      <c r="AMA74" s="3" t="str">
        <f t="shared" si="576"/>
        <v/>
      </c>
      <c r="AMF74" s="3" t="str">
        <f t="shared" si="577"/>
        <v/>
      </c>
      <c r="AMK74" s="3" t="str">
        <f t="shared" si="578"/>
        <v/>
      </c>
      <c r="AMP74" s="3" t="str">
        <f t="shared" si="579"/>
        <v/>
      </c>
      <c r="AMU74" s="3" t="str">
        <f t="shared" si="580"/>
        <v/>
      </c>
      <c r="AMZ74" s="3" t="str">
        <f t="shared" si="581"/>
        <v/>
      </c>
      <c r="ANB74" s="6">
        <v>36980</v>
      </c>
      <c r="ANC74" s="1">
        <v>15.75</v>
      </c>
      <c r="AND74" s="1">
        <v>8625700</v>
      </c>
      <c r="ANE74" s="3">
        <f t="shared" si="582"/>
        <v>135854775</v>
      </c>
      <c r="ANJ74" s="3" t="str">
        <f t="shared" si="583"/>
        <v/>
      </c>
      <c r="ANO74" s="3" t="str">
        <f t="shared" si="584"/>
        <v/>
      </c>
      <c r="ANT74" s="3" t="str">
        <f t="shared" si="585"/>
        <v/>
      </c>
      <c r="ANV74" s="6">
        <v>36980</v>
      </c>
      <c r="ANW74" s="1">
        <v>15.75</v>
      </c>
      <c r="ANX74" s="1">
        <v>10455300</v>
      </c>
      <c r="ANY74" s="3">
        <f t="shared" si="586"/>
        <v>164670975</v>
      </c>
      <c r="AOD74" s="3" t="str">
        <f t="shared" si="587"/>
        <v/>
      </c>
      <c r="AOI74" s="3" t="str">
        <f t="shared" si="588"/>
        <v/>
      </c>
      <c r="AOK74" s="6">
        <v>36980</v>
      </c>
      <c r="AOL74" s="1">
        <v>165</v>
      </c>
      <c r="AOM74" s="1">
        <v>24053</v>
      </c>
      <c r="AON74" s="3">
        <f t="shared" si="589"/>
        <v>3968745</v>
      </c>
      <c r="AOS74" s="3" t="str">
        <f t="shared" si="590"/>
        <v/>
      </c>
      <c r="AOX74" s="3" t="str">
        <f t="shared" si="591"/>
        <v/>
      </c>
      <c r="APC74" s="3" t="str">
        <f t="shared" si="592"/>
        <v/>
      </c>
      <c r="APH74" s="3" t="str">
        <f t="shared" si="593"/>
        <v/>
      </c>
      <c r="APM74" s="3" t="str">
        <f t="shared" si="594"/>
        <v/>
      </c>
      <c r="APR74" s="3" t="str">
        <f t="shared" si="595"/>
        <v/>
      </c>
      <c r="APW74" s="3" t="str">
        <f t="shared" si="596"/>
        <v/>
      </c>
      <c r="AQB74" s="3" t="str">
        <f t="shared" si="597"/>
        <v/>
      </c>
      <c r="AQG74" s="3" t="str">
        <f t="shared" si="598"/>
        <v/>
      </c>
      <c r="AQL74" s="3" t="str">
        <f t="shared" si="599"/>
        <v/>
      </c>
      <c r="AQQ74" s="3" t="str">
        <f t="shared" si="600"/>
        <v/>
      </c>
      <c r="AQS74" s="6">
        <v>36980</v>
      </c>
      <c r="AQT74" s="1">
        <v>5.0312999999999999</v>
      </c>
      <c r="AQU74" s="1">
        <v>2897900</v>
      </c>
      <c r="AQV74" s="3">
        <f t="shared" si="601"/>
        <v>14580204.27</v>
      </c>
      <c r="ARA74" s="3" t="str">
        <f t="shared" si="602"/>
        <v/>
      </c>
      <c r="ARF74" s="3" t="str">
        <f t="shared" si="603"/>
        <v/>
      </c>
      <c r="ARH74" s="6">
        <v>36980</v>
      </c>
      <c r="ARI74" s="1">
        <v>0.78129999999999999</v>
      </c>
      <c r="ARJ74" s="1">
        <v>9779800</v>
      </c>
      <c r="ARK74" s="3">
        <f t="shared" si="604"/>
        <v>7640957.7400000002</v>
      </c>
      <c r="ARP74" s="3" t="str">
        <f t="shared" si="605"/>
        <v/>
      </c>
      <c r="ARU74" s="3" t="str">
        <f t="shared" si="606"/>
        <v/>
      </c>
      <c r="ARZ74" s="3" t="str">
        <f t="shared" si="607"/>
        <v/>
      </c>
      <c r="ASE74" s="3" t="str">
        <f t="shared" si="608"/>
        <v/>
      </c>
      <c r="ASJ74" s="3" t="str">
        <f t="shared" si="609"/>
        <v/>
      </c>
      <c r="ASO74" s="3" t="str">
        <f t="shared" si="610"/>
        <v/>
      </c>
      <c r="AST74" s="3" t="str">
        <f t="shared" si="611"/>
        <v/>
      </c>
      <c r="ASY74" s="3" t="str">
        <f t="shared" si="612"/>
        <v/>
      </c>
      <c r="ATD74" s="3" t="str">
        <f t="shared" si="613"/>
        <v/>
      </c>
      <c r="ATF74" s="6">
        <v>36980</v>
      </c>
      <c r="ATG74" s="1">
        <v>15.21</v>
      </c>
      <c r="ATH74" s="1">
        <v>412095000</v>
      </c>
      <c r="ATI74" s="3">
        <f t="shared" si="614"/>
        <v>6267964950</v>
      </c>
      <c r="ATN74" s="3" t="str">
        <f t="shared" si="615"/>
        <v/>
      </c>
      <c r="ATS74" s="3" t="str">
        <f t="shared" si="616"/>
        <v/>
      </c>
      <c r="ATX74" s="3" t="str">
        <f t="shared" si="617"/>
        <v/>
      </c>
      <c r="ATZ74" s="6">
        <v>36980</v>
      </c>
      <c r="AUA74" s="1">
        <v>13.291700000000001</v>
      </c>
      <c r="AUB74" s="1">
        <v>2715600</v>
      </c>
      <c r="AUC74" s="3">
        <f t="shared" si="618"/>
        <v>36094940.520000003</v>
      </c>
      <c r="AUH74" s="3" t="str">
        <f t="shared" si="619"/>
        <v/>
      </c>
      <c r="AUM74" s="3" t="str">
        <f t="shared" si="620"/>
        <v/>
      </c>
      <c r="AUR74" s="3" t="str">
        <f t="shared" si="621"/>
        <v/>
      </c>
      <c r="AUW74" s="3" t="str">
        <f t="shared" si="622"/>
        <v/>
      </c>
      <c r="AVB74" s="3" t="str">
        <f t="shared" si="623"/>
        <v/>
      </c>
      <c r="AVD74" s="6">
        <v>36980</v>
      </c>
      <c r="AVE74" s="1">
        <v>20.6</v>
      </c>
      <c r="AVF74" s="1">
        <v>280068600</v>
      </c>
      <c r="AVG74" s="3">
        <f t="shared" si="624"/>
        <v>5769413160</v>
      </c>
      <c r="AVI74" s="6">
        <v>36980</v>
      </c>
      <c r="AVJ74" s="1">
        <v>17.77</v>
      </c>
      <c r="AVK74" s="1">
        <v>36662000</v>
      </c>
      <c r="AVL74" s="3">
        <f t="shared" si="625"/>
        <v>651483740</v>
      </c>
      <c r="AVQ74" s="3" t="str">
        <f t="shared" si="626"/>
        <v/>
      </c>
      <c r="AVV74" s="3" t="str">
        <f t="shared" si="627"/>
        <v/>
      </c>
      <c r="AWA74" s="3" t="str">
        <f t="shared" si="628"/>
        <v/>
      </c>
      <c r="AWF74" s="3" t="str">
        <f t="shared" si="629"/>
        <v/>
      </c>
      <c r="AWK74" s="3" t="str">
        <f t="shared" si="630"/>
        <v/>
      </c>
      <c r="AWP74" s="3" t="str">
        <f t="shared" si="631"/>
        <v/>
      </c>
      <c r="AWU74" s="3" t="str">
        <f t="shared" si="632"/>
        <v/>
      </c>
      <c r="AWZ74" s="3" t="str">
        <f t="shared" si="633"/>
        <v/>
      </c>
      <c r="AXE74" s="3" t="str">
        <f t="shared" si="634"/>
        <v/>
      </c>
      <c r="AXG74" s="6">
        <v>36980</v>
      </c>
      <c r="AXH74" s="1">
        <v>3.375</v>
      </c>
      <c r="AXI74" s="1">
        <v>5349200</v>
      </c>
      <c r="AXJ74" s="3">
        <f t="shared" si="635"/>
        <v>18053550</v>
      </c>
      <c r="AXO74" s="3" t="str">
        <f t="shared" si="636"/>
        <v/>
      </c>
      <c r="AXT74" s="3" t="str">
        <f t="shared" si="637"/>
        <v/>
      </c>
      <c r="AXY74" s="3" t="str">
        <f t="shared" si="638"/>
        <v/>
      </c>
      <c r="AYD74" s="3" t="str">
        <f t="shared" si="639"/>
        <v/>
      </c>
      <c r="AYF74" s="6">
        <v>36980</v>
      </c>
      <c r="AYG74" s="1">
        <v>24.625</v>
      </c>
      <c r="AYH74" s="1">
        <v>74983900</v>
      </c>
      <c r="AYI74" s="3">
        <f t="shared" si="640"/>
        <v>1846478537.5</v>
      </c>
      <c r="AYN74" s="3" t="str">
        <f t="shared" si="641"/>
        <v/>
      </c>
      <c r="AYP74" s="6">
        <v>36980</v>
      </c>
      <c r="AYQ74" s="1">
        <v>14.3</v>
      </c>
      <c r="AYR74" s="1">
        <v>2294200</v>
      </c>
      <c r="AYS74" s="3">
        <f t="shared" si="642"/>
        <v>32807060</v>
      </c>
      <c r="AYX74" s="3" t="str">
        <f t="shared" si="643"/>
        <v/>
      </c>
      <c r="AYZ74" s="6">
        <v>36980</v>
      </c>
      <c r="AZA74" s="1">
        <v>83.859200000000001</v>
      </c>
      <c r="AZB74" s="1">
        <v>336442200</v>
      </c>
      <c r="AZC74" s="3">
        <f t="shared" si="644"/>
        <v>28213773738.240002</v>
      </c>
      <c r="AZH74" s="3" t="str">
        <f t="shared" si="645"/>
        <v/>
      </c>
      <c r="AZJ74" s="6">
        <v>36980</v>
      </c>
      <c r="AZK74" s="1">
        <v>17.25</v>
      </c>
      <c r="AZL74" s="1">
        <v>27999900</v>
      </c>
      <c r="AZM74" s="3">
        <f t="shared" si="646"/>
        <v>482998275</v>
      </c>
      <c r="AZR74" s="3" t="str">
        <f t="shared" si="647"/>
        <v/>
      </c>
      <c r="AZT74" s="6">
        <v>36980</v>
      </c>
      <c r="AZU74" s="1">
        <v>43.5625</v>
      </c>
      <c r="AZV74" s="1">
        <v>47303000</v>
      </c>
      <c r="AZW74" s="3">
        <f t="shared" si="648"/>
        <v>2060636937.5</v>
      </c>
      <c r="BAB74" s="3" t="str">
        <f t="shared" si="649"/>
        <v/>
      </c>
      <c r="BAG74" s="3" t="str">
        <f t="shared" si="650"/>
        <v/>
      </c>
      <c r="BAL74" s="3" t="str">
        <f t="shared" si="651"/>
        <v/>
      </c>
      <c r="BAQ74" s="3" t="str">
        <f t="shared" si="652"/>
        <v/>
      </c>
      <c r="BAS74" s="6">
        <v>36980</v>
      </c>
      <c r="BAT74" s="1">
        <v>76.75</v>
      </c>
      <c r="BAU74" s="1">
        <v>28363850</v>
      </c>
      <c r="BAV74" s="3">
        <f t="shared" si="653"/>
        <v>2176925487.5</v>
      </c>
      <c r="BBA74" s="3" t="str">
        <f t="shared" si="654"/>
        <v/>
      </c>
      <c r="BBF74" s="3" t="str">
        <f t="shared" si="655"/>
        <v/>
      </c>
      <c r="BBK74" s="3" t="str">
        <f t="shared" si="656"/>
        <v/>
      </c>
      <c r="BBP74" s="3" t="str">
        <f t="shared" si="657"/>
        <v/>
      </c>
      <c r="BBU74" s="3" t="str">
        <f t="shared" si="658"/>
        <v/>
      </c>
      <c r="BBW74" s="6">
        <v>36980</v>
      </c>
      <c r="BBX74" s="1">
        <v>117.375</v>
      </c>
      <c r="BBY74" s="1">
        <v>101188354</v>
      </c>
      <c r="BBZ74" s="3">
        <f t="shared" si="659"/>
        <v>11876983050.75</v>
      </c>
      <c r="BCE74" s="3" t="str">
        <f t="shared" si="660"/>
        <v/>
      </c>
      <c r="BCJ74" s="3" t="str">
        <f t="shared" si="661"/>
        <v/>
      </c>
      <c r="BCO74" s="3" t="str">
        <f t="shared" si="662"/>
        <v/>
      </c>
      <c r="BCT74" s="3" t="str">
        <f t="shared" si="663"/>
        <v/>
      </c>
      <c r="BCY74" s="3" t="str">
        <f t="shared" si="664"/>
        <v/>
      </c>
      <c r="BDD74" s="3" t="str">
        <f t="shared" si="665"/>
        <v/>
      </c>
      <c r="BDI74" s="3" t="str">
        <f t="shared" si="666"/>
        <v/>
      </c>
      <c r="BDN74" s="3" t="str">
        <f t="shared" si="667"/>
        <v/>
      </c>
      <c r="BDS74" s="3" t="str">
        <f t="shared" si="668"/>
        <v/>
      </c>
      <c r="BDU74" s="6">
        <v>36980</v>
      </c>
      <c r="BDV74" s="1">
        <v>21.375</v>
      </c>
      <c r="BDW74" s="1">
        <v>66683100</v>
      </c>
      <c r="BDX74" s="3">
        <f t="shared" si="669"/>
        <v>1425351262.5</v>
      </c>
      <c r="BDZ74" s="6">
        <v>36980</v>
      </c>
      <c r="BEA74" s="1">
        <v>29.61</v>
      </c>
      <c r="BEB74" s="1">
        <v>259021900</v>
      </c>
      <c r="BEC74" s="3">
        <f t="shared" si="670"/>
        <v>7669638459</v>
      </c>
      <c r="BEH74" s="3" t="str">
        <f t="shared" si="671"/>
        <v/>
      </c>
      <c r="BEM74" s="3" t="str">
        <f t="shared" si="672"/>
        <v/>
      </c>
      <c r="BER74" s="3" t="str">
        <f t="shared" si="673"/>
        <v/>
      </c>
      <c r="BET74" s="6">
        <v>36980</v>
      </c>
      <c r="BEU74" s="1">
        <v>13.125</v>
      </c>
      <c r="BEV74" s="1">
        <v>80637800</v>
      </c>
      <c r="BEW74" s="3">
        <f t="shared" si="674"/>
        <v>1058371125</v>
      </c>
      <c r="BEY74" s="6">
        <v>36980</v>
      </c>
      <c r="BEZ74" s="1">
        <v>17.336300000000001</v>
      </c>
      <c r="BFA74" s="1">
        <v>19083600</v>
      </c>
      <c r="BFB74" s="3">
        <f t="shared" si="675"/>
        <v>330839014.68000001</v>
      </c>
      <c r="BFG74" s="3" t="str">
        <f t="shared" si="676"/>
        <v/>
      </c>
      <c r="BFL74" s="3" t="str">
        <f t="shared" si="677"/>
        <v/>
      </c>
      <c r="BFN74" s="6">
        <v>36980</v>
      </c>
      <c r="BFO74" s="1">
        <v>20.89</v>
      </c>
      <c r="BFP74" s="1">
        <v>910936800</v>
      </c>
      <c r="BFQ74" s="3">
        <f t="shared" si="678"/>
        <v>19029469752</v>
      </c>
      <c r="BFS74" s="6">
        <v>36980</v>
      </c>
      <c r="BFT74" s="1">
        <v>2.8214999999999999</v>
      </c>
      <c r="BFU74" s="1">
        <v>165675300</v>
      </c>
      <c r="BFV74" s="3">
        <f t="shared" si="679"/>
        <v>467452858.94999999</v>
      </c>
      <c r="BGA74" s="3" t="str">
        <f t="shared" si="680"/>
        <v/>
      </c>
      <c r="BGF74" s="3" t="str">
        <f t="shared" si="681"/>
        <v/>
      </c>
      <c r="BGK74" s="3" t="str">
        <f t="shared" si="682"/>
        <v/>
      </c>
      <c r="BGM74" s="6">
        <v>36980</v>
      </c>
      <c r="BGN74" s="1">
        <v>35.5</v>
      </c>
      <c r="BGO74" s="1">
        <v>17708200</v>
      </c>
      <c r="BGP74" s="3">
        <f t="shared" si="683"/>
        <v>628641100</v>
      </c>
      <c r="BGR74" s="6">
        <v>36980</v>
      </c>
      <c r="BGS74" s="1">
        <v>22.35</v>
      </c>
      <c r="BGT74" s="1">
        <v>51918800</v>
      </c>
      <c r="BGU74" s="3">
        <f t="shared" si="684"/>
        <v>1160385180</v>
      </c>
      <c r="BGZ74" s="3" t="str">
        <f t="shared" si="685"/>
        <v/>
      </c>
      <c r="BHB74" s="6">
        <v>36980</v>
      </c>
      <c r="BHC74" s="1">
        <v>8.6875</v>
      </c>
      <c r="BHD74" s="1">
        <v>20948900</v>
      </c>
      <c r="BHE74" s="3">
        <f t="shared" si="686"/>
        <v>181993568.75</v>
      </c>
      <c r="BHJ74" s="3" t="str">
        <f t="shared" si="687"/>
        <v/>
      </c>
      <c r="BHL74" s="6">
        <v>36980</v>
      </c>
      <c r="BHM74" s="1">
        <v>15</v>
      </c>
      <c r="BHN74" s="1">
        <v>751417700</v>
      </c>
      <c r="BHO74" s="3">
        <f t="shared" si="688"/>
        <v>11271265500</v>
      </c>
      <c r="BHQ74" s="6">
        <v>36980</v>
      </c>
      <c r="BHR74" s="1">
        <v>13.4602</v>
      </c>
      <c r="BHS74" s="1">
        <v>60354400</v>
      </c>
      <c r="BHT74" s="3">
        <f t="shared" si="689"/>
        <v>812382294.88</v>
      </c>
      <c r="BHV74" s="6">
        <v>36980</v>
      </c>
      <c r="BHW74" s="1">
        <v>23.5</v>
      </c>
      <c r="BHX74" s="1">
        <v>63318100</v>
      </c>
      <c r="BHY74" s="3">
        <f t="shared" si="690"/>
        <v>1487975350</v>
      </c>
      <c r="BIA74" s="6">
        <v>36980</v>
      </c>
      <c r="BIB74" s="1">
        <v>37.96</v>
      </c>
      <c r="BIC74" s="1">
        <v>1541935600</v>
      </c>
      <c r="BID74" s="3">
        <f t="shared" si="691"/>
        <v>58531875376</v>
      </c>
      <c r="BII74" s="3" t="str">
        <f t="shared" si="692"/>
        <v/>
      </c>
      <c r="BIK74" s="6">
        <v>36980</v>
      </c>
      <c r="BIL74" s="1">
        <v>3.1562999999999999</v>
      </c>
      <c r="BIM74" s="1">
        <v>91144200</v>
      </c>
      <c r="BIN74" s="3">
        <f t="shared" si="693"/>
        <v>287678438.45999998</v>
      </c>
      <c r="BIP74" s="6">
        <v>36980</v>
      </c>
      <c r="BIQ74" s="1">
        <v>23.72</v>
      </c>
      <c r="BIR74" s="1">
        <v>286346500</v>
      </c>
      <c r="BIS74" s="3">
        <f t="shared" si="694"/>
        <v>6792138980</v>
      </c>
      <c r="BIU74" s="6">
        <v>36980</v>
      </c>
      <c r="BIV74" s="1">
        <v>18.489999999999998</v>
      </c>
      <c r="BIW74" s="1">
        <v>135744800</v>
      </c>
      <c r="BIX74" s="3">
        <f t="shared" si="695"/>
        <v>2509921352</v>
      </c>
      <c r="BIZ74" s="6">
        <v>36980</v>
      </c>
      <c r="BJA74" s="1">
        <v>16.8125</v>
      </c>
      <c r="BJB74" s="1">
        <v>812309700</v>
      </c>
      <c r="BJC74" s="3">
        <f t="shared" si="696"/>
        <v>13656956831.25</v>
      </c>
      <c r="BJH74" s="3" t="str">
        <f t="shared" si="697"/>
        <v/>
      </c>
      <c r="BJJ74" s="6">
        <v>36980</v>
      </c>
      <c r="BJK74" s="1">
        <v>23.468800000000002</v>
      </c>
      <c r="BJL74" s="1">
        <v>200608200</v>
      </c>
      <c r="BJM74" s="3">
        <f t="shared" si="698"/>
        <v>4708033724.1600008</v>
      </c>
      <c r="BJR74" s="3" t="str">
        <f t="shared" si="699"/>
        <v/>
      </c>
      <c r="BJT74" s="6">
        <v>36980</v>
      </c>
      <c r="BJU74" s="1">
        <v>26.54</v>
      </c>
      <c r="BJV74" s="1">
        <v>474808000</v>
      </c>
      <c r="BJW74" s="3">
        <f t="shared" si="700"/>
        <v>12601404320</v>
      </c>
      <c r="BKB74" s="3" t="str">
        <f t="shared" si="701"/>
        <v/>
      </c>
      <c r="BKG74" s="3" t="str">
        <f t="shared" si="702"/>
        <v/>
      </c>
      <c r="BKI74" s="6">
        <v>36980</v>
      </c>
      <c r="BKJ74" s="1">
        <v>41.59</v>
      </c>
      <c r="BKK74" s="1">
        <v>354086400</v>
      </c>
      <c r="BKL74" s="3">
        <f t="shared" si="703"/>
        <v>14726453376.000002</v>
      </c>
      <c r="BKQ74" s="3" t="str">
        <f t="shared" si="704"/>
        <v/>
      </c>
      <c r="BKS74" s="6">
        <v>36980</v>
      </c>
      <c r="BKT74" s="1">
        <v>7.25</v>
      </c>
      <c r="BKU74" s="1">
        <v>33796900</v>
      </c>
      <c r="BKV74" s="3">
        <f t="shared" si="705"/>
        <v>245027525</v>
      </c>
      <c r="BKX74" s="6">
        <v>36980</v>
      </c>
      <c r="BKY74" s="1">
        <v>31.45</v>
      </c>
      <c r="BKZ74" s="1">
        <v>86327900</v>
      </c>
      <c r="BLA74" s="3">
        <f t="shared" si="706"/>
        <v>2715012455</v>
      </c>
      <c r="BLC74" s="6">
        <v>36980</v>
      </c>
      <c r="BLD74" s="1">
        <v>39.375</v>
      </c>
      <c r="BLE74" s="1">
        <v>556550500</v>
      </c>
      <c r="BLF74" s="3">
        <f t="shared" si="707"/>
        <v>21914175937.5</v>
      </c>
      <c r="BLH74" s="6">
        <v>36980</v>
      </c>
      <c r="BLI74" s="1">
        <v>48.05</v>
      </c>
      <c r="BLJ74" s="1">
        <v>4087100</v>
      </c>
      <c r="BLK74" s="3">
        <f t="shared" si="708"/>
        <v>196385155</v>
      </c>
      <c r="BLM74" s="6">
        <v>36980</v>
      </c>
      <c r="BLN74" s="1">
        <v>35.125</v>
      </c>
      <c r="BLO74" s="1">
        <v>643676900</v>
      </c>
      <c r="BLP74" s="3">
        <f t="shared" si="709"/>
        <v>22609151112.5</v>
      </c>
      <c r="BLR74" s="6">
        <v>36980</v>
      </c>
      <c r="BLS74" s="1">
        <v>5.2266000000000004</v>
      </c>
      <c r="BLT74" s="1">
        <v>757784800</v>
      </c>
      <c r="BLU74" s="3">
        <f t="shared" si="710"/>
        <v>3960638035.6800003</v>
      </c>
      <c r="BLZ74" s="3" t="str">
        <f t="shared" si="711"/>
        <v/>
      </c>
      <c r="BMB74" s="6">
        <v>36980</v>
      </c>
      <c r="BMC74" s="1">
        <v>20.704999999999998</v>
      </c>
      <c r="BMD74" s="1">
        <v>177865100</v>
      </c>
      <c r="BME74" s="3">
        <f t="shared" si="712"/>
        <v>3682696895.4999995</v>
      </c>
      <c r="BMJ74" s="3" t="str">
        <f t="shared" si="713"/>
        <v/>
      </c>
      <c r="BML74" s="6">
        <v>36980</v>
      </c>
      <c r="BMM74" s="1">
        <v>13.0367</v>
      </c>
      <c r="BMN74" s="1">
        <v>125722500</v>
      </c>
      <c r="BMO74" s="3">
        <f t="shared" si="714"/>
        <v>1639006515.75</v>
      </c>
      <c r="BMQ74" s="6">
        <v>36980</v>
      </c>
      <c r="BMR74" s="1">
        <v>4.76</v>
      </c>
      <c r="BMS74" s="1">
        <v>91664700</v>
      </c>
      <c r="BMT74" s="3">
        <f t="shared" si="715"/>
        <v>436323972</v>
      </c>
      <c r="BMY74" s="3" t="str">
        <f t="shared" si="716"/>
        <v/>
      </c>
      <c r="BND74" s="3" t="str">
        <f t="shared" si="717"/>
        <v/>
      </c>
      <c r="BNF74" s="6">
        <v>36980</v>
      </c>
      <c r="BNG74" s="1">
        <v>11.85</v>
      </c>
      <c r="BNH74" s="1">
        <v>271146300</v>
      </c>
      <c r="BNI74" s="3">
        <f t="shared" si="718"/>
        <v>3213083655</v>
      </c>
      <c r="BNK74" s="6">
        <v>36980</v>
      </c>
      <c r="BNL74" s="1">
        <v>26.75</v>
      </c>
      <c r="BNM74" s="1">
        <v>76967600</v>
      </c>
      <c r="BNN74" s="3">
        <f t="shared" si="719"/>
        <v>2058883300</v>
      </c>
      <c r="BNP74" s="6">
        <v>36980</v>
      </c>
      <c r="BNQ74" s="1">
        <v>23.75</v>
      </c>
      <c r="BNR74" s="1">
        <v>324476100</v>
      </c>
      <c r="BNS74" s="3">
        <f t="shared" si="720"/>
        <v>7706307375</v>
      </c>
      <c r="BNU74" s="6">
        <v>36980</v>
      </c>
      <c r="BNV74" s="1">
        <v>24.6</v>
      </c>
      <c r="BNW74" s="1">
        <v>11035500</v>
      </c>
      <c r="BNX74" s="3">
        <f t="shared" si="721"/>
        <v>271473300</v>
      </c>
      <c r="BNZ74" s="6">
        <v>36980</v>
      </c>
      <c r="BOA74" s="1">
        <v>27.125</v>
      </c>
      <c r="BOB74" s="1">
        <v>349145600</v>
      </c>
      <c r="BOC74" s="3">
        <f t="shared" si="722"/>
        <v>9470574400</v>
      </c>
      <c r="BOH74" s="3" t="str">
        <f t="shared" si="723"/>
        <v/>
      </c>
      <c r="BOJ74" s="6">
        <v>36980</v>
      </c>
      <c r="BOK74" s="1">
        <v>14.1968</v>
      </c>
      <c r="BOL74" s="1">
        <v>488027200</v>
      </c>
      <c r="BOM74" s="3">
        <f t="shared" si="724"/>
        <v>6928424552.96</v>
      </c>
      <c r="BOO74" s="6">
        <v>36980</v>
      </c>
      <c r="BOP74" s="1">
        <v>13.875</v>
      </c>
      <c r="BOQ74" s="1">
        <v>604361400</v>
      </c>
      <c r="BOR74" s="3">
        <f t="shared" si="725"/>
        <v>8385514425</v>
      </c>
      <c r="BOT74" s="6">
        <v>36980</v>
      </c>
      <c r="BOU74" s="1">
        <v>3.8075999999999999</v>
      </c>
      <c r="BOV74" s="1">
        <v>1357902400</v>
      </c>
      <c r="BOW74" s="3">
        <f t="shared" si="726"/>
        <v>5170349178.2399998</v>
      </c>
      <c r="BOY74" s="6">
        <v>36980</v>
      </c>
      <c r="BOZ74" s="1">
        <v>3.25</v>
      </c>
      <c r="BPA74" s="1">
        <v>16290000</v>
      </c>
      <c r="BPB74" s="3">
        <f t="shared" si="727"/>
        <v>52942500</v>
      </c>
      <c r="BPG74" s="3" t="str">
        <f t="shared" si="728"/>
        <v/>
      </c>
      <c r="BPI74" s="6">
        <v>36980</v>
      </c>
      <c r="BPJ74" s="1">
        <v>15.42</v>
      </c>
      <c r="BPK74" s="1">
        <v>388345400</v>
      </c>
      <c r="BPL74" s="3">
        <f t="shared" si="729"/>
        <v>5988286068</v>
      </c>
      <c r="BPQ74" s="3" t="str">
        <f t="shared" si="730"/>
        <v/>
      </c>
      <c r="BPS74" s="6">
        <v>36980</v>
      </c>
      <c r="BPT74" s="1">
        <v>21.75</v>
      </c>
      <c r="BPU74" s="1">
        <v>3044746200</v>
      </c>
      <c r="BPV74" s="3">
        <f t="shared" si="731"/>
        <v>66223229850</v>
      </c>
      <c r="BQA74" s="3" t="str">
        <f t="shared" si="732"/>
        <v/>
      </c>
      <c r="BQF74" s="3" t="str">
        <f t="shared" si="733"/>
        <v/>
      </c>
      <c r="BQK74" s="3" t="str">
        <f t="shared" si="734"/>
        <v/>
      </c>
      <c r="BQM74" s="6">
        <v>36980</v>
      </c>
      <c r="BQN74" s="1">
        <v>17.45</v>
      </c>
      <c r="BQO74" s="1">
        <v>795324000</v>
      </c>
      <c r="BQP74" s="3">
        <f t="shared" si="735"/>
        <v>13878403800</v>
      </c>
      <c r="BQU74" s="3" t="str">
        <f t="shared" si="736"/>
        <v/>
      </c>
      <c r="BQW74" s="6">
        <v>36980</v>
      </c>
      <c r="BQX74" s="1">
        <v>2.0312999999999999</v>
      </c>
      <c r="BQY74" s="1">
        <v>2136728000</v>
      </c>
      <c r="BQZ74" s="3">
        <f t="shared" si="737"/>
        <v>4340335586.3999996</v>
      </c>
      <c r="BRB74" s="6">
        <v>36980</v>
      </c>
      <c r="BRC74" s="1">
        <v>10.8203</v>
      </c>
      <c r="BRD74" s="1">
        <v>1284043200</v>
      </c>
      <c r="BRE74" s="3">
        <f t="shared" si="738"/>
        <v>13893732636.959999</v>
      </c>
      <c r="BRG74" s="6">
        <v>36980</v>
      </c>
      <c r="BRH74" s="1">
        <v>15.8125</v>
      </c>
      <c r="BRI74" s="1">
        <v>6588209700</v>
      </c>
      <c r="BRJ74" s="3">
        <f t="shared" si="739"/>
        <v>104176065881.25</v>
      </c>
      <c r="BRL74" s="6">
        <v>36980</v>
      </c>
      <c r="BRM74" s="1">
        <v>26.3125</v>
      </c>
      <c r="BRN74" s="1">
        <v>3653697800</v>
      </c>
      <c r="BRO74" s="3">
        <f t="shared" si="740"/>
        <v>96137923362.5</v>
      </c>
      <c r="BRQ74" s="6">
        <v>36980</v>
      </c>
      <c r="BRR74" s="1">
        <v>14.98</v>
      </c>
      <c r="BRS74" s="1">
        <v>3363359100</v>
      </c>
      <c r="BRT74" s="3">
        <f t="shared" si="741"/>
        <v>50383119318</v>
      </c>
      <c r="BRV74" s="6">
        <v>36980</v>
      </c>
      <c r="BRW74" s="1">
        <v>43.9</v>
      </c>
      <c r="BRX74" s="1">
        <v>296002800</v>
      </c>
      <c r="BRY74" s="3">
        <f t="shared" si="742"/>
        <v>12994522920</v>
      </c>
      <c r="BSD74" s="3" t="str">
        <f t="shared" si="743"/>
        <v/>
      </c>
      <c r="BSF74" s="6">
        <v>36980</v>
      </c>
      <c r="BSG74" s="1">
        <v>24.734999999999999</v>
      </c>
      <c r="BSH74" s="1">
        <v>547885200</v>
      </c>
      <c r="BSI74" s="3">
        <f t="shared" si="744"/>
        <v>13551940422</v>
      </c>
      <c r="BSN74" s="3" t="str">
        <f t="shared" si="745"/>
        <v/>
      </c>
      <c r="BSS74" s="3" t="str">
        <f t="shared" si="746"/>
        <v/>
      </c>
      <c r="BSU74" s="6">
        <v>36980</v>
      </c>
      <c r="BSV74" s="1">
        <v>1.5764</v>
      </c>
      <c r="BSW74" s="1">
        <v>7894278000</v>
      </c>
      <c r="BSX74" s="3">
        <f t="shared" si="747"/>
        <v>12444539839.200001</v>
      </c>
    </row>
    <row r="75" spans="2:1020 1025:1870" x14ac:dyDescent="0.2">
      <c r="B75" s="6">
        <v>36889</v>
      </c>
      <c r="C75" s="1">
        <v>719.99990000000003</v>
      </c>
      <c r="D75" s="1">
        <v>3</v>
      </c>
      <c r="E75" s="3">
        <f t="shared" si="374"/>
        <v>2159.9997000000003</v>
      </c>
      <c r="G75" s="6">
        <v>36798</v>
      </c>
      <c r="H75" s="1">
        <v>3.125</v>
      </c>
      <c r="I75" s="1">
        <v>19794200</v>
      </c>
      <c r="J75" s="3">
        <f t="shared" si="375"/>
        <v>61856875</v>
      </c>
      <c r="O75" s="3" t="str">
        <f t="shared" si="376"/>
        <v/>
      </c>
      <c r="T75" s="3" t="str">
        <f t="shared" si="377"/>
        <v/>
      </c>
      <c r="Y75" s="3" t="str">
        <f t="shared" si="378"/>
        <v/>
      </c>
      <c r="AA75" s="6">
        <v>36889</v>
      </c>
      <c r="AB75" s="1">
        <v>0.28125</v>
      </c>
      <c r="AC75" s="1">
        <v>8190399</v>
      </c>
      <c r="AD75" s="3">
        <f t="shared" si="379"/>
        <v>2303549.71875</v>
      </c>
      <c r="AF75" s="6">
        <v>36616</v>
      </c>
      <c r="AG75" s="1">
        <v>1.46875</v>
      </c>
      <c r="AH75" s="1">
        <v>72807800</v>
      </c>
      <c r="AI75" s="3">
        <f t="shared" si="380"/>
        <v>106936456.25</v>
      </c>
      <c r="AK75" s="6">
        <v>36889</v>
      </c>
      <c r="AL75" s="1">
        <v>328.12509999999997</v>
      </c>
      <c r="AM75" s="1">
        <v>244</v>
      </c>
      <c r="AN75" s="3">
        <f t="shared" si="381"/>
        <v>80062.524399999995</v>
      </c>
      <c r="AS75" s="3" t="str">
        <f t="shared" si="382"/>
        <v/>
      </c>
      <c r="AX75" s="3" t="str">
        <f t="shared" si="383"/>
        <v/>
      </c>
      <c r="BC75" s="3" t="str">
        <f t="shared" si="384"/>
        <v/>
      </c>
      <c r="BE75" s="6">
        <v>36707</v>
      </c>
      <c r="BF75" s="1">
        <v>11.1875</v>
      </c>
      <c r="BG75" s="1">
        <v>71397800</v>
      </c>
      <c r="BH75" s="3">
        <f t="shared" si="385"/>
        <v>798762887.5</v>
      </c>
      <c r="BJ75" s="6">
        <v>36889</v>
      </c>
      <c r="BK75" s="1">
        <v>10.4375</v>
      </c>
      <c r="BL75" s="1">
        <v>6686500</v>
      </c>
      <c r="BM75" s="3">
        <f t="shared" si="386"/>
        <v>69790343.75</v>
      </c>
      <c r="BR75" s="3" t="str">
        <f t="shared" si="387"/>
        <v/>
      </c>
      <c r="BT75" s="6">
        <v>36160</v>
      </c>
      <c r="BU75" s="1">
        <v>9.3799999999999994E-2</v>
      </c>
      <c r="BV75" s="1">
        <v>31800</v>
      </c>
      <c r="BW75" s="3">
        <f t="shared" si="388"/>
        <v>2982.8399999999997</v>
      </c>
      <c r="CB75" s="3" t="str">
        <f t="shared" si="389"/>
        <v/>
      </c>
      <c r="CD75" s="6">
        <v>36889</v>
      </c>
      <c r="CE75" s="1">
        <v>4.5</v>
      </c>
      <c r="CF75" s="1">
        <v>2822400</v>
      </c>
      <c r="CG75" s="3">
        <f t="shared" si="390"/>
        <v>12700800</v>
      </c>
      <c r="CI75" s="6">
        <v>36889</v>
      </c>
      <c r="CJ75" s="1">
        <v>11.3125</v>
      </c>
      <c r="CK75" s="1">
        <v>61779200</v>
      </c>
      <c r="CL75" s="3">
        <f t="shared" si="391"/>
        <v>698877200</v>
      </c>
      <c r="CQ75" s="3" t="str">
        <f t="shared" si="392"/>
        <v/>
      </c>
      <c r="CS75" s="6">
        <v>36889</v>
      </c>
      <c r="CT75" s="1">
        <v>6.25</v>
      </c>
      <c r="CU75" s="1">
        <v>1334900</v>
      </c>
      <c r="CV75" s="3">
        <f t="shared" si="393"/>
        <v>8343125</v>
      </c>
      <c r="CX75" s="6">
        <v>36889</v>
      </c>
      <c r="CY75" s="1">
        <v>292.5</v>
      </c>
      <c r="CZ75" s="1">
        <v>476413</v>
      </c>
      <c r="DA75" s="3">
        <f t="shared" si="394"/>
        <v>139350802.5</v>
      </c>
      <c r="DC75" s="6">
        <v>36889</v>
      </c>
      <c r="DD75" s="1">
        <v>6.25</v>
      </c>
      <c r="DE75" s="1">
        <v>742070</v>
      </c>
      <c r="DF75" s="3">
        <f t="shared" si="395"/>
        <v>4637937.5</v>
      </c>
      <c r="DK75" s="3" t="str">
        <f t="shared" si="396"/>
        <v/>
      </c>
      <c r="DM75" s="6">
        <v>36616</v>
      </c>
      <c r="DN75" s="1">
        <v>1562.5</v>
      </c>
      <c r="DO75" s="1">
        <v>21895</v>
      </c>
      <c r="DP75" s="3">
        <f t="shared" si="397"/>
        <v>34210937.5</v>
      </c>
      <c r="DR75" s="6">
        <v>36889</v>
      </c>
      <c r="DS75" s="1">
        <v>1023.7503</v>
      </c>
      <c r="DT75" s="1">
        <v>27306</v>
      </c>
      <c r="DU75" s="3">
        <f t="shared" si="398"/>
        <v>27954525.691800002</v>
      </c>
      <c r="DZ75" s="3" t="str">
        <f t="shared" si="399"/>
        <v/>
      </c>
      <c r="EB75" s="6">
        <v>36889</v>
      </c>
      <c r="EC75" s="1">
        <v>8.625</v>
      </c>
      <c r="ED75" s="1">
        <v>68367</v>
      </c>
      <c r="EE75" s="3">
        <f t="shared" si="400"/>
        <v>589665.375</v>
      </c>
      <c r="EG75" s="6">
        <v>36889</v>
      </c>
      <c r="EH75" s="1">
        <v>1259.9997000000001</v>
      </c>
      <c r="EI75" s="1">
        <v>83959</v>
      </c>
      <c r="EJ75" s="3">
        <f t="shared" si="401"/>
        <v>105788314.81230001</v>
      </c>
      <c r="EO75" s="3" t="str">
        <f t="shared" si="402"/>
        <v/>
      </c>
      <c r="ET75" s="3" t="str">
        <f t="shared" si="403"/>
        <v/>
      </c>
      <c r="EY75" s="3" t="str">
        <f t="shared" si="404"/>
        <v/>
      </c>
      <c r="FD75" s="3" t="str">
        <f t="shared" si="405"/>
        <v/>
      </c>
      <c r="FI75" s="3" t="str">
        <f t="shared" si="406"/>
        <v/>
      </c>
      <c r="FN75" s="3" t="str">
        <f t="shared" si="407"/>
        <v/>
      </c>
      <c r="FP75" s="6">
        <v>36889</v>
      </c>
      <c r="FQ75" s="1">
        <v>0.40629999999999999</v>
      </c>
      <c r="FR75" s="1">
        <v>1291900</v>
      </c>
      <c r="FS75" s="3">
        <f t="shared" si="408"/>
        <v>524898.97</v>
      </c>
      <c r="FU75" s="6">
        <v>36889</v>
      </c>
      <c r="FV75" s="1">
        <v>1400</v>
      </c>
      <c r="FW75" s="1">
        <v>20</v>
      </c>
      <c r="FX75" s="3">
        <f t="shared" si="409"/>
        <v>28000</v>
      </c>
      <c r="FZ75" s="6">
        <v>36889</v>
      </c>
      <c r="GA75" s="1">
        <v>725</v>
      </c>
      <c r="GB75" s="1">
        <v>41260</v>
      </c>
      <c r="GC75" s="3">
        <f t="shared" si="410"/>
        <v>29913500</v>
      </c>
      <c r="GE75" s="6">
        <v>36798</v>
      </c>
      <c r="GF75" s="1">
        <v>9000.0008999999991</v>
      </c>
      <c r="GG75" s="1">
        <v>1</v>
      </c>
      <c r="GH75" s="3">
        <f t="shared" si="411"/>
        <v>9000.0008999999991</v>
      </c>
      <c r="GM75" s="3" t="str">
        <f t="shared" si="412"/>
        <v/>
      </c>
      <c r="GR75" s="3" t="str">
        <f t="shared" si="413"/>
        <v/>
      </c>
      <c r="GW75" s="3" t="str">
        <f t="shared" si="414"/>
        <v/>
      </c>
      <c r="HB75" s="3" t="str">
        <f t="shared" si="415"/>
        <v/>
      </c>
      <c r="HG75" s="3" t="str">
        <f t="shared" si="416"/>
        <v/>
      </c>
      <c r="HL75" s="3" t="str">
        <f t="shared" si="417"/>
        <v/>
      </c>
      <c r="HN75" s="6">
        <v>36889</v>
      </c>
      <c r="HO75" s="1">
        <v>0.25</v>
      </c>
      <c r="HP75" s="1">
        <v>1344600</v>
      </c>
      <c r="HQ75" s="3">
        <f t="shared" si="418"/>
        <v>336150</v>
      </c>
      <c r="HS75" s="6">
        <v>36889</v>
      </c>
      <c r="HT75" s="1">
        <v>28</v>
      </c>
      <c r="HU75" s="1">
        <v>417014</v>
      </c>
      <c r="HV75" s="3">
        <f t="shared" si="419"/>
        <v>11676392</v>
      </c>
      <c r="IA75" s="3" t="str">
        <f t="shared" si="420"/>
        <v/>
      </c>
      <c r="IC75" s="6">
        <v>36798</v>
      </c>
      <c r="ID75" s="1">
        <v>14.0625</v>
      </c>
      <c r="IE75" s="1">
        <v>722</v>
      </c>
      <c r="IF75" s="3">
        <f t="shared" si="421"/>
        <v>10153.125</v>
      </c>
      <c r="IH75" s="6">
        <v>36889</v>
      </c>
      <c r="II75" s="1">
        <v>20.625</v>
      </c>
      <c r="IJ75" s="1">
        <v>481300</v>
      </c>
      <c r="IK75" s="3">
        <f t="shared" si="422"/>
        <v>9926812.5</v>
      </c>
      <c r="IP75" s="3" t="str">
        <f t="shared" si="423"/>
        <v/>
      </c>
      <c r="IR75" s="6">
        <v>36889</v>
      </c>
      <c r="IS75" s="1">
        <v>3215.6262999999999</v>
      </c>
      <c r="IT75" s="1">
        <v>3700</v>
      </c>
      <c r="IU75" s="3">
        <f t="shared" si="424"/>
        <v>11897817.310000001</v>
      </c>
      <c r="IZ75" s="3" t="str">
        <f t="shared" si="425"/>
        <v/>
      </c>
      <c r="JE75" s="3" t="str">
        <f t="shared" si="426"/>
        <v/>
      </c>
      <c r="JG75" s="6">
        <v>36889</v>
      </c>
      <c r="JH75" s="1">
        <v>14.8438</v>
      </c>
      <c r="JI75" s="1">
        <v>2832220</v>
      </c>
      <c r="JJ75" s="3">
        <f t="shared" si="427"/>
        <v>42040907.236000001</v>
      </c>
      <c r="JO75" s="3" t="str">
        <f t="shared" si="428"/>
        <v/>
      </c>
      <c r="JT75" s="3" t="str">
        <f t="shared" si="429"/>
        <v/>
      </c>
      <c r="JY75" s="3" t="str">
        <f t="shared" si="430"/>
        <v/>
      </c>
      <c r="KA75" s="6">
        <v>35703</v>
      </c>
      <c r="KB75" s="1">
        <v>8.25</v>
      </c>
      <c r="KC75" s="1">
        <v>83600</v>
      </c>
      <c r="KD75" s="3">
        <f t="shared" si="431"/>
        <v>689700</v>
      </c>
      <c r="KI75" s="3" t="str">
        <f t="shared" si="432"/>
        <v/>
      </c>
      <c r="KN75" s="3" t="str">
        <f t="shared" si="433"/>
        <v/>
      </c>
      <c r="KS75" s="3" t="str">
        <f t="shared" si="434"/>
        <v/>
      </c>
      <c r="KU75" s="6">
        <v>36889</v>
      </c>
      <c r="KV75" s="1">
        <v>3.9062999999999999</v>
      </c>
      <c r="KW75" s="1">
        <v>12603100</v>
      </c>
      <c r="KX75" s="3">
        <f t="shared" si="435"/>
        <v>49231489.530000001</v>
      </c>
      <c r="LC75" s="3" t="str">
        <f t="shared" si="436"/>
        <v/>
      </c>
      <c r="LE75" s="6">
        <v>36889</v>
      </c>
      <c r="LF75" s="1">
        <v>0.25</v>
      </c>
      <c r="LG75" s="1">
        <v>4557500</v>
      </c>
      <c r="LH75" s="3">
        <f t="shared" si="437"/>
        <v>1139375</v>
      </c>
      <c r="LJ75" s="6">
        <v>36889</v>
      </c>
      <c r="LK75" s="1">
        <v>118.75</v>
      </c>
      <c r="LL75" s="1">
        <v>35740</v>
      </c>
      <c r="LM75" s="3">
        <f t="shared" si="438"/>
        <v>4244125</v>
      </c>
      <c r="LO75" s="6">
        <v>36525</v>
      </c>
      <c r="LP75" s="1">
        <v>0.75</v>
      </c>
      <c r="LQ75" s="1">
        <v>6100</v>
      </c>
      <c r="LR75" s="3">
        <f t="shared" si="439"/>
        <v>4575</v>
      </c>
      <c r="LW75" s="3" t="str">
        <f t="shared" si="440"/>
        <v/>
      </c>
      <c r="MB75" s="3" t="str">
        <f t="shared" si="441"/>
        <v/>
      </c>
      <c r="MD75" s="6">
        <v>36889</v>
      </c>
      <c r="ME75" s="1">
        <v>0.15625</v>
      </c>
      <c r="MF75" s="1">
        <v>10098400</v>
      </c>
      <c r="MG75" s="3">
        <f t="shared" si="442"/>
        <v>1577875</v>
      </c>
      <c r="ML75" s="3" t="str">
        <f t="shared" si="443"/>
        <v/>
      </c>
      <c r="MQ75" s="3" t="str">
        <f t="shared" si="444"/>
        <v/>
      </c>
      <c r="MV75" s="3" t="str">
        <f t="shared" si="445"/>
        <v/>
      </c>
      <c r="NA75" s="3" t="str">
        <f t="shared" si="446"/>
        <v/>
      </c>
      <c r="NC75" s="6">
        <v>36889</v>
      </c>
      <c r="ND75" s="1">
        <v>1.125</v>
      </c>
      <c r="NE75" s="1">
        <v>4690200</v>
      </c>
      <c r="NF75" s="3">
        <f t="shared" si="447"/>
        <v>5276475</v>
      </c>
      <c r="NK75" s="3" t="str">
        <f t="shared" si="448"/>
        <v/>
      </c>
      <c r="NP75" s="3" t="str">
        <f t="shared" si="449"/>
        <v/>
      </c>
      <c r="NU75" s="3" t="str">
        <f t="shared" si="450"/>
        <v/>
      </c>
      <c r="NZ75" s="3" t="str">
        <f t="shared" si="451"/>
        <v/>
      </c>
      <c r="OB75" s="6">
        <v>36889</v>
      </c>
      <c r="OC75" s="1">
        <v>5.0937999999999999</v>
      </c>
      <c r="OD75" s="1">
        <v>879800</v>
      </c>
      <c r="OE75" s="3">
        <f t="shared" si="452"/>
        <v>4481525.24</v>
      </c>
      <c r="OG75" s="6">
        <v>36889</v>
      </c>
      <c r="OH75" s="1">
        <v>3.125</v>
      </c>
      <c r="OI75" s="1">
        <v>162948</v>
      </c>
      <c r="OJ75" s="3">
        <f t="shared" si="453"/>
        <v>509212.5</v>
      </c>
      <c r="OO75" s="3" t="str">
        <f t="shared" si="454"/>
        <v/>
      </c>
      <c r="OQ75" s="6">
        <v>36889</v>
      </c>
      <c r="OR75" s="1">
        <v>1409.9999</v>
      </c>
      <c r="OS75" s="1">
        <v>8304</v>
      </c>
      <c r="OT75" s="3">
        <f t="shared" si="455"/>
        <v>11708639.169600001</v>
      </c>
      <c r="OV75" s="6">
        <v>36889</v>
      </c>
      <c r="OW75" s="1">
        <v>1.6875</v>
      </c>
      <c r="OX75" s="1">
        <v>3421500</v>
      </c>
      <c r="OY75" s="3">
        <f t="shared" si="456"/>
        <v>5773781.25</v>
      </c>
      <c r="PA75" s="6">
        <v>36889</v>
      </c>
      <c r="PB75" s="1">
        <v>4.2187999999999999</v>
      </c>
      <c r="PC75" s="1">
        <v>2003200</v>
      </c>
      <c r="PD75" s="3">
        <f t="shared" si="457"/>
        <v>8451100.1600000001</v>
      </c>
      <c r="PI75" s="3" t="str">
        <f t="shared" si="458"/>
        <v/>
      </c>
      <c r="PK75" s="6">
        <v>36889</v>
      </c>
      <c r="PL75" s="1">
        <v>2.125</v>
      </c>
      <c r="PM75" s="1">
        <v>24400</v>
      </c>
      <c r="PN75" s="3">
        <f t="shared" si="459"/>
        <v>51850</v>
      </c>
      <c r="PS75" s="3" t="str">
        <f t="shared" si="460"/>
        <v/>
      </c>
      <c r="PX75" s="3" t="str">
        <f t="shared" si="461"/>
        <v/>
      </c>
      <c r="QC75" s="3" t="str">
        <f t="shared" si="462"/>
        <v/>
      </c>
      <c r="QE75" s="6">
        <v>36889</v>
      </c>
      <c r="QF75" s="1">
        <v>2.25</v>
      </c>
      <c r="QG75" s="1">
        <v>464900</v>
      </c>
      <c r="QH75" s="3">
        <f t="shared" si="463"/>
        <v>1046025</v>
      </c>
      <c r="QJ75" s="6">
        <v>35885</v>
      </c>
      <c r="QK75" s="1">
        <v>562.5</v>
      </c>
      <c r="QL75" s="1">
        <v>377</v>
      </c>
      <c r="QM75" s="3">
        <f t="shared" si="464"/>
        <v>212062.5</v>
      </c>
      <c r="QO75" s="6">
        <v>36889</v>
      </c>
      <c r="QP75" s="1">
        <v>4.375</v>
      </c>
      <c r="QQ75" s="1">
        <v>127400</v>
      </c>
      <c r="QR75" s="3">
        <f t="shared" si="465"/>
        <v>557375</v>
      </c>
      <c r="QT75" s="6">
        <v>36889</v>
      </c>
      <c r="QU75" s="1">
        <v>2657.8128000000002</v>
      </c>
      <c r="QV75" s="1">
        <v>3601806</v>
      </c>
      <c r="QW75" s="3">
        <f t="shared" si="466"/>
        <v>9572926089.9168015</v>
      </c>
      <c r="RB75" s="3" t="str">
        <f t="shared" si="467"/>
        <v/>
      </c>
      <c r="RG75" s="3" t="str">
        <f t="shared" si="468"/>
        <v/>
      </c>
      <c r="RL75" s="3" t="str">
        <f t="shared" si="469"/>
        <v/>
      </c>
      <c r="RN75" s="6">
        <v>36889</v>
      </c>
      <c r="RO75" s="1">
        <v>160.625</v>
      </c>
      <c r="RP75" s="1">
        <v>4256010</v>
      </c>
      <c r="RQ75" s="3">
        <f t="shared" si="470"/>
        <v>683621606.25</v>
      </c>
      <c r="RV75" s="3" t="str">
        <f t="shared" si="471"/>
        <v/>
      </c>
      <c r="SA75" s="3" t="str">
        <f t="shared" si="472"/>
        <v/>
      </c>
      <c r="SF75" s="3" t="str">
        <f t="shared" si="473"/>
        <v/>
      </c>
      <c r="SH75" s="6">
        <v>36889</v>
      </c>
      <c r="SI75" s="1">
        <v>33.125</v>
      </c>
      <c r="SJ75" s="1">
        <v>1236620</v>
      </c>
      <c r="SK75" s="3">
        <f t="shared" si="474"/>
        <v>40963037.5</v>
      </c>
      <c r="SM75" s="6">
        <v>36707</v>
      </c>
      <c r="SN75" s="1">
        <v>108000</v>
      </c>
      <c r="SO75" s="1">
        <v>7</v>
      </c>
      <c r="SP75" s="3">
        <f t="shared" si="475"/>
        <v>756000</v>
      </c>
      <c r="SU75" s="3" t="str">
        <f t="shared" si="476"/>
        <v/>
      </c>
      <c r="SZ75" s="3" t="str">
        <f t="shared" si="477"/>
        <v/>
      </c>
      <c r="TE75" s="3" t="str">
        <f t="shared" si="478"/>
        <v/>
      </c>
      <c r="TG75" s="6">
        <v>36889</v>
      </c>
      <c r="TH75" s="1">
        <v>241.875</v>
      </c>
      <c r="TI75" s="1">
        <v>1728450</v>
      </c>
      <c r="TJ75" s="3">
        <f t="shared" si="479"/>
        <v>418068843.75</v>
      </c>
      <c r="TO75" s="3" t="str">
        <f t="shared" si="480"/>
        <v/>
      </c>
      <c r="TQ75" s="6">
        <v>36889</v>
      </c>
      <c r="TR75" s="1">
        <v>194.535</v>
      </c>
      <c r="TS75" s="1">
        <v>2815382</v>
      </c>
      <c r="TT75" s="3">
        <f t="shared" si="481"/>
        <v>547690337.37</v>
      </c>
      <c r="TY75" s="3" t="str">
        <f t="shared" si="482"/>
        <v/>
      </c>
      <c r="UA75" s="6">
        <v>36889</v>
      </c>
      <c r="UB75" s="1">
        <v>60.75</v>
      </c>
      <c r="UC75" s="1">
        <v>2314233</v>
      </c>
      <c r="UD75" s="3">
        <f t="shared" si="483"/>
        <v>140589654.75</v>
      </c>
      <c r="UI75" s="3" t="str">
        <f t="shared" si="484"/>
        <v/>
      </c>
      <c r="UN75" s="3" t="str">
        <f t="shared" si="485"/>
        <v/>
      </c>
      <c r="UP75" s="6">
        <v>36889</v>
      </c>
      <c r="UQ75" s="1">
        <v>12.25</v>
      </c>
      <c r="UR75" s="1">
        <v>9200</v>
      </c>
      <c r="US75" s="3">
        <f t="shared" si="486"/>
        <v>112700</v>
      </c>
      <c r="UX75" s="3" t="str">
        <f t="shared" si="487"/>
        <v/>
      </c>
      <c r="VC75" s="3" t="str">
        <f t="shared" si="488"/>
        <v/>
      </c>
      <c r="VH75" s="3" t="str">
        <f t="shared" si="489"/>
        <v/>
      </c>
      <c r="VM75" s="3" t="str">
        <f t="shared" si="490"/>
        <v/>
      </c>
      <c r="VO75" s="6">
        <v>36889</v>
      </c>
      <c r="VP75" s="1">
        <v>437.5</v>
      </c>
      <c r="VQ75" s="1">
        <v>8093</v>
      </c>
      <c r="VR75" s="3">
        <f t="shared" si="491"/>
        <v>3540687.5</v>
      </c>
      <c r="VT75" s="6">
        <v>36889</v>
      </c>
      <c r="VU75" s="1">
        <v>11.25</v>
      </c>
      <c r="VV75" s="1">
        <v>104305</v>
      </c>
      <c r="VW75" s="3">
        <f t="shared" si="492"/>
        <v>1173431.25</v>
      </c>
      <c r="VY75" s="6">
        <v>36889</v>
      </c>
      <c r="VZ75" s="1">
        <v>5.25</v>
      </c>
      <c r="WA75" s="1">
        <v>1176500</v>
      </c>
      <c r="WB75" s="3">
        <f t="shared" si="493"/>
        <v>6176625</v>
      </c>
      <c r="WG75" s="3" t="str">
        <f t="shared" si="494"/>
        <v/>
      </c>
      <c r="WL75" s="3" t="str">
        <f t="shared" si="495"/>
        <v/>
      </c>
      <c r="WQ75" s="3" t="str">
        <f t="shared" si="496"/>
        <v/>
      </c>
      <c r="WV75" s="3" t="str">
        <f t="shared" si="497"/>
        <v/>
      </c>
      <c r="WX75" s="6">
        <v>36889</v>
      </c>
      <c r="WY75" s="1">
        <v>2.1562999999999999</v>
      </c>
      <c r="WZ75" s="1">
        <v>19261800</v>
      </c>
      <c r="XA75" s="3">
        <f t="shared" si="498"/>
        <v>41534219.339999996</v>
      </c>
      <c r="XC75" s="6">
        <v>36889</v>
      </c>
      <c r="XD75" s="1">
        <v>30.9375</v>
      </c>
      <c r="XE75" s="1">
        <v>2212380</v>
      </c>
      <c r="XF75" s="3">
        <f t="shared" si="499"/>
        <v>68445506.25</v>
      </c>
      <c r="XK75" s="3" t="str">
        <f t="shared" si="500"/>
        <v/>
      </c>
      <c r="XP75" s="3" t="str">
        <f t="shared" si="501"/>
        <v/>
      </c>
      <c r="XU75" s="3" t="str">
        <f t="shared" si="502"/>
        <v/>
      </c>
      <c r="XW75" s="6">
        <v>36889</v>
      </c>
      <c r="XX75" s="1">
        <v>500</v>
      </c>
      <c r="XY75" s="1">
        <v>9692</v>
      </c>
      <c r="XZ75" s="3">
        <f t="shared" si="503"/>
        <v>4846000</v>
      </c>
      <c r="YE75" s="3" t="str">
        <f t="shared" si="504"/>
        <v/>
      </c>
      <c r="YJ75" s="3" t="str">
        <f t="shared" si="505"/>
        <v/>
      </c>
      <c r="YL75" s="6">
        <v>36889</v>
      </c>
      <c r="YM75" s="1">
        <v>4.875</v>
      </c>
      <c r="YN75" s="1">
        <v>942100</v>
      </c>
      <c r="YO75" s="3">
        <f t="shared" si="506"/>
        <v>4592737.5</v>
      </c>
      <c r="YT75" s="3" t="str">
        <f t="shared" si="507"/>
        <v/>
      </c>
      <c r="YY75" s="3" t="str">
        <f t="shared" si="508"/>
        <v/>
      </c>
      <c r="ZD75" s="3" t="str">
        <f t="shared" si="509"/>
        <v/>
      </c>
      <c r="ZI75" s="3" t="str">
        <f t="shared" si="510"/>
        <v/>
      </c>
      <c r="ZK75" s="6">
        <v>36889</v>
      </c>
      <c r="ZL75" s="1">
        <v>6.9375</v>
      </c>
      <c r="ZM75" s="1">
        <v>21631200</v>
      </c>
      <c r="ZN75" s="3">
        <f t="shared" si="511"/>
        <v>150066450</v>
      </c>
      <c r="ZS75" s="3" t="str">
        <f t="shared" si="512"/>
        <v/>
      </c>
      <c r="ZX75" s="3" t="str">
        <f t="shared" si="513"/>
        <v/>
      </c>
      <c r="AAC75" s="3" t="str">
        <f t="shared" si="514"/>
        <v/>
      </c>
      <c r="AAH75" s="3" t="str">
        <f t="shared" si="515"/>
        <v/>
      </c>
      <c r="AAM75" s="3" t="str">
        <f t="shared" si="516"/>
        <v/>
      </c>
      <c r="AAR75" s="3" t="str">
        <f t="shared" si="517"/>
        <v/>
      </c>
      <c r="AAW75" s="3" t="str">
        <f t="shared" si="518"/>
        <v/>
      </c>
      <c r="ABB75" s="3" t="str">
        <f t="shared" si="519"/>
        <v/>
      </c>
      <c r="ABG75" s="3" t="str">
        <f t="shared" si="520"/>
        <v/>
      </c>
      <c r="ABL75" s="3" t="str">
        <f t="shared" si="521"/>
        <v/>
      </c>
      <c r="ABN75" s="6">
        <v>36889</v>
      </c>
      <c r="ABO75" s="1">
        <v>3.125</v>
      </c>
      <c r="ABP75" s="1">
        <v>585200</v>
      </c>
      <c r="ABQ75" s="3">
        <f t="shared" si="522"/>
        <v>1828750</v>
      </c>
      <c r="ABV75" s="3" t="str">
        <f t="shared" si="523"/>
        <v/>
      </c>
      <c r="ABX75" s="6">
        <v>36889</v>
      </c>
      <c r="ABY75" s="1">
        <v>3.125</v>
      </c>
      <c r="ABZ75" s="1">
        <v>310360</v>
      </c>
      <c r="ACA75" s="3">
        <f t="shared" si="524"/>
        <v>969875</v>
      </c>
      <c r="ACC75" s="6">
        <v>36889</v>
      </c>
      <c r="ACD75" s="1">
        <v>106</v>
      </c>
      <c r="ACE75" s="1">
        <v>5372313</v>
      </c>
      <c r="ACF75" s="3">
        <f t="shared" si="525"/>
        <v>569465178</v>
      </c>
      <c r="ACK75" s="3" t="str">
        <f t="shared" si="526"/>
        <v/>
      </c>
      <c r="ACP75" s="3" t="str">
        <f t="shared" si="527"/>
        <v/>
      </c>
      <c r="ACU75" s="3" t="str">
        <f t="shared" si="528"/>
        <v/>
      </c>
      <c r="ACZ75" s="3" t="str">
        <f t="shared" si="529"/>
        <v/>
      </c>
      <c r="ADB75" s="6">
        <v>36889</v>
      </c>
      <c r="ADC75" s="1">
        <v>1.1562999999999999</v>
      </c>
      <c r="ADD75" s="1">
        <v>8357700</v>
      </c>
      <c r="ADE75" s="3">
        <f t="shared" si="530"/>
        <v>9664008.5099999998</v>
      </c>
      <c r="ADG75" s="6">
        <v>36889</v>
      </c>
      <c r="ADH75" s="1">
        <v>5.6875</v>
      </c>
      <c r="ADI75" s="1">
        <v>172320500</v>
      </c>
      <c r="ADJ75" s="3">
        <f t="shared" si="531"/>
        <v>980072843.75</v>
      </c>
      <c r="ADL75" s="6">
        <v>36889</v>
      </c>
      <c r="ADM75" s="1">
        <v>7.5156000000000001</v>
      </c>
      <c r="ADN75" s="1">
        <v>9569600</v>
      </c>
      <c r="ADO75" s="3">
        <f t="shared" si="532"/>
        <v>71921285.760000005</v>
      </c>
      <c r="ADT75" s="3" t="str">
        <f t="shared" si="533"/>
        <v/>
      </c>
      <c r="ADY75" s="3" t="str">
        <f t="shared" si="534"/>
        <v/>
      </c>
      <c r="AED75" s="3" t="str">
        <f t="shared" si="535"/>
        <v/>
      </c>
      <c r="AEF75" s="6">
        <v>36889</v>
      </c>
      <c r="AEG75" s="1">
        <v>8.0932999999999993</v>
      </c>
      <c r="AEH75" s="1">
        <v>104009</v>
      </c>
      <c r="AEI75" s="3">
        <f t="shared" si="536"/>
        <v>841776.03969999996</v>
      </c>
      <c r="AEN75" s="3" t="str">
        <f t="shared" si="537"/>
        <v/>
      </c>
      <c r="AES75" s="3" t="str">
        <f t="shared" si="538"/>
        <v/>
      </c>
      <c r="AEU75" s="6">
        <v>36889</v>
      </c>
      <c r="AEV75" s="1">
        <v>12</v>
      </c>
      <c r="AEW75" s="1">
        <v>9102600</v>
      </c>
      <c r="AEX75" s="3">
        <f t="shared" si="539"/>
        <v>109231200</v>
      </c>
      <c r="AEZ75" s="6">
        <v>36889</v>
      </c>
      <c r="AFA75" s="1">
        <v>18.650700000000001</v>
      </c>
      <c r="AFB75" s="1">
        <v>33279700</v>
      </c>
      <c r="AFC75" s="3">
        <f t="shared" si="540"/>
        <v>620689700.78999996</v>
      </c>
      <c r="AFH75" s="3" t="str">
        <f t="shared" si="541"/>
        <v/>
      </c>
      <c r="AFM75" s="3" t="str">
        <f t="shared" si="542"/>
        <v/>
      </c>
      <c r="AFR75" s="3" t="str">
        <f t="shared" si="543"/>
        <v/>
      </c>
      <c r="AFW75" s="3" t="str">
        <f t="shared" si="544"/>
        <v/>
      </c>
      <c r="AGB75" s="3" t="str">
        <f t="shared" si="545"/>
        <v/>
      </c>
      <c r="AGD75" s="6">
        <v>36889</v>
      </c>
      <c r="AGE75" s="1">
        <v>14.5863</v>
      </c>
      <c r="AGF75" s="1">
        <v>17935000</v>
      </c>
      <c r="AGG75" s="3">
        <f t="shared" si="546"/>
        <v>261605290.5</v>
      </c>
      <c r="AGL75" s="3" t="str">
        <f t="shared" si="547"/>
        <v/>
      </c>
      <c r="AGQ75" s="3" t="str">
        <f t="shared" si="548"/>
        <v/>
      </c>
      <c r="AGS75" s="6">
        <v>36889</v>
      </c>
      <c r="AGT75" s="1">
        <v>4.375</v>
      </c>
      <c r="AGU75" s="1">
        <v>989300</v>
      </c>
      <c r="AGV75" s="3">
        <f t="shared" si="549"/>
        <v>4328187.5</v>
      </c>
      <c r="AGX75" s="6">
        <v>36889</v>
      </c>
      <c r="AGY75" s="1">
        <v>33.0625</v>
      </c>
      <c r="AGZ75" s="1">
        <v>17451600</v>
      </c>
      <c r="AHA75" s="3">
        <f t="shared" si="550"/>
        <v>576993525</v>
      </c>
      <c r="AHC75" s="6">
        <v>36889</v>
      </c>
      <c r="AHD75" s="1">
        <v>2.8125</v>
      </c>
      <c r="AHE75" s="1">
        <v>1136000</v>
      </c>
      <c r="AHF75" s="3">
        <f t="shared" si="551"/>
        <v>3195000</v>
      </c>
      <c r="AHK75" s="3" t="str">
        <f t="shared" si="552"/>
        <v/>
      </c>
      <c r="AHP75" s="3" t="str">
        <f t="shared" si="553"/>
        <v/>
      </c>
      <c r="AHU75" s="3" t="str">
        <f t="shared" si="554"/>
        <v/>
      </c>
      <c r="AHZ75" s="3" t="str">
        <f t="shared" si="555"/>
        <v/>
      </c>
      <c r="AIE75" s="3" t="str">
        <f t="shared" si="556"/>
        <v/>
      </c>
      <c r="AIJ75" s="3" t="str">
        <f t="shared" si="557"/>
        <v/>
      </c>
      <c r="AIO75" s="3" t="str">
        <f t="shared" si="558"/>
        <v/>
      </c>
      <c r="AIT75" s="3" t="str">
        <f t="shared" si="559"/>
        <v/>
      </c>
      <c r="AIY75" s="3" t="str">
        <f t="shared" si="560"/>
        <v/>
      </c>
      <c r="AJD75" s="3" t="str">
        <f t="shared" si="561"/>
        <v/>
      </c>
      <c r="AJI75" s="3" t="str">
        <f t="shared" si="562"/>
        <v/>
      </c>
      <c r="AJN75" s="3" t="str">
        <f t="shared" si="563"/>
        <v/>
      </c>
      <c r="AJS75" s="3" t="str">
        <f t="shared" si="564"/>
        <v/>
      </c>
      <c r="AJX75" s="3" t="str">
        <f t="shared" si="565"/>
        <v/>
      </c>
      <c r="AKC75" s="3" t="str">
        <f t="shared" si="566"/>
        <v/>
      </c>
      <c r="AKH75" s="3" t="str">
        <f t="shared" si="567"/>
        <v/>
      </c>
      <c r="AKM75" s="3" t="str">
        <f t="shared" si="568"/>
        <v/>
      </c>
      <c r="AKR75" s="3" t="str">
        <f t="shared" si="569"/>
        <v/>
      </c>
      <c r="AKT75" s="6">
        <v>36889</v>
      </c>
      <c r="AKU75" s="1">
        <v>9.25</v>
      </c>
      <c r="AKV75" s="1">
        <v>479400</v>
      </c>
      <c r="AKW75" s="3">
        <f t="shared" si="570"/>
        <v>4434450</v>
      </c>
      <c r="AKY75" s="6">
        <v>36889</v>
      </c>
      <c r="AKZ75" s="1">
        <v>90</v>
      </c>
      <c r="ALA75" s="1">
        <v>578222</v>
      </c>
      <c r="ALB75" s="3">
        <f t="shared" si="571"/>
        <v>52039980</v>
      </c>
      <c r="ALG75" s="3" t="str">
        <f t="shared" si="572"/>
        <v/>
      </c>
      <c r="ALI75" s="6">
        <v>36889</v>
      </c>
      <c r="ALJ75" s="1">
        <v>4</v>
      </c>
      <c r="ALK75" s="1">
        <v>22994900</v>
      </c>
      <c r="ALL75" s="3">
        <f t="shared" si="573"/>
        <v>91979600</v>
      </c>
      <c r="ALQ75" s="3" t="str">
        <f t="shared" si="574"/>
        <v/>
      </c>
      <c r="ALV75" s="3" t="str">
        <f t="shared" si="575"/>
        <v/>
      </c>
      <c r="AMA75" s="3" t="str">
        <f t="shared" si="576"/>
        <v/>
      </c>
      <c r="AMF75" s="3" t="str">
        <f t="shared" si="577"/>
        <v/>
      </c>
      <c r="AMK75" s="3" t="str">
        <f t="shared" si="578"/>
        <v/>
      </c>
      <c r="AMP75" s="3" t="str">
        <f t="shared" si="579"/>
        <v/>
      </c>
      <c r="AMU75" s="3" t="str">
        <f t="shared" si="580"/>
        <v/>
      </c>
      <c r="AMZ75" s="3" t="str">
        <f t="shared" si="581"/>
        <v/>
      </c>
      <c r="ANB75" s="6">
        <v>36889</v>
      </c>
      <c r="ANC75" s="1">
        <v>13.8125</v>
      </c>
      <c r="AND75" s="1">
        <v>17061600</v>
      </c>
      <c r="ANE75" s="3">
        <f t="shared" si="582"/>
        <v>235663350</v>
      </c>
      <c r="ANJ75" s="3" t="str">
        <f t="shared" si="583"/>
        <v/>
      </c>
      <c r="ANO75" s="3" t="str">
        <f t="shared" si="584"/>
        <v/>
      </c>
      <c r="ANT75" s="3" t="str">
        <f t="shared" si="585"/>
        <v/>
      </c>
      <c r="ANV75" s="6">
        <v>36889</v>
      </c>
      <c r="ANW75" s="1">
        <v>14.625</v>
      </c>
      <c r="ANX75" s="1">
        <v>16789200</v>
      </c>
      <c r="ANY75" s="3">
        <f t="shared" si="586"/>
        <v>245542050</v>
      </c>
      <c r="AOD75" s="3" t="str">
        <f t="shared" si="587"/>
        <v/>
      </c>
      <c r="AOI75" s="3" t="str">
        <f t="shared" si="588"/>
        <v/>
      </c>
      <c r="AOK75" s="6">
        <v>36889</v>
      </c>
      <c r="AOL75" s="1">
        <v>190</v>
      </c>
      <c r="AOM75" s="1">
        <v>65203</v>
      </c>
      <c r="AON75" s="3">
        <f t="shared" si="589"/>
        <v>12388570</v>
      </c>
      <c r="AOS75" s="3" t="str">
        <f t="shared" si="590"/>
        <v/>
      </c>
      <c r="AOX75" s="3" t="str">
        <f t="shared" si="591"/>
        <v/>
      </c>
      <c r="APC75" s="3" t="str">
        <f t="shared" si="592"/>
        <v/>
      </c>
      <c r="APH75" s="3" t="str">
        <f t="shared" si="593"/>
        <v/>
      </c>
      <c r="APM75" s="3" t="str">
        <f t="shared" si="594"/>
        <v/>
      </c>
      <c r="APR75" s="3" t="str">
        <f t="shared" si="595"/>
        <v/>
      </c>
      <c r="APW75" s="3" t="str">
        <f t="shared" si="596"/>
        <v/>
      </c>
      <c r="AQB75" s="3" t="str">
        <f t="shared" si="597"/>
        <v/>
      </c>
      <c r="AQG75" s="3" t="str">
        <f t="shared" si="598"/>
        <v/>
      </c>
      <c r="AQL75" s="3" t="str">
        <f t="shared" si="599"/>
        <v/>
      </c>
      <c r="AQQ75" s="3" t="str">
        <f t="shared" si="600"/>
        <v/>
      </c>
      <c r="AQS75" s="6">
        <v>36889</v>
      </c>
      <c r="AQT75" s="1">
        <v>5.9375</v>
      </c>
      <c r="AQU75" s="1">
        <v>3443800</v>
      </c>
      <c r="AQV75" s="3">
        <f t="shared" si="601"/>
        <v>20447562.5</v>
      </c>
      <c r="ARA75" s="3" t="str">
        <f t="shared" si="602"/>
        <v/>
      </c>
      <c r="ARF75" s="3" t="str">
        <f t="shared" si="603"/>
        <v/>
      </c>
      <c r="ARH75" s="6">
        <v>36889</v>
      </c>
      <c r="ARI75" s="1">
        <v>1.875</v>
      </c>
      <c r="ARJ75" s="1">
        <v>13976300</v>
      </c>
      <c r="ARK75" s="3">
        <f t="shared" si="604"/>
        <v>26205562.5</v>
      </c>
      <c r="ARP75" s="3" t="str">
        <f t="shared" si="605"/>
        <v/>
      </c>
      <c r="ARU75" s="3" t="str">
        <f t="shared" si="606"/>
        <v/>
      </c>
      <c r="ARZ75" s="3" t="str">
        <f t="shared" si="607"/>
        <v/>
      </c>
      <c r="ASE75" s="3" t="str">
        <f t="shared" si="608"/>
        <v/>
      </c>
      <c r="ASJ75" s="3" t="str">
        <f t="shared" si="609"/>
        <v/>
      </c>
      <c r="ASO75" s="3" t="str">
        <f t="shared" si="610"/>
        <v/>
      </c>
      <c r="AST75" s="3" t="str">
        <f t="shared" si="611"/>
        <v/>
      </c>
      <c r="ASY75" s="3" t="str">
        <f t="shared" si="612"/>
        <v/>
      </c>
      <c r="ATD75" s="3" t="str">
        <f t="shared" si="613"/>
        <v/>
      </c>
      <c r="ATF75" s="6">
        <v>36889</v>
      </c>
      <c r="ATG75" s="1">
        <v>39.125</v>
      </c>
      <c r="ATH75" s="1">
        <v>416740800</v>
      </c>
      <c r="ATI75" s="3">
        <f t="shared" si="614"/>
        <v>16304983800</v>
      </c>
      <c r="ATN75" s="3" t="str">
        <f t="shared" si="615"/>
        <v/>
      </c>
      <c r="ATS75" s="3" t="str">
        <f t="shared" si="616"/>
        <v/>
      </c>
      <c r="ATX75" s="3" t="str">
        <f t="shared" si="617"/>
        <v/>
      </c>
      <c r="ATZ75" s="6">
        <v>36889</v>
      </c>
      <c r="AUA75" s="1">
        <v>17</v>
      </c>
      <c r="AUB75" s="1">
        <v>1125000</v>
      </c>
      <c r="AUC75" s="3">
        <f t="shared" si="618"/>
        <v>19125000</v>
      </c>
      <c r="AUH75" s="3" t="str">
        <f t="shared" si="619"/>
        <v/>
      </c>
      <c r="AUM75" s="3" t="str">
        <f t="shared" si="620"/>
        <v/>
      </c>
      <c r="AUR75" s="3" t="str">
        <f t="shared" si="621"/>
        <v/>
      </c>
      <c r="AUW75" s="3" t="str">
        <f t="shared" si="622"/>
        <v/>
      </c>
      <c r="AVB75" s="3" t="str">
        <f t="shared" si="623"/>
        <v/>
      </c>
      <c r="AVD75" s="6">
        <v>36889</v>
      </c>
      <c r="AVE75" s="1">
        <v>36.125</v>
      </c>
      <c r="AVF75" s="1">
        <v>248859800</v>
      </c>
      <c r="AVG75" s="3">
        <f t="shared" si="624"/>
        <v>8990060275</v>
      </c>
      <c r="AVI75" s="6">
        <v>36889</v>
      </c>
      <c r="AVJ75" s="1">
        <v>47</v>
      </c>
      <c r="AVK75" s="1">
        <v>21397200</v>
      </c>
      <c r="AVL75" s="3">
        <f t="shared" si="625"/>
        <v>1005668400</v>
      </c>
      <c r="AVQ75" s="3" t="str">
        <f t="shared" si="626"/>
        <v/>
      </c>
      <c r="AVV75" s="3" t="str">
        <f t="shared" si="627"/>
        <v/>
      </c>
      <c r="AWA75" s="3" t="str">
        <f t="shared" si="628"/>
        <v/>
      </c>
      <c r="AWF75" s="3" t="str">
        <f t="shared" si="629"/>
        <v/>
      </c>
      <c r="AWK75" s="3" t="str">
        <f t="shared" si="630"/>
        <v/>
      </c>
      <c r="AWP75" s="3" t="str">
        <f t="shared" si="631"/>
        <v/>
      </c>
      <c r="AWU75" s="3" t="str">
        <f t="shared" si="632"/>
        <v/>
      </c>
      <c r="AWZ75" s="3" t="str">
        <f t="shared" si="633"/>
        <v/>
      </c>
      <c r="AXE75" s="3" t="str">
        <f t="shared" si="634"/>
        <v/>
      </c>
      <c r="AXG75" s="6">
        <v>36889</v>
      </c>
      <c r="AXH75" s="1">
        <v>2.3906000000000001</v>
      </c>
      <c r="AXI75" s="1">
        <v>5094800</v>
      </c>
      <c r="AXJ75" s="3">
        <f t="shared" si="635"/>
        <v>12179628.880000001</v>
      </c>
      <c r="AXO75" s="3" t="str">
        <f t="shared" si="636"/>
        <v/>
      </c>
      <c r="AXT75" s="3" t="str">
        <f t="shared" si="637"/>
        <v/>
      </c>
      <c r="AXY75" s="3" t="str">
        <f t="shared" si="638"/>
        <v/>
      </c>
      <c r="AYD75" s="3" t="str">
        <f t="shared" si="639"/>
        <v/>
      </c>
      <c r="AYF75" s="6">
        <v>36889</v>
      </c>
      <c r="AYG75" s="1">
        <v>13.9375</v>
      </c>
      <c r="AYH75" s="1">
        <v>81492500</v>
      </c>
      <c r="AYI75" s="3">
        <f t="shared" si="640"/>
        <v>1135801718.75</v>
      </c>
      <c r="AYN75" s="3" t="str">
        <f t="shared" si="641"/>
        <v/>
      </c>
      <c r="AYP75" s="6">
        <v>36889</v>
      </c>
      <c r="AYQ75" s="1">
        <v>13.5</v>
      </c>
      <c r="AYR75" s="1">
        <v>1442400</v>
      </c>
      <c r="AYS75" s="3">
        <f t="shared" si="642"/>
        <v>19472400</v>
      </c>
      <c r="AYX75" s="3" t="str">
        <f t="shared" si="643"/>
        <v/>
      </c>
      <c r="AYZ75" s="6">
        <v>36889</v>
      </c>
      <c r="AZA75" s="1">
        <v>189.60720000000001</v>
      </c>
      <c r="AZB75" s="1">
        <v>256261764</v>
      </c>
      <c r="AZC75" s="3">
        <f t="shared" si="644"/>
        <v>48589075539.1008</v>
      </c>
      <c r="AZH75" s="3" t="str">
        <f t="shared" si="645"/>
        <v/>
      </c>
      <c r="AZJ75" s="6">
        <v>36889</v>
      </c>
      <c r="AZK75" s="1">
        <v>11.5</v>
      </c>
      <c r="AZL75" s="1">
        <v>30241700</v>
      </c>
      <c r="AZM75" s="3">
        <f t="shared" si="646"/>
        <v>347779550</v>
      </c>
      <c r="AZR75" s="3" t="str">
        <f t="shared" si="647"/>
        <v/>
      </c>
      <c r="AZT75" s="6">
        <v>36889</v>
      </c>
      <c r="AZU75" s="1">
        <v>74.015600000000006</v>
      </c>
      <c r="AZV75" s="1">
        <v>39832000</v>
      </c>
      <c r="AZW75" s="3">
        <f t="shared" si="648"/>
        <v>2948189379.2000003</v>
      </c>
      <c r="BAB75" s="3" t="str">
        <f t="shared" si="649"/>
        <v/>
      </c>
      <c r="BAG75" s="3" t="str">
        <f t="shared" si="650"/>
        <v/>
      </c>
      <c r="BAL75" s="3" t="str">
        <f t="shared" si="651"/>
        <v/>
      </c>
      <c r="BAQ75" s="3" t="str">
        <f t="shared" si="652"/>
        <v/>
      </c>
      <c r="BAS75" s="6">
        <v>36889</v>
      </c>
      <c r="BAT75" s="1">
        <v>232</v>
      </c>
      <c r="BAU75" s="1">
        <v>21904738</v>
      </c>
      <c r="BAV75" s="3">
        <f t="shared" si="653"/>
        <v>5081899216</v>
      </c>
      <c r="BBA75" s="3" t="str">
        <f t="shared" si="654"/>
        <v/>
      </c>
      <c r="BBF75" s="3" t="str">
        <f t="shared" si="655"/>
        <v/>
      </c>
      <c r="BBK75" s="3" t="str">
        <f t="shared" si="656"/>
        <v/>
      </c>
      <c r="BBP75" s="3" t="str">
        <f t="shared" si="657"/>
        <v/>
      </c>
      <c r="BBU75" s="3" t="str">
        <f t="shared" si="658"/>
        <v/>
      </c>
      <c r="BBW75" s="6">
        <v>36889</v>
      </c>
      <c r="BBX75" s="1">
        <v>229.875</v>
      </c>
      <c r="BBY75" s="1">
        <v>96226786</v>
      </c>
      <c r="BBZ75" s="3">
        <f t="shared" si="659"/>
        <v>22120132431.75</v>
      </c>
      <c r="BCE75" s="3" t="str">
        <f t="shared" si="660"/>
        <v/>
      </c>
      <c r="BCJ75" s="3" t="str">
        <f t="shared" si="661"/>
        <v/>
      </c>
      <c r="BCO75" s="3" t="str">
        <f t="shared" si="662"/>
        <v/>
      </c>
      <c r="BCT75" s="3" t="str">
        <f t="shared" si="663"/>
        <v/>
      </c>
      <c r="BCY75" s="3" t="str">
        <f t="shared" si="664"/>
        <v/>
      </c>
      <c r="BDD75" s="3" t="str">
        <f t="shared" si="665"/>
        <v/>
      </c>
      <c r="BDI75" s="3" t="str">
        <f t="shared" si="666"/>
        <v/>
      </c>
      <c r="BDN75" s="3" t="str">
        <f t="shared" si="667"/>
        <v/>
      </c>
      <c r="BDS75" s="3" t="str">
        <f t="shared" si="668"/>
        <v/>
      </c>
      <c r="BDU75" s="6">
        <v>36889</v>
      </c>
      <c r="BDV75" s="1">
        <v>50.5</v>
      </c>
      <c r="BDW75" s="1">
        <v>44823200</v>
      </c>
      <c r="BDX75" s="3">
        <f t="shared" si="669"/>
        <v>2263571600</v>
      </c>
      <c r="BDZ75" s="6">
        <v>36889</v>
      </c>
      <c r="BEA75" s="1">
        <v>33.125</v>
      </c>
      <c r="BEB75" s="1">
        <v>329221800</v>
      </c>
      <c r="BEC75" s="3">
        <f t="shared" si="670"/>
        <v>10905472125</v>
      </c>
      <c r="BEH75" s="3" t="str">
        <f t="shared" si="671"/>
        <v/>
      </c>
      <c r="BEM75" s="3" t="str">
        <f t="shared" si="672"/>
        <v/>
      </c>
      <c r="BER75" s="3" t="str">
        <f t="shared" si="673"/>
        <v/>
      </c>
      <c r="BET75" s="6">
        <v>36889</v>
      </c>
      <c r="BEU75" s="1">
        <v>10</v>
      </c>
      <c r="BEV75" s="1">
        <v>91968200</v>
      </c>
      <c r="BEW75" s="3">
        <f t="shared" si="674"/>
        <v>919682000</v>
      </c>
      <c r="BEY75" s="6">
        <v>36889</v>
      </c>
      <c r="BEZ75" s="1">
        <v>15.1111</v>
      </c>
      <c r="BFA75" s="1">
        <v>10304888</v>
      </c>
      <c r="BFB75" s="3">
        <f t="shared" si="675"/>
        <v>155718193.05680001</v>
      </c>
      <c r="BFG75" s="3" t="str">
        <f t="shared" si="676"/>
        <v/>
      </c>
      <c r="BFL75" s="3" t="str">
        <f t="shared" si="677"/>
        <v/>
      </c>
      <c r="BFN75" s="6">
        <v>36889</v>
      </c>
      <c r="BFO75" s="1">
        <v>91.8125</v>
      </c>
      <c r="BFP75" s="1">
        <v>660550100</v>
      </c>
      <c r="BFQ75" s="3">
        <f t="shared" si="678"/>
        <v>60646756056.25</v>
      </c>
      <c r="BFS75" s="6">
        <v>36889</v>
      </c>
      <c r="BFT75" s="1">
        <v>3.133</v>
      </c>
      <c r="BFU75" s="1">
        <v>207022700</v>
      </c>
      <c r="BFV75" s="3">
        <f t="shared" si="679"/>
        <v>648602119.10000002</v>
      </c>
      <c r="BGA75" s="3" t="str">
        <f t="shared" si="680"/>
        <v/>
      </c>
      <c r="BGF75" s="3" t="str">
        <f t="shared" si="681"/>
        <v/>
      </c>
      <c r="BGK75" s="3" t="str">
        <f t="shared" si="682"/>
        <v/>
      </c>
      <c r="BGM75" s="6">
        <v>36889</v>
      </c>
      <c r="BGN75" s="1">
        <v>32.5</v>
      </c>
      <c r="BGO75" s="1">
        <v>21996600</v>
      </c>
      <c r="BGP75" s="3">
        <f t="shared" si="683"/>
        <v>714889500</v>
      </c>
      <c r="BGR75" s="6">
        <v>36889</v>
      </c>
      <c r="BGS75" s="1">
        <v>26.5</v>
      </c>
      <c r="BGT75" s="1">
        <v>64174600</v>
      </c>
      <c r="BGU75" s="3">
        <f t="shared" si="684"/>
        <v>1700626900</v>
      </c>
      <c r="BGZ75" s="3" t="str">
        <f t="shared" si="685"/>
        <v/>
      </c>
      <c r="BHB75" s="6">
        <v>36889</v>
      </c>
      <c r="BHC75" s="1">
        <v>14.625</v>
      </c>
      <c r="BHD75" s="1">
        <v>22708100</v>
      </c>
      <c r="BHE75" s="3">
        <f t="shared" si="686"/>
        <v>332105962.5</v>
      </c>
      <c r="BHJ75" s="3" t="str">
        <f t="shared" si="687"/>
        <v/>
      </c>
      <c r="BHL75" s="6">
        <v>36889</v>
      </c>
      <c r="BHM75" s="1">
        <v>28.5</v>
      </c>
      <c r="BHN75" s="1">
        <v>592737500</v>
      </c>
      <c r="BHO75" s="3">
        <f t="shared" si="688"/>
        <v>16893018750</v>
      </c>
      <c r="BHQ75" s="6">
        <v>36889</v>
      </c>
      <c r="BHR75" s="1">
        <v>15.0404</v>
      </c>
      <c r="BHS75" s="1">
        <v>54569200</v>
      </c>
      <c r="BHT75" s="3">
        <f t="shared" si="689"/>
        <v>820742595.67999995</v>
      </c>
      <c r="BHV75" s="6">
        <v>36889</v>
      </c>
      <c r="BHW75" s="1">
        <v>34.563000000000002</v>
      </c>
      <c r="BHX75" s="1">
        <v>61741100</v>
      </c>
      <c r="BHY75" s="3">
        <f t="shared" si="690"/>
        <v>2133957639.3000002</v>
      </c>
      <c r="BIA75" s="6">
        <v>36889</v>
      </c>
      <c r="BIB75" s="1">
        <v>126.0625</v>
      </c>
      <c r="BIC75" s="1">
        <v>949281600</v>
      </c>
      <c r="BID75" s="3">
        <f t="shared" si="691"/>
        <v>119668811700</v>
      </c>
      <c r="BII75" s="3" t="str">
        <f t="shared" si="692"/>
        <v/>
      </c>
      <c r="BIK75" s="6">
        <v>36889</v>
      </c>
      <c r="BIL75" s="1">
        <v>4</v>
      </c>
      <c r="BIM75" s="1">
        <v>108191400</v>
      </c>
      <c r="BIN75" s="3">
        <f t="shared" si="693"/>
        <v>432765600</v>
      </c>
      <c r="BIP75" s="6">
        <v>36889</v>
      </c>
      <c r="BIQ75" s="1">
        <v>25.5</v>
      </c>
      <c r="BIR75" s="1">
        <v>244544800</v>
      </c>
      <c r="BIS75" s="3">
        <f t="shared" si="694"/>
        <v>6235892400</v>
      </c>
      <c r="BIU75" s="6">
        <v>36889</v>
      </c>
      <c r="BIV75" s="1">
        <v>27.5</v>
      </c>
      <c r="BIW75" s="1">
        <v>77807400</v>
      </c>
      <c r="BIX75" s="3">
        <f t="shared" si="695"/>
        <v>2139703500</v>
      </c>
      <c r="BIZ75" s="6">
        <v>36889</v>
      </c>
      <c r="BJA75" s="1">
        <v>64.1875</v>
      </c>
      <c r="BJB75" s="1">
        <v>656674900</v>
      </c>
      <c r="BJC75" s="3">
        <f t="shared" si="696"/>
        <v>42150320143.75</v>
      </c>
      <c r="BJH75" s="3" t="str">
        <f t="shared" si="697"/>
        <v/>
      </c>
      <c r="BJJ75" s="6">
        <v>36889</v>
      </c>
      <c r="BJK75" s="1">
        <v>23.718800000000002</v>
      </c>
      <c r="BJL75" s="1">
        <v>120714400</v>
      </c>
      <c r="BJM75" s="3">
        <f t="shared" si="698"/>
        <v>2863200710.7200003</v>
      </c>
      <c r="BJR75" s="3" t="str">
        <f t="shared" si="699"/>
        <v/>
      </c>
      <c r="BJT75" s="6">
        <v>36889</v>
      </c>
      <c r="BJU75" s="1">
        <v>13.8125</v>
      </c>
      <c r="BJV75" s="1">
        <v>478360000</v>
      </c>
      <c r="BJW75" s="3">
        <f t="shared" si="700"/>
        <v>6607347500</v>
      </c>
      <c r="BKB75" s="3" t="str">
        <f t="shared" si="701"/>
        <v/>
      </c>
      <c r="BKG75" s="3" t="str">
        <f t="shared" si="702"/>
        <v/>
      </c>
      <c r="BKI75" s="6">
        <v>36889</v>
      </c>
      <c r="BKJ75" s="1">
        <v>47.8125</v>
      </c>
      <c r="BKK75" s="1">
        <v>262387700</v>
      </c>
      <c r="BKL75" s="3">
        <f t="shared" si="703"/>
        <v>12545411906.25</v>
      </c>
      <c r="BKQ75" s="3" t="str">
        <f t="shared" si="704"/>
        <v/>
      </c>
      <c r="BKV75" s="3" t="str">
        <f t="shared" si="705"/>
        <v/>
      </c>
      <c r="BKX75" s="6">
        <v>36889</v>
      </c>
      <c r="BKY75" s="1">
        <v>35.5</v>
      </c>
      <c r="BKZ75" s="1">
        <v>78420400</v>
      </c>
      <c r="BLA75" s="3">
        <f t="shared" si="706"/>
        <v>2783924200</v>
      </c>
      <c r="BLC75" s="6">
        <v>36889</v>
      </c>
      <c r="BLD75" s="1">
        <v>33.6875</v>
      </c>
      <c r="BLE75" s="1">
        <v>390633200</v>
      </c>
      <c r="BLF75" s="3">
        <f t="shared" si="707"/>
        <v>13159455925</v>
      </c>
      <c r="BLH75" s="6">
        <v>36889</v>
      </c>
      <c r="BLI75" s="1">
        <v>54.75</v>
      </c>
      <c r="BLJ75" s="1">
        <v>2939800</v>
      </c>
      <c r="BLK75" s="3">
        <f t="shared" si="708"/>
        <v>160954050</v>
      </c>
      <c r="BLM75" s="6">
        <v>36889</v>
      </c>
      <c r="BLN75" s="1">
        <v>46.125</v>
      </c>
      <c r="BLO75" s="1">
        <v>688894904</v>
      </c>
      <c r="BLP75" s="3">
        <f t="shared" si="709"/>
        <v>31775277447</v>
      </c>
      <c r="BLR75" s="6">
        <v>36889</v>
      </c>
      <c r="BLS75" s="1">
        <v>4.1718999999999999</v>
      </c>
      <c r="BLT75" s="1">
        <v>721713600</v>
      </c>
      <c r="BLU75" s="3">
        <f t="shared" si="710"/>
        <v>3010916967.8400002</v>
      </c>
      <c r="BLZ75" s="3" t="str">
        <f t="shared" si="711"/>
        <v/>
      </c>
      <c r="BMB75" s="6">
        <v>36889</v>
      </c>
      <c r="BMC75" s="1">
        <v>36.8889</v>
      </c>
      <c r="BMD75" s="1">
        <v>177841800</v>
      </c>
      <c r="BME75" s="3">
        <f t="shared" si="712"/>
        <v>6560388376.0199995</v>
      </c>
      <c r="BMJ75" s="3" t="str">
        <f t="shared" si="713"/>
        <v/>
      </c>
      <c r="BML75" s="6">
        <v>36889</v>
      </c>
      <c r="BMM75" s="1">
        <v>12.7</v>
      </c>
      <c r="BMN75" s="1">
        <v>107459400</v>
      </c>
      <c r="BMO75" s="3">
        <f t="shared" si="714"/>
        <v>1364734380</v>
      </c>
      <c r="BMQ75" s="6">
        <v>36889</v>
      </c>
      <c r="BMR75" s="1">
        <v>2.4375</v>
      </c>
      <c r="BMS75" s="1">
        <v>145074300</v>
      </c>
      <c r="BMT75" s="3">
        <f t="shared" si="715"/>
        <v>353618606.25</v>
      </c>
      <c r="BMY75" s="3" t="str">
        <f t="shared" si="716"/>
        <v/>
      </c>
      <c r="BND75" s="3" t="str">
        <f t="shared" si="717"/>
        <v/>
      </c>
      <c r="BNF75" s="6">
        <v>36889</v>
      </c>
      <c r="BNG75" s="1">
        <v>20</v>
      </c>
      <c r="BNH75" s="1">
        <v>105889000</v>
      </c>
      <c r="BNI75" s="3">
        <f t="shared" si="718"/>
        <v>2117780000</v>
      </c>
      <c r="BNK75" s="6">
        <v>36889</v>
      </c>
      <c r="BNL75" s="1">
        <v>35.89</v>
      </c>
      <c r="BNM75" s="1">
        <v>108636700</v>
      </c>
      <c r="BNN75" s="3">
        <f t="shared" si="719"/>
        <v>3898971163</v>
      </c>
      <c r="BNP75" s="6">
        <v>36889</v>
      </c>
      <c r="BNQ75" s="1">
        <v>14.5</v>
      </c>
      <c r="BNR75" s="1">
        <v>271768900</v>
      </c>
      <c r="BNS75" s="3">
        <f t="shared" si="720"/>
        <v>3940649050</v>
      </c>
      <c r="BNU75" s="6">
        <v>36889</v>
      </c>
      <c r="BNV75" s="1">
        <v>25.8125</v>
      </c>
      <c r="BNW75" s="1">
        <v>11970900</v>
      </c>
      <c r="BNX75" s="3">
        <f t="shared" si="721"/>
        <v>308998856.25</v>
      </c>
      <c r="BNZ75" s="6">
        <v>36889</v>
      </c>
      <c r="BOA75" s="1">
        <v>21.3125</v>
      </c>
      <c r="BOB75" s="1">
        <v>236787800</v>
      </c>
      <c r="BOC75" s="3">
        <f t="shared" si="722"/>
        <v>5046539987.5</v>
      </c>
      <c r="BOH75" s="3" t="str">
        <f t="shared" si="723"/>
        <v/>
      </c>
      <c r="BOJ75" s="6">
        <v>36889</v>
      </c>
      <c r="BOK75" s="1">
        <v>14.329599999999999</v>
      </c>
      <c r="BOL75" s="1">
        <v>597514500</v>
      </c>
      <c r="BOM75" s="3">
        <f t="shared" si="724"/>
        <v>8562143779.1999998</v>
      </c>
      <c r="BOO75" s="6">
        <v>36889</v>
      </c>
      <c r="BOP75" s="1">
        <v>19.719000000000001</v>
      </c>
      <c r="BOQ75" s="1">
        <v>483542000</v>
      </c>
      <c r="BOR75" s="3">
        <f t="shared" si="725"/>
        <v>9534964698</v>
      </c>
      <c r="BOT75" s="6">
        <v>36889</v>
      </c>
      <c r="BOU75" s="1">
        <v>3.4722</v>
      </c>
      <c r="BOV75" s="1">
        <v>1186745200</v>
      </c>
      <c r="BOW75" s="3">
        <f t="shared" si="726"/>
        <v>4120616683.4400001</v>
      </c>
      <c r="BOY75" s="6">
        <v>36889</v>
      </c>
      <c r="BOZ75" s="1">
        <v>5.6669999999999998</v>
      </c>
      <c r="BPA75" s="1">
        <v>13965600</v>
      </c>
      <c r="BPB75" s="3">
        <f t="shared" si="727"/>
        <v>79143055.200000003</v>
      </c>
      <c r="BPG75" s="3" t="str">
        <f t="shared" si="728"/>
        <v/>
      </c>
      <c r="BPI75" s="6">
        <v>36889</v>
      </c>
      <c r="BPJ75" s="1">
        <v>28.375</v>
      </c>
      <c r="BPK75" s="1">
        <v>252007600</v>
      </c>
      <c r="BPL75" s="3">
        <f t="shared" si="729"/>
        <v>7150715650</v>
      </c>
      <c r="BPQ75" s="3" t="str">
        <f t="shared" si="730"/>
        <v/>
      </c>
      <c r="BPS75" s="6">
        <v>36889</v>
      </c>
      <c r="BPT75" s="1">
        <v>19.093800000000002</v>
      </c>
      <c r="BPU75" s="1">
        <v>2379425400</v>
      </c>
      <c r="BPV75" s="3">
        <f t="shared" si="731"/>
        <v>45432272702.520004</v>
      </c>
      <c r="BQA75" s="3" t="str">
        <f t="shared" si="732"/>
        <v/>
      </c>
      <c r="BQF75" s="3" t="str">
        <f t="shared" si="733"/>
        <v/>
      </c>
      <c r="BQK75" s="3" t="str">
        <f t="shared" si="734"/>
        <v/>
      </c>
      <c r="BQM75" s="6">
        <v>36889</v>
      </c>
      <c r="BQN75" s="1">
        <v>29.093800000000002</v>
      </c>
      <c r="BQO75" s="1">
        <v>563632000</v>
      </c>
      <c r="BQP75" s="3">
        <f t="shared" si="735"/>
        <v>16398196681.6</v>
      </c>
      <c r="BQU75" s="3" t="str">
        <f t="shared" si="736"/>
        <v/>
      </c>
      <c r="BQW75" s="6">
        <v>36889</v>
      </c>
      <c r="BQX75" s="1">
        <v>2.5918000000000001</v>
      </c>
      <c r="BQY75" s="1">
        <v>1905145600</v>
      </c>
      <c r="BQZ75" s="3">
        <f t="shared" si="737"/>
        <v>4937756366.0799999</v>
      </c>
      <c r="BRB75" s="6">
        <v>36889</v>
      </c>
      <c r="BRC75" s="1">
        <v>5.4608999999999996</v>
      </c>
      <c r="BRD75" s="1">
        <v>799632000</v>
      </c>
      <c r="BRE75" s="3">
        <f t="shared" si="738"/>
        <v>4366710388.8000002</v>
      </c>
      <c r="BRG75" s="6">
        <v>36889</v>
      </c>
      <c r="BRH75" s="1">
        <v>38.25</v>
      </c>
      <c r="BRI75" s="1">
        <v>4302264792</v>
      </c>
      <c r="BRJ75" s="3">
        <f t="shared" si="739"/>
        <v>164561628294</v>
      </c>
      <c r="BRL75" s="6">
        <v>36889</v>
      </c>
      <c r="BRM75" s="1">
        <v>30.0625</v>
      </c>
      <c r="BRN75" s="1">
        <v>3752242200</v>
      </c>
      <c r="BRO75" s="3">
        <f t="shared" si="740"/>
        <v>112801781137.5</v>
      </c>
      <c r="BRQ75" s="6">
        <v>36889</v>
      </c>
      <c r="BRR75" s="1">
        <v>29.0625</v>
      </c>
      <c r="BRS75" s="1">
        <v>3431120000</v>
      </c>
      <c r="BRT75" s="3">
        <f t="shared" si="741"/>
        <v>99716925000</v>
      </c>
      <c r="BRV75" s="6">
        <v>36889</v>
      </c>
      <c r="BRW75" s="1">
        <v>42.218800000000002</v>
      </c>
      <c r="BRX75" s="1">
        <v>253548400</v>
      </c>
      <c r="BRY75" s="3">
        <f t="shared" si="742"/>
        <v>10704509189.92</v>
      </c>
      <c r="BSD75" s="3" t="str">
        <f t="shared" si="743"/>
        <v/>
      </c>
      <c r="BSF75" s="6">
        <v>36889</v>
      </c>
      <c r="BSG75" s="1">
        <v>27.843800000000002</v>
      </c>
      <c r="BSH75" s="1">
        <v>493279600</v>
      </c>
      <c r="BSI75" s="3">
        <f t="shared" si="744"/>
        <v>13734778526.480001</v>
      </c>
      <c r="BSN75" s="3" t="str">
        <f t="shared" si="745"/>
        <v/>
      </c>
      <c r="BSS75" s="3" t="str">
        <f t="shared" si="746"/>
        <v/>
      </c>
      <c r="BSU75" s="6">
        <v>36889</v>
      </c>
      <c r="BSV75" s="1">
        <v>1.0625</v>
      </c>
      <c r="BSW75" s="1">
        <v>9813689200</v>
      </c>
      <c r="BSX75" s="3">
        <f t="shared" si="747"/>
        <v>10427044775</v>
      </c>
    </row>
    <row r="76" spans="2:1020 1025:1870" x14ac:dyDescent="0.2">
      <c r="B76" s="6">
        <v>36798</v>
      </c>
      <c r="C76" s="1">
        <v>2399.9998000000001</v>
      </c>
      <c r="D76" s="1">
        <v>1</v>
      </c>
      <c r="E76" s="3">
        <f t="shared" si="374"/>
        <v>2399.9998000000001</v>
      </c>
      <c r="G76" s="6">
        <v>36707</v>
      </c>
      <c r="H76" s="1">
        <v>9.125</v>
      </c>
      <c r="I76" s="1">
        <v>22201300</v>
      </c>
      <c r="J76" s="3">
        <f t="shared" si="375"/>
        <v>202586862.5</v>
      </c>
      <c r="O76" s="3" t="str">
        <f t="shared" si="376"/>
        <v/>
      </c>
      <c r="T76" s="3" t="str">
        <f t="shared" si="377"/>
        <v/>
      </c>
      <c r="Y76" s="3" t="str">
        <f t="shared" si="378"/>
        <v/>
      </c>
      <c r="AA76" s="6">
        <v>36798</v>
      </c>
      <c r="AB76" s="1">
        <v>1.59375</v>
      </c>
      <c r="AC76" s="1">
        <v>6935999</v>
      </c>
      <c r="AD76" s="3">
        <f t="shared" si="379"/>
        <v>11054248.40625</v>
      </c>
      <c r="AF76" s="6">
        <v>36525</v>
      </c>
      <c r="AG76" s="1">
        <v>0.37</v>
      </c>
      <c r="AH76" s="1">
        <v>12877200</v>
      </c>
      <c r="AI76" s="3">
        <f t="shared" si="380"/>
        <v>4764564</v>
      </c>
      <c r="AK76" s="6">
        <v>36798</v>
      </c>
      <c r="AL76" s="1">
        <v>562.50009999999997</v>
      </c>
      <c r="AM76" s="1">
        <v>193</v>
      </c>
      <c r="AN76" s="3">
        <f t="shared" si="381"/>
        <v>108562.5193</v>
      </c>
      <c r="AS76" s="3" t="str">
        <f t="shared" si="382"/>
        <v/>
      </c>
      <c r="AX76" s="3" t="str">
        <f t="shared" si="383"/>
        <v/>
      </c>
      <c r="BC76" s="3" t="str">
        <f t="shared" si="384"/>
        <v/>
      </c>
      <c r="BE76" s="6">
        <v>36616</v>
      </c>
      <c r="BF76" s="1">
        <v>23.0625</v>
      </c>
      <c r="BG76" s="1">
        <v>94478900</v>
      </c>
      <c r="BH76" s="3">
        <f t="shared" si="385"/>
        <v>2178919631.25</v>
      </c>
      <c r="BJ76" s="6">
        <v>36798</v>
      </c>
      <c r="BK76" s="1">
        <v>30.9375</v>
      </c>
      <c r="BL76" s="1">
        <v>18967500</v>
      </c>
      <c r="BM76" s="3">
        <f t="shared" si="386"/>
        <v>586807031.25</v>
      </c>
      <c r="BR76" s="3" t="str">
        <f t="shared" si="387"/>
        <v/>
      </c>
      <c r="BT76" s="6">
        <v>36068</v>
      </c>
      <c r="BU76" s="1">
        <v>0.1875</v>
      </c>
      <c r="BV76" s="1">
        <v>74600</v>
      </c>
      <c r="BW76" s="3">
        <f t="shared" si="388"/>
        <v>13987.5</v>
      </c>
      <c r="CB76" s="3" t="str">
        <f t="shared" si="389"/>
        <v/>
      </c>
      <c r="CD76" s="6">
        <v>36798</v>
      </c>
      <c r="CE76" s="1">
        <v>6.75</v>
      </c>
      <c r="CF76" s="1">
        <v>14892100</v>
      </c>
      <c r="CG76" s="3">
        <f t="shared" si="390"/>
        <v>100521675</v>
      </c>
      <c r="CI76" s="6">
        <v>36798</v>
      </c>
      <c r="CJ76" s="1">
        <v>39.375</v>
      </c>
      <c r="CK76" s="1">
        <v>79632500</v>
      </c>
      <c r="CL76" s="3">
        <f t="shared" si="391"/>
        <v>3135529687.5</v>
      </c>
      <c r="CQ76" s="3" t="str">
        <f t="shared" si="392"/>
        <v/>
      </c>
      <c r="CS76" s="6">
        <v>36798</v>
      </c>
      <c r="CT76" s="1">
        <v>9.375</v>
      </c>
      <c r="CU76" s="1">
        <v>1108520</v>
      </c>
      <c r="CV76" s="3">
        <f t="shared" si="393"/>
        <v>10392375</v>
      </c>
      <c r="CX76" s="6">
        <v>36798</v>
      </c>
      <c r="CY76" s="1">
        <v>350.625</v>
      </c>
      <c r="CZ76" s="1">
        <v>199833</v>
      </c>
      <c r="DA76" s="3">
        <f t="shared" si="394"/>
        <v>70066445.625</v>
      </c>
      <c r="DC76" s="6">
        <v>36798</v>
      </c>
      <c r="DD76" s="1">
        <v>11.875</v>
      </c>
      <c r="DE76" s="1">
        <v>235250</v>
      </c>
      <c r="DF76" s="3">
        <f t="shared" si="395"/>
        <v>2793593.75</v>
      </c>
      <c r="DK76" s="3" t="str">
        <f t="shared" si="396"/>
        <v/>
      </c>
      <c r="DM76" s="6">
        <v>36525</v>
      </c>
      <c r="DN76" s="1">
        <v>1212.5</v>
      </c>
      <c r="DO76" s="1">
        <v>11110</v>
      </c>
      <c r="DP76" s="3">
        <f t="shared" si="397"/>
        <v>13470875</v>
      </c>
      <c r="DR76" s="6">
        <v>36798</v>
      </c>
      <c r="DS76" s="1">
        <v>1155.0002999999999</v>
      </c>
      <c r="DT76" s="1">
        <v>27435</v>
      </c>
      <c r="DU76" s="3">
        <f t="shared" si="398"/>
        <v>31687433.230499998</v>
      </c>
      <c r="DZ76" s="3" t="str">
        <f t="shared" si="399"/>
        <v/>
      </c>
      <c r="EB76" s="6">
        <v>36798</v>
      </c>
      <c r="EC76" s="1">
        <v>9.5625</v>
      </c>
      <c r="ED76" s="1">
        <v>60867</v>
      </c>
      <c r="EE76" s="3">
        <f t="shared" si="400"/>
        <v>582040.6875</v>
      </c>
      <c r="EG76" s="6">
        <v>36798</v>
      </c>
      <c r="EH76" s="1">
        <v>5879.9988000000003</v>
      </c>
      <c r="EI76" s="1">
        <v>73365</v>
      </c>
      <c r="EJ76" s="3">
        <f t="shared" si="401"/>
        <v>431386111.96200001</v>
      </c>
      <c r="EO76" s="3" t="str">
        <f t="shared" si="402"/>
        <v/>
      </c>
      <c r="ET76" s="3" t="str">
        <f t="shared" si="403"/>
        <v/>
      </c>
      <c r="EY76" s="3" t="str">
        <f t="shared" si="404"/>
        <v/>
      </c>
      <c r="FD76" s="3" t="str">
        <f t="shared" si="405"/>
        <v/>
      </c>
      <c r="FI76" s="3" t="str">
        <f t="shared" si="406"/>
        <v/>
      </c>
      <c r="FN76" s="3" t="str">
        <f t="shared" si="407"/>
        <v/>
      </c>
      <c r="FP76" s="6">
        <v>36798</v>
      </c>
      <c r="FQ76" s="1">
        <v>1.125</v>
      </c>
      <c r="FR76" s="1">
        <v>653100</v>
      </c>
      <c r="FS76" s="3">
        <f t="shared" si="408"/>
        <v>734737.5</v>
      </c>
      <c r="FU76" s="6">
        <v>36798</v>
      </c>
      <c r="FV76" s="1">
        <v>3800</v>
      </c>
      <c r="FW76" s="1">
        <v>11</v>
      </c>
      <c r="FX76" s="3">
        <f t="shared" si="409"/>
        <v>41800</v>
      </c>
      <c r="FZ76" s="6">
        <v>36798</v>
      </c>
      <c r="GA76" s="1">
        <v>2437.5</v>
      </c>
      <c r="GB76" s="1">
        <v>46656</v>
      </c>
      <c r="GC76" s="3">
        <f t="shared" si="410"/>
        <v>113724000</v>
      </c>
      <c r="GE76" s="6">
        <v>36707</v>
      </c>
      <c r="GF76" s="1">
        <v>6000.0006000000003</v>
      </c>
      <c r="GG76" s="1">
        <v>2</v>
      </c>
      <c r="GH76" s="3">
        <f t="shared" si="411"/>
        <v>12000.001200000001</v>
      </c>
      <c r="GM76" s="3" t="str">
        <f t="shared" si="412"/>
        <v/>
      </c>
      <c r="GR76" s="3" t="str">
        <f t="shared" si="413"/>
        <v/>
      </c>
      <c r="GW76" s="3" t="str">
        <f t="shared" si="414"/>
        <v/>
      </c>
      <c r="HB76" s="3" t="str">
        <f t="shared" si="415"/>
        <v/>
      </c>
      <c r="HG76" s="3" t="str">
        <f t="shared" si="416"/>
        <v/>
      </c>
      <c r="HL76" s="3" t="str">
        <f t="shared" si="417"/>
        <v/>
      </c>
      <c r="HN76" s="6">
        <v>36798</v>
      </c>
      <c r="HO76" s="1">
        <v>1.0625</v>
      </c>
      <c r="HP76" s="1">
        <v>295600</v>
      </c>
      <c r="HQ76" s="3">
        <f t="shared" si="418"/>
        <v>314075</v>
      </c>
      <c r="HS76" s="6">
        <v>36798</v>
      </c>
      <c r="HT76" s="1">
        <v>57.75</v>
      </c>
      <c r="HU76" s="1">
        <v>952257</v>
      </c>
      <c r="HV76" s="3">
        <f t="shared" si="419"/>
        <v>54992841.75</v>
      </c>
      <c r="IA76" s="3" t="str">
        <f t="shared" si="420"/>
        <v/>
      </c>
      <c r="IC76" s="6">
        <v>36707</v>
      </c>
      <c r="ID76" s="1">
        <v>15.625</v>
      </c>
      <c r="IE76" s="1">
        <v>2250</v>
      </c>
      <c r="IF76" s="3">
        <f t="shared" si="421"/>
        <v>35156.25</v>
      </c>
      <c r="IH76" s="6">
        <v>36798</v>
      </c>
      <c r="II76" s="1">
        <v>61.875</v>
      </c>
      <c r="IJ76" s="1">
        <v>465040</v>
      </c>
      <c r="IK76" s="3">
        <f t="shared" si="422"/>
        <v>28774350</v>
      </c>
      <c r="IP76" s="3" t="str">
        <f t="shared" si="423"/>
        <v/>
      </c>
      <c r="IR76" s="6">
        <v>36798</v>
      </c>
      <c r="IS76" s="1">
        <v>4685.6269000000002</v>
      </c>
      <c r="IT76" s="1">
        <v>2886</v>
      </c>
      <c r="IU76" s="3">
        <f t="shared" si="424"/>
        <v>13522719.2334</v>
      </c>
      <c r="IZ76" s="3" t="str">
        <f t="shared" si="425"/>
        <v/>
      </c>
      <c r="JE76" s="3" t="str">
        <f t="shared" si="426"/>
        <v/>
      </c>
      <c r="JG76" s="6">
        <v>36798</v>
      </c>
      <c r="JH76" s="1">
        <v>19.0625</v>
      </c>
      <c r="JI76" s="1">
        <v>3017780</v>
      </c>
      <c r="JJ76" s="3">
        <f t="shared" si="427"/>
        <v>57526431.25</v>
      </c>
      <c r="JO76" s="3" t="str">
        <f t="shared" si="428"/>
        <v/>
      </c>
      <c r="JT76" s="3" t="str">
        <f t="shared" si="429"/>
        <v/>
      </c>
      <c r="JY76" s="3" t="str">
        <f t="shared" si="430"/>
        <v/>
      </c>
      <c r="KA76" s="6">
        <v>35611</v>
      </c>
      <c r="KB76" s="1">
        <v>8.25</v>
      </c>
      <c r="KC76" s="1">
        <v>34300</v>
      </c>
      <c r="KD76" s="3">
        <f t="shared" si="431"/>
        <v>282975</v>
      </c>
      <c r="KI76" s="3" t="str">
        <f t="shared" si="432"/>
        <v/>
      </c>
      <c r="KN76" s="3" t="str">
        <f t="shared" si="433"/>
        <v/>
      </c>
      <c r="KS76" s="3" t="str">
        <f t="shared" si="434"/>
        <v/>
      </c>
      <c r="KU76" s="6">
        <v>36798</v>
      </c>
      <c r="KV76" s="1">
        <v>28.8125</v>
      </c>
      <c r="KW76" s="1">
        <v>29041500</v>
      </c>
      <c r="KX76" s="3">
        <f t="shared" si="435"/>
        <v>836758218.75</v>
      </c>
      <c r="LC76" s="3" t="str">
        <f t="shared" si="436"/>
        <v/>
      </c>
      <c r="LE76" s="6">
        <v>36798</v>
      </c>
      <c r="LF76" s="1">
        <v>1.125</v>
      </c>
      <c r="LG76" s="1">
        <v>2063500</v>
      </c>
      <c r="LH76" s="3">
        <f t="shared" si="437"/>
        <v>2321437.5</v>
      </c>
      <c r="LJ76" s="6">
        <v>36798</v>
      </c>
      <c r="LK76" s="1">
        <v>300</v>
      </c>
      <c r="LL76" s="1">
        <v>33881</v>
      </c>
      <c r="LM76" s="3">
        <f t="shared" si="438"/>
        <v>10164300</v>
      </c>
      <c r="LO76" s="6">
        <v>36433</v>
      </c>
      <c r="LP76" s="1">
        <v>0.75</v>
      </c>
      <c r="LQ76" s="1">
        <v>38500</v>
      </c>
      <c r="LR76" s="3">
        <f t="shared" si="439"/>
        <v>28875</v>
      </c>
      <c r="LW76" s="3" t="str">
        <f t="shared" si="440"/>
        <v/>
      </c>
      <c r="MB76" s="3" t="str">
        <f t="shared" si="441"/>
        <v/>
      </c>
      <c r="MD76" s="6">
        <v>36798</v>
      </c>
      <c r="ME76" s="1">
        <v>1.1875</v>
      </c>
      <c r="MF76" s="1">
        <v>10478900</v>
      </c>
      <c r="MG76" s="3">
        <f t="shared" si="442"/>
        <v>12443693.75</v>
      </c>
      <c r="ML76" s="3" t="str">
        <f t="shared" si="443"/>
        <v/>
      </c>
      <c r="MQ76" s="3" t="str">
        <f t="shared" si="444"/>
        <v/>
      </c>
      <c r="MV76" s="3" t="str">
        <f t="shared" si="445"/>
        <v/>
      </c>
      <c r="NA76" s="3" t="str">
        <f t="shared" si="446"/>
        <v/>
      </c>
      <c r="NC76" s="6">
        <v>36798</v>
      </c>
      <c r="ND76" s="1">
        <v>4.1875</v>
      </c>
      <c r="NE76" s="1">
        <v>5481800</v>
      </c>
      <c r="NF76" s="3">
        <f t="shared" si="447"/>
        <v>22955037.5</v>
      </c>
      <c r="NK76" s="3" t="str">
        <f t="shared" si="448"/>
        <v/>
      </c>
      <c r="NP76" s="3" t="str">
        <f t="shared" si="449"/>
        <v/>
      </c>
      <c r="NU76" s="3" t="str">
        <f t="shared" si="450"/>
        <v/>
      </c>
      <c r="NZ76" s="3" t="str">
        <f t="shared" si="451"/>
        <v/>
      </c>
      <c r="OB76" s="6">
        <v>36798</v>
      </c>
      <c r="OC76" s="1">
        <v>6.7812999999999999</v>
      </c>
      <c r="OD76" s="1">
        <v>1804500</v>
      </c>
      <c r="OE76" s="3">
        <f t="shared" si="452"/>
        <v>12236855.85</v>
      </c>
      <c r="OG76" s="6">
        <v>36798</v>
      </c>
      <c r="OH76" s="1">
        <v>56.25</v>
      </c>
      <c r="OI76" s="1">
        <v>43488</v>
      </c>
      <c r="OJ76" s="3">
        <f t="shared" si="453"/>
        <v>2446200</v>
      </c>
      <c r="OO76" s="3" t="str">
        <f t="shared" si="454"/>
        <v/>
      </c>
      <c r="OQ76" s="6">
        <v>36798</v>
      </c>
      <c r="OR76" s="1">
        <v>2459.9998000000001</v>
      </c>
      <c r="OS76" s="1">
        <v>8477</v>
      </c>
      <c r="OT76" s="3">
        <f t="shared" si="455"/>
        <v>20853418.3046</v>
      </c>
      <c r="OV76" s="6">
        <v>36798</v>
      </c>
      <c r="OW76" s="1">
        <v>6.625</v>
      </c>
      <c r="OX76" s="1">
        <v>8880900</v>
      </c>
      <c r="OY76" s="3">
        <f t="shared" si="456"/>
        <v>58835962.5</v>
      </c>
      <c r="PA76" s="6">
        <v>36798</v>
      </c>
      <c r="PB76" s="1">
        <v>5.4375</v>
      </c>
      <c r="PC76" s="1">
        <v>10447300</v>
      </c>
      <c r="PD76" s="3">
        <f t="shared" si="457"/>
        <v>56807193.75</v>
      </c>
      <c r="PI76" s="3" t="str">
        <f t="shared" si="458"/>
        <v/>
      </c>
      <c r="PK76" s="6">
        <v>36798</v>
      </c>
      <c r="PL76" s="1">
        <v>2.875</v>
      </c>
      <c r="PM76" s="1">
        <v>86400</v>
      </c>
      <c r="PN76" s="3">
        <f t="shared" si="459"/>
        <v>248400</v>
      </c>
      <c r="PS76" s="3" t="str">
        <f t="shared" si="460"/>
        <v/>
      </c>
      <c r="PX76" s="3" t="str">
        <f t="shared" si="461"/>
        <v/>
      </c>
      <c r="QC76" s="3" t="str">
        <f t="shared" si="462"/>
        <v/>
      </c>
      <c r="QE76" s="6">
        <v>36798</v>
      </c>
      <c r="QF76" s="1">
        <v>2.375</v>
      </c>
      <c r="QG76" s="1">
        <v>454000</v>
      </c>
      <c r="QH76" s="3">
        <f t="shared" si="463"/>
        <v>1078250</v>
      </c>
      <c r="QJ76" s="6">
        <v>35795</v>
      </c>
      <c r="QK76" s="1">
        <v>531.25</v>
      </c>
      <c r="QL76" s="1">
        <v>662</v>
      </c>
      <c r="QM76" s="3">
        <f t="shared" si="464"/>
        <v>351687.5</v>
      </c>
      <c r="QO76" s="6">
        <v>36798</v>
      </c>
      <c r="QP76" s="1">
        <v>5.75</v>
      </c>
      <c r="QQ76" s="1">
        <v>166900</v>
      </c>
      <c r="QR76" s="3">
        <f t="shared" si="465"/>
        <v>959675</v>
      </c>
      <c r="QT76" s="6">
        <v>36798</v>
      </c>
      <c r="QU76" s="1">
        <v>5779.6881000000003</v>
      </c>
      <c r="QV76" s="1">
        <v>3300049</v>
      </c>
      <c r="QW76" s="3">
        <f t="shared" si="466"/>
        <v>19073253934.7169</v>
      </c>
      <c r="RB76" s="3" t="str">
        <f t="shared" si="467"/>
        <v/>
      </c>
      <c r="RG76" s="3" t="str">
        <f t="shared" si="468"/>
        <v/>
      </c>
      <c r="RL76" s="3" t="str">
        <f t="shared" si="469"/>
        <v/>
      </c>
      <c r="RN76" s="6">
        <v>36798</v>
      </c>
      <c r="RO76" s="1">
        <v>293.75</v>
      </c>
      <c r="RP76" s="1">
        <v>3510800</v>
      </c>
      <c r="RQ76" s="3">
        <f t="shared" si="470"/>
        <v>1031297500</v>
      </c>
      <c r="RV76" s="3" t="str">
        <f t="shared" si="471"/>
        <v/>
      </c>
      <c r="SA76" s="3" t="str">
        <f t="shared" si="472"/>
        <v/>
      </c>
      <c r="SF76" s="3" t="str">
        <f t="shared" si="473"/>
        <v/>
      </c>
      <c r="SH76" s="6">
        <v>36798</v>
      </c>
      <c r="SI76" s="1">
        <v>155</v>
      </c>
      <c r="SJ76" s="1">
        <v>1014550</v>
      </c>
      <c r="SK76" s="3">
        <f t="shared" si="474"/>
        <v>157255250</v>
      </c>
      <c r="SM76" s="6">
        <v>36616</v>
      </c>
      <c r="SN76" s="1">
        <v>264000</v>
      </c>
      <c r="SO76" s="1">
        <v>8</v>
      </c>
      <c r="SP76" s="3">
        <f t="shared" si="475"/>
        <v>2112000</v>
      </c>
      <c r="SU76" s="3" t="str">
        <f t="shared" si="476"/>
        <v/>
      </c>
      <c r="SZ76" s="3" t="str">
        <f t="shared" si="477"/>
        <v/>
      </c>
      <c r="TE76" s="3" t="str">
        <f t="shared" si="478"/>
        <v/>
      </c>
      <c r="TG76" s="6">
        <v>36798</v>
      </c>
      <c r="TH76" s="1">
        <v>398.75</v>
      </c>
      <c r="TI76" s="1">
        <v>967260</v>
      </c>
      <c r="TJ76" s="3">
        <f t="shared" si="479"/>
        <v>385694925</v>
      </c>
      <c r="TO76" s="3" t="str">
        <f t="shared" si="480"/>
        <v/>
      </c>
      <c r="TQ76" s="6">
        <v>36798</v>
      </c>
      <c r="TR76" s="1">
        <v>357.5</v>
      </c>
      <c r="TS76" s="1">
        <v>1877109</v>
      </c>
      <c r="TT76" s="3">
        <f t="shared" si="481"/>
        <v>671066467.5</v>
      </c>
      <c r="TY76" s="3" t="str">
        <f t="shared" si="482"/>
        <v/>
      </c>
      <c r="UA76" s="6">
        <v>36798</v>
      </c>
      <c r="UB76" s="1">
        <v>91.875</v>
      </c>
      <c r="UC76" s="1">
        <v>6595766</v>
      </c>
      <c r="UD76" s="3">
        <f t="shared" si="483"/>
        <v>605986001.25</v>
      </c>
      <c r="UI76" s="3" t="str">
        <f t="shared" si="484"/>
        <v/>
      </c>
      <c r="UN76" s="3" t="str">
        <f t="shared" si="485"/>
        <v/>
      </c>
      <c r="UP76" s="6">
        <v>36798</v>
      </c>
      <c r="UQ76" s="1">
        <v>9.7655999999999992</v>
      </c>
      <c r="UR76" s="1">
        <v>51200</v>
      </c>
      <c r="US76" s="3">
        <f t="shared" si="486"/>
        <v>499998.71999999997</v>
      </c>
      <c r="UX76" s="3" t="str">
        <f t="shared" si="487"/>
        <v/>
      </c>
      <c r="VC76" s="3" t="str">
        <f t="shared" si="488"/>
        <v/>
      </c>
      <c r="VH76" s="3" t="str">
        <f t="shared" si="489"/>
        <v/>
      </c>
      <c r="VM76" s="3" t="str">
        <f t="shared" si="490"/>
        <v/>
      </c>
      <c r="VO76" s="6">
        <v>36798</v>
      </c>
      <c r="VP76" s="1">
        <v>1328.125</v>
      </c>
      <c r="VQ76" s="1">
        <v>17269</v>
      </c>
      <c r="VR76" s="3">
        <f t="shared" si="491"/>
        <v>22935390.625</v>
      </c>
      <c r="VT76" s="6">
        <v>36798</v>
      </c>
      <c r="VU76" s="1">
        <v>32.5</v>
      </c>
      <c r="VV76" s="1">
        <v>172115</v>
      </c>
      <c r="VW76" s="3">
        <f t="shared" si="492"/>
        <v>5593737.5</v>
      </c>
      <c r="VY76" s="6">
        <v>36798</v>
      </c>
      <c r="VZ76" s="1">
        <v>6.5625</v>
      </c>
      <c r="WA76" s="1">
        <v>580700</v>
      </c>
      <c r="WB76" s="3">
        <f t="shared" si="493"/>
        <v>3810843.75</v>
      </c>
      <c r="WG76" s="3" t="str">
        <f t="shared" si="494"/>
        <v/>
      </c>
      <c r="WL76" s="3" t="str">
        <f t="shared" si="495"/>
        <v/>
      </c>
      <c r="WQ76" s="3" t="str">
        <f t="shared" si="496"/>
        <v/>
      </c>
      <c r="WV76" s="3" t="str">
        <f t="shared" si="497"/>
        <v/>
      </c>
      <c r="WX76" s="6">
        <v>36798</v>
      </c>
      <c r="WY76" s="1">
        <v>4.25</v>
      </c>
      <c r="WZ76" s="1">
        <v>14351700</v>
      </c>
      <c r="XA76" s="3">
        <f t="shared" si="498"/>
        <v>60994725</v>
      </c>
      <c r="XC76" s="6">
        <v>36798</v>
      </c>
      <c r="XD76" s="1">
        <v>94.0625</v>
      </c>
      <c r="XE76" s="1">
        <v>4167680</v>
      </c>
      <c r="XF76" s="3">
        <f t="shared" si="499"/>
        <v>392022400</v>
      </c>
      <c r="XK76" s="3" t="str">
        <f t="shared" si="500"/>
        <v/>
      </c>
      <c r="XP76" s="3" t="str">
        <f t="shared" si="501"/>
        <v/>
      </c>
      <c r="XU76" s="3" t="str">
        <f t="shared" si="502"/>
        <v/>
      </c>
      <c r="XW76" s="6">
        <v>36798</v>
      </c>
      <c r="XX76" s="1">
        <v>800</v>
      </c>
      <c r="XY76" s="1">
        <v>4758</v>
      </c>
      <c r="XZ76" s="3">
        <f t="shared" si="503"/>
        <v>3806400</v>
      </c>
      <c r="YE76" s="3" t="str">
        <f t="shared" si="504"/>
        <v/>
      </c>
      <c r="YJ76" s="3" t="str">
        <f t="shared" si="505"/>
        <v/>
      </c>
      <c r="YL76" s="6">
        <v>36798</v>
      </c>
      <c r="YM76" s="1">
        <v>10.9375</v>
      </c>
      <c r="YN76" s="1">
        <v>1548400</v>
      </c>
      <c r="YO76" s="3">
        <f t="shared" si="506"/>
        <v>16935625</v>
      </c>
      <c r="YT76" s="3" t="str">
        <f t="shared" si="507"/>
        <v/>
      </c>
      <c r="YY76" s="3" t="str">
        <f t="shared" si="508"/>
        <v/>
      </c>
      <c r="ZD76" s="3" t="str">
        <f t="shared" si="509"/>
        <v/>
      </c>
      <c r="ZI76" s="3" t="str">
        <f t="shared" si="510"/>
        <v/>
      </c>
      <c r="ZK76" s="6">
        <v>36798</v>
      </c>
      <c r="ZL76" s="1">
        <v>16.5</v>
      </c>
      <c r="ZM76" s="1">
        <v>16657800</v>
      </c>
      <c r="ZN76" s="3">
        <f t="shared" si="511"/>
        <v>274853700</v>
      </c>
      <c r="ZS76" s="3" t="str">
        <f t="shared" si="512"/>
        <v/>
      </c>
      <c r="ZX76" s="3" t="str">
        <f t="shared" si="513"/>
        <v/>
      </c>
      <c r="AAC76" s="3" t="str">
        <f t="shared" si="514"/>
        <v/>
      </c>
      <c r="AAH76" s="3" t="str">
        <f t="shared" si="515"/>
        <v/>
      </c>
      <c r="AAM76" s="3" t="str">
        <f t="shared" si="516"/>
        <v/>
      </c>
      <c r="AAR76" s="3" t="str">
        <f t="shared" si="517"/>
        <v/>
      </c>
      <c r="AAW76" s="3" t="str">
        <f t="shared" si="518"/>
        <v/>
      </c>
      <c r="ABB76" s="3" t="str">
        <f t="shared" si="519"/>
        <v/>
      </c>
      <c r="ABG76" s="3" t="str">
        <f t="shared" si="520"/>
        <v/>
      </c>
      <c r="ABL76" s="3" t="str">
        <f t="shared" si="521"/>
        <v/>
      </c>
      <c r="ABN76" s="6">
        <v>36798</v>
      </c>
      <c r="ABO76" s="1">
        <v>5.25</v>
      </c>
      <c r="ABP76" s="1">
        <v>738500</v>
      </c>
      <c r="ABQ76" s="3">
        <f t="shared" si="522"/>
        <v>3877125</v>
      </c>
      <c r="ABV76" s="3" t="str">
        <f t="shared" si="523"/>
        <v/>
      </c>
      <c r="ABX76" s="6">
        <v>36798</v>
      </c>
      <c r="ABY76" s="1">
        <v>17.5</v>
      </c>
      <c r="ABZ76" s="1">
        <v>159000</v>
      </c>
      <c r="ACA76" s="3">
        <f t="shared" si="524"/>
        <v>2782500</v>
      </c>
      <c r="ACC76" s="6">
        <v>36798</v>
      </c>
      <c r="ACD76" s="1">
        <v>120.5</v>
      </c>
      <c r="ACE76" s="1">
        <v>5575300</v>
      </c>
      <c r="ACF76" s="3">
        <f t="shared" si="525"/>
        <v>671823650</v>
      </c>
      <c r="ACK76" s="3" t="str">
        <f t="shared" si="526"/>
        <v/>
      </c>
      <c r="ACP76" s="3" t="str">
        <f t="shared" si="527"/>
        <v/>
      </c>
      <c r="ACU76" s="3" t="str">
        <f t="shared" si="528"/>
        <v/>
      </c>
      <c r="ACZ76" s="3" t="str">
        <f t="shared" si="529"/>
        <v/>
      </c>
      <c r="ADB76" s="6">
        <v>36798</v>
      </c>
      <c r="ADC76" s="1">
        <v>2.6875</v>
      </c>
      <c r="ADD76" s="1">
        <v>7162300</v>
      </c>
      <c r="ADE76" s="3">
        <f t="shared" si="530"/>
        <v>19248681.25</v>
      </c>
      <c r="ADG76" s="6">
        <v>36798</v>
      </c>
      <c r="ADH76" s="1">
        <v>24</v>
      </c>
      <c r="ADI76" s="1">
        <v>154103400</v>
      </c>
      <c r="ADJ76" s="3">
        <f t="shared" si="531"/>
        <v>3698481600</v>
      </c>
      <c r="ADL76" s="6">
        <v>36798</v>
      </c>
      <c r="ADM76" s="1">
        <v>15.5</v>
      </c>
      <c r="ADN76" s="1">
        <v>7891200</v>
      </c>
      <c r="ADO76" s="3">
        <f t="shared" si="532"/>
        <v>122313600</v>
      </c>
      <c r="ADT76" s="3" t="str">
        <f t="shared" si="533"/>
        <v/>
      </c>
      <c r="ADY76" s="3" t="str">
        <f t="shared" si="534"/>
        <v/>
      </c>
      <c r="AED76" s="3" t="str">
        <f t="shared" si="535"/>
        <v/>
      </c>
      <c r="AEF76" s="6">
        <v>36798</v>
      </c>
      <c r="AEG76" s="1">
        <v>7.9988000000000001</v>
      </c>
      <c r="AEH76" s="1">
        <v>126519</v>
      </c>
      <c r="AEI76" s="3">
        <f t="shared" si="536"/>
        <v>1012000.1772</v>
      </c>
      <c r="AEN76" s="3" t="str">
        <f t="shared" si="537"/>
        <v/>
      </c>
      <c r="AES76" s="3" t="str">
        <f t="shared" si="538"/>
        <v/>
      </c>
      <c r="AEU76" s="6">
        <v>36798</v>
      </c>
      <c r="AEV76" s="1">
        <v>15</v>
      </c>
      <c r="AEW76" s="1">
        <v>13171300</v>
      </c>
      <c r="AEX76" s="3">
        <f t="shared" si="539"/>
        <v>197569500</v>
      </c>
      <c r="AEZ76" s="6">
        <v>36798</v>
      </c>
      <c r="AFA76" s="1">
        <v>33.119900000000001</v>
      </c>
      <c r="AFB76" s="1">
        <v>31992700</v>
      </c>
      <c r="AFC76" s="3">
        <f t="shared" si="540"/>
        <v>1059595024.73</v>
      </c>
      <c r="AFH76" s="3" t="str">
        <f t="shared" si="541"/>
        <v/>
      </c>
      <c r="AFM76" s="3" t="str">
        <f t="shared" si="542"/>
        <v/>
      </c>
      <c r="AFR76" s="3" t="str">
        <f t="shared" si="543"/>
        <v/>
      </c>
      <c r="AFW76" s="3" t="str">
        <f t="shared" si="544"/>
        <v/>
      </c>
      <c r="AGB76" s="3" t="str">
        <f t="shared" si="545"/>
        <v/>
      </c>
      <c r="AGD76" s="6">
        <v>36798</v>
      </c>
      <c r="AGE76" s="1">
        <v>26.810400000000001</v>
      </c>
      <c r="AGF76" s="1">
        <v>26286000</v>
      </c>
      <c r="AGG76" s="3">
        <f t="shared" si="546"/>
        <v>704738174.39999998</v>
      </c>
      <c r="AGL76" s="3" t="str">
        <f t="shared" si="547"/>
        <v/>
      </c>
      <c r="AGQ76" s="3" t="str">
        <f t="shared" si="548"/>
        <v/>
      </c>
      <c r="AGS76" s="6">
        <v>36798</v>
      </c>
      <c r="AGT76" s="1">
        <v>2.625</v>
      </c>
      <c r="AGU76" s="1">
        <v>799700</v>
      </c>
      <c r="AGV76" s="3">
        <f t="shared" si="549"/>
        <v>2099212.5</v>
      </c>
      <c r="AGX76" s="6">
        <v>36798</v>
      </c>
      <c r="AGY76" s="1">
        <v>41.8125</v>
      </c>
      <c r="AGZ76" s="1">
        <v>9333800</v>
      </c>
      <c r="AHA76" s="3">
        <f t="shared" si="550"/>
        <v>390269512.5</v>
      </c>
      <c r="AHC76" s="6">
        <v>36798</v>
      </c>
      <c r="AHD76" s="1">
        <v>5.5625</v>
      </c>
      <c r="AHE76" s="1">
        <v>979000</v>
      </c>
      <c r="AHF76" s="3">
        <f t="shared" si="551"/>
        <v>5445687.5</v>
      </c>
      <c r="AHK76" s="3" t="str">
        <f t="shared" si="552"/>
        <v/>
      </c>
      <c r="AHP76" s="3" t="str">
        <f t="shared" si="553"/>
        <v/>
      </c>
      <c r="AHU76" s="3" t="str">
        <f t="shared" si="554"/>
        <v/>
      </c>
      <c r="AHZ76" s="3" t="str">
        <f t="shared" si="555"/>
        <v/>
      </c>
      <c r="AIE76" s="3" t="str">
        <f t="shared" si="556"/>
        <v/>
      </c>
      <c r="AIJ76" s="3" t="str">
        <f t="shared" si="557"/>
        <v/>
      </c>
      <c r="AIO76" s="3" t="str">
        <f t="shared" si="558"/>
        <v/>
      </c>
      <c r="AIT76" s="3" t="str">
        <f t="shared" si="559"/>
        <v/>
      </c>
      <c r="AIY76" s="3" t="str">
        <f t="shared" si="560"/>
        <v/>
      </c>
      <c r="AJD76" s="3" t="str">
        <f t="shared" si="561"/>
        <v/>
      </c>
      <c r="AJI76" s="3" t="str">
        <f t="shared" si="562"/>
        <v/>
      </c>
      <c r="AJN76" s="3" t="str">
        <f t="shared" si="563"/>
        <v/>
      </c>
      <c r="AJS76" s="3" t="str">
        <f t="shared" si="564"/>
        <v/>
      </c>
      <c r="AJX76" s="3" t="str">
        <f t="shared" si="565"/>
        <v/>
      </c>
      <c r="AKC76" s="3" t="str">
        <f t="shared" si="566"/>
        <v/>
      </c>
      <c r="AKH76" s="3" t="str">
        <f t="shared" si="567"/>
        <v/>
      </c>
      <c r="AKM76" s="3" t="str">
        <f t="shared" si="568"/>
        <v/>
      </c>
      <c r="AKR76" s="3" t="str">
        <f t="shared" si="569"/>
        <v/>
      </c>
      <c r="AKT76" s="6">
        <v>36798</v>
      </c>
      <c r="AKU76" s="1">
        <v>10</v>
      </c>
      <c r="AKV76" s="1">
        <v>487400</v>
      </c>
      <c r="AKW76" s="3">
        <f t="shared" si="570"/>
        <v>4874000</v>
      </c>
      <c r="ALB76" s="3" t="str">
        <f t="shared" si="571"/>
        <v/>
      </c>
      <c r="ALG76" s="3" t="str">
        <f t="shared" si="572"/>
        <v/>
      </c>
      <c r="ALI76" s="6">
        <v>36798</v>
      </c>
      <c r="ALJ76" s="1">
        <v>10.875</v>
      </c>
      <c r="ALK76" s="1">
        <v>18108300</v>
      </c>
      <c r="ALL76" s="3">
        <f t="shared" si="573"/>
        <v>196927762.5</v>
      </c>
      <c r="ALQ76" s="3" t="str">
        <f t="shared" si="574"/>
        <v/>
      </c>
      <c r="ALV76" s="3" t="str">
        <f t="shared" si="575"/>
        <v/>
      </c>
      <c r="AMA76" s="3" t="str">
        <f t="shared" si="576"/>
        <v/>
      </c>
      <c r="AMF76" s="3" t="str">
        <f t="shared" si="577"/>
        <v/>
      </c>
      <c r="AMK76" s="3" t="str">
        <f t="shared" si="578"/>
        <v/>
      </c>
      <c r="AMP76" s="3" t="str">
        <f t="shared" si="579"/>
        <v/>
      </c>
      <c r="AMU76" s="3" t="str">
        <f t="shared" si="580"/>
        <v/>
      </c>
      <c r="AMZ76" s="3" t="str">
        <f t="shared" si="581"/>
        <v/>
      </c>
      <c r="ANB76" s="6">
        <v>36798</v>
      </c>
      <c r="ANC76" s="1">
        <v>53.4375</v>
      </c>
      <c r="AND76" s="1">
        <v>6943200</v>
      </c>
      <c r="ANE76" s="3">
        <f t="shared" si="582"/>
        <v>371027250</v>
      </c>
      <c r="ANJ76" s="3" t="str">
        <f t="shared" si="583"/>
        <v/>
      </c>
      <c r="ANO76" s="3" t="str">
        <f t="shared" si="584"/>
        <v/>
      </c>
      <c r="ANT76" s="3" t="str">
        <f t="shared" si="585"/>
        <v/>
      </c>
      <c r="ANV76" s="6">
        <v>36798</v>
      </c>
      <c r="ANW76" s="1">
        <v>26.125</v>
      </c>
      <c r="ANX76" s="1">
        <v>15048600</v>
      </c>
      <c r="ANY76" s="3">
        <f t="shared" si="586"/>
        <v>393144675</v>
      </c>
      <c r="AOD76" s="3" t="str">
        <f t="shared" si="587"/>
        <v/>
      </c>
      <c r="AOI76" s="3" t="str">
        <f t="shared" si="588"/>
        <v/>
      </c>
      <c r="AOK76" s="6">
        <v>36798</v>
      </c>
      <c r="AOL76" s="1">
        <v>170</v>
      </c>
      <c r="AOM76" s="1">
        <v>51630</v>
      </c>
      <c r="AON76" s="3">
        <f t="shared" si="589"/>
        <v>8777100</v>
      </c>
      <c r="AOS76" s="3" t="str">
        <f t="shared" si="590"/>
        <v/>
      </c>
      <c r="AOX76" s="3" t="str">
        <f t="shared" si="591"/>
        <v/>
      </c>
      <c r="APC76" s="3" t="str">
        <f t="shared" si="592"/>
        <v/>
      </c>
      <c r="APH76" s="3" t="str">
        <f t="shared" si="593"/>
        <v/>
      </c>
      <c r="APM76" s="3" t="str">
        <f t="shared" si="594"/>
        <v/>
      </c>
      <c r="APR76" s="3" t="str">
        <f t="shared" si="595"/>
        <v/>
      </c>
      <c r="APW76" s="3" t="str">
        <f t="shared" si="596"/>
        <v/>
      </c>
      <c r="AQB76" s="3" t="str">
        <f t="shared" si="597"/>
        <v/>
      </c>
      <c r="AQG76" s="3" t="str">
        <f t="shared" si="598"/>
        <v/>
      </c>
      <c r="AQL76" s="3" t="str">
        <f t="shared" si="599"/>
        <v/>
      </c>
      <c r="AQQ76" s="3" t="str">
        <f t="shared" si="600"/>
        <v/>
      </c>
      <c r="AQS76" s="6">
        <v>36798</v>
      </c>
      <c r="AQT76" s="1">
        <v>5.75</v>
      </c>
      <c r="AQU76" s="1">
        <v>2208000</v>
      </c>
      <c r="AQV76" s="3">
        <f t="shared" si="601"/>
        <v>12696000</v>
      </c>
      <c r="ARA76" s="3" t="str">
        <f t="shared" si="602"/>
        <v/>
      </c>
      <c r="ARF76" s="3" t="str">
        <f t="shared" si="603"/>
        <v/>
      </c>
      <c r="ARH76" s="6">
        <v>36798</v>
      </c>
      <c r="ARI76" s="1">
        <v>9</v>
      </c>
      <c r="ARJ76" s="1">
        <v>9353900</v>
      </c>
      <c r="ARK76" s="3">
        <f t="shared" si="604"/>
        <v>84185100</v>
      </c>
      <c r="ARP76" s="3" t="str">
        <f t="shared" si="605"/>
        <v/>
      </c>
      <c r="ARU76" s="3" t="str">
        <f t="shared" si="606"/>
        <v/>
      </c>
      <c r="ARZ76" s="3" t="str">
        <f t="shared" si="607"/>
        <v/>
      </c>
      <c r="ASE76" s="3" t="str">
        <f t="shared" si="608"/>
        <v/>
      </c>
      <c r="ASJ76" s="3" t="str">
        <f t="shared" si="609"/>
        <v/>
      </c>
      <c r="ASO76" s="3" t="str">
        <f t="shared" si="610"/>
        <v/>
      </c>
      <c r="AST76" s="3" t="str">
        <f t="shared" si="611"/>
        <v/>
      </c>
      <c r="ASY76" s="3" t="str">
        <f t="shared" si="612"/>
        <v/>
      </c>
      <c r="ATD76" s="3" t="str">
        <f t="shared" si="613"/>
        <v/>
      </c>
      <c r="ATF76" s="6">
        <v>36798</v>
      </c>
      <c r="ATG76" s="1">
        <v>114.5</v>
      </c>
      <c r="ATH76" s="1">
        <v>255290800</v>
      </c>
      <c r="ATI76" s="3">
        <f t="shared" si="614"/>
        <v>29230796600</v>
      </c>
      <c r="ATN76" s="3" t="str">
        <f t="shared" si="615"/>
        <v/>
      </c>
      <c r="ATS76" s="3" t="str">
        <f t="shared" si="616"/>
        <v/>
      </c>
      <c r="ATX76" s="3" t="str">
        <f t="shared" si="617"/>
        <v/>
      </c>
      <c r="ATZ76" s="6">
        <v>36798</v>
      </c>
      <c r="AUA76" s="1">
        <v>19.791699999999999</v>
      </c>
      <c r="AUB76" s="1">
        <v>1193400</v>
      </c>
      <c r="AUC76" s="3">
        <f t="shared" si="618"/>
        <v>23619414.779999997</v>
      </c>
      <c r="AUH76" s="3" t="str">
        <f t="shared" si="619"/>
        <v/>
      </c>
      <c r="AUM76" s="3" t="str">
        <f t="shared" si="620"/>
        <v/>
      </c>
      <c r="AUR76" s="3" t="str">
        <f t="shared" si="621"/>
        <v/>
      </c>
      <c r="AUW76" s="3" t="str">
        <f t="shared" si="622"/>
        <v/>
      </c>
      <c r="AVB76" s="3" t="str">
        <f t="shared" si="623"/>
        <v/>
      </c>
      <c r="AVD76" s="6">
        <v>36798</v>
      </c>
      <c r="AVE76" s="1">
        <v>78.9375</v>
      </c>
      <c r="AVF76" s="1">
        <v>289807600</v>
      </c>
      <c r="AVG76" s="3">
        <f t="shared" si="624"/>
        <v>22876687425</v>
      </c>
      <c r="AVI76" s="6">
        <v>36798</v>
      </c>
      <c r="AVJ76" s="1">
        <v>38</v>
      </c>
      <c r="AVK76" s="1">
        <v>29737500</v>
      </c>
      <c r="AVL76" s="3">
        <f t="shared" si="625"/>
        <v>1130025000</v>
      </c>
      <c r="AVQ76" s="3" t="str">
        <f t="shared" si="626"/>
        <v/>
      </c>
      <c r="AVV76" s="3" t="str">
        <f t="shared" si="627"/>
        <v/>
      </c>
      <c r="AWA76" s="3" t="str">
        <f t="shared" si="628"/>
        <v/>
      </c>
      <c r="AWF76" s="3" t="str">
        <f t="shared" si="629"/>
        <v/>
      </c>
      <c r="AWK76" s="3" t="str">
        <f t="shared" si="630"/>
        <v/>
      </c>
      <c r="AWP76" s="3" t="str">
        <f t="shared" si="631"/>
        <v/>
      </c>
      <c r="AWU76" s="3" t="str">
        <f t="shared" si="632"/>
        <v/>
      </c>
      <c r="AWZ76" s="3" t="str">
        <f t="shared" si="633"/>
        <v/>
      </c>
      <c r="AXE76" s="3" t="str">
        <f t="shared" si="634"/>
        <v/>
      </c>
      <c r="AXG76" s="6">
        <v>36798</v>
      </c>
      <c r="AXH76" s="1">
        <v>2.1406000000000001</v>
      </c>
      <c r="AXI76" s="1">
        <v>4128000</v>
      </c>
      <c r="AXJ76" s="3">
        <f t="shared" si="635"/>
        <v>8836396.8000000007</v>
      </c>
      <c r="AXO76" s="3" t="str">
        <f t="shared" si="636"/>
        <v/>
      </c>
      <c r="AXT76" s="3" t="str">
        <f t="shared" si="637"/>
        <v/>
      </c>
      <c r="AXY76" s="3" t="str">
        <f t="shared" si="638"/>
        <v/>
      </c>
      <c r="AYD76" s="3" t="str">
        <f t="shared" si="639"/>
        <v/>
      </c>
      <c r="AYF76" s="6">
        <v>36798</v>
      </c>
      <c r="AYG76" s="1">
        <v>25.25</v>
      </c>
      <c r="AYH76" s="1">
        <v>64802000</v>
      </c>
      <c r="AYI76" s="3">
        <f t="shared" si="640"/>
        <v>1636250500</v>
      </c>
      <c r="AYN76" s="3" t="str">
        <f t="shared" si="641"/>
        <v/>
      </c>
      <c r="AYP76" s="6">
        <v>36798</v>
      </c>
      <c r="AYQ76" s="1">
        <v>13.375</v>
      </c>
      <c r="AYR76" s="1">
        <v>1884800</v>
      </c>
      <c r="AYS76" s="3">
        <f t="shared" si="642"/>
        <v>25209200</v>
      </c>
      <c r="AYX76" s="3" t="str">
        <f t="shared" si="643"/>
        <v/>
      </c>
      <c r="AYZ76" s="6">
        <v>36798</v>
      </c>
      <c r="AZA76" s="1">
        <v>430.6669</v>
      </c>
      <c r="AZB76" s="1">
        <v>209219201</v>
      </c>
      <c r="AZC76" s="3">
        <f t="shared" si="644"/>
        <v>90103784715.146896</v>
      </c>
      <c r="AZH76" s="3" t="str">
        <f t="shared" si="645"/>
        <v/>
      </c>
      <c r="AZJ76" s="6">
        <v>36798</v>
      </c>
      <c r="AZK76" s="1">
        <v>13.9375</v>
      </c>
      <c r="AZL76" s="1">
        <v>36908900</v>
      </c>
      <c r="AZM76" s="3">
        <f t="shared" si="646"/>
        <v>514417793.75</v>
      </c>
      <c r="AZR76" s="3" t="str">
        <f t="shared" si="647"/>
        <v/>
      </c>
      <c r="AZT76" s="6">
        <v>36798</v>
      </c>
      <c r="AZU76" s="1">
        <v>81</v>
      </c>
      <c r="AZV76" s="1">
        <v>26422500</v>
      </c>
      <c r="AZW76" s="3">
        <f t="shared" si="648"/>
        <v>2140222500</v>
      </c>
      <c r="BAB76" s="3" t="str">
        <f t="shared" si="649"/>
        <v/>
      </c>
      <c r="BAG76" s="3" t="str">
        <f t="shared" si="650"/>
        <v/>
      </c>
      <c r="BAL76" s="3" t="str">
        <f t="shared" si="651"/>
        <v/>
      </c>
      <c r="BAQ76" s="3" t="str">
        <f t="shared" si="652"/>
        <v/>
      </c>
      <c r="BAS76" s="6">
        <v>36798</v>
      </c>
      <c r="BAT76" s="1">
        <v>387</v>
      </c>
      <c r="BAU76" s="1">
        <v>19147400</v>
      </c>
      <c r="BAV76" s="3">
        <f t="shared" si="653"/>
        <v>7410043800</v>
      </c>
      <c r="BBA76" s="3" t="str">
        <f t="shared" si="654"/>
        <v/>
      </c>
      <c r="BBF76" s="3" t="str">
        <f t="shared" si="655"/>
        <v/>
      </c>
      <c r="BBK76" s="3" t="str">
        <f t="shared" si="656"/>
        <v/>
      </c>
      <c r="BBP76" s="3" t="str">
        <f t="shared" si="657"/>
        <v/>
      </c>
      <c r="BBU76" s="3" t="str">
        <f t="shared" si="658"/>
        <v/>
      </c>
      <c r="BBW76" s="6">
        <v>36798</v>
      </c>
      <c r="BBX76" s="1">
        <v>280.87490000000003</v>
      </c>
      <c r="BBY76" s="1">
        <v>62569113</v>
      </c>
      <c r="BBZ76" s="3">
        <f t="shared" si="659"/>
        <v>17574093356.963703</v>
      </c>
      <c r="BCE76" s="3" t="str">
        <f t="shared" si="660"/>
        <v/>
      </c>
      <c r="BCJ76" s="3" t="str">
        <f t="shared" si="661"/>
        <v/>
      </c>
      <c r="BCO76" s="3" t="str">
        <f t="shared" si="662"/>
        <v/>
      </c>
      <c r="BCT76" s="3" t="str">
        <f t="shared" si="663"/>
        <v/>
      </c>
      <c r="BCY76" s="3" t="str">
        <f t="shared" si="664"/>
        <v/>
      </c>
      <c r="BDD76" s="3" t="str">
        <f t="shared" si="665"/>
        <v/>
      </c>
      <c r="BDI76" s="3" t="str">
        <f t="shared" si="666"/>
        <v/>
      </c>
      <c r="BDN76" s="3" t="str">
        <f t="shared" si="667"/>
        <v/>
      </c>
      <c r="BDS76" s="3" t="str">
        <f t="shared" si="668"/>
        <v/>
      </c>
      <c r="BDU76" s="6">
        <v>36798</v>
      </c>
      <c r="BDV76" s="1">
        <v>56.375</v>
      </c>
      <c r="BDW76" s="1">
        <v>26495800</v>
      </c>
      <c r="BDX76" s="3">
        <f t="shared" si="669"/>
        <v>1493700725</v>
      </c>
      <c r="BDZ76" s="6">
        <v>36798</v>
      </c>
      <c r="BEA76" s="1">
        <v>90.5</v>
      </c>
      <c r="BEB76" s="1">
        <v>222609100</v>
      </c>
      <c r="BEC76" s="3">
        <f t="shared" si="670"/>
        <v>20146123550</v>
      </c>
      <c r="BEH76" s="3" t="str">
        <f t="shared" si="671"/>
        <v/>
      </c>
      <c r="BEM76" s="3" t="str">
        <f t="shared" si="672"/>
        <v/>
      </c>
      <c r="BER76" s="3" t="str">
        <f t="shared" si="673"/>
        <v/>
      </c>
      <c r="BET76" s="6">
        <v>36798</v>
      </c>
      <c r="BEU76" s="1">
        <v>17.375</v>
      </c>
      <c r="BEV76" s="1">
        <v>40902600</v>
      </c>
      <c r="BEW76" s="3">
        <f t="shared" si="674"/>
        <v>710682675</v>
      </c>
      <c r="BEY76" s="6">
        <v>36798</v>
      </c>
      <c r="BEZ76" s="1">
        <v>12.648099999999999</v>
      </c>
      <c r="BFA76" s="1">
        <v>7405763</v>
      </c>
      <c r="BFB76" s="3">
        <f t="shared" si="675"/>
        <v>93668831.00029999</v>
      </c>
      <c r="BFG76" s="3" t="str">
        <f t="shared" si="676"/>
        <v/>
      </c>
      <c r="BFL76" s="3" t="str">
        <f t="shared" si="677"/>
        <v/>
      </c>
      <c r="BFN76" s="6">
        <v>36798</v>
      </c>
      <c r="BFO76" s="1">
        <v>118</v>
      </c>
      <c r="BFP76" s="1">
        <v>339489200</v>
      </c>
      <c r="BFQ76" s="3">
        <f t="shared" si="678"/>
        <v>40059725600</v>
      </c>
      <c r="BFS76" s="6">
        <v>36798</v>
      </c>
      <c r="BFT76" s="1">
        <v>6.6142000000000003</v>
      </c>
      <c r="BFU76" s="1">
        <v>217894300</v>
      </c>
      <c r="BFV76" s="3">
        <f t="shared" si="679"/>
        <v>1441196479.0600002</v>
      </c>
      <c r="BGA76" s="3" t="str">
        <f t="shared" si="680"/>
        <v/>
      </c>
      <c r="BGF76" s="3" t="str">
        <f t="shared" si="681"/>
        <v/>
      </c>
      <c r="BGK76" s="3" t="str">
        <f t="shared" si="682"/>
        <v/>
      </c>
      <c r="BGM76" s="6">
        <v>36798</v>
      </c>
      <c r="BGN76" s="1">
        <v>68</v>
      </c>
      <c r="BGO76" s="1">
        <v>16851200</v>
      </c>
      <c r="BGP76" s="3">
        <f t="shared" si="683"/>
        <v>1145881600</v>
      </c>
      <c r="BGR76" s="6">
        <v>36798</v>
      </c>
      <c r="BGS76" s="1">
        <v>34.6875</v>
      </c>
      <c r="BGT76" s="1">
        <v>39966100</v>
      </c>
      <c r="BGU76" s="3">
        <f t="shared" si="684"/>
        <v>1386324093.75</v>
      </c>
      <c r="BGZ76" s="3" t="str">
        <f t="shared" si="685"/>
        <v/>
      </c>
      <c r="BHB76" s="6">
        <v>36798</v>
      </c>
      <c r="BHC76" s="1">
        <v>31.375</v>
      </c>
      <c r="BHD76" s="1">
        <v>7516300</v>
      </c>
      <c r="BHE76" s="3">
        <f t="shared" si="686"/>
        <v>235823912.5</v>
      </c>
      <c r="BHJ76" s="3" t="str">
        <f t="shared" si="687"/>
        <v/>
      </c>
      <c r="BHL76" s="6">
        <v>36798</v>
      </c>
      <c r="BHM76" s="1">
        <v>41.0625</v>
      </c>
      <c r="BHN76" s="1">
        <v>390323200</v>
      </c>
      <c r="BHO76" s="3">
        <f t="shared" si="688"/>
        <v>16027646400</v>
      </c>
      <c r="BHQ76" s="6">
        <v>36798</v>
      </c>
      <c r="BHR76" s="1">
        <v>10.0038</v>
      </c>
      <c r="BHS76" s="1">
        <v>27588000</v>
      </c>
      <c r="BHT76" s="3">
        <f t="shared" si="689"/>
        <v>275984834.39999998</v>
      </c>
      <c r="BHV76" s="6">
        <v>36798</v>
      </c>
      <c r="BHW76" s="1">
        <v>58.234000000000002</v>
      </c>
      <c r="BHX76" s="1">
        <v>46880300</v>
      </c>
      <c r="BHY76" s="3">
        <f t="shared" si="690"/>
        <v>2730027390.2000003</v>
      </c>
      <c r="BIA76" s="6">
        <v>36798</v>
      </c>
      <c r="BIB76" s="1">
        <v>218.9375</v>
      </c>
      <c r="BIC76" s="1">
        <v>488134000</v>
      </c>
      <c r="BID76" s="3">
        <f t="shared" si="691"/>
        <v>106870837625</v>
      </c>
      <c r="BII76" s="3" t="str">
        <f t="shared" si="692"/>
        <v/>
      </c>
      <c r="BIK76" s="6">
        <v>36798</v>
      </c>
      <c r="BIL76" s="1">
        <v>3.7292000000000001</v>
      </c>
      <c r="BIM76" s="1">
        <v>192844200</v>
      </c>
      <c r="BIN76" s="3">
        <f t="shared" si="693"/>
        <v>719154590.63999999</v>
      </c>
      <c r="BIP76" s="6">
        <v>36798</v>
      </c>
      <c r="BIQ76" s="1">
        <v>20.0625</v>
      </c>
      <c r="BIR76" s="1">
        <v>355973100</v>
      </c>
      <c r="BIS76" s="3">
        <f t="shared" si="694"/>
        <v>7141710318.75</v>
      </c>
      <c r="BIU76" s="6">
        <v>36798</v>
      </c>
      <c r="BIV76" s="1">
        <v>25.6875</v>
      </c>
      <c r="BIW76" s="1">
        <v>90482200</v>
      </c>
      <c r="BIX76" s="3">
        <f t="shared" si="695"/>
        <v>2324261512.5</v>
      </c>
      <c r="BIZ76" s="6">
        <v>36798</v>
      </c>
      <c r="BJA76" s="1">
        <v>127.375</v>
      </c>
      <c r="BJB76" s="1">
        <v>382660300</v>
      </c>
      <c r="BJC76" s="3">
        <f t="shared" si="696"/>
        <v>48741355712.5</v>
      </c>
      <c r="BJH76" s="3" t="str">
        <f t="shared" si="697"/>
        <v/>
      </c>
      <c r="BJJ76" s="6">
        <v>36798</v>
      </c>
      <c r="BJK76" s="1">
        <v>18.9375</v>
      </c>
      <c r="BJL76" s="1">
        <v>197697200</v>
      </c>
      <c r="BJM76" s="3">
        <f t="shared" si="698"/>
        <v>3743890725</v>
      </c>
      <c r="BJR76" s="3" t="str">
        <f t="shared" si="699"/>
        <v/>
      </c>
      <c r="BJT76" s="6">
        <v>36798</v>
      </c>
      <c r="BJU76" s="1">
        <v>24</v>
      </c>
      <c r="BJV76" s="1">
        <v>621566900</v>
      </c>
      <c r="BJW76" s="3">
        <f t="shared" si="700"/>
        <v>14917605600</v>
      </c>
      <c r="BKB76" s="3" t="str">
        <f t="shared" si="701"/>
        <v/>
      </c>
      <c r="BKG76" s="3" t="str">
        <f t="shared" si="702"/>
        <v/>
      </c>
      <c r="BKI76" s="6">
        <v>36798</v>
      </c>
      <c r="BKJ76" s="1">
        <v>80.4375</v>
      </c>
      <c r="BKK76" s="1">
        <v>156426000</v>
      </c>
      <c r="BKL76" s="3">
        <f t="shared" si="703"/>
        <v>12582516375</v>
      </c>
      <c r="BKQ76" s="3" t="str">
        <f t="shared" si="704"/>
        <v/>
      </c>
      <c r="BKV76" s="3" t="str">
        <f t="shared" si="705"/>
        <v/>
      </c>
      <c r="BKX76" s="6">
        <v>36798</v>
      </c>
      <c r="BKY76" s="1">
        <v>39.563000000000002</v>
      </c>
      <c r="BKZ76" s="1">
        <v>65598400</v>
      </c>
      <c r="BLA76" s="3">
        <f t="shared" si="706"/>
        <v>2595269499.2000003</v>
      </c>
      <c r="BLC76" s="6">
        <v>36798</v>
      </c>
      <c r="BLD76" s="1">
        <v>41.1875</v>
      </c>
      <c r="BLE76" s="1">
        <v>377865500</v>
      </c>
      <c r="BLF76" s="3">
        <f t="shared" si="707"/>
        <v>15563335281.25</v>
      </c>
      <c r="BLH76" s="6">
        <v>36798</v>
      </c>
      <c r="BLI76" s="1">
        <v>55.38</v>
      </c>
      <c r="BLJ76" s="1">
        <v>4386000</v>
      </c>
      <c r="BLK76" s="3">
        <f t="shared" si="708"/>
        <v>242896680</v>
      </c>
      <c r="BLM76" s="6">
        <v>36798</v>
      </c>
      <c r="BLN76" s="1">
        <v>85.625</v>
      </c>
      <c r="BLO76" s="1">
        <v>371899400</v>
      </c>
      <c r="BLP76" s="3">
        <f t="shared" si="709"/>
        <v>31843886125</v>
      </c>
      <c r="BLR76" s="6">
        <v>36798</v>
      </c>
      <c r="BLS76" s="1">
        <v>5.5</v>
      </c>
      <c r="BLT76" s="1">
        <v>689570400</v>
      </c>
      <c r="BLU76" s="3">
        <f t="shared" si="710"/>
        <v>3792637200</v>
      </c>
      <c r="BLZ76" s="3" t="str">
        <f t="shared" si="711"/>
        <v/>
      </c>
      <c r="BMB76" s="6">
        <v>36798</v>
      </c>
      <c r="BMC76" s="1">
        <v>32.9726</v>
      </c>
      <c r="BMD76" s="1">
        <v>250977000</v>
      </c>
      <c r="BME76" s="3">
        <f t="shared" si="712"/>
        <v>8275364230.1999998</v>
      </c>
      <c r="BMJ76" s="3" t="str">
        <f t="shared" si="713"/>
        <v/>
      </c>
      <c r="BML76" s="6">
        <v>36798</v>
      </c>
      <c r="BMM76" s="1">
        <v>14.81</v>
      </c>
      <c r="BMN76" s="1">
        <v>105218400</v>
      </c>
      <c r="BMO76" s="3">
        <f t="shared" si="714"/>
        <v>1558284504</v>
      </c>
      <c r="BMQ76" s="6">
        <v>36798</v>
      </c>
      <c r="BMR76" s="1">
        <v>5.875</v>
      </c>
      <c r="BMS76" s="1">
        <v>122750600</v>
      </c>
      <c r="BMT76" s="3">
        <f t="shared" si="715"/>
        <v>721159775</v>
      </c>
      <c r="BMY76" s="3" t="str">
        <f t="shared" si="716"/>
        <v/>
      </c>
      <c r="BND76" s="3" t="str">
        <f t="shared" si="717"/>
        <v/>
      </c>
      <c r="BNF76" s="6">
        <v>36798</v>
      </c>
      <c r="BNG76" s="1">
        <v>24.207100000000001</v>
      </c>
      <c r="BNH76" s="1">
        <v>74677500</v>
      </c>
      <c r="BNI76" s="3">
        <f t="shared" si="718"/>
        <v>1807725710.25</v>
      </c>
      <c r="BNK76" s="6">
        <v>36798</v>
      </c>
      <c r="BNL76" s="1">
        <v>30.562999999999999</v>
      </c>
      <c r="BNM76" s="1">
        <v>81255700</v>
      </c>
      <c r="BNN76" s="3">
        <f t="shared" si="719"/>
        <v>2483417959.0999999</v>
      </c>
      <c r="BNP76" s="6">
        <v>36798</v>
      </c>
      <c r="BNQ76" s="1">
        <v>20.9375</v>
      </c>
      <c r="BNR76" s="1">
        <v>343742100</v>
      </c>
      <c r="BNS76" s="3">
        <f t="shared" si="720"/>
        <v>7197100218.75</v>
      </c>
      <c r="BNU76" s="6">
        <v>36798</v>
      </c>
      <c r="BNV76" s="1">
        <v>24.5625</v>
      </c>
      <c r="BNW76" s="1">
        <v>12138400</v>
      </c>
      <c r="BNX76" s="3">
        <f t="shared" si="721"/>
        <v>298149450</v>
      </c>
      <c r="BNZ76" s="6">
        <v>36798</v>
      </c>
      <c r="BOA76" s="1">
        <v>24.6875</v>
      </c>
      <c r="BOB76" s="1">
        <v>217190800</v>
      </c>
      <c r="BOC76" s="3">
        <f t="shared" si="722"/>
        <v>5361897875</v>
      </c>
      <c r="BOH76" s="3" t="str">
        <f t="shared" si="723"/>
        <v/>
      </c>
      <c r="BOJ76" s="6">
        <v>36798</v>
      </c>
      <c r="BOK76" s="1">
        <v>22.019300000000001</v>
      </c>
      <c r="BOL76" s="1">
        <v>517611200</v>
      </c>
      <c r="BOM76" s="3">
        <f t="shared" si="724"/>
        <v>11397436296.16</v>
      </c>
      <c r="BOO76" s="6">
        <v>36798</v>
      </c>
      <c r="BOP76" s="1">
        <v>28.5</v>
      </c>
      <c r="BOQ76" s="1">
        <v>316677400</v>
      </c>
      <c r="BOR76" s="3">
        <f t="shared" si="725"/>
        <v>9025305900</v>
      </c>
      <c r="BOT76" s="6">
        <v>36798</v>
      </c>
      <c r="BOU76" s="1">
        <v>7.2272999999999996</v>
      </c>
      <c r="BOV76" s="1">
        <v>958828000</v>
      </c>
      <c r="BOW76" s="3">
        <f t="shared" si="726"/>
        <v>6929737604.3999996</v>
      </c>
      <c r="BOY76" s="6">
        <v>36798</v>
      </c>
      <c r="BOZ76" s="1">
        <v>7.8330000000000002</v>
      </c>
      <c r="BPA76" s="1">
        <v>16286100</v>
      </c>
      <c r="BPB76" s="3">
        <f t="shared" si="727"/>
        <v>127569021.3</v>
      </c>
      <c r="BPG76" s="3" t="str">
        <f t="shared" si="728"/>
        <v/>
      </c>
      <c r="BPI76" s="6">
        <v>36798</v>
      </c>
      <c r="BPJ76" s="1">
        <v>35.468800000000002</v>
      </c>
      <c r="BPK76" s="1">
        <v>224986600</v>
      </c>
      <c r="BPL76" s="3">
        <f t="shared" si="729"/>
        <v>7980004718.0799999</v>
      </c>
      <c r="BPQ76" s="3" t="str">
        <f t="shared" si="730"/>
        <v/>
      </c>
      <c r="BPS76" s="6">
        <v>36798</v>
      </c>
      <c r="BPT76" s="1">
        <v>29.656300000000002</v>
      </c>
      <c r="BPU76" s="1">
        <v>1852361800</v>
      </c>
      <c r="BPV76" s="3">
        <f t="shared" si="731"/>
        <v>54934197249.340004</v>
      </c>
      <c r="BQA76" s="3" t="str">
        <f t="shared" si="732"/>
        <v/>
      </c>
      <c r="BQF76" s="3" t="str">
        <f t="shared" si="733"/>
        <v/>
      </c>
      <c r="BQK76" s="3" t="str">
        <f t="shared" si="734"/>
        <v/>
      </c>
      <c r="BQM76" s="6">
        <v>36798</v>
      </c>
      <c r="BQN76" s="1">
        <v>38.8125</v>
      </c>
      <c r="BQO76" s="1">
        <v>405424800</v>
      </c>
      <c r="BQP76" s="3">
        <f t="shared" si="735"/>
        <v>15735550050</v>
      </c>
      <c r="BQU76" s="3" t="str">
        <f t="shared" si="736"/>
        <v/>
      </c>
      <c r="BQW76" s="6">
        <v>36798</v>
      </c>
      <c r="BQX76" s="1">
        <v>3.4277000000000002</v>
      </c>
      <c r="BQY76" s="1">
        <v>1179052800</v>
      </c>
      <c r="BQZ76" s="3">
        <f t="shared" si="737"/>
        <v>4041439282.5600004</v>
      </c>
      <c r="BRB76" s="6">
        <v>36798</v>
      </c>
      <c r="BRC76" s="1">
        <v>13.645799999999999</v>
      </c>
      <c r="BRD76" s="1">
        <v>480794400</v>
      </c>
      <c r="BRE76" s="3">
        <f t="shared" si="738"/>
        <v>6560824223.5199995</v>
      </c>
      <c r="BRG76" s="6">
        <v>36798</v>
      </c>
      <c r="BRH76" s="1">
        <v>55.25</v>
      </c>
      <c r="BRI76" s="1">
        <v>2779059588</v>
      </c>
      <c r="BRJ76" s="3">
        <f t="shared" si="739"/>
        <v>153543042237</v>
      </c>
      <c r="BRL76" s="6">
        <v>36798</v>
      </c>
      <c r="BRM76" s="1">
        <v>41.5625</v>
      </c>
      <c r="BRN76" s="1">
        <v>2985694612</v>
      </c>
      <c r="BRO76" s="3">
        <f t="shared" si="740"/>
        <v>124092932311.25</v>
      </c>
      <c r="BRQ76" s="6">
        <v>36798</v>
      </c>
      <c r="BRR76" s="1">
        <v>39.375</v>
      </c>
      <c r="BRS76" s="1">
        <v>2458287200</v>
      </c>
      <c r="BRT76" s="3">
        <f t="shared" si="741"/>
        <v>96795058500</v>
      </c>
      <c r="BRV76" s="6">
        <v>36798</v>
      </c>
      <c r="BRW76" s="1">
        <v>42.625</v>
      </c>
      <c r="BRX76" s="1">
        <v>206026400</v>
      </c>
      <c r="BRY76" s="3">
        <f t="shared" si="742"/>
        <v>8781875300</v>
      </c>
      <c r="BSD76" s="3" t="str">
        <f t="shared" si="743"/>
        <v/>
      </c>
      <c r="BSF76" s="6">
        <v>36798</v>
      </c>
      <c r="BSG76" s="1">
        <v>22.968800000000002</v>
      </c>
      <c r="BSH76" s="1">
        <v>394507200</v>
      </c>
      <c r="BSI76" s="3">
        <f t="shared" si="744"/>
        <v>9061356975.3600006</v>
      </c>
      <c r="BSN76" s="3" t="str">
        <f t="shared" si="745"/>
        <v/>
      </c>
      <c r="BSS76" s="3" t="str">
        <f t="shared" si="746"/>
        <v/>
      </c>
      <c r="BSU76" s="6">
        <v>36798</v>
      </c>
      <c r="BSV76" s="1">
        <v>1.8393000000000002</v>
      </c>
      <c r="BSW76" s="1">
        <v>6476278144</v>
      </c>
      <c r="BSX76" s="3">
        <f t="shared" si="747"/>
        <v>11911818390.259201</v>
      </c>
    </row>
    <row r="77" spans="2:1020 1025:1870" x14ac:dyDescent="0.2">
      <c r="B77" s="6">
        <v>36707</v>
      </c>
      <c r="C77" s="1">
        <v>5999.9994999999999</v>
      </c>
      <c r="D77" s="1">
        <v>16</v>
      </c>
      <c r="E77" s="3">
        <f t="shared" si="374"/>
        <v>95999.991999999998</v>
      </c>
      <c r="G77" s="6">
        <v>36616</v>
      </c>
      <c r="H77" s="1">
        <v>22.75</v>
      </c>
      <c r="I77" s="1">
        <v>31906200</v>
      </c>
      <c r="J77" s="3">
        <f t="shared" si="375"/>
        <v>725866050</v>
      </c>
      <c r="O77" s="3" t="str">
        <f t="shared" si="376"/>
        <v/>
      </c>
      <c r="T77" s="3" t="str">
        <f t="shared" si="377"/>
        <v/>
      </c>
      <c r="Y77" s="3" t="str">
        <f t="shared" si="378"/>
        <v/>
      </c>
      <c r="AA77" s="6">
        <v>36707</v>
      </c>
      <c r="AB77" s="1">
        <v>3.1875</v>
      </c>
      <c r="AC77" s="1">
        <v>6563199</v>
      </c>
      <c r="AD77" s="3">
        <f t="shared" si="379"/>
        <v>20920196.8125</v>
      </c>
      <c r="AF77" s="6">
        <v>36433</v>
      </c>
      <c r="AG77" s="1">
        <v>0.17</v>
      </c>
      <c r="AH77" s="1">
        <v>4463300</v>
      </c>
      <c r="AI77" s="3">
        <f t="shared" si="380"/>
        <v>758761</v>
      </c>
      <c r="AK77" s="6">
        <v>36707</v>
      </c>
      <c r="AL77" s="1">
        <v>750.00019999999995</v>
      </c>
      <c r="AM77" s="1">
        <v>276</v>
      </c>
      <c r="AN77" s="3">
        <f t="shared" si="381"/>
        <v>207000.05519999997</v>
      </c>
      <c r="AS77" s="3" t="str">
        <f t="shared" si="382"/>
        <v/>
      </c>
      <c r="AX77" s="3" t="str">
        <f t="shared" si="383"/>
        <v/>
      </c>
      <c r="BC77" s="3" t="str">
        <f t="shared" si="384"/>
        <v/>
      </c>
      <c r="BE77" s="6">
        <v>36525</v>
      </c>
      <c r="BF77" s="1">
        <v>24</v>
      </c>
      <c r="BG77" s="1">
        <v>94315900</v>
      </c>
      <c r="BH77" s="3">
        <f t="shared" si="385"/>
        <v>2263581600</v>
      </c>
      <c r="BM77" s="3" t="str">
        <f t="shared" si="386"/>
        <v/>
      </c>
      <c r="BR77" s="3" t="str">
        <f t="shared" si="387"/>
        <v/>
      </c>
      <c r="BT77" s="6">
        <v>35976</v>
      </c>
      <c r="BU77" s="1">
        <v>0.8125</v>
      </c>
      <c r="BV77" s="1">
        <v>917600</v>
      </c>
      <c r="BW77" s="3">
        <f t="shared" si="388"/>
        <v>745550</v>
      </c>
      <c r="CB77" s="3" t="str">
        <f t="shared" si="389"/>
        <v/>
      </c>
      <c r="CG77" s="3" t="str">
        <f t="shared" si="390"/>
        <v/>
      </c>
      <c r="CI77" s="6">
        <v>36707</v>
      </c>
      <c r="CJ77" s="1">
        <v>71.5</v>
      </c>
      <c r="CK77" s="1">
        <v>34453000</v>
      </c>
      <c r="CL77" s="3">
        <f t="shared" si="391"/>
        <v>2463389500</v>
      </c>
      <c r="CQ77" s="3" t="str">
        <f t="shared" si="392"/>
        <v/>
      </c>
      <c r="CS77" s="6">
        <v>36707</v>
      </c>
      <c r="CT77" s="1">
        <v>13.4375</v>
      </c>
      <c r="CU77" s="1">
        <v>2057660</v>
      </c>
      <c r="CV77" s="3">
        <f t="shared" si="393"/>
        <v>27649806.25</v>
      </c>
      <c r="CX77" s="6">
        <v>36707</v>
      </c>
      <c r="CY77" s="1">
        <v>328.125</v>
      </c>
      <c r="CZ77" s="1">
        <v>238300</v>
      </c>
      <c r="DA77" s="3">
        <f t="shared" si="394"/>
        <v>78192187.5</v>
      </c>
      <c r="DC77" s="6">
        <v>36707</v>
      </c>
      <c r="DD77" s="1">
        <v>17.5</v>
      </c>
      <c r="DE77" s="1">
        <v>322880</v>
      </c>
      <c r="DF77" s="3">
        <f t="shared" si="395"/>
        <v>5650400</v>
      </c>
      <c r="DK77" s="3" t="str">
        <f t="shared" si="396"/>
        <v/>
      </c>
      <c r="DM77" s="6">
        <v>36433</v>
      </c>
      <c r="DN77" s="1">
        <v>1531.25</v>
      </c>
      <c r="DO77" s="1">
        <v>12135</v>
      </c>
      <c r="DP77" s="3">
        <f t="shared" si="397"/>
        <v>18581718.75</v>
      </c>
      <c r="DR77" s="6">
        <v>36707</v>
      </c>
      <c r="DS77" s="1">
        <v>643.12519999999995</v>
      </c>
      <c r="DT77" s="1">
        <v>27954</v>
      </c>
      <c r="DU77" s="3">
        <f t="shared" si="398"/>
        <v>17977921.840799998</v>
      </c>
      <c r="DZ77" s="3" t="str">
        <f t="shared" si="399"/>
        <v/>
      </c>
      <c r="EB77" s="6">
        <v>36707</v>
      </c>
      <c r="EC77" s="1">
        <v>8.4375</v>
      </c>
      <c r="ED77" s="1">
        <v>39133</v>
      </c>
      <c r="EE77" s="3">
        <f t="shared" si="400"/>
        <v>330184.6875</v>
      </c>
      <c r="EG77" s="6">
        <v>36707</v>
      </c>
      <c r="EH77" s="1">
        <v>4529.9991</v>
      </c>
      <c r="EI77" s="1">
        <v>100944</v>
      </c>
      <c r="EJ77" s="3">
        <f t="shared" si="401"/>
        <v>457276229.15039998</v>
      </c>
      <c r="EO77" s="3" t="str">
        <f t="shared" si="402"/>
        <v/>
      </c>
      <c r="ET77" s="3" t="str">
        <f t="shared" si="403"/>
        <v/>
      </c>
      <c r="EY77" s="3" t="str">
        <f t="shared" si="404"/>
        <v/>
      </c>
      <c r="FD77" s="3" t="str">
        <f t="shared" si="405"/>
        <v/>
      </c>
      <c r="FI77" s="3" t="str">
        <f t="shared" si="406"/>
        <v/>
      </c>
      <c r="FN77" s="3" t="str">
        <f t="shared" si="407"/>
        <v/>
      </c>
      <c r="FP77" s="6">
        <v>36707</v>
      </c>
      <c r="FQ77" s="1">
        <v>3.25</v>
      </c>
      <c r="FR77" s="1">
        <v>510400</v>
      </c>
      <c r="FS77" s="3">
        <f t="shared" si="408"/>
        <v>1658800</v>
      </c>
      <c r="FU77" s="6">
        <v>36707</v>
      </c>
      <c r="FV77" s="1">
        <v>7200</v>
      </c>
      <c r="FW77" s="1">
        <v>58</v>
      </c>
      <c r="FX77" s="3">
        <f t="shared" si="409"/>
        <v>417600</v>
      </c>
      <c r="FZ77" s="6">
        <v>36707</v>
      </c>
      <c r="GA77" s="1">
        <v>12500</v>
      </c>
      <c r="GB77" s="1">
        <v>60365</v>
      </c>
      <c r="GC77" s="3">
        <f t="shared" si="410"/>
        <v>754562500</v>
      </c>
      <c r="GE77" s="6">
        <v>36616</v>
      </c>
      <c r="GF77" s="1">
        <v>12000.001200000001</v>
      </c>
      <c r="GG77" s="1">
        <v>17</v>
      </c>
      <c r="GH77" s="3">
        <f t="shared" si="411"/>
        <v>204000.02040000001</v>
      </c>
      <c r="GM77" s="3" t="str">
        <f t="shared" si="412"/>
        <v/>
      </c>
      <c r="GR77" s="3" t="str">
        <f t="shared" si="413"/>
        <v/>
      </c>
      <c r="GW77" s="3" t="str">
        <f t="shared" si="414"/>
        <v/>
      </c>
      <c r="HB77" s="3" t="str">
        <f t="shared" si="415"/>
        <v/>
      </c>
      <c r="HG77" s="3" t="str">
        <f t="shared" si="416"/>
        <v/>
      </c>
      <c r="HL77" s="3" t="str">
        <f t="shared" si="417"/>
        <v/>
      </c>
      <c r="HN77" s="6">
        <v>36707</v>
      </c>
      <c r="HO77" s="1">
        <v>1.125</v>
      </c>
      <c r="HP77" s="1">
        <v>634400</v>
      </c>
      <c r="HQ77" s="3">
        <f t="shared" si="418"/>
        <v>713700</v>
      </c>
      <c r="HS77" s="6">
        <v>36707</v>
      </c>
      <c r="HT77" s="1">
        <v>59.5</v>
      </c>
      <c r="HU77" s="1">
        <v>490886</v>
      </c>
      <c r="HV77" s="3">
        <f t="shared" si="419"/>
        <v>29207717</v>
      </c>
      <c r="IA77" s="3" t="str">
        <f t="shared" si="420"/>
        <v/>
      </c>
      <c r="IC77" s="6">
        <v>36616</v>
      </c>
      <c r="ID77" s="1">
        <v>20</v>
      </c>
      <c r="IE77" s="1">
        <v>3958</v>
      </c>
      <c r="IF77" s="3">
        <f t="shared" si="421"/>
        <v>79160</v>
      </c>
      <c r="IH77" s="6">
        <v>36707</v>
      </c>
      <c r="II77" s="1">
        <v>127.5</v>
      </c>
      <c r="IJ77" s="1">
        <v>1220720</v>
      </c>
      <c r="IK77" s="3">
        <f t="shared" si="422"/>
        <v>155641800</v>
      </c>
      <c r="IP77" s="3" t="str">
        <f t="shared" si="423"/>
        <v/>
      </c>
      <c r="IR77" s="6">
        <v>36707</v>
      </c>
      <c r="IS77" s="1">
        <v>8911.8786</v>
      </c>
      <c r="IT77" s="1">
        <v>3051</v>
      </c>
      <c r="IU77" s="3">
        <f t="shared" si="424"/>
        <v>27190141.608600002</v>
      </c>
      <c r="IZ77" s="3" t="str">
        <f t="shared" si="425"/>
        <v/>
      </c>
      <c r="JE77" s="3" t="str">
        <f t="shared" si="426"/>
        <v/>
      </c>
      <c r="JG77" s="6">
        <v>36707</v>
      </c>
      <c r="JH77" s="1">
        <v>15.1563</v>
      </c>
      <c r="JI77" s="1">
        <v>4313100</v>
      </c>
      <c r="JJ77" s="3">
        <f t="shared" si="427"/>
        <v>65370637.530000001</v>
      </c>
      <c r="JO77" s="3" t="str">
        <f t="shared" si="428"/>
        <v/>
      </c>
      <c r="JT77" s="3" t="str">
        <f t="shared" si="429"/>
        <v/>
      </c>
      <c r="JY77" s="3" t="str">
        <f t="shared" si="430"/>
        <v/>
      </c>
      <c r="KA77" s="6">
        <v>35520</v>
      </c>
      <c r="KB77" s="1">
        <v>6.5</v>
      </c>
      <c r="KC77" s="1">
        <v>67900</v>
      </c>
      <c r="KD77" s="3">
        <f t="shared" si="431"/>
        <v>441350</v>
      </c>
      <c r="KI77" s="3" t="str">
        <f t="shared" si="432"/>
        <v/>
      </c>
      <c r="KN77" s="3" t="str">
        <f t="shared" si="433"/>
        <v/>
      </c>
      <c r="KS77" s="3" t="str">
        <f t="shared" si="434"/>
        <v/>
      </c>
      <c r="KX77" s="3" t="str">
        <f t="shared" si="435"/>
        <v/>
      </c>
      <c r="LC77" s="3" t="str">
        <f t="shared" si="436"/>
        <v/>
      </c>
      <c r="LE77" s="6">
        <v>36707</v>
      </c>
      <c r="LF77" s="1">
        <v>0.9375</v>
      </c>
      <c r="LG77" s="1">
        <v>4009600</v>
      </c>
      <c r="LH77" s="3">
        <f t="shared" si="437"/>
        <v>3759000</v>
      </c>
      <c r="LJ77" s="6">
        <v>36707</v>
      </c>
      <c r="LK77" s="1">
        <v>462.5</v>
      </c>
      <c r="LL77" s="1">
        <v>92559</v>
      </c>
      <c r="LM77" s="3">
        <f t="shared" si="438"/>
        <v>42808537.5</v>
      </c>
      <c r="LO77" s="6">
        <v>36341</v>
      </c>
      <c r="LP77" s="1">
        <v>1.25</v>
      </c>
      <c r="LQ77" s="1">
        <v>8700</v>
      </c>
      <c r="LR77" s="3">
        <f t="shared" si="439"/>
        <v>10875</v>
      </c>
      <c r="LW77" s="3" t="str">
        <f t="shared" si="440"/>
        <v/>
      </c>
      <c r="MB77" s="3" t="str">
        <f t="shared" si="441"/>
        <v/>
      </c>
      <c r="MD77" s="6">
        <v>36707</v>
      </c>
      <c r="ME77" s="1">
        <v>1.5625</v>
      </c>
      <c r="MF77" s="1">
        <v>12239100</v>
      </c>
      <c r="MG77" s="3">
        <f t="shared" si="442"/>
        <v>19123593.75</v>
      </c>
      <c r="ML77" s="3" t="str">
        <f t="shared" si="443"/>
        <v/>
      </c>
      <c r="MQ77" s="3" t="str">
        <f t="shared" si="444"/>
        <v/>
      </c>
      <c r="MV77" s="3" t="str">
        <f t="shared" si="445"/>
        <v/>
      </c>
      <c r="NA77" s="3" t="str">
        <f t="shared" si="446"/>
        <v/>
      </c>
      <c r="NC77" s="6">
        <v>36707</v>
      </c>
      <c r="ND77" s="1">
        <v>5.9375</v>
      </c>
      <c r="NE77" s="1">
        <v>9043900</v>
      </c>
      <c r="NF77" s="3">
        <f t="shared" si="447"/>
        <v>53698156.25</v>
      </c>
      <c r="NK77" s="3" t="str">
        <f t="shared" si="448"/>
        <v/>
      </c>
      <c r="NP77" s="3" t="str">
        <f t="shared" si="449"/>
        <v/>
      </c>
      <c r="NU77" s="3" t="str">
        <f t="shared" si="450"/>
        <v/>
      </c>
      <c r="NZ77" s="3" t="str">
        <f t="shared" si="451"/>
        <v/>
      </c>
      <c r="OB77" s="6">
        <v>36707</v>
      </c>
      <c r="OC77" s="1">
        <v>9.5</v>
      </c>
      <c r="OD77" s="1">
        <v>2079200</v>
      </c>
      <c r="OE77" s="3">
        <f t="shared" si="452"/>
        <v>19752400</v>
      </c>
      <c r="OG77" s="6">
        <v>36707</v>
      </c>
      <c r="OH77" s="1">
        <v>93.75</v>
      </c>
      <c r="OI77" s="1">
        <v>77120</v>
      </c>
      <c r="OJ77" s="3">
        <f t="shared" si="453"/>
        <v>7230000</v>
      </c>
      <c r="OO77" s="3" t="str">
        <f t="shared" si="454"/>
        <v/>
      </c>
      <c r="OQ77" s="6">
        <v>36707</v>
      </c>
      <c r="OR77" s="1">
        <v>2399.9998000000001</v>
      </c>
      <c r="OS77" s="1">
        <v>7490</v>
      </c>
      <c r="OT77" s="3">
        <f t="shared" si="455"/>
        <v>17975998.502</v>
      </c>
      <c r="OV77" s="6">
        <v>36707</v>
      </c>
      <c r="OW77" s="1">
        <v>2.8125</v>
      </c>
      <c r="OX77" s="1">
        <v>349400</v>
      </c>
      <c r="OY77" s="3">
        <f t="shared" si="456"/>
        <v>982687.5</v>
      </c>
      <c r="PA77" s="6">
        <v>36707</v>
      </c>
      <c r="PB77" s="1">
        <v>22.125</v>
      </c>
      <c r="PC77" s="1">
        <v>2125100</v>
      </c>
      <c r="PD77" s="3">
        <f t="shared" si="457"/>
        <v>47017837.5</v>
      </c>
      <c r="PI77" s="3" t="str">
        <f t="shared" si="458"/>
        <v/>
      </c>
      <c r="PK77" s="6">
        <v>36707</v>
      </c>
      <c r="PL77" s="1">
        <v>1.0937999999999999</v>
      </c>
      <c r="PM77" s="1">
        <v>27000</v>
      </c>
      <c r="PN77" s="3">
        <f t="shared" si="459"/>
        <v>29532.6</v>
      </c>
      <c r="PS77" s="3" t="str">
        <f t="shared" si="460"/>
        <v/>
      </c>
      <c r="PX77" s="3" t="str">
        <f t="shared" si="461"/>
        <v/>
      </c>
      <c r="QC77" s="3" t="str">
        <f t="shared" si="462"/>
        <v/>
      </c>
      <c r="QE77" s="6">
        <v>36707</v>
      </c>
      <c r="QF77" s="1">
        <v>2.875</v>
      </c>
      <c r="QG77" s="1">
        <v>606700</v>
      </c>
      <c r="QH77" s="3">
        <f t="shared" si="463"/>
        <v>1744262.5</v>
      </c>
      <c r="QJ77" s="6">
        <v>35703</v>
      </c>
      <c r="QK77" s="1">
        <v>200</v>
      </c>
      <c r="QL77" s="1">
        <v>626</v>
      </c>
      <c r="QM77" s="3">
        <f t="shared" si="464"/>
        <v>125200</v>
      </c>
      <c r="QO77" s="6">
        <v>36707</v>
      </c>
      <c r="QP77" s="1">
        <v>6.75</v>
      </c>
      <c r="QQ77" s="1">
        <v>77500</v>
      </c>
      <c r="QR77" s="3">
        <f t="shared" si="465"/>
        <v>523125</v>
      </c>
      <c r="QT77" s="6">
        <v>36707</v>
      </c>
      <c r="QU77" s="1">
        <v>11432.813599999999</v>
      </c>
      <c r="QV77" s="1">
        <v>2980737</v>
      </c>
      <c r="QW77" s="3">
        <f t="shared" si="466"/>
        <v>34078210511.623199</v>
      </c>
      <c r="RB77" s="3" t="str">
        <f t="shared" si="467"/>
        <v/>
      </c>
      <c r="RG77" s="3" t="str">
        <f t="shared" si="468"/>
        <v/>
      </c>
      <c r="RL77" s="3" t="str">
        <f t="shared" si="469"/>
        <v/>
      </c>
      <c r="RN77" s="6">
        <v>36707</v>
      </c>
      <c r="RO77" s="1">
        <v>579.375</v>
      </c>
      <c r="RP77" s="1">
        <v>9958480</v>
      </c>
      <c r="RQ77" s="3">
        <f t="shared" si="470"/>
        <v>5769694350</v>
      </c>
      <c r="RV77" s="3" t="str">
        <f t="shared" si="471"/>
        <v/>
      </c>
      <c r="SA77" s="3" t="str">
        <f t="shared" si="472"/>
        <v/>
      </c>
      <c r="SF77" s="3" t="str">
        <f t="shared" si="473"/>
        <v/>
      </c>
      <c r="SH77" s="6">
        <v>36707</v>
      </c>
      <c r="SI77" s="1">
        <v>131.25</v>
      </c>
      <c r="SJ77" s="1">
        <v>1174800</v>
      </c>
      <c r="SK77" s="3">
        <f t="shared" si="474"/>
        <v>154192500</v>
      </c>
      <c r="SM77" s="6">
        <v>36525</v>
      </c>
      <c r="SN77" s="1">
        <v>64000</v>
      </c>
      <c r="SO77" s="1">
        <v>45</v>
      </c>
      <c r="SP77" s="3">
        <f t="shared" si="475"/>
        <v>2880000</v>
      </c>
      <c r="SU77" s="3" t="str">
        <f t="shared" si="476"/>
        <v/>
      </c>
      <c r="SZ77" s="3" t="str">
        <f t="shared" si="477"/>
        <v/>
      </c>
      <c r="TE77" s="3" t="str">
        <f t="shared" si="478"/>
        <v/>
      </c>
      <c r="TG77" s="6">
        <v>36707</v>
      </c>
      <c r="TH77" s="1">
        <v>700.625</v>
      </c>
      <c r="TI77" s="1">
        <v>1037170</v>
      </c>
      <c r="TJ77" s="3">
        <f t="shared" si="479"/>
        <v>726667231.25</v>
      </c>
      <c r="TO77" s="3" t="str">
        <f t="shared" si="480"/>
        <v/>
      </c>
      <c r="TQ77" s="6">
        <v>36707</v>
      </c>
      <c r="TR77" s="1">
        <v>236.41399999999999</v>
      </c>
      <c r="TS77" s="1">
        <v>2413818</v>
      </c>
      <c r="TT77" s="3">
        <f t="shared" si="481"/>
        <v>570660368.65199995</v>
      </c>
      <c r="TY77" s="3" t="str">
        <f t="shared" si="482"/>
        <v/>
      </c>
      <c r="UD77" s="3" t="str">
        <f t="shared" si="483"/>
        <v/>
      </c>
      <c r="UI77" s="3" t="str">
        <f t="shared" si="484"/>
        <v/>
      </c>
      <c r="UN77" s="3" t="str">
        <f t="shared" si="485"/>
        <v/>
      </c>
      <c r="UP77" s="6">
        <v>36707</v>
      </c>
      <c r="UQ77" s="1">
        <v>8.5155999999999992</v>
      </c>
      <c r="UR77" s="1">
        <v>54400</v>
      </c>
      <c r="US77" s="3">
        <f t="shared" si="486"/>
        <v>463248.63999999996</v>
      </c>
      <c r="UX77" s="3" t="str">
        <f t="shared" si="487"/>
        <v/>
      </c>
      <c r="VC77" s="3" t="str">
        <f t="shared" si="488"/>
        <v/>
      </c>
      <c r="VH77" s="3" t="str">
        <f t="shared" si="489"/>
        <v/>
      </c>
      <c r="VM77" s="3" t="str">
        <f t="shared" si="490"/>
        <v/>
      </c>
      <c r="VO77" s="6">
        <v>36707</v>
      </c>
      <c r="VP77" s="1">
        <v>2593.75</v>
      </c>
      <c r="VQ77" s="1">
        <v>21922</v>
      </c>
      <c r="VR77" s="3">
        <f t="shared" si="491"/>
        <v>56860187.5</v>
      </c>
      <c r="VT77" s="6">
        <v>36707</v>
      </c>
      <c r="VU77" s="1">
        <v>25.625</v>
      </c>
      <c r="VV77" s="1">
        <v>180220</v>
      </c>
      <c r="VW77" s="3">
        <f t="shared" si="492"/>
        <v>4618137.5</v>
      </c>
      <c r="VY77" s="6">
        <v>36707</v>
      </c>
      <c r="VZ77" s="1">
        <v>6.75</v>
      </c>
      <c r="WA77" s="1">
        <v>668100</v>
      </c>
      <c r="WB77" s="3">
        <f t="shared" si="493"/>
        <v>4509675</v>
      </c>
      <c r="WG77" s="3" t="str">
        <f t="shared" si="494"/>
        <v/>
      </c>
      <c r="WL77" s="3" t="str">
        <f t="shared" si="495"/>
        <v/>
      </c>
      <c r="WQ77" s="3" t="str">
        <f t="shared" si="496"/>
        <v/>
      </c>
      <c r="WV77" s="3" t="str">
        <f t="shared" si="497"/>
        <v/>
      </c>
      <c r="WX77" s="6">
        <v>36707</v>
      </c>
      <c r="WY77" s="1">
        <v>6.9375</v>
      </c>
      <c r="WZ77" s="1">
        <v>32733300</v>
      </c>
      <c r="XA77" s="3">
        <f t="shared" si="498"/>
        <v>227087268.75</v>
      </c>
      <c r="XC77" s="6">
        <v>36707</v>
      </c>
      <c r="XD77" s="1">
        <v>121.25</v>
      </c>
      <c r="XE77" s="1">
        <v>3011560</v>
      </c>
      <c r="XF77" s="3">
        <f t="shared" si="499"/>
        <v>365151650</v>
      </c>
      <c r="XK77" s="3" t="str">
        <f t="shared" si="500"/>
        <v/>
      </c>
      <c r="XP77" s="3" t="str">
        <f t="shared" si="501"/>
        <v/>
      </c>
      <c r="XU77" s="3" t="str">
        <f t="shared" si="502"/>
        <v/>
      </c>
      <c r="XW77" s="6">
        <v>36707</v>
      </c>
      <c r="XX77" s="1">
        <v>1050</v>
      </c>
      <c r="XY77" s="1">
        <v>7029</v>
      </c>
      <c r="XZ77" s="3">
        <f t="shared" si="503"/>
        <v>7380450</v>
      </c>
      <c r="YE77" s="3" t="str">
        <f t="shared" si="504"/>
        <v/>
      </c>
      <c r="YJ77" s="3" t="str">
        <f t="shared" si="505"/>
        <v/>
      </c>
      <c r="YL77" s="6">
        <v>36707</v>
      </c>
      <c r="YM77" s="1">
        <v>12.75</v>
      </c>
      <c r="YN77" s="1">
        <v>1080900</v>
      </c>
      <c r="YO77" s="3">
        <f t="shared" si="506"/>
        <v>13781475</v>
      </c>
      <c r="YT77" s="3" t="str">
        <f t="shared" si="507"/>
        <v/>
      </c>
      <c r="YY77" s="3" t="str">
        <f t="shared" si="508"/>
        <v/>
      </c>
      <c r="ZD77" s="3" t="str">
        <f t="shared" si="509"/>
        <v/>
      </c>
      <c r="ZI77" s="3" t="str">
        <f t="shared" si="510"/>
        <v/>
      </c>
      <c r="ZK77" s="6">
        <v>36707</v>
      </c>
      <c r="ZL77" s="1">
        <v>22.25</v>
      </c>
      <c r="ZM77" s="1">
        <v>10476200</v>
      </c>
      <c r="ZN77" s="3">
        <f t="shared" si="511"/>
        <v>233095450</v>
      </c>
      <c r="ZS77" s="3" t="str">
        <f t="shared" si="512"/>
        <v/>
      </c>
      <c r="ZX77" s="3" t="str">
        <f t="shared" si="513"/>
        <v/>
      </c>
      <c r="AAC77" s="3" t="str">
        <f t="shared" si="514"/>
        <v/>
      </c>
      <c r="AAH77" s="3" t="str">
        <f t="shared" si="515"/>
        <v/>
      </c>
      <c r="AAM77" s="3" t="str">
        <f t="shared" si="516"/>
        <v/>
      </c>
      <c r="AAR77" s="3" t="str">
        <f t="shared" si="517"/>
        <v/>
      </c>
      <c r="AAW77" s="3" t="str">
        <f t="shared" si="518"/>
        <v/>
      </c>
      <c r="ABB77" s="3" t="str">
        <f t="shared" si="519"/>
        <v/>
      </c>
      <c r="ABG77" s="3" t="str">
        <f t="shared" si="520"/>
        <v/>
      </c>
      <c r="ABL77" s="3" t="str">
        <f t="shared" si="521"/>
        <v/>
      </c>
      <c r="ABN77" s="6">
        <v>36707</v>
      </c>
      <c r="ABO77" s="1">
        <v>3.8125</v>
      </c>
      <c r="ABP77" s="1">
        <v>908900</v>
      </c>
      <c r="ABQ77" s="3">
        <f t="shared" si="522"/>
        <v>3465181.25</v>
      </c>
      <c r="ABV77" s="3" t="str">
        <f t="shared" si="523"/>
        <v/>
      </c>
      <c r="ABX77" s="6">
        <v>36707</v>
      </c>
      <c r="ABY77" s="1">
        <v>25</v>
      </c>
      <c r="ABZ77" s="1">
        <v>456560</v>
      </c>
      <c r="ACA77" s="3">
        <f t="shared" si="524"/>
        <v>11414000</v>
      </c>
      <c r="ACC77" s="6">
        <v>36707</v>
      </c>
      <c r="ACD77" s="1">
        <v>77.5</v>
      </c>
      <c r="ACE77" s="1">
        <v>5396050</v>
      </c>
      <c r="ACF77" s="3">
        <f t="shared" si="525"/>
        <v>418193875</v>
      </c>
      <c r="ACK77" s="3" t="str">
        <f t="shared" si="526"/>
        <v/>
      </c>
      <c r="ACP77" s="3" t="str">
        <f t="shared" si="527"/>
        <v/>
      </c>
      <c r="ACU77" s="3" t="str">
        <f t="shared" si="528"/>
        <v/>
      </c>
      <c r="ACZ77" s="3" t="str">
        <f t="shared" si="529"/>
        <v/>
      </c>
      <c r="ADB77" s="6">
        <v>36707</v>
      </c>
      <c r="ADC77" s="1">
        <v>4.25</v>
      </c>
      <c r="ADD77" s="1">
        <v>8907300</v>
      </c>
      <c r="ADE77" s="3">
        <f t="shared" si="530"/>
        <v>37856025</v>
      </c>
      <c r="ADG77" s="6">
        <v>36707</v>
      </c>
      <c r="ADH77" s="1">
        <v>24.75</v>
      </c>
      <c r="ADI77" s="1">
        <v>227461600</v>
      </c>
      <c r="ADJ77" s="3">
        <f t="shared" si="531"/>
        <v>5629674600</v>
      </c>
      <c r="ADL77" s="6">
        <v>36707</v>
      </c>
      <c r="ADM77" s="1">
        <v>30</v>
      </c>
      <c r="ADN77" s="1">
        <v>11792600</v>
      </c>
      <c r="ADO77" s="3">
        <f t="shared" si="532"/>
        <v>353778000</v>
      </c>
      <c r="ADT77" s="3" t="str">
        <f t="shared" si="533"/>
        <v/>
      </c>
      <c r="ADY77" s="3" t="str">
        <f t="shared" si="534"/>
        <v/>
      </c>
      <c r="AED77" s="3" t="str">
        <f t="shared" si="535"/>
        <v/>
      </c>
      <c r="AEF77" s="6">
        <v>36707</v>
      </c>
      <c r="AEG77" s="1">
        <v>7.3079999999999998</v>
      </c>
      <c r="AEH77" s="1">
        <v>237568</v>
      </c>
      <c r="AEI77" s="3">
        <f t="shared" si="536"/>
        <v>1736146.9439999999</v>
      </c>
      <c r="AEN77" s="3" t="str">
        <f t="shared" si="537"/>
        <v/>
      </c>
      <c r="AES77" s="3" t="str">
        <f t="shared" si="538"/>
        <v/>
      </c>
      <c r="AEX77" s="3" t="str">
        <f t="shared" si="539"/>
        <v/>
      </c>
      <c r="AEZ77" s="6">
        <v>36707</v>
      </c>
      <c r="AFA77" s="1">
        <v>49.624499999999998</v>
      </c>
      <c r="AFB77" s="1">
        <v>28561700</v>
      </c>
      <c r="AFC77" s="3">
        <f t="shared" si="540"/>
        <v>1417360081.6499999</v>
      </c>
      <c r="AFH77" s="3" t="str">
        <f t="shared" si="541"/>
        <v/>
      </c>
      <c r="AFM77" s="3" t="str">
        <f t="shared" si="542"/>
        <v/>
      </c>
      <c r="AFR77" s="3" t="str">
        <f t="shared" si="543"/>
        <v/>
      </c>
      <c r="AFW77" s="3" t="str">
        <f t="shared" si="544"/>
        <v/>
      </c>
      <c r="AGB77" s="3" t="str">
        <f t="shared" si="545"/>
        <v/>
      </c>
      <c r="AGD77" s="6">
        <v>36707</v>
      </c>
      <c r="AGE77" s="1">
        <v>30.235499999999998</v>
      </c>
      <c r="AGF77" s="1">
        <v>29420200</v>
      </c>
      <c r="AGG77" s="3">
        <f t="shared" si="546"/>
        <v>889534457.0999999</v>
      </c>
      <c r="AGL77" s="3" t="str">
        <f t="shared" si="547"/>
        <v/>
      </c>
      <c r="AGQ77" s="3" t="str">
        <f t="shared" si="548"/>
        <v/>
      </c>
      <c r="AGS77" s="6">
        <v>36707</v>
      </c>
      <c r="AGT77" s="1">
        <v>2.625</v>
      </c>
      <c r="AGU77" s="1">
        <v>1290600</v>
      </c>
      <c r="AGV77" s="3">
        <f t="shared" si="549"/>
        <v>3387825</v>
      </c>
      <c r="AGX77" s="6">
        <v>36707</v>
      </c>
      <c r="AGY77" s="1">
        <v>43.25</v>
      </c>
      <c r="AGZ77" s="1">
        <v>13613800</v>
      </c>
      <c r="AHA77" s="3">
        <f t="shared" si="550"/>
        <v>588796850</v>
      </c>
      <c r="AHC77" s="6">
        <v>36707</v>
      </c>
      <c r="AHD77" s="1">
        <v>5.4375</v>
      </c>
      <c r="AHE77" s="1">
        <v>725400</v>
      </c>
      <c r="AHF77" s="3">
        <f t="shared" si="551"/>
        <v>3944362.5</v>
      </c>
      <c r="AHK77" s="3" t="str">
        <f t="shared" si="552"/>
        <v/>
      </c>
      <c r="AHP77" s="3" t="str">
        <f t="shared" si="553"/>
        <v/>
      </c>
      <c r="AHU77" s="3" t="str">
        <f t="shared" si="554"/>
        <v/>
      </c>
      <c r="AHZ77" s="3" t="str">
        <f t="shared" si="555"/>
        <v/>
      </c>
      <c r="AIE77" s="3" t="str">
        <f t="shared" si="556"/>
        <v/>
      </c>
      <c r="AIJ77" s="3" t="str">
        <f t="shared" si="557"/>
        <v/>
      </c>
      <c r="AIO77" s="3" t="str">
        <f t="shared" si="558"/>
        <v/>
      </c>
      <c r="AIT77" s="3" t="str">
        <f t="shared" si="559"/>
        <v/>
      </c>
      <c r="AIY77" s="3" t="str">
        <f t="shared" si="560"/>
        <v/>
      </c>
      <c r="AJD77" s="3" t="str">
        <f t="shared" si="561"/>
        <v/>
      </c>
      <c r="AJI77" s="3" t="str">
        <f t="shared" si="562"/>
        <v/>
      </c>
      <c r="AJN77" s="3" t="str">
        <f t="shared" si="563"/>
        <v/>
      </c>
      <c r="AJS77" s="3" t="str">
        <f t="shared" si="564"/>
        <v/>
      </c>
      <c r="AJX77" s="3" t="str">
        <f t="shared" si="565"/>
        <v/>
      </c>
      <c r="AKC77" s="3" t="str">
        <f t="shared" si="566"/>
        <v/>
      </c>
      <c r="AKH77" s="3" t="str">
        <f t="shared" si="567"/>
        <v/>
      </c>
      <c r="AKM77" s="3" t="str">
        <f t="shared" si="568"/>
        <v/>
      </c>
      <c r="AKR77" s="3" t="str">
        <f t="shared" si="569"/>
        <v/>
      </c>
      <c r="AKT77" s="6">
        <v>36707</v>
      </c>
      <c r="AKU77" s="1">
        <v>10.4375</v>
      </c>
      <c r="AKV77" s="1">
        <v>320100</v>
      </c>
      <c r="AKW77" s="3">
        <f t="shared" si="570"/>
        <v>3341043.75</v>
      </c>
      <c r="ALB77" s="3" t="str">
        <f t="shared" si="571"/>
        <v/>
      </c>
      <c r="ALG77" s="3" t="str">
        <f t="shared" si="572"/>
        <v/>
      </c>
      <c r="ALI77" s="6">
        <v>36707</v>
      </c>
      <c r="ALJ77" s="1">
        <v>12.9375</v>
      </c>
      <c r="ALK77" s="1">
        <v>31291300</v>
      </c>
      <c r="ALL77" s="3">
        <f t="shared" si="573"/>
        <v>404831193.75</v>
      </c>
      <c r="ALQ77" s="3" t="str">
        <f t="shared" si="574"/>
        <v/>
      </c>
      <c r="ALV77" s="3" t="str">
        <f t="shared" si="575"/>
        <v/>
      </c>
      <c r="AMA77" s="3" t="str">
        <f t="shared" si="576"/>
        <v/>
      </c>
      <c r="AMF77" s="3" t="str">
        <f t="shared" si="577"/>
        <v/>
      </c>
      <c r="AMK77" s="3" t="str">
        <f t="shared" si="578"/>
        <v/>
      </c>
      <c r="AMP77" s="3" t="str">
        <f t="shared" si="579"/>
        <v/>
      </c>
      <c r="AMU77" s="3" t="str">
        <f t="shared" si="580"/>
        <v/>
      </c>
      <c r="AMZ77" s="3" t="str">
        <f t="shared" si="581"/>
        <v/>
      </c>
      <c r="ANB77" s="6">
        <v>36707</v>
      </c>
      <c r="ANC77" s="1">
        <v>41.1875</v>
      </c>
      <c r="AND77" s="1">
        <v>9469700</v>
      </c>
      <c r="ANE77" s="3">
        <f t="shared" si="582"/>
        <v>390033268.75</v>
      </c>
      <c r="ANJ77" s="3" t="str">
        <f t="shared" si="583"/>
        <v/>
      </c>
      <c r="ANO77" s="3" t="str">
        <f t="shared" si="584"/>
        <v/>
      </c>
      <c r="ANT77" s="3" t="str">
        <f t="shared" si="585"/>
        <v/>
      </c>
      <c r="ANV77" s="6">
        <v>36707</v>
      </c>
      <c r="ANW77" s="1">
        <v>26.6875</v>
      </c>
      <c r="ANX77" s="1">
        <v>18158400</v>
      </c>
      <c r="ANY77" s="3">
        <f t="shared" si="586"/>
        <v>484602300</v>
      </c>
      <c r="AOD77" s="3" t="str">
        <f t="shared" si="587"/>
        <v/>
      </c>
      <c r="AOI77" s="3" t="str">
        <f t="shared" si="588"/>
        <v/>
      </c>
      <c r="AOK77" s="6">
        <v>36707</v>
      </c>
      <c r="AOL77" s="1">
        <v>302.5</v>
      </c>
      <c r="AOM77" s="1">
        <v>39848</v>
      </c>
      <c r="AON77" s="3">
        <f t="shared" si="589"/>
        <v>12054020</v>
      </c>
      <c r="AOS77" s="3" t="str">
        <f t="shared" si="590"/>
        <v/>
      </c>
      <c r="AOX77" s="3" t="str">
        <f t="shared" si="591"/>
        <v/>
      </c>
      <c r="APC77" s="3" t="str">
        <f t="shared" si="592"/>
        <v/>
      </c>
      <c r="APH77" s="3" t="str">
        <f t="shared" si="593"/>
        <v/>
      </c>
      <c r="APM77" s="3" t="str">
        <f t="shared" si="594"/>
        <v/>
      </c>
      <c r="APR77" s="3" t="str">
        <f t="shared" si="595"/>
        <v/>
      </c>
      <c r="APW77" s="3" t="str">
        <f t="shared" si="596"/>
        <v/>
      </c>
      <c r="AQB77" s="3" t="str">
        <f t="shared" si="597"/>
        <v/>
      </c>
      <c r="AQG77" s="3" t="str">
        <f t="shared" si="598"/>
        <v/>
      </c>
      <c r="AQL77" s="3" t="str">
        <f t="shared" si="599"/>
        <v/>
      </c>
      <c r="AQQ77" s="3" t="str">
        <f t="shared" si="600"/>
        <v/>
      </c>
      <c r="AQS77" s="6">
        <v>36707</v>
      </c>
      <c r="AQT77" s="1">
        <v>6.6875</v>
      </c>
      <c r="AQU77" s="1">
        <v>3355300</v>
      </c>
      <c r="AQV77" s="3">
        <f t="shared" si="601"/>
        <v>22438568.75</v>
      </c>
      <c r="ARA77" s="3" t="str">
        <f t="shared" si="602"/>
        <v/>
      </c>
      <c r="ARF77" s="3" t="str">
        <f t="shared" si="603"/>
        <v/>
      </c>
      <c r="ARH77" s="6">
        <v>36707</v>
      </c>
      <c r="ARI77" s="1">
        <v>12</v>
      </c>
      <c r="ARJ77" s="1">
        <v>16950500</v>
      </c>
      <c r="ARK77" s="3">
        <f t="shared" si="604"/>
        <v>203406000</v>
      </c>
      <c r="ARP77" s="3" t="str">
        <f t="shared" si="605"/>
        <v/>
      </c>
      <c r="ARU77" s="3" t="str">
        <f t="shared" si="606"/>
        <v/>
      </c>
      <c r="ARZ77" s="3" t="str">
        <f t="shared" si="607"/>
        <v/>
      </c>
      <c r="ASE77" s="3" t="str">
        <f t="shared" si="608"/>
        <v/>
      </c>
      <c r="ASJ77" s="3" t="str">
        <f t="shared" si="609"/>
        <v/>
      </c>
      <c r="ASO77" s="3" t="str">
        <f t="shared" si="610"/>
        <v/>
      </c>
      <c r="AST77" s="3" t="str">
        <f t="shared" si="611"/>
        <v/>
      </c>
      <c r="ASY77" s="3" t="str">
        <f t="shared" si="612"/>
        <v/>
      </c>
      <c r="ATD77" s="3" t="str">
        <f t="shared" si="613"/>
        <v/>
      </c>
      <c r="ATF77" s="6">
        <v>36707</v>
      </c>
      <c r="ATG77" s="1">
        <v>52.75</v>
      </c>
      <c r="ATH77" s="1">
        <v>194099800</v>
      </c>
      <c r="ATI77" s="3">
        <f t="shared" si="614"/>
        <v>10238764450</v>
      </c>
      <c r="ATN77" s="3" t="str">
        <f t="shared" si="615"/>
        <v/>
      </c>
      <c r="ATS77" s="3" t="str">
        <f t="shared" si="616"/>
        <v/>
      </c>
      <c r="ATX77" s="3" t="str">
        <f t="shared" si="617"/>
        <v/>
      </c>
      <c r="ATZ77" s="6">
        <v>36707</v>
      </c>
      <c r="AUA77" s="1">
        <v>19.809899999999999</v>
      </c>
      <c r="AUB77" s="1">
        <v>649800</v>
      </c>
      <c r="AUC77" s="3">
        <f t="shared" si="618"/>
        <v>12872473.02</v>
      </c>
      <c r="AUH77" s="3" t="str">
        <f t="shared" si="619"/>
        <v/>
      </c>
      <c r="AUM77" s="3" t="str">
        <f t="shared" si="620"/>
        <v/>
      </c>
      <c r="AUR77" s="3" t="str">
        <f t="shared" si="621"/>
        <v/>
      </c>
      <c r="AUW77" s="3" t="str">
        <f t="shared" si="622"/>
        <v/>
      </c>
      <c r="AVB77" s="3" t="str">
        <f t="shared" si="623"/>
        <v/>
      </c>
      <c r="AVD77" s="6">
        <v>36707</v>
      </c>
      <c r="AVE77" s="1">
        <v>103</v>
      </c>
      <c r="AVF77" s="1">
        <v>1191863500</v>
      </c>
      <c r="AVG77" s="3">
        <f t="shared" si="624"/>
        <v>122761940500</v>
      </c>
      <c r="AVI77" s="6">
        <v>36707</v>
      </c>
      <c r="AVJ77" s="1">
        <v>38.505200000000002</v>
      </c>
      <c r="AVK77" s="1">
        <v>15819300</v>
      </c>
      <c r="AVL77" s="3">
        <f t="shared" si="625"/>
        <v>609125310.36000001</v>
      </c>
      <c r="AVQ77" s="3" t="str">
        <f t="shared" si="626"/>
        <v/>
      </c>
      <c r="AVV77" s="3" t="str">
        <f t="shared" si="627"/>
        <v/>
      </c>
      <c r="AWA77" s="3" t="str">
        <f t="shared" si="628"/>
        <v/>
      </c>
      <c r="AWF77" s="3" t="str">
        <f t="shared" si="629"/>
        <v/>
      </c>
      <c r="AWK77" s="3" t="str">
        <f t="shared" si="630"/>
        <v/>
      </c>
      <c r="AWP77" s="3" t="str">
        <f t="shared" si="631"/>
        <v/>
      </c>
      <c r="AWU77" s="3" t="str">
        <f t="shared" si="632"/>
        <v/>
      </c>
      <c r="AWZ77" s="3" t="str">
        <f t="shared" si="633"/>
        <v/>
      </c>
      <c r="AXE77" s="3" t="str">
        <f t="shared" si="634"/>
        <v/>
      </c>
      <c r="AXG77" s="6">
        <v>36707</v>
      </c>
      <c r="AXH77" s="1">
        <v>2.0937999999999999</v>
      </c>
      <c r="AXI77" s="1">
        <v>4637200</v>
      </c>
      <c r="AXJ77" s="3">
        <f t="shared" si="635"/>
        <v>9709369.3599999994</v>
      </c>
      <c r="AXO77" s="3" t="str">
        <f t="shared" si="636"/>
        <v/>
      </c>
      <c r="AXT77" s="3" t="str">
        <f t="shared" si="637"/>
        <v/>
      </c>
      <c r="AXY77" s="3" t="str">
        <f t="shared" si="638"/>
        <v/>
      </c>
      <c r="AYD77" s="3" t="str">
        <f t="shared" si="639"/>
        <v/>
      </c>
      <c r="AYF77" s="6">
        <v>36707</v>
      </c>
      <c r="AYG77" s="1">
        <v>25.3125</v>
      </c>
      <c r="AYH77" s="1">
        <v>104813100</v>
      </c>
      <c r="AYI77" s="3">
        <f t="shared" si="640"/>
        <v>2653081593.75</v>
      </c>
      <c r="AYN77" s="3" t="str">
        <f t="shared" si="641"/>
        <v/>
      </c>
      <c r="AYP77" s="6">
        <v>36707</v>
      </c>
      <c r="AYQ77" s="1">
        <v>12.125</v>
      </c>
      <c r="AYR77" s="1">
        <v>1796800</v>
      </c>
      <c r="AYS77" s="3">
        <f t="shared" si="642"/>
        <v>21786200</v>
      </c>
      <c r="AYX77" s="3" t="str">
        <f t="shared" si="643"/>
        <v/>
      </c>
      <c r="AYZ77" s="6">
        <v>36707</v>
      </c>
      <c r="AZA77" s="1">
        <v>545.22720000000004</v>
      </c>
      <c r="AZB77" s="1">
        <v>153328813</v>
      </c>
      <c r="AZC77" s="3">
        <f t="shared" si="644"/>
        <v>83599039391.313599</v>
      </c>
      <c r="AZH77" s="3" t="str">
        <f t="shared" si="645"/>
        <v/>
      </c>
      <c r="AZJ77" s="6">
        <v>36707</v>
      </c>
      <c r="AZK77" s="1">
        <v>23.5625</v>
      </c>
      <c r="AZL77" s="1">
        <v>43228600</v>
      </c>
      <c r="AZM77" s="3">
        <f t="shared" si="646"/>
        <v>1018573887.5</v>
      </c>
      <c r="AZR77" s="3" t="str">
        <f t="shared" si="647"/>
        <v/>
      </c>
      <c r="AZT77" s="6">
        <v>36707</v>
      </c>
      <c r="AZU77" s="1">
        <v>63.921900000000001</v>
      </c>
      <c r="AZV77" s="1">
        <v>32301400</v>
      </c>
      <c r="AZW77" s="3">
        <f t="shared" si="648"/>
        <v>2064766860.6600001</v>
      </c>
      <c r="BAB77" s="3" t="str">
        <f t="shared" si="649"/>
        <v/>
      </c>
      <c r="BAG77" s="3" t="str">
        <f t="shared" si="650"/>
        <v/>
      </c>
      <c r="BAL77" s="3" t="str">
        <f t="shared" si="651"/>
        <v/>
      </c>
      <c r="BAQ77" s="3" t="str">
        <f t="shared" si="652"/>
        <v/>
      </c>
      <c r="BAS77" s="6">
        <v>36707</v>
      </c>
      <c r="BAT77" s="1">
        <v>209.5</v>
      </c>
      <c r="BAU77" s="1">
        <v>16050875</v>
      </c>
      <c r="BAV77" s="3">
        <f t="shared" si="653"/>
        <v>3362658312.5</v>
      </c>
      <c r="BBA77" s="3" t="str">
        <f t="shared" si="654"/>
        <v/>
      </c>
      <c r="BBF77" s="3" t="str">
        <f t="shared" si="655"/>
        <v/>
      </c>
      <c r="BBK77" s="3" t="str">
        <f t="shared" si="656"/>
        <v/>
      </c>
      <c r="BBP77" s="3" t="str">
        <f t="shared" si="657"/>
        <v/>
      </c>
      <c r="BBU77" s="3" t="str">
        <f t="shared" si="658"/>
        <v/>
      </c>
      <c r="BBW77" s="6">
        <v>36707</v>
      </c>
      <c r="BBX77" s="1">
        <v>256.49990000000003</v>
      </c>
      <c r="BBY77" s="1">
        <v>58138712</v>
      </c>
      <c r="BBZ77" s="3">
        <f t="shared" si="659"/>
        <v>14912573814.128801</v>
      </c>
      <c r="BCE77" s="3" t="str">
        <f t="shared" si="660"/>
        <v/>
      </c>
      <c r="BCJ77" s="3" t="str">
        <f t="shared" si="661"/>
        <v/>
      </c>
      <c r="BCO77" s="3" t="str">
        <f t="shared" si="662"/>
        <v/>
      </c>
      <c r="BCT77" s="3" t="str">
        <f t="shared" si="663"/>
        <v/>
      </c>
      <c r="BCY77" s="3" t="str">
        <f t="shared" si="664"/>
        <v/>
      </c>
      <c r="BDD77" s="3" t="str">
        <f t="shared" si="665"/>
        <v/>
      </c>
      <c r="BDI77" s="3" t="str">
        <f t="shared" si="666"/>
        <v/>
      </c>
      <c r="BDN77" s="3" t="str">
        <f t="shared" si="667"/>
        <v/>
      </c>
      <c r="BDS77" s="3" t="str">
        <f t="shared" si="668"/>
        <v/>
      </c>
      <c r="BDU77" s="6">
        <v>36707</v>
      </c>
      <c r="BDV77" s="1">
        <v>50.734400000000001</v>
      </c>
      <c r="BDW77" s="1">
        <v>35691800</v>
      </c>
      <c r="BDX77" s="3">
        <f t="shared" si="669"/>
        <v>1810802057.9200001</v>
      </c>
      <c r="BDZ77" s="6">
        <v>36707</v>
      </c>
      <c r="BEA77" s="1">
        <v>59.875</v>
      </c>
      <c r="BEB77" s="1">
        <v>167623600</v>
      </c>
      <c r="BEC77" s="3">
        <f t="shared" si="670"/>
        <v>10036463050</v>
      </c>
      <c r="BEH77" s="3" t="str">
        <f t="shared" si="671"/>
        <v/>
      </c>
      <c r="BEM77" s="3" t="str">
        <f t="shared" si="672"/>
        <v/>
      </c>
      <c r="BER77" s="3" t="str">
        <f t="shared" si="673"/>
        <v/>
      </c>
      <c r="BET77" s="6">
        <v>36707</v>
      </c>
      <c r="BEU77" s="1">
        <v>16.218800000000002</v>
      </c>
      <c r="BEV77" s="1">
        <v>42656600</v>
      </c>
      <c r="BEW77" s="3">
        <f t="shared" si="674"/>
        <v>691838864.08000004</v>
      </c>
      <c r="BEY77" s="6">
        <v>36707</v>
      </c>
      <c r="BEZ77" s="1">
        <v>13.037000000000001</v>
      </c>
      <c r="BFA77" s="1">
        <v>8183700</v>
      </c>
      <c r="BFB77" s="3">
        <f t="shared" si="675"/>
        <v>106690896.90000001</v>
      </c>
      <c r="BFG77" s="3" t="str">
        <f t="shared" si="676"/>
        <v/>
      </c>
      <c r="BFL77" s="3" t="str">
        <f t="shared" si="677"/>
        <v/>
      </c>
      <c r="BFN77" s="6">
        <v>36707</v>
      </c>
      <c r="BFO77" s="1">
        <v>91.742199999999997</v>
      </c>
      <c r="BFP77" s="1">
        <v>424348600</v>
      </c>
      <c r="BFQ77" s="3">
        <f t="shared" si="678"/>
        <v>38930674130.919998</v>
      </c>
      <c r="BFS77" s="6">
        <v>36707</v>
      </c>
      <c r="BFT77" s="1">
        <v>6.7260999999999997</v>
      </c>
      <c r="BFU77" s="1">
        <v>160528800</v>
      </c>
      <c r="BFV77" s="3">
        <f t="shared" si="679"/>
        <v>1079732761.6800001</v>
      </c>
      <c r="BGA77" s="3" t="str">
        <f t="shared" si="680"/>
        <v/>
      </c>
      <c r="BGF77" s="3" t="str">
        <f t="shared" si="681"/>
        <v/>
      </c>
      <c r="BGK77" s="3" t="str">
        <f t="shared" si="682"/>
        <v/>
      </c>
      <c r="BGM77" s="6">
        <v>36707</v>
      </c>
      <c r="BGN77" s="1">
        <v>83.875</v>
      </c>
      <c r="BGO77" s="1">
        <v>17035600</v>
      </c>
      <c r="BGP77" s="3">
        <f t="shared" si="683"/>
        <v>1428860950</v>
      </c>
      <c r="BGR77" s="6">
        <v>36707</v>
      </c>
      <c r="BGS77" s="1">
        <v>28.484400000000001</v>
      </c>
      <c r="BGT77" s="1">
        <v>54643300</v>
      </c>
      <c r="BGU77" s="3">
        <f t="shared" si="684"/>
        <v>1556481614.52</v>
      </c>
      <c r="BGZ77" s="3" t="str">
        <f t="shared" si="685"/>
        <v/>
      </c>
      <c r="BHB77" s="6">
        <v>36707</v>
      </c>
      <c r="BHC77" s="1">
        <v>33.375</v>
      </c>
      <c r="BHD77" s="1">
        <v>25330100</v>
      </c>
      <c r="BHE77" s="3">
        <f t="shared" si="686"/>
        <v>845392087.5</v>
      </c>
      <c r="BHJ77" s="3" t="str">
        <f t="shared" si="687"/>
        <v/>
      </c>
      <c r="BHL77" s="6">
        <v>36707</v>
      </c>
      <c r="BHM77" s="1">
        <v>34.343800000000002</v>
      </c>
      <c r="BHN77" s="1">
        <v>447328200</v>
      </c>
      <c r="BHO77" s="3">
        <f t="shared" si="688"/>
        <v>15362950235.16</v>
      </c>
      <c r="BHQ77" s="6">
        <v>36707</v>
      </c>
      <c r="BHR77" s="1">
        <v>8.6652000000000005</v>
      </c>
      <c r="BHS77" s="1">
        <v>46509600</v>
      </c>
      <c r="BHT77" s="3">
        <f t="shared" si="689"/>
        <v>403014985.92000002</v>
      </c>
      <c r="BHV77" s="6">
        <v>36707</v>
      </c>
      <c r="BHW77" s="1">
        <v>42.625</v>
      </c>
      <c r="BHX77" s="1">
        <v>48488200</v>
      </c>
      <c r="BHY77" s="3">
        <f t="shared" si="690"/>
        <v>2066809525</v>
      </c>
      <c r="BIA77" s="6">
        <v>36707</v>
      </c>
      <c r="BIB77" s="1">
        <v>145.5625</v>
      </c>
      <c r="BIC77" s="1">
        <v>552134300</v>
      </c>
      <c r="BID77" s="3">
        <f t="shared" si="691"/>
        <v>80370049043.75</v>
      </c>
      <c r="BII77" s="3" t="str">
        <f t="shared" si="692"/>
        <v/>
      </c>
      <c r="BIK77" s="6">
        <v>36707</v>
      </c>
      <c r="BIL77" s="1">
        <v>8.1354000000000006</v>
      </c>
      <c r="BIM77" s="1">
        <v>165510000</v>
      </c>
      <c r="BIN77" s="3">
        <f t="shared" si="693"/>
        <v>1346490054</v>
      </c>
      <c r="BIP77" s="6">
        <v>36707</v>
      </c>
      <c r="BIQ77" s="1">
        <v>31.25</v>
      </c>
      <c r="BIR77" s="1">
        <v>250112500</v>
      </c>
      <c r="BIS77" s="3">
        <f t="shared" si="694"/>
        <v>7816015625</v>
      </c>
      <c r="BIU77" s="6">
        <v>36707</v>
      </c>
      <c r="BIV77" s="1">
        <v>20.375</v>
      </c>
      <c r="BIW77" s="1">
        <v>85542300</v>
      </c>
      <c r="BIX77" s="3">
        <f t="shared" si="695"/>
        <v>1742924362.5</v>
      </c>
      <c r="BIZ77" s="6">
        <v>36707</v>
      </c>
      <c r="BJA77" s="1">
        <v>80.5</v>
      </c>
      <c r="BJB77" s="1">
        <v>368106300</v>
      </c>
      <c r="BJC77" s="3">
        <f t="shared" si="696"/>
        <v>29632557150</v>
      </c>
      <c r="BJH77" s="3" t="str">
        <f t="shared" si="697"/>
        <v/>
      </c>
      <c r="BJJ77" s="6">
        <v>36707</v>
      </c>
      <c r="BJK77" s="1">
        <v>17.281300000000002</v>
      </c>
      <c r="BJL77" s="1">
        <v>169934400</v>
      </c>
      <c r="BJM77" s="3">
        <f t="shared" si="698"/>
        <v>2936687346.7200003</v>
      </c>
      <c r="BJR77" s="3" t="str">
        <f t="shared" si="699"/>
        <v/>
      </c>
      <c r="BJT77" s="6">
        <v>36707</v>
      </c>
      <c r="BJU77" s="1">
        <v>38.625</v>
      </c>
      <c r="BJV77" s="1">
        <v>684854200</v>
      </c>
      <c r="BJW77" s="3">
        <f t="shared" si="700"/>
        <v>26452493475</v>
      </c>
      <c r="BKB77" s="3" t="str">
        <f t="shared" si="701"/>
        <v/>
      </c>
      <c r="BKG77" s="3" t="str">
        <f t="shared" si="702"/>
        <v/>
      </c>
      <c r="BKI77" s="6">
        <v>36707</v>
      </c>
      <c r="BKJ77" s="1">
        <v>67.9375</v>
      </c>
      <c r="BKK77" s="1">
        <v>249418000</v>
      </c>
      <c r="BKL77" s="3">
        <f t="shared" si="703"/>
        <v>16944835375</v>
      </c>
      <c r="BKQ77" s="3" t="str">
        <f t="shared" si="704"/>
        <v/>
      </c>
      <c r="BKV77" s="3" t="str">
        <f t="shared" si="705"/>
        <v/>
      </c>
      <c r="BKX77" s="6">
        <v>36707</v>
      </c>
      <c r="BKY77" s="1">
        <v>44.813000000000002</v>
      </c>
      <c r="BKZ77" s="1">
        <v>62731000</v>
      </c>
      <c r="BLA77" s="3">
        <f t="shared" si="706"/>
        <v>2811164303</v>
      </c>
      <c r="BLC77" s="6">
        <v>36707</v>
      </c>
      <c r="BLD77" s="1">
        <v>58.5625</v>
      </c>
      <c r="BLE77" s="1">
        <v>357823800</v>
      </c>
      <c r="BLF77" s="3">
        <f t="shared" si="707"/>
        <v>20955056287.5</v>
      </c>
      <c r="BLH77" s="6">
        <v>36707</v>
      </c>
      <c r="BLI77" s="1">
        <v>42.02</v>
      </c>
      <c r="BLJ77" s="1">
        <v>3686400</v>
      </c>
      <c r="BLK77" s="3">
        <f t="shared" si="708"/>
        <v>154902528</v>
      </c>
      <c r="BLM77" s="6">
        <v>36707</v>
      </c>
      <c r="BLN77" s="1">
        <v>82.5625</v>
      </c>
      <c r="BLO77" s="1">
        <v>368332900</v>
      </c>
      <c r="BLP77" s="3">
        <f t="shared" si="709"/>
        <v>30410485056.25</v>
      </c>
      <c r="BLR77" s="6">
        <v>36707</v>
      </c>
      <c r="BLS77" s="1">
        <v>6.7422000000000004</v>
      </c>
      <c r="BLT77" s="1">
        <v>441324800</v>
      </c>
      <c r="BLU77" s="3">
        <f t="shared" si="710"/>
        <v>2975500066.5600004</v>
      </c>
      <c r="BLZ77" s="3" t="str">
        <f t="shared" si="711"/>
        <v/>
      </c>
      <c r="BMB77" s="6">
        <v>36707</v>
      </c>
      <c r="BMC77" s="1">
        <v>49.690600000000003</v>
      </c>
      <c r="BMD77" s="1">
        <v>238511000</v>
      </c>
      <c r="BME77" s="3">
        <f t="shared" si="712"/>
        <v>11851754696.6</v>
      </c>
      <c r="BMJ77" s="3" t="str">
        <f t="shared" si="713"/>
        <v/>
      </c>
      <c r="BML77" s="6">
        <v>36707</v>
      </c>
      <c r="BMM77" s="1">
        <v>10.125</v>
      </c>
      <c r="BMN77" s="1">
        <v>98475600</v>
      </c>
      <c r="BMO77" s="3">
        <f t="shared" si="714"/>
        <v>997065450</v>
      </c>
      <c r="BMQ77" s="6">
        <v>36707</v>
      </c>
      <c r="BMR77" s="1">
        <v>5</v>
      </c>
      <c r="BMS77" s="1">
        <v>100934800</v>
      </c>
      <c r="BMT77" s="3">
        <f t="shared" si="715"/>
        <v>504674000</v>
      </c>
      <c r="BMY77" s="3" t="str">
        <f t="shared" si="716"/>
        <v/>
      </c>
      <c r="BND77" s="3" t="str">
        <f t="shared" si="717"/>
        <v/>
      </c>
      <c r="BNF77" s="6">
        <v>36707</v>
      </c>
      <c r="BNG77" s="1">
        <v>24.625</v>
      </c>
      <c r="BNH77" s="1">
        <v>59276100</v>
      </c>
      <c r="BNI77" s="3">
        <f t="shared" si="718"/>
        <v>1459673962.5</v>
      </c>
      <c r="BNK77" s="6">
        <v>36707</v>
      </c>
      <c r="BNL77" s="1">
        <v>20.937999999999999</v>
      </c>
      <c r="BNM77" s="1">
        <v>81704900</v>
      </c>
      <c r="BNN77" s="3">
        <f t="shared" si="719"/>
        <v>1710737196.1999998</v>
      </c>
      <c r="BNP77" s="6">
        <v>36707</v>
      </c>
      <c r="BNQ77" s="1">
        <v>37.5</v>
      </c>
      <c r="BNR77" s="1">
        <v>271460900</v>
      </c>
      <c r="BNS77" s="3">
        <f t="shared" si="720"/>
        <v>10179783750</v>
      </c>
      <c r="BNU77" s="6">
        <v>36707</v>
      </c>
      <c r="BNV77" s="1">
        <v>22.828099999999999</v>
      </c>
      <c r="BNW77" s="1">
        <v>12018200</v>
      </c>
      <c r="BNX77" s="3">
        <f t="shared" si="721"/>
        <v>274352671.42000002</v>
      </c>
      <c r="BNZ77" s="6">
        <v>36707</v>
      </c>
      <c r="BOA77" s="1">
        <v>18.234400000000001</v>
      </c>
      <c r="BOB77" s="1">
        <v>334527600</v>
      </c>
      <c r="BOC77" s="3">
        <f t="shared" si="722"/>
        <v>6099910069.4400005</v>
      </c>
      <c r="BOH77" s="3" t="str">
        <f t="shared" si="723"/>
        <v/>
      </c>
      <c r="BOJ77" s="6">
        <v>36707</v>
      </c>
      <c r="BOK77" s="1">
        <v>28.347000000000001</v>
      </c>
      <c r="BOL77" s="1">
        <v>492690200</v>
      </c>
      <c r="BOM77" s="3">
        <f t="shared" si="724"/>
        <v>13966289099.400002</v>
      </c>
      <c r="BOO77" s="6">
        <v>36707</v>
      </c>
      <c r="BOP77" s="1">
        <v>20.687999999999999</v>
      </c>
      <c r="BOQ77" s="1">
        <v>438284400</v>
      </c>
      <c r="BOR77" s="3">
        <f t="shared" si="725"/>
        <v>9067227667.1999989</v>
      </c>
      <c r="BOT77" s="6">
        <v>36707</v>
      </c>
      <c r="BOU77" s="1">
        <v>5.7146999999999997</v>
      </c>
      <c r="BOV77" s="1">
        <v>1504954000</v>
      </c>
      <c r="BOW77" s="3">
        <f t="shared" si="726"/>
        <v>8600360623.7999992</v>
      </c>
      <c r="BOY77" s="6">
        <v>36707</v>
      </c>
      <c r="BOZ77" s="1">
        <v>6.2919999999999998</v>
      </c>
      <c r="BPA77" s="1">
        <v>14262150</v>
      </c>
      <c r="BPB77" s="3">
        <f t="shared" si="727"/>
        <v>89737447.799999997</v>
      </c>
      <c r="BPG77" s="3" t="str">
        <f t="shared" si="728"/>
        <v/>
      </c>
      <c r="BPI77" s="6">
        <v>36707</v>
      </c>
      <c r="BPJ77" s="1">
        <v>33.625</v>
      </c>
      <c r="BPK77" s="1">
        <v>352170850</v>
      </c>
      <c r="BPL77" s="3">
        <f t="shared" si="729"/>
        <v>11841744831.25</v>
      </c>
      <c r="BPQ77" s="3" t="str">
        <f t="shared" si="730"/>
        <v/>
      </c>
      <c r="BPS77" s="6">
        <v>36707</v>
      </c>
      <c r="BPT77" s="1">
        <v>45.3125</v>
      </c>
      <c r="BPU77" s="1">
        <v>1876406000</v>
      </c>
      <c r="BPV77" s="3">
        <f t="shared" si="731"/>
        <v>85024646875</v>
      </c>
      <c r="BQA77" s="3" t="str">
        <f t="shared" si="732"/>
        <v/>
      </c>
      <c r="BQF77" s="3" t="str">
        <f t="shared" si="733"/>
        <v/>
      </c>
      <c r="BQK77" s="3" t="str">
        <f t="shared" si="734"/>
        <v/>
      </c>
      <c r="BQM77" s="6">
        <v>36707</v>
      </c>
      <c r="BQN77" s="1">
        <v>32.5</v>
      </c>
      <c r="BQO77" s="1">
        <v>559406000</v>
      </c>
      <c r="BQP77" s="3">
        <f t="shared" si="735"/>
        <v>18180695000</v>
      </c>
      <c r="BQU77" s="3" t="str">
        <f t="shared" si="736"/>
        <v/>
      </c>
      <c r="BQW77" s="6">
        <v>36707</v>
      </c>
      <c r="BQX77" s="1">
        <v>2.2227000000000001</v>
      </c>
      <c r="BQY77" s="1">
        <v>1250220800</v>
      </c>
      <c r="BQZ77" s="3">
        <f t="shared" si="737"/>
        <v>2778865772.1600003</v>
      </c>
      <c r="BRB77" s="6">
        <v>36707</v>
      </c>
      <c r="BRC77" s="1">
        <v>10.5938</v>
      </c>
      <c r="BRD77" s="1">
        <v>711294600</v>
      </c>
      <c r="BRE77" s="3">
        <f t="shared" si="738"/>
        <v>7535312733.4799995</v>
      </c>
      <c r="BRG77" s="6">
        <v>36707</v>
      </c>
      <c r="BRH77" s="1">
        <v>63.5625</v>
      </c>
      <c r="BRI77" s="1">
        <v>3366487312</v>
      </c>
      <c r="BRJ77" s="3">
        <f t="shared" si="739"/>
        <v>213982349769</v>
      </c>
      <c r="BRL77" s="6">
        <v>36707</v>
      </c>
      <c r="BRM77" s="1">
        <v>66.843800000000002</v>
      </c>
      <c r="BRN77" s="1">
        <v>3207181400</v>
      </c>
      <c r="BRO77" s="3">
        <f t="shared" si="740"/>
        <v>214380192065.32001</v>
      </c>
      <c r="BRQ77" s="6">
        <v>36707</v>
      </c>
      <c r="BRR77" s="1">
        <v>42.031300000000002</v>
      </c>
      <c r="BRS77" s="1">
        <v>3330588400</v>
      </c>
      <c r="BRT77" s="3">
        <f t="shared" si="741"/>
        <v>139988960216.92001</v>
      </c>
      <c r="BRV77" s="6">
        <v>36707</v>
      </c>
      <c r="BRW77" s="1">
        <v>42.406300000000002</v>
      </c>
      <c r="BRX77" s="1">
        <v>195523200</v>
      </c>
      <c r="BRY77" s="3">
        <f t="shared" si="742"/>
        <v>8291415476.1600008</v>
      </c>
      <c r="BSD77" s="3" t="str">
        <f t="shared" si="743"/>
        <v/>
      </c>
      <c r="BSF77" s="6">
        <v>36707</v>
      </c>
      <c r="BSG77" s="1">
        <v>19.375</v>
      </c>
      <c r="BSH77" s="1">
        <v>531827000</v>
      </c>
      <c r="BSI77" s="3">
        <f t="shared" si="744"/>
        <v>10304148125</v>
      </c>
      <c r="BSN77" s="3" t="str">
        <f t="shared" si="745"/>
        <v/>
      </c>
      <c r="BSS77" s="3" t="str">
        <f t="shared" si="746"/>
        <v/>
      </c>
      <c r="BSU77" s="6">
        <v>36707</v>
      </c>
      <c r="BSV77" s="1">
        <v>3.7410999999999999</v>
      </c>
      <c r="BSW77" s="1">
        <v>6643959000</v>
      </c>
      <c r="BSX77" s="3">
        <f t="shared" si="747"/>
        <v>24855715014.899998</v>
      </c>
    </row>
    <row r="78" spans="2:1020 1025:1870" x14ac:dyDescent="0.2">
      <c r="B78" s="6">
        <v>36616</v>
      </c>
      <c r="C78" s="1">
        <v>24479.998</v>
      </c>
      <c r="D78" s="1">
        <v>35</v>
      </c>
      <c r="E78" s="3">
        <f t="shared" si="374"/>
        <v>856799.92999999993</v>
      </c>
      <c r="G78" s="6">
        <v>36525</v>
      </c>
      <c r="H78" s="1">
        <v>16.5</v>
      </c>
      <c r="I78" s="1">
        <v>29377800</v>
      </c>
      <c r="J78" s="3">
        <f t="shared" si="375"/>
        <v>484733700</v>
      </c>
      <c r="O78" s="3" t="str">
        <f t="shared" si="376"/>
        <v/>
      </c>
      <c r="T78" s="3" t="str">
        <f t="shared" si="377"/>
        <v/>
      </c>
      <c r="Y78" s="3" t="str">
        <f t="shared" si="378"/>
        <v/>
      </c>
      <c r="AA78" s="6">
        <v>36616</v>
      </c>
      <c r="AB78" s="1">
        <v>8.0625009999999993</v>
      </c>
      <c r="AC78" s="1">
        <v>8856566</v>
      </c>
      <c r="AD78" s="3">
        <f t="shared" si="379"/>
        <v>71406072.231565997</v>
      </c>
      <c r="AF78" s="6">
        <v>36341</v>
      </c>
      <c r="AG78" s="1">
        <v>0.42499999999999999</v>
      </c>
      <c r="AH78" s="1">
        <v>10082400</v>
      </c>
      <c r="AI78" s="3">
        <f t="shared" si="380"/>
        <v>4285020</v>
      </c>
      <c r="AK78" s="6">
        <v>36616</v>
      </c>
      <c r="AL78" s="1">
        <v>796.87519999999995</v>
      </c>
      <c r="AM78" s="1">
        <v>457</v>
      </c>
      <c r="AN78" s="3">
        <f t="shared" si="381"/>
        <v>364171.96639999998</v>
      </c>
      <c r="AS78" s="3" t="str">
        <f t="shared" si="382"/>
        <v/>
      </c>
      <c r="AX78" s="3" t="str">
        <f t="shared" si="383"/>
        <v/>
      </c>
      <c r="BC78" s="3" t="str">
        <f t="shared" si="384"/>
        <v/>
      </c>
      <c r="BE78" s="6">
        <v>36433</v>
      </c>
      <c r="BF78" s="1">
        <v>18.5</v>
      </c>
      <c r="BG78" s="1">
        <v>50463800</v>
      </c>
      <c r="BH78" s="3">
        <f t="shared" si="385"/>
        <v>933580300</v>
      </c>
      <c r="BM78" s="3" t="str">
        <f t="shared" si="386"/>
        <v/>
      </c>
      <c r="BR78" s="3" t="str">
        <f t="shared" si="387"/>
        <v/>
      </c>
      <c r="BT78" s="6">
        <v>35885</v>
      </c>
      <c r="BU78" s="1">
        <v>1</v>
      </c>
      <c r="BV78" s="1">
        <v>64700</v>
      </c>
      <c r="BW78" s="3">
        <f t="shared" si="388"/>
        <v>64700</v>
      </c>
      <c r="CB78" s="3" t="str">
        <f t="shared" si="389"/>
        <v/>
      </c>
      <c r="CG78" s="3" t="str">
        <f t="shared" si="390"/>
        <v/>
      </c>
      <c r="CI78" s="6">
        <v>36616</v>
      </c>
      <c r="CJ78" s="1">
        <v>90.1875</v>
      </c>
      <c r="CK78" s="1">
        <v>41087200</v>
      </c>
      <c r="CL78" s="3">
        <f t="shared" si="391"/>
        <v>3705551850</v>
      </c>
      <c r="CQ78" s="3" t="str">
        <f t="shared" si="392"/>
        <v/>
      </c>
      <c r="CS78" s="6">
        <v>36616</v>
      </c>
      <c r="CT78" s="1">
        <v>40</v>
      </c>
      <c r="CU78" s="1">
        <v>3150680</v>
      </c>
      <c r="CV78" s="3">
        <f t="shared" si="393"/>
        <v>126027200</v>
      </c>
      <c r="CX78" s="6">
        <v>36616</v>
      </c>
      <c r="CY78" s="1">
        <v>232.5</v>
      </c>
      <c r="CZ78" s="1">
        <v>319367</v>
      </c>
      <c r="DA78" s="3">
        <f t="shared" si="394"/>
        <v>74252827.5</v>
      </c>
      <c r="DC78" s="6">
        <v>36616</v>
      </c>
      <c r="DD78" s="1">
        <v>38.75</v>
      </c>
      <c r="DE78" s="1">
        <v>1051720</v>
      </c>
      <c r="DF78" s="3">
        <f t="shared" si="395"/>
        <v>40754150</v>
      </c>
      <c r="DK78" s="3" t="str">
        <f t="shared" si="396"/>
        <v/>
      </c>
      <c r="DM78" s="6">
        <v>36341</v>
      </c>
      <c r="DN78" s="1">
        <v>1350</v>
      </c>
      <c r="DO78" s="1">
        <v>22634</v>
      </c>
      <c r="DP78" s="3">
        <f t="shared" si="397"/>
        <v>30555900</v>
      </c>
      <c r="DR78" s="6">
        <v>36616</v>
      </c>
      <c r="DS78" s="1">
        <v>945.00019999999995</v>
      </c>
      <c r="DT78" s="1">
        <v>129390</v>
      </c>
      <c r="DU78" s="3">
        <f t="shared" si="398"/>
        <v>122273575.87799999</v>
      </c>
      <c r="DZ78" s="3" t="str">
        <f t="shared" si="399"/>
        <v/>
      </c>
      <c r="EB78" s="6">
        <v>36616</v>
      </c>
      <c r="EC78" s="1">
        <v>9</v>
      </c>
      <c r="ED78" s="1">
        <v>94833</v>
      </c>
      <c r="EE78" s="3">
        <f t="shared" si="400"/>
        <v>853497</v>
      </c>
      <c r="EG78" s="6">
        <v>36616</v>
      </c>
      <c r="EH78" s="1">
        <v>4589.9991</v>
      </c>
      <c r="EI78" s="1">
        <v>367567</v>
      </c>
      <c r="EJ78" s="3">
        <f t="shared" si="401"/>
        <v>1687132199.1896999</v>
      </c>
      <c r="EO78" s="3" t="str">
        <f t="shared" si="402"/>
        <v/>
      </c>
      <c r="ET78" s="3" t="str">
        <f t="shared" si="403"/>
        <v/>
      </c>
      <c r="EY78" s="3" t="str">
        <f t="shared" si="404"/>
        <v/>
      </c>
      <c r="FD78" s="3" t="str">
        <f t="shared" si="405"/>
        <v/>
      </c>
      <c r="FI78" s="3" t="str">
        <f t="shared" si="406"/>
        <v/>
      </c>
      <c r="FN78" s="3" t="str">
        <f t="shared" si="407"/>
        <v/>
      </c>
      <c r="FP78" s="6">
        <v>36616</v>
      </c>
      <c r="FQ78" s="1">
        <v>6.5</v>
      </c>
      <c r="FR78" s="1">
        <v>3630500</v>
      </c>
      <c r="FS78" s="3">
        <f t="shared" si="408"/>
        <v>23598250</v>
      </c>
      <c r="FU78" s="6">
        <v>36616</v>
      </c>
      <c r="FV78" s="1">
        <v>14000</v>
      </c>
      <c r="FW78" s="1">
        <v>262</v>
      </c>
      <c r="FX78" s="3">
        <f t="shared" si="409"/>
        <v>3668000</v>
      </c>
      <c r="FZ78" s="6">
        <v>36616</v>
      </c>
      <c r="GA78" s="1">
        <v>24043.75</v>
      </c>
      <c r="GB78" s="1">
        <v>67911</v>
      </c>
      <c r="GC78" s="3">
        <f t="shared" si="410"/>
        <v>1632835106.25</v>
      </c>
      <c r="GE78" s="6">
        <v>36525</v>
      </c>
      <c r="GF78" s="1">
        <v>18000.001799999998</v>
      </c>
      <c r="GG78" s="1">
        <v>19</v>
      </c>
      <c r="GH78" s="3">
        <f t="shared" si="411"/>
        <v>342000.03419999999</v>
      </c>
      <c r="GM78" s="3" t="str">
        <f t="shared" si="412"/>
        <v/>
      </c>
      <c r="GR78" s="3" t="str">
        <f t="shared" si="413"/>
        <v/>
      </c>
      <c r="GW78" s="3" t="str">
        <f t="shared" si="414"/>
        <v/>
      </c>
      <c r="HB78" s="3" t="str">
        <f t="shared" si="415"/>
        <v/>
      </c>
      <c r="HG78" s="3" t="str">
        <f t="shared" si="416"/>
        <v/>
      </c>
      <c r="HL78" s="3" t="str">
        <f t="shared" si="417"/>
        <v/>
      </c>
      <c r="HN78" s="6">
        <v>36616</v>
      </c>
      <c r="HO78" s="1">
        <v>2.3125</v>
      </c>
      <c r="HP78" s="1">
        <v>1128900</v>
      </c>
      <c r="HQ78" s="3">
        <f t="shared" si="418"/>
        <v>2610581.25</v>
      </c>
      <c r="HS78" s="6">
        <v>36616</v>
      </c>
      <c r="HT78" s="1">
        <v>42</v>
      </c>
      <c r="HU78" s="1">
        <v>1381257</v>
      </c>
      <c r="HV78" s="3">
        <f t="shared" si="419"/>
        <v>58012794</v>
      </c>
      <c r="IA78" s="3" t="str">
        <f t="shared" si="420"/>
        <v/>
      </c>
      <c r="IC78" s="6">
        <v>36525</v>
      </c>
      <c r="ID78" s="1">
        <v>5</v>
      </c>
      <c r="IE78" s="1">
        <v>9002</v>
      </c>
      <c r="IF78" s="3">
        <f t="shared" si="421"/>
        <v>45010</v>
      </c>
      <c r="IH78" s="6">
        <v>36616</v>
      </c>
      <c r="II78" s="1">
        <v>296.25</v>
      </c>
      <c r="IJ78" s="1">
        <v>1724647</v>
      </c>
      <c r="IK78" s="3">
        <f t="shared" si="422"/>
        <v>510926673.75</v>
      </c>
      <c r="IP78" s="3" t="str">
        <f t="shared" si="423"/>
        <v/>
      </c>
      <c r="IR78" s="6">
        <v>36616</v>
      </c>
      <c r="IS78" s="1">
        <v>37117.514799999997</v>
      </c>
      <c r="IT78" s="1">
        <v>4976</v>
      </c>
      <c r="IU78" s="3">
        <f t="shared" si="424"/>
        <v>184696753.64479998</v>
      </c>
      <c r="IZ78" s="3" t="str">
        <f t="shared" si="425"/>
        <v/>
      </c>
      <c r="JE78" s="3" t="str">
        <f t="shared" si="426"/>
        <v/>
      </c>
      <c r="JG78" s="6">
        <v>36616</v>
      </c>
      <c r="JH78" s="1">
        <v>24.843800000000002</v>
      </c>
      <c r="JI78" s="1">
        <v>7734500</v>
      </c>
      <c r="JJ78" s="3">
        <f t="shared" si="427"/>
        <v>192154371.10000002</v>
      </c>
      <c r="JO78" s="3" t="str">
        <f t="shared" si="428"/>
        <v/>
      </c>
      <c r="JT78" s="3" t="str">
        <f t="shared" si="429"/>
        <v/>
      </c>
      <c r="JY78" s="3" t="str">
        <f t="shared" si="430"/>
        <v/>
      </c>
      <c r="KA78" s="6">
        <v>35430</v>
      </c>
      <c r="KB78" s="1">
        <v>6.625</v>
      </c>
      <c r="KC78" s="1">
        <v>48100</v>
      </c>
      <c r="KD78" s="3">
        <f t="shared" si="431"/>
        <v>318662.5</v>
      </c>
      <c r="KI78" s="3" t="str">
        <f t="shared" si="432"/>
        <v/>
      </c>
      <c r="KN78" s="3" t="str">
        <f t="shared" si="433"/>
        <v/>
      </c>
      <c r="KS78" s="3" t="str">
        <f t="shared" si="434"/>
        <v/>
      </c>
      <c r="KX78" s="3" t="str">
        <f t="shared" si="435"/>
        <v/>
      </c>
      <c r="LC78" s="3" t="str">
        <f t="shared" si="436"/>
        <v/>
      </c>
      <c r="LE78" s="6">
        <v>36616</v>
      </c>
      <c r="LF78" s="1">
        <v>2.375</v>
      </c>
      <c r="LG78" s="1">
        <v>18160200</v>
      </c>
      <c r="LH78" s="3">
        <f t="shared" si="437"/>
        <v>43130475</v>
      </c>
      <c r="LJ78" s="6">
        <v>36616</v>
      </c>
      <c r="LK78" s="1">
        <v>1468.75</v>
      </c>
      <c r="LL78" s="1">
        <v>175761</v>
      </c>
      <c r="LM78" s="3">
        <f t="shared" si="438"/>
        <v>258148968.75</v>
      </c>
      <c r="LO78" s="6">
        <v>36250</v>
      </c>
      <c r="LP78" s="1">
        <v>1.125</v>
      </c>
      <c r="LQ78" s="1">
        <v>20900</v>
      </c>
      <c r="LR78" s="3">
        <f t="shared" si="439"/>
        <v>23512.5</v>
      </c>
      <c r="LW78" s="3" t="str">
        <f t="shared" si="440"/>
        <v/>
      </c>
      <c r="MB78" s="3" t="str">
        <f t="shared" si="441"/>
        <v/>
      </c>
      <c r="MD78" s="6">
        <v>36616</v>
      </c>
      <c r="ME78" s="1">
        <v>6.0625</v>
      </c>
      <c r="MF78" s="1">
        <v>12354000</v>
      </c>
      <c r="MG78" s="3">
        <f t="shared" si="442"/>
        <v>74896125</v>
      </c>
      <c r="ML78" s="3" t="str">
        <f t="shared" si="443"/>
        <v/>
      </c>
      <c r="MQ78" s="3" t="str">
        <f t="shared" si="444"/>
        <v/>
      </c>
      <c r="MV78" s="3" t="str">
        <f t="shared" si="445"/>
        <v/>
      </c>
      <c r="NA78" s="3" t="str">
        <f t="shared" si="446"/>
        <v/>
      </c>
      <c r="NC78" s="6">
        <v>36616</v>
      </c>
      <c r="ND78" s="1">
        <v>11.375</v>
      </c>
      <c r="NE78" s="1">
        <v>12185300</v>
      </c>
      <c r="NF78" s="3">
        <f t="shared" si="447"/>
        <v>138607787.5</v>
      </c>
      <c r="NK78" s="3" t="str">
        <f t="shared" si="448"/>
        <v/>
      </c>
      <c r="NP78" s="3" t="str">
        <f t="shared" si="449"/>
        <v/>
      </c>
      <c r="NU78" s="3" t="str">
        <f t="shared" si="450"/>
        <v/>
      </c>
      <c r="NZ78" s="3" t="str">
        <f t="shared" si="451"/>
        <v/>
      </c>
      <c r="OB78" s="6">
        <v>36616</v>
      </c>
      <c r="OC78" s="1">
        <v>11.1875</v>
      </c>
      <c r="OD78" s="1">
        <v>8940300</v>
      </c>
      <c r="OE78" s="3">
        <f t="shared" si="452"/>
        <v>100019606.25</v>
      </c>
      <c r="OG78" s="6">
        <v>36616</v>
      </c>
      <c r="OH78" s="1">
        <v>168.75</v>
      </c>
      <c r="OI78" s="1">
        <v>384848</v>
      </c>
      <c r="OJ78" s="3">
        <f t="shared" si="453"/>
        <v>64943100</v>
      </c>
      <c r="OO78" s="3" t="str">
        <f t="shared" si="454"/>
        <v/>
      </c>
      <c r="OQ78" s="6">
        <v>36616</v>
      </c>
      <c r="OR78" s="1">
        <v>5069.9996000000001</v>
      </c>
      <c r="OS78" s="1">
        <v>22313</v>
      </c>
      <c r="OT78" s="3">
        <f t="shared" si="455"/>
        <v>113126901.0748</v>
      </c>
      <c r="OV78" s="6">
        <v>36616</v>
      </c>
      <c r="OW78" s="1">
        <v>4.75</v>
      </c>
      <c r="OX78" s="1">
        <v>1703000</v>
      </c>
      <c r="OY78" s="3">
        <f t="shared" si="456"/>
        <v>8089250</v>
      </c>
      <c r="PA78" s="6">
        <v>36616</v>
      </c>
      <c r="PB78" s="1">
        <v>25.625</v>
      </c>
      <c r="PC78" s="1">
        <v>3638800</v>
      </c>
      <c r="PD78" s="3">
        <f t="shared" si="457"/>
        <v>93244250</v>
      </c>
      <c r="PI78" s="3" t="str">
        <f t="shared" si="458"/>
        <v/>
      </c>
      <c r="PK78" s="6">
        <v>36616</v>
      </c>
      <c r="PL78" s="1">
        <v>1.3125</v>
      </c>
      <c r="PM78" s="1">
        <v>112400</v>
      </c>
      <c r="PN78" s="3">
        <f t="shared" si="459"/>
        <v>147525</v>
      </c>
      <c r="PS78" s="3" t="str">
        <f t="shared" si="460"/>
        <v/>
      </c>
      <c r="PX78" s="3" t="str">
        <f t="shared" si="461"/>
        <v/>
      </c>
      <c r="QC78" s="3" t="str">
        <f t="shared" si="462"/>
        <v/>
      </c>
      <c r="QE78" s="6">
        <v>36616</v>
      </c>
      <c r="QF78" s="1">
        <v>4.25</v>
      </c>
      <c r="QG78" s="1">
        <v>825300</v>
      </c>
      <c r="QH78" s="3">
        <f t="shared" si="463"/>
        <v>3507525</v>
      </c>
      <c r="QJ78" s="6">
        <v>35611</v>
      </c>
      <c r="QK78" s="1">
        <v>4250</v>
      </c>
      <c r="QL78" s="1">
        <v>113</v>
      </c>
      <c r="QM78" s="3">
        <f t="shared" si="464"/>
        <v>480250</v>
      </c>
      <c r="QO78" s="6">
        <v>36616</v>
      </c>
      <c r="QP78" s="1">
        <v>7.0625</v>
      </c>
      <c r="QQ78" s="1">
        <v>177300</v>
      </c>
      <c r="QR78" s="3">
        <f t="shared" si="465"/>
        <v>1252181.25</v>
      </c>
      <c r="QT78" s="6">
        <v>36616</v>
      </c>
      <c r="QU78" s="1">
        <v>10096.876</v>
      </c>
      <c r="QV78" s="1">
        <v>2693349</v>
      </c>
      <c r="QW78" s="3">
        <f t="shared" si="466"/>
        <v>27194410877.723999</v>
      </c>
      <c r="RB78" s="3" t="str">
        <f t="shared" si="467"/>
        <v/>
      </c>
      <c r="RG78" s="3" t="str">
        <f t="shared" si="468"/>
        <v/>
      </c>
      <c r="RL78" s="3" t="str">
        <f t="shared" si="469"/>
        <v/>
      </c>
      <c r="RN78" s="6">
        <v>36616</v>
      </c>
      <c r="RO78" s="1">
        <v>655</v>
      </c>
      <c r="RP78" s="1">
        <v>8917490</v>
      </c>
      <c r="RQ78" s="3">
        <f t="shared" si="470"/>
        <v>5840955950</v>
      </c>
      <c r="RV78" s="3" t="str">
        <f t="shared" si="471"/>
        <v/>
      </c>
      <c r="SA78" s="3" t="str">
        <f t="shared" si="472"/>
        <v/>
      </c>
      <c r="SF78" s="3" t="str">
        <f t="shared" si="473"/>
        <v/>
      </c>
      <c r="SH78" s="6">
        <v>36616</v>
      </c>
      <c r="SI78" s="1">
        <v>227.5</v>
      </c>
      <c r="SJ78" s="1">
        <v>3577140</v>
      </c>
      <c r="SK78" s="3">
        <f t="shared" si="474"/>
        <v>813799350</v>
      </c>
      <c r="SM78" s="6">
        <v>36433</v>
      </c>
      <c r="SN78" s="1">
        <v>160000</v>
      </c>
      <c r="SO78" s="1">
        <v>12</v>
      </c>
      <c r="SP78" s="3">
        <f t="shared" si="475"/>
        <v>1920000</v>
      </c>
      <c r="SU78" s="3" t="str">
        <f t="shared" si="476"/>
        <v/>
      </c>
      <c r="SZ78" s="3" t="str">
        <f t="shared" si="477"/>
        <v/>
      </c>
      <c r="TE78" s="3" t="str">
        <f t="shared" si="478"/>
        <v/>
      </c>
      <c r="TG78" s="6">
        <v>36616</v>
      </c>
      <c r="TH78" s="1">
        <v>882.5</v>
      </c>
      <c r="TI78" s="1">
        <v>1351910</v>
      </c>
      <c r="TJ78" s="3">
        <f t="shared" si="479"/>
        <v>1193060575</v>
      </c>
      <c r="TO78" s="3" t="str">
        <f t="shared" si="480"/>
        <v/>
      </c>
      <c r="TQ78" s="6">
        <v>36616</v>
      </c>
      <c r="TR78" s="1">
        <v>170.5</v>
      </c>
      <c r="TS78" s="1">
        <v>3935709</v>
      </c>
      <c r="TT78" s="3">
        <f t="shared" si="481"/>
        <v>671038384.5</v>
      </c>
      <c r="TY78" s="3" t="str">
        <f t="shared" si="482"/>
        <v/>
      </c>
      <c r="UD78" s="3" t="str">
        <f t="shared" si="483"/>
        <v/>
      </c>
      <c r="UI78" s="3" t="str">
        <f t="shared" si="484"/>
        <v/>
      </c>
      <c r="UN78" s="3" t="str">
        <f t="shared" si="485"/>
        <v/>
      </c>
      <c r="UP78" s="6">
        <v>36616</v>
      </c>
      <c r="UQ78" s="1">
        <v>9.2812999999999999</v>
      </c>
      <c r="UR78" s="1">
        <v>54000</v>
      </c>
      <c r="US78" s="3">
        <f t="shared" si="486"/>
        <v>501190.2</v>
      </c>
      <c r="UX78" s="3" t="str">
        <f t="shared" si="487"/>
        <v/>
      </c>
      <c r="VC78" s="3" t="str">
        <f t="shared" si="488"/>
        <v/>
      </c>
      <c r="VH78" s="3" t="str">
        <f t="shared" si="489"/>
        <v/>
      </c>
      <c r="VM78" s="3" t="str">
        <f t="shared" si="490"/>
        <v/>
      </c>
      <c r="VO78" s="6">
        <v>36616</v>
      </c>
      <c r="VP78" s="1">
        <v>1937.5</v>
      </c>
      <c r="VQ78" s="1">
        <v>25767</v>
      </c>
      <c r="VR78" s="3">
        <f t="shared" si="491"/>
        <v>49923562.5</v>
      </c>
      <c r="VT78" s="6">
        <v>36616</v>
      </c>
      <c r="VU78" s="1">
        <v>87.5</v>
      </c>
      <c r="VV78" s="1">
        <v>745270</v>
      </c>
      <c r="VW78" s="3">
        <f t="shared" si="492"/>
        <v>65211125</v>
      </c>
      <c r="VY78" s="6">
        <v>36616</v>
      </c>
      <c r="VZ78" s="1">
        <v>7.5625</v>
      </c>
      <c r="WA78" s="1">
        <v>2312700</v>
      </c>
      <c r="WB78" s="3">
        <f t="shared" si="493"/>
        <v>17489793.75</v>
      </c>
      <c r="WG78" s="3" t="str">
        <f t="shared" si="494"/>
        <v/>
      </c>
      <c r="WL78" s="3" t="str">
        <f t="shared" si="495"/>
        <v/>
      </c>
      <c r="WQ78" s="3" t="str">
        <f t="shared" si="496"/>
        <v/>
      </c>
      <c r="WV78" s="3" t="str">
        <f t="shared" si="497"/>
        <v/>
      </c>
      <c r="WX78" s="6">
        <v>36616</v>
      </c>
      <c r="WY78" s="1">
        <v>8.2812999999999999</v>
      </c>
      <c r="WZ78" s="1">
        <v>104850300</v>
      </c>
      <c r="XA78" s="3">
        <f t="shared" si="498"/>
        <v>868296789.38999999</v>
      </c>
      <c r="XC78" s="6">
        <v>36616</v>
      </c>
      <c r="XD78" s="1">
        <v>390</v>
      </c>
      <c r="XE78" s="1">
        <v>1971590</v>
      </c>
      <c r="XF78" s="3">
        <f t="shared" si="499"/>
        <v>768920100</v>
      </c>
      <c r="XK78" s="3" t="str">
        <f t="shared" si="500"/>
        <v/>
      </c>
      <c r="XP78" s="3" t="str">
        <f t="shared" si="501"/>
        <v/>
      </c>
      <c r="XU78" s="3" t="str">
        <f t="shared" si="502"/>
        <v/>
      </c>
      <c r="XW78" s="6">
        <v>36616</v>
      </c>
      <c r="XX78" s="1">
        <v>1950</v>
      </c>
      <c r="XY78" s="1">
        <v>17798</v>
      </c>
      <c r="XZ78" s="3">
        <f t="shared" si="503"/>
        <v>34706100</v>
      </c>
      <c r="YE78" s="3" t="str">
        <f t="shared" si="504"/>
        <v/>
      </c>
      <c r="YJ78" s="3" t="str">
        <f t="shared" si="505"/>
        <v/>
      </c>
      <c r="YL78" s="6">
        <v>36616</v>
      </c>
      <c r="YM78" s="1">
        <v>11.75</v>
      </c>
      <c r="YN78" s="1">
        <v>2463200</v>
      </c>
      <c r="YO78" s="3">
        <f t="shared" si="506"/>
        <v>28942600</v>
      </c>
      <c r="YT78" s="3" t="str">
        <f t="shared" si="507"/>
        <v/>
      </c>
      <c r="YY78" s="3" t="str">
        <f t="shared" si="508"/>
        <v/>
      </c>
      <c r="ZD78" s="3" t="str">
        <f t="shared" si="509"/>
        <v/>
      </c>
      <c r="ZI78" s="3" t="str">
        <f t="shared" si="510"/>
        <v/>
      </c>
      <c r="ZK78" s="6">
        <v>36616</v>
      </c>
      <c r="ZL78" s="1">
        <v>33.875</v>
      </c>
      <c r="ZM78" s="1">
        <v>14243200</v>
      </c>
      <c r="ZN78" s="3">
        <f t="shared" si="511"/>
        <v>482488400</v>
      </c>
      <c r="ZS78" s="3" t="str">
        <f t="shared" si="512"/>
        <v/>
      </c>
      <c r="ZX78" s="3" t="str">
        <f t="shared" si="513"/>
        <v/>
      </c>
      <c r="AAC78" s="3" t="str">
        <f t="shared" si="514"/>
        <v/>
      </c>
      <c r="AAH78" s="3" t="str">
        <f t="shared" si="515"/>
        <v/>
      </c>
      <c r="AAM78" s="3" t="str">
        <f t="shared" si="516"/>
        <v/>
      </c>
      <c r="AAR78" s="3" t="str">
        <f t="shared" si="517"/>
        <v/>
      </c>
      <c r="AAW78" s="3" t="str">
        <f t="shared" si="518"/>
        <v/>
      </c>
      <c r="ABB78" s="3" t="str">
        <f t="shared" si="519"/>
        <v/>
      </c>
      <c r="ABG78" s="3" t="str">
        <f t="shared" si="520"/>
        <v/>
      </c>
      <c r="ABL78" s="3" t="str">
        <f t="shared" si="521"/>
        <v/>
      </c>
      <c r="ABN78" s="6">
        <v>36616</v>
      </c>
      <c r="ABO78" s="1">
        <v>4.625</v>
      </c>
      <c r="ABP78" s="1">
        <v>1659000</v>
      </c>
      <c r="ABQ78" s="3">
        <f t="shared" si="522"/>
        <v>7672875</v>
      </c>
      <c r="ABV78" s="3" t="str">
        <f t="shared" si="523"/>
        <v/>
      </c>
      <c r="ABX78" s="6">
        <v>36616</v>
      </c>
      <c r="ABY78" s="1">
        <v>34.375</v>
      </c>
      <c r="ABZ78" s="1">
        <v>724800</v>
      </c>
      <c r="ACA78" s="3">
        <f t="shared" si="524"/>
        <v>24915000</v>
      </c>
      <c r="ACC78" s="6">
        <v>36616</v>
      </c>
      <c r="ACD78" s="1">
        <v>95.5</v>
      </c>
      <c r="ACE78" s="1">
        <v>13334275</v>
      </c>
      <c r="ACF78" s="3">
        <f t="shared" si="525"/>
        <v>1273423262.5</v>
      </c>
      <c r="ACK78" s="3" t="str">
        <f t="shared" si="526"/>
        <v/>
      </c>
      <c r="ACP78" s="3" t="str">
        <f t="shared" si="527"/>
        <v/>
      </c>
      <c r="ACU78" s="3" t="str">
        <f t="shared" si="528"/>
        <v/>
      </c>
      <c r="ACZ78" s="3" t="str">
        <f t="shared" si="529"/>
        <v/>
      </c>
      <c r="ADB78" s="6">
        <v>36616</v>
      </c>
      <c r="ADC78" s="1">
        <v>7.5</v>
      </c>
      <c r="ADD78" s="1">
        <v>16720600</v>
      </c>
      <c r="ADE78" s="3">
        <f t="shared" si="530"/>
        <v>125404500</v>
      </c>
      <c r="ADG78" s="6">
        <v>36616</v>
      </c>
      <c r="ADH78" s="1">
        <v>83.25</v>
      </c>
      <c r="ADI78" s="1">
        <v>78747000</v>
      </c>
      <c r="ADJ78" s="3">
        <f t="shared" si="531"/>
        <v>6555687750</v>
      </c>
      <c r="ADL78" s="6">
        <v>36616</v>
      </c>
      <c r="ADM78" s="1">
        <v>60</v>
      </c>
      <c r="ADN78" s="1">
        <v>8039800</v>
      </c>
      <c r="ADO78" s="3">
        <f t="shared" si="532"/>
        <v>482388000</v>
      </c>
      <c r="ADT78" s="3" t="str">
        <f t="shared" si="533"/>
        <v/>
      </c>
      <c r="ADY78" s="3" t="str">
        <f t="shared" si="534"/>
        <v/>
      </c>
      <c r="AED78" s="3" t="str">
        <f t="shared" si="535"/>
        <v/>
      </c>
      <c r="AEF78" s="6">
        <v>36616</v>
      </c>
      <c r="AEG78" s="1">
        <v>6.9806999999999997</v>
      </c>
      <c r="AEH78" s="1">
        <v>416001</v>
      </c>
      <c r="AEI78" s="3">
        <f t="shared" si="536"/>
        <v>2903978.1806999999</v>
      </c>
      <c r="AEN78" s="3" t="str">
        <f t="shared" si="537"/>
        <v/>
      </c>
      <c r="AES78" s="3" t="str">
        <f t="shared" si="538"/>
        <v/>
      </c>
      <c r="AEX78" s="3" t="str">
        <f t="shared" si="539"/>
        <v/>
      </c>
      <c r="AEZ78" s="6">
        <v>36616</v>
      </c>
      <c r="AFA78" s="1">
        <v>58.4861</v>
      </c>
      <c r="AFB78" s="1">
        <v>37916300</v>
      </c>
      <c r="AFC78" s="3">
        <f t="shared" si="540"/>
        <v>2217576513.4299998</v>
      </c>
      <c r="AFH78" s="3" t="str">
        <f t="shared" si="541"/>
        <v/>
      </c>
      <c r="AFM78" s="3" t="str">
        <f t="shared" si="542"/>
        <v/>
      </c>
      <c r="AFR78" s="3" t="str">
        <f t="shared" si="543"/>
        <v/>
      </c>
      <c r="AFW78" s="3" t="str">
        <f t="shared" si="544"/>
        <v/>
      </c>
      <c r="AGB78" s="3" t="str">
        <f t="shared" si="545"/>
        <v/>
      </c>
      <c r="AGD78" s="6">
        <v>36616</v>
      </c>
      <c r="AGE78" s="1">
        <v>26.219799999999999</v>
      </c>
      <c r="AGF78" s="1">
        <v>71660800</v>
      </c>
      <c r="AGG78" s="3">
        <f t="shared" si="546"/>
        <v>1878931843.8399999</v>
      </c>
      <c r="AGL78" s="3" t="str">
        <f t="shared" si="547"/>
        <v/>
      </c>
      <c r="AGQ78" s="3" t="str">
        <f t="shared" si="548"/>
        <v/>
      </c>
      <c r="AGS78" s="6">
        <v>36616</v>
      </c>
      <c r="AGT78" s="1">
        <v>4.75</v>
      </c>
      <c r="AGU78" s="1">
        <v>3885700</v>
      </c>
      <c r="AGV78" s="3">
        <f t="shared" si="549"/>
        <v>18457075</v>
      </c>
      <c r="AGX78" s="6">
        <v>36616</v>
      </c>
      <c r="AGY78" s="1">
        <v>32.375</v>
      </c>
      <c r="AGZ78" s="1">
        <v>42346000</v>
      </c>
      <c r="AHA78" s="3">
        <f t="shared" si="550"/>
        <v>1370951750</v>
      </c>
      <c r="AHC78" s="6">
        <v>36616</v>
      </c>
      <c r="AHD78" s="1">
        <v>6.75</v>
      </c>
      <c r="AHE78" s="1">
        <v>1620000</v>
      </c>
      <c r="AHF78" s="3">
        <f t="shared" si="551"/>
        <v>10935000</v>
      </c>
      <c r="AHK78" s="3" t="str">
        <f t="shared" si="552"/>
        <v/>
      </c>
      <c r="AHP78" s="3" t="str">
        <f t="shared" si="553"/>
        <v/>
      </c>
      <c r="AHU78" s="3" t="str">
        <f t="shared" si="554"/>
        <v/>
      </c>
      <c r="AHZ78" s="3" t="str">
        <f t="shared" si="555"/>
        <v/>
      </c>
      <c r="AIE78" s="3" t="str">
        <f t="shared" si="556"/>
        <v/>
      </c>
      <c r="AIJ78" s="3" t="str">
        <f t="shared" si="557"/>
        <v/>
      </c>
      <c r="AIO78" s="3" t="str">
        <f t="shared" si="558"/>
        <v/>
      </c>
      <c r="AIT78" s="3" t="str">
        <f t="shared" si="559"/>
        <v/>
      </c>
      <c r="AIY78" s="3" t="str">
        <f t="shared" si="560"/>
        <v/>
      </c>
      <c r="AJD78" s="3" t="str">
        <f t="shared" si="561"/>
        <v/>
      </c>
      <c r="AJI78" s="3" t="str">
        <f t="shared" si="562"/>
        <v/>
      </c>
      <c r="AJN78" s="3" t="str">
        <f t="shared" si="563"/>
        <v/>
      </c>
      <c r="AJS78" s="3" t="str">
        <f t="shared" si="564"/>
        <v/>
      </c>
      <c r="AJX78" s="3" t="str">
        <f t="shared" si="565"/>
        <v/>
      </c>
      <c r="AKC78" s="3" t="str">
        <f t="shared" si="566"/>
        <v/>
      </c>
      <c r="AKH78" s="3" t="str">
        <f t="shared" si="567"/>
        <v/>
      </c>
      <c r="AKM78" s="3" t="str">
        <f t="shared" si="568"/>
        <v/>
      </c>
      <c r="AKR78" s="3" t="str">
        <f t="shared" si="569"/>
        <v/>
      </c>
      <c r="AKT78" s="6">
        <v>36616</v>
      </c>
      <c r="AKU78" s="1">
        <v>11.375</v>
      </c>
      <c r="AKV78" s="1">
        <v>458240</v>
      </c>
      <c r="AKW78" s="3">
        <f t="shared" si="570"/>
        <v>5212480</v>
      </c>
      <c r="ALB78" s="3" t="str">
        <f t="shared" si="571"/>
        <v/>
      </c>
      <c r="ALG78" s="3" t="str">
        <f t="shared" si="572"/>
        <v/>
      </c>
      <c r="ALI78" s="6">
        <v>36616</v>
      </c>
      <c r="ALJ78" s="1">
        <v>15.375</v>
      </c>
      <c r="ALK78" s="1">
        <v>87033500</v>
      </c>
      <c r="ALL78" s="3">
        <f t="shared" si="573"/>
        <v>1338140062.5</v>
      </c>
      <c r="ALQ78" s="3" t="str">
        <f t="shared" si="574"/>
        <v/>
      </c>
      <c r="ALV78" s="3" t="str">
        <f t="shared" si="575"/>
        <v/>
      </c>
      <c r="AMA78" s="3" t="str">
        <f t="shared" si="576"/>
        <v/>
      </c>
      <c r="AMF78" s="3" t="str">
        <f t="shared" si="577"/>
        <v/>
      </c>
      <c r="AMK78" s="3" t="str">
        <f t="shared" si="578"/>
        <v/>
      </c>
      <c r="AMP78" s="3" t="str">
        <f t="shared" si="579"/>
        <v/>
      </c>
      <c r="AMU78" s="3" t="str">
        <f t="shared" si="580"/>
        <v/>
      </c>
      <c r="AMZ78" s="3" t="str">
        <f t="shared" si="581"/>
        <v/>
      </c>
      <c r="ANB78" s="6">
        <v>36616</v>
      </c>
      <c r="ANC78" s="1">
        <v>48.75</v>
      </c>
      <c r="AND78" s="1">
        <v>12579300</v>
      </c>
      <c r="ANE78" s="3">
        <f t="shared" si="582"/>
        <v>613240875</v>
      </c>
      <c r="ANJ78" s="3" t="str">
        <f t="shared" si="583"/>
        <v/>
      </c>
      <c r="ANO78" s="3" t="str">
        <f t="shared" si="584"/>
        <v/>
      </c>
      <c r="ANT78" s="3" t="str">
        <f t="shared" si="585"/>
        <v/>
      </c>
      <c r="ANV78" s="6">
        <v>36616</v>
      </c>
      <c r="ANW78" s="1">
        <v>6.7812999999999999</v>
      </c>
      <c r="ANX78" s="1">
        <v>5178800</v>
      </c>
      <c r="ANY78" s="3">
        <f t="shared" si="586"/>
        <v>35118996.439999998</v>
      </c>
      <c r="AOD78" s="3" t="str">
        <f t="shared" si="587"/>
        <v/>
      </c>
      <c r="AOI78" s="3" t="str">
        <f t="shared" si="588"/>
        <v/>
      </c>
      <c r="AOK78" s="6">
        <v>36616</v>
      </c>
      <c r="AOL78" s="1">
        <v>400</v>
      </c>
      <c r="AOM78" s="1">
        <v>84178</v>
      </c>
      <c r="AON78" s="3">
        <f t="shared" si="589"/>
        <v>33671200</v>
      </c>
      <c r="AOS78" s="3" t="str">
        <f t="shared" si="590"/>
        <v/>
      </c>
      <c r="AOX78" s="3" t="str">
        <f t="shared" si="591"/>
        <v/>
      </c>
      <c r="APC78" s="3" t="str">
        <f t="shared" si="592"/>
        <v/>
      </c>
      <c r="APH78" s="3" t="str">
        <f t="shared" si="593"/>
        <v/>
      </c>
      <c r="APM78" s="3" t="str">
        <f t="shared" si="594"/>
        <v/>
      </c>
      <c r="APR78" s="3" t="str">
        <f t="shared" si="595"/>
        <v/>
      </c>
      <c r="APW78" s="3" t="str">
        <f t="shared" si="596"/>
        <v/>
      </c>
      <c r="AQB78" s="3" t="str">
        <f t="shared" si="597"/>
        <v/>
      </c>
      <c r="AQG78" s="3" t="str">
        <f t="shared" si="598"/>
        <v/>
      </c>
      <c r="AQL78" s="3" t="str">
        <f t="shared" si="599"/>
        <v/>
      </c>
      <c r="AQQ78" s="3" t="str">
        <f t="shared" si="600"/>
        <v/>
      </c>
      <c r="AQS78" s="6">
        <v>36616</v>
      </c>
      <c r="AQT78" s="1">
        <v>8.375</v>
      </c>
      <c r="AQU78" s="1">
        <v>7089200</v>
      </c>
      <c r="AQV78" s="3">
        <f t="shared" si="601"/>
        <v>59372050</v>
      </c>
      <c r="ARA78" s="3" t="str">
        <f t="shared" si="602"/>
        <v/>
      </c>
      <c r="ARF78" s="3" t="str">
        <f t="shared" si="603"/>
        <v/>
      </c>
      <c r="ARH78" s="6">
        <v>36616</v>
      </c>
      <c r="ARI78" s="1">
        <v>29.625</v>
      </c>
      <c r="ARJ78" s="1">
        <v>56355600</v>
      </c>
      <c r="ARK78" s="3">
        <f t="shared" si="604"/>
        <v>1669534650</v>
      </c>
      <c r="ARP78" s="3" t="str">
        <f t="shared" si="605"/>
        <v/>
      </c>
      <c r="ARU78" s="3" t="str">
        <f t="shared" si="606"/>
        <v/>
      </c>
      <c r="ARZ78" s="3" t="str">
        <f t="shared" si="607"/>
        <v/>
      </c>
      <c r="ASE78" s="3" t="str">
        <f t="shared" si="608"/>
        <v/>
      </c>
      <c r="ASJ78" s="3" t="str">
        <f t="shared" si="609"/>
        <v/>
      </c>
      <c r="ASO78" s="3" t="str">
        <f t="shared" si="610"/>
        <v/>
      </c>
      <c r="AST78" s="3" t="str">
        <f t="shared" si="611"/>
        <v/>
      </c>
      <c r="ASY78" s="3" t="str">
        <f t="shared" si="612"/>
        <v/>
      </c>
      <c r="ATD78" s="3" t="str">
        <f t="shared" si="613"/>
        <v/>
      </c>
      <c r="ATF78" s="6">
        <v>36616</v>
      </c>
      <c r="ATG78" s="1">
        <v>39.5</v>
      </c>
      <c r="ATH78" s="1">
        <v>195977800</v>
      </c>
      <c r="ATI78" s="3">
        <f t="shared" si="614"/>
        <v>7741123100</v>
      </c>
      <c r="ATN78" s="3" t="str">
        <f t="shared" si="615"/>
        <v/>
      </c>
      <c r="ATS78" s="3" t="str">
        <f t="shared" si="616"/>
        <v/>
      </c>
      <c r="ATX78" s="3" t="str">
        <f t="shared" si="617"/>
        <v/>
      </c>
      <c r="ATZ78" s="6">
        <v>36616</v>
      </c>
      <c r="AUA78" s="1">
        <v>19.5</v>
      </c>
      <c r="AUB78" s="1">
        <v>969000</v>
      </c>
      <c r="AUC78" s="3">
        <f t="shared" si="618"/>
        <v>18895500</v>
      </c>
      <c r="AUH78" s="3" t="str">
        <f t="shared" si="619"/>
        <v/>
      </c>
      <c r="AUM78" s="3" t="str">
        <f t="shared" si="620"/>
        <v/>
      </c>
      <c r="AUR78" s="3" t="str">
        <f t="shared" si="621"/>
        <v/>
      </c>
      <c r="AUW78" s="3" t="str">
        <f t="shared" si="622"/>
        <v/>
      </c>
      <c r="AVB78" s="3" t="str">
        <f t="shared" si="623"/>
        <v/>
      </c>
      <c r="AVD78" s="6">
        <v>36616</v>
      </c>
      <c r="AVE78" s="1">
        <v>73.625</v>
      </c>
      <c r="AVF78" s="1">
        <v>656994800</v>
      </c>
      <c r="AVG78" s="3">
        <f t="shared" si="624"/>
        <v>48371242150</v>
      </c>
      <c r="AVI78" s="6">
        <v>36616</v>
      </c>
      <c r="AVJ78" s="1">
        <v>31.0625</v>
      </c>
      <c r="AVK78" s="1">
        <v>11478600</v>
      </c>
      <c r="AVL78" s="3">
        <f t="shared" si="625"/>
        <v>356554012.5</v>
      </c>
      <c r="AVQ78" s="3" t="str">
        <f t="shared" si="626"/>
        <v/>
      </c>
      <c r="AVV78" s="3" t="str">
        <f t="shared" si="627"/>
        <v/>
      </c>
      <c r="AWA78" s="3" t="str">
        <f t="shared" si="628"/>
        <v/>
      </c>
      <c r="AWF78" s="3" t="str">
        <f t="shared" si="629"/>
        <v/>
      </c>
      <c r="AWK78" s="3" t="str">
        <f t="shared" si="630"/>
        <v/>
      </c>
      <c r="AWP78" s="3" t="str">
        <f t="shared" si="631"/>
        <v/>
      </c>
      <c r="AWU78" s="3" t="str">
        <f t="shared" si="632"/>
        <v/>
      </c>
      <c r="AWZ78" s="3" t="str">
        <f t="shared" si="633"/>
        <v/>
      </c>
      <c r="AXE78" s="3" t="str">
        <f t="shared" si="634"/>
        <v/>
      </c>
      <c r="AXG78" s="6">
        <v>36616</v>
      </c>
      <c r="AXH78" s="1">
        <v>2.75</v>
      </c>
      <c r="AXI78" s="1">
        <v>7428400</v>
      </c>
      <c r="AXJ78" s="3">
        <f t="shared" si="635"/>
        <v>20428100</v>
      </c>
      <c r="AXO78" s="3" t="str">
        <f t="shared" si="636"/>
        <v/>
      </c>
      <c r="AXT78" s="3" t="str">
        <f t="shared" si="637"/>
        <v/>
      </c>
      <c r="AXY78" s="3" t="str">
        <f t="shared" si="638"/>
        <v/>
      </c>
      <c r="AYD78" s="3" t="str">
        <f t="shared" si="639"/>
        <v/>
      </c>
      <c r="AYF78" s="6">
        <v>36616</v>
      </c>
      <c r="AYG78" s="1">
        <v>60</v>
      </c>
      <c r="AYH78" s="1">
        <v>46313600</v>
      </c>
      <c r="AYI78" s="3">
        <f t="shared" si="640"/>
        <v>2778816000</v>
      </c>
      <c r="AYN78" s="3" t="str">
        <f t="shared" si="641"/>
        <v/>
      </c>
      <c r="AYP78" s="6">
        <v>36616</v>
      </c>
      <c r="AYQ78" s="1">
        <v>11.4063</v>
      </c>
      <c r="AYR78" s="1">
        <v>1831800</v>
      </c>
      <c r="AYS78" s="3">
        <f t="shared" si="642"/>
        <v>20894060.34</v>
      </c>
      <c r="AYX78" s="3" t="str">
        <f t="shared" si="643"/>
        <v/>
      </c>
      <c r="AYZ78" s="6">
        <v>36616</v>
      </c>
      <c r="AZA78" s="1">
        <v>548.35410000000002</v>
      </c>
      <c r="AZB78" s="1">
        <v>154614563</v>
      </c>
      <c r="AZC78" s="3">
        <f t="shared" si="644"/>
        <v>84783529540.758301</v>
      </c>
      <c r="AZH78" s="3" t="str">
        <f t="shared" si="645"/>
        <v/>
      </c>
      <c r="AZJ78" s="6">
        <v>36616</v>
      </c>
      <c r="AZK78" s="1">
        <v>25</v>
      </c>
      <c r="AZL78" s="1">
        <v>54124300</v>
      </c>
      <c r="AZM78" s="3">
        <f t="shared" si="646"/>
        <v>1353107500</v>
      </c>
      <c r="AZR78" s="3" t="str">
        <f t="shared" si="647"/>
        <v/>
      </c>
      <c r="AZT78" s="6">
        <v>36616</v>
      </c>
      <c r="AZU78" s="1">
        <v>86.125</v>
      </c>
      <c r="AZV78" s="1">
        <v>34474500</v>
      </c>
      <c r="AZW78" s="3">
        <f t="shared" si="648"/>
        <v>2969116312.5</v>
      </c>
      <c r="BAB78" s="3" t="str">
        <f t="shared" si="649"/>
        <v/>
      </c>
      <c r="BAG78" s="3" t="str">
        <f t="shared" si="650"/>
        <v/>
      </c>
      <c r="BAL78" s="3" t="str">
        <f t="shared" si="651"/>
        <v/>
      </c>
      <c r="BAQ78" s="3" t="str">
        <f t="shared" si="652"/>
        <v/>
      </c>
      <c r="BAS78" s="6">
        <v>36616</v>
      </c>
      <c r="BAT78" s="1">
        <v>390.70830000000001</v>
      </c>
      <c r="BAU78" s="1">
        <v>14343075</v>
      </c>
      <c r="BAV78" s="3">
        <f t="shared" si="653"/>
        <v>5603958450.0225</v>
      </c>
      <c r="BBA78" s="3" t="str">
        <f t="shared" si="654"/>
        <v/>
      </c>
      <c r="BBF78" s="3" t="str">
        <f t="shared" si="655"/>
        <v/>
      </c>
      <c r="BBK78" s="3" t="str">
        <f t="shared" si="656"/>
        <v/>
      </c>
      <c r="BBP78" s="3" t="str">
        <f t="shared" si="657"/>
        <v/>
      </c>
      <c r="BBU78" s="3" t="str">
        <f t="shared" si="658"/>
        <v/>
      </c>
      <c r="BBW78" s="6">
        <v>36616</v>
      </c>
      <c r="BBX78" s="1">
        <v>202.6875</v>
      </c>
      <c r="BBY78" s="1">
        <v>35609074</v>
      </c>
      <c r="BBZ78" s="3">
        <f t="shared" si="659"/>
        <v>7217514186.375</v>
      </c>
      <c r="BCE78" s="3" t="str">
        <f t="shared" si="660"/>
        <v/>
      </c>
      <c r="BCJ78" s="3" t="str">
        <f t="shared" si="661"/>
        <v/>
      </c>
      <c r="BCO78" s="3" t="str">
        <f t="shared" si="662"/>
        <v/>
      </c>
      <c r="BCT78" s="3" t="str">
        <f t="shared" si="663"/>
        <v/>
      </c>
      <c r="BCY78" s="3" t="str">
        <f t="shared" si="664"/>
        <v/>
      </c>
      <c r="BDD78" s="3" t="str">
        <f t="shared" si="665"/>
        <v/>
      </c>
      <c r="BDI78" s="3" t="str">
        <f t="shared" si="666"/>
        <v/>
      </c>
      <c r="BDN78" s="3" t="str">
        <f t="shared" si="667"/>
        <v/>
      </c>
      <c r="BDS78" s="3" t="str">
        <f t="shared" si="668"/>
        <v/>
      </c>
      <c r="BDU78" s="6">
        <v>36616</v>
      </c>
      <c r="BDV78" s="1">
        <v>37.25</v>
      </c>
      <c r="BDW78" s="1">
        <v>73565200</v>
      </c>
      <c r="BDX78" s="3">
        <f t="shared" si="669"/>
        <v>2740303700</v>
      </c>
      <c r="BDZ78" s="6">
        <v>36616</v>
      </c>
      <c r="BEA78" s="1">
        <v>39.625</v>
      </c>
      <c r="BEB78" s="1">
        <v>118658900</v>
      </c>
      <c r="BEC78" s="3">
        <f t="shared" si="670"/>
        <v>4701858912.5</v>
      </c>
      <c r="BEH78" s="3" t="str">
        <f t="shared" si="671"/>
        <v/>
      </c>
      <c r="BEM78" s="3" t="str">
        <f t="shared" si="672"/>
        <v/>
      </c>
      <c r="BER78" s="3" t="str">
        <f t="shared" si="673"/>
        <v/>
      </c>
      <c r="BET78" s="6">
        <v>36616</v>
      </c>
      <c r="BEU78" s="1">
        <v>15.5</v>
      </c>
      <c r="BEV78" s="1">
        <v>99368400</v>
      </c>
      <c r="BEW78" s="3">
        <f t="shared" si="674"/>
        <v>1540210200</v>
      </c>
      <c r="BEY78" s="6">
        <v>36616</v>
      </c>
      <c r="BEZ78" s="1">
        <v>11.5185</v>
      </c>
      <c r="BFA78" s="1">
        <v>11322788</v>
      </c>
      <c r="BFB78" s="3">
        <f t="shared" si="675"/>
        <v>130421533.57799999</v>
      </c>
      <c r="BFG78" s="3" t="str">
        <f t="shared" si="676"/>
        <v/>
      </c>
      <c r="BFL78" s="3" t="str">
        <f t="shared" si="677"/>
        <v/>
      </c>
      <c r="BFN78" s="6">
        <v>36616</v>
      </c>
      <c r="BFO78" s="1">
        <v>89.656300000000002</v>
      </c>
      <c r="BFP78" s="1">
        <v>373486000</v>
      </c>
      <c r="BFQ78" s="3">
        <f t="shared" si="678"/>
        <v>33485372861.799999</v>
      </c>
      <c r="BFS78" s="6">
        <v>36616</v>
      </c>
      <c r="BFT78" s="1">
        <v>7.8376000000000001</v>
      </c>
      <c r="BFU78" s="1">
        <v>106095600</v>
      </c>
      <c r="BFV78" s="3">
        <f t="shared" si="679"/>
        <v>831534874.56000006</v>
      </c>
      <c r="BGA78" s="3" t="str">
        <f t="shared" si="680"/>
        <v/>
      </c>
      <c r="BGF78" s="3" t="str">
        <f t="shared" si="681"/>
        <v/>
      </c>
      <c r="BGK78" s="3" t="str">
        <f t="shared" si="682"/>
        <v/>
      </c>
      <c r="BGM78" s="6">
        <v>36616</v>
      </c>
      <c r="BGN78" s="1">
        <v>52</v>
      </c>
      <c r="BGO78" s="1">
        <v>29585600</v>
      </c>
      <c r="BGP78" s="3">
        <f t="shared" si="683"/>
        <v>1538451200</v>
      </c>
      <c r="BGR78" s="6">
        <v>36616</v>
      </c>
      <c r="BGS78" s="1">
        <v>23.712900000000001</v>
      </c>
      <c r="BGT78" s="1">
        <v>64243200</v>
      </c>
      <c r="BGU78" s="3">
        <f t="shared" si="684"/>
        <v>1523392577.28</v>
      </c>
      <c r="BGZ78" s="3" t="str">
        <f t="shared" si="685"/>
        <v/>
      </c>
      <c r="BHB78" s="6"/>
      <c r="BHE78" s="3" t="str">
        <f t="shared" si="686"/>
        <v/>
      </c>
      <c r="BHJ78" s="3" t="str">
        <f t="shared" si="687"/>
        <v/>
      </c>
      <c r="BHL78" s="6">
        <v>36616</v>
      </c>
      <c r="BHM78" s="1">
        <v>35.218800000000002</v>
      </c>
      <c r="BHN78" s="1">
        <v>312735200</v>
      </c>
      <c r="BHO78" s="3">
        <f t="shared" si="688"/>
        <v>11014158461.76</v>
      </c>
      <c r="BHQ78" s="6">
        <v>36616</v>
      </c>
      <c r="BHR78" s="1">
        <v>10.1007</v>
      </c>
      <c r="BHS78" s="1">
        <v>48884400</v>
      </c>
      <c r="BHT78" s="3">
        <f t="shared" si="689"/>
        <v>493766659.07999998</v>
      </c>
      <c r="BHV78" s="6">
        <v>36616</v>
      </c>
      <c r="BHW78" s="1">
        <v>35.938000000000002</v>
      </c>
      <c r="BHX78" s="1">
        <v>35624400</v>
      </c>
      <c r="BHY78" s="3">
        <f t="shared" si="690"/>
        <v>1280269687.2</v>
      </c>
      <c r="BIA78" s="6">
        <v>36616</v>
      </c>
      <c r="BIB78" s="1">
        <v>131.78129999999999</v>
      </c>
      <c r="BIC78" s="1">
        <v>380750600</v>
      </c>
      <c r="BID78" s="3">
        <f t="shared" si="691"/>
        <v>50175809043.779999</v>
      </c>
      <c r="BII78" s="3" t="str">
        <f t="shared" si="692"/>
        <v/>
      </c>
      <c r="BIK78" s="6">
        <v>36616</v>
      </c>
      <c r="BIL78" s="1">
        <v>4.2916999999999996</v>
      </c>
      <c r="BIM78" s="1">
        <v>138690000</v>
      </c>
      <c r="BIN78" s="3">
        <f t="shared" si="693"/>
        <v>595215873</v>
      </c>
      <c r="BIP78" s="6">
        <v>36616</v>
      </c>
      <c r="BIQ78" s="1">
        <v>49.8125</v>
      </c>
      <c r="BIR78" s="1">
        <v>189497500</v>
      </c>
      <c r="BIS78" s="3">
        <f t="shared" si="694"/>
        <v>9439344218.75</v>
      </c>
      <c r="BIU78" s="6">
        <v>36616</v>
      </c>
      <c r="BIV78" s="1">
        <v>20.625</v>
      </c>
      <c r="BIW78" s="1">
        <v>103750300</v>
      </c>
      <c r="BIX78" s="3">
        <f t="shared" si="695"/>
        <v>2139849937.5</v>
      </c>
      <c r="BIZ78" s="6">
        <v>36616</v>
      </c>
      <c r="BJA78" s="1">
        <v>82.75</v>
      </c>
      <c r="BJB78" s="1">
        <v>374807300</v>
      </c>
      <c r="BJC78" s="3">
        <f t="shared" si="696"/>
        <v>31015304075</v>
      </c>
      <c r="BJH78" s="3" t="str">
        <f t="shared" si="697"/>
        <v/>
      </c>
      <c r="BJJ78" s="6">
        <v>36616</v>
      </c>
      <c r="BJK78" s="1">
        <v>24.375</v>
      </c>
      <c r="BJL78" s="1">
        <v>275420600</v>
      </c>
      <c r="BJM78" s="3">
        <f t="shared" si="698"/>
        <v>6713377125</v>
      </c>
      <c r="BJR78" s="3" t="str">
        <f t="shared" si="699"/>
        <v/>
      </c>
      <c r="BJT78" s="6">
        <v>36616</v>
      </c>
      <c r="BJU78" s="1">
        <v>29.5</v>
      </c>
      <c r="BJV78" s="1">
        <v>572407400</v>
      </c>
      <c r="BJW78" s="3">
        <f t="shared" si="700"/>
        <v>16886018300</v>
      </c>
      <c r="BKB78" s="3" t="str">
        <f t="shared" si="701"/>
        <v/>
      </c>
      <c r="BKG78" s="3" t="str">
        <f t="shared" si="702"/>
        <v/>
      </c>
      <c r="BKI78" s="6">
        <v>36616</v>
      </c>
      <c r="BKJ78" s="1">
        <v>71.0625</v>
      </c>
      <c r="BKK78" s="1">
        <v>189433900</v>
      </c>
      <c r="BKL78" s="3">
        <f t="shared" si="703"/>
        <v>13461646518.75</v>
      </c>
      <c r="BKQ78" s="3" t="str">
        <f t="shared" si="704"/>
        <v/>
      </c>
      <c r="BKV78" s="3" t="str">
        <f t="shared" si="705"/>
        <v/>
      </c>
      <c r="BKX78" s="6">
        <v>36616</v>
      </c>
      <c r="BKY78" s="1">
        <v>33</v>
      </c>
      <c r="BKZ78" s="1">
        <v>86476000</v>
      </c>
      <c r="BLA78" s="3">
        <f t="shared" si="706"/>
        <v>2853708000</v>
      </c>
      <c r="BLC78" s="6">
        <v>36616</v>
      </c>
      <c r="BLD78" s="1">
        <v>84.25</v>
      </c>
      <c r="BLE78" s="1">
        <v>247059100</v>
      </c>
      <c r="BLF78" s="3">
        <f t="shared" si="707"/>
        <v>20814729175</v>
      </c>
      <c r="BLH78" s="6">
        <v>36616</v>
      </c>
      <c r="BLI78" s="1">
        <v>36</v>
      </c>
      <c r="BLJ78" s="1">
        <v>2699500</v>
      </c>
      <c r="BLK78" s="3">
        <f t="shared" si="708"/>
        <v>97182000</v>
      </c>
      <c r="BLM78" s="6">
        <v>36616</v>
      </c>
      <c r="BLN78" s="1">
        <v>82.8125</v>
      </c>
      <c r="BLO78" s="1">
        <v>396986500</v>
      </c>
      <c r="BLP78" s="3">
        <f t="shared" si="709"/>
        <v>32875444531.25</v>
      </c>
      <c r="BLR78" s="6">
        <v>36616</v>
      </c>
      <c r="BLS78" s="1">
        <v>9.3905999999999992</v>
      </c>
      <c r="BLT78" s="1">
        <v>508895200</v>
      </c>
      <c r="BLU78" s="3">
        <f t="shared" si="710"/>
        <v>4778831265.1199999</v>
      </c>
      <c r="BLZ78" s="3" t="str">
        <f t="shared" si="711"/>
        <v/>
      </c>
      <c r="BMB78" s="6">
        <v>36616</v>
      </c>
      <c r="BMC78" s="1">
        <v>70.072100000000006</v>
      </c>
      <c r="BMD78" s="1">
        <v>96929800</v>
      </c>
      <c r="BME78" s="3">
        <f t="shared" si="712"/>
        <v>6792074638.5800009</v>
      </c>
      <c r="BMJ78" s="3" t="str">
        <f t="shared" si="713"/>
        <v/>
      </c>
      <c r="BML78" s="6">
        <v>36616</v>
      </c>
      <c r="BMM78" s="1">
        <v>11.145799999999999</v>
      </c>
      <c r="BMN78" s="1">
        <v>143393400</v>
      </c>
      <c r="BMO78" s="3">
        <f t="shared" si="714"/>
        <v>1598234157.72</v>
      </c>
      <c r="BMQ78" s="6">
        <v>36616</v>
      </c>
      <c r="BMR78" s="1">
        <v>7.4375</v>
      </c>
      <c r="BMS78" s="1">
        <v>237934100</v>
      </c>
      <c r="BMT78" s="3">
        <f t="shared" si="715"/>
        <v>1769634868.75</v>
      </c>
      <c r="BMY78" s="3" t="str">
        <f t="shared" si="716"/>
        <v/>
      </c>
      <c r="BND78" s="3" t="str">
        <f t="shared" si="717"/>
        <v/>
      </c>
      <c r="BNF78" s="6">
        <v>36616</v>
      </c>
      <c r="BNG78" s="1">
        <v>21</v>
      </c>
      <c r="BNH78" s="1">
        <v>75957100</v>
      </c>
      <c r="BNI78" s="3">
        <f t="shared" si="718"/>
        <v>1595099100</v>
      </c>
      <c r="BNK78" s="6">
        <v>36616</v>
      </c>
      <c r="BNL78" s="1">
        <v>21</v>
      </c>
      <c r="BNM78" s="1">
        <v>90350000</v>
      </c>
      <c r="BNN78" s="3">
        <f t="shared" si="719"/>
        <v>1897350000</v>
      </c>
      <c r="BNP78" s="6">
        <v>36616</v>
      </c>
      <c r="BNQ78" s="1">
        <v>45.0625</v>
      </c>
      <c r="BNR78" s="1">
        <v>240894700</v>
      </c>
      <c r="BNS78" s="3">
        <f t="shared" si="720"/>
        <v>10855317418.75</v>
      </c>
      <c r="BNU78" s="6">
        <v>36616</v>
      </c>
      <c r="BNV78" s="1">
        <v>21.5</v>
      </c>
      <c r="BNW78" s="1">
        <v>10968900</v>
      </c>
      <c r="BNX78" s="3">
        <f t="shared" si="721"/>
        <v>235831350</v>
      </c>
      <c r="BNZ78" s="6">
        <v>36616</v>
      </c>
      <c r="BOA78" s="1">
        <v>17.796900000000001</v>
      </c>
      <c r="BOB78" s="1">
        <v>350548000</v>
      </c>
      <c r="BOC78" s="3">
        <f t="shared" si="722"/>
        <v>6238667701.2000008</v>
      </c>
      <c r="BOH78" s="3" t="str">
        <f t="shared" si="723"/>
        <v/>
      </c>
      <c r="BOJ78" s="6">
        <v>36616</v>
      </c>
      <c r="BOK78" s="1">
        <v>23.483899999999998</v>
      </c>
      <c r="BOL78" s="1">
        <v>490505600</v>
      </c>
      <c r="BOM78" s="3">
        <f t="shared" si="724"/>
        <v>11518984459.84</v>
      </c>
      <c r="BOO78" s="6">
        <v>36616</v>
      </c>
      <c r="BOP78" s="1">
        <v>27.187999999999999</v>
      </c>
      <c r="BOQ78" s="1">
        <v>488547600</v>
      </c>
      <c r="BOR78" s="3">
        <f t="shared" si="725"/>
        <v>13282632148.799999</v>
      </c>
      <c r="BOT78" s="6">
        <v>36616</v>
      </c>
      <c r="BOU78" s="1">
        <v>9.2592999999999996</v>
      </c>
      <c r="BOV78" s="1">
        <v>1615460000</v>
      </c>
      <c r="BOW78" s="3">
        <f t="shared" si="726"/>
        <v>14958028778</v>
      </c>
      <c r="BPB78" s="3" t="str">
        <f t="shared" si="727"/>
        <v/>
      </c>
      <c r="BPG78" s="3" t="str">
        <f t="shared" si="728"/>
        <v/>
      </c>
      <c r="BPI78" s="6">
        <v>36616</v>
      </c>
      <c r="BPJ78" s="1">
        <v>38</v>
      </c>
      <c r="BPK78" s="1">
        <v>433062000</v>
      </c>
      <c r="BPL78" s="3">
        <f t="shared" si="729"/>
        <v>16456356000</v>
      </c>
      <c r="BPQ78" s="3" t="str">
        <f t="shared" si="730"/>
        <v/>
      </c>
      <c r="BPS78" s="6">
        <v>36616</v>
      </c>
      <c r="BPT78" s="1">
        <v>47.125</v>
      </c>
      <c r="BPU78" s="1">
        <v>1810650200</v>
      </c>
      <c r="BPV78" s="3">
        <f t="shared" si="731"/>
        <v>85326890675</v>
      </c>
      <c r="BQA78" s="3" t="str">
        <f t="shared" si="732"/>
        <v/>
      </c>
      <c r="BQF78" s="3" t="str">
        <f t="shared" si="733"/>
        <v/>
      </c>
      <c r="BQK78" s="3" t="str">
        <f t="shared" si="734"/>
        <v/>
      </c>
      <c r="BQM78" s="6">
        <v>36616</v>
      </c>
      <c r="BQN78" s="1">
        <v>27.828099999999999</v>
      </c>
      <c r="BQO78" s="1">
        <v>607334800</v>
      </c>
      <c r="BQP78" s="3">
        <f t="shared" si="735"/>
        <v>16900973547.879999</v>
      </c>
      <c r="BQU78" s="3" t="str">
        <f t="shared" si="736"/>
        <v/>
      </c>
      <c r="BQW78" s="6">
        <v>36616</v>
      </c>
      <c r="BQX78" s="1">
        <v>1.9805000000000001</v>
      </c>
      <c r="BQY78" s="1">
        <v>2192249600</v>
      </c>
      <c r="BQZ78" s="3">
        <f t="shared" si="737"/>
        <v>4341750332.8000002</v>
      </c>
      <c r="BRB78" s="6">
        <v>36616</v>
      </c>
      <c r="BRC78" s="1">
        <v>7.0404</v>
      </c>
      <c r="BRD78" s="1">
        <v>791401200</v>
      </c>
      <c r="BRE78" s="3">
        <f t="shared" si="738"/>
        <v>5571781008.4799995</v>
      </c>
      <c r="BRG78" s="6">
        <v>36616</v>
      </c>
      <c r="BRH78" s="1">
        <v>77.3125</v>
      </c>
      <c r="BRI78" s="1">
        <v>3441436904</v>
      </c>
      <c r="BRJ78" s="3">
        <f t="shared" si="739"/>
        <v>266066090640.5</v>
      </c>
      <c r="BRL78" s="6">
        <v>36616</v>
      </c>
      <c r="BRM78" s="1">
        <v>65.968800000000002</v>
      </c>
      <c r="BRN78" s="1">
        <v>3503663600</v>
      </c>
      <c r="BRO78" s="3">
        <f t="shared" si="740"/>
        <v>231132483295.67999</v>
      </c>
      <c r="BRQ78" s="6">
        <v>36616</v>
      </c>
      <c r="BRR78" s="1">
        <v>39.031300000000002</v>
      </c>
      <c r="BRS78" s="1">
        <v>4118013600</v>
      </c>
      <c r="BRT78" s="3">
        <f t="shared" si="741"/>
        <v>160731424225.67999</v>
      </c>
      <c r="BRV78" s="6">
        <v>36616</v>
      </c>
      <c r="BRW78" s="1">
        <v>46.218800000000002</v>
      </c>
      <c r="BRX78" s="1">
        <v>263663800</v>
      </c>
      <c r="BRY78" s="3">
        <f t="shared" si="742"/>
        <v>12186224439.440001</v>
      </c>
      <c r="BSD78" s="3" t="str">
        <f t="shared" si="743"/>
        <v/>
      </c>
      <c r="BSF78" s="6">
        <v>36616</v>
      </c>
      <c r="BSG78" s="1">
        <v>20.375</v>
      </c>
      <c r="BSH78" s="1">
        <v>665916200</v>
      </c>
      <c r="BSI78" s="3">
        <f t="shared" si="744"/>
        <v>13568042575</v>
      </c>
      <c r="BSN78" s="3" t="str">
        <f t="shared" si="745"/>
        <v/>
      </c>
      <c r="BSS78" s="3" t="str">
        <f t="shared" si="746"/>
        <v/>
      </c>
      <c r="BSU78" s="6">
        <v>36616</v>
      </c>
      <c r="BSV78" s="1">
        <v>4.8504000000000005</v>
      </c>
      <c r="BSW78" s="1">
        <v>7143295600</v>
      </c>
      <c r="BSX78" s="3">
        <f t="shared" si="747"/>
        <v>34647840978.240005</v>
      </c>
    </row>
    <row r="79" spans="2:1020 1025:1870" x14ac:dyDescent="0.2">
      <c r="E79" s="3" t="str">
        <f t="shared" si="374"/>
        <v/>
      </c>
      <c r="G79" s="6">
        <v>36433</v>
      </c>
      <c r="H79" s="1">
        <v>5.625</v>
      </c>
      <c r="I79" s="1">
        <v>16946500</v>
      </c>
      <c r="J79" s="3">
        <f t="shared" si="375"/>
        <v>95324062.5</v>
      </c>
      <c r="O79" s="3" t="str">
        <f t="shared" si="376"/>
        <v/>
      </c>
      <c r="T79" s="3" t="str">
        <f t="shared" si="377"/>
        <v/>
      </c>
      <c r="Y79" s="3" t="str">
        <f t="shared" si="378"/>
        <v/>
      </c>
      <c r="AA79" s="6">
        <v>36525</v>
      </c>
      <c r="AB79" s="1">
        <v>12.750000999999999</v>
      </c>
      <c r="AC79" s="1">
        <v>14489665</v>
      </c>
      <c r="AD79" s="3">
        <f t="shared" si="379"/>
        <v>184743243.239665</v>
      </c>
      <c r="AF79" s="6">
        <v>36250</v>
      </c>
      <c r="AG79" s="1">
        <v>0.2</v>
      </c>
      <c r="AH79" s="1">
        <v>4986100</v>
      </c>
      <c r="AI79" s="3">
        <f t="shared" si="380"/>
        <v>997220</v>
      </c>
      <c r="AK79" s="6">
        <v>36525</v>
      </c>
      <c r="AL79" s="1">
        <v>1031.2502999999999</v>
      </c>
      <c r="AM79" s="1">
        <v>727</v>
      </c>
      <c r="AN79" s="3">
        <f t="shared" si="381"/>
        <v>749718.96809999994</v>
      </c>
      <c r="AS79" s="3" t="str">
        <f t="shared" si="382"/>
        <v/>
      </c>
      <c r="AX79" s="3" t="str">
        <f t="shared" si="383"/>
        <v/>
      </c>
      <c r="BC79" s="3" t="str">
        <f t="shared" si="384"/>
        <v/>
      </c>
      <c r="BE79" s="6">
        <v>36341</v>
      </c>
      <c r="BF79" s="1">
        <v>36.5</v>
      </c>
      <c r="BG79" s="1">
        <v>51704900</v>
      </c>
      <c r="BH79" s="3">
        <f t="shared" si="385"/>
        <v>1887228850</v>
      </c>
      <c r="BM79" s="3" t="str">
        <f t="shared" si="386"/>
        <v/>
      </c>
      <c r="BR79" s="3" t="str">
        <f t="shared" si="387"/>
        <v/>
      </c>
      <c r="BT79" s="6">
        <v>35795</v>
      </c>
      <c r="BU79" s="1">
        <v>0.25</v>
      </c>
      <c r="BV79" s="1">
        <v>100</v>
      </c>
      <c r="BW79" s="3">
        <f t="shared" si="388"/>
        <v>25</v>
      </c>
      <c r="CB79" s="3" t="str">
        <f t="shared" si="389"/>
        <v/>
      </c>
      <c r="CG79" s="3" t="str">
        <f t="shared" si="390"/>
        <v/>
      </c>
      <c r="CI79" s="6">
        <v>36525</v>
      </c>
      <c r="CJ79" s="1">
        <v>77.75</v>
      </c>
      <c r="CK79" s="1">
        <v>23276700</v>
      </c>
      <c r="CL79" s="3">
        <f t="shared" si="391"/>
        <v>1809763425</v>
      </c>
      <c r="CQ79" s="3" t="str">
        <f t="shared" si="392"/>
        <v/>
      </c>
      <c r="CS79" s="6">
        <v>36525</v>
      </c>
      <c r="CT79" s="1">
        <v>101.25</v>
      </c>
      <c r="CU79" s="1">
        <v>12775380</v>
      </c>
      <c r="CV79" s="3">
        <f t="shared" si="393"/>
        <v>1293507225</v>
      </c>
      <c r="CX79" s="6">
        <v>36525</v>
      </c>
      <c r="CY79" s="1">
        <v>277.5</v>
      </c>
      <c r="CZ79" s="1">
        <v>350920</v>
      </c>
      <c r="DA79" s="3">
        <f t="shared" si="394"/>
        <v>97380300</v>
      </c>
      <c r="DC79" s="6">
        <v>36525</v>
      </c>
      <c r="DD79" s="1">
        <v>19.375</v>
      </c>
      <c r="DE79" s="1">
        <v>425260</v>
      </c>
      <c r="DF79" s="3">
        <f t="shared" si="395"/>
        <v>8239412.5</v>
      </c>
      <c r="DK79" s="3" t="str">
        <f t="shared" si="396"/>
        <v/>
      </c>
      <c r="DM79" s="6">
        <v>36250</v>
      </c>
      <c r="DN79" s="1">
        <v>1625</v>
      </c>
      <c r="DO79" s="1">
        <v>79640</v>
      </c>
      <c r="DP79" s="3">
        <f t="shared" si="397"/>
        <v>129415000</v>
      </c>
      <c r="DR79" s="6">
        <v>36525</v>
      </c>
      <c r="DS79" s="1">
        <v>63</v>
      </c>
      <c r="DT79" s="1">
        <v>8629</v>
      </c>
      <c r="DU79" s="3">
        <f t="shared" si="398"/>
        <v>543627</v>
      </c>
      <c r="DZ79" s="3" t="str">
        <f t="shared" si="399"/>
        <v/>
      </c>
      <c r="EB79" s="6">
        <v>36525</v>
      </c>
      <c r="EC79" s="1">
        <v>7.3125</v>
      </c>
      <c r="ED79" s="1">
        <v>47500</v>
      </c>
      <c r="EE79" s="3">
        <f t="shared" si="400"/>
        <v>347343.75</v>
      </c>
      <c r="EG79" s="6">
        <v>36525</v>
      </c>
      <c r="EH79" s="1">
        <v>974.99980000000005</v>
      </c>
      <c r="EI79" s="1">
        <v>49520</v>
      </c>
      <c r="EJ79" s="3">
        <f t="shared" si="401"/>
        <v>48281990.096000001</v>
      </c>
      <c r="EO79" s="3" t="str">
        <f t="shared" si="402"/>
        <v/>
      </c>
      <c r="ET79" s="3" t="str">
        <f t="shared" si="403"/>
        <v/>
      </c>
      <c r="EY79" s="3" t="str">
        <f t="shared" si="404"/>
        <v/>
      </c>
      <c r="FD79" s="3" t="str">
        <f t="shared" si="405"/>
        <v/>
      </c>
      <c r="FI79" s="3" t="str">
        <f t="shared" si="406"/>
        <v/>
      </c>
      <c r="FN79" s="3" t="str">
        <f t="shared" si="407"/>
        <v/>
      </c>
      <c r="FP79" s="6">
        <v>36525</v>
      </c>
      <c r="FQ79" s="1">
        <v>1.9582999999999999</v>
      </c>
      <c r="FR79" s="1">
        <v>420600</v>
      </c>
      <c r="FS79" s="3">
        <f t="shared" si="408"/>
        <v>823660.98</v>
      </c>
      <c r="FU79" s="6">
        <v>36525</v>
      </c>
      <c r="FV79" s="1">
        <v>4000</v>
      </c>
      <c r="FW79" s="1">
        <v>104</v>
      </c>
      <c r="FX79" s="3">
        <f t="shared" si="409"/>
        <v>416000</v>
      </c>
      <c r="GC79" s="3" t="str">
        <f t="shared" si="410"/>
        <v/>
      </c>
      <c r="GE79" s="6">
        <v>36433</v>
      </c>
      <c r="GF79" s="1">
        <v>60000.006000000001</v>
      </c>
      <c r="GG79" s="1">
        <v>33</v>
      </c>
      <c r="GH79" s="3">
        <f t="shared" si="411"/>
        <v>1980000.1980000001</v>
      </c>
      <c r="GM79" s="3" t="str">
        <f t="shared" si="412"/>
        <v/>
      </c>
      <c r="GR79" s="3" t="str">
        <f t="shared" si="413"/>
        <v/>
      </c>
      <c r="GW79" s="3" t="str">
        <f t="shared" si="414"/>
        <v/>
      </c>
      <c r="HB79" s="3" t="str">
        <f t="shared" si="415"/>
        <v/>
      </c>
      <c r="HG79" s="3" t="str">
        <f t="shared" si="416"/>
        <v/>
      </c>
      <c r="HL79" s="3" t="str">
        <f t="shared" si="417"/>
        <v/>
      </c>
      <c r="HN79" s="6">
        <v>36525</v>
      </c>
      <c r="HO79" s="1">
        <v>0.875</v>
      </c>
      <c r="HP79" s="1">
        <v>835200</v>
      </c>
      <c r="HQ79" s="3">
        <f t="shared" si="418"/>
        <v>730800</v>
      </c>
      <c r="HS79" s="6">
        <v>36525</v>
      </c>
      <c r="HT79" s="1">
        <v>22.3125</v>
      </c>
      <c r="HU79" s="1">
        <v>487714</v>
      </c>
      <c r="HV79" s="3">
        <f t="shared" si="419"/>
        <v>10882118.625</v>
      </c>
      <c r="IA79" s="3" t="str">
        <f t="shared" si="420"/>
        <v/>
      </c>
      <c r="IC79" s="6">
        <v>36433</v>
      </c>
      <c r="ID79" s="1">
        <v>2.5</v>
      </c>
      <c r="IE79" s="1">
        <v>750</v>
      </c>
      <c r="IF79" s="3">
        <f t="shared" si="421"/>
        <v>1875</v>
      </c>
      <c r="IH79" s="6">
        <v>36525</v>
      </c>
      <c r="II79" s="1">
        <v>277.5</v>
      </c>
      <c r="IJ79" s="1">
        <v>1377427</v>
      </c>
      <c r="IK79" s="3">
        <f t="shared" si="422"/>
        <v>382235992.5</v>
      </c>
      <c r="IP79" s="3" t="str">
        <f t="shared" si="423"/>
        <v/>
      </c>
      <c r="IR79" s="6">
        <v>36525</v>
      </c>
      <c r="IS79" s="1">
        <v>8820.0035000000007</v>
      </c>
      <c r="IT79" s="1">
        <v>663</v>
      </c>
      <c r="IU79" s="3">
        <f t="shared" si="424"/>
        <v>5847662.3205000004</v>
      </c>
      <c r="IZ79" s="3" t="str">
        <f t="shared" si="425"/>
        <v/>
      </c>
      <c r="JE79" s="3" t="str">
        <f t="shared" si="426"/>
        <v/>
      </c>
      <c r="JG79" s="6">
        <v>36525</v>
      </c>
      <c r="JH79" s="1">
        <v>54.6875</v>
      </c>
      <c r="JI79" s="1">
        <v>4894500</v>
      </c>
      <c r="JJ79" s="3">
        <f t="shared" si="427"/>
        <v>267667968.75</v>
      </c>
      <c r="JO79" s="3" t="str">
        <f t="shared" si="428"/>
        <v/>
      </c>
      <c r="JT79" s="3" t="str">
        <f t="shared" si="429"/>
        <v/>
      </c>
      <c r="JY79" s="3" t="str">
        <f t="shared" si="430"/>
        <v/>
      </c>
      <c r="KA79" s="6">
        <v>35338</v>
      </c>
      <c r="KB79" s="1">
        <v>6.25</v>
      </c>
      <c r="KC79" s="1">
        <v>24600</v>
      </c>
      <c r="KD79" s="3">
        <f t="shared" si="431"/>
        <v>153750</v>
      </c>
      <c r="KI79" s="3" t="str">
        <f t="shared" si="432"/>
        <v/>
      </c>
      <c r="KN79" s="3" t="str">
        <f t="shared" si="433"/>
        <v/>
      </c>
      <c r="KS79" s="3" t="str">
        <f t="shared" si="434"/>
        <v/>
      </c>
      <c r="KX79" s="3" t="str">
        <f t="shared" si="435"/>
        <v/>
      </c>
      <c r="LC79" s="3" t="str">
        <f t="shared" si="436"/>
        <v/>
      </c>
      <c r="LE79" s="6">
        <v>36525</v>
      </c>
      <c r="LF79" s="1">
        <v>0.36</v>
      </c>
      <c r="LG79" s="1">
        <v>5914500</v>
      </c>
      <c r="LH79" s="3">
        <f t="shared" si="437"/>
        <v>2129220</v>
      </c>
      <c r="LM79" s="3" t="str">
        <f t="shared" si="438"/>
        <v/>
      </c>
      <c r="LO79" s="6">
        <v>36160</v>
      </c>
      <c r="LP79" s="1">
        <v>1</v>
      </c>
      <c r="LQ79" s="1">
        <v>72600</v>
      </c>
      <c r="LR79" s="3">
        <f t="shared" si="439"/>
        <v>72600</v>
      </c>
      <c r="LW79" s="3" t="str">
        <f t="shared" si="440"/>
        <v/>
      </c>
      <c r="MB79" s="3" t="str">
        <f t="shared" si="441"/>
        <v/>
      </c>
      <c r="MD79" s="6">
        <v>36525</v>
      </c>
      <c r="ME79" s="1">
        <v>26.125</v>
      </c>
      <c r="MF79" s="1">
        <v>27117800</v>
      </c>
      <c r="MG79" s="3">
        <f t="shared" si="442"/>
        <v>708452525</v>
      </c>
      <c r="ML79" s="3" t="str">
        <f t="shared" si="443"/>
        <v/>
      </c>
      <c r="MQ79" s="3" t="str">
        <f t="shared" si="444"/>
        <v/>
      </c>
      <c r="MV79" s="3" t="str">
        <f t="shared" si="445"/>
        <v/>
      </c>
      <c r="NA79" s="3" t="str">
        <f t="shared" si="446"/>
        <v/>
      </c>
      <c r="NC79" s="6">
        <v>36525</v>
      </c>
      <c r="ND79" s="1">
        <v>10.3125</v>
      </c>
      <c r="NE79" s="1">
        <v>34957900</v>
      </c>
      <c r="NF79" s="3">
        <f t="shared" si="447"/>
        <v>360503343.75</v>
      </c>
      <c r="NK79" s="3" t="str">
        <f t="shared" si="448"/>
        <v/>
      </c>
      <c r="NP79" s="3" t="str">
        <f t="shared" si="449"/>
        <v/>
      </c>
      <c r="NU79" s="3" t="str">
        <f t="shared" si="450"/>
        <v/>
      </c>
      <c r="NZ79" s="3" t="str">
        <f t="shared" si="451"/>
        <v/>
      </c>
      <c r="OB79" s="6">
        <v>36525</v>
      </c>
      <c r="OC79" s="1">
        <v>7.125</v>
      </c>
      <c r="OD79" s="1">
        <v>2080700</v>
      </c>
      <c r="OE79" s="3">
        <f t="shared" si="452"/>
        <v>14824987.5</v>
      </c>
      <c r="OG79" s="6">
        <v>36525</v>
      </c>
      <c r="OH79" s="1">
        <v>137.5</v>
      </c>
      <c r="OI79" s="1">
        <v>929076</v>
      </c>
      <c r="OJ79" s="3">
        <f t="shared" si="453"/>
        <v>127747950</v>
      </c>
      <c r="OO79" s="3" t="str">
        <f t="shared" si="454"/>
        <v/>
      </c>
      <c r="OQ79" s="6">
        <v>36525</v>
      </c>
      <c r="OR79" s="1">
        <v>3749.9996999999998</v>
      </c>
      <c r="OS79" s="1">
        <v>31772</v>
      </c>
      <c r="OT79" s="3">
        <f t="shared" si="455"/>
        <v>119144990.4684</v>
      </c>
      <c r="OV79" s="6">
        <v>36525</v>
      </c>
      <c r="OW79" s="1">
        <v>1.4375</v>
      </c>
      <c r="OX79" s="1">
        <v>244100</v>
      </c>
      <c r="OY79" s="3">
        <f t="shared" si="456"/>
        <v>350893.75</v>
      </c>
      <c r="PA79" s="6">
        <v>36525</v>
      </c>
      <c r="PB79" s="1">
        <v>36.5</v>
      </c>
      <c r="PC79" s="1">
        <v>1477600</v>
      </c>
      <c r="PD79" s="3">
        <f t="shared" si="457"/>
        <v>53932400</v>
      </c>
      <c r="PI79" s="3" t="str">
        <f t="shared" si="458"/>
        <v/>
      </c>
      <c r="PK79" s="6">
        <v>36525</v>
      </c>
      <c r="PL79" s="1">
        <v>0.75</v>
      </c>
      <c r="PM79" s="1">
        <v>255000</v>
      </c>
      <c r="PN79" s="3">
        <f t="shared" si="459"/>
        <v>191250</v>
      </c>
      <c r="PS79" s="3" t="str">
        <f t="shared" si="460"/>
        <v/>
      </c>
      <c r="PX79" s="3" t="str">
        <f t="shared" si="461"/>
        <v/>
      </c>
      <c r="QC79" s="3" t="str">
        <f t="shared" si="462"/>
        <v/>
      </c>
      <c r="QE79" s="6">
        <v>36525</v>
      </c>
      <c r="QF79" s="1">
        <v>4.25</v>
      </c>
      <c r="QG79" s="1">
        <v>1238500</v>
      </c>
      <c r="QH79" s="3">
        <f t="shared" si="463"/>
        <v>5263625</v>
      </c>
      <c r="QJ79" s="6">
        <v>35520</v>
      </c>
      <c r="QK79" s="1">
        <v>8000</v>
      </c>
      <c r="QL79" s="1">
        <v>6</v>
      </c>
      <c r="QM79" s="3">
        <f t="shared" si="464"/>
        <v>48000</v>
      </c>
      <c r="QO79" s="6">
        <v>36525</v>
      </c>
      <c r="QP79" s="1">
        <v>6.125</v>
      </c>
      <c r="QQ79" s="1">
        <v>101800</v>
      </c>
      <c r="QR79" s="3">
        <f t="shared" si="465"/>
        <v>623525</v>
      </c>
      <c r="QT79" s="6">
        <v>36525</v>
      </c>
      <c r="QU79" s="1">
        <v>12754.6888</v>
      </c>
      <c r="QV79" s="1">
        <v>2468326</v>
      </c>
      <c r="QW79" s="3">
        <f t="shared" si="466"/>
        <v>31482729986.948799</v>
      </c>
      <c r="RB79" s="3" t="str">
        <f t="shared" si="467"/>
        <v/>
      </c>
      <c r="RG79" s="3" t="str">
        <f t="shared" si="468"/>
        <v/>
      </c>
      <c r="RL79" s="3" t="str">
        <f t="shared" si="469"/>
        <v/>
      </c>
      <c r="RN79" s="6">
        <v>36525</v>
      </c>
      <c r="RO79" s="1">
        <v>195.625</v>
      </c>
      <c r="RP79" s="1">
        <v>4553800</v>
      </c>
      <c r="RQ79" s="3">
        <f t="shared" si="470"/>
        <v>890837125</v>
      </c>
      <c r="RV79" s="3" t="str">
        <f t="shared" si="471"/>
        <v/>
      </c>
      <c r="SA79" s="3" t="str">
        <f t="shared" si="472"/>
        <v/>
      </c>
      <c r="SF79" s="3" t="str">
        <f t="shared" si="473"/>
        <v/>
      </c>
      <c r="SH79" s="6">
        <v>36525</v>
      </c>
      <c r="SI79" s="1">
        <v>84.6875</v>
      </c>
      <c r="SJ79" s="1">
        <v>2810640</v>
      </c>
      <c r="SK79" s="3">
        <f t="shared" si="474"/>
        <v>238026075</v>
      </c>
      <c r="SM79" s="6">
        <v>36341</v>
      </c>
      <c r="SN79" s="1">
        <v>384000</v>
      </c>
      <c r="SO79" s="1">
        <v>17</v>
      </c>
      <c r="SP79" s="3">
        <f t="shared" si="475"/>
        <v>6528000</v>
      </c>
      <c r="SU79" s="3" t="str">
        <f t="shared" si="476"/>
        <v/>
      </c>
      <c r="SZ79" s="3" t="str">
        <f t="shared" si="477"/>
        <v/>
      </c>
      <c r="TE79" s="3" t="str">
        <f t="shared" si="478"/>
        <v/>
      </c>
      <c r="TJ79" s="3" t="str">
        <f t="shared" si="479"/>
        <v/>
      </c>
      <c r="TO79" s="3" t="str">
        <f t="shared" si="480"/>
        <v/>
      </c>
      <c r="TQ79" s="6">
        <v>36525</v>
      </c>
      <c r="TR79" s="1">
        <v>104.5</v>
      </c>
      <c r="TS79" s="1">
        <v>3103800</v>
      </c>
      <c r="TT79" s="3">
        <f t="shared" si="481"/>
        <v>324347100</v>
      </c>
      <c r="TY79" s="3" t="str">
        <f t="shared" si="482"/>
        <v/>
      </c>
      <c r="UD79" s="3" t="str">
        <f t="shared" si="483"/>
        <v/>
      </c>
      <c r="UI79" s="3" t="str">
        <f t="shared" si="484"/>
        <v/>
      </c>
      <c r="UN79" s="3" t="str">
        <f t="shared" si="485"/>
        <v/>
      </c>
      <c r="UP79" s="6">
        <v>36525</v>
      </c>
      <c r="UQ79" s="1">
        <v>10.0313</v>
      </c>
      <c r="UR79" s="1">
        <v>2400</v>
      </c>
      <c r="US79" s="3">
        <f t="shared" si="486"/>
        <v>24075.119999999999</v>
      </c>
      <c r="UX79" s="3" t="str">
        <f t="shared" si="487"/>
        <v/>
      </c>
      <c r="VC79" s="3" t="str">
        <f t="shared" si="488"/>
        <v/>
      </c>
      <c r="VH79" s="3" t="str">
        <f t="shared" si="489"/>
        <v/>
      </c>
      <c r="VM79" s="3" t="str">
        <f t="shared" si="490"/>
        <v/>
      </c>
      <c r="VO79" s="6">
        <v>36525</v>
      </c>
      <c r="VP79" s="1">
        <v>796.875</v>
      </c>
      <c r="VQ79" s="1">
        <v>51708</v>
      </c>
      <c r="VR79" s="3">
        <f t="shared" si="491"/>
        <v>41204812.5</v>
      </c>
      <c r="VT79" s="6">
        <v>36525</v>
      </c>
      <c r="VU79" s="1">
        <v>100</v>
      </c>
      <c r="VV79" s="1">
        <v>235365</v>
      </c>
      <c r="VW79" s="3">
        <f t="shared" si="492"/>
        <v>23536500</v>
      </c>
      <c r="VY79" s="6">
        <v>36525</v>
      </c>
      <c r="VZ79" s="1">
        <v>5</v>
      </c>
      <c r="WA79" s="1">
        <v>538300</v>
      </c>
      <c r="WB79" s="3">
        <f t="shared" si="493"/>
        <v>2691500</v>
      </c>
      <c r="WG79" s="3" t="str">
        <f t="shared" si="494"/>
        <v/>
      </c>
      <c r="WL79" s="3" t="str">
        <f t="shared" si="495"/>
        <v/>
      </c>
      <c r="WQ79" s="3" t="str">
        <f t="shared" si="496"/>
        <v/>
      </c>
      <c r="WV79" s="3" t="str">
        <f t="shared" si="497"/>
        <v/>
      </c>
      <c r="WX79" s="6">
        <v>36525</v>
      </c>
      <c r="WY79" s="1">
        <v>3.1562999999999999</v>
      </c>
      <c r="WZ79" s="1">
        <v>50652400</v>
      </c>
      <c r="XA79" s="3">
        <f t="shared" si="498"/>
        <v>159874170.12</v>
      </c>
      <c r="XC79" s="6">
        <v>36525</v>
      </c>
      <c r="XD79" s="1">
        <v>377.5</v>
      </c>
      <c r="XE79" s="1">
        <v>3325330</v>
      </c>
      <c r="XF79" s="3">
        <f t="shared" si="499"/>
        <v>1255312075</v>
      </c>
      <c r="XK79" s="3" t="str">
        <f t="shared" si="500"/>
        <v/>
      </c>
      <c r="XP79" s="3" t="str">
        <f t="shared" si="501"/>
        <v/>
      </c>
      <c r="XU79" s="3" t="str">
        <f t="shared" si="502"/>
        <v/>
      </c>
      <c r="XW79" s="6">
        <v>36525</v>
      </c>
      <c r="XX79" s="1">
        <v>1600</v>
      </c>
      <c r="XY79" s="1">
        <v>10714</v>
      </c>
      <c r="XZ79" s="3">
        <f t="shared" si="503"/>
        <v>17142400</v>
      </c>
      <c r="YE79" s="3" t="str">
        <f t="shared" si="504"/>
        <v/>
      </c>
      <c r="YJ79" s="3" t="str">
        <f t="shared" si="505"/>
        <v/>
      </c>
      <c r="YL79" s="6">
        <v>36525</v>
      </c>
      <c r="YM79" s="1">
        <v>8.625</v>
      </c>
      <c r="YN79" s="1">
        <v>2562700</v>
      </c>
      <c r="YO79" s="3">
        <f t="shared" si="506"/>
        <v>22103287.5</v>
      </c>
      <c r="YT79" s="3" t="str">
        <f t="shared" si="507"/>
        <v/>
      </c>
      <c r="YY79" s="3" t="str">
        <f t="shared" si="508"/>
        <v/>
      </c>
      <c r="ZD79" s="3" t="str">
        <f t="shared" si="509"/>
        <v/>
      </c>
      <c r="ZI79" s="3" t="str">
        <f t="shared" si="510"/>
        <v/>
      </c>
      <c r="ZK79" s="6">
        <v>36525</v>
      </c>
      <c r="ZL79" s="1">
        <v>16.5</v>
      </c>
      <c r="ZM79" s="1">
        <v>26972300</v>
      </c>
      <c r="ZN79" s="3">
        <f t="shared" si="511"/>
        <v>445042950</v>
      </c>
      <c r="ZS79" s="3" t="str">
        <f t="shared" si="512"/>
        <v/>
      </c>
      <c r="ZX79" s="3" t="str">
        <f t="shared" si="513"/>
        <v/>
      </c>
      <c r="AAC79" s="3" t="str">
        <f t="shared" si="514"/>
        <v/>
      </c>
      <c r="AAH79" s="3" t="str">
        <f t="shared" si="515"/>
        <v/>
      </c>
      <c r="AAM79" s="3" t="str">
        <f t="shared" si="516"/>
        <v/>
      </c>
      <c r="AAR79" s="3" t="str">
        <f t="shared" si="517"/>
        <v/>
      </c>
      <c r="AAW79" s="3" t="str">
        <f t="shared" si="518"/>
        <v/>
      </c>
      <c r="ABB79" s="3" t="str">
        <f t="shared" si="519"/>
        <v/>
      </c>
      <c r="ABG79" s="3" t="str">
        <f t="shared" si="520"/>
        <v/>
      </c>
      <c r="ABL79" s="3" t="str">
        <f t="shared" si="521"/>
        <v/>
      </c>
      <c r="ABN79" s="6">
        <v>36525</v>
      </c>
      <c r="ABO79" s="1">
        <v>3.5</v>
      </c>
      <c r="ABP79" s="1">
        <v>2185000</v>
      </c>
      <c r="ABQ79" s="3">
        <f t="shared" si="522"/>
        <v>7647500</v>
      </c>
      <c r="ABV79" s="3" t="str">
        <f t="shared" si="523"/>
        <v/>
      </c>
      <c r="ABX79" s="6">
        <v>36525</v>
      </c>
      <c r="ABY79" s="1">
        <v>24.0625</v>
      </c>
      <c r="ABZ79" s="1">
        <v>597380</v>
      </c>
      <c r="ACA79" s="3">
        <f t="shared" si="524"/>
        <v>14374456.25</v>
      </c>
      <c r="ACC79" s="6">
        <v>36525</v>
      </c>
      <c r="ACD79" s="1">
        <v>121</v>
      </c>
      <c r="ACE79" s="1">
        <v>8153738</v>
      </c>
      <c r="ACF79" s="3">
        <f t="shared" si="525"/>
        <v>986602298</v>
      </c>
      <c r="ACK79" s="3" t="str">
        <f t="shared" si="526"/>
        <v/>
      </c>
      <c r="ACP79" s="3" t="str">
        <f t="shared" si="527"/>
        <v/>
      </c>
      <c r="ACU79" s="3" t="str">
        <f t="shared" si="528"/>
        <v/>
      </c>
      <c r="ACZ79" s="3" t="str">
        <f t="shared" si="529"/>
        <v/>
      </c>
      <c r="ADB79" s="6">
        <v>36525</v>
      </c>
      <c r="ADC79" s="1">
        <v>11</v>
      </c>
      <c r="ADD79" s="1">
        <v>19381800</v>
      </c>
      <c r="ADE79" s="3">
        <f t="shared" si="530"/>
        <v>213199800</v>
      </c>
      <c r="ADG79" s="6">
        <v>36525</v>
      </c>
      <c r="ADH79" s="1">
        <v>94.9375</v>
      </c>
      <c r="ADI79" s="1">
        <v>85251500</v>
      </c>
      <c r="ADJ79" s="3">
        <f t="shared" si="531"/>
        <v>8093564281.25</v>
      </c>
      <c r="ADL79" s="6">
        <v>36525</v>
      </c>
      <c r="ADM79" s="1">
        <v>38.375</v>
      </c>
      <c r="ADN79" s="1">
        <v>19707300</v>
      </c>
      <c r="ADO79" s="3">
        <f t="shared" si="532"/>
        <v>756267637.5</v>
      </c>
      <c r="ADT79" s="3" t="str">
        <f t="shared" si="533"/>
        <v/>
      </c>
      <c r="ADY79" s="3" t="str">
        <f t="shared" si="534"/>
        <v/>
      </c>
      <c r="AED79" s="3" t="str">
        <f t="shared" si="535"/>
        <v/>
      </c>
      <c r="AEF79" s="6">
        <v>36525</v>
      </c>
      <c r="AEG79" s="1">
        <v>7.8532999999999999</v>
      </c>
      <c r="AEH79" s="1">
        <v>33675</v>
      </c>
      <c r="AEI79" s="3">
        <f t="shared" si="536"/>
        <v>264459.8775</v>
      </c>
      <c r="AEN79" s="3" t="str">
        <f t="shared" si="537"/>
        <v/>
      </c>
      <c r="AES79" s="3" t="str">
        <f t="shared" si="538"/>
        <v/>
      </c>
      <c r="AEX79" s="3" t="str">
        <f t="shared" si="539"/>
        <v/>
      </c>
      <c r="AEZ79" s="6">
        <v>36525</v>
      </c>
      <c r="AFA79" s="1">
        <v>41.206099999999999</v>
      </c>
      <c r="AFB79" s="1">
        <v>28356200</v>
      </c>
      <c r="AFC79" s="3">
        <f t="shared" si="540"/>
        <v>1168448412.8199999</v>
      </c>
      <c r="AFH79" s="3" t="str">
        <f t="shared" si="541"/>
        <v/>
      </c>
      <c r="AFM79" s="3" t="str">
        <f t="shared" si="542"/>
        <v/>
      </c>
      <c r="AFR79" s="3" t="str">
        <f t="shared" si="543"/>
        <v/>
      </c>
      <c r="AFW79" s="3" t="str">
        <f t="shared" si="544"/>
        <v/>
      </c>
      <c r="AGB79" s="3" t="str">
        <f t="shared" si="545"/>
        <v/>
      </c>
      <c r="AGD79" s="6">
        <v>36525</v>
      </c>
      <c r="AGE79" s="1">
        <v>11.928800000000001</v>
      </c>
      <c r="AGF79" s="1">
        <v>29668100</v>
      </c>
      <c r="AGG79" s="3">
        <f t="shared" si="546"/>
        <v>353904831.28000003</v>
      </c>
      <c r="AGL79" s="3" t="str">
        <f t="shared" si="547"/>
        <v/>
      </c>
      <c r="AGQ79" s="3" t="str">
        <f t="shared" si="548"/>
        <v/>
      </c>
      <c r="AGS79" s="6">
        <v>36525</v>
      </c>
      <c r="AGT79" s="1">
        <v>6</v>
      </c>
      <c r="AGU79" s="1">
        <v>4637400</v>
      </c>
      <c r="AGV79" s="3">
        <f t="shared" si="549"/>
        <v>27824400</v>
      </c>
      <c r="AGX79" s="6">
        <v>36525</v>
      </c>
      <c r="AGY79" s="1">
        <v>17.4375</v>
      </c>
      <c r="AGZ79" s="1">
        <v>25511900</v>
      </c>
      <c r="AHA79" s="3">
        <f t="shared" si="550"/>
        <v>444863756.25</v>
      </c>
      <c r="AHC79" s="6">
        <v>36525</v>
      </c>
      <c r="AHD79" s="1">
        <v>7.5</v>
      </c>
      <c r="AHE79" s="1">
        <v>2034600</v>
      </c>
      <c r="AHF79" s="3">
        <f t="shared" si="551"/>
        <v>15259500</v>
      </c>
      <c r="AHK79" s="3" t="str">
        <f t="shared" si="552"/>
        <v/>
      </c>
      <c r="AHP79" s="3" t="str">
        <f t="shared" si="553"/>
        <v/>
      </c>
      <c r="AHU79" s="3" t="str">
        <f t="shared" si="554"/>
        <v/>
      </c>
      <c r="AHZ79" s="3" t="str">
        <f t="shared" si="555"/>
        <v/>
      </c>
      <c r="AIE79" s="3" t="str">
        <f t="shared" si="556"/>
        <v/>
      </c>
      <c r="AIJ79" s="3" t="str">
        <f t="shared" si="557"/>
        <v/>
      </c>
      <c r="AIO79" s="3" t="str">
        <f t="shared" si="558"/>
        <v/>
      </c>
      <c r="AIT79" s="3" t="str">
        <f t="shared" si="559"/>
        <v/>
      </c>
      <c r="AIY79" s="3" t="str">
        <f t="shared" si="560"/>
        <v/>
      </c>
      <c r="AJD79" s="3" t="str">
        <f t="shared" si="561"/>
        <v/>
      </c>
      <c r="AJI79" s="3" t="str">
        <f t="shared" si="562"/>
        <v/>
      </c>
      <c r="AJN79" s="3" t="str">
        <f t="shared" si="563"/>
        <v/>
      </c>
      <c r="AJS79" s="3" t="str">
        <f t="shared" si="564"/>
        <v/>
      </c>
      <c r="AJX79" s="3" t="str">
        <f t="shared" si="565"/>
        <v/>
      </c>
      <c r="AKC79" s="3" t="str">
        <f t="shared" si="566"/>
        <v/>
      </c>
      <c r="AKH79" s="3" t="str">
        <f t="shared" si="567"/>
        <v/>
      </c>
      <c r="AKM79" s="3" t="str">
        <f t="shared" si="568"/>
        <v/>
      </c>
      <c r="AKR79" s="3" t="str">
        <f t="shared" si="569"/>
        <v/>
      </c>
      <c r="AKT79" s="6">
        <v>36525</v>
      </c>
      <c r="AKU79" s="1">
        <v>14.545500000000001</v>
      </c>
      <c r="AKV79" s="1">
        <v>302610</v>
      </c>
      <c r="AKW79" s="3">
        <f t="shared" si="570"/>
        <v>4401613.7549999999</v>
      </c>
      <c r="ALB79" s="3" t="str">
        <f t="shared" si="571"/>
        <v/>
      </c>
      <c r="ALG79" s="3" t="str">
        <f t="shared" si="572"/>
        <v/>
      </c>
      <c r="ALI79" s="6">
        <v>36525</v>
      </c>
      <c r="ALJ79" s="1">
        <v>6.125</v>
      </c>
      <c r="ALK79" s="1">
        <v>22171700</v>
      </c>
      <c r="ALL79" s="3">
        <f t="shared" si="573"/>
        <v>135801662.5</v>
      </c>
      <c r="ALQ79" s="3" t="str">
        <f t="shared" si="574"/>
        <v/>
      </c>
      <c r="ALV79" s="3" t="str">
        <f t="shared" si="575"/>
        <v/>
      </c>
      <c r="AMA79" s="3" t="str">
        <f t="shared" si="576"/>
        <v/>
      </c>
      <c r="AMF79" s="3" t="str">
        <f t="shared" si="577"/>
        <v/>
      </c>
      <c r="AMK79" s="3" t="str">
        <f t="shared" si="578"/>
        <v/>
      </c>
      <c r="AMP79" s="3" t="str">
        <f t="shared" si="579"/>
        <v/>
      </c>
      <c r="AMU79" s="3" t="str">
        <f t="shared" si="580"/>
        <v/>
      </c>
      <c r="AMZ79" s="3" t="str">
        <f t="shared" si="581"/>
        <v/>
      </c>
      <c r="ANB79" s="6">
        <v>36525</v>
      </c>
      <c r="ANC79" s="1">
        <v>20.125</v>
      </c>
      <c r="AND79" s="1">
        <v>4605600</v>
      </c>
      <c r="ANE79" s="3">
        <f t="shared" si="582"/>
        <v>92687700</v>
      </c>
      <c r="ANJ79" s="3" t="str">
        <f t="shared" si="583"/>
        <v/>
      </c>
      <c r="ANO79" s="3" t="str">
        <f t="shared" si="584"/>
        <v/>
      </c>
      <c r="ANT79" s="3" t="str">
        <f t="shared" si="585"/>
        <v/>
      </c>
      <c r="ANV79" s="6">
        <v>36525</v>
      </c>
      <c r="ANW79" s="1">
        <v>3.125</v>
      </c>
      <c r="ANX79" s="1">
        <v>1363600</v>
      </c>
      <c r="ANY79" s="3">
        <f t="shared" si="586"/>
        <v>4261250</v>
      </c>
      <c r="AOD79" s="3" t="str">
        <f t="shared" si="587"/>
        <v/>
      </c>
      <c r="AOI79" s="3" t="str">
        <f t="shared" si="588"/>
        <v/>
      </c>
      <c r="AOK79" s="6">
        <v>36525</v>
      </c>
      <c r="AOL79" s="1">
        <v>275</v>
      </c>
      <c r="AOM79" s="1">
        <v>87609</v>
      </c>
      <c r="AON79" s="3">
        <f t="shared" si="589"/>
        <v>24092475</v>
      </c>
      <c r="AOS79" s="3" t="str">
        <f t="shared" si="590"/>
        <v/>
      </c>
      <c r="AOX79" s="3" t="str">
        <f t="shared" si="591"/>
        <v/>
      </c>
      <c r="APC79" s="3" t="str">
        <f t="shared" si="592"/>
        <v/>
      </c>
      <c r="APH79" s="3" t="str">
        <f t="shared" si="593"/>
        <v/>
      </c>
      <c r="APM79" s="3" t="str">
        <f t="shared" si="594"/>
        <v/>
      </c>
      <c r="APR79" s="3" t="str">
        <f t="shared" si="595"/>
        <v/>
      </c>
      <c r="APW79" s="3" t="str">
        <f t="shared" si="596"/>
        <v/>
      </c>
      <c r="AQB79" s="3" t="str">
        <f t="shared" si="597"/>
        <v/>
      </c>
      <c r="AQG79" s="3" t="str">
        <f t="shared" si="598"/>
        <v/>
      </c>
      <c r="AQL79" s="3" t="str">
        <f t="shared" si="599"/>
        <v/>
      </c>
      <c r="AQQ79" s="3" t="str">
        <f t="shared" si="600"/>
        <v/>
      </c>
      <c r="AQS79" s="6">
        <v>36525</v>
      </c>
      <c r="AQT79" s="1">
        <v>7.75</v>
      </c>
      <c r="AQU79" s="1">
        <v>4523400</v>
      </c>
      <c r="AQV79" s="3">
        <f t="shared" si="601"/>
        <v>35056350</v>
      </c>
      <c r="ARA79" s="3" t="str">
        <f t="shared" si="602"/>
        <v/>
      </c>
      <c r="ARF79" s="3" t="str">
        <f t="shared" si="603"/>
        <v/>
      </c>
      <c r="ARH79" s="6">
        <v>36525</v>
      </c>
      <c r="ARI79" s="1">
        <v>5.125</v>
      </c>
      <c r="ARJ79" s="1">
        <v>14420500</v>
      </c>
      <c r="ARK79" s="3">
        <f t="shared" si="604"/>
        <v>73905062.5</v>
      </c>
      <c r="ARP79" s="3" t="str">
        <f t="shared" si="605"/>
        <v/>
      </c>
      <c r="ARU79" s="3" t="str">
        <f t="shared" si="606"/>
        <v/>
      </c>
      <c r="ARZ79" s="3" t="str">
        <f t="shared" si="607"/>
        <v/>
      </c>
      <c r="ASE79" s="3" t="str">
        <f t="shared" si="608"/>
        <v/>
      </c>
      <c r="ASJ79" s="3" t="str">
        <f t="shared" si="609"/>
        <v/>
      </c>
      <c r="ASO79" s="3" t="str">
        <f t="shared" si="610"/>
        <v/>
      </c>
      <c r="AST79" s="3" t="str">
        <f t="shared" si="611"/>
        <v/>
      </c>
      <c r="ASY79" s="3" t="str">
        <f t="shared" si="612"/>
        <v/>
      </c>
      <c r="ATD79" s="3" t="str">
        <f t="shared" si="613"/>
        <v/>
      </c>
      <c r="ATF79" s="6">
        <v>36525</v>
      </c>
      <c r="ATG79" s="1">
        <v>41.75</v>
      </c>
      <c r="ATH79" s="1">
        <v>210296200</v>
      </c>
      <c r="ATI79" s="3">
        <f t="shared" si="614"/>
        <v>8779866350</v>
      </c>
      <c r="ATN79" s="3" t="str">
        <f t="shared" si="615"/>
        <v/>
      </c>
      <c r="ATS79" s="3" t="str">
        <f t="shared" si="616"/>
        <v/>
      </c>
      <c r="ATX79" s="3" t="str">
        <f t="shared" si="617"/>
        <v/>
      </c>
      <c r="ATZ79" s="6">
        <v>36525</v>
      </c>
      <c r="AUA79" s="1">
        <v>20.041699999999999</v>
      </c>
      <c r="AUB79" s="1">
        <v>1904400</v>
      </c>
      <c r="AUC79" s="3">
        <f t="shared" si="618"/>
        <v>38167413.479999997</v>
      </c>
      <c r="AUH79" s="3" t="str">
        <f t="shared" si="619"/>
        <v/>
      </c>
      <c r="AUM79" s="3" t="str">
        <f t="shared" si="620"/>
        <v/>
      </c>
      <c r="AUR79" s="3" t="str">
        <f t="shared" si="621"/>
        <v/>
      </c>
      <c r="AUW79" s="3" t="str">
        <f t="shared" si="622"/>
        <v/>
      </c>
      <c r="AVB79" s="3" t="str">
        <f t="shared" si="623"/>
        <v/>
      </c>
      <c r="AVD79" s="6">
        <v>36525</v>
      </c>
      <c r="AVE79" s="1">
        <v>16.859400000000001</v>
      </c>
      <c r="AVF79" s="1">
        <v>383436000</v>
      </c>
      <c r="AVG79" s="3">
        <f t="shared" si="624"/>
        <v>6464500898.4000006</v>
      </c>
      <c r="AVI79" s="6">
        <v>36525</v>
      </c>
      <c r="AVJ79" s="1">
        <v>23.854199999999999</v>
      </c>
      <c r="AVK79" s="1">
        <v>13772100</v>
      </c>
      <c r="AVL79" s="3">
        <f t="shared" si="625"/>
        <v>328522427.81999999</v>
      </c>
      <c r="AVQ79" s="3" t="str">
        <f t="shared" si="626"/>
        <v/>
      </c>
      <c r="AVV79" s="3" t="str">
        <f t="shared" si="627"/>
        <v/>
      </c>
      <c r="AWA79" s="3" t="str">
        <f t="shared" si="628"/>
        <v/>
      </c>
      <c r="AWF79" s="3" t="str">
        <f t="shared" si="629"/>
        <v/>
      </c>
      <c r="AWK79" s="3" t="str">
        <f t="shared" si="630"/>
        <v/>
      </c>
      <c r="AWP79" s="3" t="str">
        <f t="shared" si="631"/>
        <v/>
      </c>
      <c r="AWU79" s="3" t="str">
        <f t="shared" si="632"/>
        <v/>
      </c>
      <c r="AWZ79" s="3" t="str">
        <f t="shared" si="633"/>
        <v/>
      </c>
      <c r="AXE79" s="3" t="str">
        <f t="shared" si="634"/>
        <v/>
      </c>
      <c r="AXG79" s="6">
        <v>36525</v>
      </c>
      <c r="AXH79" s="1">
        <v>1.6562999999999999</v>
      </c>
      <c r="AXI79" s="1">
        <v>3770400</v>
      </c>
      <c r="AXJ79" s="3">
        <f t="shared" si="635"/>
        <v>6244913.5199999996</v>
      </c>
      <c r="AXO79" s="3" t="str">
        <f t="shared" si="636"/>
        <v/>
      </c>
      <c r="AXT79" s="3" t="str">
        <f t="shared" si="637"/>
        <v/>
      </c>
      <c r="AXY79" s="3" t="str">
        <f t="shared" si="638"/>
        <v/>
      </c>
      <c r="AYD79" s="3" t="str">
        <f t="shared" si="639"/>
        <v/>
      </c>
      <c r="AYF79" s="6">
        <v>36525</v>
      </c>
      <c r="AYG79" s="1">
        <v>58.125</v>
      </c>
      <c r="AYH79" s="1">
        <v>69754800</v>
      </c>
      <c r="AYI79" s="3">
        <f t="shared" si="640"/>
        <v>4054497750</v>
      </c>
      <c r="AYN79" s="3" t="str">
        <f t="shared" si="641"/>
        <v/>
      </c>
      <c r="AYP79" s="6">
        <v>36525</v>
      </c>
      <c r="AYQ79" s="1">
        <v>15.1563</v>
      </c>
      <c r="AYR79" s="1">
        <v>1502200</v>
      </c>
      <c r="AYS79" s="3">
        <f t="shared" si="642"/>
        <v>22767793.859999999</v>
      </c>
      <c r="AYX79" s="3" t="str">
        <f t="shared" si="643"/>
        <v/>
      </c>
      <c r="AYZ79" s="6">
        <v>36525</v>
      </c>
      <c r="AZA79" s="1">
        <v>366.84859999999998</v>
      </c>
      <c r="AZB79" s="1">
        <v>107175450</v>
      </c>
      <c r="AZC79" s="3">
        <f t="shared" si="644"/>
        <v>39317163786.869995</v>
      </c>
      <c r="AZH79" s="3" t="str">
        <f t="shared" si="645"/>
        <v/>
      </c>
      <c r="AZJ79" s="6">
        <v>36525</v>
      </c>
      <c r="AZK79" s="1">
        <v>47.9375</v>
      </c>
      <c r="AZL79" s="1">
        <v>24581100</v>
      </c>
      <c r="AZM79" s="3">
        <f t="shared" si="646"/>
        <v>1178356481.25</v>
      </c>
      <c r="AZR79" s="3" t="str">
        <f t="shared" si="647"/>
        <v/>
      </c>
      <c r="AZT79" s="6">
        <v>36525</v>
      </c>
      <c r="AZU79" s="1">
        <v>37</v>
      </c>
      <c r="AZV79" s="1">
        <v>25312000</v>
      </c>
      <c r="AZW79" s="3">
        <f t="shared" si="648"/>
        <v>936544000</v>
      </c>
      <c r="BAB79" s="3" t="str">
        <f t="shared" si="649"/>
        <v/>
      </c>
      <c r="BAG79" s="3" t="str">
        <f t="shared" si="650"/>
        <v/>
      </c>
      <c r="BAL79" s="3" t="str">
        <f t="shared" si="651"/>
        <v/>
      </c>
      <c r="BAQ79" s="3" t="str">
        <f t="shared" si="652"/>
        <v/>
      </c>
      <c r="BAS79" s="6">
        <v>36525</v>
      </c>
      <c r="BAT79" s="1">
        <v>239.66669999999999</v>
      </c>
      <c r="BAU79" s="1">
        <v>13773713</v>
      </c>
      <c r="BAV79" s="3">
        <f t="shared" si="653"/>
        <v>3301100341.4570999</v>
      </c>
      <c r="BBA79" s="3" t="str">
        <f t="shared" si="654"/>
        <v/>
      </c>
      <c r="BBF79" s="3" t="str">
        <f t="shared" si="655"/>
        <v/>
      </c>
      <c r="BBK79" s="3" t="str">
        <f t="shared" si="656"/>
        <v/>
      </c>
      <c r="BBP79" s="3" t="str">
        <f t="shared" si="657"/>
        <v/>
      </c>
      <c r="BBU79" s="3" t="str">
        <f t="shared" si="658"/>
        <v/>
      </c>
      <c r="BBW79" s="6">
        <v>36525</v>
      </c>
      <c r="BBX79" s="1">
        <v>149.8125</v>
      </c>
      <c r="BBY79" s="1">
        <v>34134673</v>
      </c>
      <c r="BBZ79" s="3">
        <f t="shared" si="659"/>
        <v>5113800698.8125</v>
      </c>
      <c r="BCE79" s="3" t="str">
        <f t="shared" si="660"/>
        <v/>
      </c>
      <c r="BCJ79" s="3" t="str">
        <f t="shared" si="661"/>
        <v/>
      </c>
      <c r="BCO79" s="3" t="str">
        <f t="shared" si="662"/>
        <v/>
      </c>
      <c r="BCT79" s="3" t="str">
        <f t="shared" si="663"/>
        <v/>
      </c>
      <c r="BCY79" s="3" t="str">
        <f t="shared" si="664"/>
        <v/>
      </c>
      <c r="BDD79" s="3" t="str">
        <f t="shared" si="665"/>
        <v/>
      </c>
      <c r="BDI79" s="3" t="str">
        <f t="shared" si="666"/>
        <v/>
      </c>
      <c r="BDN79" s="3" t="str">
        <f t="shared" si="667"/>
        <v/>
      </c>
      <c r="BDS79" s="3" t="str">
        <f t="shared" si="668"/>
        <v/>
      </c>
      <c r="BDU79" s="6">
        <v>36525</v>
      </c>
      <c r="BDV79" s="1">
        <v>21.281300000000002</v>
      </c>
      <c r="BDW79" s="1">
        <v>26498800</v>
      </c>
      <c r="BDX79" s="3">
        <f t="shared" si="669"/>
        <v>563928912.44000006</v>
      </c>
      <c r="BDZ79" s="6">
        <v>36525</v>
      </c>
      <c r="BEA79" s="1">
        <v>29</v>
      </c>
      <c r="BEB79" s="1">
        <v>162394200</v>
      </c>
      <c r="BEC79" s="3">
        <f t="shared" si="670"/>
        <v>4709431800</v>
      </c>
      <c r="BEH79" s="3" t="str">
        <f t="shared" si="671"/>
        <v/>
      </c>
      <c r="BEM79" s="3" t="str">
        <f t="shared" si="672"/>
        <v/>
      </c>
      <c r="BER79" s="3" t="str">
        <f t="shared" si="673"/>
        <v/>
      </c>
      <c r="BET79" s="6">
        <v>36525</v>
      </c>
      <c r="BEU79" s="1">
        <v>23</v>
      </c>
      <c r="BEV79" s="1">
        <v>45973800</v>
      </c>
      <c r="BEW79" s="3">
        <f t="shared" si="674"/>
        <v>1057397400</v>
      </c>
      <c r="BEY79" s="6">
        <v>36525</v>
      </c>
      <c r="BEZ79" s="1">
        <v>15.7037</v>
      </c>
      <c r="BFA79" s="1">
        <v>9912038</v>
      </c>
      <c r="BFB79" s="3">
        <f t="shared" si="675"/>
        <v>155655671.1406</v>
      </c>
      <c r="BFG79" s="3" t="str">
        <f t="shared" si="676"/>
        <v/>
      </c>
      <c r="BFL79" s="3" t="str">
        <f t="shared" si="677"/>
        <v/>
      </c>
      <c r="BFN79" s="6">
        <v>36525</v>
      </c>
      <c r="BFO79" s="1">
        <v>44.25</v>
      </c>
      <c r="BFP79" s="1">
        <v>321006800</v>
      </c>
      <c r="BFQ79" s="3">
        <f t="shared" si="678"/>
        <v>14204550900</v>
      </c>
      <c r="BFS79" s="6">
        <v>36525</v>
      </c>
      <c r="BFT79" s="1">
        <v>5.1520999999999999</v>
      </c>
      <c r="BFU79" s="1">
        <v>128077400</v>
      </c>
      <c r="BFV79" s="3">
        <f t="shared" si="679"/>
        <v>659867572.53999996</v>
      </c>
      <c r="BGA79" s="3" t="str">
        <f t="shared" si="680"/>
        <v/>
      </c>
      <c r="BGF79" s="3" t="str">
        <f t="shared" si="681"/>
        <v/>
      </c>
      <c r="BGK79" s="3" t="str">
        <f t="shared" si="682"/>
        <v/>
      </c>
      <c r="BGM79" s="6">
        <v>36525</v>
      </c>
      <c r="BGN79" s="1">
        <v>26.75</v>
      </c>
      <c r="BGO79" s="1">
        <v>10589200</v>
      </c>
      <c r="BGP79" s="3">
        <f t="shared" si="683"/>
        <v>283261100</v>
      </c>
      <c r="BGR79" s="6">
        <v>36525</v>
      </c>
      <c r="BGS79" s="1">
        <v>14.2813</v>
      </c>
      <c r="BGT79" s="1">
        <v>46426200</v>
      </c>
      <c r="BGU79" s="3">
        <f t="shared" si="684"/>
        <v>663026490.05999994</v>
      </c>
      <c r="BGZ79" s="3" t="str">
        <f t="shared" si="685"/>
        <v/>
      </c>
      <c r="BHB79" s="6"/>
      <c r="BHE79" s="3" t="str">
        <f t="shared" si="686"/>
        <v/>
      </c>
      <c r="BHJ79" s="3" t="str">
        <f t="shared" si="687"/>
        <v/>
      </c>
      <c r="BHL79" s="6">
        <v>36525</v>
      </c>
      <c r="BHM79" s="1">
        <v>23</v>
      </c>
      <c r="BHN79" s="1">
        <v>250810400</v>
      </c>
      <c r="BHO79" s="3">
        <f t="shared" si="688"/>
        <v>5768639200</v>
      </c>
      <c r="BHQ79" s="6">
        <v>36525</v>
      </c>
      <c r="BHR79" s="1">
        <v>6.6</v>
      </c>
      <c r="BHS79" s="1">
        <v>27802400</v>
      </c>
      <c r="BHT79" s="3">
        <f t="shared" si="689"/>
        <v>183495840</v>
      </c>
      <c r="BHV79" s="6">
        <v>36525</v>
      </c>
      <c r="BHW79" s="1">
        <v>24.75</v>
      </c>
      <c r="BHX79" s="1">
        <v>27520000</v>
      </c>
      <c r="BHY79" s="3">
        <f t="shared" si="690"/>
        <v>681120000</v>
      </c>
      <c r="BIA79" s="6">
        <v>36525</v>
      </c>
      <c r="BIB79" s="1">
        <v>56.666699999999999</v>
      </c>
      <c r="BIC79" s="1">
        <v>315003000</v>
      </c>
      <c r="BID79" s="3">
        <f t="shared" si="691"/>
        <v>17850180500.099998</v>
      </c>
      <c r="BII79" s="3" t="str">
        <f t="shared" si="692"/>
        <v/>
      </c>
      <c r="BIK79" s="6">
        <v>36525</v>
      </c>
      <c r="BIL79" s="1">
        <v>3.6042000000000001</v>
      </c>
      <c r="BIM79" s="1">
        <v>70826400</v>
      </c>
      <c r="BIN79" s="3">
        <f t="shared" si="693"/>
        <v>255272510.88</v>
      </c>
      <c r="BIP79" s="6">
        <v>36525</v>
      </c>
      <c r="BIQ79" s="1">
        <v>46</v>
      </c>
      <c r="BIR79" s="1">
        <v>225563700</v>
      </c>
      <c r="BIS79" s="3">
        <f t="shared" si="694"/>
        <v>10375930200</v>
      </c>
      <c r="BIU79" s="6">
        <v>36525</v>
      </c>
      <c r="BIV79" s="1">
        <v>24</v>
      </c>
      <c r="BIW79" s="1">
        <v>86882600</v>
      </c>
      <c r="BIX79" s="3">
        <f t="shared" si="695"/>
        <v>2085182400</v>
      </c>
      <c r="BIZ79" s="6">
        <v>36525</v>
      </c>
      <c r="BJA79" s="1">
        <v>41.531300000000002</v>
      </c>
      <c r="BJB79" s="1">
        <v>273979800</v>
      </c>
      <c r="BJC79" s="3">
        <f t="shared" si="696"/>
        <v>11378737267.74</v>
      </c>
      <c r="BJH79" s="3" t="str">
        <f t="shared" si="697"/>
        <v/>
      </c>
      <c r="BJJ79" s="6">
        <v>36525</v>
      </c>
      <c r="BJK79" s="1">
        <v>33.375</v>
      </c>
      <c r="BJL79" s="1">
        <v>125909200</v>
      </c>
      <c r="BJM79" s="3">
        <f t="shared" si="698"/>
        <v>4202219550</v>
      </c>
      <c r="BJR79" s="3" t="str">
        <f t="shared" si="699"/>
        <v/>
      </c>
      <c r="BJT79" s="6">
        <v>36525</v>
      </c>
      <c r="BJU79" s="1">
        <v>14.4688</v>
      </c>
      <c r="BJV79" s="1">
        <v>357005000</v>
      </c>
      <c r="BJW79" s="3">
        <f t="shared" si="700"/>
        <v>5165433944</v>
      </c>
      <c r="BKB79" s="3" t="str">
        <f t="shared" si="701"/>
        <v/>
      </c>
      <c r="BKG79" s="3" t="str">
        <f t="shared" si="702"/>
        <v/>
      </c>
      <c r="BKI79" s="6">
        <v>36525</v>
      </c>
      <c r="BKJ79" s="1">
        <v>47.1875</v>
      </c>
      <c r="BKK79" s="1">
        <v>194775000</v>
      </c>
      <c r="BKL79" s="3">
        <f t="shared" si="703"/>
        <v>9190945312.5</v>
      </c>
      <c r="BKQ79" s="3" t="str">
        <f t="shared" si="704"/>
        <v/>
      </c>
      <c r="BKV79" s="3" t="str">
        <f t="shared" si="705"/>
        <v/>
      </c>
      <c r="BKX79" s="6">
        <v>36525</v>
      </c>
      <c r="BKY79" s="1">
        <v>50.375</v>
      </c>
      <c r="BKZ79" s="1">
        <v>64362400</v>
      </c>
      <c r="BLA79" s="3">
        <f t="shared" si="706"/>
        <v>3242255900</v>
      </c>
      <c r="BLC79" s="6">
        <v>36525</v>
      </c>
      <c r="BLD79" s="1">
        <v>55.6875</v>
      </c>
      <c r="BLE79" s="1">
        <v>276599800</v>
      </c>
      <c r="BLF79" s="3">
        <f t="shared" si="707"/>
        <v>15403151362.5</v>
      </c>
      <c r="BLH79" s="6">
        <v>36525</v>
      </c>
      <c r="BLI79" s="1">
        <v>34</v>
      </c>
      <c r="BLJ79" s="1">
        <v>2729300</v>
      </c>
      <c r="BLK79" s="3">
        <f t="shared" si="708"/>
        <v>92796200</v>
      </c>
      <c r="BLM79" s="6">
        <v>36525</v>
      </c>
      <c r="BLN79" s="1">
        <v>45.468800000000002</v>
      </c>
      <c r="BLO79" s="1">
        <v>515924900</v>
      </c>
      <c r="BLP79" s="3">
        <f t="shared" si="709"/>
        <v>23458486093.120003</v>
      </c>
      <c r="BLR79" s="6">
        <v>36525</v>
      </c>
      <c r="BLS79" s="1">
        <v>7.3281000000000001</v>
      </c>
      <c r="BLT79" s="1">
        <v>558041600</v>
      </c>
      <c r="BLU79" s="3">
        <f t="shared" si="710"/>
        <v>4089384648.96</v>
      </c>
      <c r="BLZ79" s="3" t="str">
        <f t="shared" si="711"/>
        <v/>
      </c>
      <c r="BMB79" s="6">
        <v>36525</v>
      </c>
      <c r="BMC79" s="1">
        <v>52.090899999999998</v>
      </c>
      <c r="BMD79" s="1">
        <v>123177700</v>
      </c>
      <c r="BME79" s="3">
        <f t="shared" si="712"/>
        <v>6416437252.9299994</v>
      </c>
      <c r="BMJ79" s="3" t="str">
        <f t="shared" si="713"/>
        <v/>
      </c>
      <c r="BML79" s="6">
        <v>36525</v>
      </c>
      <c r="BMM79" s="1">
        <v>10.6875</v>
      </c>
      <c r="BMN79" s="1">
        <v>87672000</v>
      </c>
      <c r="BMO79" s="3">
        <f t="shared" si="714"/>
        <v>936994500</v>
      </c>
      <c r="BMQ79" s="6">
        <v>36525</v>
      </c>
      <c r="BMR79" s="1">
        <v>4.1875</v>
      </c>
      <c r="BMS79" s="1">
        <v>156493100</v>
      </c>
      <c r="BMT79" s="3">
        <f t="shared" si="715"/>
        <v>655314856.25</v>
      </c>
      <c r="BMY79" s="3" t="str">
        <f t="shared" si="716"/>
        <v/>
      </c>
      <c r="BND79" s="3" t="str">
        <f t="shared" si="717"/>
        <v/>
      </c>
      <c r="BNF79" s="6">
        <v>36525</v>
      </c>
      <c r="BNG79" s="1">
        <v>20.5</v>
      </c>
      <c r="BNH79" s="1">
        <v>72407600</v>
      </c>
      <c r="BNI79" s="3">
        <f t="shared" si="718"/>
        <v>1484355800</v>
      </c>
      <c r="BNK79" s="6">
        <v>36525</v>
      </c>
      <c r="BNL79" s="1">
        <v>22.5</v>
      </c>
      <c r="BNM79" s="1">
        <v>135078800</v>
      </c>
      <c r="BNN79" s="3">
        <f t="shared" si="719"/>
        <v>3039273000</v>
      </c>
      <c r="BNP79" s="6">
        <v>36525</v>
      </c>
      <c r="BNQ79" s="1">
        <v>37.1875</v>
      </c>
      <c r="BNR79" s="1">
        <v>258327600</v>
      </c>
      <c r="BNS79" s="3">
        <f t="shared" si="720"/>
        <v>9606557625</v>
      </c>
      <c r="BNU79" s="6">
        <v>36525</v>
      </c>
      <c r="BNV79" s="1">
        <v>19.9375</v>
      </c>
      <c r="BNW79" s="1">
        <v>6414600</v>
      </c>
      <c r="BNX79" s="3">
        <f t="shared" si="721"/>
        <v>127891087.5</v>
      </c>
      <c r="BNZ79" s="6">
        <v>36525</v>
      </c>
      <c r="BOA79" s="1">
        <v>21</v>
      </c>
      <c r="BOB79" s="1">
        <v>363142000</v>
      </c>
      <c r="BOC79" s="3">
        <f t="shared" si="722"/>
        <v>7625982000</v>
      </c>
      <c r="BOH79" s="3" t="str">
        <f t="shared" si="723"/>
        <v/>
      </c>
      <c r="BOJ79" s="6">
        <v>36525</v>
      </c>
      <c r="BOK79" s="1">
        <v>20.151199999999999</v>
      </c>
      <c r="BOL79" s="1">
        <v>614979400</v>
      </c>
      <c r="BOM79" s="3">
        <f t="shared" si="724"/>
        <v>12392572885.279999</v>
      </c>
      <c r="BOO79" s="6">
        <v>36525</v>
      </c>
      <c r="BOP79" s="1">
        <v>29.969000000000001</v>
      </c>
      <c r="BOQ79" s="1">
        <v>397859400</v>
      </c>
      <c r="BOR79" s="3">
        <f t="shared" si="725"/>
        <v>11923448358.6</v>
      </c>
      <c r="BOT79" s="6">
        <v>36525</v>
      </c>
      <c r="BOU79" s="1">
        <v>6.5861000000000001</v>
      </c>
      <c r="BOV79" s="1">
        <v>1910409600</v>
      </c>
      <c r="BOW79" s="3">
        <f t="shared" si="726"/>
        <v>12582148666.559999</v>
      </c>
      <c r="BPB79" s="3" t="str">
        <f t="shared" si="727"/>
        <v/>
      </c>
      <c r="BPG79" s="3" t="str">
        <f t="shared" si="728"/>
        <v/>
      </c>
      <c r="BPI79" s="6">
        <v>36525</v>
      </c>
      <c r="BPJ79" s="1">
        <v>25.5</v>
      </c>
      <c r="BPK79" s="1">
        <v>426278100</v>
      </c>
      <c r="BPL79" s="3">
        <f t="shared" si="729"/>
        <v>10870091550</v>
      </c>
      <c r="BPQ79" s="3" t="str">
        <f t="shared" si="730"/>
        <v/>
      </c>
      <c r="BPS79" s="6">
        <v>36525</v>
      </c>
      <c r="BPT79" s="1">
        <v>31.671900000000001</v>
      </c>
      <c r="BPU79" s="1">
        <v>1664673600</v>
      </c>
      <c r="BPV79" s="3">
        <f t="shared" si="731"/>
        <v>52723375791.840004</v>
      </c>
      <c r="BQA79" s="3" t="str">
        <f t="shared" si="732"/>
        <v/>
      </c>
      <c r="BQF79" s="3" t="str">
        <f t="shared" si="733"/>
        <v/>
      </c>
      <c r="BQK79" s="3" t="str">
        <f t="shared" si="734"/>
        <v/>
      </c>
      <c r="BQM79" s="6">
        <v>36525</v>
      </c>
      <c r="BQN79" s="1">
        <v>16.8125</v>
      </c>
      <c r="BQO79" s="1">
        <v>525311600</v>
      </c>
      <c r="BQP79" s="3">
        <f t="shared" si="735"/>
        <v>8831801275</v>
      </c>
      <c r="BQU79" s="3" t="str">
        <f t="shared" si="736"/>
        <v/>
      </c>
      <c r="BQW79" s="6">
        <v>36525</v>
      </c>
      <c r="BQX79" s="1">
        <v>1.6914</v>
      </c>
      <c r="BQY79" s="1">
        <v>1758451200</v>
      </c>
      <c r="BQZ79" s="3">
        <f t="shared" si="737"/>
        <v>2974244359.6799998</v>
      </c>
      <c r="BRB79" s="6">
        <v>36525</v>
      </c>
      <c r="BRC79" s="1">
        <v>3.9115000000000002</v>
      </c>
      <c r="BRD79" s="1">
        <v>670054800</v>
      </c>
      <c r="BRE79" s="3">
        <f t="shared" si="738"/>
        <v>2620919350.2000003</v>
      </c>
      <c r="BRG79" s="6">
        <v>36525</v>
      </c>
      <c r="BRH79" s="1">
        <v>53.5625</v>
      </c>
      <c r="BRI79" s="1">
        <v>2584927000</v>
      </c>
      <c r="BRJ79" s="3">
        <f t="shared" si="739"/>
        <v>138455152437.5</v>
      </c>
      <c r="BRL79" s="6">
        <v>36525</v>
      </c>
      <c r="BRM79" s="1">
        <v>41.156300000000002</v>
      </c>
      <c r="BRN79" s="1">
        <v>2901838800</v>
      </c>
      <c r="BRO79" s="3">
        <f t="shared" si="740"/>
        <v>119428948204.44</v>
      </c>
      <c r="BRQ79" s="6">
        <v>36525</v>
      </c>
      <c r="BRR79" s="1">
        <v>28.015599999999999</v>
      </c>
      <c r="BRS79" s="1">
        <v>3442240400</v>
      </c>
      <c r="BRT79" s="3">
        <f t="shared" si="741"/>
        <v>96436430150.23999</v>
      </c>
      <c r="BRV79" s="6">
        <v>36525</v>
      </c>
      <c r="BRW79" s="1">
        <v>43.3125</v>
      </c>
      <c r="BRX79" s="1">
        <v>178138400</v>
      </c>
      <c r="BRY79" s="3">
        <f t="shared" si="742"/>
        <v>7715619450</v>
      </c>
      <c r="BSD79" s="3" t="str">
        <f t="shared" si="743"/>
        <v/>
      </c>
      <c r="BSF79" s="6">
        <v>36525</v>
      </c>
      <c r="BSG79" s="1">
        <v>20.218800000000002</v>
      </c>
      <c r="BSH79" s="1">
        <v>509302400</v>
      </c>
      <c r="BSI79" s="3">
        <f t="shared" si="744"/>
        <v>10297483365.120001</v>
      </c>
      <c r="BSN79" s="3" t="str">
        <f t="shared" si="745"/>
        <v/>
      </c>
      <c r="BSS79" s="3" t="str">
        <f t="shared" si="746"/>
        <v/>
      </c>
      <c r="BSU79" s="6">
        <v>36525</v>
      </c>
      <c r="BSV79" s="1">
        <v>3.6718999999999999</v>
      </c>
      <c r="BSW79" s="1">
        <v>8128159200</v>
      </c>
      <c r="BSX79" s="3">
        <f t="shared" si="747"/>
        <v>29845787766.48</v>
      </c>
    </row>
    <row r="80" spans="2:1020 1025:1870" x14ac:dyDescent="0.2">
      <c r="E80" s="3" t="str">
        <f t="shared" si="374"/>
        <v/>
      </c>
      <c r="G80" s="6">
        <v>36341</v>
      </c>
      <c r="H80" s="1">
        <v>8.0625</v>
      </c>
      <c r="I80" s="1">
        <v>32559900</v>
      </c>
      <c r="J80" s="3">
        <f t="shared" si="375"/>
        <v>262514193.75</v>
      </c>
      <c r="O80" s="3" t="str">
        <f t="shared" si="376"/>
        <v/>
      </c>
      <c r="T80" s="3" t="str">
        <f t="shared" si="377"/>
        <v/>
      </c>
      <c r="Y80" s="3" t="str">
        <f t="shared" si="378"/>
        <v/>
      </c>
      <c r="AA80" s="6">
        <v>36433</v>
      </c>
      <c r="AB80" s="1">
        <v>7.1250010000000001</v>
      </c>
      <c r="AC80" s="1">
        <v>9729199</v>
      </c>
      <c r="AD80" s="3">
        <f t="shared" si="379"/>
        <v>69320552.604199007</v>
      </c>
      <c r="AF80" s="6">
        <v>36160</v>
      </c>
      <c r="AG80" s="1">
        <v>0.1</v>
      </c>
      <c r="AH80" s="1">
        <v>6180700</v>
      </c>
      <c r="AI80" s="3">
        <f t="shared" si="380"/>
        <v>618070</v>
      </c>
      <c r="AK80" s="6">
        <v>36433</v>
      </c>
      <c r="AL80" s="1">
        <v>1968.7505000000001</v>
      </c>
      <c r="AM80" s="1">
        <v>663</v>
      </c>
      <c r="AN80" s="3">
        <f t="shared" si="381"/>
        <v>1305281.5815000001</v>
      </c>
      <c r="AS80" s="3" t="str">
        <f t="shared" si="382"/>
        <v/>
      </c>
      <c r="AX80" s="3" t="str">
        <f t="shared" si="383"/>
        <v/>
      </c>
      <c r="BC80" s="3" t="str">
        <f t="shared" si="384"/>
        <v/>
      </c>
      <c r="BH80" s="3" t="str">
        <f t="shared" si="385"/>
        <v/>
      </c>
      <c r="BM80" s="3" t="str">
        <f t="shared" si="386"/>
        <v/>
      </c>
      <c r="BR80" s="3" t="str">
        <f t="shared" si="387"/>
        <v/>
      </c>
      <c r="BW80" s="3" t="str">
        <f t="shared" si="388"/>
        <v/>
      </c>
      <c r="CB80" s="3" t="str">
        <f t="shared" si="389"/>
        <v/>
      </c>
      <c r="CG80" s="3" t="str">
        <f t="shared" si="390"/>
        <v/>
      </c>
      <c r="CI80" s="6">
        <v>36433</v>
      </c>
      <c r="CJ80" s="1">
        <v>50.9375</v>
      </c>
      <c r="CK80" s="1">
        <v>30581000</v>
      </c>
      <c r="CL80" s="3">
        <f t="shared" si="391"/>
        <v>1557719687.5</v>
      </c>
      <c r="CQ80" s="3" t="str">
        <f t="shared" si="392"/>
        <v/>
      </c>
      <c r="CV80" s="3" t="str">
        <f t="shared" si="393"/>
        <v/>
      </c>
      <c r="CX80" s="6">
        <v>36433</v>
      </c>
      <c r="CY80" s="1">
        <v>219.375</v>
      </c>
      <c r="CZ80" s="1">
        <v>548873</v>
      </c>
      <c r="DA80" s="3">
        <f t="shared" si="394"/>
        <v>120409014.375</v>
      </c>
      <c r="DC80" s="6">
        <v>36433</v>
      </c>
      <c r="DD80" s="1">
        <v>14.0625</v>
      </c>
      <c r="DE80" s="1">
        <v>272080</v>
      </c>
      <c r="DF80" s="3">
        <f t="shared" si="395"/>
        <v>3826125</v>
      </c>
      <c r="DK80" s="3" t="str">
        <f t="shared" si="396"/>
        <v/>
      </c>
      <c r="DM80" s="6">
        <v>36160</v>
      </c>
      <c r="DN80" s="1">
        <v>225</v>
      </c>
      <c r="DO80" s="1">
        <v>1302</v>
      </c>
      <c r="DP80" s="3">
        <f t="shared" si="397"/>
        <v>292950</v>
      </c>
      <c r="DR80" s="6">
        <v>36433</v>
      </c>
      <c r="DS80" s="1">
        <v>29.4</v>
      </c>
      <c r="DT80" s="1">
        <v>12065</v>
      </c>
      <c r="DU80" s="3">
        <f t="shared" si="398"/>
        <v>354711</v>
      </c>
      <c r="DZ80" s="3" t="str">
        <f t="shared" si="399"/>
        <v/>
      </c>
      <c r="EB80" s="6">
        <v>36433</v>
      </c>
      <c r="EC80" s="1">
        <v>10.875</v>
      </c>
      <c r="ED80" s="1">
        <v>45533</v>
      </c>
      <c r="EE80" s="3">
        <f t="shared" si="400"/>
        <v>495171.375</v>
      </c>
      <c r="EG80" s="6">
        <v>36433</v>
      </c>
      <c r="EH80" s="1">
        <v>404.99990000000003</v>
      </c>
      <c r="EI80" s="1">
        <v>12856</v>
      </c>
      <c r="EJ80" s="3">
        <f t="shared" si="401"/>
        <v>5206678.7143999999</v>
      </c>
      <c r="EO80" s="3" t="str">
        <f t="shared" si="402"/>
        <v/>
      </c>
      <c r="ET80" s="3" t="str">
        <f t="shared" si="403"/>
        <v/>
      </c>
      <c r="EY80" s="3" t="str">
        <f t="shared" si="404"/>
        <v/>
      </c>
      <c r="FD80" s="3" t="str">
        <f t="shared" si="405"/>
        <v/>
      </c>
      <c r="FI80" s="3" t="str">
        <f t="shared" si="406"/>
        <v/>
      </c>
      <c r="FN80" s="3" t="str">
        <f t="shared" si="407"/>
        <v/>
      </c>
      <c r="FP80" s="6">
        <v>36433</v>
      </c>
      <c r="FQ80" s="1">
        <v>1.9582999999999999</v>
      </c>
      <c r="FR80" s="1">
        <v>1590000</v>
      </c>
      <c r="FS80" s="3">
        <f t="shared" si="408"/>
        <v>3113697</v>
      </c>
      <c r="FU80" s="6">
        <v>36433</v>
      </c>
      <c r="FV80" s="1">
        <v>2200</v>
      </c>
      <c r="FW80" s="1">
        <v>40</v>
      </c>
      <c r="FX80" s="3">
        <f t="shared" si="409"/>
        <v>88000</v>
      </c>
      <c r="GC80" s="3" t="str">
        <f t="shared" si="410"/>
        <v/>
      </c>
      <c r="GE80" s="6">
        <v>36341</v>
      </c>
      <c r="GF80" s="1">
        <v>84000.008400000006</v>
      </c>
      <c r="GG80" s="1">
        <v>54</v>
      </c>
      <c r="GH80" s="3">
        <f t="shared" si="411"/>
        <v>4536000.4536000006</v>
      </c>
      <c r="GM80" s="3" t="str">
        <f t="shared" si="412"/>
        <v/>
      </c>
      <c r="GR80" s="3" t="str">
        <f t="shared" si="413"/>
        <v/>
      </c>
      <c r="GW80" s="3" t="str">
        <f t="shared" si="414"/>
        <v/>
      </c>
      <c r="HB80" s="3" t="str">
        <f t="shared" si="415"/>
        <v/>
      </c>
      <c r="HG80" s="3" t="str">
        <f t="shared" si="416"/>
        <v/>
      </c>
      <c r="HL80" s="3" t="str">
        <f t="shared" si="417"/>
        <v/>
      </c>
      <c r="HN80" s="6">
        <v>36433</v>
      </c>
      <c r="HO80" s="1">
        <v>1.625</v>
      </c>
      <c r="HP80" s="1">
        <v>358900</v>
      </c>
      <c r="HQ80" s="3">
        <f t="shared" si="418"/>
        <v>583212.5</v>
      </c>
      <c r="HS80" s="6">
        <v>36433</v>
      </c>
      <c r="HT80" s="1">
        <v>6.3437999999999999</v>
      </c>
      <c r="HU80" s="1">
        <v>110629</v>
      </c>
      <c r="HV80" s="3">
        <f t="shared" si="419"/>
        <v>701808.25020000001</v>
      </c>
      <c r="IA80" s="3" t="str">
        <f t="shared" si="420"/>
        <v/>
      </c>
      <c r="IC80" s="6">
        <v>36341</v>
      </c>
      <c r="ID80" s="1">
        <v>2.5</v>
      </c>
      <c r="IE80" s="1">
        <v>588</v>
      </c>
      <c r="IF80" s="3">
        <f t="shared" si="421"/>
        <v>1470</v>
      </c>
      <c r="IH80" s="6">
        <v>36433</v>
      </c>
      <c r="II80" s="1">
        <v>108.75</v>
      </c>
      <c r="IJ80" s="1">
        <v>499700</v>
      </c>
      <c r="IK80" s="3">
        <f t="shared" si="422"/>
        <v>54342375</v>
      </c>
      <c r="IP80" s="3" t="str">
        <f t="shared" si="423"/>
        <v/>
      </c>
      <c r="IR80" s="6">
        <v>36433</v>
      </c>
      <c r="IS80" s="1">
        <v>6431.2525999999998</v>
      </c>
      <c r="IT80" s="1">
        <v>75</v>
      </c>
      <c r="IU80" s="3">
        <f t="shared" si="424"/>
        <v>482343.94500000001</v>
      </c>
      <c r="IZ80" s="3" t="str">
        <f t="shared" si="425"/>
        <v/>
      </c>
      <c r="JE80" s="3" t="str">
        <f t="shared" si="426"/>
        <v/>
      </c>
      <c r="JG80" s="6">
        <v>36433</v>
      </c>
      <c r="JH80" s="1">
        <v>38.75</v>
      </c>
      <c r="JI80" s="1">
        <v>4781420</v>
      </c>
      <c r="JJ80" s="3">
        <f t="shared" si="427"/>
        <v>185280025</v>
      </c>
      <c r="JO80" s="3" t="str">
        <f t="shared" si="428"/>
        <v/>
      </c>
      <c r="JT80" s="3" t="str">
        <f t="shared" si="429"/>
        <v/>
      </c>
      <c r="JY80" s="3" t="str">
        <f t="shared" si="430"/>
        <v/>
      </c>
      <c r="KA80" s="6">
        <v>35244</v>
      </c>
      <c r="KB80" s="1">
        <v>6.75</v>
      </c>
      <c r="KC80" s="1">
        <v>30000</v>
      </c>
      <c r="KD80" s="3">
        <f t="shared" si="431"/>
        <v>202500</v>
      </c>
      <c r="KI80" s="3" t="str">
        <f t="shared" si="432"/>
        <v/>
      </c>
      <c r="KN80" s="3" t="str">
        <f t="shared" si="433"/>
        <v/>
      </c>
      <c r="KS80" s="3" t="str">
        <f t="shared" si="434"/>
        <v/>
      </c>
      <c r="KX80" s="3" t="str">
        <f t="shared" si="435"/>
        <v/>
      </c>
      <c r="LC80" s="3" t="str">
        <f t="shared" si="436"/>
        <v/>
      </c>
      <c r="LE80" s="6">
        <v>36433</v>
      </c>
      <c r="LF80" s="1">
        <v>0.43</v>
      </c>
      <c r="LG80" s="1">
        <v>2649300</v>
      </c>
      <c r="LH80" s="3">
        <f t="shared" si="437"/>
        <v>1139199</v>
      </c>
      <c r="LM80" s="3" t="str">
        <f t="shared" si="438"/>
        <v/>
      </c>
      <c r="LO80" s="6">
        <v>36068</v>
      </c>
      <c r="LP80" s="1">
        <v>1.5</v>
      </c>
      <c r="LQ80" s="1">
        <v>26600</v>
      </c>
      <c r="LR80" s="3">
        <f t="shared" si="439"/>
        <v>39900</v>
      </c>
      <c r="LW80" s="3" t="str">
        <f t="shared" si="440"/>
        <v/>
      </c>
      <c r="MB80" s="3" t="str">
        <f t="shared" si="441"/>
        <v/>
      </c>
      <c r="MD80" s="6">
        <v>36433</v>
      </c>
      <c r="ME80" s="1">
        <v>8.5</v>
      </c>
      <c r="MF80" s="1">
        <v>34692800</v>
      </c>
      <c r="MG80" s="3">
        <f t="shared" si="442"/>
        <v>294888800</v>
      </c>
      <c r="ML80" s="3" t="str">
        <f t="shared" si="443"/>
        <v/>
      </c>
      <c r="MQ80" s="3" t="str">
        <f t="shared" si="444"/>
        <v/>
      </c>
      <c r="MV80" s="3" t="str">
        <f t="shared" si="445"/>
        <v/>
      </c>
      <c r="NA80" s="3" t="str">
        <f t="shared" si="446"/>
        <v/>
      </c>
      <c r="NC80" s="6"/>
      <c r="NF80" s="3" t="str">
        <f t="shared" si="447"/>
        <v/>
      </c>
      <c r="NK80" s="3" t="str">
        <f t="shared" si="448"/>
        <v/>
      </c>
      <c r="NP80" s="3" t="str">
        <f t="shared" si="449"/>
        <v/>
      </c>
      <c r="NU80" s="3" t="str">
        <f t="shared" si="450"/>
        <v/>
      </c>
      <c r="NZ80" s="3" t="str">
        <f t="shared" si="451"/>
        <v/>
      </c>
      <c r="OB80" s="6">
        <v>36433</v>
      </c>
      <c r="OC80" s="1">
        <v>2.8125</v>
      </c>
      <c r="OD80" s="1">
        <v>1196600</v>
      </c>
      <c r="OE80" s="3">
        <f t="shared" si="452"/>
        <v>3365437.5</v>
      </c>
      <c r="OG80" s="6">
        <v>36433</v>
      </c>
      <c r="OH80" s="1">
        <v>93.75</v>
      </c>
      <c r="OI80" s="1">
        <v>127256</v>
      </c>
      <c r="OJ80" s="3">
        <f t="shared" si="453"/>
        <v>11930250</v>
      </c>
      <c r="OO80" s="3" t="str">
        <f t="shared" si="454"/>
        <v/>
      </c>
      <c r="OQ80" s="6">
        <v>36433</v>
      </c>
      <c r="OR80" s="1">
        <v>2639.9998000000001</v>
      </c>
      <c r="OS80" s="1">
        <v>7058</v>
      </c>
      <c r="OT80" s="3">
        <f t="shared" si="455"/>
        <v>18633118.588399999</v>
      </c>
      <c r="OV80" s="6">
        <v>36433</v>
      </c>
      <c r="OW80" s="1">
        <v>1.8125</v>
      </c>
      <c r="OX80" s="1">
        <v>154200</v>
      </c>
      <c r="OY80" s="3">
        <f t="shared" si="456"/>
        <v>279487.5</v>
      </c>
      <c r="PA80" s="6">
        <v>36433</v>
      </c>
      <c r="PB80" s="1">
        <v>16.75</v>
      </c>
      <c r="PC80" s="1">
        <v>6620000</v>
      </c>
      <c r="PD80" s="3">
        <f t="shared" si="457"/>
        <v>110885000</v>
      </c>
      <c r="PI80" s="3" t="str">
        <f t="shared" si="458"/>
        <v/>
      </c>
      <c r="PK80" s="6">
        <v>36433</v>
      </c>
      <c r="PL80" s="1">
        <v>0.5</v>
      </c>
      <c r="PM80" s="1">
        <v>52100</v>
      </c>
      <c r="PN80" s="3">
        <f t="shared" si="459"/>
        <v>26050</v>
      </c>
      <c r="PS80" s="3" t="str">
        <f t="shared" si="460"/>
        <v/>
      </c>
      <c r="PX80" s="3" t="str">
        <f t="shared" si="461"/>
        <v/>
      </c>
      <c r="QC80" s="3" t="str">
        <f t="shared" si="462"/>
        <v/>
      </c>
      <c r="QE80" s="6">
        <v>36433</v>
      </c>
      <c r="QF80" s="1">
        <v>5.375</v>
      </c>
      <c r="QG80" s="1">
        <v>1854500</v>
      </c>
      <c r="QH80" s="3">
        <f t="shared" si="463"/>
        <v>9967937.5</v>
      </c>
      <c r="QM80" s="3" t="str">
        <f t="shared" si="464"/>
        <v/>
      </c>
      <c r="QO80" s="6">
        <v>36433</v>
      </c>
      <c r="QP80" s="1">
        <v>7</v>
      </c>
      <c r="QQ80" s="1">
        <v>69500</v>
      </c>
      <c r="QR80" s="3">
        <f t="shared" si="465"/>
        <v>486500</v>
      </c>
      <c r="QT80" s="6">
        <v>36433</v>
      </c>
      <c r="QU80" s="1">
        <v>3326.5628000000002</v>
      </c>
      <c r="QV80" s="1">
        <v>1646668</v>
      </c>
      <c r="QW80" s="3">
        <f t="shared" si="466"/>
        <v>5477744512.7504005</v>
      </c>
      <c r="RB80" s="3" t="str">
        <f t="shared" si="467"/>
        <v/>
      </c>
      <c r="RG80" s="3" t="str">
        <f t="shared" si="468"/>
        <v/>
      </c>
      <c r="RL80" s="3" t="str">
        <f t="shared" si="469"/>
        <v/>
      </c>
      <c r="RN80" s="6">
        <v>36433</v>
      </c>
      <c r="RO80" s="1">
        <v>76.25</v>
      </c>
      <c r="RP80" s="1">
        <v>842060</v>
      </c>
      <c r="RQ80" s="3">
        <f t="shared" si="470"/>
        <v>64207075</v>
      </c>
      <c r="RV80" s="3" t="str">
        <f t="shared" si="471"/>
        <v/>
      </c>
      <c r="SA80" s="3" t="str">
        <f t="shared" si="472"/>
        <v/>
      </c>
      <c r="SF80" s="3" t="str">
        <f t="shared" si="473"/>
        <v/>
      </c>
      <c r="SH80" s="6">
        <v>36433</v>
      </c>
      <c r="SI80" s="1">
        <v>13.4375</v>
      </c>
      <c r="SJ80" s="1">
        <v>1008520</v>
      </c>
      <c r="SK80" s="3">
        <f t="shared" si="474"/>
        <v>13551987.5</v>
      </c>
      <c r="SM80" s="6">
        <v>36250</v>
      </c>
      <c r="SN80" s="1">
        <v>250000</v>
      </c>
      <c r="SO80" s="1">
        <v>2</v>
      </c>
      <c r="SP80" s="3">
        <f t="shared" si="475"/>
        <v>500000</v>
      </c>
      <c r="SU80" s="3" t="str">
        <f t="shared" si="476"/>
        <v/>
      </c>
      <c r="SZ80" s="3" t="str">
        <f t="shared" si="477"/>
        <v/>
      </c>
      <c r="TE80" s="3" t="str">
        <f t="shared" si="478"/>
        <v/>
      </c>
      <c r="TJ80" s="3" t="str">
        <f t="shared" si="479"/>
        <v/>
      </c>
      <c r="TO80" s="3" t="str">
        <f t="shared" si="480"/>
        <v/>
      </c>
      <c r="TQ80" s="6">
        <v>36433</v>
      </c>
      <c r="TR80" s="1">
        <v>51.5625</v>
      </c>
      <c r="TS80" s="1">
        <v>2445764</v>
      </c>
      <c r="TT80" s="3">
        <f t="shared" si="481"/>
        <v>126109706.25</v>
      </c>
      <c r="TY80" s="3" t="str">
        <f t="shared" si="482"/>
        <v/>
      </c>
      <c r="UD80" s="3" t="str">
        <f t="shared" si="483"/>
        <v/>
      </c>
      <c r="UI80" s="3" t="str">
        <f t="shared" si="484"/>
        <v/>
      </c>
      <c r="UN80" s="3" t="str">
        <f t="shared" si="485"/>
        <v/>
      </c>
      <c r="UP80" s="6">
        <v>36433</v>
      </c>
      <c r="UQ80" s="1">
        <v>9.9375</v>
      </c>
      <c r="UR80" s="1">
        <v>23600</v>
      </c>
      <c r="US80" s="3">
        <f t="shared" si="486"/>
        <v>234525</v>
      </c>
      <c r="UX80" s="3" t="str">
        <f t="shared" si="487"/>
        <v/>
      </c>
      <c r="VC80" s="3" t="str">
        <f t="shared" si="488"/>
        <v/>
      </c>
      <c r="VH80" s="3" t="str">
        <f t="shared" si="489"/>
        <v/>
      </c>
      <c r="VM80" s="3" t="str">
        <f t="shared" si="490"/>
        <v/>
      </c>
      <c r="VO80" s="6">
        <v>36433</v>
      </c>
      <c r="VP80" s="1">
        <v>492.1875</v>
      </c>
      <c r="VQ80" s="1">
        <v>10746</v>
      </c>
      <c r="VR80" s="3">
        <f t="shared" si="491"/>
        <v>5289046.875</v>
      </c>
      <c r="VT80" s="6">
        <v>36433</v>
      </c>
      <c r="VU80" s="1">
        <v>98.75</v>
      </c>
      <c r="VV80" s="1">
        <v>550640</v>
      </c>
      <c r="VW80" s="3">
        <f t="shared" si="492"/>
        <v>54375700</v>
      </c>
      <c r="VY80" s="6">
        <v>36433</v>
      </c>
      <c r="VZ80" s="1">
        <v>5.375</v>
      </c>
      <c r="WA80" s="1">
        <v>1189500</v>
      </c>
      <c r="WB80" s="3">
        <f t="shared" si="493"/>
        <v>6393562.5</v>
      </c>
      <c r="WG80" s="3" t="str">
        <f t="shared" si="494"/>
        <v/>
      </c>
      <c r="WL80" s="3" t="str">
        <f t="shared" si="495"/>
        <v/>
      </c>
      <c r="WQ80" s="3" t="str">
        <f t="shared" si="496"/>
        <v/>
      </c>
      <c r="WV80" s="3" t="str">
        <f t="shared" si="497"/>
        <v/>
      </c>
      <c r="WX80" s="6">
        <v>36433</v>
      </c>
      <c r="WY80" s="1">
        <v>2.8437999999999999</v>
      </c>
      <c r="WZ80" s="1">
        <v>19667800</v>
      </c>
      <c r="XA80" s="3">
        <f t="shared" si="498"/>
        <v>55931289.640000001</v>
      </c>
      <c r="XC80" s="6">
        <v>36433</v>
      </c>
      <c r="XD80" s="1">
        <v>185</v>
      </c>
      <c r="XE80" s="1">
        <v>1448330</v>
      </c>
      <c r="XF80" s="3">
        <f t="shared" si="499"/>
        <v>267941050</v>
      </c>
      <c r="XK80" s="3" t="str">
        <f t="shared" si="500"/>
        <v/>
      </c>
      <c r="XP80" s="3" t="str">
        <f t="shared" si="501"/>
        <v/>
      </c>
      <c r="XU80" s="3" t="str">
        <f t="shared" si="502"/>
        <v/>
      </c>
      <c r="XW80" s="6">
        <v>36433</v>
      </c>
      <c r="XX80" s="1">
        <v>2650</v>
      </c>
      <c r="XY80" s="1">
        <v>9454</v>
      </c>
      <c r="XZ80" s="3">
        <f t="shared" si="503"/>
        <v>25053100</v>
      </c>
      <c r="YE80" s="3" t="str">
        <f t="shared" si="504"/>
        <v/>
      </c>
      <c r="YJ80" s="3" t="str">
        <f t="shared" si="505"/>
        <v/>
      </c>
      <c r="YL80" s="6">
        <v>36433</v>
      </c>
      <c r="YM80" s="1">
        <v>4</v>
      </c>
      <c r="YN80" s="1">
        <v>746600</v>
      </c>
      <c r="YO80" s="3">
        <f t="shared" si="506"/>
        <v>2986400</v>
      </c>
      <c r="YT80" s="3" t="str">
        <f t="shared" si="507"/>
        <v/>
      </c>
      <c r="YY80" s="3" t="str">
        <f t="shared" si="508"/>
        <v/>
      </c>
      <c r="ZD80" s="3" t="str">
        <f t="shared" si="509"/>
        <v/>
      </c>
      <c r="ZI80" s="3" t="str">
        <f t="shared" si="510"/>
        <v/>
      </c>
      <c r="ZN80" s="3" t="str">
        <f t="shared" si="511"/>
        <v/>
      </c>
      <c r="ZS80" s="3" t="str">
        <f t="shared" si="512"/>
        <v/>
      </c>
      <c r="ZX80" s="3" t="str">
        <f t="shared" si="513"/>
        <v/>
      </c>
      <c r="AAC80" s="3" t="str">
        <f t="shared" si="514"/>
        <v/>
      </c>
      <c r="AAH80" s="3" t="str">
        <f t="shared" si="515"/>
        <v/>
      </c>
      <c r="AAM80" s="3" t="str">
        <f t="shared" si="516"/>
        <v/>
      </c>
      <c r="AAR80" s="3" t="str">
        <f t="shared" si="517"/>
        <v/>
      </c>
      <c r="AAW80" s="3" t="str">
        <f t="shared" si="518"/>
        <v/>
      </c>
      <c r="ABB80" s="3" t="str">
        <f t="shared" si="519"/>
        <v/>
      </c>
      <c r="ABG80" s="3" t="str">
        <f t="shared" si="520"/>
        <v/>
      </c>
      <c r="ABL80" s="3" t="str">
        <f t="shared" si="521"/>
        <v/>
      </c>
      <c r="ABN80" s="6">
        <v>36433</v>
      </c>
      <c r="ABO80" s="1">
        <v>4.5</v>
      </c>
      <c r="ABP80" s="1">
        <v>1713200</v>
      </c>
      <c r="ABQ80" s="3">
        <f t="shared" si="522"/>
        <v>7709400</v>
      </c>
      <c r="ABV80" s="3" t="str">
        <f t="shared" si="523"/>
        <v/>
      </c>
      <c r="ABX80" s="6">
        <v>36433</v>
      </c>
      <c r="ABY80" s="1">
        <v>27.8125</v>
      </c>
      <c r="ABZ80" s="1">
        <v>1746280</v>
      </c>
      <c r="ACA80" s="3">
        <f t="shared" si="524"/>
        <v>48568412.5</v>
      </c>
      <c r="ACC80" s="6">
        <v>36433</v>
      </c>
      <c r="ACD80" s="1">
        <v>112.5</v>
      </c>
      <c r="ACE80" s="1">
        <v>4500750</v>
      </c>
      <c r="ACF80" s="3">
        <f t="shared" si="525"/>
        <v>506334375</v>
      </c>
      <c r="ACK80" s="3" t="str">
        <f t="shared" si="526"/>
        <v/>
      </c>
      <c r="ACP80" s="3" t="str">
        <f t="shared" si="527"/>
        <v/>
      </c>
      <c r="ACU80" s="3" t="str">
        <f t="shared" si="528"/>
        <v/>
      </c>
      <c r="ACZ80" s="3" t="str">
        <f t="shared" si="529"/>
        <v/>
      </c>
      <c r="ADB80" s="6">
        <v>36433</v>
      </c>
      <c r="ADC80" s="1">
        <v>6.625</v>
      </c>
      <c r="ADD80" s="1">
        <v>8799800</v>
      </c>
      <c r="ADE80" s="3">
        <f t="shared" si="530"/>
        <v>58298675</v>
      </c>
      <c r="ADG80" s="6">
        <v>36433</v>
      </c>
      <c r="ADH80" s="1">
        <v>65.406300000000002</v>
      </c>
      <c r="ADI80" s="1">
        <v>57818200</v>
      </c>
      <c r="ADJ80" s="3">
        <f t="shared" si="531"/>
        <v>3781674534.6600003</v>
      </c>
      <c r="ADL80" s="6"/>
      <c r="ADO80" s="3" t="str">
        <f t="shared" si="532"/>
        <v/>
      </c>
      <c r="ADT80" s="3" t="str">
        <f t="shared" si="533"/>
        <v/>
      </c>
      <c r="ADY80" s="3" t="str">
        <f t="shared" si="534"/>
        <v/>
      </c>
      <c r="AED80" s="3" t="str">
        <f t="shared" si="535"/>
        <v/>
      </c>
      <c r="AEF80" s="6">
        <v>36433</v>
      </c>
      <c r="AEG80" s="1">
        <v>7.6178999999999997</v>
      </c>
      <c r="AEH80" s="1">
        <v>195297</v>
      </c>
      <c r="AEI80" s="3">
        <f t="shared" si="536"/>
        <v>1487753.0163</v>
      </c>
      <c r="AEN80" s="3" t="str">
        <f t="shared" si="537"/>
        <v/>
      </c>
      <c r="AES80" s="3" t="str">
        <f t="shared" si="538"/>
        <v/>
      </c>
      <c r="AEX80" s="3" t="str">
        <f t="shared" si="539"/>
        <v/>
      </c>
      <c r="AEZ80" s="6">
        <v>36433</v>
      </c>
      <c r="AFA80" s="1">
        <v>17.6677</v>
      </c>
      <c r="AFB80" s="1">
        <v>30199400</v>
      </c>
      <c r="AFC80" s="3">
        <f t="shared" si="540"/>
        <v>533553939.38</v>
      </c>
      <c r="AFH80" s="3" t="str">
        <f t="shared" si="541"/>
        <v/>
      </c>
      <c r="AFM80" s="3" t="str">
        <f t="shared" si="542"/>
        <v/>
      </c>
      <c r="AFR80" s="3" t="str">
        <f t="shared" si="543"/>
        <v/>
      </c>
      <c r="AFW80" s="3" t="str">
        <f t="shared" si="544"/>
        <v/>
      </c>
      <c r="AGB80" s="3" t="str">
        <f t="shared" si="545"/>
        <v/>
      </c>
      <c r="AGD80" s="6">
        <v>36433</v>
      </c>
      <c r="AGE80" s="1">
        <v>9.9209999999999994</v>
      </c>
      <c r="AGF80" s="1">
        <v>7121200</v>
      </c>
      <c r="AGG80" s="3">
        <f t="shared" si="546"/>
        <v>70649425.200000003</v>
      </c>
      <c r="AGL80" s="3" t="str">
        <f t="shared" si="547"/>
        <v/>
      </c>
      <c r="AGQ80" s="3" t="str">
        <f t="shared" si="548"/>
        <v/>
      </c>
      <c r="AGS80" s="6">
        <v>36433</v>
      </c>
      <c r="AGT80" s="1">
        <v>2.6875</v>
      </c>
      <c r="AGU80" s="1">
        <v>1269800</v>
      </c>
      <c r="AGV80" s="3">
        <f t="shared" si="549"/>
        <v>3412587.5</v>
      </c>
      <c r="AGX80" s="6">
        <v>36433</v>
      </c>
      <c r="AGY80" s="1">
        <v>21.375</v>
      </c>
      <c r="AGZ80" s="1">
        <v>15193000</v>
      </c>
      <c r="AHA80" s="3">
        <f t="shared" si="550"/>
        <v>324750375</v>
      </c>
      <c r="AHC80" s="6">
        <v>36433</v>
      </c>
      <c r="AHD80" s="1">
        <v>5.125</v>
      </c>
      <c r="AHE80" s="1">
        <v>3443100</v>
      </c>
      <c r="AHF80" s="3">
        <f t="shared" si="551"/>
        <v>17645887.5</v>
      </c>
      <c r="AHK80" s="3" t="str">
        <f t="shared" si="552"/>
        <v/>
      </c>
      <c r="AHP80" s="3" t="str">
        <f t="shared" si="553"/>
        <v/>
      </c>
      <c r="AHU80" s="3" t="str">
        <f t="shared" si="554"/>
        <v/>
      </c>
      <c r="AHZ80" s="3" t="str">
        <f t="shared" si="555"/>
        <v/>
      </c>
      <c r="AIE80" s="3" t="str">
        <f t="shared" si="556"/>
        <v/>
      </c>
      <c r="AIJ80" s="3" t="str">
        <f t="shared" si="557"/>
        <v/>
      </c>
      <c r="AIO80" s="3" t="str">
        <f t="shared" si="558"/>
        <v/>
      </c>
      <c r="AIT80" s="3" t="str">
        <f t="shared" si="559"/>
        <v/>
      </c>
      <c r="AIY80" s="3" t="str">
        <f t="shared" si="560"/>
        <v/>
      </c>
      <c r="AJD80" s="3" t="str">
        <f t="shared" si="561"/>
        <v/>
      </c>
      <c r="AJI80" s="3" t="str">
        <f t="shared" si="562"/>
        <v/>
      </c>
      <c r="AJN80" s="3" t="str">
        <f t="shared" si="563"/>
        <v/>
      </c>
      <c r="AJS80" s="3" t="str">
        <f t="shared" si="564"/>
        <v/>
      </c>
      <c r="AJX80" s="3" t="str">
        <f t="shared" si="565"/>
        <v/>
      </c>
      <c r="AKC80" s="3" t="str">
        <f t="shared" si="566"/>
        <v/>
      </c>
      <c r="AKH80" s="3" t="str">
        <f t="shared" si="567"/>
        <v/>
      </c>
      <c r="AKM80" s="3" t="str">
        <f t="shared" si="568"/>
        <v/>
      </c>
      <c r="AKR80" s="3" t="str">
        <f t="shared" si="569"/>
        <v/>
      </c>
      <c r="AKT80" s="6">
        <v>36433</v>
      </c>
      <c r="AKU80" s="1">
        <v>14.545500000000001</v>
      </c>
      <c r="AKV80" s="1">
        <v>259600</v>
      </c>
      <c r="AKW80" s="3">
        <f t="shared" si="570"/>
        <v>3776011.8000000003</v>
      </c>
      <c r="ALB80" s="3" t="str">
        <f t="shared" si="571"/>
        <v/>
      </c>
      <c r="ALG80" s="3" t="str">
        <f t="shared" si="572"/>
        <v/>
      </c>
      <c r="ALI80" s="6">
        <v>36433</v>
      </c>
      <c r="ALJ80" s="1">
        <v>1.6875</v>
      </c>
      <c r="ALK80" s="1">
        <v>13587600</v>
      </c>
      <c r="ALL80" s="3">
        <f t="shared" si="573"/>
        <v>22929075</v>
      </c>
      <c r="ALQ80" s="3" t="str">
        <f t="shared" si="574"/>
        <v/>
      </c>
      <c r="ALV80" s="3" t="str">
        <f t="shared" si="575"/>
        <v/>
      </c>
      <c r="AMA80" s="3" t="str">
        <f t="shared" si="576"/>
        <v/>
      </c>
      <c r="AMF80" s="3" t="str">
        <f t="shared" si="577"/>
        <v/>
      </c>
      <c r="AMK80" s="3" t="str">
        <f t="shared" si="578"/>
        <v/>
      </c>
      <c r="AMP80" s="3" t="str">
        <f t="shared" si="579"/>
        <v/>
      </c>
      <c r="AMU80" s="3" t="str">
        <f t="shared" si="580"/>
        <v/>
      </c>
      <c r="AMZ80" s="3" t="str">
        <f t="shared" si="581"/>
        <v/>
      </c>
      <c r="ANB80" s="6">
        <v>36433</v>
      </c>
      <c r="ANC80" s="1">
        <v>9</v>
      </c>
      <c r="AND80" s="1">
        <v>1835600</v>
      </c>
      <c r="ANE80" s="3">
        <f t="shared" si="582"/>
        <v>16520400</v>
      </c>
      <c r="ANJ80" s="3" t="str">
        <f t="shared" si="583"/>
        <v/>
      </c>
      <c r="ANO80" s="3" t="str">
        <f t="shared" si="584"/>
        <v/>
      </c>
      <c r="ANT80" s="3" t="str">
        <f t="shared" si="585"/>
        <v/>
      </c>
      <c r="ANV80" s="6">
        <v>36433</v>
      </c>
      <c r="ANW80" s="1">
        <v>2.4687999999999999</v>
      </c>
      <c r="ANX80" s="1">
        <v>800400</v>
      </c>
      <c r="ANY80" s="3">
        <f t="shared" si="586"/>
        <v>1976027.52</v>
      </c>
      <c r="AOD80" s="3" t="str">
        <f t="shared" si="587"/>
        <v/>
      </c>
      <c r="AOI80" s="3" t="str">
        <f t="shared" si="588"/>
        <v/>
      </c>
      <c r="AOK80" s="6">
        <v>36433</v>
      </c>
      <c r="AOL80" s="1">
        <v>330</v>
      </c>
      <c r="AOM80" s="1">
        <v>40048</v>
      </c>
      <c r="AON80" s="3">
        <f t="shared" si="589"/>
        <v>13215840</v>
      </c>
      <c r="AOS80" s="3" t="str">
        <f t="shared" si="590"/>
        <v/>
      </c>
      <c r="AOX80" s="3" t="str">
        <f t="shared" si="591"/>
        <v/>
      </c>
      <c r="APC80" s="3" t="str">
        <f t="shared" si="592"/>
        <v/>
      </c>
      <c r="APH80" s="3" t="str">
        <f t="shared" si="593"/>
        <v/>
      </c>
      <c r="APM80" s="3" t="str">
        <f t="shared" si="594"/>
        <v/>
      </c>
      <c r="APR80" s="3" t="str">
        <f t="shared" si="595"/>
        <v/>
      </c>
      <c r="APW80" s="3" t="str">
        <f t="shared" si="596"/>
        <v/>
      </c>
      <c r="AQB80" s="3" t="str">
        <f t="shared" si="597"/>
        <v/>
      </c>
      <c r="AQG80" s="3" t="str">
        <f t="shared" si="598"/>
        <v/>
      </c>
      <c r="AQL80" s="3" t="str">
        <f t="shared" si="599"/>
        <v/>
      </c>
      <c r="AQQ80" s="3" t="str">
        <f t="shared" si="600"/>
        <v/>
      </c>
      <c r="AQS80" s="6">
        <v>36433</v>
      </c>
      <c r="AQT80" s="1">
        <v>4.5</v>
      </c>
      <c r="AQU80" s="1">
        <v>3881500</v>
      </c>
      <c r="AQV80" s="3">
        <f t="shared" si="601"/>
        <v>17466750</v>
      </c>
      <c r="ARA80" s="3" t="str">
        <f t="shared" si="602"/>
        <v/>
      </c>
      <c r="ARF80" s="3" t="str">
        <f t="shared" si="603"/>
        <v/>
      </c>
      <c r="ARH80" s="6">
        <v>36433</v>
      </c>
      <c r="ARI80" s="1">
        <v>4.8125</v>
      </c>
      <c r="ARJ80" s="1">
        <v>12988900</v>
      </c>
      <c r="ARK80" s="3">
        <f t="shared" si="604"/>
        <v>62509081.25</v>
      </c>
      <c r="ARP80" s="3" t="str">
        <f t="shared" si="605"/>
        <v/>
      </c>
      <c r="ARU80" s="3" t="str">
        <f t="shared" si="606"/>
        <v/>
      </c>
      <c r="ARZ80" s="3" t="str">
        <f t="shared" si="607"/>
        <v/>
      </c>
      <c r="ASE80" s="3" t="str">
        <f t="shared" si="608"/>
        <v/>
      </c>
      <c r="ASJ80" s="3" t="str">
        <f t="shared" si="609"/>
        <v/>
      </c>
      <c r="ASO80" s="3" t="str">
        <f t="shared" si="610"/>
        <v/>
      </c>
      <c r="AST80" s="3" t="str">
        <f t="shared" si="611"/>
        <v/>
      </c>
      <c r="ASY80" s="3" t="str">
        <f t="shared" si="612"/>
        <v/>
      </c>
      <c r="ATD80" s="3" t="str">
        <f t="shared" si="613"/>
        <v/>
      </c>
      <c r="ATF80" s="6">
        <v>36433</v>
      </c>
      <c r="ATG80" s="1">
        <v>31.656300000000002</v>
      </c>
      <c r="ATH80" s="1">
        <v>91033600</v>
      </c>
      <c r="ATI80" s="3">
        <f t="shared" si="614"/>
        <v>2881786951.6800003</v>
      </c>
      <c r="ATN80" s="3" t="str">
        <f t="shared" si="615"/>
        <v/>
      </c>
      <c r="ATS80" s="3" t="str">
        <f t="shared" si="616"/>
        <v/>
      </c>
      <c r="ATX80" s="3" t="str">
        <f t="shared" si="617"/>
        <v/>
      </c>
      <c r="ATZ80" s="6">
        <v>36433</v>
      </c>
      <c r="AUA80" s="1">
        <v>15.0625</v>
      </c>
      <c r="AUB80" s="1">
        <v>964200</v>
      </c>
      <c r="AUC80" s="3">
        <f t="shared" si="618"/>
        <v>14523262.5</v>
      </c>
      <c r="AUH80" s="3" t="str">
        <f t="shared" si="619"/>
        <v/>
      </c>
      <c r="AUM80" s="3" t="str">
        <f t="shared" si="620"/>
        <v/>
      </c>
      <c r="AUR80" s="3" t="str">
        <f t="shared" si="621"/>
        <v/>
      </c>
      <c r="AUW80" s="3" t="str">
        <f t="shared" si="622"/>
        <v/>
      </c>
      <c r="AVB80" s="3" t="str">
        <f t="shared" si="623"/>
        <v/>
      </c>
      <c r="AVD80" s="6">
        <v>36433</v>
      </c>
      <c r="AVE80" s="1">
        <v>16.5625</v>
      </c>
      <c r="AVF80" s="1">
        <v>389306800</v>
      </c>
      <c r="AVG80" s="3">
        <f t="shared" si="624"/>
        <v>6447893875</v>
      </c>
      <c r="AVI80" s="6">
        <v>36433</v>
      </c>
      <c r="AVJ80" s="1">
        <v>16.583300000000001</v>
      </c>
      <c r="AVK80" s="1">
        <v>19168800</v>
      </c>
      <c r="AVL80" s="3">
        <f t="shared" si="625"/>
        <v>317881961.04000002</v>
      </c>
      <c r="AVQ80" s="3" t="str">
        <f t="shared" si="626"/>
        <v/>
      </c>
      <c r="AVV80" s="3" t="str">
        <f t="shared" si="627"/>
        <v/>
      </c>
      <c r="AWA80" s="3" t="str">
        <f t="shared" si="628"/>
        <v/>
      </c>
      <c r="AWF80" s="3" t="str">
        <f t="shared" si="629"/>
        <v/>
      </c>
      <c r="AWK80" s="3" t="str">
        <f t="shared" si="630"/>
        <v/>
      </c>
      <c r="AWP80" s="3" t="str">
        <f t="shared" si="631"/>
        <v/>
      </c>
      <c r="AWU80" s="3" t="str">
        <f t="shared" si="632"/>
        <v/>
      </c>
      <c r="AWZ80" s="3" t="str">
        <f t="shared" si="633"/>
        <v/>
      </c>
      <c r="AXE80" s="3" t="str">
        <f t="shared" si="634"/>
        <v/>
      </c>
      <c r="AXG80" s="6">
        <v>36433</v>
      </c>
      <c r="AXH80" s="1">
        <v>1.25</v>
      </c>
      <c r="AXI80" s="1">
        <v>3104800</v>
      </c>
      <c r="AXJ80" s="3">
        <f t="shared" si="635"/>
        <v>3881000</v>
      </c>
      <c r="AXO80" s="3" t="str">
        <f t="shared" si="636"/>
        <v/>
      </c>
      <c r="AXT80" s="3" t="str">
        <f t="shared" si="637"/>
        <v/>
      </c>
      <c r="AXY80" s="3" t="str">
        <f t="shared" si="638"/>
        <v/>
      </c>
      <c r="AYD80" s="3" t="str">
        <f t="shared" si="639"/>
        <v/>
      </c>
      <c r="AYF80" s="6">
        <v>36433</v>
      </c>
      <c r="AYG80" s="1">
        <v>51.406300000000002</v>
      </c>
      <c r="AYH80" s="1">
        <v>38571800</v>
      </c>
      <c r="AYI80" s="3">
        <f t="shared" si="640"/>
        <v>1982833522.3400002</v>
      </c>
      <c r="AYN80" s="3" t="str">
        <f t="shared" si="641"/>
        <v/>
      </c>
      <c r="AYP80" s="6">
        <v>36433</v>
      </c>
      <c r="AYQ80" s="1">
        <v>13.6875</v>
      </c>
      <c r="AYR80" s="1">
        <v>1488000</v>
      </c>
      <c r="AYS80" s="3">
        <f t="shared" si="642"/>
        <v>20367000</v>
      </c>
      <c r="AYX80" s="3" t="str">
        <f t="shared" si="643"/>
        <v/>
      </c>
      <c r="AYZ80" s="6">
        <v>36433</v>
      </c>
      <c r="AZA80" s="1">
        <v>129.41329999999999</v>
      </c>
      <c r="AZB80" s="1">
        <v>67635950</v>
      </c>
      <c r="AZC80" s="3">
        <f t="shared" si="644"/>
        <v>8752991488.1350002</v>
      </c>
      <c r="AZH80" s="3" t="str">
        <f t="shared" si="645"/>
        <v/>
      </c>
      <c r="AZJ80" s="6">
        <v>36433</v>
      </c>
      <c r="AZK80" s="1">
        <v>34.625</v>
      </c>
      <c r="AZL80" s="1">
        <v>26583600</v>
      </c>
      <c r="AZM80" s="3">
        <f t="shared" si="646"/>
        <v>920457150</v>
      </c>
      <c r="AZR80" s="3" t="str">
        <f t="shared" si="647"/>
        <v/>
      </c>
      <c r="AZT80" s="6">
        <v>36433</v>
      </c>
      <c r="AZU80" s="1">
        <v>22.1875</v>
      </c>
      <c r="AZV80" s="1">
        <v>30738600</v>
      </c>
      <c r="AZW80" s="3">
        <f t="shared" si="648"/>
        <v>682012687.5</v>
      </c>
      <c r="BAB80" s="3" t="str">
        <f t="shared" si="649"/>
        <v/>
      </c>
      <c r="BAG80" s="3" t="str">
        <f t="shared" si="650"/>
        <v/>
      </c>
      <c r="BAL80" s="3" t="str">
        <f t="shared" si="651"/>
        <v/>
      </c>
      <c r="BAQ80" s="3" t="str">
        <f t="shared" si="652"/>
        <v/>
      </c>
      <c r="BAV80" s="3" t="str">
        <f t="shared" si="653"/>
        <v/>
      </c>
      <c r="BBA80" s="3" t="str">
        <f t="shared" si="654"/>
        <v/>
      </c>
      <c r="BBF80" s="3" t="str">
        <f t="shared" si="655"/>
        <v/>
      </c>
      <c r="BBK80" s="3" t="str">
        <f t="shared" si="656"/>
        <v/>
      </c>
      <c r="BBP80" s="3" t="str">
        <f t="shared" si="657"/>
        <v/>
      </c>
      <c r="BBU80" s="3" t="str">
        <f t="shared" si="658"/>
        <v/>
      </c>
      <c r="BBW80" s="6">
        <v>36433</v>
      </c>
      <c r="BBX80" s="1">
        <v>116.0625</v>
      </c>
      <c r="BBY80" s="1">
        <v>36176807</v>
      </c>
      <c r="BBZ80" s="3">
        <f t="shared" si="659"/>
        <v>4198770662.4375</v>
      </c>
      <c r="BCE80" s="3" t="str">
        <f t="shared" si="660"/>
        <v/>
      </c>
      <c r="BCJ80" s="3" t="str">
        <f t="shared" si="661"/>
        <v/>
      </c>
      <c r="BCO80" s="3" t="str">
        <f t="shared" si="662"/>
        <v/>
      </c>
      <c r="BCT80" s="3" t="str">
        <f t="shared" si="663"/>
        <v/>
      </c>
      <c r="BCY80" s="3" t="str">
        <f t="shared" si="664"/>
        <v/>
      </c>
      <c r="BDD80" s="3" t="str">
        <f t="shared" si="665"/>
        <v/>
      </c>
      <c r="BDI80" s="3" t="str">
        <f t="shared" si="666"/>
        <v/>
      </c>
      <c r="BDN80" s="3" t="str">
        <f t="shared" si="667"/>
        <v/>
      </c>
      <c r="BDS80" s="3" t="str">
        <f t="shared" si="668"/>
        <v/>
      </c>
      <c r="BDU80" s="6">
        <v>36433</v>
      </c>
      <c r="BDV80" s="1">
        <v>15.1875</v>
      </c>
      <c r="BDW80" s="1">
        <v>13607400</v>
      </c>
      <c r="BDX80" s="3">
        <f t="shared" si="669"/>
        <v>206662387.5</v>
      </c>
      <c r="BDZ80" s="6">
        <v>36433</v>
      </c>
      <c r="BEA80" s="1">
        <v>18.5</v>
      </c>
      <c r="BEB80" s="1">
        <v>158332700</v>
      </c>
      <c r="BEC80" s="3">
        <f t="shared" si="670"/>
        <v>2929154950</v>
      </c>
      <c r="BEH80" s="3" t="str">
        <f t="shared" si="671"/>
        <v/>
      </c>
      <c r="BEM80" s="3" t="str">
        <f t="shared" si="672"/>
        <v/>
      </c>
      <c r="BER80" s="3" t="str">
        <f t="shared" si="673"/>
        <v/>
      </c>
      <c r="BET80" s="6">
        <v>36433</v>
      </c>
      <c r="BEU80" s="1">
        <v>24.281300000000002</v>
      </c>
      <c r="BEV80" s="1">
        <v>35177000</v>
      </c>
      <c r="BEW80" s="3">
        <f t="shared" si="674"/>
        <v>854143290.10000002</v>
      </c>
      <c r="BEY80" s="6">
        <v>36433</v>
      </c>
      <c r="BEZ80" s="1">
        <v>8.3148</v>
      </c>
      <c r="BFA80" s="1">
        <v>11997788</v>
      </c>
      <c r="BFB80" s="3">
        <f t="shared" si="675"/>
        <v>99759207.662399992</v>
      </c>
      <c r="BFG80" s="3" t="str">
        <f t="shared" si="676"/>
        <v/>
      </c>
      <c r="BFL80" s="3" t="str">
        <f t="shared" si="677"/>
        <v/>
      </c>
      <c r="BFN80" s="6">
        <v>36433</v>
      </c>
      <c r="BFO80" s="1">
        <v>26.25</v>
      </c>
      <c r="BFP80" s="1">
        <v>252160800</v>
      </c>
      <c r="BFQ80" s="3">
        <f t="shared" si="678"/>
        <v>6619221000</v>
      </c>
      <c r="BFS80" s="6">
        <v>36433</v>
      </c>
      <c r="BFT80" s="1">
        <v>3.4215</v>
      </c>
      <c r="BFU80" s="1">
        <v>127031900</v>
      </c>
      <c r="BFV80" s="3">
        <f t="shared" si="679"/>
        <v>434639645.85000002</v>
      </c>
      <c r="BGA80" s="3" t="str">
        <f t="shared" si="680"/>
        <v/>
      </c>
      <c r="BGF80" s="3" t="str">
        <f t="shared" si="681"/>
        <v/>
      </c>
      <c r="BGK80" s="3" t="str">
        <f t="shared" si="682"/>
        <v/>
      </c>
      <c r="BGM80" s="6">
        <v>36433</v>
      </c>
      <c r="BGN80" s="1">
        <v>22.3125</v>
      </c>
      <c r="BGO80" s="1">
        <v>6731100</v>
      </c>
      <c r="BGP80" s="3">
        <f t="shared" si="683"/>
        <v>150187668.75</v>
      </c>
      <c r="BGR80" s="6">
        <v>36433</v>
      </c>
      <c r="BGS80" s="1">
        <v>11.875</v>
      </c>
      <c r="BGT80" s="1">
        <v>47790600</v>
      </c>
      <c r="BGU80" s="3">
        <f t="shared" si="684"/>
        <v>567513375</v>
      </c>
      <c r="BGZ80" s="3" t="str">
        <f t="shared" si="685"/>
        <v/>
      </c>
      <c r="BHB80" s="6"/>
      <c r="BHE80" s="3" t="str">
        <f t="shared" si="686"/>
        <v/>
      </c>
      <c r="BHJ80" s="3" t="str">
        <f t="shared" si="687"/>
        <v/>
      </c>
      <c r="BHL80" s="6">
        <v>36433</v>
      </c>
      <c r="BHM80" s="1">
        <v>14.546900000000001</v>
      </c>
      <c r="BHN80" s="1">
        <v>228107600</v>
      </c>
      <c r="BHO80" s="3">
        <f t="shared" si="688"/>
        <v>3318258446.4400001</v>
      </c>
      <c r="BHQ80" s="6">
        <v>36433</v>
      </c>
      <c r="BHR80" s="1">
        <v>4.8428000000000004</v>
      </c>
      <c r="BHS80" s="1">
        <v>44956400</v>
      </c>
      <c r="BHT80" s="3">
        <f t="shared" si="689"/>
        <v>217714853.92000002</v>
      </c>
      <c r="BHV80" s="6">
        <v>36433</v>
      </c>
      <c r="BHW80" s="1">
        <v>12.063000000000001</v>
      </c>
      <c r="BHX80" s="1">
        <v>8939200</v>
      </c>
      <c r="BHY80" s="3">
        <f t="shared" si="690"/>
        <v>107833569.60000001</v>
      </c>
      <c r="BIA80" s="6">
        <v>36433</v>
      </c>
      <c r="BIB80" s="1">
        <v>30.343800000000002</v>
      </c>
      <c r="BIC80" s="1">
        <v>291151800</v>
      </c>
      <c r="BID80" s="3">
        <f t="shared" si="691"/>
        <v>8834651988.8400002</v>
      </c>
      <c r="BII80" s="3" t="str">
        <f t="shared" si="692"/>
        <v/>
      </c>
      <c r="BIK80" s="6">
        <v>36433</v>
      </c>
      <c r="BIL80" s="1">
        <v>1.7812999999999999</v>
      </c>
      <c r="BIM80" s="1">
        <v>23488200</v>
      </c>
      <c r="BIN80" s="3">
        <f t="shared" si="693"/>
        <v>41839530.659999996</v>
      </c>
      <c r="BIP80" s="6">
        <v>36433</v>
      </c>
      <c r="BIQ80" s="1">
        <v>32</v>
      </c>
      <c r="BIR80" s="1">
        <v>175923000</v>
      </c>
      <c r="BIS80" s="3">
        <f t="shared" si="694"/>
        <v>5629536000</v>
      </c>
      <c r="BIU80" s="6">
        <v>36433</v>
      </c>
      <c r="BIV80" s="1">
        <v>13.375</v>
      </c>
      <c r="BIW80" s="1">
        <v>139267000</v>
      </c>
      <c r="BIX80" s="3">
        <f t="shared" si="695"/>
        <v>1862696125</v>
      </c>
      <c r="BIZ80" s="6">
        <v>36433</v>
      </c>
      <c r="BJA80" s="1">
        <v>17.906300000000002</v>
      </c>
      <c r="BJB80" s="1">
        <v>201144000</v>
      </c>
      <c r="BJC80" s="3">
        <f t="shared" si="696"/>
        <v>3601744807.2000003</v>
      </c>
      <c r="BJH80" s="3" t="str">
        <f t="shared" si="697"/>
        <v/>
      </c>
      <c r="BJJ80" s="6">
        <v>36433</v>
      </c>
      <c r="BJK80" s="1">
        <v>28.078099999999999</v>
      </c>
      <c r="BJL80" s="1">
        <v>74085400</v>
      </c>
      <c r="BJM80" s="3">
        <f t="shared" si="698"/>
        <v>2080177269.74</v>
      </c>
      <c r="BJR80" s="3" t="str">
        <f t="shared" si="699"/>
        <v/>
      </c>
      <c r="BJT80" s="6">
        <v>36433</v>
      </c>
      <c r="BJU80" s="1">
        <v>8.5937999999999999</v>
      </c>
      <c r="BJV80" s="1">
        <v>246965200</v>
      </c>
      <c r="BJW80" s="3">
        <f t="shared" si="700"/>
        <v>2122369535.76</v>
      </c>
      <c r="BKB80" s="3" t="str">
        <f t="shared" si="701"/>
        <v/>
      </c>
      <c r="BKG80" s="3" t="str">
        <f t="shared" si="702"/>
        <v/>
      </c>
      <c r="BKI80" s="6">
        <v>36433</v>
      </c>
      <c r="BKJ80" s="1">
        <v>31.546900000000001</v>
      </c>
      <c r="BKK80" s="1">
        <v>182603400</v>
      </c>
      <c r="BKL80" s="3">
        <f t="shared" si="703"/>
        <v>5760571199.46</v>
      </c>
      <c r="BKQ80" s="3" t="str">
        <f t="shared" si="704"/>
        <v/>
      </c>
      <c r="BKV80" s="3" t="str">
        <f t="shared" si="705"/>
        <v/>
      </c>
      <c r="BKX80" s="6">
        <v>36433</v>
      </c>
      <c r="BKY80" s="1">
        <v>38.25</v>
      </c>
      <c r="BKZ80" s="1">
        <v>100181100</v>
      </c>
      <c r="BLA80" s="3">
        <f t="shared" si="706"/>
        <v>3831927075</v>
      </c>
      <c r="BLC80" s="6">
        <v>36433</v>
      </c>
      <c r="BLD80" s="1">
        <v>32.5</v>
      </c>
      <c r="BLE80" s="1">
        <v>241040200</v>
      </c>
      <c r="BLF80" s="3">
        <f t="shared" si="707"/>
        <v>7833806500</v>
      </c>
      <c r="BLH80" s="6">
        <v>36433</v>
      </c>
      <c r="BLI80" s="1">
        <v>34.94</v>
      </c>
      <c r="BLJ80" s="1">
        <v>2764400</v>
      </c>
      <c r="BLK80" s="3">
        <f t="shared" si="708"/>
        <v>96588136</v>
      </c>
      <c r="BLM80" s="6">
        <v>36433</v>
      </c>
      <c r="BLN80" s="1">
        <v>32.765599999999999</v>
      </c>
      <c r="BLO80" s="1">
        <v>369873200</v>
      </c>
      <c r="BLP80" s="3">
        <f t="shared" si="709"/>
        <v>12119117321.92</v>
      </c>
      <c r="BLR80" s="6">
        <v>36433</v>
      </c>
      <c r="BLS80" s="1">
        <v>4.4961000000000002</v>
      </c>
      <c r="BLT80" s="1">
        <v>444588800</v>
      </c>
      <c r="BLU80" s="3">
        <f t="shared" si="710"/>
        <v>1998915703.6800001</v>
      </c>
      <c r="BLZ80" s="3" t="str">
        <f t="shared" si="711"/>
        <v/>
      </c>
      <c r="BME80" s="3" t="str">
        <f t="shared" si="712"/>
        <v/>
      </c>
      <c r="BMJ80" s="3" t="str">
        <f t="shared" si="713"/>
        <v/>
      </c>
      <c r="BML80" s="6">
        <v>36433</v>
      </c>
      <c r="BMM80" s="1">
        <v>10.1875</v>
      </c>
      <c r="BMN80" s="1">
        <v>83067900</v>
      </c>
      <c r="BMO80" s="3">
        <f t="shared" si="714"/>
        <v>846254231.25</v>
      </c>
      <c r="BMQ80" s="6">
        <v>36433</v>
      </c>
      <c r="BMR80" s="1">
        <v>3.6875</v>
      </c>
      <c r="BMS80" s="1">
        <v>148884800</v>
      </c>
      <c r="BMT80" s="3">
        <f t="shared" si="715"/>
        <v>549012700</v>
      </c>
      <c r="BMY80" s="3" t="str">
        <f t="shared" si="716"/>
        <v/>
      </c>
      <c r="BND80" s="3" t="str">
        <f t="shared" si="717"/>
        <v/>
      </c>
      <c r="BNF80" s="6">
        <v>36433</v>
      </c>
      <c r="BNG80" s="1">
        <v>25.875</v>
      </c>
      <c r="BNH80" s="1">
        <v>47779700</v>
      </c>
      <c r="BNI80" s="3">
        <f t="shared" si="718"/>
        <v>1236299737.5</v>
      </c>
      <c r="BNK80" s="6">
        <v>36433</v>
      </c>
      <c r="BNL80" s="1">
        <v>29</v>
      </c>
      <c r="BNM80" s="1">
        <v>119484100</v>
      </c>
      <c r="BNN80" s="3">
        <f t="shared" si="719"/>
        <v>3465038900</v>
      </c>
      <c r="BNP80" s="6">
        <v>36433</v>
      </c>
      <c r="BNQ80" s="1">
        <v>20.333300000000001</v>
      </c>
      <c r="BNR80" s="1">
        <v>247401300</v>
      </c>
      <c r="BNS80" s="3">
        <f t="shared" si="720"/>
        <v>5030484853.29</v>
      </c>
      <c r="BNU80" s="6">
        <v>36433</v>
      </c>
      <c r="BNV80" s="1">
        <v>21.1875</v>
      </c>
      <c r="BNW80" s="1">
        <v>5640700</v>
      </c>
      <c r="BNX80" s="3">
        <f t="shared" si="721"/>
        <v>119512331.25</v>
      </c>
      <c r="BNZ80" s="6">
        <v>36433</v>
      </c>
      <c r="BOA80" s="1">
        <v>18.093800000000002</v>
      </c>
      <c r="BOB80" s="1">
        <v>205251200</v>
      </c>
      <c r="BOC80" s="3">
        <f t="shared" si="722"/>
        <v>3713774162.5600004</v>
      </c>
      <c r="BOH80" s="3" t="str">
        <f t="shared" si="723"/>
        <v/>
      </c>
      <c r="BOJ80" s="6">
        <v>36433</v>
      </c>
      <c r="BOK80" s="1">
        <v>16.076599999999999</v>
      </c>
      <c r="BOL80" s="1">
        <v>443369200</v>
      </c>
      <c r="BOM80" s="3">
        <f t="shared" si="724"/>
        <v>7127869280.7199993</v>
      </c>
      <c r="BOO80" s="6">
        <v>36433</v>
      </c>
      <c r="BOP80" s="1">
        <v>14.609</v>
      </c>
      <c r="BOQ80" s="1">
        <v>353916600</v>
      </c>
      <c r="BOR80" s="3">
        <f t="shared" si="725"/>
        <v>5170367609.3999996</v>
      </c>
      <c r="BOT80" s="6">
        <v>36433</v>
      </c>
      <c r="BOU80" s="1">
        <v>7.4213000000000005</v>
      </c>
      <c r="BOV80" s="1">
        <v>3221776000</v>
      </c>
      <c r="BOW80" s="3">
        <f t="shared" si="726"/>
        <v>23909766228.800003</v>
      </c>
      <c r="BPB80" s="3" t="str">
        <f t="shared" si="727"/>
        <v/>
      </c>
      <c r="BPG80" s="3" t="str">
        <f t="shared" si="728"/>
        <v/>
      </c>
      <c r="BPI80" s="6">
        <v>36433</v>
      </c>
      <c r="BPJ80" s="1">
        <v>22.291699999999999</v>
      </c>
      <c r="BPK80" s="1">
        <v>374277300</v>
      </c>
      <c r="BPL80" s="3">
        <f t="shared" si="729"/>
        <v>8343277288.4099998</v>
      </c>
      <c r="BPQ80" s="3" t="str">
        <f t="shared" si="730"/>
        <v/>
      </c>
      <c r="BPS80" s="6">
        <v>36433</v>
      </c>
      <c r="BPT80" s="1">
        <v>19.421900000000001</v>
      </c>
      <c r="BPU80" s="1">
        <v>2022754800</v>
      </c>
      <c r="BPV80" s="3">
        <f t="shared" si="731"/>
        <v>39285741450.120003</v>
      </c>
      <c r="BQA80" s="3" t="str">
        <f t="shared" si="732"/>
        <v/>
      </c>
      <c r="BQF80" s="3" t="str">
        <f t="shared" si="733"/>
        <v/>
      </c>
      <c r="BQK80" s="3" t="str">
        <f t="shared" si="734"/>
        <v/>
      </c>
      <c r="BQM80" s="6">
        <v>36433</v>
      </c>
      <c r="BQN80" s="1">
        <v>14.1875</v>
      </c>
      <c r="BQO80" s="1">
        <v>506689600</v>
      </c>
      <c r="BQP80" s="3">
        <f t="shared" si="735"/>
        <v>7188658700</v>
      </c>
      <c r="BQU80" s="3" t="str">
        <f t="shared" si="736"/>
        <v/>
      </c>
      <c r="BQW80" s="6">
        <v>36433</v>
      </c>
      <c r="BQX80" s="1">
        <v>2.0059</v>
      </c>
      <c r="BQY80" s="1">
        <v>1706777600</v>
      </c>
      <c r="BQZ80" s="3">
        <f t="shared" si="737"/>
        <v>3423625187.8400002</v>
      </c>
      <c r="BRB80" s="6">
        <v>36433</v>
      </c>
      <c r="BRC80" s="1">
        <v>1.6042000000000001</v>
      </c>
      <c r="BRD80" s="1">
        <v>466312800</v>
      </c>
      <c r="BRE80" s="3">
        <f t="shared" si="738"/>
        <v>748058993.75999999</v>
      </c>
      <c r="BRG80" s="6">
        <v>36433</v>
      </c>
      <c r="BRH80" s="1">
        <v>34.281300000000002</v>
      </c>
      <c r="BRI80" s="1">
        <v>2376870800</v>
      </c>
      <c r="BRJ80" s="3">
        <f t="shared" si="739"/>
        <v>81482220956.040009</v>
      </c>
      <c r="BRL80" s="6">
        <v>36433</v>
      </c>
      <c r="BRM80" s="1">
        <v>37.156300000000002</v>
      </c>
      <c r="BRN80" s="1">
        <v>3158500200</v>
      </c>
      <c r="BRO80" s="3">
        <f t="shared" si="740"/>
        <v>117358180981.26001</v>
      </c>
      <c r="BRQ80" s="6">
        <v>36433</v>
      </c>
      <c r="BRR80" s="1">
        <v>11.375</v>
      </c>
      <c r="BRS80" s="1">
        <v>3109008400</v>
      </c>
      <c r="BRT80" s="3">
        <f t="shared" si="741"/>
        <v>35364970550</v>
      </c>
      <c r="BRV80" s="6">
        <v>36433</v>
      </c>
      <c r="BRW80" s="1">
        <v>44.375</v>
      </c>
      <c r="BRX80" s="1">
        <v>148061400</v>
      </c>
      <c r="BRY80" s="3">
        <f t="shared" si="742"/>
        <v>6570224625</v>
      </c>
      <c r="BSD80" s="3" t="str">
        <f t="shared" si="743"/>
        <v/>
      </c>
      <c r="BSF80" s="6">
        <v>36433</v>
      </c>
      <c r="BSG80" s="1">
        <v>19.8125</v>
      </c>
      <c r="BSH80" s="1">
        <v>385155200</v>
      </c>
      <c r="BSI80" s="3">
        <f t="shared" si="744"/>
        <v>7630887400</v>
      </c>
      <c r="BSN80" s="3" t="str">
        <f t="shared" si="745"/>
        <v/>
      </c>
      <c r="BSS80" s="3" t="str">
        <f t="shared" si="746"/>
        <v/>
      </c>
      <c r="BSU80" s="6">
        <v>36433</v>
      </c>
      <c r="BSV80" s="1">
        <v>2.2612000000000001</v>
      </c>
      <c r="BSW80" s="1">
        <v>9919663600</v>
      </c>
      <c r="BSX80" s="3">
        <f t="shared" si="747"/>
        <v>22430343332.32</v>
      </c>
    </row>
    <row r="81" spans="5:1020 1025:1870" x14ac:dyDescent="0.2">
      <c r="E81" s="3" t="str">
        <f t="shared" si="374"/>
        <v/>
      </c>
      <c r="G81" s="6"/>
      <c r="J81" s="3" t="str">
        <f t="shared" si="375"/>
        <v/>
      </c>
      <c r="O81" s="3" t="str">
        <f t="shared" si="376"/>
        <v/>
      </c>
      <c r="T81" s="3" t="str">
        <f t="shared" si="377"/>
        <v/>
      </c>
      <c r="Y81" s="3" t="str">
        <f t="shared" si="378"/>
        <v/>
      </c>
      <c r="AA81" s="6">
        <v>36341</v>
      </c>
      <c r="AB81" s="1">
        <v>6.7500010000000001</v>
      </c>
      <c r="AC81" s="1">
        <v>9201299</v>
      </c>
      <c r="AD81" s="3">
        <f t="shared" si="379"/>
        <v>62108777.451299004</v>
      </c>
      <c r="AF81" s="6">
        <v>36068</v>
      </c>
      <c r="AG81" s="1">
        <v>0.09</v>
      </c>
      <c r="AH81" s="1">
        <v>5606400</v>
      </c>
      <c r="AI81" s="3">
        <f t="shared" si="380"/>
        <v>504576</v>
      </c>
      <c r="AK81" s="6">
        <v>36341</v>
      </c>
      <c r="AL81" s="1">
        <v>3375.0007999999998</v>
      </c>
      <c r="AM81" s="1">
        <v>1432</v>
      </c>
      <c r="AN81" s="3">
        <f t="shared" si="381"/>
        <v>4833001.1455999995</v>
      </c>
      <c r="AS81" s="3" t="str">
        <f t="shared" si="382"/>
        <v/>
      </c>
      <c r="AX81" s="3" t="str">
        <f t="shared" si="383"/>
        <v/>
      </c>
      <c r="BC81" s="3" t="str">
        <f t="shared" si="384"/>
        <v/>
      </c>
      <c r="BH81" s="3" t="str">
        <f t="shared" si="385"/>
        <v/>
      </c>
      <c r="BM81" s="3" t="str">
        <f t="shared" si="386"/>
        <v/>
      </c>
      <c r="BR81" s="3" t="str">
        <f t="shared" si="387"/>
        <v/>
      </c>
      <c r="BW81" s="3" t="str">
        <f t="shared" si="388"/>
        <v/>
      </c>
      <c r="CB81" s="3" t="str">
        <f t="shared" si="389"/>
        <v/>
      </c>
      <c r="CG81" s="3" t="str">
        <f t="shared" si="390"/>
        <v/>
      </c>
      <c r="CI81" s="6"/>
      <c r="CL81" s="3" t="str">
        <f t="shared" si="391"/>
        <v/>
      </c>
      <c r="CQ81" s="3" t="str">
        <f t="shared" si="392"/>
        <v/>
      </c>
      <c r="CV81" s="3" t="str">
        <f t="shared" si="393"/>
        <v/>
      </c>
      <c r="CX81" s="6">
        <v>36341</v>
      </c>
      <c r="CY81" s="1">
        <v>245.625</v>
      </c>
      <c r="CZ81" s="1">
        <v>219100</v>
      </c>
      <c r="DA81" s="3">
        <f t="shared" si="394"/>
        <v>53816437.5</v>
      </c>
      <c r="DC81" s="6">
        <v>36341</v>
      </c>
      <c r="DD81" s="1">
        <v>19.0625</v>
      </c>
      <c r="DE81" s="1">
        <v>500300</v>
      </c>
      <c r="DF81" s="3">
        <f t="shared" si="395"/>
        <v>9536968.75</v>
      </c>
      <c r="DK81" s="3" t="str">
        <f t="shared" si="396"/>
        <v/>
      </c>
      <c r="DM81" s="6">
        <v>36068</v>
      </c>
      <c r="DN81" s="1">
        <v>193.75</v>
      </c>
      <c r="DO81" s="1">
        <v>1529</v>
      </c>
      <c r="DP81" s="3">
        <f t="shared" si="397"/>
        <v>296243.75</v>
      </c>
      <c r="DR81" s="6">
        <v>36341</v>
      </c>
      <c r="DS81" s="1">
        <v>26.25</v>
      </c>
      <c r="DT81" s="1">
        <v>4174</v>
      </c>
      <c r="DU81" s="3">
        <f t="shared" si="398"/>
        <v>109567.5</v>
      </c>
      <c r="DZ81" s="3" t="str">
        <f t="shared" si="399"/>
        <v/>
      </c>
      <c r="EB81" s="6">
        <v>36341</v>
      </c>
      <c r="EC81" s="1">
        <v>10.5</v>
      </c>
      <c r="ED81" s="1">
        <v>89133</v>
      </c>
      <c r="EE81" s="3">
        <f t="shared" si="400"/>
        <v>935896.5</v>
      </c>
      <c r="EG81" s="6">
        <v>36341</v>
      </c>
      <c r="EH81" s="1">
        <v>367.49990000000003</v>
      </c>
      <c r="EI81" s="1">
        <v>22305</v>
      </c>
      <c r="EJ81" s="3">
        <f t="shared" si="401"/>
        <v>8197085.2695000004</v>
      </c>
      <c r="EO81" s="3" t="str">
        <f t="shared" si="402"/>
        <v/>
      </c>
      <c r="ET81" s="3" t="str">
        <f t="shared" si="403"/>
        <v/>
      </c>
      <c r="EY81" s="3" t="str">
        <f t="shared" si="404"/>
        <v/>
      </c>
      <c r="FD81" s="3" t="str">
        <f t="shared" si="405"/>
        <v/>
      </c>
      <c r="FI81" s="3" t="str">
        <f t="shared" si="406"/>
        <v/>
      </c>
      <c r="FN81" s="3" t="str">
        <f t="shared" si="407"/>
        <v/>
      </c>
      <c r="FP81" s="6">
        <v>36341</v>
      </c>
      <c r="FQ81" s="1">
        <v>2.6562999999999999</v>
      </c>
      <c r="FR81" s="1">
        <v>571500</v>
      </c>
      <c r="FS81" s="3">
        <f t="shared" si="408"/>
        <v>1518075.45</v>
      </c>
      <c r="FU81" s="6">
        <v>36341</v>
      </c>
      <c r="FV81" s="1">
        <v>4000</v>
      </c>
      <c r="FW81" s="1">
        <v>46</v>
      </c>
      <c r="FX81" s="3">
        <f t="shared" si="409"/>
        <v>184000</v>
      </c>
      <c r="GC81" s="3" t="str">
        <f t="shared" si="410"/>
        <v/>
      </c>
      <c r="GE81" s="6">
        <v>36250</v>
      </c>
      <c r="GF81" s="1">
        <v>162000.01620000001</v>
      </c>
      <c r="GG81" s="1">
        <v>20</v>
      </c>
      <c r="GH81" s="3">
        <f t="shared" si="411"/>
        <v>3240000.324</v>
      </c>
      <c r="GM81" s="3" t="str">
        <f t="shared" si="412"/>
        <v/>
      </c>
      <c r="GR81" s="3" t="str">
        <f t="shared" si="413"/>
        <v/>
      </c>
      <c r="GW81" s="3" t="str">
        <f t="shared" si="414"/>
        <v/>
      </c>
      <c r="HB81" s="3" t="str">
        <f t="shared" si="415"/>
        <v/>
      </c>
      <c r="HG81" s="3" t="str">
        <f t="shared" si="416"/>
        <v/>
      </c>
      <c r="HL81" s="3" t="str">
        <f t="shared" si="417"/>
        <v/>
      </c>
      <c r="HN81" s="6">
        <v>36341</v>
      </c>
      <c r="HO81" s="1">
        <v>3</v>
      </c>
      <c r="HP81" s="1">
        <v>649767</v>
      </c>
      <c r="HQ81" s="3">
        <f t="shared" si="418"/>
        <v>1949301</v>
      </c>
      <c r="HS81" s="6">
        <v>36341</v>
      </c>
      <c r="HT81" s="1">
        <v>6.125</v>
      </c>
      <c r="HU81" s="1">
        <v>172643</v>
      </c>
      <c r="HV81" s="3">
        <f t="shared" si="419"/>
        <v>1057438.375</v>
      </c>
      <c r="IA81" s="3" t="str">
        <f t="shared" si="420"/>
        <v/>
      </c>
      <c r="IC81" s="6">
        <v>36250</v>
      </c>
      <c r="ID81" s="1">
        <v>3.5</v>
      </c>
      <c r="IE81" s="1">
        <v>2612</v>
      </c>
      <c r="IF81" s="3">
        <f t="shared" si="421"/>
        <v>9142</v>
      </c>
      <c r="IH81" s="6">
        <v>36341</v>
      </c>
      <c r="II81" s="1">
        <v>99.375</v>
      </c>
      <c r="IJ81" s="1">
        <v>124360</v>
      </c>
      <c r="IK81" s="3">
        <f t="shared" si="422"/>
        <v>12358275</v>
      </c>
      <c r="IP81" s="3" t="str">
        <f t="shared" si="423"/>
        <v/>
      </c>
      <c r="IR81" s="6">
        <v>36341</v>
      </c>
      <c r="IS81" s="1">
        <v>9922.5040000000008</v>
      </c>
      <c r="IT81" s="1">
        <v>254</v>
      </c>
      <c r="IU81" s="3">
        <f t="shared" si="424"/>
        <v>2520316.0160000003</v>
      </c>
      <c r="IZ81" s="3" t="str">
        <f t="shared" si="425"/>
        <v/>
      </c>
      <c r="JE81" s="3" t="str">
        <f t="shared" si="426"/>
        <v/>
      </c>
      <c r="JG81" s="6">
        <v>36341</v>
      </c>
      <c r="JH81" s="1">
        <v>42.031300000000002</v>
      </c>
      <c r="JI81" s="1">
        <v>7151480</v>
      </c>
      <c r="JJ81" s="3">
        <f t="shared" si="427"/>
        <v>300586001.324</v>
      </c>
      <c r="JO81" s="3" t="str">
        <f t="shared" si="428"/>
        <v/>
      </c>
      <c r="JT81" s="3" t="str">
        <f t="shared" si="429"/>
        <v/>
      </c>
      <c r="JY81" s="3" t="str">
        <f t="shared" si="430"/>
        <v/>
      </c>
      <c r="KA81" s="6">
        <v>35153</v>
      </c>
      <c r="KB81" s="1">
        <v>5.625</v>
      </c>
      <c r="KC81" s="1">
        <v>17300</v>
      </c>
      <c r="KD81" s="3">
        <f t="shared" si="431"/>
        <v>97312.5</v>
      </c>
      <c r="KI81" s="3" t="str">
        <f t="shared" si="432"/>
        <v/>
      </c>
      <c r="KN81" s="3" t="str">
        <f t="shared" si="433"/>
        <v/>
      </c>
      <c r="KS81" s="3" t="str">
        <f t="shared" si="434"/>
        <v/>
      </c>
      <c r="KX81" s="3" t="str">
        <f t="shared" si="435"/>
        <v/>
      </c>
      <c r="LC81" s="3" t="str">
        <f t="shared" si="436"/>
        <v/>
      </c>
      <c r="LE81" s="6">
        <v>36341</v>
      </c>
      <c r="LF81" s="1">
        <v>0.48</v>
      </c>
      <c r="LG81" s="1">
        <v>4049800</v>
      </c>
      <c r="LH81" s="3">
        <f t="shared" si="437"/>
        <v>1943904</v>
      </c>
      <c r="LM81" s="3" t="str">
        <f t="shared" si="438"/>
        <v/>
      </c>
      <c r="LO81" s="6">
        <v>35976</v>
      </c>
      <c r="LP81" s="1">
        <v>1.5625</v>
      </c>
      <c r="LQ81" s="1">
        <v>33100</v>
      </c>
      <c r="LR81" s="3">
        <f t="shared" si="439"/>
        <v>51718.75</v>
      </c>
      <c r="LW81" s="3" t="str">
        <f t="shared" si="440"/>
        <v/>
      </c>
      <c r="MB81" s="3" t="str">
        <f t="shared" si="441"/>
        <v/>
      </c>
      <c r="MG81" s="3" t="str">
        <f t="shared" si="442"/>
        <v/>
      </c>
      <c r="ML81" s="3" t="str">
        <f t="shared" si="443"/>
        <v/>
      </c>
      <c r="MQ81" s="3" t="str">
        <f t="shared" si="444"/>
        <v/>
      </c>
      <c r="MV81" s="3" t="str">
        <f t="shared" si="445"/>
        <v/>
      </c>
      <c r="NA81" s="3" t="str">
        <f t="shared" si="446"/>
        <v/>
      </c>
      <c r="NF81" s="3" t="str">
        <f t="shared" si="447"/>
        <v/>
      </c>
      <c r="NK81" s="3" t="str">
        <f t="shared" si="448"/>
        <v/>
      </c>
      <c r="NP81" s="3" t="str">
        <f t="shared" si="449"/>
        <v/>
      </c>
      <c r="NU81" s="3" t="str">
        <f t="shared" si="450"/>
        <v/>
      </c>
      <c r="NZ81" s="3" t="str">
        <f t="shared" si="451"/>
        <v/>
      </c>
      <c r="OB81" s="6">
        <v>36341</v>
      </c>
      <c r="OC81" s="1">
        <v>1.875</v>
      </c>
      <c r="OD81" s="1">
        <v>912500</v>
      </c>
      <c r="OE81" s="3">
        <f t="shared" si="452"/>
        <v>1710937.5</v>
      </c>
      <c r="OG81" s="6">
        <v>36341</v>
      </c>
      <c r="OH81" s="1">
        <v>85.9375</v>
      </c>
      <c r="OI81" s="1">
        <v>46356</v>
      </c>
      <c r="OJ81" s="3">
        <f t="shared" si="453"/>
        <v>3983718.75</v>
      </c>
      <c r="OO81" s="3" t="str">
        <f t="shared" si="454"/>
        <v/>
      </c>
      <c r="OQ81" s="6">
        <v>36341</v>
      </c>
      <c r="OR81" s="1">
        <v>2264.9998000000001</v>
      </c>
      <c r="OS81" s="1">
        <v>6115</v>
      </c>
      <c r="OT81" s="3">
        <f t="shared" si="455"/>
        <v>13850473.777000001</v>
      </c>
      <c r="OV81" s="6">
        <v>36341</v>
      </c>
      <c r="OW81" s="1">
        <v>1.8125</v>
      </c>
      <c r="OX81" s="1">
        <v>331400</v>
      </c>
      <c r="OY81" s="3">
        <f t="shared" si="456"/>
        <v>600662.5</v>
      </c>
      <c r="PD81" s="3" t="str">
        <f t="shared" si="457"/>
        <v/>
      </c>
      <c r="PI81" s="3" t="str">
        <f t="shared" si="458"/>
        <v/>
      </c>
      <c r="PK81" s="6">
        <v>36341</v>
      </c>
      <c r="PL81" s="1">
        <v>0.4375</v>
      </c>
      <c r="PM81" s="1">
        <v>133600</v>
      </c>
      <c r="PN81" s="3">
        <f t="shared" si="459"/>
        <v>58450</v>
      </c>
      <c r="PS81" s="3" t="str">
        <f t="shared" si="460"/>
        <v/>
      </c>
      <c r="PX81" s="3" t="str">
        <f t="shared" si="461"/>
        <v/>
      </c>
      <c r="QC81" s="3" t="str">
        <f t="shared" si="462"/>
        <v/>
      </c>
      <c r="QE81" s="6">
        <v>36341</v>
      </c>
      <c r="QF81" s="1">
        <v>2.625</v>
      </c>
      <c r="QG81" s="1">
        <v>1515400</v>
      </c>
      <c r="QH81" s="3">
        <f t="shared" si="463"/>
        <v>3977925</v>
      </c>
      <c r="QM81" s="3" t="str">
        <f t="shared" si="464"/>
        <v/>
      </c>
      <c r="QO81" s="6">
        <v>36341</v>
      </c>
      <c r="QP81" s="1">
        <v>7.875</v>
      </c>
      <c r="QQ81" s="1">
        <v>90400</v>
      </c>
      <c r="QR81" s="3">
        <f t="shared" si="465"/>
        <v>711900</v>
      </c>
      <c r="QT81" s="6">
        <v>36341</v>
      </c>
      <c r="QU81" s="1">
        <v>1843.7501999999999</v>
      </c>
      <c r="QV81" s="1">
        <v>1998908</v>
      </c>
      <c r="QW81" s="3">
        <f t="shared" si="466"/>
        <v>3685487024.7816</v>
      </c>
      <c r="RB81" s="3" t="str">
        <f t="shared" si="467"/>
        <v/>
      </c>
      <c r="RG81" s="3" t="str">
        <f t="shared" si="468"/>
        <v/>
      </c>
      <c r="RL81" s="3" t="str">
        <f t="shared" si="469"/>
        <v/>
      </c>
      <c r="RN81" s="6">
        <v>36341</v>
      </c>
      <c r="RO81" s="1">
        <v>66.875</v>
      </c>
      <c r="RP81" s="1">
        <v>1199800</v>
      </c>
      <c r="RQ81" s="3">
        <f t="shared" si="470"/>
        <v>80236625</v>
      </c>
      <c r="RV81" s="3" t="str">
        <f t="shared" si="471"/>
        <v/>
      </c>
      <c r="SA81" s="3" t="str">
        <f t="shared" si="472"/>
        <v/>
      </c>
      <c r="SF81" s="3" t="str">
        <f t="shared" si="473"/>
        <v/>
      </c>
      <c r="SH81" s="6">
        <v>36341</v>
      </c>
      <c r="SI81" s="1">
        <v>11.25</v>
      </c>
      <c r="SJ81" s="1">
        <v>497270</v>
      </c>
      <c r="SK81" s="3">
        <f t="shared" si="474"/>
        <v>5594287.5</v>
      </c>
      <c r="SM81" s="6">
        <v>36160</v>
      </c>
      <c r="SN81" s="1">
        <v>2800000</v>
      </c>
      <c r="SO81" s="1">
        <v>0</v>
      </c>
      <c r="SP81" s="3" t="str">
        <f t="shared" si="475"/>
        <v/>
      </c>
      <c r="SU81" s="3" t="str">
        <f t="shared" si="476"/>
        <v/>
      </c>
      <c r="SZ81" s="3" t="str">
        <f t="shared" si="477"/>
        <v/>
      </c>
      <c r="TE81" s="3" t="str">
        <f t="shared" si="478"/>
        <v/>
      </c>
      <c r="TJ81" s="3" t="str">
        <f t="shared" si="479"/>
        <v/>
      </c>
      <c r="TO81" s="3" t="str">
        <f t="shared" si="480"/>
        <v/>
      </c>
      <c r="TQ81" s="6">
        <v>36341</v>
      </c>
      <c r="TR81" s="1">
        <v>27.156199999999998</v>
      </c>
      <c r="TS81" s="1">
        <v>430036</v>
      </c>
      <c r="TT81" s="3">
        <f t="shared" si="481"/>
        <v>11678143.623199999</v>
      </c>
      <c r="TY81" s="3" t="str">
        <f t="shared" si="482"/>
        <v/>
      </c>
      <c r="UD81" s="3" t="str">
        <f t="shared" si="483"/>
        <v/>
      </c>
      <c r="UI81" s="3" t="str">
        <f t="shared" si="484"/>
        <v/>
      </c>
      <c r="UN81" s="3" t="str">
        <f t="shared" si="485"/>
        <v/>
      </c>
      <c r="UP81" s="6">
        <v>36341</v>
      </c>
      <c r="UQ81" s="1">
        <v>11.25</v>
      </c>
      <c r="UR81" s="1">
        <v>32400</v>
      </c>
      <c r="US81" s="3">
        <f t="shared" si="486"/>
        <v>364500</v>
      </c>
      <c r="UX81" s="3" t="str">
        <f t="shared" si="487"/>
        <v/>
      </c>
      <c r="VC81" s="3" t="str">
        <f t="shared" si="488"/>
        <v/>
      </c>
      <c r="VH81" s="3" t="str">
        <f t="shared" si="489"/>
        <v/>
      </c>
      <c r="VM81" s="3" t="str">
        <f t="shared" si="490"/>
        <v/>
      </c>
      <c r="VO81" s="6">
        <v>36341</v>
      </c>
      <c r="VP81" s="1">
        <v>718.75</v>
      </c>
      <c r="VQ81" s="1">
        <v>5704</v>
      </c>
      <c r="VR81" s="3">
        <f t="shared" si="491"/>
        <v>4099750</v>
      </c>
      <c r="VT81" s="6">
        <v>36341</v>
      </c>
      <c r="VU81" s="1">
        <v>190</v>
      </c>
      <c r="VV81" s="1">
        <v>220400</v>
      </c>
      <c r="VW81" s="3">
        <f t="shared" si="492"/>
        <v>41876000</v>
      </c>
      <c r="VY81" s="6">
        <v>36341</v>
      </c>
      <c r="VZ81" s="1">
        <v>3.875</v>
      </c>
      <c r="WA81" s="1">
        <v>947400</v>
      </c>
      <c r="WB81" s="3">
        <f t="shared" si="493"/>
        <v>3671175</v>
      </c>
      <c r="WG81" s="3" t="str">
        <f t="shared" si="494"/>
        <v/>
      </c>
      <c r="WL81" s="3" t="str">
        <f t="shared" si="495"/>
        <v/>
      </c>
      <c r="WQ81" s="3" t="str">
        <f t="shared" si="496"/>
        <v/>
      </c>
      <c r="WV81" s="3" t="str">
        <f t="shared" si="497"/>
        <v/>
      </c>
      <c r="WX81" s="6">
        <v>36341</v>
      </c>
      <c r="WY81" s="1">
        <v>2.625</v>
      </c>
      <c r="WZ81" s="1">
        <v>39329200</v>
      </c>
      <c r="XA81" s="3">
        <f t="shared" si="498"/>
        <v>103239150</v>
      </c>
      <c r="XF81" s="3" t="str">
        <f t="shared" si="499"/>
        <v/>
      </c>
      <c r="XK81" s="3" t="str">
        <f t="shared" si="500"/>
        <v/>
      </c>
      <c r="XP81" s="3" t="str">
        <f t="shared" si="501"/>
        <v/>
      </c>
      <c r="XU81" s="3" t="str">
        <f t="shared" si="502"/>
        <v/>
      </c>
      <c r="XW81" s="6">
        <v>36341</v>
      </c>
      <c r="XX81" s="1">
        <v>2800</v>
      </c>
      <c r="XY81" s="1">
        <v>10250</v>
      </c>
      <c r="XZ81" s="3">
        <f t="shared" si="503"/>
        <v>28700000</v>
      </c>
      <c r="YE81" s="3" t="str">
        <f t="shared" si="504"/>
        <v/>
      </c>
      <c r="YJ81" s="3" t="str">
        <f t="shared" si="505"/>
        <v/>
      </c>
      <c r="YL81" s="6">
        <v>36341</v>
      </c>
      <c r="YM81" s="1">
        <v>4.875</v>
      </c>
      <c r="YN81" s="1">
        <v>643200</v>
      </c>
      <c r="YO81" s="3">
        <f t="shared" si="506"/>
        <v>3135600</v>
      </c>
      <c r="YT81" s="3" t="str">
        <f t="shared" si="507"/>
        <v/>
      </c>
      <c r="YY81" s="3" t="str">
        <f t="shared" si="508"/>
        <v/>
      </c>
      <c r="ZD81" s="3" t="str">
        <f t="shared" si="509"/>
        <v/>
      </c>
      <c r="ZI81" s="3" t="str">
        <f t="shared" si="510"/>
        <v/>
      </c>
      <c r="ZN81" s="3" t="str">
        <f t="shared" si="511"/>
        <v/>
      </c>
      <c r="ZS81" s="3" t="str">
        <f t="shared" si="512"/>
        <v/>
      </c>
      <c r="ZX81" s="3" t="str">
        <f t="shared" si="513"/>
        <v/>
      </c>
      <c r="AAC81" s="3" t="str">
        <f t="shared" si="514"/>
        <v/>
      </c>
      <c r="AAH81" s="3" t="str">
        <f t="shared" si="515"/>
        <v/>
      </c>
      <c r="AAM81" s="3" t="str">
        <f t="shared" si="516"/>
        <v/>
      </c>
      <c r="AAR81" s="3" t="str">
        <f t="shared" si="517"/>
        <v/>
      </c>
      <c r="AAW81" s="3" t="str">
        <f t="shared" si="518"/>
        <v/>
      </c>
      <c r="ABB81" s="3" t="str">
        <f t="shared" si="519"/>
        <v/>
      </c>
      <c r="ABG81" s="3" t="str">
        <f t="shared" si="520"/>
        <v/>
      </c>
      <c r="ABL81" s="3" t="str">
        <f t="shared" si="521"/>
        <v/>
      </c>
      <c r="ABN81" s="6">
        <v>36341</v>
      </c>
      <c r="ABO81" s="1">
        <v>5.5</v>
      </c>
      <c r="ABP81" s="1">
        <v>1611700</v>
      </c>
      <c r="ABQ81" s="3">
        <f t="shared" si="522"/>
        <v>8864350</v>
      </c>
      <c r="ABV81" s="3" t="str">
        <f t="shared" si="523"/>
        <v/>
      </c>
      <c r="ABX81" s="6">
        <v>36341</v>
      </c>
      <c r="ABY81" s="1">
        <v>8.125</v>
      </c>
      <c r="ABZ81" s="1">
        <v>515340</v>
      </c>
      <c r="ACA81" s="3">
        <f t="shared" si="524"/>
        <v>4187137.5</v>
      </c>
      <c r="ACF81" s="3" t="str">
        <f t="shared" si="525"/>
        <v/>
      </c>
      <c r="ACK81" s="3" t="str">
        <f t="shared" si="526"/>
        <v/>
      </c>
      <c r="ACP81" s="3" t="str">
        <f t="shared" si="527"/>
        <v/>
      </c>
      <c r="ACU81" s="3" t="str">
        <f t="shared" si="528"/>
        <v/>
      </c>
      <c r="ACZ81" s="3" t="str">
        <f t="shared" si="529"/>
        <v/>
      </c>
      <c r="ADB81" s="6">
        <v>36341</v>
      </c>
      <c r="ADC81" s="1">
        <v>6.125</v>
      </c>
      <c r="ADD81" s="1">
        <v>11612600</v>
      </c>
      <c r="ADE81" s="3">
        <f t="shared" si="530"/>
        <v>71127175</v>
      </c>
      <c r="ADG81" s="6">
        <v>36341</v>
      </c>
      <c r="ADH81" s="1">
        <v>28.718800000000002</v>
      </c>
      <c r="ADI81" s="1">
        <v>43871600</v>
      </c>
      <c r="ADJ81" s="3">
        <f t="shared" si="531"/>
        <v>1259939706.0800002</v>
      </c>
      <c r="ADO81" s="3" t="str">
        <f t="shared" si="532"/>
        <v/>
      </c>
      <c r="ADT81" s="3" t="str">
        <f t="shared" si="533"/>
        <v/>
      </c>
      <c r="ADY81" s="3" t="str">
        <f t="shared" si="534"/>
        <v/>
      </c>
      <c r="AED81" s="3" t="str">
        <f t="shared" si="535"/>
        <v/>
      </c>
      <c r="AEF81" s="6">
        <v>36341</v>
      </c>
      <c r="AEG81" s="1">
        <v>7.4100999999999999</v>
      </c>
      <c r="AEH81" s="1">
        <v>162447</v>
      </c>
      <c r="AEI81" s="3">
        <f t="shared" si="536"/>
        <v>1203748.5146999999</v>
      </c>
      <c r="AEN81" s="3" t="str">
        <f t="shared" si="537"/>
        <v/>
      </c>
      <c r="AES81" s="3" t="str">
        <f t="shared" si="538"/>
        <v/>
      </c>
      <c r="AEX81" s="3" t="str">
        <f t="shared" si="539"/>
        <v/>
      </c>
      <c r="AEZ81" s="6">
        <v>36341</v>
      </c>
      <c r="AFA81" s="1">
        <v>15.950699999999999</v>
      </c>
      <c r="AFB81" s="1">
        <v>30796000</v>
      </c>
      <c r="AFC81" s="3">
        <f t="shared" si="540"/>
        <v>491217757.19999999</v>
      </c>
      <c r="AFH81" s="3" t="str">
        <f t="shared" si="541"/>
        <v/>
      </c>
      <c r="AFM81" s="3" t="str">
        <f t="shared" si="542"/>
        <v/>
      </c>
      <c r="AFR81" s="3" t="str">
        <f t="shared" si="543"/>
        <v/>
      </c>
      <c r="AFW81" s="3" t="str">
        <f t="shared" si="544"/>
        <v/>
      </c>
      <c r="AGB81" s="3" t="str">
        <f t="shared" si="545"/>
        <v/>
      </c>
      <c r="AGD81" s="6">
        <v>36341</v>
      </c>
      <c r="AGE81" s="1">
        <v>9.8620000000000001</v>
      </c>
      <c r="AGF81" s="1">
        <v>13493500</v>
      </c>
      <c r="AGG81" s="3">
        <f t="shared" si="546"/>
        <v>133072897</v>
      </c>
      <c r="AGL81" s="3" t="str">
        <f t="shared" si="547"/>
        <v/>
      </c>
      <c r="AGQ81" s="3" t="str">
        <f t="shared" si="548"/>
        <v/>
      </c>
      <c r="AGS81" s="6">
        <v>36341</v>
      </c>
      <c r="AGT81" s="1">
        <v>3.125</v>
      </c>
      <c r="AGU81" s="1">
        <v>4307300</v>
      </c>
      <c r="AGV81" s="3">
        <f t="shared" si="549"/>
        <v>13460312.5</v>
      </c>
      <c r="AGX81" s="6">
        <v>36341</v>
      </c>
      <c r="AGY81" s="1">
        <v>23.8125</v>
      </c>
      <c r="AGZ81" s="1">
        <v>9077400</v>
      </c>
      <c r="AHA81" s="3">
        <f t="shared" si="550"/>
        <v>216155587.5</v>
      </c>
      <c r="AHC81" s="6">
        <v>36341</v>
      </c>
      <c r="AHD81" s="1">
        <v>3.75</v>
      </c>
      <c r="AHE81" s="1">
        <v>684200</v>
      </c>
      <c r="AHF81" s="3">
        <f t="shared" si="551"/>
        <v>2565750</v>
      </c>
      <c r="AHK81" s="3" t="str">
        <f t="shared" si="552"/>
        <v/>
      </c>
      <c r="AHP81" s="3" t="str">
        <f t="shared" si="553"/>
        <v/>
      </c>
      <c r="AHU81" s="3" t="str">
        <f t="shared" si="554"/>
        <v/>
      </c>
      <c r="AHZ81" s="3" t="str">
        <f t="shared" si="555"/>
        <v/>
      </c>
      <c r="AIE81" s="3" t="str">
        <f t="shared" si="556"/>
        <v/>
      </c>
      <c r="AIJ81" s="3" t="str">
        <f t="shared" si="557"/>
        <v/>
      </c>
      <c r="AIO81" s="3" t="str">
        <f t="shared" si="558"/>
        <v/>
      </c>
      <c r="AIT81" s="3" t="str">
        <f t="shared" si="559"/>
        <v/>
      </c>
      <c r="AIY81" s="3" t="str">
        <f t="shared" si="560"/>
        <v/>
      </c>
      <c r="AJD81" s="3" t="str">
        <f t="shared" si="561"/>
        <v/>
      </c>
      <c r="AJI81" s="3" t="str">
        <f t="shared" si="562"/>
        <v/>
      </c>
      <c r="AJN81" s="3" t="str">
        <f t="shared" si="563"/>
        <v/>
      </c>
      <c r="AJS81" s="3" t="str">
        <f t="shared" si="564"/>
        <v/>
      </c>
      <c r="AJX81" s="3" t="str">
        <f t="shared" si="565"/>
        <v/>
      </c>
      <c r="AKC81" s="3" t="str">
        <f t="shared" si="566"/>
        <v/>
      </c>
      <c r="AKH81" s="3" t="str">
        <f t="shared" si="567"/>
        <v/>
      </c>
      <c r="AKM81" s="3" t="str">
        <f t="shared" si="568"/>
        <v/>
      </c>
      <c r="AKR81" s="3" t="str">
        <f t="shared" si="569"/>
        <v/>
      </c>
      <c r="AKT81" s="6">
        <v>36341</v>
      </c>
      <c r="AKU81" s="1">
        <v>13.4659</v>
      </c>
      <c r="AKV81" s="1">
        <v>190850</v>
      </c>
      <c r="AKW81" s="3">
        <f t="shared" si="570"/>
        <v>2569967.0150000001</v>
      </c>
      <c r="ALB81" s="3" t="str">
        <f t="shared" si="571"/>
        <v/>
      </c>
      <c r="ALG81" s="3" t="str">
        <f t="shared" si="572"/>
        <v/>
      </c>
      <c r="ALI81" s="6">
        <v>36341</v>
      </c>
      <c r="ALJ81" s="1">
        <v>1.25</v>
      </c>
      <c r="ALK81" s="1">
        <v>6660400</v>
      </c>
      <c r="ALL81" s="3">
        <f t="shared" si="573"/>
        <v>8325500</v>
      </c>
      <c r="ALQ81" s="3" t="str">
        <f t="shared" si="574"/>
        <v/>
      </c>
      <c r="ALV81" s="3" t="str">
        <f t="shared" si="575"/>
        <v/>
      </c>
      <c r="AMA81" s="3" t="str">
        <f t="shared" si="576"/>
        <v/>
      </c>
      <c r="AMF81" s="3" t="str">
        <f t="shared" si="577"/>
        <v/>
      </c>
      <c r="AMK81" s="3" t="str">
        <f t="shared" si="578"/>
        <v/>
      </c>
      <c r="AMP81" s="3" t="str">
        <f t="shared" si="579"/>
        <v/>
      </c>
      <c r="AMU81" s="3" t="str">
        <f t="shared" si="580"/>
        <v/>
      </c>
      <c r="AMZ81" s="3" t="str">
        <f t="shared" si="581"/>
        <v/>
      </c>
      <c r="ANB81" s="6">
        <v>36341</v>
      </c>
      <c r="ANC81" s="1">
        <v>7.875</v>
      </c>
      <c r="AND81" s="1">
        <v>827800</v>
      </c>
      <c r="ANE81" s="3">
        <f t="shared" si="582"/>
        <v>6518925</v>
      </c>
      <c r="ANJ81" s="3" t="str">
        <f t="shared" si="583"/>
        <v/>
      </c>
      <c r="ANO81" s="3" t="str">
        <f t="shared" si="584"/>
        <v/>
      </c>
      <c r="ANT81" s="3" t="str">
        <f t="shared" si="585"/>
        <v/>
      </c>
      <c r="ANV81" s="6">
        <v>36341</v>
      </c>
      <c r="ANW81" s="1">
        <v>2</v>
      </c>
      <c r="ANX81" s="1">
        <v>903200</v>
      </c>
      <c r="ANY81" s="3">
        <f t="shared" si="586"/>
        <v>1806400</v>
      </c>
      <c r="AOD81" s="3" t="str">
        <f t="shared" si="587"/>
        <v/>
      </c>
      <c r="AOI81" s="3" t="str">
        <f t="shared" si="588"/>
        <v/>
      </c>
      <c r="AOK81" s="6">
        <v>36341</v>
      </c>
      <c r="AOL81" s="1">
        <v>560</v>
      </c>
      <c r="AOM81" s="1">
        <v>86920</v>
      </c>
      <c r="AON81" s="3">
        <f t="shared" si="589"/>
        <v>48675200</v>
      </c>
      <c r="AOS81" s="3" t="str">
        <f t="shared" si="590"/>
        <v/>
      </c>
      <c r="AOX81" s="3" t="str">
        <f t="shared" si="591"/>
        <v/>
      </c>
      <c r="APC81" s="3" t="str">
        <f t="shared" si="592"/>
        <v/>
      </c>
      <c r="APH81" s="3" t="str">
        <f t="shared" si="593"/>
        <v/>
      </c>
      <c r="APM81" s="3" t="str">
        <f t="shared" si="594"/>
        <v/>
      </c>
      <c r="APR81" s="3" t="str">
        <f t="shared" si="595"/>
        <v/>
      </c>
      <c r="APW81" s="3" t="str">
        <f t="shared" si="596"/>
        <v/>
      </c>
      <c r="AQB81" s="3" t="str">
        <f t="shared" si="597"/>
        <v/>
      </c>
      <c r="AQG81" s="3" t="str">
        <f t="shared" si="598"/>
        <v/>
      </c>
      <c r="AQL81" s="3" t="str">
        <f t="shared" si="599"/>
        <v/>
      </c>
      <c r="AQQ81" s="3" t="str">
        <f t="shared" si="600"/>
        <v/>
      </c>
      <c r="AQS81" s="6">
        <v>36341</v>
      </c>
      <c r="AQT81" s="1">
        <v>2.9687999999999999</v>
      </c>
      <c r="AQU81" s="1">
        <v>3386500</v>
      </c>
      <c r="AQV81" s="3">
        <f t="shared" si="601"/>
        <v>10053841.199999999</v>
      </c>
      <c r="ARA81" s="3" t="str">
        <f t="shared" si="602"/>
        <v/>
      </c>
      <c r="ARF81" s="3" t="str">
        <f t="shared" si="603"/>
        <v/>
      </c>
      <c r="ARH81" s="6">
        <v>36341</v>
      </c>
      <c r="ARI81" s="1">
        <v>4.1562999999999999</v>
      </c>
      <c r="ARJ81" s="1">
        <v>14323200</v>
      </c>
      <c r="ARK81" s="3">
        <f t="shared" si="604"/>
        <v>59531516.159999996</v>
      </c>
      <c r="ARP81" s="3" t="str">
        <f t="shared" si="605"/>
        <v/>
      </c>
      <c r="ARU81" s="3" t="str">
        <f t="shared" si="606"/>
        <v/>
      </c>
      <c r="ARZ81" s="3" t="str">
        <f t="shared" si="607"/>
        <v/>
      </c>
      <c r="ASE81" s="3" t="str">
        <f t="shared" si="608"/>
        <v/>
      </c>
      <c r="ASJ81" s="3" t="str">
        <f t="shared" si="609"/>
        <v/>
      </c>
      <c r="ASO81" s="3" t="str">
        <f t="shared" si="610"/>
        <v/>
      </c>
      <c r="AST81" s="3" t="str">
        <f t="shared" si="611"/>
        <v/>
      </c>
      <c r="ASY81" s="3" t="str">
        <f t="shared" si="612"/>
        <v/>
      </c>
      <c r="ATD81" s="3" t="str">
        <f t="shared" si="613"/>
        <v/>
      </c>
      <c r="ATF81" s="6">
        <v>36341</v>
      </c>
      <c r="ATG81" s="1">
        <v>29.031300000000002</v>
      </c>
      <c r="ATH81" s="1">
        <v>66975200</v>
      </c>
      <c r="ATI81" s="3">
        <f t="shared" si="614"/>
        <v>1944377123.7600002</v>
      </c>
      <c r="ATN81" s="3" t="str">
        <f t="shared" si="615"/>
        <v/>
      </c>
      <c r="ATS81" s="3" t="str">
        <f t="shared" si="616"/>
        <v/>
      </c>
      <c r="ATX81" s="3" t="str">
        <f t="shared" si="617"/>
        <v/>
      </c>
      <c r="ATZ81" s="6">
        <v>36341</v>
      </c>
      <c r="AUA81" s="1">
        <v>13.270799999999999</v>
      </c>
      <c r="AUB81" s="1">
        <v>887400</v>
      </c>
      <c r="AUC81" s="3">
        <f t="shared" si="618"/>
        <v>11776507.92</v>
      </c>
      <c r="AUH81" s="3" t="str">
        <f t="shared" si="619"/>
        <v/>
      </c>
      <c r="AUM81" s="3" t="str">
        <f t="shared" si="620"/>
        <v/>
      </c>
      <c r="AUR81" s="3" t="str">
        <f t="shared" si="621"/>
        <v/>
      </c>
      <c r="AUW81" s="3" t="str">
        <f t="shared" si="622"/>
        <v/>
      </c>
      <c r="AVB81" s="3" t="str">
        <f t="shared" si="623"/>
        <v/>
      </c>
      <c r="AVD81" s="6">
        <v>36341</v>
      </c>
      <c r="AVE81" s="1">
        <v>23.046900000000001</v>
      </c>
      <c r="AVF81" s="1">
        <v>330302800</v>
      </c>
      <c r="AVG81" s="3">
        <f t="shared" si="624"/>
        <v>7612455601.3200006</v>
      </c>
      <c r="AVI81" s="6">
        <v>36341</v>
      </c>
      <c r="AVJ81" s="1">
        <v>21.708300000000001</v>
      </c>
      <c r="AVK81" s="1">
        <v>10470600</v>
      </c>
      <c r="AVL81" s="3">
        <f t="shared" si="625"/>
        <v>227298925.98000002</v>
      </c>
      <c r="AVQ81" s="3" t="str">
        <f t="shared" si="626"/>
        <v/>
      </c>
      <c r="AVV81" s="3" t="str">
        <f t="shared" si="627"/>
        <v/>
      </c>
      <c r="AWA81" s="3" t="str">
        <f t="shared" si="628"/>
        <v/>
      </c>
      <c r="AWF81" s="3" t="str">
        <f t="shared" si="629"/>
        <v/>
      </c>
      <c r="AWK81" s="3" t="str">
        <f t="shared" si="630"/>
        <v/>
      </c>
      <c r="AWP81" s="3" t="str">
        <f t="shared" si="631"/>
        <v/>
      </c>
      <c r="AWU81" s="3" t="str">
        <f t="shared" si="632"/>
        <v/>
      </c>
      <c r="AWZ81" s="3" t="str">
        <f t="shared" si="633"/>
        <v/>
      </c>
      <c r="AXE81" s="3" t="str">
        <f t="shared" si="634"/>
        <v/>
      </c>
      <c r="AXG81" s="6">
        <v>36341</v>
      </c>
      <c r="AXH81" s="1">
        <v>1.75</v>
      </c>
      <c r="AXI81" s="1">
        <v>4145200</v>
      </c>
      <c r="AXJ81" s="3">
        <f t="shared" si="635"/>
        <v>7254100</v>
      </c>
      <c r="AXO81" s="3" t="str">
        <f t="shared" si="636"/>
        <v/>
      </c>
      <c r="AXT81" s="3" t="str">
        <f t="shared" si="637"/>
        <v/>
      </c>
      <c r="AXY81" s="3" t="str">
        <f t="shared" si="638"/>
        <v/>
      </c>
      <c r="AYD81" s="3" t="str">
        <f t="shared" si="639"/>
        <v/>
      </c>
      <c r="AYF81" s="6">
        <v>36341</v>
      </c>
      <c r="AYG81" s="1">
        <v>51.375</v>
      </c>
      <c r="AYH81" s="1">
        <v>51424900</v>
      </c>
      <c r="AYI81" s="3">
        <f t="shared" si="640"/>
        <v>2641954237.5</v>
      </c>
      <c r="AYN81" s="3" t="str">
        <f t="shared" si="641"/>
        <v/>
      </c>
      <c r="AYP81" s="6">
        <v>36341</v>
      </c>
      <c r="AYQ81" s="1">
        <v>13.0625</v>
      </c>
      <c r="AYR81" s="1">
        <v>2007800</v>
      </c>
      <c r="AYS81" s="3">
        <f t="shared" si="642"/>
        <v>26226887.5</v>
      </c>
      <c r="AYX81" s="3" t="str">
        <f t="shared" si="643"/>
        <v/>
      </c>
      <c r="AYZ81" s="6">
        <v>36341</v>
      </c>
      <c r="AZA81" s="1">
        <v>94.377200000000002</v>
      </c>
      <c r="AZB81" s="1">
        <v>58962700</v>
      </c>
      <c r="AZC81" s="3">
        <f t="shared" si="644"/>
        <v>5564734530.4400005</v>
      </c>
      <c r="AZH81" s="3" t="str">
        <f t="shared" si="645"/>
        <v/>
      </c>
      <c r="AZJ81" s="6">
        <v>36341</v>
      </c>
      <c r="AZK81" s="1">
        <v>36.5625</v>
      </c>
      <c r="AZL81" s="1">
        <v>31731600</v>
      </c>
      <c r="AZM81" s="3">
        <f t="shared" si="646"/>
        <v>1160186625</v>
      </c>
      <c r="AZR81" s="3" t="str">
        <f t="shared" si="647"/>
        <v/>
      </c>
      <c r="AZT81" s="6">
        <v>36341</v>
      </c>
      <c r="AZU81" s="1">
        <v>18.718800000000002</v>
      </c>
      <c r="AZV81" s="1">
        <v>24020400</v>
      </c>
      <c r="AZW81" s="3">
        <f t="shared" si="648"/>
        <v>449633063.52000004</v>
      </c>
      <c r="BAB81" s="3" t="str">
        <f t="shared" si="649"/>
        <v/>
      </c>
      <c r="BAG81" s="3" t="str">
        <f t="shared" si="650"/>
        <v/>
      </c>
      <c r="BAL81" s="3" t="str">
        <f t="shared" si="651"/>
        <v/>
      </c>
      <c r="BAQ81" s="3" t="str">
        <f t="shared" si="652"/>
        <v/>
      </c>
      <c r="BAV81" s="3" t="str">
        <f t="shared" si="653"/>
        <v/>
      </c>
      <c r="BBA81" s="3" t="str">
        <f t="shared" si="654"/>
        <v/>
      </c>
      <c r="BBF81" s="3" t="str">
        <f t="shared" si="655"/>
        <v/>
      </c>
      <c r="BBK81" s="3" t="str">
        <f t="shared" si="656"/>
        <v/>
      </c>
      <c r="BBP81" s="3" t="str">
        <f t="shared" si="657"/>
        <v/>
      </c>
      <c r="BBU81" s="3" t="str">
        <f t="shared" si="658"/>
        <v/>
      </c>
      <c r="BBW81" s="6">
        <v>36341</v>
      </c>
      <c r="BBX81" s="1">
        <v>113.8125</v>
      </c>
      <c r="BBY81" s="1">
        <v>40294075</v>
      </c>
      <c r="BBZ81" s="3">
        <f t="shared" si="659"/>
        <v>4585969410.9375</v>
      </c>
      <c r="BCE81" s="3" t="str">
        <f t="shared" si="660"/>
        <v/>
      </c>
      <c r="BCJ81" s="3" t="str">
        <f t="shared" si="661"/>
        <v/>
      </c>
      <c r="BCO81" s="3" t="str">
        <f t="shared" si="662"/>
        <v/>
      </c>
      <c r="BCT81" s="3" t="str">
        <f t="shared" si="663"/>
        <v/>
      </c>
      <c r="BCY81" s="3" t="str">
        <f t="shared" si="664"/>
        <v/>
      </c>
      <c r="BDD81" s="3" t="str">
        <f t="shared" si="665"/>
        <v/>
      </c>
      <c r="BDI81" s="3" t="str">
        <f t="shared" si="666"/>
        <v/>
      </c>
      <c r="BDN81" s="3" t="str">
        <f t="shared" si="667"/>
        <v/>
      </c>
      <c r="BDS81" s="3" t="str">
        <f t="shared" si="668"/>
        <v/>
      </c>
      <c r="BDU81" s="6">
        <v>36341</v>
      </c>
      <c r="BDV81" s="1">
        <v>11.9063</v>
      </c>
      <c r="BDW81" s="1">
        <v>13033400</v>
      </c>
      <c r="BDX81" s="3">
        <f t="shared" si="669"/>
        <v>155179570.41999999</v>
      </c>
      <c r="BDZ81" s="6">
        <v>36341</v>
      </c>
      <c r="BEA81" s="1">
        <v>10.875</v>
      </c>
      <c r="BEB81" s="1">
        <v>50993800</v>
      </c>
      <c r="BEC81" s="3">
        <f t="shared" si="670"/>
        <v>554557575</v>
      </c>
      <c r="BEH81" s="3" t="str">
        <f t="shared" si="671"/>
        <v/>
      </c>
      <c r="BEM81" s="3" t="str">
        <f t="shared" si="672"/>
        <v/>
      </c>
      <c r="BER81" s="3" t="str">
        <f t="shared" si="673"/>
        <v/>
      </c>
      <c r="BET81" s="6">
        <v>36341</v>
      </c>
      <c r="BEU81" s="1">
        <v>17.406300000000002</v>
      </c>
      <c r="BEV81" s="1">
        <v>36139200</v>
      </c>
      <c r="BEW81" s="3">
        <f t="shared" si="674"/>
        <v>629049756.96000004</v>
      </c>
      <c r="BEY81" s="6">
        <v>36341</v>
      </c>
      <c r="BEZ81" s="1">
        <v>10.3889</v>
      </c>
      <c r="BFA81" s="1">
        <v>7432425</v>
      </c>
      <c r="BFB81" s="3">
        <f t="shared" si="675"/>
        <v>77214720.082499996</v>
      </c>
      <c r="BFG81" s="3" t="str">
        <f t="shared" si="676"/>
        <v/>
      </c>
      <c r="BFL81" s="3" t="str">
        <f t="shared" si="677"/>
        <v/>
      </c>
      <c r="BFN81" s="6">
        <v>36341</v>
      </c>
      <c r="BFO81" s="1">
        <v>12.0547</v>
      </c>
      <c r="BFP81" s="1">
        <v>133578400</v>
      </c>
      <c r="BFQ81" s="3">
        <f t="shared" si="678"/>
        <v>1610247538.48</v>
      </c>
      <c r="BFS81" s="6">
        <v>36341</v>
      </c>
      <c r="BFT81" s="1">
        <v>2.7252999999999998</v>
      </c>
      <c r="BFU81" s="1">
        <v>66958600</v>
      </c>
      <c r="BFV81" s="3">
        <f t="shared" si="679"/>
        <v>182482272.57999998</v>
      </c>
      <c r="BGA81" s="3" t="str">
        <f t="shared" si="680"/>
        <v/>
      </c>
      <c r="BGF81" s="3" t="str">
        <f t="shared" si="681"/>
        <v/>
      </c>
      <c r="BGK81" s="3" t="str">
        <f t="shared" si="682"/>
        <v/>
      </c>
      <c r="BGM81" s="6">
        <v>36341</v>
      </c>
      <c r="BGN81" s="1">
        <v>18.625</v>
      </c>
      <c r="BGO81" s="1">
        <v>5614300</v>
      </c>
      <c r="BGP81" s="3">
        <f t="shared" si="683"/>
        <v>104566337.5</v>
      </c>
      <c r="BGR81" s="6">
        <v>36341</v>
      </c>
      <c r="BGS81" s="1">
        <v>12.9063</v>
      </c>
      <c r="BGT81" s="1">
        <v>100337000</v>
      </c>
      <c r="BGU81" s="3">
        <f t="shared" si="684"/>
        <v>1294979423.0999999</v>
      </c>
      <c r="BGZ81" s="3" t="str">
        <f t="shared" si="685"/>
        <v/>
      </c>
      <c r="BHB81" s="6"/>
      <c r="BHE81" s="3" t="str">
        <f t="shared" si="686"/>
        <v/>
      </c>
      <c r="BHJ81" s="3" t="str">
        <f t="shared" si="687"/>
        <v/>
      </c>
      <c r="BHL81" s="6">
        <v>36341</v>
      </c>
      <c r="BHM81" s="1">
        <v>13.875</v>
      </c>
      <c r="BHN81" s="1">
        <v>155997200</v>
      </c>
      <c r="BHO81" s="3">
        <f t="shared" si="688"/>
        <v>2164461150</v>
      </c>
      <c r="BHQ81" s="6">
        <v>36341</v>
      </c>
      <c r="BHR81" s="1">
        <v>5.59</v>
      </c>
      <c r="BHS81" s="1">
        <v>63802400</v>
      </c>
      <c r="BHT81" s="3">
        <f t="shared" si="689"/>
        <v>356655416</v>
      </c>
      <c r="BHV81" s="6">
        <v>36341</v>
      </c>
      <c r="BHW81" s="1">
        <v>12.375</v>
      </c>
      <c r="BHX81" s="1">
        <v>14380800</v>
      </c>
      <c r="BHY81" s="3">
        <f t="shared" si="690"/>
        <v>177962400</v>
      </c>
      <c r="BIA81" s="6">
        <v>36341</v>
      </c>
      <c r="BIB81" s="1">
        <v>24.833300000000001</v>
      </c>
      <c r="BIC81" s="1">
        <v>86182800</v>
      </c>
      <c r="BID81" s="3">
        <f t="shared" si="691"/>
        <v>2140203327.24</v>
      </c>
      <c r="BII81" s="3" t="str">
        <f t="shared" si="692"/>
        <v/>
      </c>
      <c r="BIK81" s="6">
        <v>36341</v>
      </c>
      <c r="BIL81" s="1">
        <v>2.1457999999999999</v>
      </c>
      <c r="BIM81" s="1">
        <v>31875000</v>
      </c>
      <c r="BIN81" s="3">
        <f t="shared" si="693"/>
        <v>68397375</v>
      </c>
      <c r="BIP81" s="6">
        <v>36341</v>
      </c>
      <c r="BIQ81" s="1">
        <v>50.375</v>
      </c>
      <c r="BIR81" s="1">
        <v>177529150</v>
      </c>
      <c r="BIS81" s="3">
        <f t="shared" si="694"/>
        <v>8943030931.25</v>
      </c>
      <c r="BIU81" s="6">
        <v>36341</v>
      </c>
      <c r="BIV81" s="1">
        <v>12.625</v>
      </c>
      <c r="BIW81" s="1">
        <v>197842800</v>
      </c>
      <c r="BIX81" s="3">
        <f t="shared" si="695"/>
        <v>2497765350</v>
      </c>
      <c r="BIZ81" s="6">
        <v>36341</v>
      </c>
      <c r="BJA81" s="1">
        <v>13.9688</v>
      </c>
      <c r="BJB81" s="1">
        <v>291935600</v>
      </c>
      <c r="BJC81" s="3">
        <f t="shared" si="696"/>
        <v>4077990009.2799997</v>
      </c>
      <c r="BJH81" s="3" t="str">
        <f t="shared" si="697"/>
        <v/>
      </c>
      <c r="BJJ81" s="6">
        <v>36341</v>
      </c>
      <c r="BJK81" s="1">
        <v>27.593800000000002</v>
      </c>
      <c r="BJL81" s="1">
        <v>129353200</v>
      </c>
      <c r="BJM81" s="3">
        <f t="shared" si="698"/>
        <v>3569346330.1600003</v>
      </c>
      <c r="BJR81" s="3" t="str">
        <f t="shared" si="699"/>
        <v/>
      </c>
      <c r="BJT81" s="6">
        <v>36341</v>
      </c>
      <c r="BJU81" s="1">
        <v>9.0312999999999999</v>
      </c>
      <c r="BJV81" s="1">
        <v>222341600</v>
      </c>
      <c r="BJW81" s="3">
        <f t="shared" si="700"/>
        <v>2008033692.0799999</v>
      </c>
      <c r="BKB81" s="3" t="str">
        <f t="shared" si="701"/>
        <v/>
      </c>
      <c r="BKG81" s="3" t="str">
        <f t="shared" si="702"/>
        <v/>
      </c>
      <c r="BKI81" s="6">
        <v>36341</v>
      </c>
      <c r="BKJ81" s="1">
        <v>33.25</v>
      </c>
      <c r="BKK81" s="1">
        <v>190194400</v>
      </c>
      <c r="BKL81" s="3">
        <f t="shared" si="703"/>
        <v>6323963800</v>
      </c>
      <c r="BKQ81" s="3" t="str">
        <f t="shared" si="704"/>
        <v/>
      </c>
      <c r="BKV81" s="3" t="str">
        <f t="shared" si="705"/>
        <v/>
      </c>
      <c r="BKX81" s="6">
        <v>36341</v>
      </c>
      <c r="BKY81" s="1">
        <v>53.405999999999999</v>
      </c>
      <c r="BKZ81" s="1">
        <v>65476400</v>
      </c>
      <c r="BLA81" s="3">
        <f t="shared" si="706"/>
        <v>3496832618.4000001</v>
      </c>
      <c r="BLC81" s="6">
        <v>36341</v>
      </c>
      <c r="BLD81" s="1">
        <v>32.4375</v>
      </c>
      <c r="BLE81" s="1">
        <v>285147200</v>
      </c>
      <c r="BLF81" s="3">
        <f t="shared" si="707"/>
        <v>9249462300</v>
      </c>
      <c r="BLH81" s="6">
        <v>36341</v>
      </c>
      <c r="BLI81" s="1">
        <v>35.380000000000003</v>
      </c>
      <c r="BLJ81" s="1">
        <v>5065700</v>
      </c>
      <c r="BLK81" s="3">
        <f t="shared" si="708"/>
        <v>179224466</v>
      </c>
      <c r="BLM81" s="6">
        <v>36341</v>
      </c>
      <c r="BLN81" s="1">
        <v>28.625</v>
      </c>
      <c r="BLO81" s="1">
        <v>408164000</v>
      </c>
      <c r="BLP81" s="3">
        <f t="shared" si="709"/>
        <v>11683694500</v>
      </c>
      <c r="BLR81" s="6">
        <v>36341</v>
      </c>
      <c r="BLS81" s="1">
        <v>3.1875</v>
      </c>
      <c r="BLT81" s="1">
        <v>497462400</v>
      </c>
      <c r="BLU81" s="3">
        <f t="shared" si="710"/>
        <v>1585661400</v>
      </c>
      <c r="BLZ81" s="3" t="str">
        <f t="shared" si="711"/>
        <v/>
      </c>
      <c r="BME81" s="3" t="str">
        <f t="shared" si="712"/>
        <v/>
      </c>
      <c r="BMJ81" s="3" t="str">
        <f t="shared" si="713"/>
        <v/>
      </c>
      <c r="BML81" s="6">
        <v>36341</v>
      </c>
      <c r="BMM81" s="1">
        <v>13.541700000000001</v>
      </c>
      <c r="BMN81" s="1">
        <v>138012300</v>
      </c>
      <c r="BMO81" s="3">
        <f t="shared" si="714"/>
        <v>1868921162.9100001</v>
      </c>
      <c r="BMQ81" s="6">
        <v>36341</v>
      </c>
      <c r="BMR81" s="1">
        <v>6.5</v>
      </c>
      <c r="BMS81" s="1">
        <v>61397700</v>
      </c>
      <c r="BMT81" s="3">
        <f t="shared" si="715"/>
        <v>399085050</v>
      </c>
      <c r="BMY81" s="3" t="str">
        <f t="shared" si="716"/>
        <v/>
      </c>
      <c r="BND81" s="3" t="str">
        <f t="shared" si="717"/>
        <v/>
      </c>
      <c r="BNF81" s="6">
        <v>36341</v>
      </c>
      <c r="BNG81" s="1">
        <v>32.4375</v>
      </c>
      <c r="BNH81" s="1">
        <v>51749500</v>
      </c>
      <c r="BNI81" s="3">
        <f t="shared" si="718"/>
        <v>1678624406.25</v>
      </c>
      <c r="BNK81" s="6">
        <v>36341</v>
      </c>
      <c r="BNL81" s="1">
        <v>32.188000000000002</v>
      </c>
      <c r="BNM81" s="1">
        <v>235720800</v>
      </c>
      <c r="BNN81" s="3">
        <f t="shared" si="719"/>
        <v>7587381110.4000006</v>
      </c>
      <c r="BNP81" s="6">
        <v>36341</v>
      </c>
      <c r="BNQ81" s="1">
        <v>15.5625</v>
      </c>
      <c r="BNR81" s="1">
        <v>199866000</v>
      </c>
      <c r="BNS81" s="3">
        <f t="shared" si="720"/>
        <v>3110414625</v>
      </c>
      <c r="BNU81" s="6">
        <v>36341</v>
      </c>
      <c r="BNV81" s="1">
        <v>23.5</v>
      </c>
      <c r="BNW81" s="1">
        <v>11499200</v>
      </c>
      <c r="BNX81" s="3">
        <f t="shared" si="721"/>
        <v>270231200</v>
      </c>
      <c r="BNZ81" s="6">
        <v>36341</v>
      </c>
      <c r="BOA81" s="1">
        <v>13.5625</v>
      </c>
      <c r="BOB81" s="1">
        <v>179180800</v>
      </c>
      <c r="BOC81" s="3">
        <f t="shared" si="722"/>
        <v>2430139600</v>
      </c>
      <c r="BOH81" s="3" t="str">
        <f t="shared" si="723"/>
        <v/>
      </c>
      <c r="BOJ81" s="6">
        <v>36341</v>
      </c>
      <c r="BOK81" s="1">
        <v>17.803899999999999</v>
      </c>
      <c r="BOL81" s="1">
        <v>425433600</v>
      </c>
      <c r="BOM81" s="3">
        <f t="shared" si="724"/>
        <v>7574377271.039999</v>
      </c>
      <c r="BOO81" s="6">
        <v>36341</v>
      </c>
      <c r="BOP81" s="1">
        <v>15.021000000000001</v>
      </c>
      <c r="BOQ81" s="1">
        <v>362416800</v>
      </c>
      <c r="BOR81" s="3">
        <f t="shared" si="725"/>
        <v>5443862752.8000002</v>
      </c>
      <c r="BOT81" s="6">
        <v>36341</v>
      </c>
      <c r="BOU81" s="1">
        <v>7.9638</v>
      </c>
      <c r="BOV81" s="1">
        <v>1973669600</v>
      </c>
      <c r="BOW81" s="3">
        <f t="shared" si="726"/>
        <v>15717909960.48</v>
      </c>
      <c r="BPB81" s="3" t="str">
        <f t="shared" si="727"/>
        <v/>
      </c>
      <c r="BPG81" s="3" t="str">
        <f t="shared" si="728"/>
        <v/>
      </c>
      <c r="BPI81" s="6">
        <v>36341</v>
      </c>
      <c r="BPJ81" s="1">
        <v>36.333300000000001</v>
      </c>
      <c r="BPK81" s="1">
        <v>732378300</v>
      </c>
      <c r="BPL81" s="3">
        <f t="shared" si="729"/>
        <v>26609720487.389999</v>
      </c>
      <c r="BPQ81" s="3" t="str">
        <f t="shared" si="730"/>
        <v/>
      </c>
      <c r="BPS81" s="6">
        <v>36341</v>
      </c>
      <c r="BPT81" s="1">
        <v>18.468800000000002</v>
      </c>
      <c r="BPU81" s="1">
        <v>2131438800</v>
      </c>
      <c r="BPV81" s="3">
        <f t="shared" si="731"/>
        <v>39365116909.440002</v>
      </c>
      <c r="BQA81" s="3" t="str">
        <f t="shared" si="732"/>
        <v/>
      </c>
      <c r="BQF81" s="3" t="str">
        <f t="shared" si="733"/>
        <v/>
      </c>
      <c r="BQK81" s="3" t="str">
        <f t="shared" si="734"/>
        <v/>
      </c>
      <c r="BQM81" s="6">
        <v>36341</v>
      </c>
      <c r="BQN81" s="1">
        <v>10.269500000000001</v>
      </c>
      <c r="BQO81" s="1">
        <v>516696000</v>
      </c>
      <c r="BQP81" s="3">
        <f t="shared" si="735"/>
        <v>5306209572</v>
      </c>
      <c r="BQU81" s="3" t="str">
        <f t="shared" si="736"/>
        <v/>
      </c>
      <c r="BQW81" s="6">
        <v>36341</v>
      </c>
      <c r="BQX81" s="1">
        <v>1.6328</v>
      </c>
      <c r="BQY81" s="1">
        <v>595334400</v>
      </c>
      <c r="BQZ81" s="3">
        <f t="shared" si="737"/>
        <v>972062008.32000005</v>
      </c>
      <c r="BRB81" s="6">
        <v>36341</v>
      </c>
      <c r="BRC81" s="1">
        <v>1.5937999999999999</v>
      </c>
      <c r="BRD81" s="1">
        <v>165392400</v>
      </c>
      <c r="BRE81" s="3">
        <f t="shared" si="738"/>
        <v>263602407.11999997</v>
      </c>
      <c r="BRG81" s="6">
        <v>36341</v>
      </c>
      <c r="BRH81" s="1">
        <v>32.218800000000002</v>
      </c>
      <c r="BRI81" s="1">
        <v>3345229000</v>
      </c>
      <c r="BRJ81" s="3">
        <f t="shared" si="739"/>
        <v>107779264105.20001</v>
      </c>
      <c r="BRL81" s="6">
        <v>36341</v>
      </c>
      <c r="BRM81" s="1">
        <v>29.75</v>
      </c>
      <c r="BRN81" s="1">
        <v>2793873200</v>
      </c>
      <c r="BRO81" s="3">
        <f t="shared" si="740"/>
        <v>83117727700</v>
      </c>
      <c r="BRQ81" s="6">
        <v>36341</v>
      </c>
      <c r="BRR81" s="1">
        <v>9.2812999999999999</v>
      </c>
      <c r="BRS81" s="1">
        <v>5184658000</v>
      </c>
      <c r="BRT81" s="3">
        <f t="shared" si="741"/>
        <v>48120366295.400002</v>
      </c>
      <c r="BRV81" s="6">
        <v>36341</v>
      </c>
      <c r="BRW81" s="1">
        <v>47.531300000000002</v>
      </c>
      <c r="BRX81" s="1">
        <v>183254800</v>
      </c>
      <c r="BRY81" s="3">
        <f t="shared" si="742"/>
        <v>8710338875.2399998</v>
      </c>
      <c r="BSD81" s="3" t="str">
        <f t="shared" si="743"/>
        <v/>
      </c>
      <c r="BSF81" s="6">
        <v>36341</v>
      </c>
      <c r="BSG81" s="1">
        <v>21.375</v>
      </c>
      <c r="BSH81" s="1">
        <v>430145400</v>
      </c>
      <c r="BSI81" s="3">
        <f t="shared" si="744"/>
        <v>9194357925</v>
      </c>
      <c r="BSN81" s="3" t="str">
        <f t="shared" si="745"/>
        <v/>
      </c>
      <c r="BSS81" s="3" t="str">
        <f t="shared" si="746"/>
        <v/>
      </c>
      <c r="BSU81" s="6">
        <v>36341</v>
      </c>
      <c r="BSV81" s="1">
        <v>1.6539999999999999</v>
      </c>
      <c r="BSW81" s="1">
        <v>7929054000</v>
      </c>
      <c r="BSX81" s="3">
        <f t="shared" si="747"/>
        <v>13114655316</v>
      </c>
    </row>
    <row r="82" spans="5:1020 1025:1870" x14ac:dyDescent="0.2">
      <c r="E82" s="3" t="str">
        <f t="shared" si="374"/>
        <v/>
      </c>
      <c r="G82" s="6"/>
      <c r="J82" s="3" t="str">
        <f t="shared" si="375"/>
        <v/>
      </c>
      <c r="O82" s="3" t="str">
        <f t="shared" si="376"/>
        <v/>
      </c>
      <c r="T82" s="3" t="str">
        <f t="shared" si="377"/>
        <v/>
      </c>
      <c r="Y82" s="3" t="str">
        <f t="shared" si="378"/>
        <v/>
      </c>
      <c r="AA82" s="6">
        <v>36250</v>
      </c>
      <c r="AB82" s="1">
        <v>11.906250999999999</v>
      </c>
      <c r="AC82" s="1">
        <v>62550360</v>
      </c>
      <c r="AD82" s="3">
        <f t="shared" si="379"/>
        <v>744740286.30035996</v>
      </c>
      <c r="AF82" s="6">
        <v>35976</v>
      </c>
      <c r="AG82" s="1">
        <v>0.33</v>
      </c>
      <c r="AH82" s="1">
        <v>13028500</v>
      </c>
      <c r="AI82" s="3">
        <f t="shared" si="380"/>
        <v>4299405</v>
      </c>
      <c r="AK82" s="6">
        <v>36250</v>
      </c>
      <c r="AL82" s="1">
        <v>4593.7511000000004</v>
      </c>
      <c r="AM82" s="1">
        <v>1055</v>
      </c>
      <c r="AN82" s="3">
        <f t="shared" si="381"/>
        <v>4846407.4105000002</v>
      </c>
      <c r="AS82" s="3" t="str">
        <f t="shared" si="382"/>
        <v/>
      </c>
      <c r="AX82" s="3" t="str">
        <f t="shared" si="383"/>
        <v/>
      </c>
      <c r="BC82" s="3" t="str">
        <f t="shared" si="384"/>
        <v/>
      </c>
      <c r="BH82" s="3" t="str">
        <f t="shared" si="385"/>
        <v/>
      </c>
      <c r="BM82" s="3" t="str">
        <f t="shared" si="386"/>
        <v/>
      </c>
      <c r="BR82" s="3" t="str">
        <f t="shared" si="387"/>
        <v/>
      </c>
      <c r="BW82" s="3" t="str">
        <f t="shared" si="388"/>
        <v/>
      </c>
      <c r="CB82" s="3" t="str">
        <f t="shared" si="389"/>
        <v/>
      </c>
      <c r="CG82" s="3" t="str">
        <f t="shared" si="390"/>
        <v/>
      </c>
      <c r="CI82" s="6"/>
      <c r="CL82" s="3" t="str">
        <f t="shared" si="391"/>
        <v/>
      </c>
      <c r="CQ82" s="3" t="str">
        <f t="shared" si="392"/>
        <v/>
      </c>
      <c r="CV82" s="3" t="str">
        <f t="shared" si="393"/>
        <v/>
      </c>
      <c r="DA82" s="3" t="str">
        <f t="shared" si="394"/>
        <v/>
      </c>
      <c r="DC82" s="6">
        <v>36250</v>
      </c>
      <c r="DD82" s="1">
        <v>18.593800000000002</v>
      </c>
      <c r="DE82" s="1">
        <v>771150</v>
      </c>
      <c r="DF82" s="3">
        <f t="shared" si="395"/>
        <v>14338608.870000001</v>
      </c>
      <c r="DK82" s="3" t="str">
        <f t="shared" si="396"/>
        <v/>
      </c>
      <c r="DM82" s="6">
        <v>35976</v>
      </c>
      <c r="DN82" s="1">
        <v>475</v>
      </c>
      <c r="DO82" s="1">
        <v>3874</v>
      </c>
      <c r="DP82" s="3">
        <f t="shared" si="397"/>
        <v>1840150</v>
      </c>
      <c r="DR82" s="6">
        <v>36250</v>
      </c>
      <c r="DS82" s="1">
        <v>34.65</v>
      </c>
      <c r="DT82" s="1">
        <v>4349</v>
      </c>
      <c r="DU82" s="3">
        <f t="shared" si="398"/>
        <v>150692.85</v>
      </c>
      <c r="DZ82" s="3" t="str">
        <f t="shared" si="399"/>
        <v/>
      </c>
      <c r="EB82" s="6">
        <v>36250</v>
      </c>
      <c r="EC82" s="1">
        <v>13.5</v>
      </c>
      <c r="ED82" s="1">
        <v>72833</v>
      </c>
      <c r="EE82" s="3">
        <f t="shared" si="400"/>
        <v>983245.5</v>
      </c>
      <c r="EG82" s="6">
        <v>36250</v>
      </c>
      <c r="EH82" s="1">
        <v>367.49990000000003</v>
      </c>
      <c r="EI82" s="1">
        <v>33024</v>
      </c>
      <c r="EJ82" s="3">
        <f t="shared" si="401"/>
        <v>12136316.697600001</v>
      </c>
      <c r="EO82" s="3" t="str">
        <f t="shared" si="402"/>
        <v/>
      </c>
      <c r="ET82" s="3" t="str">
        <f t="shared" si="403"/>
        <v/>
      </c>
      <c r="EY82" s="3" t="str">
        <f t="shared" si="404"/>
        <v/>
      </c>
      <c r="FD82" s="3" t="str">
        <f t="shared" si="405"/>
        <v/>
      </c>
      <c r="FI82" s="3" t="str">
        <f t="shared" si="406"/>
        <v/>
      </c>
      <c r="FN82" s="3" t="str">
        <f t="shared" si="407"/>
        <v/>
      </c>
      <c r="FP82" s="6">
        <v>36250</v>
      </c>
      <c r="FQ82" s="1">
        <v>2.625</v>
      </c>
      <c r="FR82" s="1">
        <v>350700</v>
      </c>
      <c r="FS82" s="3">
        <f t="shared" si="408"/>
        <v>920587.5</v>
      </c>
      <c r="FU82" s="6">
        <v>36250</v>
      </c>
      <c r="FV82" s="1">
        <v>8800</v>
      </c>
      <c r="FW82" s="1">
        <v>125</v>
      </c>
      <c r="FX82" s="3">
        <f t="shared" si="409"/>
        <v>1100000</v>
      </c>
      <c r="GC82" s="3" t="str">
        <f t="shared" si="410"/>
        <v/>
      </c>
      <c r="GE82" s="6">
        <v>36160</v>
      </c>
      <c r="GF82" s="1">
        <v>600000.06000000006</v>
      </c>
      <c r="GG82" s="1">
        <v>16</v>
      </c>
      <c r="GH82" s="3">
        <f t="shared" si="411"/>
        <v>9600000.9600000009</v>
      </c>
      <c r="GM82" s="3" t="str">
        <f t="shared" si="412"/>
        <v/>
      </c>
      <c r="GR82" s="3" t="str">
        <f t="shared" si="413"/>
        <v/>
      </c>
      <c r="GW82" s="3" t="str">
        <f t="shared" si="414"/>
        <v/>
      </c>
      <c r="HB82" s="3" t="str">
        <f t="shared" si="415"/>
        <v/>
      </c>
      <c r="HG82" s="3" t="str">
        <f t="shared" si="416"/>
        <v/>
      </c>
      <c r="HL82" s="3" t="str">
        <f t="shared" si="417"/>
        <v/>
      </c>
      <c r="HN82" s="6">
        <v>36250</v>
      </c>
      <c r="HO82" s="1">
        <v>1.875</v>
      </c>
      <c r="HP82" s="1">
        <v>537000</v>
      </c>
      <c r="HQ82" s="3">
        <f t="shared" si="418"/>
        <v>1006875</v>
      </c>
      <c r="HS82" s="6">
        <v>36250</v>
      </c>
      <c r="HT82" s="1">
        <v>3.5</v>
      </c>
      <c r="HU82" s="1">
        <v>103686</v>
      </c>
      <c r="HV82" s="3">
        <f t="shared" si="419"/>
        <v>362901</v>
      </c>
      <c r="IA82" s="3" t="str">
        <f t="shared" si="420"/>
        <v/>
      </c>
      <c r="IC82" s="6">
        <v>36160</v>
      </c>
      <c r="ID82" s="1">
        <v>1.5</v>
      </c>
      <c r="IE82" s="1">
        <v>6462</v>
      </c>
      <c r="IF82" s="3">
        <f t="shared" si="421"/>
        <v>9693</v>
      </c>
      <c r="IH82" s="6">
        <v>36250</v>
      </c>
      <c r="II82" s="1">
        <v>78.75</v>
      </c>
      <c r="IJ82" s="1">
        <v>125693</v>
      </c>
      <c r="IK82" s="3">
        <f t="shared" si="422"/>
        <v>9898323.75</v>
      </c>
      <c r="IP82" s="3" t="str">
        <f t="shared" si="423"/>
        <v/>
      </c>
      <c r="IR82" s="6">
        <v>36250</v>
      </c>
      <c r="IS82" s="1">
        <v>8820.0035000000007</v>
      </c>
      <c r="IT82" s="1">
        <v>413</v>
      </c>
      <c r="IU82" s="3">
        <f t="shared" si="424"/>
        <v>3642661.4455000004</v>
      </c>
      <c r="IZ82" s="3" t="str">
        <f t="shared" si="425"/>
        <v/>
      </c>
      <c r="JE82" s="3" t="str">
        <f t="shared" si="426"/>
        <v/>
      </c>
      <c r="JG82" s="6">
        <v>36250</v>
      </c>
      <c r="JH82" s="1">
        <v>49.6875</v>
      </c>
      <c r="JI82" s="1">
        <v>11820580</v>
      </c>
      <c r="JJ82" s="3">
        <f t="shared" si="427"/>
        <v>587335068.75</v>
      </c>
      <c r="JO82" s="3" t="str">
        <f t="shared" si="428"/>
        <v/>
      </c>
      <c r="JT82" s="3" t="str">
        <f t="shared" si="429"/>
        <v/>
      </c>
      <c r="JY82" s="3" t="str">
        <f t="shared" si="430"/>
        <v/>
      </c>
      <c r="KA82" s="6">
        <v>35062</v>
      </c>
      <c r="KB82" s="1">
        <v>5</v>
      </c>
      <c r="KC82" s="1">
        <v>82700</v>
      </c>
      <c r="KD82" s="3">
        <f t="shared" si="431"/>
        <v>413500</v>
      </c>
      <c r="KI82" s="3" t="str">
        <f t="shared" si="432"/>
        <v/>
      </c>
      <c r="KN82" s="3" t="str">
        <f t="shared" si="433"/>
        <v/>
      </c>
      <c r="KS82" s="3" t="str">
        <f t="shared" si="434"/>
        <v/>
      </c>
      <c r="KX82" s="3" t="str">
        <f t="shared" si="435"/>
        <v/>
      </c>
      <c r="LC82" s="3" t="str">
        <f t="shared" si="436"/>
        <v/>
      </c>
      <c r="LE82" s="6">
        <v>36250</v>
      </c>
      <c r="LF82" s="1">
        <v>0.48</v>
      </c>
      <c r="LG82" s="1">
        <v>1900900</v>
      </c>
      <c r="LH82" s="3">
        <f t="shared" si="437"/>
        <v>912432</v>
      </c>
      <c r="LM82" s="3" t="str">
        <f t="shared" si="438"/>
        <v/>
      </c>
      <c r="LO82" s="6">
        <v>35885</v>
      </c>
      <c r="LP82" s="1">
        <v>1.25</v>
      </c>
      <c r="LQ82" s="1">
        <v>7100</v>
      </c>
      <c r="LR82" s="3">
        <f t="shared" si="439"/>
        <v>8875</v>
      </c>
      <c r="LW82" s="3" t="str">
        <f t="shared" si="440"/>
        <v/>
      </c>
      <c r="MB82" s="3" t="str">
        <f t="shared" si="441"/>
        <v/>
      </c>
      <c r="MG82" s="3" t="str">
        <f t="shared" si="442"/>
        <v/>
      </c>
      <c r="ML82" s="3" t="str">
        <f t="shared" si="443"/>
        <v/>
      </c>
      <c r="MQ82" s="3" t="str">
        <f t="shared" si="444"/>
        <v/>
      </c>
      <c r="MV82" s="3" t="str">
        <f t="shared" si="445"/>
        <v/>
      </c>
      <c r="NA82" s="3" t="str">
        <f t="shared" si="446"/>
        <v/>
      </c>
      <c r="NF82" s="3" t="str">
        <f t="shared" si="447"/>
        <v/>
      </c>
      <c r="NK82" s="3" t="str">
        <f t="shared" si="448"/>
        <v/>
      </c>
      <c r="NP82" s="3" t="str">
        <f t="shared" si="449"/>
        <v/>
      </c>
      <c r="NU82" s="3" t="str">
        <f t="shared" si="450"/>
        <v/>
      </c>
      <c r="NZ82" s="3" t="str">
        <f t="shared" si="451"/>
        <v/>
      </c>
      <c r="OB82" s="6">
        <v>36250</v>
      </c>
      <c r="OC82" s="1">
        <v>2.5</v>
      </c>
      <c r="OD82" s="1">
        <v>1057000</v>
      </c>
      <c r="OE82" s="3">
        <f t="shared" si="452"/>
        <v>2642500</v>
      </c>
      <c r="OG82" s="6">
        <v>36250</v>
      </c>
      <c r="OH82" s="1">
        <v>76.5625</v>
      </c>
      <c r="OI82" s="1">
        <v>79004</v>
      </c>
      <c r="OJ82" s="3">
        <f t="shared" si="453"/>
        <v>6048743.75</v>
      </c>
      <c r="OO82" s="3" t="str">
        <f t="shared" si="454"/>
        <v/>
      </c>
      <c r="OQ82" s="6">
        <v>36250</v>
      </c>
      <c r="OR82" s="1">
        <v>1859.9999</v>
      </c>
      <c r="OS82" s="1">
        <v>9230</v>
      </c>
      <c r="OT82" s="3">
        <f t="shared" si="455"/>
        <v>17167799.077</v>
      </c>
      <c r="OV82" s="6">
        <v>36250</v>
      </c>
      <c r="OW82" s="1">
        <v>1.5625</v>
      </c>
      <c r="OX82" s="1">
        <v>756100</v>
      </c>
      <c r="OY82" s="3">
        <f t="shared" si="456"/>
        <v>1181406.25</v>
      </c>
      <c r="PD82" s="3" t="str">
        <f t="shared" si="457"/>
        <v/>
      </c>
      <c r="PI82" s="3" t="str">
        <f t="shared" si="458"/>
        <v/>
      </c>
      <c r="PK82" s="6">
        <v>36250</v>
      </c>
      <c r="PL82" s="1">
        <v>0.5625</v>
      </c>
      <c r="PM82" s="1">
        <v>13600</v>
      </c>
      <c r="PN82" s="3">
        <f t="shared" si="459"/>
        <v>7650</v>
      </c>
      <c r="PS82" s="3" t="str">
        <f t="shared" si="460"/>
        <v/>
      </c>
      <c r="PX82" s="3" t="str">
        <f t="shared" si="461"/>
        <v/>
      </c>
      <c r="QC82" s="3" t="str">
        <f t="shared" si="462"/>
        <v/>
      </c>
      <c r="QE82" s="6">
        <v>36250</v>
      </c>
      <c r="QF82" s="1">
        <v>1.5</v>
      </c>
      <c r="QG82" s="1">
        <v>727600</v>
      </c>
      <c r="QH82" s="3">
        <f t="shared" si="463"/>
        <v>1091400</v>
      </c>
      <c r="QM82" s="3" t="str">
        <f t="shared" si="464"/>
        <v/>
      </c>
      <c r="QO82" s="6">
        <v>36250</v>
      </c>
      <c r="QP82" s="1">
        <v>8</v>
      </c>
      <c r="QQ82" s="1">
        <v>94000</v>
      </c>
      <c r="QR82" s="3">
        <f t="shared" si="465"/>
        <v>752000</v>
      </c>
      <c r="QT82" s="6">
        <v>36250</v>
      </c>
      <c r="QU82" s="1">
        <v>1493.7501</v>
      </c>
      <c r="QV82" s="1">
        <v>1831852</v>
      </c>
      <c r="QW82" s="3">
        <f t="shared" si="466"/>
        <v>2736329108.1851997</v>
      </c>
      <c r="RB82" s="3" t="str">
        <f t="shared" si="467"/>
        <v/>
      </c>
      <c r="RG82" s="3" t="str">
        <f t="shared" si="468"/>
        <v/>
      </c>
      <c r="RL82" s="3" t="str">
        <f t="shared" si="469"/>
        <v/>
      </c>
      <c r="RN82" s="6">
        <v>36250</v>
      </c>
      <c r="RO82" s="1">
        <v>100</v>
      </c>
      <c r="RP82" s="1">
        <v>3266680</v>
      </c>
      <c r="RQ82" s="3">
        <f t="shared" si="470"/>
        <v>326668000</v>
      </c>
      <c r="RV82" s="3" t="str">
        <f t="shared" si="471"/>
        <v/>
      </c>
      <c r="SA82" s="3" t="str">
        <f t="shared" si="472"/>
        <v/>
      </c>
      <c r="SF82" s="3" t="str">
        <f t="shared" si="473"/>
        <v/>
      </c>
      <c r="SH82" s="6">
        <v>36250</v>
      </c>
      <c r="SI82" s="1">
        <v>7.5</v>
      </c>
      <c r="SJ82" s="1">
        <v>64170</v>
      </c>
      <c r="SK82" s="3">
        <f t="shared" si="474"/>
        <v>481275</v>
      </c>
      <c r="SP82" s="3" t="str">
        <f t="shared" si="475"/>
        <v/>
      </c>
      <c r="SU82" s="3" t="str">
        <f t="shared" si="476"/>
        <v/>
      </c>
      <c r="SZ82" s="3" t="str">
        <f t="shared" si="477"/>
        <v/>
      </c>
      <c r="TE82" s="3" t="str">
        <f t="shared" si="478"/>
        <v/>
      </c>
      <c r="TJ82" s="3" t="str">
        <f t="shared" si="479"/>
        <v/>
      </c>
      <c r="TO82" s="3" t="str">
        <f t="shared" si="480"/>
        <v/>
      </c>
      <c r="TQ82" s="6">
        <v>36250</v>
      </c>
      <c r="TR82" s="1">
        <v>20.625</v>
      </c>
      <c r="TS82" s="1">
        <v>313073</v>
      </c>
      <c r="TT82" s="3">
        <f t="shared" si="481"/>
        <v>6457130.625</v>
      </c>
      <c r="TY82" s="3" t="str">
        <f t="shared" si="482"/>
        <v/>
      </c>
      <c r="UD82" s="3" t="str">
        <f t="shared" si="483"/>
        <v/>
      </c>
      <c r="UI82" s="3" t="str">
        <f t="shared" si="484"/>
        <v/>
      </c>
      <c r="UN82" s="3" t="str">
        <f t="shared" si="485"/>
        <v/>
      </c>
      <c r="UP82" s="6">
        <v>36250</v>
      </c>
      <c r="UQ82" s="1">
        <v>11.4688</v>
      </c>
      <c r="UR82" s="1">
        <v>40400</v>
      </c>
      <c r="US82" s="3">
        <f t="shared" si="486"/>
        <v>463339.52000000002</v>
      </c>
      <c r="UX82" s="3" t="str">
        <f t="shared" si="487"/>
        <v/>
      </c>
      <c r="VC82" s="3" t="str">
        <f t="shared" si="488"/>
        <v/>
      </c>
      <c r="VH82" s="3" t="str">
        <f t="shared" si="489"/>
        <v/>
      </c>
      <c r="VM82" s="3" t="str">
        <f t="shared" si="490"/>
        <v/>
      </c>
      <c r="VO82" s="6">
        <v>36250</v>
      </c>
      <c r="VP82" s="1">
        <v>582.03129999999999</v>
      </c>
      <c r="VQ82" s="1">
        <v>7196</v>
      </c>
      <c r="VR82" s="3">
        <f t="shared" si="491"/>
        <v>4188297.2347999997</v>
      </c>
      <c r="VW82" s="3" t="str">
        <f t="shared" si="492"/>
        <v/>
      </c>
      <c r="VY82" s="6">
        <v>36250</v>
      </c>
      <c r="VZ82" s="1">
        <v>5.25</v>
      </c>
      <c r="WA82" s="1">
        <v>1517000</v>
      </c>
      <c r="WB82" s="3">
        <f t="shared" si="493"/>
        <v>7964250</v>
      </c>
      <c r="WG82" s="3" t="str">
        <f t="shared" si="494"/>
        <v/>
      </c>
      <c r="WL82" s="3" t="str">
        <f t="shared" si="495"/>
        <v/>
      </c>
      <c r="WQ82" s="3" t="str">
        <f t="shared" si="496"/>
        <v/>
      </c>
      <c r="WV82" s="3" t="str">
        <f t="shared" si="497"/>
        <v/>
      </c>
      <c r="WX82" s="6">
        <v>36250</v>
      </c>
      <c r="WY82" s="1">
        <v>4</v>
      </c>
      <c r="WZ82" s="1">
        <v>57206900</v>
      </c>
      <c r="XA82" s="3">
        <f t="shared" si="498"/>
        <v>228827600</v>
      </c>
      <c r="XF82" s="3" t="str">
        <f t="shared" si="499"/>
        <v/>
      </c>
      <c r="XK82" s="3" t="str">
        <f t="shared" si="500"/>
        <v/>
      </c>
      <c r="XP82" s="3" t="str">
        <f t="shared" si="501"/>
        <v/>
      </c>
      <c r="XU82" s="3" t="str">
        <f t="shared" si="502"/>
        <v/>
      </c>
      <c r="XW82" s="6">
        <v>36250</v>
      </c>
      <c r="XX82" s="1">
        <v>2050</v>
      </c>
      <c r="XY82" s="1">
        <v>16072</v>
      </c>
      <c r="XZ82" s="3">
        <f t="shared" si="503"/>
        <v>32947600</v>
      </c>
      <c r="YE82" s="3" t="str">
        <f t="shared" si="504"/>
        <v/>
      </c>
      <c r="YJ82" s="3" t="str">
        <f t="shared" si="505"/>
        <v/>
      </c>
      <c r="YL82" s="6">
        <v>36250</v>
      </c>
      <c r="YM82" s="1">
        <v>4.1875</v>
      </c>
      <c r="YN82" s="1">
        <v>1167600</v>
      </c>
      <c r="YO82" s="3">
        <f t="shared" si="506"/>
        <v>4889325</v>
      </c>
      <c r="YT82" s="3" t="str">
        <f t="shared" si="507"/>
        <v/>
      </c>
      <c r="YY82" s="3" t="str">
        <f t="shared" si="508"/>
        <v/>
      </c>
      <c r="ZD82" s="3" t="str">
        <f t="shared" si="509"/>
        <v/>
      </c>
      <c r="ZI82" s="3" t="str">
        <f t="shared" si="510"/>
        <v/>
      </c>
      <c r="ZN82" s="3" t="str">
        <f t="shared" si="511"/>
        <v/>
      </c>
      <c r="ZS82" s="3" t="str">
        <f t="shared" si="512"/>
        <v/>
      </c>
      <c r="ZX82" s="3" t="str">
        <f t="shared" si="513"/>
        <v/>
      </c>
      <c r="AAC82" s="3" t="str">
        <f t="shared" si="514"/>
        <v/>
      </c>
      <c r="AAH82" s="3" t="str">
        <f t="shared" si="515"/>
        <v/>
      </c>
      <c r="AAM82" s="3" t="str">
        <f t="shared" si="516"/>
        <v/>
      </c>
      <c r="AAR82" s="3" t="str">
        <f t="shared" si="517"/>
        <v/>
      </c>
      <c r="AAW82" s="3" t="str">
        <f t="shared" si="518"/>
        <v/>
      </c>
      <c r="ABB82" s="3" t="str">
        <f t="shared" si="519"/>
        <v/>
      </c>
      <c r="ABG82" s="3" t="str">
        <f t="shared" si="520"/>
        <v/>
      </c>
      <c r="ABL82" s="3" t="str">
        <f t="shared" si="521"/>
        <v/>
      </c>
      <c r="ABN82" s="6">
        <v>36250</v>
      </c>
      <c r="ABO82" s="1">
        <v>5.75</v>
      </c>
      <c r="ABP82" s="1">
        <v>1457500</v>
      </c>
      <c r="ABQ82" s="3">
        <f t="shared" si="522"/>
        <v>8380625</v>
      </c>
      <c r="ABV82" s="3" t="str">
        <f t="shared" si="523"/>
        <v/>
      </c>
      <c r="ABX82" s="6">
        <v>36250</v>
      </c>
      <c r="ABY82" s="1">
        <v>5.1562999999999999</v>
      </c>
      <c r="ABZ82" s="1">
        <v>335880</v>
      </c>
      <c r="ACA82" s="3">
        <f t="shared" si="524"/>
        <v>1731898.044</v>
      </c>
      <c r="ACF82" s="3" t="str">
        <f t="shared" si="525"/>
        <v/>
      </c>
      <c r="ACK82" s="3" t="str">
        <f t="shared" si="526"/>
        <v/>
      </c>
      <c r="ACP82" s="3" t="str">
        <f t="shared" si="527"/>
        <v/>
      </c>
      <c r="ACU82" s="3" t="str">
        <f t="shared" si="528"/>
        <v/>
      </c>
      <c r="ACZ82" s="3" t="str">
        <f t="shared" si="529"/>
        <v/>
      </c>
      <c r="ADB82" s="6">
        <v>36250</v>
      </c>
      <c r="ADC82" s="1">
        <v>6</v>
      </c>
      <c r="ADD82" s="1">
        <v>23391600</v>
      </c>
      <c r="ADE82" s="3">
        <f t="shared" si="530"/>
        <v>140349600</v>
      </c>
      <c r="ADG82" s="6">
        <v>36250</v>
      </c>
      <c r="ADH82" s="1">
        <v>13.8125</v>
      </c>
      <c r="ADI82" s="1">
        <v>36171400</v>
      </c>
      <c r="ADJ82" s="3">
        <f t="shared" si="531"/>
        <v>499617462.5</v>
      </c>
      <c r="ADO82" s="3" t="str">
        <f t="shared" si="532"/>
        <v/>
      </c>
      <c r="ADT82" s="3" t="str">
        <f t="shared" si="533"/>
        <v/>
      </c>
      <c r="ADY82" s="3" t="str">
        <f t="shared" si="534"/>
        <v/>
      </c>
      <c r="AED82" s="3" t="str">
        <f t="shared" si="535"/>
        <v/>
      </c>
      <c r="AEF82" s="6">
        <v>36250</v>
      </c>
      <c r="AEG82" s="1">
        <v>7.9641000000000002</v>
      </c>
      <c r="AEH82" s="1">
        <v>46929</v>
      </c>
      <c r="AEI82" s="3">
        <f t="shared" si="536"/>
        <v>373747.24890000001</v>
      </c>
      <c r="AEN82" s="3" t="str">
        <f t="shared" si="537"/>
        <v/>
      </c>
      <c r="AES82" s="3" t="str">
        <f t="shared" si="538"/>
        <v/>
      </c>
      <c r="AEX82" s="3" t="str">
        <f t="shared" si="539"/>
        <v/>
      </c>
      <c r="AEZ82" s="6">
        <v>36250</v>
      </c>
      <c r="AFA82" s="1">
        <v>6.5076999999999998</v>
      </c>
      <c r="AFB82" s="1">
        <v>27826800</v>
      </c>
      <c r="AFC82" s="3">
        <f t="shared" si="540"/>
        <v>181088466.35999998</v>
      </c>
      <c r="AFH82" s="3" t="str">
        <f t="shared" si="541"/>
        <v/>
      </c>
      <c r="AFM82" s="3" t="str">
        <f t="shared" si="542"/>
        <v/>
      </c>
      <c r="AFR82" s="3" t="str">
        <f t="shared" si="543"/>
        <v/>
      </c>
      <c r="AFW82" s="3" t="str">
        <f t="shared" si="544"/>
        <v/>
      </c>
      <c r="AGB82" s="3" t="str">
        <f t="shared" si="545"/>
        <v/>
      </c>
      <c r="AGD82" s="6">
        <v>36250</v>
      </c>
      <c r="AGE82" s="1">
        <v>9.4486000000000008</v>
      </c>
      <c r="AGF82" s="1">
        <v>14304400</v>
      </c>
      <c r="AGG82" s="3">
        <f t="shared" si="546"/>
        <v>135156553.84</v>
      </c>
      <c r="AGL82" s="3" t="str">
        <f t="shared" si="547"/>
        <v/>
      </c>
      <c r="AGQ82" s="3" t="str">
        <f t="shared" si="548"/>
        <v/>
      </c>
      <c r="AGS82" s="6">
        <v>36250</v>
      </c>
      <c r="AGT82" s="1">
        <v>10.0625</v>
      </c>
      <c r="AGU82" s="1">
        <v>1035200</v>
      </c>
      <c r="AGV82" s="3">
        <f t="shared" si="549"/>
        <v>10416700</v>
      </c>
      <c r="AGX82" s="6">
        <v>36250</v>
      </c>
      <c r="AGY82" s="1">
        <v>22.5</v>
      </c>
      <c r="AGZ82" s="1">
        <v>16905900</v>
      </c>
      <c r="AHA82" s="3">
        <f t="shared" si="550"/>
        <v>380382750</v>
      </c>
      <c r="AHC82" s="6">
        <v>36250</v>
      </c>
      <c r="AHD82" s="1">
        <v>3.75</v>
      </c>
      <c r="AHE82" s="1">
        <v>1437500</v>
      </c>
      <c r="AHF82" s="3">
        <f t="shared" si="551"/>
        <v>5390625</v>
      </c>
      <c r="AHK82" s="3" t="str">
        <f t="shared" si="552"/>
        <v/>
      </c>
      <c r="AHP82" s="3" t="str">
        <f t="shared" si="553"/>
        <v/>
      </c>
      <c r="AHU82" s="3" t="str">
        <f t="shared" si="554"/>
        <v/>
      </c>
      <c r="AHZ82" s="3" t="str">
        <f t="shared" si="555"/>
        <v/>
      </c>
      <c r="AIE82" s="3" t="str">
        <f t="shared" si="556"/>
        <v/>
      </c>
      <c r="AIJ82" s="3" t="str">
        <f t="shared" si="557"/>
        <v/>
      </c>
      <c r="AIO82" s="3" t="str">
        <f t="shared" si="558"/>
        <v/>
      </c>
      <c r="AIT82" s="3" t="str">
        <f t="shared" si="559"/>
        <v/>
      </c>
      <c r="AIY82" s="3" t="str">
        <f t="shared" si="560"/>
        <v/>
      </c>
      <c r="AJD82" s="3" t="str">
        <f t="shared" si="561"/>
        <v/>
      </c>
      <c r="AJI82" s="3" t="str">
        <f t="shared" si="562"/>
        <v/>
      </c>
      <c r="AJN82" s="3" t="str">
        <f t="shared" si="563"/>
        <v/>
      </c>
      <c r="AJS82" s="3" t="str">
        <f t="shared" si="564"/>
        <v/>
      </c>
      <c r="AJX82" s="3" t="str">
        <f t="shared" si="565"/>
        <v/>
      </c>
      <c r="AKC82" s="3" t="str">
        <f t="shared" si="566"/>
        <v/>
      </c>
      <c r="AKH82" s="3" t="str">
        <f t="shared" si="567"/>
        <v/>
      </c>
      <c r="AKM82" s="3" t="str">
        <f t="shared" si="568"/>
        <v/>
      </c>
      <c r="AKR82" s="3" t="str">
        <f t="shared" si="569"/>
        <v/>
      </c>
      <c r="AKT82" s="6">
        <v>36250</v>
      </c>
      <c r="AKU82" s="1">
        <v>18.409099999999999</v>
      </c>
      <c r="AKV82" s="1">
        <v>349690</v>
      </c>
      <c r="AKW82" s="3">
        <f t="shared" si="570"/>
        <v>6437478.1789999995</v>
      </c>
      <c r="ALB82" s="3" t="str">
        <f t="shared" si="571"/>
        <v/>
      </c>
      <c r="ALG82" s="3" t="str">
        <f t="shared" si="572"/>
        <v/>
      </c>
      <c r="ALI82" s="6">
        <v>36250</v>
      </c>
      <c r="ALJ82" s="1">
        <v>1.5625</v>
      </c>
      <c r="ALK82" s="1">
        <v>11532000</v>
      </c>
      <c r="ALL82" s="3">
        <f t="shared" si="573"/>
        <v>18018750</v>
      </c>
      <c r="ALQ82" s="3" t="str">
        <f t="shared" si="574"/>
        <v/>
      </c>
      <c r="ALV82" s="3" t="str">
        <f t="shared" si="575"/>
        <v/>
      </c>
      <c r="AMA82" s="3" t="str">
        <f t="shared" si="576"/>
        <v/>
      </c>
      <c r="AMF82" s="3" t="str">
        <f t="shared" si="577"/>
        <v/>
      </c>
      <c r="AMK82" s="3" t="str">
        <f t="shared" si="578"/>
        <v/>
      </c>
      <c r="AMP82" s="3" t="str">
        <f t="shared" si="579"/>
        <v/>
      </c>
      <c r="AMU82" s="3" t="str">
        <f t="shared" si="580"/>
        <v/>
      </c>
      <c r="AMZ82" s="3" t="str">
        <f t="shared" si="581"/>
        <v/>
      </c>
      <c r="ANB82" s="6">
        <v>36250</v>
      </c>
      <c r="ANC82" s="1">
        <v>5.625</v>
      </c>
      <c r="AND82" s="1">
        <v>1355400</v>
      </c>
      <c r="ANE82" s="3">
        <f t="shared" si="582"/>
        <v>7624125</v>
      </c>
      <c r="ANJ82" s="3" t="str">
        <f t="shared" si="583"/>
        <v/>
      </c>
      <c r="ANO82" s="3" t="str">
        <f t="shared" si="584"/>
        <v/>
      </c>
      <c r="ANT82" s="3" t="str">
        <f t="shared" si="585"/>
        <v/>
      </c>
      <c r="ANV82" s="6">
        <v>36250</v>
      </c>
      <c r="ANW82" s="1">
        <v>1.375</v>
      </c>
      <c r="ANX82" s="1">
        <v>1468400</v>
      </c>
      <c r="ANY82" s="3">
        <f t="shared" si="586"/>
        <v>2019050</v>
      </c>
      <c r="AOD82" s="3" t="str">
        <f t="shared" si="587"/>
        <v/>
      </c>
      <c r="AOI82" s="3" t="str">
        <f t="shared" si="588"/>
        <v/>
      </c>
      <c r="AOK82" s="6">
        <v>36250</v>
      </c>
      <c r="AOL82" s="1">
        <v>350</v>
      </c>
      <c r="AOM82" s="1">
        <v>43388</v>
      </c>
      <c r="AON82" s="3">
        <f t="shared" si="589"/>
        <v>15185800</v>
      </c>
      <c r="AOS82" s="3" t="str">
        <f t="shared" si="590"/>
        <v/>
      </c>
      <c r="AOX82" s="3" t="str">
        <f t="shared" si="591"/>
        <v/>
      </c>
      <c r="APC82" s="3" t="str">
        <f t="shared" si="592"/>
        <v/>
      </c>
      <c r="APH82" s="3" t="str">
        <f t="shared" si="593"/>
        <v/>
      </c>
      <c r="APM82" s="3" t="str">
        <f t="shared" si="594"/>
        <v/>
      </c>
      <c r="APR82" s="3" t="str">
        <f t="shared" si="595"/>
        <v/>
      </c>
      <c r="APW82" s="3" t="str">
        <f t="shared" si="596"/>
        <v/>
      </c>
      <c r="AQB82" s="3" t="str">
        <f t="shared" si="597"/>
        <v/>
      </c>
      <c r="AQG82" s="3" t="str">
        <f t="shared" si="598"/>
        <v/>
      </c>
      <c r="AQL82" s="3" t="str">
        <f t="shared" si="599"/>
        <v/>
      </c>
      <c r="AQQ82" s="3" t="str">
        <f t="shared" si="600"/>
        <v/>
      </c>
      <c r="AQS82" s="6">
        <v>36250</v>
      </c>
      <c r="AQT82" s="1">
        <v>1.9375</v>
      </c>
      <c r="AQU82" s="1">
        <v>2909800</v>
      </c>
      <c r="AQV82" s="3">
        <f t="shared" si="601"/>
        <v>5637737.5</v>
      </c>
      <c r="ARA82" s="3" t="str">
        <f t="shared" si="602"/>
        <v/>
      </c>
      <c r="ARF82" s="3" t="str">
        <f t="shared" si="603"/>
        <v/>
      </c>
      <c r="ARH82" s="6">
        <v>36250</v>
      </c>
      <c r="ARI82" s="1">
        <v>3.8437999999999999</v>
      </c>
      <c r="ARJ82" s="1">
        <v>13658000</v>
      </c>
      <c r="ARK82" s="3">
        <f t="shared" si="604"/>
        <v>52498620.399999999</v>
      </c>
      <c r="ARP82" s="3" t="str">
        <f t="shared" si="605"/>
        <v/>
      </c>
      <c r="ARU82" s="3" t="str">
        <f t="shared" si="606"/>
        <v/>
      </c>
      <c r="ARZ82" s="3" t="str">
        <f t="shared" si="607"/>
        <v/>
      </c>
      <c r="ASE82" s="3" t="str">
        <f t="shared" si="608"/>
        <v/>
      </c>
      <c r="ASJ82" s="3" t="str">
        <f t="shared" si="609"/>
        <v/>
      </c>
      <c r="ASO82" s="3" t="str">
        <f t="shared" si="610"/>
        <v/>
      </c>
      <c r="AST82" s="3" t="str">
        <f t="shared" si="611"/>
        <v/>
      </c>
      <c r="ASY82" s="3" t="str">
        <f t="shared" si="612"/>
        <v/>
      </c>
      <c r="ATD82" s="3" t="str">
        <f t="shared" si="613"/>
        <v/>
      </c>
      <c r="ATI82" s="3" t="str">
        <f t="shared" si="614"/>
        <v/>
      </c>
      <c r="ATN82" s="3" t="str">
        <f t="shared" si="615"/>
        <v/>
      </c>
      <c r="ATS82" s="3" t="str">
        <f t="shared" si="616"/>
        <v/>
      </c>
      <c r="ATX82" s="3" t="str">
        <f t="shared" si="617"/>
        <v/>
      </c>
      <c r="ATZ82" s="6">
        <v>36250</v>
      </c>
      <c r="AUA82" s="1">
        <v>10.791700000000001</v>
      </c>
      <c r="AUB82" s="1">
        <v>1326000</v>
      </c>
      <c r="AUC82" s="3">
        <f t="shared" si="618"/>
        <v>14309794.200000001</v>
      </c>
      <c r="AUH82" s="3" t="str">
        <f t="shared" si="619"/>
        <v/>
      </c>
      <c r="AUM82" s="3" t="str">
        <f t="shared" si="620"/>
        <v/>
      </c>
      <c r="AUR82" s="3" t="str">
        <f t="shared" si="621"/>
        <v/>
      </c>
      <c r="AUW82" s="3" t="str">
        <f t="shared" si="622"/>
        <v/>
      </c>
      <c r="AVB82" s="3" t="str">
        <f t="shared" si="623"/>
        <v/>
      </c>
      <c r="AVD82" s="6">
        <v>36250</v>
      </c>
      <c r="AVE82" s="1">
        <v>16.093800000000002</v>
      </c>
      <c r="AVF82" s="1">
        <v>282455600</v>
      </c>
      <c r="AVG82" s="3">
        <f t="shared" si="624"/>
        <v>4545783935.2800007</v>
      </c>
      <c r="AVI82" s="6">
        <v>36250</v>
      </c>
      <c r="AVJ82" s="1">
        <v>20.854199999999999</v>
      </c>
      <c r="AVK82" s="1">
        <v>19794600</v>
      </c>
      <c r="AVL82" s="3">
        <f t="shared" si="625"/>
        <v>412800547.31999999</v>
      </c>
      <c r="AVQ82" s="3" t="str">
        <f t="shared" si="626"/>
        <v/>
      </c>
      <c r="AVV82" s="3" t="str">
        <f t="shared" si="627"/>
        <v/>
      </c>
      <c r="AWA82" s="3" t="str">
        <f t="shared" si="628"/>
        <v/>
      </c>
      <c r="AWF82" s="3" t="str">
        <f t="shared" si="629"/>
        <v/>
      </c>
      <c r="AWK82" s="3" t="str">
        <f t="shared" si="630"/>
        <v/>
      </c>
      <c r="AWP82" s="3" t="str">
        <f t="shared" si="631"/>
        <v/>
      </c>
      <c r="AWU82" s="3" t="str">
        <f t="shared" si="632"/>
        <v/>
      </c>
      <c r="AWZ82" s="3" t="str">
        <f t="shared" si="633"/>
        <v/>
      </c>
      <c r="AXE82" s="3" t="str">
        <f t="shared" si="634"/>
        <v/>
      </c>
      <c r="AXG82" s="6">
        <v>36250</v>
      </c>
      <c r="AXH82" s="1">
        <v>1.4062999999999999</v>
      </c>
      <c r="AXI82" s="1">
        <v>3703600</v>
      </c>
      <c r="AXJ82" s="3">
        <f t="shared" si="635"/>
        <v>5208372.68</v>
      </c>
      <c r="AXO82" s="3" t="str">
        <f t="shared" si="636"/>
        <v/>
      </c>
      <c r="AXT82" s="3" t="str">
        <f t="shared" si="637"/>
        <v/>
      </c>
      <c r="AXY82" s="3" t="str">
        <f t="shared" si="638"/>
        <v/>
      </c>
      <c r="AYD82" s="3" t="str">
        <f t="shared" si="639"/>
        <v/>
      </c>
      <c r="AYF82" s="6">
        <v>36250</v>
      </c>
      <c r="AYG82" s="1">
        <v>39</v>
      </c>
      <c r="AYH82" s="1">
        <v>54244100</v>
      </c>
      <c r="AYI82" s="3">
        <f t="shared" si="640"/>
        <v>2115519900</v>
      </c>
      <c r="AYN82" s="3" t="str">
        <f t="shared" si="641"/>
        <v/>
      </c>
      <c r="AYP82" s="6">
        <v>36250</v>
      </c>
      <c r="AYQ82" s="1">
        <v>12.25</v>
      </c>
      <c r="AYR82" s="1">
        <v>1604000</v>
      </c>
      <c r="AYS82" s="3">
        <f t="shared" si="642"/>
        <v>19649000</v>
      </c>
      <c r="AYX82" s="3" t="str">
        <f t="shared" si="643"/>
        <v/>
      </c>
      <c r="AYZ82" s="6">
        <v>36250</v>
      </c>
      <c r="AZA82" s="1">
        <v>65.452799999999996</v>
      </c>
      <c r="AZB82" s="1">
        <v>55267400</v>
      </c>
      <c r="AZC82" s="3">
        <f t="shared" si="644"/>
        <v>3617406078.7199998</v>
      </c>
      <c r="AZH82" s="3" t="str">
        <f t="shared" si="645"/>
        <v/>
      </c>
      <c r="AZJ82" s="6">
        <v>36250</v>
      </c>
      <c r="AZK82" s="1">
        <v>15.875</v>
      </c>
      <c r="AZL82" s="1">
        <v>41333200</v>
      </c>
      <c r="AZM82" s="3">
        <f t="shared" si="646"/>
        <v>656164550</v>
      </c>
      <c r="AZR82" s="3" t="str">
        <f t="shared" si="647"/>
        <v/>
      </c>
      <c r="AZT82" s="6">
        <v>36250</v>
      </c>
      <c r="AZU82" s="1">
        <v>9.25</v>
      </c>
      <c r="AZV82" s="1">
        <v>19453200</v>
      </c>
      <c r="AZW82" s="3">
        <f t="shared" si="648"/>
        <v>179942100</v>
      </c>
      <c r="BAB82" s="3" t="str">
        <f t="shared" si="649"/>
        <v/>
      </c>
      <c r="BAG82" s="3" t="str">
        <f t="shared" si="650"/>
        <v/>
      </c>
      <c r="BAL82" s="3" t="str">
        <f t="shared" si="651"/>
        <v/>
      </c>
      <c r="BAQ82" s="3" t="str">
        <f t="shared" si="652"/>
        <v/>
      </c>
      <c r="BAV82" s="3" t="str">
        <f t="shared" si="653"/>
        <v/>
      </c>
      <c r="BBA82" s="3" t="str">
        <f t="shared" si="654"/>
        <v/>
      </c>
      <c r="BBF82" s="3" t="str">
        <f t="shared" si="655"/>
        <v/>
      </c>
      <c r="BBK82" s="3" t="str">
        <f t="shared" si="656"/>
        <v/>
      </c>
      <c r="BBP82" s="3" t="str">
        <f t="shared" si="657"/>
        <v/>
      </c>
      <c r="BBU82" s="3" t="str">
        <f t="shared" si="658"/>
        <v/>
      </c>
      <c r="BBW82" s="6">
        <v>36250</v>
      </c>
      <c r="BBX82" s="1">
        <v>95.625</v>
      </c>
      <c r="BBY82" s="1">
        <v>37853008</v>
      </c>
      <c r="BBZ82" s="3">
        <f t="shared" si="659"/>
        <v>3619693890</v>
      </c>
      <c r="BCE82" s="3" t="str">
        <f t="shared" si="660"/>
        <v/>
      </c>
      <c r="BCJ82" s="3" t="str">
        <f t="shared" si="661"/>
        <v/>
      </c>
      <c r="BCO82" s="3" t="str">
        <f t="shared" si="662"/>
        <v/>
      </c>
      <c r="BCT82" s="3" t="str">
        <f t="shared" si="663"/>
        <v/>
      </c>
      <c r="BCY82" s="3" t="str">
        <f t="shared" si="664"/>
        <v/>
      </c>
      <c r="BDD82" s="3" t="str">
        <f t="shared" si="665"/>
        <v/>
      </c>
      <c r="BDI82" s="3" t="str">
        <f t="shared" si="666"/>
        <v/>
      </c>
      <c r="BDN82" s="3" t="str">
        <f t="shared" si="667"/>
        <v/>
      </c>
      <c r="BDS82" s="3" t="str">
        <f t="shared" si="668"/>
        <v/>
      </c>
      <c r="BDU82" s="6">
        <v>36250</v>
      </c>
      <c r="BDV82" s="1">
        <v>13.5625</v>
      </c>
      <c r="BDW82" s="1">
        <v>13077600</v>
      </c>
      <c r="BDX82" s="3">
        <f t="shared" si="669"/>
        <v>177364950</v>
      </c>
      <c r="BDZ82" s="6">
        <v>36250</v>
      </c>
      <c r="BEA82" s="1">
        <v>5.4062999999999999</v>
      </c>
      <c r="BEB82" s="1">
        <v>51203000</v>
      </c>
      <c r="BEC82" s="3">
        <f t="shared" si="670"/>
        <v>276818778.89999998</v>
      </c>
      <c r="BEH82" s="3" t="str">
        <f t="shared" si="671"/>
        <v/>
      </c>
      <c r="BEM82" s="3" t="str">
        <f t="shared" si="672"/>
        <v/>
      </c>
      <c r="BER82" s="3" t="str">
        <f t="shared" si="673"/>
        <v/>
      </c>
      <c r="BET82" s="6">
        <v>36250</v>
      </c>
      <c r="BEU82" s="1">
        <v>14.125</v>
      </c>
      <c r="BEV82" s="1">
        <v>38626000</v>
      </c>
      <c r="BEW82" s="3">
        <f t="shared" si="674"/>
        <v>545592250</v>
      </c>
      <c r="BEY82" s="6">
        <v>36250</v>
      </c>
      <c r="BEZ82" s="1">
        <v>10.9815</v>
      </c>
      <c r="BFA82" s="1">
        <v>12004538</v>
      </c>
      <c r="BFB82" s="3">
        <f t="shared" si="675"/>
        <v>131827834.04700001</v>
      </c>
      <c r="BFG82" s="3" t="str">
        <f t="shared" si="676"/>
        <v/>
      </c>
      <c r="BFL82" s="3" t="str">
        <f t="shared" si="677"/>
        <v/>
      </c>
      <c r="BFQ82" s="3" t="str">
        <f t="shared" si="678"/>
        <v/>
      </c>
      <c r="BFS82" s="6">
        <v>36250</v>
      </c>
      <c r="BFT82" s="1">
        <v>1.4321999999999999</v>
      </c>
      <c r="BFU82" s="1">
        <v>37758600</v>
      </c>
      <c r="BFV82" s="3">
        <f t="shared" si="679"/>
        <v>54077866.919999994</v>
      </c>
      <c r="BGA82" s="3" t="str">
        <f t="shared" si="680"/>
        <v/>
      </c>
      <c r="BGF82" s="3" t="str">
        <f t="shared" si="681"/>
        <v/>
      </c>
      <c r="BGK82" s="3" t="str">
        <f t="shared" si="682"/>
        <v/>
      </c>
      <c r="BGM82" s="6">
        <v>36250</v>
      </c>
      <c r="BGN82" s="1">
        <v>13.75</v>
      </c>
      <c r="BGO82" s="1">
        <v>6877900</v>
      </c>
      <c r="BGP82" s="3">
        <f t="shared" si="683"/>
        <v>94571125</v>
      </c>
      <c r="BGR82" s="6">
        <v>36250</v>
      </c>
      <c r="BGS82" s="1">
        <v>16.406300000000002</v>
      </c>
      <c r="BGT82" s="1">
        <v>79224400</v>
      </c>
      <c r="BGU82" s="3">
        <f t="shared" si="684"/>
        <v>1299779273.72</v>
      </c>
      <c r="BGZ82" s="3" t="str">
        <f t="shared" si="685"/>
        <v/>
      </c>
      <c r="BHB82" s="6"/>
      <c r="BHE82" s="3" t="str">
        <f t="shared" si="686"/>
        <v/>
      </c>
      <c r="BHJ82" s="3" t="str">
        <f t="shared" si="687"/>
        <v/>
      </c>
      <c r="BHL82" s="6">
        <v>36250</v>
      </c>
      <c r="BHM82" s="1">
        <v>12.75</v>
      </c>
      <c r="BHN82" s="1">
        <v>241753200</v>
      </c>
      <c r="BHO82" s="3">
        <f t="shared" si="688"/>
        <v>3082353300</v>
      </c>
      <c r="BHQ82" s="6">
        <v>36250</v>
      </c>
      <c r="BHR82" s="1">
        <v>3.9157000000000002</v>
      </c>
      <c r="BHS82" s="1">
        <v>106690800</v>
      </c>
      <c r="BHT82" s="3">
        <f t="shared" si="689"/>
        <v>417769165.56</v>
      </c>
      <c r="BHV82" s="6">
        <v>36250</v>
      </c>
      <c r="BHW82" s="1">
        <v>10.343999999999999</v>
      </c>
      <c r="BHX82" s="1">
        <v>16344800</v>
      </c>
      <c r="BHY82" s="3">
        <f t="shared" si="690"/>
        <v>169070611.19999999</v>
      </c>
      <c r="BID82" s="3" t="str">
        <f t="shared" si="691"/>
        <v/>
      </c>
      <c r="BII82" s="3" t="str">
        <f t="shared" si="692"/>
        <v/>
      </c>
      <c r="BIK82" s="6">
        <v>36250</v>
      </c>
      <c r="BIL82" s="1">
        <v>1.625</v>
      </c>
      <c r="BIM82" s="1">
        <v>38302800</v>
      </c>
      <c r="BIN82" s="3">
        <f t="shared" si="693"/>
        <v>62242050</v>
      </c>
      <c r="BIP82" s="6">
        <v>36250</v>
      </c>
      <c r="BIQ82" s="1">
        <v>44.875</v>
      </c>
      <c r="BIR82" s="1">
        <v>139986450</v>
      </c>
      <c r="BIS82" s="3">
        <f t="shared" si="694"/>
        <v>6281891943.75</v>
      </c>
      <c r="BIU82" s="6">
        <v>36250</v>
      </c>
      <c r="BIV82" s="1">
        <v>25.75</v>
      </c>
      <c r="BIW82" s="1">
        <v>101409100</v>
      </c>
      <c r="BIX82" s="3">
        <f t="shared" si="695"/>
        <v>2611284325</v>
      </c>
      <c r="BIZ82" s="6">
        <v>36250</v>
      </c>
      <c r="BJA82" s="1">
        <v>12.6563</v>
      </c>
      <c r="BJB82" s="1">
        <v>224929600</v>
      </c>
      <c r="BJC82" s="3">
        <f t="shared" si="696"/>
        <v>2846776496.48</v>
      </c>
      <c r="BJH82" s="3" t="str">
        <f t="shared" si="697"/>
        <v/>
      </c>
      <c r="BJJ82" s="6">
        <v>36250</v>
      </c>
      <c r="BJK82" s="1">
        <v>26.875</v>
      </c>
      <c r="BJL82" s="1">
        <v>79715400</v>
      </c>
      <c r="BJM82" s="3">
        <f t="shared" si="698"/>
        <v>2142351375</v>
      </c>
      <c r="BJR82" s="3" t="str">
        <f t="shared" si="699"/>
        <v/>
      </c>
      <c r="BJT82" s="6">
        <v>36250</v>
      </c>
      <c r="BJU82" s="1">
        <v>7.75</v>
      </c>
      <c r="BJV82" s="1">
        <v>496579200</v>
      </c>
      <c r="BJW82" s="3">
        <f t="shared" si="700"/>
        <v>3848488800</v>
      </c>
      <c r="BKB82" s="3" t="str">
        <f t="shared" si="701"/>
        <v/>
      </c>
      <c r="BKG82" s="3" t="str">
        <f t="shared" si="702"/>
        <v/>
      </c>
      <c r="BKI82" s="6">
        <v>36250</v>
      </c>
      <c r="BKJ82" s="1">
        <v>27.0625</v>
      </c>
      <c r="BKK82" s="1">
        <v>193048600</v>
      </c>
      <c r="BKL82" s="3">
        <f t="shared" si="703"/>
        <v>5224377737.5</v>
      </c>
      <c r="BKQ82" s="3" t="str">
        <f t="shared" si="704"/>
        <v/>
      </c>
      <c r="BKV82" s="3" t="str">
        <f t="shared" si="705"/>
        <v/>
      </c>
      <c r="BKX82" s="6">
        <v>36250</v>
      </c>
      <c r="BKY82" s="1">
        <v>58.594000000000001</v>
      </c>
      <c r="BKZ82" s="1">
        <v>81745400</v>
      </c>
      <c r="BLA82" s="3">
        <f t="shared" si="706"/>
        <v>4789789967.6000004</v>
      </c>
      <c r="BLC82" s="6">
        <v>36250</v>
      </c>
      <c r="BLD82" s="1">
        <v>24.281300000000002</v>
      </c>
      <c r="BLE82" s="1">
        <v>312403600</v>
      </c>
      <c r="BLF82" s="3">
        <f t="shared" si="707"/>
        <v>7585565532.6800003</v>
      </c>
      <c r="BLH82" s="6">
        <v>36250</v>
      </c>
      <c r="BLI82" s="1">
        <v>26.13</v>
      </c>
      <c r="BLJ82" s="1">
        <v>2915700</v>
      </c>
      <c r="BLK82" s="3">
        <f t="shared" si="708"/>
        <v>76187241</v>
      </c>
      <c r="BLM82" s="6">
        <v>36250</v>
      </c>
      <c r="BLN82" s="1">
        <v>20.281300000000002</v>
      </c>
      <c r="BLO82" s="1">
        <v>530376600</v>
      </c>
      <c r="BLP82" s="3">
        <f t="shared" si="709"/>
        <v>10756726937.580002</v>
      </c>
      <c r="BLR82" s="6">
        <v>36250</v>
      </c>
      <c r="BLS82" s="1">
        <v>2.1172</v>
      </c>
      <c r="BLT82" s="1">
        <v>512324800</v>
      </c>
      <c r="BLU82" s="3">
        <f t="shared" si="710"/>
        <v>1084694066.5599999</v>
      </c>
      <c r="BLZ82" s="3" t="str">
        <f t="shared" si="711"/>
        <v/>
      </c>
      <c r="BME82" s="3" t="str">
        <f t="shared" si="712"/>
        <v/>
      </c>
      <c r="BMJ82" s="3" t="str">
        <f t="shared" si="713"/>
        <v/>
      </c>
      <c r="BML82" s="6">
        <v>36250</v>
      </c>
      <c r="BMM82" s="1">
        <v>9.375</v>
      </c>
      <c r="BMN82" s="1">
        <v>147777000</v>
      </c>
      <c r="BMO82" s="3">
        <f t="shared" si="714"/>
        <v>1385409375</v>
      </c>
      <c r="BMQ82" s="6">
        <v>36250</v>
      </c>
      <c r="BMR82" s="1">
        <v>7.875</v>
      </c>
      <c r="BMS82" s="1">
        <v>105233700</v>
      </c>
      <c r="BMT82" s="3">
        <f t="shared" si="715"/>
        <v>828715387.5</v>
      </c>
      <c r="BMY82" s="3" t="str">
        <f t="shared" si="716"/>
        <v/>
      </c>
      <c r="BND82" s="3" t="str">
        <f t="shared" si="717"/>
        <v/>
      </c>
      <c r="BNF82" s="6">
        <v>36250</v>
      </c>
      <c r="BNG82" s="1">
        <v>31.0625</v>
      </c>
      <c r="BNH82" s="1">
        <v>60973400</v>
      </c>
      <c r="BNI82" s="3">
        <f t="shared" si="718"/>
        <v>1893986237.5</v>
      </c>
      <c r="BNK82" s="6">
        <v>36250</v>
      </c>
      <c r="BNL82" s="1">
        <v>66</v>
      </c>
      <c r="BNM82" s="1">
        <v>173338600</v>
      </c>
      <c r="BNN82" s="3">
        <f t="shared" si="719"/>
        <v>11440347600</v>
      </c>
      <c r="BNP82" s="6">
        <v>36250</v>
      </c>
      <c r="BNQ82" s="1">
        <v>9.6667000000000005</v>
      </c>
      <c r="BNR82" s="1">
        <v>237765900</v>
      </c>
      <c r="BNS82" s="3">
        <f t="shared" si="720"/>
        <v>2298411625.5300002</v>
      </c>
      <c r="BNU82" s="6">
        <v>36250</v>
      </c>
      <c r="BNV82" s="1">
        <v>20.75</v>
      </c>
      <c r="BNW82" s="1">
        <v>8387300</v>
      </c>
      <c r="BNX82" s="3">
        <f t="shared" si="721"/>
        <v>174036475</v>
      </c>
      <c r="BNZ82" s="6">
        <v>36250</v>
      </c>
      <c r="BOA82" s="1">
        <v>11.875</v>
      </c>
      <c r="BOB82" s="1">
        <v>222165200</v>
      </c>
      <c r="BOC82" s="3">
        <f t="shared" si="722"/>
        <v>2638211750</v>
      </c>
      <c r="BOH82" s="3" t="str">
        <f t="shared" si="723"/>
        <v/>
      </c>
      <c r="BOJ82" s="6">
        <v>36250</v>
      </c>
      <c r="BOK82" s="1">
        <v>12.013199999999999</v>
      </c>
      <c r="BOL82" s="1">
        <v>450339000</v>
      </c>
      <c r="BOM82" s="3">
        <f t="shared" si="724"/>
        <v>5410012474.8000002</v>
      </c>
      <c r="BOO82" s="6">
        <v>36250</v>
      </c>
      <c r="BOP82" s="1">
        <v>16.957999999999998</v>
      </c>
      <c r="BOQ82" s="1">
        <v>407572200</v>
      </c>
      <c r="BOR82" s="3">
        <f t="shared" si="725"/>
        <v>6911609367.5999994</v>
      </c>
      <c r="BOT82" s="6">
        <v>36250</v>
      </c>
      <c r="BOU82" s="1">
        <v>7.2240000000000002</v>
      </c>
      <c r="BOV82" s="1">
        <v>2168659200</v>
      </c>
      <c r="BOW82" s="3">
        <f t="shared" si="726"/>
        <v>15666394060.800001</v>
      </c>
      <c r="BPB82" s="3" t="str">
        <f t="shared" si="727"/>
        <v/>
      </c>
      <c r="BPG82" s="3" t="str">
        <f t="shared" si="728"/>
        <v/>
      </c>
      <c r="BPI82" s="6">
        <v>36250</v>
      </c>
      <c r="BPJ82" s="1">
        <v>32.041699999999999</v>
      </c>
      <c r="BPK82" s="1">
        <v>404956200</v>
      </c>
      <c r="BPL82" s="3">
        <f t="shared" si="729"/>
        <v>12975485073.539999</v>
      </c>
      <c r="BPQ82" s="3" t="str">
        <f t="shared" si="730"/>
        <v/>
      </c>
      <c r="BPS82" s="6">
        <v>36250</v>
      </c>
      <c r="BPT82" s="1">
        <v>15.421900000000001</v>
      </c>
      <c r="BPU82" s="1">
        <v>2443181200</v>
      </c>
      <c r="BPV82" s="3">
        <f t="shared" si="731"/>
        <v>37678496148.279999</v>
      </c>
      <c r="BQA82" s="3" t="str">
        <f t="shared" si="732"/>
        <v/>
      </c>
      <c r="BQF82" s="3" t="str">
        <f t="shared" si="733"/>
        <v/>
      </c>
      <c r="BQK82" s="3" t="str">
        <f t="shared" si="734"/>
        <v/>
      </c>
      <c r="BQM82" s="6">
        <v>36250</v>
      </c>
      <c r="BQN82" s="1">
        <v>7.0937999999999999</v>
      </c>
      <c r="BQO82" s="1">
        <v>445101600</v>
      </c>
      <c r="BQP82" s="3">
        <f t="shared" si="735"/>
        <v>3157461730.0799999</v>
      </c>
      <c r="BQU82" s="3" t="str">
        <f t="shared" si="736"/>
        <v/>
      </c>
      <c r="BQW82" s="6">
        <v>36250</v>
      </c>
      <c r="BQX82" s="1">
        <v>1.4218999999999999</v>
      </c>
      <c r="BQY82" s="1">
        <v>1001836800</v>
      </c>
      <c r="BQZ82" s="3">
        <f t="shared" si="737"/>
        <v>1424511745.9199998</v>
      </c>
      <c r="BRB82" s="6">
        <v>36250</v>
      </c>
      <c r="BRC82" s="1">
        <v>1.7604</v>
      </c>
      <c r="BRD82" s="1">
        <v>236134800</v>
      </c>
      <c r="BRE82" s="3">
        <f t="shared" si="738"/>
        <v>415691701.92000002</v>
      </c>
      <c r="BRG82" s="6">
        <v>36250</v>
      </c>
      <c r="BRH82" s="1">
        <v>27.390599999999999</v>
      </c>
      <c r="BRI82" s="1">
        <v>4042093200</v>
      </c>
      <c r="BRJ82" s="3">
        <f t="shared" si="739"/>
        <v>110715358003.92</v>
      </c>
      <c r="BRL82" s="6">
        <v>36250</v>
      </c>
      <c r="BRM82" s="1">
        <v>29.718800000000002</v>
      </c>
      <c r="BRN82" s="1">
        <v>4546902000</v>
      </c>
      <c r="BRO82" s="3">
        <f t="shared" si="740"/>
        <v>135128471157.60001</v>
      </c>
      <c r="BRQ82" s="6">
        <v>36250</v>
      </c>
      <c r="BRR82" s="1">
        <v>6.6093999999999999</v>
      </c>
      <c r="BRS82" s="1">
        <v>4286576400</v>
      </c>
      <c r="BRT82" s="3">
        <f t="shared" si="741"/>
        <v>28331698058.16</v>
      </c>
      <c r="BRV82" s="6">
        <v>36250</v>
      </c>
      <c r="BRW82" s="1">
        <v>44.375</v>
      </c>
      <c r="BRX82" s="1">
        <v>176517800</v>
      </c>
      <c r="BRY82" s="3">
        <f t="shared" si="742"/>
        <v>7832977375</v>
      </c>
      <c r="BSD82" s="3" t="str">
        <f t="shared" si="743"/>
        <v/>
      </c>
      <c r="BSF82" s="6">
        <v>36250</v>
      </c>
      <c r="BSG82" s="1">
        <v>17.531300000000002</v>
      </c>
      <c r="BSH82" s="1">
        <v>535732200</v>
      </c>
      <c r="BSI82" s="3">
        <f t="shared" si="744"/>
        <v>9392081917.8600006</v>
      </c>
      <c r="BSN82" s="3" t="str">
        <f t="shared" si="745"/>
        <v/>
      </c>
      <c r="BSS82" s="3" t="str">
        <f t="shared" si="746"/>
        <v/>
      </c>
      <c r="BSU82" s="6">
        <v>36250</v>
      </c>
      <c r="BSV82" s="1">
        <v>1.2835000000000001</v>
      </c>
      <c r="BSW82" s="1">
        <v>8298981600</v>
      </c>
      <c r="BSX82" s="3">
        <f t="shared" si="747"/>
        <v>10651742883.6</v>
      </c>
    </row>
    <row r="83" spans="5:1020 1025:1870" x14ac:dyDescent="0.2">
      <c r="E83" s="3" t="str">
        <f t="shared" si="374"/>
        <v/>
      </c>
      <c r="J83" s="3" t="str">
        <f t="shared" si="375"/>
        <v/>
      </c>
      <c r="O83" s="3" t="str">
        <f t="shared" si="376"/>
        <v/>
      </c>
      <c r="T83" s="3" t="str">
        <f t="shared" si="377"/>
        <v/>
      </c>
      <c r="Y83" s="3" t="str">
        <f t="shared" si="378"/>
        <v/>
      </c>
      <c r="AA83" s="6">
        <v>36160</v>
      </c>
      <c r="AB83" s="1">
        <v>4.125</v>
      </c>
      <c r="AC83" s="1">
        <v>4800366</v>
      </c>
      <c r="AD83" s="3">
        <f t="shared" si="379"/>
        <v>19801509.75</v>
      </c>
      <c r="AF83" s="6">
        <v>35885</v>
      </c>
      <c r="AG83" s="1">
        <v>2.53125</v>
      </c>
      <c r="AH83" s="1">
        <v>5921800</v>
      </c>
      <c r="AI83" s="3">
        <f t="shared" si="380"/>
        <v>14989556.25</v>
      </c>
      <c r="AK83" s="6">
        <v>36160</v>
      </c>
      <c r="AL83" s="1">
        <v>3187.5007999999998</v>
      </c>
      <c r="AM83" s="1">
        <v>1469</v>
      </c>
      <c r="AN83" s="3">
        <f t="shared" si="381"/>
        <v>4682438.6751999995</v>
      </c>
      <c r="AS83" s="3" t="str">
        <f t="shared" si="382"/>
        <v/>
      </c>
      <c r="AX83" s="3" t="str">
        <f t="shared" si="383"/>
        <v/>
      </c>
      <c r="BC83" s="3" t="str">
        <f t="shared" si="384"/>
        <v/>
      </c>
      <c r="BH83" s="3" t="str">
        <f t="shared" si="385"/>
        <v/>
      </c>
      <c r="BM83" s="3" t="str">
        <f t="shared" si="386"/>
        <v/>
      </c>
      <c r="BR83" s="3" t="str">
        <f t="shared" si="387"/>
        <v/>
      </c>
      <c r="BW83" s="3" t="str">
        <f t="shared" si="388"/>
        <v/>
      </c>
      <c r="CB83" s="3" t="str">
        <f t="shared" si="389"/>
        <v/>
      </c>
      <c r="CG83" s="3" t="str">
        <f t="shared" si="390"/>
        <v/>
      </c>
      <c r="CI83" s="6"/>
      <c r="CL83" s="3" t="str">
        <f t="shared" si="391"/>
        <v/>
      </c>
      <c r="CQ83" s="3" t="str">
        <f t="shared" si="392"/>
        <v/>
      </c>
      <c r="CV83" s="3" t="str">
        <f t="shared" si="393"/>
        <v/>
      </c>
      <c r="DA83" s="3" t="str">
        <f t="shared" si="394"/>
        <v/>
      </c>
      <c r="DC83" s="6">
        <v>36160</v>
      </c>
      <c r="DD83" s="1">
        <v>13.125</v>
      </c>
      <c r="DE83" s="1">
        <v>406270</v>
      </c>
      <c r="DF83" s="3">
        <f t="shared" si="395"/>
        <v>5332293.75</v>
      </c>
      <c r="DK83" s="3" t="str">
        <f t="shared" si="396"/>
        <v/>
      </c>
      <c r="DM83" s="6">
        <v>35885</v>
      </c>
      <c r="DN83" s="1">
        <v>437.5</v>
      </c>
      <c r="DO83" s="1">
        <v>288</v>
      </c>
      <c r="DP83" s="3">
        <f t="shared" si="397"/>
        <v>126000</v>
      </c>
      <c r="DR83" s="6">
        <v>36160</v>
      </c>
      <c r="DS83" s="1">
        <v>34.65</v>
      </c>
      <c r="DT83" s="1">
        <v>2799</v>
      </c>
      <c r="DU83" s="3">
        <f t="shared" si="398"/>
        <v>96985.349999999991</v>
      </c>
      <c r="DZ83" s="3" t="str">
        <f t="shared" si="399"/>
        <v/>
      </c>
      <c r="EB83" s="6">
        <v>36160</v>
      </c>
      <c r="EC83" s="1">
        <v>15</v>
      </c>
      <c r="ED83" s="1">
        <v>136400</v>
      </c>
      <c r="EE83" s="3">
        <f t="shared" si="400"/>
        <v>2046000</v>
      </c>
      <c r="EG83" s="6">
        <v>36160</v>
      </c>
      <c r="EH83" s="1">
        <v>322.49990000000003</v>
      </c>
      <c r="EI83" s="1">
        <v>34109</v>
      </c>
      <c r="EJ83" s="3">
        <f t="shared" si="401"/>
        <v>11000149.089100001</v>
      </c>
      <c r="EO83" s="3" t="str">
        <f t="shared" si="402"/>
        <v/>
      </c>
      <c r="ET83" s="3" t="str">
        <f t="shared" si="403"/>
        <v/>
      </c>
      <c r="EY83" s="3" t="str">
        <f t="shared" si="404"/>
        <v/>
      </c>
      <c r="FD83" s="3" t="str">
        <f t="shared" si="405"/>
        <v/>
      </c>
      <c r="FI83" s="3" t="str">
        <f t="shared" si="406"/>
        <v/>
      </c>
      <c r="FN83" s="3" t="str">
        <f t="shared" si="407"/>
        <v/>
      </c>
      <c r="FP83" s="6">
        <v>36160</v>
      </c>
      <c r="FQ83" s="1">
        <v>2.5</v>
      </c>
      <c r="FR83" s="1">
        <v>3891300</v>
      </c>
      <c r="FS83" s="3">
        <f t="shared" si="408"/>
        <v>9728250</v>
      </c>
      <c r="FU83" s="6">
        <v>36160</v>
      </c>
      <c r="FV83" s="1">
        <v>6400</v>
      </c>
      <c r="FW83" s="1">
        <v>26</v>
      </c>
      <c r="FX83" s="3">
        <f t="shared" si="409"/>
        <v>166400</v>
      </c>
      <c r="GC83" s="3" t="str">
        <f t="shared" si="410"/>
        <v/>
      </c>
      <c r="GE83" s="6">
        <v>36068</v>
      </c>
      <c r="GF83" s="1">
        <v>487500.04879999999</v>
      </c>
      <c r="GG83" s="1">
        <v>8</v>
      </c>
      <c r="GH83" s="3">
        <f t="shared" si="411"/>
        <v>3900000.3903999999</v>
      </c>
      <c r="GM83" s="3" t="str">
        <f t="shared" si="412"/>
        <v/>
      </c>
      <c r="GR83" s="3" t="str">
        <f t="shared" si="413"/>
        <v/>
      </c>
      <c r="GW83" s="3" t="str">
        <f t="shared" si="414"/>
        <v/>
      </c>
      <c r="HB83" s="3" t="str">
        <f t="shared" si="415"/>
        <v/>
      </c>
      <c r="HG83" s="3" t="str">
        <f t="shared" si="416"/>
        <v/>
      </c>
      <c r="HL83" s="3" t="str">
        <f t="shared" si="417"/>
        <v/>
      </c>
      <c r="HN83" s="6">
        <v>36160</v>
      </c>
      <c r="HO83" s="1">
        <v>2.9062999999999999</v>
      </c>
      <c r="HP83" s="1">
        <v>1183933</v>
      </c>
      <c r="HQ83" s="3">
        <f t="shared" si="418"/>
        <v>3440864.4778999998</v>
      </c>
      <c r="HS83" s="6">
        <v>36160</v>
      </c>
      <c r="HT83" s="1">
        <v>3.7187999999999999</v>
      </c>
      <c r="HU83" s="1">
        <v>113514</v>
      </c>
      <c r="HV83" s="3">
        <f t="shared" si="419"/>
        <v>422135.86319999996</v>
      </c>
      <c r="IA83" s="3" t="str">
        <f t="shared" si="420"/>
        <v/>
      </c>
      <c r="IC83" s="6">
        <v>36068</v>
      </c>
      <c r="ID83" s="1">
        <v>3.125</v>
      </c>
      <c r="IE83" s="1">
        <v>2678</v>
      </c>
      <c r="IF83" s="3">
        <f t="shared" si="421"/>
        <v>8368.75</v>
      </c>
      <c r="IH83" s="6">
        <v>36160</v>
      </c>
      <c r="II83" s="1">
        <v>78.281199999999998</v>
      </c>
      <c r="IJ83" s="1">
        <v>22280</v>
      </c>
      <c r="IK83" s="3">
        <f t="shared" si="422"/>
        <v>1744105.1359999999</v>
      </c>
      <c r="IP83" s="3" t="str">
        <f t="shared" si="423"/>
        <v/>
      </c>
      <c r="IR83" s="6">
        <v>36160</v>
      </c>
      <c r="IS83" s="1">
        <v>7350.0029000000004</v>
      </c>
      <c r="IT83" s="1">
        <v>13</v>
      </c>
      <c r="IU83" s="3">
        <f t="shared" si="424"/>
        <v>95550.037700000001</v>
      </c>
      <c r="IZ83" s="3" t="str">
        <f t="shared" si="425"/>
        <v/>
      </c>
      <c r="JE83" s="3" t="str">
        <f t="shared" si="426"/>
        <v/>
      </c>
      <c r="JG83" s="6">
        <v>36160</v>
      </c>
      <c r="JH83" s="1">
        <v>110.625</v>
      </c>
      <c r="JI83" s="1">
        <v>8340700</v>
      </c>
      <c r="JJ83" s="3">
        <f t="shared" si="427"/>
        <v>922689937.5</v>
      </c>
      <c r="JO83" s="3" t="str">
        <f t="shared" si="428"/>
        <v/>
      </c>
      <c r="JT83" s="3" t="str">
        <f t="shared" si="429"/>
        <v/>
      </c>
      <c r="JY83" s="3" t="str">
        <f t="shared" si="430"/>
        <v/>
      </c>
      <c r="KA83" s="6">
        <v>34971</v>
      </c>
      <c r="KB83" s="1">
        <v>5.25</v>
      </c>
      <c r="KC83" s="1">
        <v>48800</v>
      </c>
      <c r="KD83" s="3">
        <f t="shared" si="431"/>
        <v>256200</v>
      </c>
      <c r="KI83" s="3" t="str">
        <f t="shared" si="432"/>
        <v/>
      </c>
      <c r="KN83" s="3" t="str">
        <f t="shared" si="433"/>
        <v/>
      </c>
      <c r="KS83" s="3" t="str">
        <f t="shared" si="434"/>
        <v/>
      </c>
      <c r="KX83" s="3" t="str">
        <f t="shared" si="435"/>
        <v/>
      </c>
      <c r="LC83" s="3" t="str">
        <f t="shared" si="436"/>
        <v/>
      </c>
      <c r="LE83" s="6">
        <v>36160</v>
      </c>
      <c r="LF83" s="1">
        <v>1.1400000000000001</v>
      </c>
      <c r="LG83" s="1">
        <v>3111100</v>
      </c>
      <c r="LH83" s="3">
        <f t="shared" si="437"/>
        <v>3546654.0000000005</v>
      </c>
      <c r="LM83" s="3" t="str">
        <f t="shared" si="438"/>
        <v/>
      </c>
      <c r="LO83" s="6">
        <v>35795</v>
      </c>
      <c r="LP83" s="1">
        <v>1.3125</v>
      </c>
      <c r="LQ83" s="1">
        <v>41200</v>
      </c>
      <c r="LR83" s="3">
        <f t="shared" si="439"/>
        <v>54075</v>
      </c>
      <c r="LW83" s="3" t="str">
        <f t="shared" si="440"/>
        <v/>
      </c>
      <c r="MB83" s="3" t="str">
        <f t="shared" si="441"/>
        <v/>
      </c>
      <c r="MG83" s="3" t="str">
        <f t="shared" si="442"/>
        <v/>
      </c>
      <c r="ML83" s="3" t="str">
        <f t="shared" si="443"/>
        <v/>
      </c>
      <c r="MQ83" s="3" t="str">
        <f t="shared" si="444"/>
        <v/>
      </c>
      <c r="MV83" s="3" t="str">
        <f t="shared" si="445"/>
        <v/>
      </c>
      <c r="NA83" s="3" t="str">
        <f t="shared" si="446"/>
        <v/>
      </c>
      <c r="NF83" s="3" t="str">
        <f t="shared" si="447"/>
        <v/>
      </c>
      <c r="NK83" s="3" t="str">
        <f t="shared" si="448"/>
        <v/>
      </c>
      <c r="NP83" s="3" t="str">
        <f t="shared" si="449"/>
        <v/>
      </c>
      <c r="NU83" s="3" t="str">
        <f t="shared" si="450"/>
        <v/>
      </c>
      <c r="NZ83" s="3" t="str">
        <f t="shared" si="451"/>
        <v/>
      </c>
      <c r="OB83" s="6">
        <v>36160</v>
      </c>
      <c r="OC83" s="1">
        <v>2.25</v>
      </c>
      <c r="OD83" s="1">
        <v>731700</v>
      </c>
      <c r="OE83" s="3">
        <f t="shared" si="452"/>
        <v>1646325</v>
      </c>
      <c r="OG83" s="6">
        <v>36160</v>
      </c>
      <c r="OH83" s="1">
        <v>57.8125</v>
      </c>
      <c r="OI83" s="1">
        <v>46040</v>
      </c>
      <c r="OJ83" s="3">
        <f t="shared" si="453"/>
        <v>2661687.5</v>
      </c>
      <c r="OO83" s="3" t="str">
        <f t="shared" si="454"/>
        <v/>
      </c>
      <c r="OQ83" s="6">
        <v>36160</v>
      </c>
      <c r="OR83" s="1">
        <v>2579.9998000000001</v>
      </c>
      <c r="OS83" s="1">
        <v>47300</v>
      </c>
      <c r="OT83" s="3">
        <f t="shared" si="455"/>
        <v>122033990.54000001</v>
      </c>
      <c r="OV83" s="6">
        <v>36160</v>
      </c>
      <c r="OW83" s="1">
        <v>1.75</v>
      </c>
      <c r="OX83" s="1">
        <v>535100</v>
      </c>
      <c r="OY83" s="3">
        <f t="shared" si="456"/>
        <v>936425</v>
      </c>
      <c r="PD83" s="3" t="str">
        <f t="shared" si="457"/>
        <v/>
      </c>
      <c r="PI83" s="3" t="str">
        <f t="shared" si="458"/>
        <v/>
      </c>
      <c r="PK83" s="6">
        <v>36160</v>
      </c>
      <c r="PL83" s="1">
        <v>0.875</v>
      </c>
      <c r="PM83" s="1">
        <v>22000</v>
      </c>
      <c r="PN83" s="3">
        <f t="shared" si="459"/>
        <v>19250</v>
      </c>
      <c r="PS83" s="3" t="str">
        <f t="shared" si="460"/>
        <v/>
      </c>
      <c r="PX83" s="3" t="str">
        <f t="shared" si="461"/>
        <v/>
      </c>
      <c r="QC83" s="3" t="str">
        <f t="shared" si="462"/>
        <v/>
      </c>
      <c r="QE83" s="6">
        <v>36160</v>
      </c>
      <c r="QF83" s="1">
        <v>1.1875</v>
      </c>
      <c r="QG83" s="1">
        <v>593100</v>
      </c>
      <c r="QH83" s="3">
        <f t="shared" si="463"/>
        <v>704306.25</v>
      </c>
      <c r="QM83" s="3" t="str">
        <f t="shared" si="464"/>
        <v/>
      </c>
      <c r="QO83" s="6">
        <v>36160</v>
      </c>
      <c r="QP83" s="1">
        <v>8.4375</v>
      </c>
      <c r="QQ83" s="1">
        <v>314700</v>
      </c>
      <c r="QR83" s="3">
        <f t="shared" si="465"/>
        <v>2655281.25</v>
      </c>
      <c r="QT83" s="6">
        <v>36160</v>
      </c>
      <c r="QU83" s="1">
        <v>800.00009999999997</v>
      </c>
      <c r="QV83" s="1">
        <v>2147932</v>
      </c>
      <c r="QW83" s="3">
        <f t="shared" si="466"/>
        <v>1718345814.7932</v>
      </c>
      <c r="RB83" s="3" t="str">
        <f t="shared" si="467"/>
        <v/>
      </c>
      <c r="RG83" s="3" t="str">
        <f t="shared" si="468"/>
        <v/>
      </c>
      <c r="RL83" s="3" t="str">
        <f t="shared" si="469"/>
        <v/>
      </c>
      <c r="RN83" s="6">
        <v>36160</v>
      </c>
      <c r="RO83" s="1">
        <v>38.75</v>
      </c>
      <c r="RP83" s="1">
        <v>722600</v>
      </c>
      <c r="RQ83" s="3">
        <f t="shared" si="470"/>
        <v>28000750</v>
      </c>
      <c r="RV83" s="3" t="str">
        <f t="shared" si="471"/>
        <v/>
      </c>
      <c r="SA83" s="3" t="str">
        <f t="shared" si="472"/>
        <v/>
      </c>
      <c r="SF83" s="3" t="str">
        <f t="shared" si="473"/>
        <v/>
      </c>
      <c r="SH83" s="6">
        <v>36160</v>
      </c>
      <c r="SI83" s="1">
        <v>5.9375</v>
      </c>
      <c r="SJ83" s="1">
        <v>336280</v>
      </c>
      <c r="SK83" s="3">
        <f t="shared" si="474"/>
        <v>1996662.5</v>
      </c>
      <c r="SP83" s="3" t="str">
        <f t="shared" si="475"/>
        <v/>
      </c>
      <c r="SU83" s="3" t="str">
        <f t="shared" si="476"/>
        <v/>
      </c>
      <c r="SZ83" s="3" t="str">
        <f t="shared" si="477"/>
        <v/>
      </c>
      <c r="TE83" s="3" t="str">
        <f t="shared" si="478"/>
        <v/>
      </c>
      <c r="TJ83" s="3" t="str">
        <f t="shared" si="479"/>
        <v/>
      </c>
      <c r="TO83" s="3" t="str">
        <f t="shared" si="480"/>
        <v/>
      </c>
      <c r="TQ83" s="6">
        <v>36160</v>
      </c>
      <c r="TR83" s="1">
        <v>20.968699999999998</v>
      </c>
      <c r="TS83" s="1">
        <v>615346</v>
      </c>
      <c r="TT83" s="3">
        <f t="shared" si="481"/>
        <v>12903005.6702</v>
      </c>
      <c r="TY83" s="3" t="str">
        <f t="shared" si="482"/>
        <v/>
      </c>
      <c r="UD83" s="3" t="str">
        <f t="shared" si="483"/>
        <v/>
      </c>
      <c r="UI83" s="3" t="str">
        <f t="shared" si="484"/>
        <v/>
      </c>
      <c r="UN83" s="3" t="str">
        <f t="shared" si="485"/>
        <v/>
      </c>
      <c r="UP83" s="6">
        <v>36160</v>
      </c>
      <c r="UQ83" s="1">
        <v>11.5</v>
      </c>
      <c r="UR83" s="1">
        <v>30000</v>
      </c>
      <c r="US83" s="3">
        <f t="shared" si="486"/>
        <v>345000</v>
      </c>
      <c r="UX83" s="3" t="str">
        <f t="shared" si="487"/>
        <v/>
      </c>
      <c r="VC83" s="3" t="str">
        <f t="shared" si="488"/>
        <v/>
      </c>
      <c r="VH83" s="3" t="str">
        <f t="shared" si="489"/>
        <v/>
      </c>
      <c r="VM83" s="3" t="str">
        <f t="shared" si="490"/>
        <v/>
      </c>
      <c r="VO83" s="6">
        <v>36160</v>
      </c>
      <c r="VP83" s="1">
        <v>953.125</v>
      </c>
      <c r="VQ83" s="1">
        <v>10794</v>
      </c>
      <c r="VR83" s="3">
        <f t="shared" si="491"/>
        <v>10288031.25</v>
      </c>
      <c r="VW83" s="3" t="str">
        <f t="shared" si="492"/>
        <v/>
      </c>
      <c r="VY83" s="6">
        <v>36160</v>
      </c>
      <c r="VZ83" s="1">
        <v>6.125</v>
      </c>
      <c r="WA83" s="1">
        <v>1123800</v>
      </c>
      <c r="WB83" s="3">
        <f t="shared" si="493"/>
        <v>6883275</v>
      </c>
      <c r="WG83" s="3" t="str">
        <f t="shared" si="494"/>
        <v/>
      </c>
      <c r="WL83" s="3" t="str">
        <f t="shared" si="495"/>
        <v/>
      </c>
      <c r="WQ83" s="3" t="str">
        <f t="shared" si="496"/>
        <v/>
      </c>
      <c r="WV83" s="3" t="str">
        <f t="shared" si="497"/>
        <v/>
      </c>
      <c r="WX83" s="6">
        <v>36160</v>
      </c>
      <c r="WY83" s="1">
        <v>2.5937999999999999</v>
      </c>
      <c r="WZ83" s="1">
        <v>40263100</v>
      </c>
      <c r="XA83" s="3">
        <f t="shared" si="498"/>
        <v>104434428.78</v>
      </c>
      <c r="XF83" s="3" t="str">
        <f t="shared" si="499"/>
        <v/>
      </c>
      <c r="XK83" s="3" t="str">
        <f t="shared" si="500"/>
        <v/>
      </c>
      <c r="XP83" s="3" t="str">
        <f t="shared" si="501"/>
        <v/>
      </c>
      <c r="XU83" s="3" t="str">
        <f t="shared" si="502"/>
        <v/>
      </c>
      <c r="XW83" s="6">
        <v>36160</v>
      </c>
      <c r="XX83" s="1">
        <v>3100</v>
      </c>
      <c r="XY83" s="1">
        <v>17365</v>
      </c>
      <c r="XZ83" s="3">
        <f t="shared" si="503"/>
        <v>53831500</v>
      </c>
      <c r="YE83" s="3" t="str">
        <f t="shared" si="504"/>
        <v/>
      </c>
      <c r="YJ83" s="3" t="str">
        <f t="shared" si="505"/>
        <v/>
      </c>
      <c r="YL83" s="6">
        <v>36160</v>
      </c>
      <c r="YM83" s="1">
        <v>4.25</v>
      </c>
      <c r="YN83" s="1">
        <v>2281500</v>
      </c>
      <c r="YO83" s="3">
        <f t="shared" si="506"/>
        <v>9696375</v>
      </c>
      <c r="YT83" s="3" t="str">
        <f t="shared" si="507"/>
        <v/>
      </c>
      <c r="YY83" s="3" t="str">
        <f t="shared" si="508"/>
        <v/>
      </c>
      <c r="ZD83" s="3" t="str">
        <f t="shared" si="509"/>
        <v/>
      </c>
      <c r="ZI83" s="3" t="str">
        <f t="shared" si="510"/>
        <v/>
      </c>
      <c r="ZN83" s="3" t="str">
        <f t="shared" si="511"/>
        <v/>
      </c>
      <c r="ZS83" s="3" t="str">
        <f t="shared" si="512"/>
        <v/>
      </c>
      <c r="ZX83" s="3" t="str">
        <f t="shared" si="513"/>
        <v/>
      </c>
      <c r="AAC83" s="3" t="str">
        <f t="shared" si="514"/>
        <v/>
      </c>
      <c r="AAH83" s="3" t="str">
        <f t="shared" si="515"/>
        <v/>
      </c>
      <c r="AAM83" s="3" t="str">
        <f t="shared" si="516"/>
        <v/>
      </c>
      <c r="AAR83" s="3" t="str">
        <f t="shared" si="517"/>
        <v/>
      </c>
      <c r="AAW83" s="3" t="str">
        <f t="shared" si="518"/>
        <v/>
      </c>
      <c r="ABB83" s="3" t="str">
        <f t="shared" si="519"/>
        <v/>
      </c>
      <c r="ABG83" s="3" t="str">
        <f t="shared" si="520"/>
        <v/>
      </c>
      <c r="ABL83" s="3" t="str">
        <f t="shared" si="521"/>
        <v/>
      </c>
      <c r="ABN83" s="6">
        <v>36160</v>
      </c>
      <c r="ABO83" s="1">
        <v>6.375</v>
      </c>
      <c r="ABP83" s="1">
        <v>1520800</v>
      </c>
      <c r="ABQ83" s="3">
        <f t="shared" si="522"/>
        <v>9695100</v>
      </c>
      <c r="ABV83" s="3" t="str">
        <f t="shared" si="523"/>
        <v/>
      </c>
      <c r="ABX83" s="6">
        <v>36160</v>
      </c>
      <c r="ABY83" s="1">
        <v>5.625</v>
      </c>
      <c r="ABZ83" s="1">
        <v>238420</v>
      </c>
      <c r="ACA83" s="3">
        <f t="shared" si="524"/>
        <v>1341112.5</v>
      </c>
      <c r="ACF83" s="3" t="str">
        <f t="shared" si="525"/>
        <v/>
      </c>
      <c r="ACK83" s="3" t="str">
        <f t="shared" si="526"/>
        <v/>
      </c>
      <c r="ACP83" s="3" t="str">
        <f t="shared" si="527"/>
        <v/>
      </c>
      <c r="ACU83" s="3" t="str">
        <f t="shared" si="528"/>
        <v/>
      </c>
      <c r="ACZ83" s="3" t="str">
        <f t="shared" si="529"/>
        <v/>
      </c>
      <c r="ADB83" s="6">
        <v>36160</v>
      </c>
      <c r="ADC83" s="1">
        <v>2.875</v>
      </c>
      <c r="ADD83" s="1">
        <v>18955800</v>
      </c>
      <c r="ADE83" s="3">
        <f t="shared" si="530"/>
        <v>54497925</v>
      </c>
      <c r="ADG83" s="6">
        <v>36160</v>
      </c>
      <c r="ADH83" s="1">
        <v>9.375</v>
      </c>
      <c r="ADI83" s="1">
        <v>14541800</v>
      </c>
      <c r="ADJ83" s="3">
        <f t="shared" si="531"/>
        <v>136329375</v>
      </c>
      <c r="ADO83" s="3" t="str">
        <f t="shared" si="532"/>
        <v/>
      </c>
      <c r="ADT83" s="3" t="str">
        <f t="shared" si="533"/>
        <v/>
      </c>
      <c r="ADY83" s="3" t="str">
        <f t="shared" si="534"/>
        <v/>
      </c>
      <c r="AED83" s="3" t="str">
        <f t="shared" si="535"/>
        <v/>
      </c>
      <c r="AEF83" s="6">
        <v>36160</v>
      </c>
      <c r="AEG83" s="1">
        <v>8.7258999999999993</v>
      </c>
      <c r="AEH83" s="1">
        <v>51676</v>
      </c>
      <c r="AEI83" s="3">
        <f t="shared" si="536"/>
        <v>450919.60839999997</v>
      </c>
      <c r="AEN83" s="3" t="str">
        <f t="shared" si="537"/>
        <v/>
      </c>
      <c r="AES83" s="3" t="str">
        <f t="shared" si="538"/>
        <v/>
      </c>
      <c r="AEX83" s="3" t="str">
        <f t="shared" si="539"/>
        <v/>
      </c>
      <c r="AEZ83" s="6">
        <v>36160</v>
      </c>
      <c r="AFA83" s="1">
        <v>9.2492000000000001</v>
      </c>
      <c r="AFB83" s="1">
        <v>15772000</v>
      </c>
      <c r="AFC83" s="3">
        <f t="shared" si="540"/>
        <v>145878382.40000001</v>
      </c>
      <c r="AFH83" s="3" t="str">
        <f t="shared" si="541"/>
        <v/>
      </c>
      <c r="AFM83" s="3" t="str">
        <f t="shared" si="542"/>
        <v/>
      </c>
      <c r="AFR83" s="3" t="str">
        <f t="shared" si="543"/>
        <v/>
      </c>
      <c r="AFW83" s="3" t="str">
        <f t="shared" si="544"/>
        <v/>
      </c>
      <c r="AGB83" s="3" t="str">
        <f t="shared" si="545"/>
        <v/>
      </c>
      <c r="AGD83" s="6">
        <v>36160</v>
      </c>
      <c r="AGE83" s="1">
        <v>10.2753</v>
      </c>
      <c r="AGF83" s="1">
        <v>85204500</v>
      </c>
      <c r="AGG83" s="3">
        <f t="shared" si="546"/>
        <v>875501798.85000002</v>
      </c>
      <c r="AGL83" s="3" t="str">
        <f t="shared" si="547"/>
        <v/>
      </c>
      <c r="AGQ83" s="3" t="str">
        <f t="shared" si="548"/>
        <v/>
      </c>
      <c r="AGS83" s="6">
        <v>36160</v>
      </c>
      <c r="AGT83" s="1">
        <v>7.875</v>
      </c>
      <c r="AGU83" s="1">
        <v>945800</v>
      </c>
      <c r="AGV83" s="3">
        <f t="shared" si="549"/>
        <v>7448175</v>
      </c>
      <c r="AGX83" s="6">
        <v>36160</v>
      </c>
      <c r="AGY83" s="1">
        <v>9.125</v>
      </c>
      <c r="AGZ83" s="1">
        <v>4699900</v>
      </c>
      <c r="AHA83" s="3">
        <f t="shared" si="550"/>
        <v>42886587.5</v>
      </c>
      <c r="AHC83" s="6">
        <v>36160</v>
      </c>
      <c r="AHD83" s="1">
        <v>6</v>
      </c>
      <c r="AHE83" s="1">
        <v>958000</v>
      </c>
      <c r="AHF83" s="3">
        <f t="shared" si="551"/>
        <v>5748000</v>
      </c>
      <c r="AHK83" s="3" t="str">
        <f t="shared" si="552"/>
        <v/>
      </c>
      <c r="AHP83" s="3" t="str">
        <f t="shared" si="553"/>
        <v/>
      </c>
      <c r="AHU83" s="3" t="str">
        <f t="shared" si="554"/>
        <v/>
      </c>
      <c r="AHZ83" s="3" t="str">
        <f t="shared" si="555"/>
        <v/>
      </c>
      <c r="AIE83" s="3" t="str">
        <f t="shared" si="556"/>
        <v/>
      </c>
      <c r="AIJ83" s="3" t="str">
        <f t="shared" si="557"/>
        <v/>
      </c>
      <c r="AIO83" s="3" t="str">
        <f t="shared" si="558"/>
        <v/>
      </c>
      <c r="AIT83" s="3" t="str">
        <f t="shared" si="559"/>
        <v/>
      </c>
      <c r="AIY83" s="3" t="str">
        <f t="shared" si="560"/>
        <v/>
      </c>
      <c r="AJD83" s="3" t="str">
        <f t="shared" si="561"/>
        <v/>
      </c>
      <c r="AJI83" s="3" t="str">
        <f t="shared" si="562"/>
        <v/>
      </c>
      <c r="AJN83" s="3" t="str">
        <f t="shared" si="563"/>
        <v/>
      </c>
      <c r="AJS83" s="3" t="str">
        <f t="shared" si="564"/>
        <v/>
      </c>
      <c r="AJX83" s="3" t="str">
        <f t="shared" si="565"/>
        <v/>
      </c>
      <c r="AKC83" s="3" t="str">
        <f t="shared" si="566"/>
        <v/>
      </c>
      <c r="AKH83" s="3" t="str">
        <f t="shared" si="567"/>
        <v/>
      </c>
      <c r="AKM83" s="3" t="str">
        <f t="shared" si="568"/>
        <v/>
      </c>
      <c r="AKR83" s="3" t="str">
        <f t="shared" si="569"/>
        <v/>
      </c>
      <c r="AKT83" s="6">
        <v>36160</v>
      </c>
      <c r="AKU83" s="1">
        <v>12.7273</v>
      </c>
      <c r="AKV83" s="1">
        <v>87945</v>
      </c>
      <c r="AKW83" s="3">
        <f t="shared" si="570"/>
        <v>1119302.3984999999</v>
      </c>
      <c r="ALB83" s="3" t="str">
        <f t="shared" si="571"/>
        <v/>
      </c>
      <c r="ALG83" s="3" t="str">
        <f t="shared" si="572"/>
        <v/>
      </c>
      <c r="ALI83" s="6">
        <v>36160</v>
      </c>
      <c r="ALJ83" s="1">
        <v>1.0625</v>
      </c>
      <c r="ALK83" s="1">
        <v>11784600</v>
      </c>
      <c r="ALL83" s="3">
        <f t="shared" si="573"/>
        <v>12521137.5</v>
      </c>
      <c r="ALQ83" s="3" t="str">
        <f t="shared" si="574"/>
        <v/>
      </c>
      <c r="ALV83" s="3" t="str">
        <f t="shared" si="575"/>
        <v/>
      </c>
      <c r="AMA83" s="3" t="str">
        <f t="shared" si="576"/>
        <v/>
      </c>
      <c r="AMF83" s="3" t="str">
        <f t="shared" si="577"/>
        <v/>
      </c>
      <c r="AMK83" s="3" t="str">
        <f t="shared" si="578"/>
        <v/>
      </c>
      <c r="AMP83" s="3" t="str">
        <f t="shared" si="579"/>
        <v/>
      </c>
      <c r="AMU83" s="3" t="str">
        <f t="shared" si="580"/>
        <v/>
      </c>
      <c r="AMZ83" s="3" t="str">
        <f t="shared" si="581"/>
        <v/>
      </c>
      <c r="ANB83" s="6">
        <v>36160</v>
      </c>
      <c r="ANC83" s="1">
        <v>7.8125</v>
      </c>
      <c r="AND83" s="1">
        <v>2208800</v>
      </c>
      <c r="ANE83" s="3">
        <f t="shared" si="582"/>
        <v>17256250</v>
      </c>
      <c r="ANJ83" s="3" t="str">
        <f t="shared" si="583"/>
        <v/>
      </c>
      <c r="ANO83" s="3" t="str">
        <f t="shared" si="584"/>
        <v/>
      </c>
      <c r="ANT83" s="3" t="str">
        <f t="shared" si="585"/>
        <v/>
      </c>
      <c r="ANV83" s="6">
        <v>36160</v>
      </c>
      <c r="ANW83" s="1">
        <v>1.4687999999999999</v>
      </c>
      <c r="ANX83" s="1">
        <v>5563200</v>
      </c>
      <c r="ANY83" s="3">
        <f t="shared" si="586"/>
        <v>8171228.1599999992</v>
      </c>
      <c r="AOD83" s="3" t="str">
        <f t="shared" si="587"/>
        <v/>
      </c>
      <c r="AOI83" s="3" t="str">
        <f t="shared" si="588"/>
        <v/>
      </c>
      <c r="AOK83" s="6">
        <v>36160</v>
      </c>
      <c r="AOL83" s="1">
        <v>430</v>
      </c>
      <c r="AOM83" s="1">
        <v>66401</v>
      </c>
      <c r="AON83" s="3">
        <f t="shared" si="589"/>
        <v>28552430</v>
      </c>
      <c r="AOS83" s="3" t="str">
        <f t="shared" si="590"/>
        <v/>
      </c>
      <c r="AOX83" s="3" t="str">
        <f t="shared" si="591"/>
        <v/>
      </c>
      <c r="APC83" s="3" t="str">
        <f t="shared" si="592"/>
        <v/>
      </c>
      <c r="APH83" s="3" t="str">
        <f t="shared" si="593"/>
        <v/>
      </c>
      <c r="APM83" s="3" t="str">
        <f t="shared" si="594"/>
        <v/>
      </c>
      <c r="APR83" s="3" t="str">
        <f t="shared" si="595"/>
        <v/>
      </c>
      <c r="APW83" s="3" t="str">
        <f t="shared" si="596"/>
        <v/>
      </c>
      <c r="AQB83" s="3" t="str">
        <f t="shared" si="597"/>
        <v/>
      </c>
      <c r="AQG83" s="3" t="str">
        <f t="shared" si="598"/>
        <v/>
      </c>
      <c r="AQL83" s="3" t="str">
        <f t="shared" si="599"/>
        <v/>
      </c>
      <c r="AQQ83" s="3" t="str">
        <f t="shared" si="600"/>
        <v/>
      </c>
      <c r="AQS83" s="6">
        <v>36160</v>
      </c>
      <c r="AQT83" s="1">
        <v>1.9375</v>
      </c>
      <c r="AQU83" s="1">
        <v>2748100</v>
      </c>
      <c r="AQV83" s="3">
        <f t="shared" si="601"/>
        <v>5324443.75</v>
      </c>
      <c r="ARA83" s="3" t="str">
        <f t="shared" si="602"/>
        <v/>
      </c>
      <c r="ARF83" s="3" t="str">
        <f t="shared" si="603"/>
        <v/>
      </c>
      <c r="ARH83" s="6">
        <v>36160</v>
      </c>
      <c r="ARI83" s="1">
        <v>5.625</v>
      </c>
      <c r="ARJ83" s="1">
        <v>70984700</v>
      </c>
      <c r="ARK83" s="3">
        <f t="shared" si="604"/>
        <v>399288937.5</v>
      </c>
      <c r="ARP83" s="3" t="str">
        <f t="shared" si="605"/>
        <v/>
      </c>
      <c r="ARU83" s="3" t="str">
        <f t="shared" si="606"/>
        <v/>
      </c>
      <c r="ARZ83" s="3" t="str">
        <f t="shared" si="607"/>
        <v/>
      </c>
      <c r="ASE83" s="3" t="str">
        <f t="shared" si="608"/>
        <v/>
      </c>
      <c r="ASJ83" s="3" t="str">
        <f t="shared" si="609"/>
        <v/>
      </c>
      <c r="ASO83" s="3" t="str">
        <f t="shared" si="610"/>
        <v/>
      </c>
      <c r="AST83" s="3" t="str">
        <f t="shared" si="611"/>
        <v/>
      </c>
      <c r="ASY83" s="3" t="str">
        <f t="shared" si="612"/>
        <v/>
      </c>
      <c r="ATD83" s="3" t="str">
        <f t="shared" si="613"/>
        <v/>
      </c>
      <c r="ATI83" s="3" t="str">
        <f t="shared" si="614"/>
        <v/>
      </c>
      <c r="ATN83" s="3" t="str">
        <f t="shared" si="615"/>
        <v/>
      </c>
      <c r="ATS83" s="3" t="str">
        <f t="shared" si="616"/>
        <v/>
      </c>
      <c r="ATX83" s="3" t="str">
        <f t="shared" si="617"/>
        <v/>
      </c>
      <c r="ATZ83" s="6">
        <v>36160</v>
      </c>
      <c r="AUA83" s="1">
        <v>9.7917000000000005</v>
      </c>
      <c r="AUB83" s="1">
        <v>586800</v>
      </c>
      <c r="AUC83" s="3">
        <f t="shared" si="618"/>
        <v>5745769.5600000005</v>
      </c>
      <c r="AUH83" s="3" t="str">
        <f t="shared" si="619"/>
        <v/>
      </c>
      <c r="AUM83" s="3" t="str">
        <f t="shared" si="620"/>
        <v/>
      </c>
      <c r="AUR83" s="3" t="str">
        <f t="shared" si="621"/>
        <v/>
      </c>
      <c r="AUW83" s="3" t="str">
        <f t="shared" si="622"/>
        <v/>
      </c>
      <c r="AVB83" s="3" t="str">
        <f t="shared" si="623"/>
        <v/>
      </c>
      <c r="AVD83" s="6">
        <v>36160</v>
      </c>
      <c r="AVE83" s="1">
        <v>24.0625</v>
      </c>
      <c r="AVF83" s="1">
        <v>206743200</v>
      </c>
      <c r="AVG83" s="3">
        <f t="shared" si="624"/>
        <v>4974758250</v>
      </c>
      <c r="AVI83" s="6">
        <v>36160</v>
      </c>
      <c r="AVJ83" s="1">
        <v>28.666699999999999</v>
      </c>
      <c r="AVK83" s="1">
        <v>8449200</v>
      </c>
      <c r="AVL83" s="3">
        <f t="shared" si="625"/>
        <v>242210681.63999999</v>
      </c>
      <c r="AVQ83" s="3" t="str">
        <f t="shared" si="626"/>
        <v/>
      </c>
      <c r="AVV83" s="3" t="str">
        <f t="shared" si="627"/>
        <v/>
      </c>
      <c r="AWA83" s="3" t="str">
        <f t="shared" si="628"/>
        <v/>
      </c>
      <c r="AWF83" s="3" t="str">
        <f t="shared" si="629"/>
        <v/>
      </c>
      <c r="AWK83" s="3" t="str">
        <f t="shared" si="630"/>
        <v/>
      </c>
      <c r="AWP83" s="3" t="str">
        <f t="shared" si="631"/>
        <v/>
      </c>
      <c r="AWU83" s="3" t="str">
        <f t="shared" si="632"/>
        <v/>
      </c>
      <c r="AWZ83" s="3" t="str">
        <f t="shared" si="633"/>
        <v/>
      </c>
      <c r="AXE83" s="3" t="str">
        <f t="shared" si="634"/>
        <v/>
      </c>
      <c r="AXG83" s="6">
        <v>36160</v>
      </c>
      <c r="AXH83" s="1">
        <v>1.5</v>
      </c>
      <c r="AXI83" s="1">
        <v>7069200</v>
      </c>
      <c r="AXJ83" s="3">
        <f t="shared" si="635"/>
        <v>10603800</v>
      </c>
      <c r="AXO83" s="3" t="str">
        <f t="shared" si="636"/>
        <v/>
      </c>
      <c r="AXT83" s="3" t="str">
        <f t="shared" si="637"/>
        <v/>
      </c>
      <c r="AXY83" s="3" t="str">
        <f t="shared" si="638"/>
        <v/>
      </c>
      <c r="AYD83" s="3" t="str">
        <f t="shared" si="639"/>
        <v/>
      </c>
      <c r="AYF83" s="6">
        <v>36160</v>
      </c>
      <c r="AYG83" s="1">
        <v>40</v>
      </c>
      <c r="AYH83" s="1">
        <v>74480000</v>
      </c>
      <c r="AYI83" s="3">
        <f t="shared" si="640"/>
        <v>2979200000</v>
      </c>
      <c r="AYN83" s="3" t="str">
        <f t="shared" si="641"/>
        <v/>
      </c>
      <c r="AYP83" s="6">
        <v>36160</v>
      </c>
      <c r="AYQ83" s="1">
        <v>15.6563</v>
      </c>
      <c r="AYR83" s="1">
        <v>1490200</v>
      </c>
      <c r="AYS83" s="3">
        <f t="shared" si="642"/>
        <v>23331018.260000002</v>
      </c>
      <c r="AYX83" s="3" t="str">
        <f t="shared" si="643"/>
        <v/>
      </c>
      <c r="AYZ83" s="6">
        <v>36160</v>
      </c>
      <c r="AZA83" s="1">
        <v>39.442300000000003</v>
      </c>
      <c r="AZB83" s="1">
        <v>50069700</v>
      </c>
      <c r="AZC83" s="3">
        <f t="shared" si="644"/>
        <v>1974864128.3100002</v>
      </c>
      <c r="AZH83" s="3" t="str">
        <f t="shared" si="645"/>
        <v/>
      </c>
      <c r="AZJ83" s="6">
        <v>36160</v>
      </c>
      <c r="AZK83" s="1">
        <v>12.5313</v>
      </c>
      <c r="AZL83" s="1">
        <v>57982800</v>
      </c>
      <c r="AZM83" s="3">
        <f t="shared" si="646"/>
        <v>726599861.63999999</v>
      </c>
      <c r="AZR83" s="3" t="str">
        <f t="shared" si="647"/>
        <v/>
      </c>
      <c r="AZT83" s="6">
        <v>36160</v>
      </c>
      <c r="AZU83" s="1">
        <v>10.5625</v>
      </c>
      <c r="AZV83" s="1">
        <v>15201600</v>
      </c>
      <c r="AZW83" s="3">
        <f t="shared" si="648"/>
        <v>160566900</v>
      </c>
      <c r="BAB83" s="3" t="str">
        <f t="shared" si="649"/>
        <v/>
      </c>
      <c r="BAG83" s="3" t="str">
        <f t="shared" si="650"/>
        <v/>
      </c>
      <c r="BAL83" s="3" t="str">
        <f t="shared" si="651"/>
        <v/>
      </c>
      <c r="BAQ83" s="3" t="str">
        <f t="shared" si="652"/>
        <v/>
      </c>
      <c r="BAV83" s="3" t="str">
        <f t="shared" si="653"/>
        <v/>
      </c>
      <c r="BBA83" s="3" t="str">
        <f t="shared" si="654"/>
        <v/>
      </c>
      <c r="BBF83" s="3" t="str">
        <f t="shared" si="655"/>
        <v/>
      </c>
      <c r="BBK83" s="3" t="str">
        <f t="shared" si="656"/>
        <v/>
      </c>
      <c r="BBP83" s="3" t="str">
        <f t="shared" si="657"/>
        <v/>
      </c>
      <c r="BBU83" s="3" t="str">
        <f t="shared" si="658"/>
        <v/>
      </c>
      <c r="BBW83" s="6">
        <v>36160</v>
      </c>
      <c r="BBX83" s="1">
        <v>93.75</v>
      </c>
      <c r="BBY83" s="1">
        <v>40918808</v>
      </c>
      <c r="BBZ83" s="3">
        <f t="shared" si="659"/>
        <v>3836138250</v>
      </c>
      <c r="BCE83" s="3" t="str">
        <f t="shared" si="660"/>
        <v/>
      </c>
      <c r="BCJ83" s="3" t="str">
        <f t="shared" si="661"/>
        <v/>
      </c>
      <c r="BCO83" s="3" t="str">
        <f t="shared" si="662"/>
        <v/>
      </c>
      <c r="BCT83" s="3" t="str">
        <f t="shared" si="663"/>
        <v/>
      </c>
      <c r="BCY83" s="3" t="str">
        <f t="shared" si="664"/>
        <v/>
      </c>
      <c r="BDD83" s="3" t="str">
        <f t="shared" si="665"/>
        <v/>
      </c>
      <c r="BDI83" s="3" t="str">
        <f t="shared" si="666"/>
        <v/>
      </c>
      <c r="BDN83" s="3" t="str">
        <f t="shared" si="667"/>
        <v/>
      </c>
      <c r="BDS83" s="3" t="str">
        <f t="shared" si="668"/>
        <v/>
      </c>
      <c r="BDU83" s="6">
        <v>36160</v>
      </c>
      <c r="BDV83" s="1">
        <v>16.5</v>
      </c>
      <c r="BDW83" s="1">
        <v>28649600</v>
      </c>
      <c r="BDX83" s="3">
        <f t="shared" si="669"/>
        <v>472718400</v>
      </c>
      <c r="BDZ83" s="6">
        <v>36160</v>
      </c>
      <c r="BEA83" s="1">
        <v>6.125</v>
      </c>
      <c r="BEB83" s="1">
        <v>49559400</v>
      </c>
      <c r="BEC83" s="3">
        <f t="shared" si="670"/>
        <v>303551325</v>
      </c>
      <c r="BEH83" s="3" t="str">
        <f t="shared" si="671"/>
        <v/>
      </c>
      <c r="BEM83" s="3" t="str">
        <f t="shared" si="672"/>
        <v/>
      </c>
      <c r="BER83" s="3" t="str">
        <f t="shared" si="673"/>
        <v/>
      </c>
      <c r="BET83" s="6">
        <v>36160</v>
      </c>
      <c r="BEU83" s="1">
        <v>20.156300000000002</v>
      </c>
      <c r="BEV83" s="1">
        <v>26640400</v>
      </c>
      <c r="BEW83" s="3">
        <f t="shared" si="674"/>
        <v>536971894.5200001</v>
      </c>
      <c r="BEY83" s="6">
        <v>36160</v>
      </c>
      <c r="BEZ83" s="1">
        <v>13.6852</v>
      </c>
      <c r="BFA83" s="1">
        <v>6589350</v>
      </c>
      <c r="BFB83" s="3">
        <f t="shared" si="675"/>
        <v>90176572.620000005</v>
      </c>
      <c r="BFG83" s="3" t="str">
        <f t="shared" si="676"/>
        <v/>
      </c>
      <c r="BFL83" s="3" t="str">
        <f t="shared" si="677"/>
        <v/>
      </c>
      <c r="BFQ83" s="3" t="str">
        <f t="shared" si="678"/>
        <v/>
      </c>
      <c r="BFS83" s="6">
        <v>36160</v>
      </c>
      <c r="BFT83" s="1">
        <v>1.3228</v>
      </c>
      <c r="BFU83" s="1">
        <v>55025100</v>
      </c>
      <c r="BFV83" s="3">
        <f t="shared" si="679"/>
        <v>72787202.280000001</v>
      </c>
      <c r="BGA83" s="3" t="str">
        <f t="shared" si="680"/>
        <v/>
      </c>
      <c r="BGF83" s="3" t="str">
        <f t="shared" si="681"/>
        <v/>
      </c>
      <c r="BGK83" s="3" t="str">
        <f t="shared" si="682"/>
        <v/>
      </c>
      <c r="BGM83" s="6">
        <v>36160</v>
      </c>
      <c r="BGN83" s="1">
        <v>12.4375</v>
      </c>
      <c r="BGO83" s="1">
        <v>7989300</v>
      </c>
      <c r="BGP83" s="3">
        <f t="shared" si="683"/>
        <v>99366918.75</v>
      </c>
      <c r="BGR83" s="6">
        <v>36160</v>
      </c>
      <c r="BGS83" s="1">
        <v>22.25</v>
      </c>
      <c r="BGT83" s="1">
        <v>65742800</v>
      </c>
      <c r="BGU83" s="3">
        <f t="shared" si="684"/>
        <v>1462777300</v>
      </c>
      <c r="BGZ83" s="3" t="str">
        <f t="shared" si="685"/>
        <v/>
      </c>
      <c r="BHE83" s="3" t="str">
        <f t="shared" si="686"/>
        <v/>
      </c>
      <c r="BHJ83" s="3" t="str">
        <f t="shared" si="687"/>
        <v/>
      </c>
      <c r="BHL83" s="6">
        <v>36160</v>
      </c>
      <c r="BHM83" s="1">
        <v>10.703099999999999</v>
      </c>
      <c r="BHN83" s="1">
        <v>231448800</v>
      </c>
      <c r="BHO83" s="3">
        <f t="shared" si="688"/>
        <v>2477219651.2799997</v>
      </c>
      <c r="BHQ83" s="6">
        <v>36160</v>
      </c>
      <c r="BHR83" s="1">
        <v>3.8273000000000001</v>
      </c>
      <c r="BHS83" s="1">
        <v>32880400</v>
      </c>
      <c r="BHT83" s="3">
        <f t="shared" si="689"/>
        <v>125843154.92</v>
      </c>
      <c r="BHV83" s="6">
        <v>36160</v>
      </c>
      <c r="BHW83" s="1">
        <v>8.516</v>
      </c>
      <c r="BHX83" s="1">
        <v>24890200</v>
      </c>
      <c r="BHY83" s="3">
        <f t="shared" si="690"/>
        <v>211964943.19999999</v>
      </c>
      <c r="BID83" s="3" t="str">
        <f t="shared" si="691"/>
        <v/>
      </c>
      <c r="BII83" s="3" t="str">
        <f t="shared" si="692"/>
        <v/>
      </c>
      <c r="BIK83" s="6">
        <v>36160</v>
      </c>
      <c r="BIL83" s="1">
        <v>1.2082999999999999</v>
      </c>
      <c r="BIM83" s="1">
        <v>62496600</v>
      </c>
      <c r="BIN83" s="3">
        <f t="shared" si="693"/>
        <v>75514641.780000001</v>
      </c>
      <c r="BIP83" s="6">
        <v>36160</v>
      </c>
      <c r="BIQ83" s="1">
        <v>37.416699999999999</v>
      </c>
      <c r="BIR83" s="1">
        <v>214664850</v>
      </c>
      <c r="BIS83" s="3">
        <f t="shared" si="694"/>
        <v>8032050292.9949999</v>
      </c>
      <c r="BIU83" s="6">
        <v>36160</v>
      </c>
      <c r="BIV83" s="1">
        <v>29.75</v>
      </c>
      <c r="BIW83" s="1">
        <v>107633500</v>
      </c>
      <c r="BIX83" s="3">
        <f t="shared" si="695"/>
        <v>3202096625</v>
      </c>
      <c r="BIZ83" s="6">
        <v>36160</v>
      </c>
      <c r="BJA83" s="1">
        <v>11.210900000000001</v>
      </c>
      <c r="BJB83" s="1">
        <v>255302000</v>
      </c>
      <c r="BJC83" s="3">
        <f t="shared" si="696"/>
        <v>2862165191.8000002</v>
      </c>
      <c r="BJH83" s="3" t="str">
        <f t="shared" si="697"/>
        <v/>
      </c>
      <c r="BJJ83" s="6">
        <v>36160</v>
      </c>
      <c r="BJK83" s="1">
        <v>27.125</v>
      </c>
      <c r="BJL83" s="1">
        <v>88848200</v>
      </c>
      <c r="BJM83" s="3">
        <f t="shared" si="698"/>
        <v>2410007425</v>
      </c>
      <c r="BJR83" s="3" t="str">
        <f t="shared" si="699"/>
        <v/>
      </c>
      <c r="BJT83" s="6">
        <v>36160</v>
      </c>
      <c r="BJU83" s="1">
        <v>14.5</v>
      </c>
      <c r="BJV83" s="1">
        <v>470409600</v>
      </c>
      <c r="BJW83" s="3">
        <f t="shared" si="700"/>
        <v>6820939200</v>
      </c>
      <c r="BKB83" s="3" t="str">
        <f t="shared" si="701"/>
        <v/>
      </c>
      <c r="BKG83" s="3" t="str">
        <f t="shared" si="702"/>
        <v/>
      </c>
      <c r="BKI83" s="6">
        <v>36160</v>
      </c>
      <c r="BKJ83" s="1">
        <v>21.843800000000002</v>
      </c>
      <c r="BKK83" s="1">
        <v>215803200</v>
      </c>
      <c r="BKL83" s="3">
        <f t="shared" si="703"/>
        <v>4713961940.1600008</v>
      </c>
      <c r="BKQ83" s="3" t="str">
        <f t="shared" si="704"/>
        <v/>
      </c>
      <c r="BKV83" s="3" t="str">
        <f t="shared" si="705"/>
        <v/>
      </c>
      <c r="BKX83" s="6">
        <v>36160</v>
      </c>
      <c r="BKY83" s="1">
        <v>58.405999999999999</v>
      </c>
      <c r="BKZ83" s="1">
        <v>61395800</v>
      </c>
      <c r="BLA83" s="3">
        <f t="shared" si="706"/>
        <v>3585883094.7999997</v>
      </c>
      <c r="BLC83" s="6">
        <v>36160</v>
      </c>
      <c r="BLD83" s="1">
        <v>21.6875</v>
      </c>
      <c r="BLE83" s="1">
        <v>270222600</v>
      </c>
      <c r="BLF83" s="3">
        <f t="shared" si="707"/>
        <v>5860452637.5</v>
      </c>
      <c r="BLH83" s="6">
        <v>36160</v>
      </c>
      <c r="BLI83" s="1">
        <v>29.75</v>
      </c>
      <c r="BLJ83" s="1">
        <v>2584800</v>
      </c>
      <c r="BLK83" s="3">
        <f t="shared" si="708"/>
        <v>76897800</v>
      </c>
      <c r="BLM83" s="6">
        <v>36160</v>
      </c>
      <c r="BLN83" s="1">
        <v>16.281300000000002</v>
      </c>
      <c r="BLO83" s="1">
        <v>447606800</v>
      </c>
      <c r="BLP83" s="3">
        <f t="shared" si="709"/>
        <v>7287620592.8400011</v>
      </c>
      <c r="BLR83" s="6">
        <v>36160</v>
      </c>
      <c r="BLS83" s="1">
        <v>2.7187999999999999</v>
      </c>
      <c r="BLT83" s="1">
        <v>699420800</v>
      </c>
      <c r="BLU83" s="3">
        <f t="shared" si="710"/>
        <v>1901585271.04</v>
      </c>
      <c r="BLZ83" s="3" t="str">
        <f t="shared" si="711"/>
        <v/>
      </c>
      <c r="BME83" s="3" t="str">
        <f t="shared" si="712"/>
        <v/>
      </c>
      <c r="BMJ83" s="3" t="str">
        <f t="shared" si="713"/>
        <v/>
      </c>
      <c r="BML83" s="6">
        <v>36160</v>
      </c>
      <c r="BMM83" s="1">
        <v>10.666700000000001</v>
      </c>
      <c r="BMN83" s="1">
        <v>114302400</v>
      </c>
      <c r="BMO83" s="3">
        <f t="shared" si="714"/>
        <v>1219229410.0800002</v>
      </c>
      <c r="BMQ83" s="6">
        <v>36160</v>
      </c>
      <c r="BMR83" s="1">
        <v>15.0625</v>
      </c>
      <c r="BMS83" s="1">
        <v>98943600</v>
      </c>
      <c r="BMT83" s="3">
        <f t="shared" si="715"/>
        <v>1490337975</v>
      </c>
      <c r="BMY83" s="3" t="str">
        <f t="shared" si="716"/>
        <v/>
      </c>
      <c r="BND83" s="3" t="str">
        <f t="shared" si="717"/>
        <v/>
      </c>
      <c r="BNF83" s="6">
        <v>36160</v>
      </c>
      <c r="BNG83" s="1">
        <v>31.5</v>
      </c>
      <c r="BNH83" s="1">
        <v>57954900</v>
      </c>
      <c r="BNI83" s="3">
        <f t="shared" si="718"/>
        <v>1825579350</v>
      </c>
      <c r="BNK83" s="6">
        <v>36160</v>
      </c>
      <c r="BNL83" s="1">
        <v>79.063000000000002</v>
      </c>
      <c r="BNM83" s="1">
        <v>67405200</v>
      </c>
      <c r="BNN83" s="3">
        <f t="shared" si="719"/>
        <v>5329257327.6000004</v>
      </c>
      <c r="BNP83" s="6">
        <v>36160</v>
      </c>
      <c r="BNQ83" s="1">
        <v>5.9375</v>
      </c>
      <c r="BNR83" s="1">
        <v>198933900</v>
      </c>
      <c r="BNS83" s="3">
        <f t="shared" si="720"/>
        <v>1181170031.25</v>
      </c>
      <c r="BNU83" s="6">
        <v>36160</v>
      </c>
      <c r="BNV83" s="1">
        <v>22</v>
      </c>
      <c r="BNW83" s="1">
        <v>9168500</v>
      </c>
      <c r="BNX83" s="3">
        <f t="shared" si="721"/>
        <v>201707000</v>
      </c>
      <c r="BNZ83" s="6">
        <v>36160</v>
      </c>
      <c r="BOA83" s="1">
        <v>14.0313</v>
      </c>
      <c r="BOB83" s="1">
        <v>241035600</v>
      </c>
      <c r="BOC83" s="3">
        <f t="shared" si="722"/>
        <v>3382042814.2800002</v>
      </c>
      <c r="BOH83" s="3" t="str">
        <f t="shared" si="723"/>
        <v/>
      </c>
      <c r="BOJ83" s="6">
        <v>36160</v>
      </c>
      <c r="BOK83" s="1">
        <v>12.101800000000001</v>
      </c>
      <c r="BOL83" s="1">
        <v>431967600</v>
      </c>
      <c r="BOM83" s="3">
        <f t="shared" si="724"/>
        <v>5227585501.6800003</v>
      </c>
      <c r="BOO83" s="6">
        <v>36160</v>
      </c>
      <c r="BOP83" s="1">
        <v>12.083</v>
      </c>
      <c r="BOQ83" s="1">
        <v>272454000</v>
      </c>
      <c r="BOR83" s="3">
        <f t="shared" si="725"/>
        <v>3292061682</v>
      </c>
      <c r="BOT83" s="6">
        <v>36160</v>
      </c>
      <c r="BOU83" s="1">
        <v>4.2306999999999997</v>
      </c>
      <c r="BOV83" s="1">
        <v>3082586400</v>
      </c>
      <c r="BOW83" s="3">
        <f t="shared" si="726"/>
        <v>13041498282.48</v>
      </c>
      <c r="BPB83" s="3" t="str">
        <f t="shared" si="727"/>
        <v/>
      </c>
      <c r="BPG83" s="3" t="str">
        <f t="shared" si="728"/>
        <v/>
      </c>
      <c r="BPI83" s="6">
        <v>36160</v>
      </c>
      <c r="BPJ83" s="1">
        <v>18.729199999999999</v>
      </c>
      <c r="BPK83" s="1">
        <v>394826250</v>
      </c>
      <c r="BPL83" s="3">
        <f t="shared" si="729"/>
        <v>7394779801.499999</v>
      </c>
      <c r="BPQ83" s="3" t="str">
        <f t="shared" si="730"/>
        <v/>
      </c>
      <c r="BPS83" s="6">
        <v>36160</v>
      </c>
      <c r="BPT83" s="1">
        <v>10.671900000000001</v>
      </c>
      <c r="BPU83" s="1">
        <v>1891224400</v>
      </c>
      <c r="BPV83" s="3">
        <f t="shared" si="731"/>
        <v>20182957674.360001</v>
      </c>
      <c r="BQA83" s="3" t="str">
        <f t="shared" si="732"/>
        <v/>
      </c>
      <c r="BQF83" s="3" t="str">
        <f t="shared" si="733"/>
        <v/>
      </c>
      <c r="BQK83" s="3" t="str">
        <f t="shared" si="734"/>
        <v/>
      </c>
      <c r="BQM83" s="6">
        <v>36160</v>
      </c>
      <c r="BQN83" s="1">
        <v>5.8437999999999999</v>
      </c>
      <c r="BQO83" s="1">
        <v>527950400</v>
      </c>
      <c r="BQP83" s="3">
        <f t="shared" si="735"/>
        <v>3085236547.52</v>
      </c>
      <c r="BQU83" s="3" t="str">
        <f t="shared" si="736"/>
        <v/>
      </c>
      <c r="BQW83" s="6">
        <v>36160</v>
      </c>
      <c r="BQX83" s="1">
        <v>1.2831999999999999</v>
      </c>
      <c r="BQY83" s="1">
        <v>550224000</v>
      </c>
      <c r="BQZ83" s="3">
        <f t="shared" si="737"/>
        <v>706047436.79999995</v>
      </c>
      <c r="BRE83" s="3" t="str">
        <f t="shared" si="738"/>
        <v/>
      </c>
      <c r="BRG83" s="6">
        <v>36160</v>
      </c>
      <c r="BRH83" s="1">
        <v>23.203099999999999</v>
      </c>
      <c r="BRI83" s="1">
        <v>4475848000</v>
      </c>
      <c r="BRJ83" s="3">
        <f t="shared" si="739"/>
        <v>103853548728.8</v>
      </c>
      <c r="BRL83" s="6">
        <v>36160</v>
      </c>
      <c r="BRM83" s="1">
        <v>29.640599999999999</v>
      </c>
      <c r="BRN83" s="1">
        <v>4077277200</v>
      </c>
      <c r="BRO83" s="3">
        <f t="shared" si="740"/>
        <v>120852942574.31999</v>
      </c>
      <c r="BRQ83" s="6">
        <v>36160</v>
      </c>
      <c r="BRR83" s="1">
        <v>7.1875</v>
      </c>
      <c r="BRS83" s="1">
        <v>3185860200</v>
      </c>
      <c r="BRT83" s="3">
        <f t="shared" si="741"/>
        <v>22898370187.5</v>
      </c>
      <c r="BRV83" s="6">
        <v>36160</v>
      </c>
      <c r="BRW83" s="1">
        <v>41.468800000000002</v>
      </c>
      <c r="BRX83" s="1">
        <v>194358800</v>
      </c>
      <c r="BRY83" s="3">
        <f t="shared" si="742"/>
        <v>8059826205.4400005</v>
      </c>
      <c r="BSD83" s="3" t="str">
        <f t="shared" si="743"/>
        <v/>
      </c>
      <c r="BSF83" s="6">
        <v>36160</v>
      </c>
      <c r="BSG83" s="1">
        <v>19.968800000000002</v>
      </c>
      <c r="BSH83" s="1">
        <v>439838800</v>
      </c>
      <c r="BSI83" s="3">
        <f t="shared" si="744"/>
        <v>8783053029.4400005</v>
      </c>
      <c r="BSN83" s="3" t="str">
        <f t="shared" si="745"/>
        <v/>
      </c>
      <c r="BSS83" s="3" t="str">
        <f t="shared" si="746"/>
        <v/>
      </c>
      <c r="BSU83" s="6">
        <v>36160</v>
      </c>
      <c r="BSV83" s="1">
        <v>1.4621</v>
      </c>
      <c r="BSW83" s="1">
        <v>8994473600</v>
      </c>
      <c r="BSX83" s="3">
        <f t="shared" si="747"/>
        <v>13150819850.559999</v>
      </c>
    </row>
    <row r="84" spans="5:1020 1025:1870" x14ac:dyDescent="0.2">
      <c r="E84" s="3" t="str">
        <f t="shared" si="374"/>
        <v/>
      </c>
      <c r="J84" s="3" t="str">
        <f t="shared" si="375"/>
        <v/>
      </c>
      <c r="O84" s="3" t="str">
        <f t="shared" si="376"/>
        <v/>
      </c>
      <c r="T84" s="3" t="str">
        <f t="shared" si="377"/>
        <v/>
      </c>
      <c r="Y84" s="3" t="str">
        <f t="shared" si="378"/>
        <v/>
      </c>
      <c r="AA84" s="6">
        <v>36068</v>
      </c>
      <c r="AB84" s="1">
        <v>2.71875</v>
      </c>
      <c r="AC84" s="1">
        <v>1439867</v>
      </c>
      <c r="AD84" s="3">
        <f t="shared" si="379"/>
        <v>3914638.40625</v>
      </c>
      <c r="AF84" s="6">
        <v>35795</v>
      </c>
      <c r="AG84" s="1">
        <v>2.3125</v>
      </c>
      <c r="AH84" s="1">
        <v>9112700</v>
      </c>
      <c r="AI84" s="3">
        <f t="shared" si="380"/>
        <v>21073118.75</v>
      </c>
      <c r="AK84" s="6">
        <v>36068</v>
      </c>
      <c r="AL84" s="1">
        <v>4312.5011000000004</v>
      </c>
      <c r="AM84" s="1">
        <v>2452</v>
      </c>
      <c r="AN84" s="3">
        <f t="shared" si="381"/>
        <v>10574252.6972</v>
      </c>
      <c r="AS84" s="3" t="str">
        <f t="shared" si="382"/>
        <v/>
      </c>
      <c r="AX84" s="3" t="str">
        <f t="shared" si="383"/>
        <v/>
      </c>
      <c r="BC84" s="3" t="str">
        <f t="shared" si="384"/>
        <v/>
      </c>
      <c r="BH84" s="3" t="str">
        <f t="shared" si="385"/>
        <v/>
      </c>
      <c r="BM84" s="3" t="str">
        <f t="shared" si="386"/>
        <v/>
      </c>
      <c r="BR84" s="3" t="str">
        <f t="shared" si="387"/>
        <v/>
      </c>
      <c r="BW84" s="3" t="str">
        <f t="shared" si="388"/>
        <v/>
      </c>
      <c r="CB84" s="3" t="str">
        <f t="shared" si="389"/>
        <v/>
      </c>
      <c r="CG84" s="3" t="str">
        <f t="shared" si="390"/>
        <v/>
      </c>
      <c r="CI84" s="6"/>
      <c r="CL84" s="3" t="str">
        <f t="shared" si="391"/>
        <v/>
      </c>
      <c r="CQ84" s="3" t="str">
        <f t="shared" si="392"/>
        <v/>
      </c>
      <c r="CV84" s="3" t="str">
        <f t="shared" si="393"/>
        <v/>
      </c>
      <c r="DA84" s="3" t="str">
        <f t="shared" si="394"/>
        <v/>
      </c>
      <c r="DC84" s="6">
        <v>36068</v>
      </c>
      <c r="DD84" s="1">
        <v>7.1875</v>
      </c>
      <c r="DE84" s="1">
        <v>248190</v>
      </c>
      <c r="DF84" s="3">
        <f t="shared" si="395"/>
        <v>1783865.625</v>
      </c>
      <c r="DK84" s="3" t="str">
        <f t="shared" si="396"/>
        <v/>
      </c>
      <c r="DM84" s="6">
        <v>35795</v>
      </c>
      <c r="DN84" s="1">
        <v>425</v>
      </c>
      <c r="DO84" s="1">
        <v>1409</v>
      </c>
      <c r="DP84" s="3">
        <f t="shared" si="397"/>
        <v>598825</v>
      </c>
      <c r="DR84" s="6">
        <v>36068</v>
      </c>
      <c r="DS84" s="1">
        <v>39.375</v>
      </c>
      <c r="DT84" s="1">
        <v>5805</v>
      </c>
      <c r="DU84" s="3">
        <f t="shared" si="398"/>
        <v>228571.875</v>
      </c>
      <c r="DZ84" s="3" t="str">
        <f t="shared" si="399"/>
        <v/>
      </c>
      <c r="EE84" s="3" t="str">
        <f t="shared" si="400"/>
        <v/>
      </c>
      <c r="EG84" s="6">
        <v>36068</v>
      </c>
      <c r="EH84" s="1">
        <v>457.49990000000003</v>
      </c>
      <c r="EI84" s="1">
        <v>26011</v>
      </c>
      <c r="EJ84" s="3">
        <f t="shared" si="401"/>
        <v>11900029.8989</v>
      </c>
      <c r="EO84" s="3" t="str">
        <f t="shared" si="402"/>
        <v/>
      </c>
      <c r="ET84" s="3" t="str">
        <f t="shared" si="403"/>
        <v/>
      </c>
      <c r="EY84" s="3" t="str">
        <f t="shared" si="404"/>
        <v/>
      </c>
      <c r="FD84" s="3" t="str">
        <f t="shared" si="405"/>
        <v/>
      </c>
      <c r="FI84" s="3" t="str">
        <f t="shared" si="406"/>
        <v/>
      </c>
      <c r="FN84" s="3" t="str">
        <f t="shared" si="407"/>
        <v/>
      </c>
      <c r="FP84" s="6">
        <v>36068</v>
      </c>
      <c r="FQ84" s="1">
        <v>4.6699999999999998E-2</v>
      </c>
      <c r="FR84" s="1">
        <v>2262180</v>
      </c>
      <c r="FS84" s="3">
        <f t="shared" si="408"/>
        <v>105643.806</v>
      </c>
      <c r="FU84" s="6">
        <v>36068</v>
      </c>
      <c r="FV84" s="1">
        <v>15200</v>
      </c>
      <c r="FW84" s="1">
        <v>20</v>
      </c>
      <c r="FX84" s="3">
        <f t="shared" si="409"/>
        <v>304000</v>
      </c>
      <c r="GC84" s="3" t="str">
        <f t="shared" si="410"/>
        <v/>
      </c>
      <c r="GE84" s="6">
        <v>35976</v>
      </c>
      <c r="GF84" s="1">
        <v>825000.08250000002</v>
      </c>
      <c r="GG84" s="1">
        <v>15</v>
      </c>
      <c r="GH84" s="3">
        <f t="shared" si="411"/>
        <v>12375001.237500001</v>
      </c>
      <c r="GM84" s="3" t="str">
        <f t="shared" si="412"/>
        <v/>
      </c>
      <c r="GR84" s="3" t="str">
        <f t="shared" si="413"/>
        <v/>
      </c>
      <c r="GW84" s="3" t="str">
        <f t="shared" si="414"/>
        <v/>
      </c>
      <c r="HB84" s="3" t="str">
        <f t="shared" si="415"/>
        <v/>
      </c>
      <c r="HG84" s="3" t="str">
        <f t="shared" si="416"/>
        <v/>
      </c>
      <c r="HL84" s="3" t="str">
        <f t="shared" si="417"/>
        <v/>
      </c>
      <c r="HN84" s="6">
        <v>36068</v>
      </c>
      <c r="HO84" s="1">
        <v>1.3125</v>
      </c>
      <c r="HP84" s="1">
        <v>498867</v>
      </c>
      <c r="HQ84" s="3">
        <f t="shared" si="418"/>
        <v>654762.9375</v>
      </c>
      <c r="HS84" s="6">
        <v>36068</v>
      </c>
      <c r="HT84" s="1">
        <v>4.5937999999999999</v>
      </c>
      <c r="HU84" s="1">
        <v>60900</v>
      </c>
      <c r="HV84" s="3">
        <f t="shared" si="419"/>
        <v>279762.42</v>
      </c>
      <c r="IA84" s="3" t="str">
        <f t="shared" si="420"/>
        <v/>
      </c>
      <c r="IC84" s="6">
        <v>35976</v>
      </c>
      <c r="ID84" s="1">
        <v>6.25</v>
      </c>
      <c r="IE84" s="1">
        <v>3128</v>
      </c>
      <c r="IF84" s="3">
        <f t="shared" si="421"/>
        <v>19550</v>
      </c>
      <c r="IH84" s="6">
        <v>36068</v>
      </c>
      <c r="II84" s="1">
        <v>75.9375</v>
      </c>
      <c r="IJ84" s="1">
        <v>8780</v>
      </c>
      <c r="IK84" s="3">
        <f t="shared" si="422"/>
        <v>666731.25</v>
      </c>
      <c r="IP84" s="3" t="str">
        <f t="shared" si="423"/>
        <v/>
      </c>
      <c r="IR84" s="6"/>
      <c r="IU84" s="3" t="str">
        <f t="shared" si="424"/>
        <v/>
      </c>
      <c r="IZ84" s="3" t="str">
        <f t="shared" si="425"/>
        <v/>
      </c>
      <c r="JE84" s="3" t="str">
        <f t="shared" si="426"/>
        <v/>
      </c>
      <c r="JG84" s="6">
        <v>36068</v>
      </c>
      <c r="JH84" s="1">
        <v>57.5</v>
      </c>
      <c r="JI84" s="1">
        <v>6752200</v>
      </c>
      <c r="JJ84" s="3">
        <f t="shared" si="427"/>
        <v>388251500</v>
      </c>
      <c r="JO84" s="3" t="str">
        <f t="shared" si="428"/>
        <v/>
      </c>
      <c r="JT84" s="3" t="str">
        <f t="shared" si="429"/>
        <v/>
      </c>
      <c r="JY84" s="3" t="str">
        <f t="shared" si="430"/>
        <v/>
      </c>
      <c r="KA84" s="6">
        <v>34880</v>
      </c>
      <c r="KB84" s="1">
        <v>5.5</v>
      </c>
      <c r="KC84" s="1">
        <v>39600</v>
      </c>
      <c r="KD84" s="3">
        <f t="shared" si="431"/>
        <v>217800</v>
      </c>
      <c r="KI84" s="3" t="str">
        <f t="shared" si="432"/>
        <v/>
      </c>
      <c r="KN84" s="3" t="str">
        <f t="shared" si="433"/>
        <v/>
      </c>
      <c r="KS84" s="3" t="str">
        <f t="shared" si="434"/>
        <v/>
      </c>
      <c r="KX84" s="3" t="str">
        <f t="shared" si="435"/>
        <v/>
      </c>
      <c r="LC84" s="3" t="str">
        <f t="shared" si="436"/>
        <v/>
      </c>
      <c r="LE84" s="6">
        <v>36068</v>
      </c>
      <c r="LF84" s="1">
        <v>2.75</v>
      </c>
      <c r="LG84" s="1">
        <v>22200</v>
      </c>
      <c r="LH84" s="3">
        <f t="shared" si="437"/>
        <v>61050</v>
      </c>
      <c r="LM84" s="3" t="str">
        <f t="shared" si="438"/>
        <v/>
      </c>
      <c r="LO84" s="6">
        <v>35703</v>
      </c>
      <c r="LP84" s="1">
        <v>0.875</v>
      </c>
      <c r="LQ84" s="1">
        <v>1100</v>
      </c>
      <c r="LR84" s="3">
        <f t="shared" si="439"/>
        <v>962.5</v>
      </c>
      <c r="LW84" s="3" t="str">
        <f t="shared" si="440"/>
        <v/>
      </c>
      <c r="MB84" s="3" t="str">
        <f t="shared" si="441"/>
        <v/>
      </c>
      <c r="MG84" s="3" t="str">
        <f t="shared" si="442"/>
        <v/>
      </c>
      <c r="ML84" s="3" t="str">
        <f t="shared" si="443"/>
        <v/>
      </c>
      <c r="MQ84" s="3" t="str">
        <f t="shared" si="444"/>
        <v/>
      </c>
      <c r="MV84" s="3" t="str">
        <f t="shared" si="445"/>
        <v/>
      </c>
      <c r="NA84" s="3" t="str">
        <f t="shared" si="446"/>
        <v/>
      </c>
      <c r="NF84" s="3" t="str">
        <f t="shared" si="447"/>
        <v/>
      </c>
      <c r="NK84" s="3" t="str">
        <f t="shared" si="448"/>
        <v/>
      </c>
      <c r="NP84" s="3" t="str">
        <f t="shared" si="449"/>
        <v/>
      </c>
      <c r="NU84" s="3" t="str">
        <f t="shared" si="450"/>
        <v/>
      </c>
      <c r="NZ84" s="3" t="str">
        <f t="shared" si="451"/>
        <v/>
      </c>
      <c r="OB84" s="6">
        <v>36068</v>
      </c>
      <c r="OC84" s="1">
        <v>2.5</v>
      </c>
      <c r="OD84" s="1">
        <v>604500</v>
      </c>
      <c r="OE84" s="3">
        <f t="shared" si="452"/>
        <v>1511250</v>
      </c>
      <c r="OG84" s="6">
        <v>36068</v>
      </c>
      <c r="OH84" s="1">
        <v>56.25</v>
      </c>
      <c r="OI84" s="1">
        <v>40796</v>
      </c>
      <c r="OJ84" s="3">
        <f t="shared" si="453"/>
        <v>2294775</v>
      </c>
      <c r="OO84" s="3" t="str">
        <f t="shared" si="454"/>
        <v/>
      </c>
      <c r="OQ84" s="6">
        <v>36068</v>
      </c>
      <c r="OR84" s="1">
        <v>1649.9999</v>
      </c>
      <c r="OS84" s="1">
        <v>11114</v>
      </c>
      <c r="OT84" s="3">
        <f t="shared" si="455"/>
        <v>18338098.888599999</v>
      </c>
      <c r="OV84" s="6">
        <v>36068</v>
      </c>
      <c r="OW84" s="1">
        <v>1.875</v>
      </c>
      <c r="OX84" s="1">
        <v>636200</v>
      </c>
      <c r="OY84" s="3">
        <f t="shared" si="456"/>
        <v>1192875</v>
      </c>
      <c r="PD84" s="3" t="str">
        <f t="shared" si="457"/>
        <v/>
      </c>
      <c r="PI84" s="3" t="str">
        <f t="shared" si="458"/>
        <v/>
      </c>
      <c r="PK84" s="6">
        <v>36068</v>
      </c>
      <c r="PL84" s="1">
        <v>0.75</v>
      </c>
      <c r="PM84" s="1">
        <v>11800</v>
      </c>
      <c r="PN84" s="3">
        <f t="shared" si="459"/>
        <v>8850</v>
      </c>
      <c r="PS84" s="3" t="str">
        <f t="shared" si="460"/>
        <v/>
      </c>
      <c r="PX84" s="3" t="str">
        <f t="shared" si="461"/>
        <v/>
      </c>
      <c r="QC84" s="3" t="str">
        <f t="shared" si="462"/>
        <v/>
      </c>
      <c r="QE84" s="6">
        <v>36068</v>
      </c>
      <c r="QF84" s="1">
        <v>0.9375</v>
      </c>
      <c r="QG84" s="1">
        <v>283800</v>
      </c>
      <c r="QH84" s="3">
        <f t="shared" si="463"/>
        <v>266062.5</v>
      </c>
      <c r="QM84" s="3" t="str">
        <f t="shared" si="464"/>
        <v/>
      </c>
      <c r="QO84" s="6">
        <v>36068</v>
      </c>
      <c r="QP84" s="1">
        <v>4.5</v>
      </c>
      <c r="QQ84" s="1">
        <v>106900</v>
      </c>
      <c r="QR84" s="3">
        <f t="shared" si="465"/>
        <v>481050</v>
      </c>
      <c r="QT84" s="6">
        <v>36068</v>
      </c>
      <c r="QU84" s="1">
        <v>264.0625</v>
      </c>
      <c r="QV84" s="1">
        <v>1779128</v>
      </c>
      <c r="QW84" s="3">
        <f t="shared" si="466"/>
        <v>469800987.5</v>
      </c>
      <c r="RB84" s="3" t="str">
        <f t="shared" si="467"/>
        <v/>
      </c>
      <c r="RG84" s="3" t="str">
        <f t="shared" si="468"/>
        <v/>
      </c>
      <c r="RL84" s="3" t="str">
        <f t="shared" si="469"/>
        <v/>
      </c>
      <c r="RN84" s="6">
        <v>36068</v>
      </c>
      <c r="RO84" s="1">
        <v>20</v>
      </c>
      <c r="RP84" s="1">
        <v>738840</v>
      </c>
      <c r="RQ84" s="3">
        <f t="shared" si="470"/>
        <v>14776800</v>
      </c>
      <c r="RV84" s="3" t="str">
        <f t="shared" si="471"/>
        <v/>
      </c>
      <c r="SA84" s="3" t="str">
        <f t="shared" si="472"/>
        <v/>
      </c>
      <c r="SF84" s="3" t="str">
        <f t="shared" si="473"/>
        <v/>
      </c>
      <c r="SH84" s="6">
        <v>36068</v>
      </c>
      <c r="SI84" s="1">
        <v>5.625</v>
      </c>
      <c r="SJ84" s="1">
        <v>95730</v>
      </c>
      <c r="SK84" s="3">
        <f t="shared" si="474"/>
        <v>538481.25</v>
      </c>
      <c r="SP84" s="3" t="str">
        <f t="shared" si="475"/>
        <v/>
      </c>
      <c r="SU84" s="3" t="str">
        <f t="shared" si="476"/>
        <v/>
      </c>
      <c r="SZ84" s="3" t="str">
        <f t="shared" si="477"/>
        <v/>
      </c>
      <c r="TE84" s="3" t="str">
        <f t="shared" si="478"/>
        <v/>
      </c>
      <c r="TJ84" s="3" t="str">
        <f t="shared" si="479"/>
        <v/>
      </c>
      <c r="TO84" s="3" t="str">
        <f t="shared" si="480"/>
        <v/>
      </c>
      <c r="TQ84" s="6">
        <v>36068</v>
      </c>
      <c r="TR84" s="1">
        <v>16.843699999999998</v>
      </c>
      <c r="TS84" s="1">
        <v>997218</v>
      </c>
      <c r="TT84" s="3">
        <f t="shared" si="481"/>
        <v>16796840.826599997</v>
      </c>
      <c r="TY84" s="3" t="str">
        <f t="shared" si="482"/>
        <v/>
      </c>
      <c r="UD84" s="3" t="str">
        <f t="shared" si="483"/>
        <v/>
      </c>
      <c r="UI84" s="3" t="str">
        <f t="shared" si="484"/>
        <v/>
      </c>
      <c r="UN84" s="3" t="str">
        <f t="shared" si="485"/>
        <v/>
      </c>
      <c r="UP84" s="6">
        <v>36068</v>
      </c>
      <c r="UQ84" s="1">
        <v>12.1563</v>
      </c>
      <c r="UR84" s="1">
        <v>11200</v>
      </c>
      <c r="US84" s="3">
        <f t="shared" si="486"/>
        <v>136150.56</v>
      </c>
      <c r="UX84" s="3" t="str">
        <f t="shared" si="487"/>
        <v/>
      </c>
      <c r="VC84" s="3" t="str">
        <f t="shared" si="488"/>
        <v/>
      </c>
      <c r="VH84" s="3" t="str">
        <f t="shared" si="489"/>
        <v/>
      </c>
      <c r="VM84" s="3" t="str">
        <f t="shared" si="490"/>
        <v/>
      </c>
      <c r="VO84" s="6">
        <v>36068</v>
      </c>
      <c r="VP84" s="1">
        <v>562.5</v>
      </c>
      <c r="VQ84" s="1">
        <v>8235</v>
      </c>
      <c r="VR84" s="3">
        <f t="shared" si="491"/>
        <v>4632187.5</v>
      </c>
      <c r="VW84" s="3" t="str">
        <f t="shared" si="492"/>
        <v/>
      </c>
      <c r="VY84" s="6">
        <v>36068</v>
      </c>
      <c r="VZ84" s="1">
        <v>3.625</v>
      </c>
      <c r="WA84" s="1">
        <v>2019900</v>
      </c>
      <c r="WB84" s="3">
        <f t="shared" si="493"/>
        <v>7322137.5</v>
      </c>
      <c r="WG84" s="3" t="str">
        <f t="shared" si="494"/>
        <v/>
      </c>
      <c r="WL84" s="3" t="str">
        <f t="shared" si="495"/>
        <v/>
      </c>
      <c r="WQ84" s="3" t="str">
        <f t="shared" si="496"/>
        <v/>
      </c>
      <c r="WV84" s="3" t="str">
        <f t="shared" si="497"/>
        <v/>
      </c>
      <c r="WX84" s="6">
        <v>36068</v>
      </c>
      <c r="WY84" s="1">
        <v>3.4687999999999999</v>
      </c>
      <c r="WZ84" s="1">
        <v>63578900</v>
      </c>
      <c r="XA84" s="3">
        <f t="shared" si="498"/>
        <v>220542488.31999999</v>
      </c>
      <c r="XF84" s="3" t="str">
        <f t="shared" si="499"/>
        <v/>
      </c>
      <c r="XK84" s="3" t="str">
        <f t="shared" si="500"/>
        <v/>
      </c>
      <c r="XP84" s="3" t="str">
        <f t="shared" si="501"/>
        <v/>
      </c>
      <c r="XU84" s="3" t="str">
        <f t="shared" si="502"/>
        <v/>
      </c>
      <c r="XW84" s="6">
        <v>36068</v>
      </c>
      <c r="XX84" s="1">
        <v>3500</v>
      </c>
      <c r="XY84" s="1">
        <v>22618</v>
      </c>
      <c r="XZ84" s="3">
        <f t="shared" si="503"/>
        <v>79163000</v>
      </c>
      <c r="YE84" s="3" t="str">
        <f t="shared" si="504"/>
        <v/>
      </c>
      <c r="YJ84" s="3" t="str">
        <f t="shared" si="505"/>
        <v/>
      </c>
      <c r="YL84" s="6">
        <v>36068</v>
      </c>
      <c r="YM84" s="1">
        <v>5</v>
      </c>
      <c r="YN84" s="1">
        <v>2444900</v>
      </c>
      <c r="YO84" s="3">
        <f t="shared" si="506"/>
        <v>12224500</v>
      </c>
      <c r="YT84" s="3" t="str">
        <f t="shared" si="507"/>
        <v/>
      </c>
      <c r="YY84" s="3" t="str">
        <f t="shared" si="508"/>
        <v/>
      </c>
      <c r="ZD84" s="3" t="str">
        <f t="shared" si="509"/>
        <v/>
      </c>
      <c r="ZI84" s="3" t="str">
        <f t="shared" si="510"/>
        <v/>
      </c>
      <c r="ZN84" s="3" t="str">
        <f t="shared" si="511"/>
        <v/>
      </c>
      <c r="ZS84" s="3" t="str">
        <f t="shared" si="512"/>
        <v/>
      </c>
      <c r="ZX84" s="3" t="str">
        <f t="shared" si="513"/>
        <v/>
      </c>
      <c r="AAC84" s="3" t="str">
        <f t="shared" si="514"/>
        <v/>
      </c>
      <c r="AAH84" s="3" t="str">
        <f t="shared" si="515"/>
        <v/>
      </c>
      <c r="AAM84" s="3" t="str">
        <f t="shared" si="516"/>
        <v/>
      </c>
      <c r="AAR84" s="3" t="str">
        <f t="shared" si="517"/>
        <v/>
      </c>
      <c r="AAW84" s="3" t="str">
        <f t="shared" si="518"/>
        <v/>
      </c>
      <c r="ABB84" s="3" t="str">
        <f t="shared" si="519"/>
        <v/>
      </c>
      <c r="ABG84" s="3" t="str">
        <f t="shared" si="520"/>
        <v/>
      </c>
      <c r="ABL84" s="3" t="str">
        <f t="shared" si="521"/>
        <v/>
      </c>
      <c r="ABN84" s="6">
        <v>36068</v>
      </c>
      <c r="ABO84" s="1">
        <v>7.125</v>
      </c>
      <c r="ABP84" s="1">
        <v>1889600</v>
      </c>
      <c r="ABQ84" s="3">
        <f t="shared" si="522"/>
        <v>13463400</v>
      </c>
      <c r="ABV84" s="3" t="str">
        <f t="shared" si="523"/>
        <v/>
      </c>
      <c r="ABX84" s="6">
        <v>36068</v>
      </c>
      <c r="ABY84" s="1">
        <v>7.1875</v>
      </c>
      <c r="ABZ84" s="1">
        <v>257520</v>
      </c>
      <c r="ACA84" s="3">
        <f t="shared" si="524"/>
        <v>1850925</v>
      </c>
      <c r="ACF84" s="3" t="str">
        <f t="shared" si="525"/>
        <v/>
      </c>
      <c r="ACK84" s="3" t="str">
        <f t="shared" si="526"/>
        <v/>
      </c>
      <c r="ACP84" s="3" t="str">
        <f t="shared" si="527"/>
        <v/>
      </c>
      <c r="ACU84" s="3" t="str">
        <f t="shared" si="528"/>
        <v/>
      </c>
      <c r="ACZ84" s="3" t="str">
        <f t="shared" si="529"/>
        <v/>
      </c>
      <c r="ADB84" s="6">
        <v>36068</v>
      </c>
      <c r="ADC84" s="1">
        <v>1.375</v>
      </c>
      <c r="ADD84" s="1">
        <v>8089700</v>
      </c>
      <c r="ADE84" s="3">
        <f t="shared" si="530"/>
        <v>11123337.5</v>
      </c>
      <c r="ADG84" s="6">
        <v>36068</v>
      </c>
      <c r="ADH84" s="1">
        <v>6.125</v>
      </c>
      <c r="ADI84" s="1">
        <v>14979400</v>
      </c>
      <c r="ADJ84" s="3">
        <f t="shared" si="531"/>
        <v>91748825</v>
      </c>
      <c r="ADO84" s="3" t="str">
        <f t="shared" si="532"/>
        <v/>
      </c>
      <c r="ADT84" s="3" t="str">
        <f t="shared" si="533"/>
        <v/>
      </c>
      <c r="ADY84" s="3" t="str">
        <f t="shared" si="534"/>
        <v/>
      </c>
      <c r="AED84" s="3" t="str">
        <f t="shared" si="535"/>
        <v/>
      </c>
      <c r="AEF84" s="6">
        <v>36068</v>
      </c>
      <c r="AEG84" s="1">
        <v>8.1784999999999997</v>
      </c>
      <c r="AEH84" s="1">
        <v>137592</v>
      </c>
      <c r="AEI84" s="3">
        <f t="shared" si="536"/>
        <v>1125296.172</v>
      </c>
      <c r="AEN84" s="3" t="str">
        <f t="shared" si="537"/>
        <v/>
      </c>
      <c r="AES84" s="3" t="str">
        <f t="shared" si="538"/>
        <v/>
      </c>
      <c r="AEX84" s="3" t="str">
        <f t="shared" si="539"/>
        <v/>
      </c>
      <c r="AEZ84" s="6">
        <v>36068</v>
      </c>
      <c r="AFA84" s="1">
        <v>6.5354000000000001</v>
      </c>
      <c r="AFB84" s="1">
        <v>15197600</v>
      </c>
      <c r="AFC84" s="3">
        <f t="shared" si="540"/>
        <v>99322395.040000007</v>
      </c>
      <c r="AFH84" s="3" t="str">
        <f t="shared" si="541"/>
        <v/>
      </c>
      <c r="AFM84" s="3" t="str">
        <f t="shared" si="542"/>
        <v/>
      </c>
      <c r="AFR84" s="3" t="str">
        <f t="shared" si="543"/>
        <v/>
      </c>
      <c r="AFW84" s="3" t="str">
        <f t="shared" si="544"/>
        <v/>
      </c>
      <c r="AGB84" s="3" t="str">
        <f t="shared" si="545"/>
        <v/>
      </c>
      <c r="AGD84" s="6">
        <v>36068</v>
      </c>
      <c r="AGE84" s="1">
        <v>5.7873000000000001</v>
      </c>
      <c r="AGF84" s="1">
        <v>6309500</v>
      </c>
      <c r="AGG84" s="3">
        <f t="shared" si="546"/>
        <v>36514969.350000001</v>
      </c>
      <c r="AGL84" s="3" t="str">
        <f t="shared" si="547"/>
        <v/>
      </c>
      <c r="AGQ84" s="3" t="str">
        <f t="shared" si="548"/>
        <v/>
      </c>
      <c r="AGS84" s="6">
        <v>36068</v>
      </c>
      <c r="AGT84" s="1">
        <v>8.75</v>
      </c>
      <c r="AGU84" s="1">
        <v>259900</v>
      </c>
      <c r="AGV84" s="3">
        <f t="shared" si="549"/>
        <v>2274125</v>
      </c>
      <c r="AGX84" s="6">
        <v>36068</v>
      </c>
      <c r="AGY84" s="1">
        <v>8.25</v>
      </c>
      <c r="AGZ84" s="1">
        <v>2962800</v>
      </c>
      <c r="AHA84" s="3">
        <f t="shared" si="550"/>
        <v>24443100</v>
      </c>
      <c r="AHC84" s="6">
        <v>36068</v>
      </c>
      <c r="AHD84" s="1">
        <v>3.9375</v>
      </c>
      <c r="AHE84" s="1">
        <v>652100</v>
      </c>
      <c r="AHF84" s="3">
        <f t="shared" si="551"/>
        <v>2567643.75</v>
      </c>
      <c r="AHK84" s="3" t="str">
        <f t="shared" si="552"/>
        <v/>
      </c>
      <c r="AHP84" s="3" t="str">
        <f t="shared" si="553"/>
        <v/>
      </c>
      <c r="AHU84" s="3" t="str">
        <f t="shared" si="554"/>
        <v/>
      </c>
      <c r="AHZ84" s="3" t="str">
        <f t="shared" si="555"/>
        <v/>
      </c>
      <c r="AIE84" s="3" t="str">
        <f t="shared" si="556"/>
        <v/>
      </c>
      <c r="AIJ84" s="3" t="str">
        <f t="shared" si="557"/>
        <v/>
      </c>
      <c r="AIO84" s="3" t="str">
        <f t="shared" si="558"/>
        <v/>
      </c>
      <c r="AIT84" s="3" t="str">
        <f t="shared" si="559"/>
        <v/>
      </c>
      <c r="AIY84" s="3" t="str">
        <f t="shared" si="560"/>
        <v/>
      </c>
      <c r="AJD84" s="3" t="str">
        <f t="shared" si="561"/>
        <v/>
      </c>
      <c r="AJI84" s="3" t="str">
        <f t="shared" si="562"/>
        <v/>
      </c>
      <c r="AJN84" s="3" t="str">
        <f t="shared" si="563"/>
        <v/>
      </c>
      <c r="AJS84" s="3" t="str">
        <f t="shared" si="564"/>
        <v/>
      </c>
      <c r="AJX84" s="3" t="str">
        <f t="shared" si="565"/>
        <v/>
      </c>
      <c r="AKC84" s="3" t="str">
        <f t="shared" si="566"/>
        <v/>
      </c>
      <c r="AKH84" s="3" t="str">
        <f t="shared" si="567"/>
        <v/>
      </c>
      <c r="AKM84" s="3" t="str">
        <f t="shared" si="568"/>
        <v/>
      </c>
      <c r="AKR84" s="3" t="str">
        <f t="shared" si="569"/>
        <v/>
      </c>
      <c r="AKT84" s="6">
        <v>36068</v>
      </c>
      <c r="AKU84" s="1">
        <v>11.5152</v>
      </c>
      <c r="AKV84" s="1">
        <v>84150</v>
      </c>
      <c r="AKW84" s="3">
        <f t="shared" si="570"/>
        <v>969004.08</v>
      </c>
      <c r="ALB84" s="3" t="str">
        <f t="shared" si="571"/>
        <v/>
      </c>
      <c r="ALG84" s="3" t="str">
        <f t="shared" si="572"/>
        <v/>
      </c>
      <c r="ALI84" s="6">
        <v>36068</v>
      </c>
      <c r="ALJ84" s="1">
        <v>1.8125</v>
      </c>
      <c r="ALK84" s="1">
        <v>8245700</v>
      </c>
      <c r="ALL84" s="3">
        <f t="shared" si="573"/>
        <v>14945331.25</v>
      </c>
      <c r="ALQ84" s="3" t="str">
        <f t="shared" si="574"/>
        <v/>
      </c>
      <c r="ALV84" s="3" t="str">
        <f t="shared" si="575"/>
        <v/>
      </c>
      <c r="AMA84" s="3" t="str">
        <f t="shared" si="576"/>
        <v/>
      </c>
      <c r="AMF84" s="3" t="str">
        <f t="shared" si="577"/>
        <v/>
      </c>
      <c r="AMK84" s="3" t="str">
        <f t="shared" si="578"/>
        <v/>
      </c>
      <c r="AMP84" s="3" t="str">
        <f t="shared" si="579"/>
        <v/>
      </c>
      <c r="AMU84" s="3" t="str">
        <f t="shared" si="580"/>
        <v/>
      </c>
      <c r="AMZ84" s="3" t="str">
        <f t="shared" si="581"/>
        <v/>
      </c>
      <c r="ANB84" s="6">
        <v>36068</v>
      </c>
      <c r="ANC84" s="1">
        <v>7</v>
      </c>
      <c r="AND84" s="1">
        <v>1210600</v>
      </c>
      <c r="ANE84" s="3">
        <f t="shared" si="582"/>
        <v>8474200</v>
      </c>
      <c r="ANJ84" s="3" t="str">
        <f t="shared" si="583"/>
        <v/>
      </c>
      <c r="ANO84" s="3" t="str">
        <f t="shared" si="584"/>
        <v/>
      </c>
      <c r="ANT84" s="3" t="str">
        <f t="shared" si="585"/>
        <v/>
      </c>
      <c r="ANV84" s="6">
        <v>36068</v>
      </c>
      <c r="ANW84" s="1">
        <v>3.25</v>
      </c>
      <c r="ANX84" s="1">
        <v>34600</v>
      </c>
      <c r="ANY84" s="3">
        <f t="shared" si="586"/>
        <v>112450</v>
      </c>
      <c r="AOD84" s="3" t="str">
        <f t="shared" si="587"/>
        <v/>
      </c>
      <c r="AOI84" s="3" t="str">
        <f t="shared" si="588"/>
        <v/>
      </c>
      <c r="AOK84" s="6">
        <v>36068</v>
      </c>
      <c r="AOL84" s="1">
        <v>435</v>
      </c>
      <c r="AOM84" s="1">
        <v>59385</v>
      </c>
      <c r="AON84" s="3">
        <f t="shared" si="589"/>
        <v>25832475</v>
      </c>
      <c r="AOS84" s="3" t="str">
        <f t="shared" si="590"/>
        <v/>
      </c>
      <c r="AOX84" s="3" t="str">
        <f t="shared" si="591"/>
        <v/>
      </c>
      <c r="APC84" s="3" t="str">
        <f t="shared" si="592"/>
        <v/>
      </c>
      <c r="APH84" s="3" t="str">
        <f t="shared" si="593"/>
        <v/>
      </c>
      <c r="APM84" s="3" t="str">
        <f t="shared" si="594"/>
        <v/>
      </c>
      <c r="APR84" s="3" t="str">
        <f t="shared" si="595"/>
        <v/>
      </c>
      <c r="APW84" s="3" t="str">
        <f t="shared" si="596"/>
        <v/>
      </c>
      <c r="AQB84" s="3" t="str">
        <f t="shared" si="597"/>
        <v/>
      </c>
      <c r="AQG84" s="3" t="str">
        <f t="shared" si="598"/>
        <v/>
      </c>
      <c r="AQL84" s="3" t="str">
        <f t="shared" si="599"/>
        <v/>
      </c>
      <c r="AQQ84" s="3" t="str">
        <f t="shared" si="600"/>
        <v/>
      </c>
      <c r="AQS84" s="6">
        <v>36068</v>
      </c>
      <c r="AQT84" s="1">
        <v>1.5625</v>
      </c>
      <c r="AQU84" s="1">
        <v>4435900</v>
      </c>
      <c r="AQV84" s="3">
        <f t="shared" si="601"/>
        <v>6931093.75</v>
      </c>
      <c r="ARA84" s="3" t="str">
        <f t="shared" si="602"/>
        <v/>
      </c>
      <c r="ARF84" s="3" t="str">
        <f t="shared" si="603"/>
        <v/>
      </c>
      <c r="ARH84" s="6">
        <v>36068</v>
      </c>
      <c r="ARI84" s="1">
        <v>2.5625</v>
      </c>
      <c r="ARJ84" s="1">
        <v>9880500</v>
      </c>
      <c r="ARK84" s="3">
        <f t="shared" si="604"/>
        <v>25318781.25</v>
      </c>
      <c r="ARP84" s="3" t="str">
        <f t="shared" si="605"/>
        <v/>
      </c>
      <c r="ARU84" s="3" t="str">
        <f t="shared" si="606"/>
        <v/>
      </c>
      <c r="ARZ84" s="3" t="str">
        <f t="shared" si="607"/>
        <v/>
      </c>
      <c r="ASE84" s="3" t="str">
        <f t="shared" si="608"/>
        <v/>
      </c>
      <c r="ASJ84" s="3" t="str">
        <f t="shared" si="609"/>
        <v/>
      </c>
      <c r="ASO84" s="3" t="str">
        <f t="shared" si="610"/>
        <v/>
      </c>
      <c r="AST84" s="3" t="str">
        <f t="shared" si="611"/>
        <v/>
      </c>
      <c r="ASY84" s="3" t="str">
        <f t="shared" si="612"/>
        <v/>
      </c>
      <c r="ATD84" s="3" t="str">
        <f t="shared" si="613"/>
        <v/>
      </c>
      <c r="ATI84" s="3" t="str">
        <f t="shared" si="614"/>
        <v/>
      </c>
      <c r="ATN84" s="3" t="str">
        <f t="shared" si="615"/>
        <v/>
      </c>
      <c r="ATS84" s="3" t="str">
        <f t="shared" si="616"/>
        <v/>
      </c>
      <c r="ATX84" s="3" t="str">
        <f t="shared" si="617"/>
        <v/>
      </c>
      <c r="ATZ84" s="6">
        <v>36068</v>
      </c>
      <c r="AUA84" s="1">
        <v>9.625</v>
      </c>
      <c r="AUB84" s="1">
        <v>386400</v>
      </c>
      <c r="AUC84" s="3">
        <f t="shared" si="618"/>
        <v>3719100</v>
      </c>
      <c r="AUH84" s="3" t="str">
        <f t="shared" si="619"/>
        <v/>
      </c>
      <c r="AUM84" s="3" t="str">
        <f t="shared" si="620"/>
        <v/>
      </c>
      <c r="AUR84" s="3" t="str">
        <f t="shared" si="621"/>
        <v/>
      </c>
      <c r="AUW84" s="3" t="str">
        <f t="shared" si="622"/>
        <v/>
      </c>
      <c r="AVB84" s="3" t="str">
        <f t="shared" si="623"/>
        <v/>
      </c>
      <c r="AVD84" s="6">
        <v>36068</v>
      </c>
      <c r="AVE84" s="1">
        <v>16</v>
      </c>
      <c r="AVF84" s="1">
        <v>242480400</v>
      </c>
      <c r="AVG84" s="3">
        <f t="shared" si="624"/>
        <v>3879686400</v>
      </c>
      <c r="AVI84" s="6">
        <v>36068</v>
      </c>
      <c r="AVJ84" s="1">
        <v>16.0625</v>
      </c>
      <c r="AVK84" s="1">
        <v>10573200</v>
      </c>
      <c r="AVL84" s="3">
        <f t="shared" si="625"/>
        <v>169832025</v>
      </c>
      <c r="AVQ84" s="3" t="str">
        <f t="shared" si="626"/>
        <v/>
      </c>
      <c r="AVV84" s="3" t="str">
        <f t="shared" si="627"/>
        <v/>
      </c>
      <c r="AWA84" s="3" t="str">
        <f t="shared" si="628"/>
        <v/>
      </c>
      <c r="AWF84" s="3" t="str">
        <f t="shared" si="629"/>
        <v/>
      </c>
      <c r="AWK84" s="3" t="str">
        <f t="shared" si="630"/>
        <v/>
      </c>
      <c r="AWP84" s="3" t="str">
        <f t="shared" si="631"/>
        <v/>
      </c>
      <c r="AWU84" s="3" t="str">
        <f t="shared" si="632"/>
        <v/>
      </c>
      <c r="AWZ84" s="3" t="str">
        <f t="shared" si="633"/>
        <v/>
      </c>
      <c r="AXE84" s="3" t="str">
        <f t="shared" si="634"/>
        <v/>
      </c>
      <c r="AXG84" s="6">
        <v>36068</v>
      </c>
      <c r="AXH84" s="1">
        <v>1.25</v>
      </c>
      <c r="AXI84" s="1">
        <v>5927600</v>
      </c>
      <c r="AXJ84" s="3">
        <f t="shared" si="635"/>
        <v>7409500</v>
      </c>
      <c r="AXO84" s="3" t="str">
        <f t="shared" si="636"/>
        <v/>
      </c>
      <c r="AXT84" s="3" t="str">
        <f t="shared" si="637"/>
        <v/>
      </c>
      <c r="AXY84" s="3" t="str">
        <f t="shared" si="638"/>
        <v/>
      </c>
      <c r="AYD84" s="3" t="str">
        <f t="shared" si="639"/>
        <v/>
      </c>
      <c r="AYF84" s="6">
        <v>36068</v>
      </c>
      <c r="AYG84" s="1">
        <v>21.125</v>
      </c>
      <c r="AYH84" s="1">
        <v>62879700</v>
      </c>
      <c r="AYI84" s="3">
        <f t="shared" si="640"/>
        <v>1328333662.5</v>
      </c>
      <c r="AYN84" s="3" t="str">
        <f t="shared" si="641"/>
        <v/>
      </c>
      <c r="AYP84" s="6">
        <v>36068</v>
      </c>
      <c r="AYQ84" s="1">
        <v>11.3125</v>
      </c>
      <c r="AYR84" s="1">
        <v>1292000</v>
      </c>
      <c r="AYS84" s="3">
        <f t="shared" si="642"/>
        <v>14615750</v>
      </c>
      <c r="AYX84" s="3" t="str">
        <f t="shared" si="643"/>
        <v/>
      </c>
      <c r="AYZ84" s="6">
        <v>36068</v>
      </c>
      <c r="AZA84" s="1">
        <v>23.31</v>
      </c>
      <c r="AZB84" s="1">
        <v>51240700</v>
      </c>
      <c r="AZC84" s="3">
        <f t="shared" si="644"/>
        <v>1194420717</v>
      </c>
      <c r="AZH84" s="3" t="str">
        <f t="shared" si="645"/>
        <v/>
      </c>
      <c r="AZJ84" s="6">
        <v>36068</v>
      </c>
      <c r="AZK84" s="1">
        <v>6.7812999999999999</v>
      </c>
      <c r="AZL84" s="1">
        <v>26219800</v>
      </c>
      <c r="AZM84" s="3">
        <f t="shared" si="646"/>
        <v>177804329.74000001</v>
      </c>
      <c r="AZR84" s="3" t="str">
        <f t="shared" si="647"/>
        <v/>
      </c>
      <c r="AZT84" s="6">
        <v>36068</v>
      </c>
      <c r="AZU84" s="1">
        <v>7.3125</v>
      </c>
      <c r="AZV84" s="1">
        <v>12701200</v>
      </c>
      <c r="AZW84" s="3">
        <f t="shared" si="648"/>
        <v>92877525</v>
      </c>
      <c r="BAB84" s="3" t="str">
        <f t="shared" si="649"/>
        <v/>
      </c>
      <c r="BAG84" s="3" t="str">
        <f t="shared" si="650"/>
        <v/>
      </c>
      <c r="BAL84" s="3" t="str">
        <f t="shared" si="651"/>
        <v/>
      </c>
      <c r="BAQ84" s="3" t="str">
        <f t="shared" si="652"/>
        <v/>
      </c>
      <c r="BAV84" s="3" t="str">
        <f t="shared" si="653"/>
        <v/>
      </c>
      <c r="BBA84" s="3" t="str">
        <f t="shared" si="654"/>
        <v/>
      </c>
      <c r="BBF84" s="3" t="str">
        <f t="shared" si="655"/>
        <v/>
      </c>
      <c r="BBK84" s="3" t="str">
        <f t="shared" si="656"/>
        <v/>
      </c>
      <c r="BBP84" s="3" t="str">
        <f t="shared" si="657"/>
        <v/>
      </c>
      <c r="BBU84" s="3" t="str">
        <f t="shared" si="658"/>
        <v/>
      </c>
      <c r="BBW84" s="6">
        <v>36068</v>
      </c>
      <c r="BBX84" s="1">
        <v>42.1875</v>
      </c>
      <c r="BBY84" s="1">
        <v>53856011</v>
      </c>
      <c r="BBZ84" s="3">
        <f t="shared" si="659"/>
        <v>2272050464.0625</v>
      </c>
      <c r="BCE84" s="3" t="str">
        <f t="shared" si="660"/>
        <v/>
      </c>
      <c r="BCJ84" s="3" t="str">
        <f t="shared" si="661"/>
        <v/>
      </c>
      <c r="BCO84" s="3" t="str">
        <f t="shared" si="662"/>
        <v/>
      </c>
      <c r="BCT84" s="3" t="str">
        <f t="shared" si="663"/>
        <v/>
      </c>
      <c r="BCY84" s="3" t="str">
        <f t="shared" si="664"/>
        <v/>
      </c>
      <c r="BDD84" s="3" t="str">
        <f t="shared" si="665"/>
        <v/>
      </c>
      <c r="BDI84" s="3" t="str">
        <f t="shared" si="666"/>
        <v/>
      </c>
      <c r="BDN84" s="3" t="str">
        <f t="shared" si="667"/>
        <v/>
      </c>
      <c r="BDS84" s="3" t="str">
        <f t="shared" si="668"/>
        <v/>
      </c>
      <c r="BDU84" s="6">
        <v>36068</v>
      </c>
      <c r="BDV84" s="1">
        <v>14</v>
      </c>
      <c r="BDW84" s="1">
        <v>18836000</v>
      </c>
      <c r="BDX84" s="3">
        <f t="shared" si="669"/>
        <v>263704000</v>
      </c>
      <c r="BDZ84" s="6">
        <v>36068</v>
      </c>
      <c r="BEA84" s="1">
        <v>5.3125</v>
      </c>
      <c r="BEB84" s="1">
        <v>60518800</v>
      </c>
      <c r="BEC84" s="3">
        <f t="shared" si="670"/>
        <v>321506125</v>
      </c>
      <c r="BEH84" s="3" t="str">
        <f t="shared" si="671"/>
        <v/>
      </c>
      <c r="BEM84" s="3" t="str">
        <f t="shared" si="672"/>
        <v/>
      </c>
      <c r="BER84" s="3" t="str">
        <f t="shared" si="673"/>
        <v/>
      </c>
      <c r="BET84" s="6">
        <v>36068</v>
      </c>
      <c r="BEU84" s="1">
        <v>10.6563</v>
      </c>
      <c r="BEV84" s="1">
        <v>30249200</v>
      </c>
      <c r="BEW84" s="3">
        <f t="shared" si="674"/>
        <v>322344549.95999998</v>
      </c>
      <c r="BEY84" s="6">
        <v>36068</v>
      </c>
      <c r="BEZ84" s="1">
        <v>9.8888999999999996</v>
      </c>
      <c r="BFA84" s="1">
        <v>5402700</v>
      </c>
      <c r="BFB84" s="3">
        <f t="shared" si="675"/>
        <v>53426760.030000001</v>
      </c>
      <c r="BFG84" s="3" t="str">
        <f t="shared" si="676"/>
        <v/>
      </c>
      <c r="BFL84" s="3" t="str">
        <f t="shared" si="677"/>
        <v/>
      </c>
      <c r="BFQ84" s="3" t="str">
        <f t="shared" si="678"/>
        <v/>
      </c>
      <c r="BFS84" s="6">
        <v>36068</v>
      </c>
      <c r="BFT84" s="1">
        <v>1.3925000000000001</v>
      </c>
      <c r="BFU84" s="1">
        <v>40707600</v>
      </c>
      <c r="BFV84" s="3">
        <f t="shared" si="679"/>
        <v>56685333</v>
      </c>
      <c r="BGA84" s="3" t="str">
        <f t="shared" si="680"/>
        <v/>
      </c>
      <c r="BGF84" s="3" t="str">
        <f t="shared" si="681"/>
        <v/>
      </c>
      <c r="BGK84" s="3" t="str">
        <f t="shared" si="682"/>
        <v/>
      </c>
      <c r="BGM84" s="6">
        <v>36068</v>
      </c>
      <c r="BGN84" s="1">
        <v>9.3437999999999999</v>
      </c>
      <c r="BGO84" s="1">
        <v>8956900</v>
      </c>
      <c r="BGP84" s="3">
        <f t="shared" si="683"/>
        <v>83691482.219999999</v>
      </c>
      <c r="BGR84" s="6">
        <v>36068</v>
      </c>
      <c r="BGS84" s="1">
        <v>21.593800000000002</v>
      </c>
      <c r="BGT84" s="1">
        <v>46894400</v>
      </c>
      <c r="BGU84" s="3">
        <f t="shared" si="684"/>
        <v>1012628294.72</v>
      </c>
      <c r="BGZ84" s="3" t="str">
        <f t="shared" si="685"/>
        <v/>
      </c>
      <c r="BHE84" s="3" t="str">
        <f t="shared" si="686"/>
        <v/>
      </c>
      <c r="BHJ84" s="3" t="str">
        <f t="shared" si="687"/>
        <v/>
      </c>
      <c r="BHL84" s="6">
        <v>36068</v>
      </c>
      <c r="BHM84" s="1">
        <v>4.4297000000000004</v>
      </c>
      <c r="BHN84" s="1">
        <v>101029600</v>
      </c>
      <c r="BHO84" s="3">
        <f t="shared" si="688"/>
        <v>447530819.12000006</v>
      </c>
      <c r="BHQ84" s="6">
        <v>36068</v>
      </c>
      <c r="BHR84" s="1">
        <v>3.5621</v>
      </c>
      <c r="BHS84" s="1">
        <v>49582400</v>
      </c>
      <c r="BHT84" s="3">
        <f t="shared" si="689"/>
        <v>176617467.03999999</v>
      </c>
      <c r="BHV84" s="6">
        <v>36068</v>
      </c>
      <c r="BHW84" s="1">
        <v>8</v>
      </c>
      <c r="BHX84" s="1">
        <v>29698600</v>
      </c>
      <c r="BHY84" s="3">
        <f t="shared" si="690"/>
        <v>237588800</v>
      </c>
      <c r="BID84" s="3" t="str">
        <f t="shared" si="691"/>
        <v/>
      </c>
      <c r="BII84" s="3" t="str">
        <f t="shared" si="692"/>
        <v/>
      </c>
      <c r="BIK84" s="6">
        <v>36068</v>
      </c>
      <c r="BIL84" s="1">
        <v>1.6771</v>
      </c>
      <c r="BIM84" s="1">
        <v>47077800</v>
      </c>
      <c r="BIN84" s="3">
        <f t="shared" si="693"/>
        <v>78954178.379999995</v>
      </c>
      <c r="BIP84" s="6">
        <v>36068</v>
      </c>
      <c r="BIQ84" s="1">
        <v>23.444400000000002</v>
      </c>
      <c r="BIR84" s="1">
        <v>227402325</v>
      </c>
      <c r="BIS84" s="3">
        <f t="shared" si="694"/>
        <v>5331311068.2300005</v>
      </c>
      <c r="BIU84" s="6">
        <v>36068</v>
      </c>
      <c r="BIV84" s="1">
        <v>25.5625</v>
      </c>
      <c r="BIW84" s="1">
        <v>72293200</v>
      </c>
      <c r="BIX84" s="3">
        <f t="shared" si="695"/>
        <v>1847994925</v>
      </c>
      <c r="BIZ84" s="6">
        <v>36068</v>
      </c>
      <c r="BJA84" s="1">
        <v>6.3281000000000001</v>
      </c>
      <c r="BJB84" s="1">
        <v>138887200</v>
      </c>
      <c r="BJC84" s="3">
        <f t="shared" si="696"/>
        <v>878892090.32000005</v>
      </c>
      <c r="BJH84" s="3" t="str">
        <f t="shared" si="697"/>
        <v/>
      </c>
      <c r="BJJ84" s="6">
        <v>36068</v>
      </c>
      <c r="BJK84" s="1">
        <v>16.656300000000002</v>
      </c>
      <c r="BJL84" s="1">
        <v>87698400</v>
      </c>
      <c r="BJM84" s="3">
        <f t="shared" si="698"/>
        <v>1460730859.9200001</v>
      </c>
      <c r="BJR84" s="3" t="str">
        <f t="shared" si="699"/>
        <v/>
      </c>
      <c r="BJT84" s="6">
        <v>36068</v>
      </c>
      <c r="BJU84" s="1">
        <v>9.2812999999999999</v>
      </c>
      <c r="BJV84" s="1">
        <v>318392800</v>
      </c>
      <c r="BJW84" s="3">
        <f t="shared" si="700"/>
        <v>2955099094.6399999</v>
      </c>
      <c r="BKB84" s="3" t="str">
        <f t="shared" si="701"/>
        <v/>
      </c>
      <c r="BKG84" s="3" t="str">
        <f t="shared" si="702"/>
        <v/>
      </c>
      <c r="BKI84" s="6">
        <v>36068</v>
      </c>
      <c r="BKJ84" s="1">
        <v>13.9375</v>
      </c>
      <c r="BKK84" s="1">
        <v>201901400</v>
      </c>
      <c r="BKL84" s="3">
        <f t="shared" si="703"/>
        <v>2814000762.5</v>
      </c>
      <c r="BKQ84" s="3" t="str">
        <f t="shared" si="704"/>
        <v/>
      </c>
      <c r="BKV84" s="3" t="str">
        <f t="shared" si="705"/>
        <v/>
      </c>
      <c r="BKX84" s="6">
        <v>36068</v>
      </c>
      <c r="BKY84" s="1">
        <v>41.25</v>
      </c>
      <c r="BKZ84" s="1">
        <v>57495200</v>
      </c>
      <c r="BLA84" s="3">
        <f t="shared" si="706"/>
        <v>2371677000</v>
      </c>
      <c r="BLC84" s="6">
        <v>36068</v>
      </c>
      <c r="BLD84" s="1">
        <v>12.4375</v>
      </c>
      <c r="BLE84" s="1">
        <v>234272800</v>
      </c>
      <c r="BLF84" s="3">
        <f t="shared" si="707"/>
        <v>2913767950</v>
      </c>
      <c r="BLH84" s="6">
        <v>36068</v>
      </c>
      <c r="BLI84" s="1">
        <v>31</v>
      </c>
      <c r="BLJ84" s="1">
        <v>2521400</v>
      </c>
      <c r="BLK84" s="3">
        <f t="shared" si="708"/>
        <v>78163400</v>
      </c>
      <c r="BLM84" s="6">
        <v>36068</v>
      </c>
      <c r="BLN84" s="1">
        <v>8.75</v>
      </c>
      <c r="BLO84" s="1">
        <v>473695600</v>
      </c>
      <c r="BLP84" s="3">
        <f t="shared" si="709"/>
        <v>4144836500</v>
      </c>
      <c r="BLR84" s="6">
        <v>36068</v>
      </c>
      <c r="BLS84" s="1">
        <v>1.6484000000000001</v>
      </c>
      <c r="BLT84" s="1">
        <v>577842400</v>
      </c>
      <c r="BLU84" s="3">
        <f t="shared" si="710"/>
        <v>952515412.16000009</v>
      </c>
      <c r="BLZ84" s="3" t="str">
        <f t="shared" si="711"/>
        <v/>
      </c>
      <c r="BME84" s="3" t="str">
        <f t="shared" si="712"/>
        <v/>
      </c>
      <c r="BMJ84" s="3" t="str">
        <f t="shared" si="713"/>
        <v/>
      </c>
      <c r="BML84" s="6">
        <v>36068</v>
      </c>
      <c r="BMM84" s="1">
        <v>9.9582999999999995</v>
      </c>
      <c r="BMN84" s="1">
        <v>132934800</v>
      </c>
      <c r="BMO84" s="3">
        <f t="shared" si="714"/>
        <v>1323804618.8399999</v>
      </c>
      <c r="BMQ84" s="6">
        <v>36068</v>
      </c>
      <c r="BMR84" s="1">
        <v>10.75</v>
      </c>
      <c r="BMS84" s="1">
        <v>58151700</v>
      </c>
      <c r="BMT84" s="3">
        <f t="shared" si="715"/>
        <v>625130775</v>
      </c>
      <c r="BMY84" s="3" t="str">
        <f t="shared" si="716"/>
        <v/>
      </c>
      <c r="BND84" s="3" t="str">
        <f t="shared" si="717"/>
        <v/>
      </c>
      <c r="BNF84" s="6">
        <v>36068</v>
      </c>
      <c r="BNG84" s="1">
        <v>31.875</v>
      </c>
      <c r="BNH84" s="1">
        <v>60213500</v>
      </c>
      <c r="BNI84" s="3">
        <f t="shared" si="718"/>
        <v>1919305312.5</v>
      </c>
      <c r="BNK84" s="6">
        <v>36068</v>
      </c>
      <c r="BNL84" s="1">
        <v>91.625</v>
      </c>
      <c r="BNM84" s="1">
        <v>28513600</v>
      </c>
      <c r="BNN84" s="3">
        <f t="shared" si="719"/>
        <v>2612558600</v>
      </c>
      <c r="BNP84" s="6">
        <v>36068</v>
      </c>
      <c r="BNQ84" s="1">
        <v>3.3332999999999999</v>
      </c>
      <c r="BNR84" s="1">
        <v>184342200</v>
      </c>
      <c r="BNS84" s="3">
        <f t="shared" si="720"/>
        <v>614467855.25999999</v>
      </c>
      <c r="BNU84" s="6">
        <v>36068</v>
      </c>
      <c r="BNV84" s="1">
        <v>25.8125</v>
      </c>
      <c r="BNW84" s="1">
        <v>4386000</v>
      </c>
      <c r="BNX84" s="3">
        <f t="shared" si="721"/>
        <v>113213625</v>
      </c>
      <c r="BNZ84" s="6">
        <v>36068</v>
      </c>
      <c r="BOA84" s="1">
        <v>10.9688</v>
      </c>
      <c r="BOB84" s="1">
        <v>296930400</v>
      </c>
      <c r="BOC84" s="3">
        <f t="shared" si="722"/>
        <v>3256970171.52</v>
      </c>
      <c r="BOH84" s="3" t="str">
        <f t="shared" si="723"/>
        <v/>
      </c>
      <c r="BOJ84" s="6">
        <v>36068</v>
      </c>
      <c r="BOK84" s="1">
        <v>9.3780000000000001</v>
      </c>
      <c r="BOL84" s="1">
        <v>461743600</v>
      </c>
      <c r="BOM84" s="3">
        <f t="shared" si="724"/>
        <v>4330231480.8000002</v>
      </c>
      <c r="BOO84" s="6">
        <v>36068</v>
      </c>
      <c r="BOP84" s="1">
        <v>7.76</v>
      </c>
      <c r="BOQ84" s="1">
        <v>353124600</v>
      </c>
      <c r="BOR84" s="3">
        <f t="shared" si="725"/>
        <v>2740246896</v>
      </c>
      <c r="BOT84" s="6">
        <v>36068</v>
      </c>
      <c r="BOU84" s="1">
        <v>0.79020000000000001</v>
      </c>
      <c r="BOV84" s="1">
        <v>342208800</v>
      </c>
      <c r="BOW84" s="3">
        <f t="shared" si="726"/>
        <v>270413393.75999999</v>
      </c>
      <c r="BPB84" s="3" t="str">
        <f t="shared" si="727"/>
        <v/>
      </c>
      <c r="BPG84" s="3" t="str">
        <f t="shared" si="728"/>
        <v/>
      </c>
      <c r="BPI84" s="6">
        <v>36068</v>
      </c>
      <c r="BPJ84" s="1">
        <v>8.75</v>
      </c>
      <c r="BPK84" s="1">
        <v>271561050</v>
      </c>
      <c r="BPL84" s="3">
        <f t="shared" si="729"/>
        <v>2376159187.5</v>
      </c>
      <c r="BPQ84" s="3" t="str">
        <f t="shared" si="730"/>
        <v/>
      </c>
      <c r="BPS84" s="6">
        <v>36068</v>
      </c>
      <c r="BPT84" s="1">
        <v>6.3125</v>
      </c>
      <c r="BPU84" s="1">
        <v>1816563600</v>
      </c>
      <c r="BPV84" s="3">
        <f t="shared" si="731"/>
        <v>11467057725</v>
      </c>
      <c r="BQA84" s="3" t="str">
        <f t="shared" si="732"/>
        <v/>
      </c>
      <c r="BQF84" s="3" t="str">
        <f t="shared" si="733"/>
        <v/>
      </c>
      <c r="BQK84" s="3" t="str">
        <f t="shared" si="734"/>
        <v/>
      </c>
      <c r="BQM84" s="6">
        <v>36068</v>
      </c>
      <c r="BQN84" s="1">
        <v>4.3358999999999996</v>
      </c>
      <c r="BQO84" s="1">
        <v>579982400</v>
      </c>
      <c r="BQP84" s="3">
        <f t="shared" si="735"/>
        <v>2514745688.1599998</v>
      </c>
      <c r="BQU84" s="3" t="str">
        <f t="shared" si="736"/>
        <v/>
      </c>
      <c r="BQW84" s="6">
        <v>36068</v>
      </c>
      <c r="BQX84" s="1">
        <v>0.67579999999999996</v>
      </c>
      <c r="BQY84" s="1">
        <v>1127584000</v>
      </c>
      <c r="BQZ84" s="3">
        <f t="shared" si="737"/>
        <v>762021267.19999993</v>
      </c>
      <c r="BRE84" s="3" t="str">
        <f t="shared" si="738"/>
        <v/>
      </c>
      <c r="BRG84" s="6">
        <v>36068</v>
      </c>
      <c r="BRH84" s="1">
        <v>15.453099999999999</v>
      </c>
      <c r="BRI84" s="1">
        <v>4830027600</v>
      </c>
      <c r="BRJ84" s="3">
        <f t="shared" si="739"/>
        <v>74638899505.559998</v>
      </c>
      <c r="BRL84" s="6">
        <v>36068</v>
      </c>
      <c r="BRM84" s="1">
        <v>21.4375</v>
      </c>
      <c r="BRN84" s="1">
        <v>4823071200</v>
      </c>
      <c r="BRO84" s="3">
        <f t="shared" si="740"/>
        <v>103394588850</v>
      </c>
      <c r="BRQ84" s="6">
        <v>36068</v>
      </c>
      <c r="BRR84" s="1">
        <v>4.8541999999999996</v>
      </c>
      <c r="BRS84" s="1">
        <v>3052501200</v>
      </c>
      <c r="BRT84" s="3">
        <f t="shared" si="741"/>
        <v>14817451325.039999</v>
      </c>
      <c r="BRV84" s="6">
        <v>36068</v>
      </c>
      <c r="BRW84" s="1">
        <v>42.031300000000002</v>
      </c>
      <c r="BRX84" s="1">
        <v>191498000</v>
      </c>
      <c r="BRY84" s="3">
        <f t="shared" si="742"/>
        <v>8048909887.4000006</v>
      </c>
      <c r="BSD84" s="3" t="str">
        <f t="shared" si="743"/>
        <v/>
      </c>
      <c r="BSF84" s="6">
        <v>36068</v>
      </c>
      <c r="BSG84" s="1">
        <v>18</v>
      </c>
      <c r="BSH84" s="1">
        <v>266897000</v>
      </c>
      <c r="BSI84" s="3">
        <f t="shared" si="744"/>
        <v>4804146000</v>
      </c>
      <c r="BSN84" s="3" t="str">
        <f t="shared" si="745"/>
        <v/>
      </c>
      <c r="BSS84" s="3" t="str">
        <f t="shared" si="746"/>
        <v/>
      </c>
      <c r="BSU84" s="6">
        <v>36068</v>
      </c>
      <c r="BSV84" s="1">
        <v>1.3615999999999999</v>
      </c>
      <c r="BSW84" s="1">
        <v>8057212800</v>
      </c>
      <c r="BSX84" s="3">
        <f t="shared" si="747"/>
        <v>10970700948.48</v>
      </c>
    </row>
    <row r="85" spans="5:1020 1025:1870" x14ac:dyDescent="0.2">
      <c r="E85" s="3" t="str">
        <f t="shared" si="374"/>
        <v/>
      </c>
      <c r="J85" s="3" t="str">
        <f t="shared" si="375"/>
        <v/>
      </c>
      <c r="O85" s="3" t="str">
        <f t="shared" si="376"/>
        <v/>
      </c>
      <c r="T85" s="3" t="str">
        <f t="shared" si="377"/>
        <v/>
      </c>
      <c r="Y85" s="3" t="str">
        <f t="shared" si="378"/>
        <v/>
      </c>
      <c r="AA85" s="6">
        <v>35976</v>
      </c>
      <c r="AB85" s="1">
        <v>4.40625</v>
      </c>
      <c r="AC85" s="1">
        <v>1251533</v>
      </c>
      <c r="AD85" s="3">
        <f t="shared" si="379"/>
        <v>5514567.28125</v>
      </c>
      <c r="AF85" s="6">
        <v>35703</v>
      </c>
      <c r="AG85" s="1">
        <v>3.46875</v>
      </c>
      <c r="AH85" s="1">
        <v>8624800</v>
      </c>
      <c r="AI85" s="3">
        <f t="shared" si="380"/>
        <v>29917275</v>
      </c>
      <c r="AK85" s="6">
        <v>35976</v>
      </c>
      <c r="AL85" s="1">
        <v>5578.1264000000001</v>
      </c>
      <c r="AM85" s="1">
        <v>370</v>
      </c>
      <c r="AN85" s="3">
        <f t="shared" si="381"/>
        <v>2063906.7679999999</v>
      </c>
      <c r="AS85" s="3" t="str">
        <f t="shared" si="382"/>
        <v/>
      </c>
      <c r="AX85" s="3" t="str">
        <f t="shared" si="383"/>
        <v/>
      </c>
      <c r="BC85" s="3" t="str">
        <f t="shared" si="384"/>
        <v/>
      </c>
      <c r="BH85" s="3" t="str">
        <f t="shared" si="385"/>
        <v/>
      </c>
      <c r="BM85" s="3" t="str">
        <f t="shared" si="386"/>
        <v/>
      </c>
      <c r="BR85" s="3" t="str">
        <f t="shared" si="387"/>
        <v/>
      </c>
      <c r="BW85" s="3" t="str">
        <f t="shared" si="388"/>
        <v/>
      </c>
      <c r="CB85" s="3" t="str">
        <f t="shared" si="389"/>
        <v/>
      </c>
      <c r="CG85" s="3" t="str">
        <f t="shared" si="390"/>
        <v/>
      </c>
      <c r="CI85" s="6"/>
      <c r="CL85" s="3" t="str">
        <f t="shared" si="391"/>
        <v/>
      </c>
      <c r="CQ85" s="3" t="str">
        <f t="shared" si="392"/>
        <v/>
      </c>
      <c r="CV85" s="3" t="str">
        <f t="shared" si="393"/>
        <v/>
      </c>
      <c r="DA85" s="3" t="str">
        <f t="shared" si="394"/>
        <v/>
      </c>
      <c r="DC85" s="6">
        <v>35976</v>
      </c>
      <c r="DD85" s="1">
        <v>10</v>
      </c>
      <c r="DE85" s="1">
        <v>407510</v>
      </c>
      <c r="DF85" s="3">
        <f t="shared" si="395"/>
        <v>4075100</v>
      </c>
      <c r="DK85" s="3" t="str">
        <f t="shared" si="396"/>
        <v/>
      </c>
      <c r="DM85" s="6">
        <v>35703</v>
      </c>
      <c r="DN85" s="1">
        <v>800</v>
      </c>
      <c r="DO85" s="1">
        <v>1814</v>
      </c>
      <c r="DP85" s="3">
        <f t="shared" si="397"/>
        <v>1451200</v>
      </c>
      <c r="DR85" s="6">
        <v>35976</v>
      </c>
      <c r="DS85" s="1">
        <v>78.75</v>
      </c>
      <c r="DT85" s="1">
        <v>13523</v>
      </c>
      <c r="DU85" s="3">
        <f t="shared" si="398"/>
        <v>1064936.25</v>
      </c>
      <c r="DZ85" s="3" t="str">
        <f t="shared" si="399"/>
        <v/>
      </c>
      <c r="EE85" s="3" t="str">
        <f t="shared" si="400"/>
        <v/>
      </c>
      <c r="EG85" s="6">
        <v>35976</v>
      </c>
      <c r="EH85" s="1">
        <v>1184.9998000000001</v>
      </c>
      <c r="EI85" s="1">
        <v>77591</v>
      </c>
      <c r="EJ85" s="3">
        <f t="shared" si="401"/>
        <v>91945319.481800005</v>
      </c>
      <c r="EO85" s="3" t="str">
        <f t="shared" si="402"/>
        <v/>
      </c>
      <c r="ET85" s="3" t="str">
        <f t="shared" si="403"/>
        <v/>
      </c>
      <c r="EY85" s="3" t="str">
        <f t="shared" si="404"/>
        <v/>
      </c>
      <c r="FD85" s="3" t="str">
        <f t="shared" si="405"/>
        <v/>
      </c>
      <c r="FI85" s="3" t="str">
        <f t="shared" si="406"/>
        <v/>
      </c>
      <c r="FN85" s="3" t="str">
        <f t="shared" si="407"/>
        <v/>
      </c>
      <c r="FP85" s="6">
        <v>35703</v>
      </c>
      <c r="FQ85" s="1">
        <v>1.67E-2</v>
      </c>
      <c r="FR85" s="1">
        <v>120</v>
      </c>
      <c r="FS85" s="3">
        <f t="shared" si="408"/>
        <v>2.004</v>
      </c>
      <c r="FU85" s="6">
        <v>35976</v>
      </c>
      <c r="FV85" s="1">
        <v>10400</v>
      </c>
      <c r="FW85" s="1">
        <v>48</v>
      </c>
      <c r="FX85" s="3">
        <f t="shared" si="409"/>
        <v>499200</v>
      </c>
      <c r="GC85" s="3" t="str">
        <f t="shared" si="410"/>
        <v/>
      </c>
      <c r="GE85" s="6">
        <v>35885</v>
      </c>
      <c r="GF85" s="1">
        <v>582000.05819999997</v>
      </c>
      <c r="GG85" s="1">
        <v>8</v>
      </c>
      <c r="GH85" s="3">
        <f t="shared" si="411"/>
        <v>4656000.4655999998</v>
      </c>
      <c r="GM85" s="3" t="str">
        <f t="shared" si="412"/>
        <v/>
      </c>
      <c r="GR85" s="3" t="str">
        <f t="shared" si="413"/>
        <v/>
      </c>
      <c r="GW85" s="3" t="str">
        <f t="shared" si="414"/>
        <v/>
      </c>
      <c r="HB85" s="3" t="str">
        <f t="shared" si="415"/>
        <v/>
      </c>
      <c r="HG85" s="3" t="str">
        <f t="shared" si="416"/>
        <v/>
      </c>
      <c r="HL85" s="3" t="str">
        <f t="shared" si="417"/>
        <v/>
      </c>
      <c r="HN85" s="6">
        <v>35976</v>
      </c>
      <c r="HO85" s="1">
        <v>1.9687999999999999</v>
      </c>
      <c r="HP85" s="1">
        <v>638833</v>
      </c>
      <c r="HQ85" s="3">
        <f t="shared" si="418"/>
        <v>1257734.4103999999</v>
      </c>
      <c r="HS85" s="6">
        <v>35976</v>
      </c>
      <c r="HT85" s="1">
        <v>6.125</v>
      </c>
      <c r="HU85" s="1">
        <v>199829</v>
      </c>
      <c r="HV85" s="3">
        <f t="shared" si="419"/>
        <v>1223952.625</v>
      </c>
      <c r="IA85" s="3" t="str">
        <f t="shared" si="420"/>
        <v/>
      </c>
      <c r="IC85" s="6">
        <v>35885</v>
      </c>
      <c r="ID85" s="1">
        <v>7.8125</v>
      </c>
      <c r="IE85" s="1">
        <v>2590</v>
      </c>
      <c r="IF85" s="3">
        <f t="shared" si="421"/>
        <v>20234.375</v>
      </c>
      <c r="IH85" s="6">
        <v>35976</v>
      </c>
      <c r="II85" s="1">
        <v>76.875</v>
      </c>
      <c r="IJ85" s="1">
        <v>5507</v>
      </c>
      <c r="IK85" s="3">
        <f t="shared" si="422"/>
        <v>423350.625</v>
      </c>
      <c r="IP85" s="3" t="str">
        <f t="shared" si="423"/>
        <v/>
      </c>
      <c r="IU85" s="3" t="str">
        <f t="shared" si="424"/>
        <v/>
      </c>
      <c r="IZ85" s="3" t="str">
        <f t="shared" si="425"/>
        <v/>
      </c>
      <c r="JE85" s="3" t="str">
        <f t="shared" si="426"/>
        <v/>
      </c>
      <c r="JG85" s="6">
        <v>35976</v>
      </c>
      <c r="JH85" s="1">
        <v>77.5</v>
      </c>
      <c r="JI85" s="1">
        <v>7020500</v>
      </c>
      <c r="JJ85" s="3">
        <f t="shared" si="427"/>
        <v>544088750</v>
      </c>
      <c r="JO85" s="3" t="str">
        <f t="shared" si="428"/>
        <v/>
      </c>
      <c r="JT85" s="3" t="str">
        <f t="shared" si="429"/>
        <v/>
      </c>
      <c r="JY85" s="3" t="str">
        <f t="shared" si="430"/>
        <v/>
      </c>
      <c r="KA85" s="6">
        <v>34789</v>
      </c>
      <c r="KB85" s="1">
        <v>5</v>
      </c>
      <c r="KC85" s="1">
        <v>21400</v>
      </c>
      <c r="KD85" s="3">
        <f t="shared" si="431"/>
        <v>107000</v>
      </c>
      <c r="KI85" s="3" t="str">
        <f t="shared" si="432"/>
        <v/>
      </c>
      <c r="KN85" s="3" t="str">
        <f t="shared" si="433"/>
        <v/>
      </c>
      <c r="KS85" s="3" t="str">
        <f t="shared" si="434"/>
        <v/>
      </c>
      <c r="KX85" s="3" t="str">
        <f t="shared" si="435"/>
        <v/>
      </c>
      <c r="LC85" s="3" t="str">
        <f t="shared" si="436"/>
        <v/>
      </c>
      <c r="LE85" s="6"/>
      <c r="LH85" s="3" t="str">
        <f t="shared" si="437"/>
        <v/>
      </c>
      <c r="LM85" s="3" t="str">
        <f t="shared" si="438"/>
        <v/>
      </c>
      <c r="LO85" s="6">
        <v>35611</v>
      </c>
      <c r="LP85" s="1">
        <v>1.25</v>
      </c>
      <c r="LQ85" s="1">
        <v>40500</v>
      </c>
      <c r="LR85" s="3">
        <f t="shared" si="439"/>
        <v>50625</v>
      </c>
      <c r="LW85" s="3" t="str">
        <f t="shared" si="440"/>
        <v/>
      </c>
      <c r="MB85" s="3" t="str">
        <f t="shared" si="441"/>
        <v/>
      </c>
      <c r="MG85" s="3" t="str">
        <f t="shared" si="442"/>
        <v/>
      </c>
      <c r="ML85" s="3" t="str">
        <f t="shared" si="443"/>
        <v/>
      </c>
      <c r="MQ85" s="3" t="str">
        <f t="shared" si="444"/>
        <v/>
      </c>
      <c r="MV85" s="3" t="str">
        <f t="shared" si="445"/>
        <v/>
      </c>
      <c r="NA85" s="3" t="str">
        <f t="shared" si="446"/>
        <v/>
      </c>
      <c r="NF85" s="3" t="str">
        <f t="shared" si="447"/>
        <v/>
      </c>
      <c r="NK85" s="3" t="str">
        <f t="shared" si="448"/>
        <v/>
      </c>
      <c r="NP85" s="3" t="str">
        <f t="shared" si="449"/>
        <v/>
      </c>
      <c r="NU85" s="3" t="str">
        <f t="shared" si="450"/>
        <v/>
      </c>
      <c r="NZ85" s="3" t="str">
        <f t="shared" si="451"/>
        <v/>
      </c>
      <c r="OB85" s="6">
        <v>35976</v>
      </c>
      <c r="OC85" s="1">
        <v>4.5625</v>
      </c>
      <c r="OD85" s="1">
        <v>449200</v>
      </c>
      <c r="OE85" s="3">
        <f t="shared" si="452"/>
        <v>2049475</v>
      </c>
      <c r="OG85" s="6">
        <v>35976</v>
      </c>
      <c r="OH85" s="1">
        <v>68.75</v>
      </c>
      <c r="OI85" s="1">
        <v>40100</v>
      </c>
      <c r="OJ85" s="3">
        <f t="shared" si="453"/>
        <v>2756875</v>
      </c>
      <c r="OO85" s="3" t="str">
        <f t="shared" si="454"/>
        <v/>
      </c>
      <c r="OQ85" s="6">
        <v>35976</v>
      </c>
      <c r="OR85" s="1">
        <v>2924.9998000000001</v>
      </c>
      <c r="OS85" s="1">
        <v>29488</v>
      </c>
      <c r="OT85" s="3">
        <f t="shared" si="455"/>
        <v>86252394.102400005</v>
      </c>
      <c r="OV85" s="6">
        <v>35976</v>
      </c>
      <c r="OW85" s="1">
        <v>5.25</v>
      </c>
      <c r="OX85" s="1">
        <v>948700</v>
      </c>
      <c r="OY85" s="3">
        <f t="shared" si="456"/>
        <v>4980675</v>
      </c>
      <c r="PD85" s="3" t="str">
        <f t="shared" si="457"/>
        <v/>
      </c>
      <c r="PI85" s="3" t="str">
        <f t="shared" si="458"/>
        <v/>
      </c>
      <c r="PK85" s="6">
        <v>35976</v>
      </c>
      <c r="PL85" s="1">
        <v>1.0625</v>
      </c>
      <c r="PM85" s="1">
        <v>33600</v>
      </c>
      <c r="PN85" s="3">
        <f t="shared" si="459"/>
        <v>35700</v>
      </c>
      <c r="PS85" s="3" t="str">
        <f t="shared" si="460"/>
        <v/>
      </c>
      <c r="PX85" s="3" t="str">
        <f t="shared" si="461"/>
        <v/>
      </c>
      <c r="QC85" s="3" t="str">
        <f t="shared" si="462"/>
        <v/>
      </c>
      <c r="QE85" s="6">
        <v>35976</v>
      </c>
      <c r="QF85" s="1">
        <v>1.25</v>
      </c>
      <c r="QG85" s="1">
        <v>538500</v>
      </c>
      <c r="QH85" s="3">
        <f t="shared" si="463"/>
        <v>673125</v>
      </c>
      <c r="QM85" s="3" t="str">
        <f t="shared" si="464"/>
        <v/>
      </c>
      <c r="QO85" s="6">
        <v>35976</v>
      </c>
      <c r="QP85" s="1">
        <v>5.75</v>
      </c>
      <c r="QQ85" s="1">
        <v>196300</v>
      </c>
      <c r="QR85" s="3">
        <f t="shared" si="465"/>
        <v>1128725</v>
      </c>
      <c r="QT85" s="6">
        <v>35976</v>
      </c>
      <c r="QU85" s="1">
        <v>596.87509999999997</v>
      </c>
      <c r="QV85" s="1">
        <v>993904</v>
      </c>
      <c r="QW85" s="3">
        <f t="shared" si="466"/>
        <v>593236549.39039993</v>
      </c>
      <c r="RB85" s="3" t="str">
        <f t="shared" si="467"/>
        <v/>
      </c>
      <c r="RG85" s="3" t="str">
        <f t="shared" si="468"/>
        <v/>
      </c>
      <c r="RL85" s="3" t="str">
        <f t="shared" si="469"/>
        <v/>
      </c>
      <c r="RQ85" s="3" t="str">
        <f t="shared" si="470"/>
        <v/>
      </c>
      <c r="RV85" s="3" t="str">
        <f t="shared" si="471"/>
        <v/>
      </c>
      <c r="SA85" s="3" t="str">
        <f t="shared" si="472"/>
        <v/>
      </c>
      <c r="SF85" s="3" t="str">
        <f t="shared" si="473"/>
        <v/>
      </c>
      <c r="SH85" s="6">
        <v>35976</v>
      </c>
      <c r="SI85" s="1">
        <v>7.1875</v>
      </c>
      <c r="SJ85" s="1">
        <v>193700</v>
      </c>
      <c r="SK85" s="3">
        <f t="shared" si="474"/>
        <v>1392218.75</v>
      </c>
      <c r="SP85" s="3" t="str">
        <f t="shared" si="475"/>
        <v/>
      </c>
      <c r="SU85" s="3" t="str">
        <f t="shared" si="476"/>
        <v/>
      </c>
      <c r="SZ85" s="3" t="str">
        <f t="shared" si="477"/>
        <v/>
      </c>
      <c r="TE85" s="3" t="str">
        <f t="shared" si="478"/>
        <v/>
      </c>
      <c r="TJ85" s="3" t="str">
        <f t="shared" si="479"/>
        <v/>
      </c>
      <c r="TO85" s="3" t="str">
        <f t="shared" si="480"/>
        <v/>
      </c>
      <c r="TQ85" s="6">
        <v>35976</v>
      </c>
      <c r="TR85" s="1">
        <v>25.4375</v>
      </c>
      <c r="TS85" s="1">
        <v>1230636</v>
      </c>
      <c r="TT85" s="3">
        <f t="shared" si="481"/>
        <v>31304303.25</v>
      </c>
      <c r="TY85" s="3" t="str">
        <f t="shared" si="482"/>
        <v/>
      </c>
      <c r="UD85" s="3" t="str">
        <f t="shared" si="483"/>
        <v/>
      </c>
      <c r="UI85" s="3" t="str">
        <f t="shared" si="484"/>
        <v/>
      </c>
      <c r="UN85" s="3" t="str">
        <f t="shared" si="485"/>
        <v/>
      </c>
      <c r="UP85" s="6">
        <v>35976</v>
      </c>
      <c r="UQ85" s="1">
        <v>13.25</v>
      </c>
      <c r="UR85" s="1">
        <v>73600</v>
      </c>
      <c r="US85" s="3">
        <f t="shared" si="486"/>
        <v>975200</v>
      </c>
      <c r="UX85" s="3" t="str">
        <f t="shared" si="487"/>
        <v/>
      </c>
      <c r="VC85" s="3" t="str">
        <f t="shared" si="488"/>
        <v/>
      </c>
      <c r="VH85" s="3" t="str">
        <f t="shared" si="489"/>
        <v/>
      </c>
      <c r="VM85" s="3" t="str">
        <f t="shared" si="490"/>
        <v/>
      </c>
      <c r="VO85" s="6">
        <v>35976</v>
      </c>
      <c r="VP85" s="1">
        <v>617.1875</v>
      </c>
      <c r="VQ85" s="1">
        <v>14276</v>
      </c>
      <c r="VR85" s="3">
        <f t="shared" si="491"/>
        <v>8810968.75</v>
      </c>
      <c r="VW85" s="3" t="str">
        <f t="shared" si="492"/>
        <v/>
      </c>
      <c r="VY85" s="6">
        <v>35976</v>
      </c>
      <c r="VZ85" s="1">
        <v>5.9687999999999999</v>
      </c>
      <c r="WA85" s="1">
        <v>2268500</v>
      </c>
      <c r="WB85" s="3">
        <f t="shared" si="493"/>
        <v>13540222.799999999</v>
      </c>
      <c r="WG85" s="3" t="str">
        <f t="shared" si="494"/>
        <v/>
      </c>
      <c r="WL85" s="3" t="str">
        <f t="shared" si="495"/>
        <v/>
      </c>
      <c r="WQ85" s="3" t="str">
        <f t="shared" si="496"/>
        <v/>
      </c>
      <c r="WV85" s="3" t="str">
        <f t="shared" si="497"/>
        <v/>
      </c>
      <c r="WX85" s="6">
        <v>35976</v>
      </c>
      <c r="WY85" s="1">
        <v>6.0312999999999999</v>
      </c>
      <c r="WZ85" s="1">
        <v>125169800</v>
      </c>
      <c r="XA85" s="3">
        <f t="shared" si="498"/>
        <v>754936614.74000001</v>
      </c>
      <c r="XF85" s="3" t="str">
        <f t="shared" si="499"/>
        <v/>
      </c>
      <c r="XK85" s="3" t="str">
        <f t="shared" si="500"/>
        <v/>
      </c>
      <c r="XP85" s="3" t="str">
        <f t="shared" si="501"/>
        <v/>
      </c>
      <c r="XU85" s="3" t="str">
        <f t="shared" si="502"/>
        <v/>
      </c>
      <c r="XW85" s="6">
        <v>35976</v>
      </c>
      <c r="XX85" s="1">
        <v>8600</v>
      </c>
      <c r="XY85" s="1">
        <v>40871</v>
      </c>
      <c r="XZ85" s="3">
        <f t="shared" si="503"/>
        <v>351490600</v>
      </c>
      <c r="YE85" s="3" t="str">
        <f t="shared" si="504"/>
        <v/>
      </c>
      <c r="YJ85" s="3" t="str">
        <f t="shared" si="505"/>
        <v/>
      </c>
      <c r="YL85" s="6">
        <v>35976</v>
      </c>
      <c r="YM85" s="1">
        <v>8</v>
      </c>
      <c r="YN85" s="1">
        <v>1638200</v>
      </c>
      <c r="YO85" s="3">
        <f t="shared" si="506"/>
        <v>13105600</v>
      </c>
      <c r="YT85" s="3" t="str">
        <f t="shared" si="507"/>
        <v/>
      </c>
      <c r="YY85" s="3" t="str">
        <f t="shared" si="508"/>
        <v/>
      </c>
      <c r="ZD85" s="3" t="str">
        <f t="shared" si="509"/>
        <v/>
      </c>
      <c r="ZI85" s="3" t="str">
        <f t="shared" si="510"/>
        <v/>
      </c>
      <c r="ZN85" s="3" t="str">
        <f t="shared" si="511"/>
        <v/>
      </c>
      <c r="ZS85" s="3" t="str">
        <f t="shared" si="512"/>
        <v/>
      </c>
      <c r="ZX85" s="3" t="str">
        <f t="shared" si="513"/>
        <v/>
      </c>
      <c r="AAC85" s="3" t="str">
        <f t="shared" si="514"/>
        <v/>
      </c>
      <c r="AAH85" s="3" t="str">
        <f t="shared" si="515"/>
        <v/>
      </c>
      <c r="AAM85" s="3" t="str">
        <f t="shared" si="516"/>
        <v/>
      </c>
      <c r="AAR85" s="3" t="str">
        <f t="shared" si="517"/>
        <v/>
      </c>
      <c r="AAW85" s="3" t="str">
        <f t="shared" si="518"/>
        <v/>
      </c>
      <c r="ABB85" s="3" t="str">
        <f t="shared" si="519"/>
        <v/>
      </c>
      <c r="ABG85" s="3" t="str">
        <f t="shared" si="520"/>
        <v/>
      </c>
      <c r="ABL85" s="3" t="str">
        <f t="shared" si="521"/>
        <v/>
      </c>
      <c r="ABN85" s="6">
        <v>35976</v>
      </c>
      <c r="ABO85" s="1">
        <v>10.75</v>
      </c>
      <c r="ABP85" s="1">
        <v>3083400</v>
      </c>
      <c r="ABQ85" s="3">
        <f t="shared" si="522"/>
        <v>33146550</v>
      </c>
      <c r="ABV85" s="3" t="str">
        <f t="shared" si="523"/>
        <v/>
      </c>
      <c r="ABX85" s="6">
        <v>35976</v>
      </c>
      <c r="ABY85" s="1">
        <v>11.25</v>
      </c>
      <c r="ABZ85" s="1">
        <v>305020</v>
      </c>
      <c r="ACA85" s="3">
        <f t="shared" si="524"/>
        <v>3431475</v>
      </c>
      <c r="ACF85" s="3" t="str">
        <f t="shared" si="525"/>
        <v/>
      </c>
      <c r="ACK85" s="3" t="str">
        <f t="shared" si="526"/>
        <v/>
      </c>
      <c r="ACP85" s="3" t="str">
        <f t="shared" si="527"/>
        <v/>
      </c>
      <c r="ACU85" s="3" t="str">
        <f t="shared" si="528"/>
        <v/>
      </c>
      <c r="ACZ85" s="3" t="str">
        <f t="shared" si="529"/>
        <v/>
      </c>
      <c r="ADB85" s="6">
        <v>35976</v>
      </c>
      <c r="ADC85" s="1">
        <v>3</v>
      </c>
      <c r="ADD85" s="1">
        <v>6271200</v>
      </c>
      <c r="ADE85" s="3">
        <f t="shared" si="530"/>
        <v>18813600</v>
      </c>
      <c r="ADG85" s="6">
        <v>35976</v>
      </c>
      <c r="ADH85" s="1">
        <v>7.6875</v>
      </c>
      <c r="ADI85" s="1">
        <v>19623600</v>
      </c>
      <c r="ADJ85" s="3">
        <f t="shared" si="531"/>
        <v>150856425</v>
      </c>
      <c r="ADO85" s="3" t="str">
        <f t="shared" si="532"/>
        <v/>
      </c>
      <c r="ADT85" s="3" t="str">
        <f t="shared" si="533"/>
        <v/>
      </c>
      <c r="ADY85" s="3" t="str">
        <f t="shared" si="534"/>
        <v/>
      </c>
      <c r="AED85" s="3" t="str">
        <f t="shared" si="535"/>
        <v/>
      </c>
      <c r="AEF85" s="6">
        <v>35976</v>
      </c>
      <c r="AEG85" s="1">
        <v>9.2338000000000005</v>
      </c>
      <c r="AEH85" s="1">
        <v>78841</v>
      </c>
      <c r="AEI85" s="3">
        <f t="shared" si="536"/>
        <v>728002.02580000006</v>
      </c>
      <c r="AEN85" s="3" t="str">
        <f t="shared" si="537"/>
        <v/>
      </c>
      <c r="AES85" s="3" t="str">
        <f t="shared" si="538"/>
        <v/>
      </c>
      <c r="AEX85" s="3" t="str">
        <f t="shared" si="539"/>
        <v/>
      </c>
      <c r="AEZ85" s="6">
        <v>35976</v>
      </c>
      <c r="AFA85" s="1">
        <v>8.7507999999999999</v>
      </c>
      <c r="AFB85" s="1">
        <v>24461000</v>
      </c>
      <c r="AFC85" s="3">
        <f t="shared" si="540"/>
        <v>214053318.80000001</v>
      </c>
      <c r="AFH85" s="3" t="str">
        <f t="shared" si="541"/>
        <v/>
      </c>
      <c r="AFM85" s="3" t="str">
        <f t="shared" si="542"/>
        <v/>
      </c>
      <c r="AFR85" s="3" t="str">
        <f t="shared" si="543"/>
        <v/>
      </c>
      <c r="AFW85" s="3" t="str">
        <f t="shared" si="544"/>
        <v/>
      </c>
      <c r="AGB85" s="3" t="str">
        <f t="shared" si="545"/>
        <v/>
      </c>
      <c r="AGD85" s="6">
        <v>35976</v>
      </c>
      <c r="AGE85" s="1">
        <v>8.8581000000000003</v>
      </c>
      <c r="AGF85" s="1">
        <v>8389000</v>
      </c>
      <c r="AGG85" s="3">
        <f t="shared" si="546"/>
        <v>74310600.900000006</v>
      </c>
      <c r="AGL85" s="3" t="str">
        <f t="shared" si="547"/>
        <v/>
      </c>
      <c r="AGQ85" s="3" t="str">
        <f t="shared" si="548"/>
        <v/>
      </c>
      <c r="AGS85" s="6">
        <v>35976</v>
      </c>
      <c r="AGT85" s="1">
        <v>10.25</v>
      </c>
      <c r="AGU85" s="1">
        <v>630100</v>
      </c>
      <c r="AGV85" s="3">
        <f t="shared" si="549"/>
        <v>6458525</v>
      </c>
      <c r="AGX85" s="6">
        <v>35976</v>
      </c>
      <c r="AGY85" s="1">
        <v>14.375</v>
      </c>
      <c r="AGZ85" s="1">
        <v>6174600</v>
      </c>
      <c r="AHA85" s="3">
        <f t="shared" si="550"/>
        <v>88759875</v>
      </c>
      <c r="AHC85" s="6">
        <v>35976</v>
      </c>
      <c r="AHD85" s="1">
        <v>7</v>
      </c>
      <c r="AHE85" s="1">
        <v>1330800</v>
      </c>
      <c r="AHF85" s="3">
        <f t="shared" si="551"/>
        <v>9315600</v>
      </c>
      <c r="AHK85" s="3" t="str">
        <f t="shared" si="552"/>
        <v/>
      </c>
      <c r="AHP85" s="3" t="str">
        <f t="shared" si="553"/>
        <v/>
      </c>
      <c r="AHU85" s="3" t="str">
        <f t="shared" si="554"/>
        <v/>
      </c>
      <c r="AHZ85" s="3" t="str">
        <f t="shared" si="555"/>
        <v/>
      </c>
      <c r="AIE85" s="3" t="str">
        <f t="shared" si="556"/>
        <v/>
      </c>
      <c r="AIJ85" s="3" t="str">
        <f t="shared" si="557"/>
        <v/>
      </c>
      <c r="AIO85" s="3" t="str">
        <f t="shared" si="558"/>
        <v/>
      </c>
      <c r="AIT85" s="3" t="str">
        <f t="shared" si="559"/>
        <v/>
      </c>
      <c r="AIY85" s="3" t="str">
        <f t="shared" si="560"/>
        <v/>
      </c>
      <c r="AJD85" s="3" t="str">
        <f t="shared" si="561"/>
        <v/>
      </c>
      <c r="AJI85" s="3" t="str">
        <f t="shared" si="562"/>
        <v/>
      </c>
      <c r="AJN85" s="3" t="str">
        <f t="shared" si="563"/>
        <v/>
      </c>
      <c r="AJS85" s="3" t="str">
        <f t="shared" si="564"/>
        <v/>
      </c>
      <c r="AJX85" s="3" t="str">
        <f t="shared" si="565"/>
        <v/>
      </c>
      <c r="AKC85" s="3" t="str">
        <f t="shared" si="566"/>
        <v/>
      </c>
      <c r="AKH85" s="3" t="str">
        <f t="shared" si="567"/>
        <v/>
      </c>
      <c r="AKM85" s="3" t="str">
        <f t="shared" si="568"/>
        <v/>
      </c>
      <c r="AKR85" s="3" t="str">
        <f t="shared" si="569"/>
        <v/>
      </c>
      <c r="AKT85" s="6">
        <v>35976</v>
      </c>
      <c r="AKU85" s="1">
        <v>9.3939000000000004</v>
      </c>
      <c r="AKV85" s="1">
        <v>15180</v>
      </c>
      <c r="AKW85" s="3">
        <f t="shared" si="570"/>
        <v>142599.402</v>
      </c>
      <c r="ALB85" s="3" t="str">
        <f t="shared" si="571"/>
        <v/>
      </c>
      <c r="ALG85" s="3" t="str">
        <f t="shared" si="572"/>
        <v/>
      </c>
      <c r="ALI85" s="6">
        <v>35976</v>
      </c>
      <c r="ALJ85" s="1">
        <v>3.75</v>
      </c>
      <c r="ALK85" s="1">
        <v>10185000</v>
      </c>
      <c r="ALL85" s="3">
        <f t="shared" si="573"/>
        <v>38193750</v>
      </c>
      <c r="ALQ85" s="3" t="str">
        <f t="shared" si="574"/>
        <v/>
      </c>
      <c r="ALV85" s="3" t="str">
        <f t="shared" si="575"/>
        <v/>
      </c>
      <c r="AMA85" s="3" t="str">
        <f t="shared" si="576"/>
        <v/>
      </c>
      <c r="AMF85" s="3" t="str">
        <f t="shared" si="577"/>
        <v/>
      </c>
      <c r="AMK85" s="3" t="str">
        <f t="shared" si="578"/>
        <v/>
      </c>
      <c r="AMP85" s="3" t="str">
        <f t="shared" si="579"/>
        <v/>
      </c>
      <c r="AMU85" s="3" t="str">
        <f t="shared" si="580"/>
        <v/>
      </c>
      <c r="AMZ85" s="3" t="str">
        <f t="shared" si="581"/>
        <v/>
      </c>
      <c r="ANB85" s="6">
        <v>35976</v>
      </c>
      <c r="ANC85" s="1">
        <v>9.1875</v>
      </c>
      <c r="AND85" s="1">
        <v>1991600</v>
      </c>
      <c r="ANE85" s="3">
        <f t="shared" si="582"/>
        <v>18297825</v>
      </c>
      <c r="ANJ85" s="3" t="str">
        <f t="shared" si="583"/>
        <v/>
      </c>
      <c r="ANO85" s="3" t="str">
        <f t="shared" si="584"/>
        <v/>
      </c>
      <c r="ANT85" s="3" t="str">
        <f t="shared" si="585"/>
        <v/>
      </c>
      <c r="ANY85" s="3" t="str">
        <f t="shared" si="586"/>
        <v/>
      </c>
      <c r="AOD85" s="3" t="str">
        <f t="shared" si="587"/>
        <v/>
      </c>
      <c r="AOI85" s="3" t="str">
        <f t="shared" si="588"/>
        <v/>
      </c>
      <c r="AOK85" s="6">
        <v>35976</v>
      </c>
      <c r="AOL85" s="1">
        <v>560</v>
      </c>
      <c r="AOM85" s="1">
        <v>40756</v>
      </c>
      <c r="AON85" s="3">
        <f t="shared" si="589"/>
        <v>22823360</v>
      </c>
      <c r="AOS85" s="3" t="str">
        <f t="shared" si="590"/>
        <v/>
      </c>
      <c r="AOX85" s="3" t="str">
        <f t="shared" si="591"/>
        <v/>
      </c>
      <c r="APC85" s="3" t="str">
        <f t="shared" si="592"/>
        <v/>
      </c>
      <c r="APH85" s="3" t="str">
        <f t="shared" si="593"/>
        <v/>
      </c>
      <c r="APM85" s="3" t="str">
        <f t="shared" si="594"/>
        <v/>
      </c>
      <c r="APR85" s="3" t="str">
        <f t="shared" si="595"/>
        <v/>
      </c>
      <c r="APW85" s="3" t="str">
        <f t="shared" si="596"/>
        <v/>
      </c>
      <c r="AQB85" s="3" t="str">
        <f t="shared" si="597"/>
        <v/>
      </c>
      <c r="AQG85" s="3" t="str">
        <f t="shared" si="598"/>
        <v/>
      </c>
      <c r="AQL85" s="3" t="str">
        <f t="shared" si="599"/>
        <v/>
      </c>
      <c r="AQQ85" s="3" t="str">
        <f t="shared" si="600"/>
        <v/>
      </c>
      <c r="AQS85" s="6">
        <v>35976</v>
      </c>
      <c r="AQT85" s="1">
        <v>3</v>
      </c>
      <c r="AQU85" s="1">
        <v>7166600</v>
      </c>
      <c r="AQV85" s="3">
        <f t="shared" si="601"/>
        <v>21499800</v>
      </c>
      <c r="ARA85" s="3" t="str">
        <f t="shared" si="602"/>
        <v/>
      </c>
      <c r="ARF85" s="3" t="str">
        <f t="shared" si="603"/>
        <v/>
      </c>
      <c r="ARH85" s="6">
        <v>35976</v>
      </c>
      <c r="ARI85" s="1">
        <v>4.875</v>
      </c>
      <c r="ARJ85" s="1">
        <v>11741300</v>
      </c>
      <c r="ARK85" s="3">
        <f t="shared" si="604"/>
        <v>57238837.5</v>
      </c>
      <c r="ARP85" s="3" t="str">
        <f t="shared" si="605"/>
        <v/>
      </c>
      <c r="ARU85" s="3" t="str">
        <f t="shared" si="606"/>
        <v/>
      </c>
      <c r="ARZ85" s="3" t="str">
        <f t="shared" si="607"/>
        <v/>
      </c>
      <c r="ASE85" s="3" t="str">
        <f t="shared" si="608"/>
        <v/>
      </c>
      <c r="ASJ85" s="3" t="str">
        <f t="shared" si="609"/>
        <v/>
      </c>
      <c r="ASO85" s="3" t="str">
        <f t="shared" si="610"/>
        <v/>
      </c>
      <c r="AST85" s="3" t="str">
        <f t="shared" si="611"/>
        <v/>
      </c>
      <c r="ASY85" s="3" t="str">
        <f t="shared" si="612"/>
        <v/>
      </c>
      <c r="ATD85" s="3" t="str">
        <f t="shared" si="613"/>
        <v/>
      </c>
      <c r="ATI85" s="3" t="str">
        <f t="shared" si="614"/>
        <v/>
      </c>
      <c r="ATN85" s="3" t="str">
        <f t="shared" si="615"/>
        <v/>
      </c>
      <c r="ATS85" s="3" t="str">
        <f t="shared" si="616"/>
        <v/>
      </c>
      <c r="ATX85" s="3" t="str">
        <f t="shared" si="617"/>
        <v/>
      </c>
      <c r="ATZ85" s="6">
        <v>35976</v>
      </c>
      <c r="AUA85" s="1">
        <v>9.8332999999999995</v>
      </c>
      <c r="AUB85" s="1">
        <v>973800</v>
      </c>
      <c r="AUC85" s="3">
        <f t="shared" si="618"/>
        <v>9575667.5399999991</v>
      </c>
      <c r="AUH85" s="3" t="str">
        <f t="shared" si="619"/>
        <v/>
      </c>
      <c r="AUM85" s="3" t="str">
        <f t="shared" si="620"/>
        <v/>
      </c>
      <c r="AUR85" s="3" t="str">
        <f t="shared" si="621"/>
        <v/>
      </c>
      <c r="AUW85" s="3" t="str">
        <f t="shared" si="622"/>
        <v/>
      </c>
      <c r="AVB85" s="3" t="str">
        <f t="shared" si="623"/>
        <v/>
      </c>
      <c r="AVD85" s="6">
        <v>35976</v>
      </c>
      <c r="AVE85" s="1">
        <v>15.2813</v>
      </c>
      <c r="AVF85" s="1">
        <v>199552800</v>
      </c>
      <c r="AVG85" s="3">
        <f t="shared" si="624"/>
        <v>3049426202.6399999</v>
      </c>
      <c r="AVI85" s="6">
        <v>35976</v>
      </c>
      <c r="AVJ85" s="1">
        <v>17.166699999999999</v>
      </c>
      <c r="AVK85" s="1">
        <v>5503500</v>
      </c>
      <c r="AVL85" s="3">
        <f t="shared" si="625"/>
        <v>94476933.449999988</v>
      </c>
      <c r="AVQ85" s="3" t="str">
        <f t="shared" si="626"/>
        <v/>
      </c>
      <c r="AVV85" s="3" t="str">
        <f t="shared" si="627"/>
        <v/>
      </c>
      <c r="AWA85" s="3" t="str">
        <f t="shared" si="628"/>
        <v/>
      </c>
      <c r="AWF85" s="3" t="str">
        <f t="shared" si="629"/>
        <v/>
      </c>
      <c r="AWK85" s="3" t="str">
        <f t="shared" si="630"/>
        <v/>
      </c>
      <c r="AWP85" s="3" t="str">
        <f t="shared" si="631"/>
        <v/>
      </c>
      <c r="AWU85" s="3" t="str">
        <f t="shared" si="632"/>
        <v/>
      </c>
      <c r="AWZ85" s="3" t="str">
        <f t="shared" si="633"/>
        <v/>
      </c>
      <c r="AXE85" s="3" t="str">
        <f t="shared" si="634"/>
        <v/>
      </c>
      <c r="AXG85" s="6">
        <v>35976</v>
      </c>
      <c r="AXH85" s="1">
        <v>2.125</v>
      </c>
      <c r="AXI85" s="1">
        <v>8238000</v>
      </c>
      <c r="AXJ85" s="3">
        <f t="shared" si="635"/>
        <v>17505750</v>
      </c>
      <c r="AXO85" s="3" t="str">
        <f t="shared" si="636"/>
        <v/>
      </c>
      <c r="AXT85" s="3" t="str">
        <f t="shared" si="637"/>
        <v/>
      </c>
      <c r="AXY85" s="3" t="str">
        <f t="shared" si="638"/>
        <v/>
      </c>
      <c r="AYD85" s="3" t="str">
        <f t="shared" si="639"/>
        <v/>
      </c>
      <c r="AYF85" s="6">
        <v>35976</v>
      </c>
      <c r="AYG85" s="1">
        <v>21.125</v>
      </c>
      <c r="AYH85" s="1">
        <v>63358100</v>
      </c>
      <c r="AYI85" s="3">
        <f t="shared" si="640"/>
        <v>1338439862.5</v>
      </c>
      <c r="AYN85" s="3" t="str">
        <f t="shared" si="641"/>
        <v/>
      </c>
      <c r="AYP85" s="6">
        <v>35976</v>
      </c>
      <c r="AYQ85" s="1">
        <v>12.5625</v>
      </c>
      <c r="AYR85" s="1">
        <v>1940600</v>
      </c>
      <c r="AYS85" s="3">
        <f t="shared" si="642"/>
        <v>24378787.5</v>
      </c>
      <c r="AYX85" s="3" t="str">
        <f t="shared" si="643"/>
        <v/>
      </c>
      <c r="AYZ85" s="6">
        <v>35976</v>
      </c>
      <c r="AZA85" s="1">
        <v>35.6935</v>
      </c>
      <c r="AZB85" s="1">
        <v>29316600</v>
      </c>
      <c r="AZC85" s="3">
        <f t="shared" si="644"/>
        <v>1046412062.1</v>
      </c>
      <c r="AZH85" s="3" t="str">
        <f t="shared" si="645"/>
        <v/>
      </c>
      <c r="AZJ85" s="6">
        <v>35976</v>
      </c>
      <c r="AZK85" s="1">
        <v>4.5625</v>
      </c>
      <c r="AZL85" s="1">
        <v>12431000</v>
      </c>
      <c r="AZM85" s="3">
        <f t="shared" si="646"/>
        <v>56716437.5</v>
      </c>
      <c r="AZR85" s="3" t="str">
        <f t="shared" si="647"/>
        <v/>
      </c>
      <c r="AZT85" s="6">
        <v>35976</v>
      </c>
      <c r="AZU85" s="1">
        <v>5.9687999999999999</v>
      </c>
      <c r="AZV85" s="1">
        <v>16513200</v>
      </c>
      <c r="AZW85" s="3">
        <f t="shared" si="648"/>
        <v>98563988.159999996</v>
      </c>
      <c r="BAB85" s="3" t="str">
        <f t="shared" si="649"/>
        <v/>
      </c>
      <c r="BAG85" s="3" t="str">
        <f t="shared" si="650"/>
        <v/>
      </c>
      <c r="BAL85" s="3" t="str">
        <f t="shared" si="651"/>
        <v/>
      </c>
      <c r="BAQ85" s="3" t="str">
        <f t="shared" si="652"/>
        <v/>
      </c>
      <c r="BAV85" s="3" t="str">
        <f t="shared" si="653"/>
        <v/>
      </c>
      <c r="BBA85" s="3" t="str">
        <f t="shared" si="654"/>
        <v/>
      </c>
      <c r="BBF85" s="3" t="str">
        <f t="shared" si="655"/>
        <v/>
      </c>
      <c r="BBK85" s="3" t="str">
        <f t="shared" si="656"/>
        <v/>
      </c>
      <c r="BBP85" s="3" t="str">
        <f t="shared" si="657"/>
        <v/>
      </c>
      <c r="BBU85" s="3" t="str">
        <f t="shared" si="658"/>
        <v/>
      </c>
      <c r="BBW85" s="6">
        <v>35976</v>
      </c>
      <c r="BBX85" s="1">
        <v>65.0625</v>
      </c>
      <c r="BBY85" s="1">
        <v>46663343</v>
      </c>
      <c r="BBZ85" s="3">
        <f t="shared" si="659"/>
        <v>3036033753.9375</v>
      </c>
      <c r="BCE85" s="3" t="str">
        <f t="shared" si="660"/>
        <v/>
      </c>
      <c r="BCJ85" s="3" t="str">
        <f t="shared" si="661"/>
        <v/>
      </c>
      <c r="BCO85" s="3" t="str">
        <f t="shared" si="662"/>
        <v/>
      </c>
      <c r="BCT85" s="3" t="str">
        <f t="shared" si="663"/>
        <v/>
      </c>
      <c r="BCY85" s="3" t="str">
        <f t="shared" si="664"/>
        <v/>
      </c>
      <c r="BDD85" s="3" t="str">
        <f t="shared" si="665"/>
        <v/>
      </c>
      <c r="BDI85" s="3" t="str">
        <f t="shared" si="666"/>
        <v/>
      </c>
      <c r="BDN85" s="3" t="str">
        <f t="shared" si="667"/>
        <v/>
      </c>
      <c r="BDS85" s="3" t="str">
        <f t="shared" si="668"/>
        <v/>
      </c>
      <c r="BDU85" s="6">
        <v>35976</v>
      </c>
      <c r="BDV85" s="1">
        <v>12.375</v>
      </c>
      <c r="BDW85" s="1">
        <v>29096600</v>
      </c>
      <c r="BDX85" s="3">
        <f t="shared" si="669"/>
        <v>360070425</v>
      </c>
      <c r="BDZ85" s="6">
        <v>35976</v>
      </c>
      <c r="BEA85" s="1">
        <v>7.1562999999999999</v>
      </c>
      <c r="BEB85" s="1">
        <v>86058300</v>
      </c>
      <c r="BEC85" s="3">
        <f t="shared" si="670"/>
        <v>615859012.28999996</v>
      </c>
      <c r="BEH85" s="3" t="str">
        <f t="shared" si="671"/>
        <v/>
      </c>
      <c r="BEM85" s="3" t="str">
        <f t="shared" si="672"/>
        <v/>
      </c>
      <c r="BER85" s="3" t="str">
        <f t="shared" si="673"/>
        <v/>
      </c>
      <c r="BET85" s="6">
        <v>35976</v>
      </c>
      <c r="BEU85" s="1">
        <v>15.9063</v>
      </c>
      <c r="BEV85" s="1">
        <v>39897600</v>
      </c>
      <c r="BEW85" s="3">
        <f t="shared" si="674"/>
        <v>634623194.88</v>
      </c>
      <c r="BEY85" s="6">
        <v>35976</v>
      </c>
      <c r="BEZ85" s="1">
        <v>11.2593</v>
      </c>
      <c r="BFA85" s="1">
        <v>5723663</v>
      </c>
      <c r="BFB85" s="3">
        <f t="shared" si="675"/>
        <v>64444438.815899998</v>
      </c>
      <c r="BFG85" s="3" t="str">
        <f t="shared" si="676"/>
        <v/>
      </c>
      <c r="BFL85" s="3" t="str">
        <f t="shared" si="677"/>
        <v/>
      </c>
      <c r="BFQ85" s="3" t="str">
        <f t="shared" si="678"/>
        <v/>
      </c>
      <c r="BFS85" s="6">
        <v>35976</v>
      </c>
      <c r="BFT85" s="1">
        <v>1.3228</v>
      </c>
      <c r="BFU85" s="1">
        <v>36797900</v>
      </c>
      <c r="BFV85" s="3">
        <f t="shared" si="679"/>
        <v>48676262.119999997</v>
      </c>
      <c r="BGA85" s="3" t="str">
        <f t="shared" si="680"/>
        <v/>
      </c>
      <c r="BGF85" s="3" t="str">
        <f t="shared" si="681"/>
        <v/>
      </c>
      <c r="BGK85" s="3" t="str">
        <f t="shared" si="682"/>
        <v/>
      </c>
      <c r="BGM85" s="6">
        <v>35976</v>
      </c>
      <c r="BGN85" s="1">
        <v>17.156300000000002</v>
      </c>
      <c r="BGO85" s="1">
        <v>9201800</v>
      </c>
      <c r="BGP85" s="3">
        <f t="shared" si="683"/>
        <v>157868841.34</v>
      </c>
      <c r="BGR85" s="6">
        <v>35976</v>
      </c>
      <c r="BGS85" s="1">
        <v>27.9375</v>
      </c>
      <c r="BGT85" s="1">
        <v>22430600</v>
      </c>
      <c r="BGU85" s="3">
        <f t="shared" si="684"/>
        <v>626654887.5</v>
      </c>
      <c r="BGZ85" s="3" t="str">
        <f t="shared" si="685"/>
        <v/>
      </c>
      <c r="BHE85" s="3" t="str">
        <f t="shared" si="686"/>
        <v/>
      </c>
      <c r="BHJ85" s="3" t="str">
        <f t="shared" si="687"/>
        <v/>
      </c>
      <c r="BHL85" s="6">
        <v>35976</v>
      </c>
      <c r="BHM85" s="1">
        <v>5.4375</v>
      </c>
      <c r="BHN85" s="1">
        <v>90629600</v>
      </c>
      <c r="BHO85" s="3">
        <f t="shared" si="688"/>
        <v>492798450</v>
      </c>
      <c r="BHQ85" s="6">
        <v>35976</v>
      </c>
      <c r="BHR85" s="1">
        <v>3.9409999999999998</v>
      </c>
      <c r="BHS85" s="1">
        <v>29402400</v>
      </c>
      <c r="BHT85" s="3">
        <f t="shared" si="689"/>
        <v>115874858.39999999</v>
      </c>
      <c r="BHV85" s="6">
        <v>35976</v>
      </c>
      <c r="BHW85" s="1">
        <v>17.797000000000001</v>
      </c>
      <c r="BHX85" s="1">
        <v>10918400</v>
      </c>
      <c r="BHY85" s="3">
        <f t="shared" si="690"/>
        <v>194314764.80000001</v>
      </c>
      <c r="BID85" s="3" t="str">
        <f t="shared" si="691"/>
        <v/>
      </c>
      <c r="BII85" s="3" t="str">
        <f t="shared" si="692"/>
        <v/>
      </c>
      <c r="BIK85" s="6">
        <v>35976</v>
      </c>
      <c r="BIL85" s="1">
        <v>2.6978999999999997</v>
      </c>
      <c r="BIM85" s="1">
        <v>42668400</v>
      </c>
      <c r="BIN85" s="3">
        <f t="shared" si="693"/>
        <v>115115076.35999998</v>
      </c>
      <c r="BIP85" s="6">
        <v>35976</v>
      </c>
      <c r="BIQ85" s="1">
        <v>27.305599999999998</v>
      </c>
      <c r="BIR85" s="1">
        <v>129746700</v>
      </c>
      <c r="BIS85" s="3">
        <f t="shared" si="694"/>
        <v>3542811491.52</v>
      </c>
      <c r="BIU85" s="6">
        <v>35976</v>
      </c>
      <c r="BIV85" s="1">
        <v>31.25</v>
      </c>
      <c r="BIW85" s="1">
        <v>59443900</v>
      </c>
      <c r="BIX85" s="3">
        <f t="shared" si="695"/>
        <v>1857621875</v>
      </c>
      <c r="BIZ85" s="6">
        <v>35976</v>
      </c>
      <c r="BJA85" s="1">
        <v>4.8672000000000004</v>
      </c>
      <c r="BJB85" s="1">
        <v>87230400</v>
      </c>
      <c r="BJC85" s="3">
        <f t="shared" si="696"/>
        <v>424567802.88000005</v>
      </c>
      <c r="BJH85" s="3" t="str">
        <f t="shared" si="697"/>
        <v/>
      </c>
      <c r="BJJ85" s="6">
        <v>35976</v>
      </c>
      <c r="BJK85" s="1">
        <v>22.875</v>
      </c>
      <c r="BJL85" s="1">
        <v>120552200</v>
      </c>
      <c r="BJM85" s="3">
        <f t="shared" si="698"/>
        <v>2757631575</v>
      </c>
      <c r="BJR85" s="3" t="str">
        <f t="shared" si="699"/>
        <v/>
      </c>
      <c r="BJT85" s="6">
        <v>35976</v>
      </c>
      <c r="BJU85" s="1">
        <v>8.5312999999999999</v>
      </c>
      <c r="BJV85" s="1">
        <v>314096000</v>
      </c>
      <c r="BJW85" s="3">
        <f t="shared" si="700"/>
        <v>2679647204.8000002</v>
      </c>
      <c r="BKB85" s="3" t="str">
        <f t="shared" si="701"/>
        <v/>
      </c>
      <c r="BKG85" s="3" t="str">
        <f t="shared" si="702"/>
        <v/>
      </c>
      <c r="BKI85" s="6">
        <v>35976</v>
      </c>
      <c r="BKJ85" s="1">
        <v>15.8438</v>
      </c>
      <c r="BKK85" s="1">
        <v>202848400</v>
      </c>
      <c r="BKL85" s="3">
        <f t="shared" si="703"/>
        <v>3213889479.9200001</v>
      </c>
      <c r="BKQ85" s="3" t="str">
        <f t="shared" si="704"/>
        <v/>
      </c>
      <c r="BKV85" s="3" t="str">
        <f t="shared" si="705"/>
        <v/>
      </c>
      <c r="BKX85" s="6">
        <v>35976</v>
      </c>
      <c r="BKY85" s="1">
        <v>47.813000000000002</v>
      </c>
      <c r="BKZ85" s="1">
        <v>36965800</v>
      </c>
      <c r="BLA85" s="3">
        <f t="shared" si="706"/>
        <v>1767445795.4000001</v>
      </c>
      <c r="BLC85" s="6">
        <v>35976</v>
      </c>
      <c r="BLD85" s="1">
        <v>13.8438</v>
      </c>
      <c r="BLE85" s="1">
        <v>228647600</v>
      </c>
      <c r="BLF85" s="3">
        <f t="shared" si="707"/>
        <v>3165351644.8800001</v>
      </c>
      <c r="BLH85" s="6">
        <v>35976</v>
      </c>
      <c r="BLI85" s="1">
        <v>31</v>
      </c>
      <c r="BLJ85" s="1">
        <v>2814200</v>
      </c>
      <c r="BLK85" s="3">
        <f t="shared" si="708"/>
        <v>87240200</v>
      </c>
      <c r="BLM85" s="6">
        <v>35976</v>
      </c>
      <c r="BLN85" s="1">
        <v>8.5</v>
      </c>
      <c r="BLO85" s="1">
        <v>609223600</v>
      </c>
      <c r="BLP85" s="3">
        <f t="shared" si="709"/>
        <v>5178400600</v>
      </c>
      <c r="BLR85" s="6">
        <v>35976</v>
      </c>
      <c r="BLS85" s="1">
        <v>3.2656000000000001</v>
      </c>
      <c r="BLT85" s="1">
        <v>534618400</v>
      </c>
      <c r="BLU85" s="3">
        <f t="shared" si="710"/>
        <v>1745849847.04</v>
      </c>
      <c r="BLZ85" s="3" t="str">
        <f t="shared" si="711"/>
        <v/>
      </c>
      <c r="BME85" s="3" t="str">
        <f t="shared" si="712"/>
        <v/>
      </c>
      <c r="BMJ85" s="3" t="str">
        <f t="shared" si="713"/>
        <v/>
      </c>
      <c r="BML85" s="6">
        <v>35976</v>
      </c>
      <c r="BMM85" s="1">
        <v>18</v>
      </c>
      <c r="BMN85" s="1">
        <v>137452800</v>
      </c>
      <c r="BMO85" s="3">
        <f t="shared" si="714"/>
        <v>2474150400</v>
      </c>
      <c r="BMQ85" s="6">
        <v>35976</v>
      </c>
      <c r="BMR85" s="1">
        <v>11.8125</v>
      </c>
      <c r="BMS85" s="1">
        <v>128208300</v>
      </c>
      <c r="BMT85" s="3">
        <f t="shared" si="715"/>
        <v>1514460543.75</v>
      </c>
      <c r="BMY85" s="3" t="str">
        <f t="shared" si="716"/>
        <v/>
      </c>
      <c r="BND85" s="3" t="str">
        <f t="shared" si="717"/>
        <v/>
      </c>
      <c r="BNF85" s="6">
        <v>35976</v>
      </c>
      <c r="BNG85" s="1">
        <v>31.5625</v>
      </c>
      <c r="BNH85" s="1">
        <v>72012700</v>
      </c>
      <c r="BNI85" s="3">
        <f t="shared" si="718"/>
        <v>2272900843.75</v>
      </c>
      <c r="BNK85" s="6">
        <v>35976</v>
      </c>
      <c r="BNL85" s="1">
        <v>81.5</v>
      </c>
      <c r="BNM85" s="1">
        <v>19875100</v>
      </c>
      <c r="BNN85" s="3">
        <f t="shared" si="719"/>
        <v>1619820650</v>
      </c>
      <c r="BNP85" s="6">
        <v>35976</v>
      </c>
      <c r="BNQ85" s="1">
        <v>6.375</v>
      </c>
      <c r="BNR85" s="1">
        <v>185453100</v>
      </c>
      <c r="BNS85" s="3">
        <f t="shared" si="720"/>
        <v>1182263512.5</v>
      </c>
      <c r="BNU85" s="6">
        <v>35976</v>
      </c>
      <c r="BNV85" s="1">
        <v>24.5</v>
      </c>
      <c r="BNW85" s="1">
        <v>3985100</v>
      </c>
      <c r="BNX85" s="3">
        <f t="shared" si="721"/>
        <v>97634950</v>
      </c>
      <c r="BNZ85" s="6">
        <v>35976</v>
      </c>
      <c r="BOA85" s="1">
        <v>13.5</v>
      </c>
      <c r="BOB85" s="1">
        <v>232689600</v>
      </c>
      <c r="BOC85" s="3">
        <f t="shared" si="722"/>
        <v>3141309600</v>
      </c>
      <c r="BOH85" s="3" t="str">
        <f t="shared" si="723"/>
        <v/>
      </c>
      <c r="BOJ85" s="6">
        <v>35976</v>
      </c>
      <c r="BOK85" s="1">
        <v>10.606999999999999</v>
      </c>
      <c r="BOL85" s="1">
        <v>523048000</v>
      </c>
      <c r="BOM85" s="3">
        <f t="shared" si="724"/>
        <v>5547970136</v>
      </c>
      <c r="BOR85" s="3" t="str">
        <f t="shared" si="725"/>
        <v/>
      </c>
      <c r="BOW85" s="3" t="str">
        <f t="shared" si="726"/>
        <v/>
      </c>
      <c r="BPB85" s="3" t="str">
        <f t="shared" si="727"/>
        <v/>
      </c>
      <c r="BPG85" s="3" t="str">
        <f t="shared" si="728"/>
        <v/>
      </c>
      <c r="BPI85" s="6">
        <v>35976</v>
      </c>
      <c r="BPJ85" s="1">
        <v>7.25</v>
      </c>
      <c r="BPK85" s="1">
        <v>271187100</v>
      </c>
      <c r="BPL85" s="3">
        <f t="shared" si="729"/>
        <v>1966106475</v>
      </c>
      <c r="BPQ85" s="3" t="str">
        <f t="shared" si="730"/>
        <v/>
      </c>
      <c r="BPS85" s="6">
        <v>35976</v>
      </c>
      <c r="BPT85" s="1">
        <v>7.375</v>
      </c>
      <c r="BPU85" s="1">
        <v>1643484000</v>
      </c>
      <c r="BPV85" s="3">
        <f t="shared" si="731"/>
        <v>12120694500</v>
      </c>
      <c r="BQA85" s="3" t="str">
        <f t="shared" si="732"/>
        <v/>
      </c>
      <c r="BQF85" s="3" t="str">
        <f t="shared" si="733"/>
        <v/>
      </c>
      <c r="BQK85" s="3" t="str">
        <f t="shared" si="734"/>
        <v/>
      </c>
      <c r="BQM85" s="6">
        <v>35976</v>
      </c>
      <c r="BQN85" s="1">
        <v>5.3047000000000004</v>
      </c>
      <c r="BQO85" s="1">
        <v>531720800</v>
      </c>
      <c r="BQP85" s="3">
        <f t="shared" si="735"/>
        <v>2820619327.7600002</v>
      </c>
      <c r="BQU85" s="3" t="str">
        <f t="shared" si="736"/>
        <v/>
      </c>
      <c r="BQW85" s="6">
        <v>35976</v>
      </c>
      <c r="BQX85" s="1">
        <v>1.002</v>
      </c>
      <c r="BQY85" s="1">
        <v>691203200</v>
      </c>
      <c r="BQZ85" s="3">
        <f t="shared" si="737"/>
        <v>692585606.39999998</v>
      </c>
      <c r="BRE85" s="3" t="str">
        <f t="shared" si="738"/>
        <v/>
      </c>
      <c r="BRG85" s="6">
        <v>35976</v>
      </c>
      <c r="BRH85" s="1">
        <v>15.3438</v>
      </c>
      <c r="BRI85" s="1">
        <v>3102387600</v>
      </c>
      <c r="BRJ85" s="3">
        <f t="shared" si="739"/>
        <v>47602414856.879997</v>
      </c>
      <c r="BRL85" s="6">
        <v>35976</v>
      </c>
      <c r="BRM85" s="1">
        <v>18.531300000000002</v>
      </c>
      <c r="BRN85" s="1">
        <v>4078110800</v>
      </c>
      <c r="BRO85" s="3">
        <f t="shared" si="740"/>
        <v>75572694668.040009</v>
      </c>
      <c r="BRQ85" s="6">
        <v>35976</v>
      </c>
      <c r="BRR85" s="1">
        <v>4.0937999999999999</v>
      </c>
      <c r="BRS85" s="1">
        <v>2637496200</v>
      </c>
      <c r="BRT85" s="3">
        <f t="shared" si="741"/>
        <v>10797381943.559999</v>
      </c>
      <c r="BRV85" s="6">
        <v>35976</v>
      </c>
      <c r="BRW85" s="1">
        <v>41.875</v>
      </c>
      <c r="BRX85" s="1">
        <v>159743600</v>
      </c>
      <c r="BRY85" s="3">
        <f t="shared" si="742"/>
        <v>6689263250</v>
      </c>
      <c r="BSD85" s="3" t="str">
        <f t="shared" si="743"/>
        <v/>
      </c>
      <c r="BSF85" s="6">
        <v>35976</v>
      </c>
      <c r="BSG85" s="1">
        <v>18.75</v>
      </c>
      <c r="BSH85" s="1">
        <v>219499600</v>
      </c>
      <c r="BSI85" s="3">
        <f t="shared" si="744"/>
        <v>4115617500</v>
      </c>
      <c r="BSN85" s="3" t="str">
        <f t="shared" si="745"/>
        <v/>
      </c>
      <c r="BSS85" s="3" t="str">
        <f t="shared" si="746"/>
        <v/>
      </c>
      <c r="BSU85" s="6">
        <v>35976</v>
      </c>
      <c r="BSV85" s="1">
        <v>1.0246</v>
      </c>
      <c r="BSW85" s="1">
        <v>4699142000</v>
      </c>
      <c r="BSX85" s="3">
        <f t="shared" si="747"/>
        <v>4814740893.1999998</v>
      </c>
    </row>
    <row r="86" spans="5:1020 1025:1870" x14ac:dyDescent="0.2">
      <c r="E86" s="3" t="str">
        <f t="shared" si="374"/>
        <v/>
      </c>
      <c r="J86" s="3" t="str">
        <f t="shared" si="375"/>
        <v/>
      </c>
      <c r="O86" s="3" t="str">
        <f t="shared" si="376"/>
        <v/>
      </c>
      <c r="T86" s="3" t="str">
        <f t="shared" si="377"/>
        <v/>
      </c>
      <c r="Y86" s="3" t="str">
        <f t="shared" si="378"/>
        <v/>
      </c>
      <c r="AA86" s="6">
        <v>35885</v>
      </c>
      <c r="AB86" s="1">
        <v>4.125</v>
      </c>
      <c r="AC86" s="1">
        <v>1082833</v>
      </c>
      <c r="AD86" s="3">
        <f t="shared" si="379"/>
        <v>4466686.125</v>
      </c>
      <c r="AF86" s="6">
        <v>35611</v>
      </c>
      <c r="AG86" s="1">
        <v>2.5625</v>
      </c>
      <c r="AH86" s="1">
        <v>5931900</v>
      </c>
      <c r="AI86" s="3">
        <f t="shared" si="380"/>
        <v>15200493.75</v>
      </c>
      <c r="AN86" s="3" t="str">
        <f t="shared" si="381"/>
        <v/>
      </c>
      <c r="AS86" s="3" t="str">
        <f t="shared" si="382"/>
        <v/>
      </c>
      <c r="AX86" s="3" t="str">
        <f t="shared" si="383"/>
        <v/>
      </c>
      <c r="BC86" s="3" t="str">
        <f t="shared" si="384"/>
        <v/>
      </c>
      <c r="BH86" s="3" t="str">
        <f t="shared" si="385"/>
        <v/>
      </c>
      <c r="BM86" s="3" t="str">
        <f t="shared" si="386"/>
        <v/>
      </c>
      <c r="BR86" s="3" t="str">
        <f t="shared" si="387"/>
        <v/>
      </c>
      <c r="BW86" s="3" t="str">
        <f t="shared" si="388"/>
        <v/>
      </c>
      <c r="CB86" s="3" t="str">
        <f t="shared" si="389"/>
        <v/>
      </c>
      <c r="CG86" s="3" t="str">
        <f t="shared" si="390"/>
        <v/>
      </c>
      <c r="CI86" s="6"/>
      <c r="CL86" s="3" t="str">
        <f t="shared" si="391"/>
        <v/>
      </c>
      <c r="CQ86" s="3" t="str">
        <f t="shared" si="392"/>
        <v/>
      </c>
      <c r="CV86" s="3" t="str">
        <f t="shared" si="393"/>
        <v/>
      </c>
      <c r="DA86" s="3" t="str">
        <f t="shared" si="394"/>
        <v/>
      </c>
      <c r="DC86" s="6">
        <v>35885</v>
      </c>
      <c r="DD86" s="1">
        <v>11.875</v>
      </c>
      <c r="DE86" s="1">
        <v>402270</v>
      </c>
      <c r="DF86" s="3">
        <f t="shared" si="395"/>
        <v>4776956.25</v>
      </c>
      <c r="DK86" s="3" t="str">
        <f t="shared" si="396"/>
        <v/>
      </c>
      <c r="DP86" s="3" t="str">
        <f t="shared" si="397"/>
        <v/>
      </c>
      <c r="DR86" s="6">
        <v>35885</v>
      </c>
      <c r="DS86" s="1">
        <v>52.5</v>
      </c>
      <c r="DT86" s="1">
        <v>829</v>
      </c>
      <c r="DU86" s="3">
        <f t="shared" si="398"/>
        <v>43522.5</v>
      </c>
      <c r="DZ86" s="3" t="str">
        <f t="shared" si="399"/>
        <v/>
      </c>
      <c r="EE86" s="3" t="str">
        <f t="shared" si="400"/>
        <v/>
      </c>
      <c r="EG86" s="6">
        <v>35885</v>
      </c>
      <c r="EH86" s="1">
        <v>1282.4997000000001</v>
      </c>
      <c r="EI86" s="1">
        <v>12827</v>
      </c>
      <c r="EJ86" s="3">
        <f t="shared" si="401"/>
        <v>16450623.651900001</v>
      </c>
      <c r="EO86" s="3" t="str">
        <f t="shared" si="402"/>
        <v/>
      </c>
      <c r="ET86" s="3" t="str">
        <f t="shared" si="403"/>
        <v/>
      </c>
      <c r="EY86" s="3" t="str">
        <f t="shared" si="404"/>
        <v/>
      </c>
      <c r="FD86" s="3" t="str">
        <f t="shared" si="405"/>
        <v/>
      </c>
      <c r="FI86" s="3" t="str">
        <f t="shared" si="406"/>
        <v/>
      </c>
      <c r="FN86" s="3" t="str">
        <f t="shared" si="407"/>
        <v/>
      </c>
      <c r="FP86" s="6">
        <v>35611</v>
      </c>
      <c r="FQ86" s="1">
        <v>1.67E-2</v>
      </c>
      <c r="FR86" s="1">
        <v>600</v>
      </c>
      <c r="FS86" s="3">
        <f t="shared" si="408"/>
        <v>10.02</v>
      </c>
      <c r="FX86" s="3" t="str">
        <f t="shared" si="409"/>
        <v/>
      </c>
      <c r="GC86" s="3" t="str">
        <f t="shared" si="410"/>
        <v/>
      </c>
      <c r="GE86" s="6">
        <v>35795</v>
      </c>
      <c r="GF86" s="1">
        <v>2550000.2549999999</v>
      </c>
      <c r="GG86" s="1">
        <v>2</v>
      </c>
      <c r="GH86" s="3">
        <f t="shared" si="411"/>
        <v>5100000.51</v>
      </c>
      <c r="GM86" s="3" t="str">
        <f t="shared" si="412"/>
        <v/>
      </c>
      <c r="GR86" s="3" t="str">
        <f t="shared" si="413"/>
        <v/>
      </c>
      <c r="GW86" s="3" t="str">
        <f t="shared" si="414"/>
        <v/>
      </c>
      <c r="HB86" s="3" t="str">
        <f t="shared" si="415"/>
        <v/>
      </c>
      <c r="HG86" s="3" t="str">
        <f t="shared" si="416"/>
        <v/>
      </c>
      <c r="HL86" s="3" t="str">
        <f t="shared" si="417"/>
        <v/>
      </c>
      <c r="HN86" s="6">
        <v>35885</v>
      </c>
      <c r="HO86" s="1">
        <v>3.375</v>
      </c>
      <c r="HP86" s="1">
        <v>501300</v>
      </c>
      <c r="HQ86" s="3">
        <f t="shared" si="418"/>
        <v>1691887.5</v>
      </c>
      <c r="HS86" s="6">
        <v>35885</v>
      </c>
      <c r="HT86" s="1">
        <v>4.8125</v>
      </c>
      <c r="HU86" s="1">
        <v>284171</v>
      </c>
      <c r="HV86" s="3">
        <f t="shared" si="419"/>
        <v>1367572.9375</v>
      </c>
      <c r="IA86" s="3" t="str">
        <f t="shared" si="420"/>
        <v/>
      </c>
      <c r="IC86" s="6">
        <v>35795</v>
      </c>
      <c r="ID86" s="1">
        <v>10.9375</v>
      </c>
      <c r="IE86" s="1">
        <v>13182</v>
      </c>
      <c r="IF86" s="3">
        <f t="shared" si="421"/>
        <v>144178.125</v>
      </c>
      <c r="IH86" s="6">
        <v>35885</v>
      </c>
      <c r="II86" s="1">
        <v>75</v>
      </c>
      <c r="IJ86" s="1">
        <v>24793</v>
      </c>
      <c r="IK86" s="3">
        <f t="shared" si="422"/>
        <v>1859475</v>
      </c>
      <c r="IP86" s="3" t="str">
        <f t="shared" si="423"/>
        <v/>
      </c>
      <c r="IU86" s="3" t="str">
        <f t="shared" si="424"/>
        <v/>
      </c>
      <c r="IZ86" s="3" t="str">
        <f t="shared" si="425"/>
        <v/>
      </c>
      <c r="JE86" s="3" t="str">
        <f t="shared" si="426"/>
        <v/>
      </c>
      <c r="JG86" s="6">
        <v>35885</v>
      </c>
      <c r="JH86" s="1">
        <v>94.375</v>
      </c>
      <c r="JI86" s="1">
        <v>6083180</v>
      </c>
      <c r="JJ86" s="3">
        <f t="shared" si="427"/>
        <v>574100112.5</v>
      </c>
      <c r="JO86" s="3" t="str">
        <f t="shared" si="428"/>
        <v/>
      </c>
      <c r="JT86" s="3" t="str">
        <f t="shared" si="429"/>
        <v/>
      </c>
      <c r="JY86" s="3" t="str">
        <f t="shared" si="430"/>
        <v/>
      </c>
      <c r="KA86" s="6">
        <v>34698</v>
      </c>
      <c r="KB86" s="1">
        <v>4.25</v>
      </c>
      <c r="KC86" s="1">
        <v>40000</v>
      </c>
      <c r="KD86" s="3">
        <f t="shared" si="431"/>
        <v>170000</v>
      </c>
      <c r="KI86" s="3" t="str">
        <f t="shared" si="432"/>
        <v/>
      </c>
      <c r="KN86" s="3" t="str">
        <f t="shared" si="433"/>
        <v/>
      </c>
      <c r="KS86" s="3" t="str">
        <f t="shared" si="434"/>
        <v/>
      </c>
      <c r="KX86" s="3" t="str">
        <f t="shared" si="435"/>
        <v/>
      </c>
      <c r="LC86" s="3" t="str">
        <f t="shared" si="436"/>
        <v/>
      </c>
      <c r="LH86" s="3" t="str">
        <f t="shared" si="437"/>
        <v/>
      </c>
      <c r="LM86" s="3" t="str">
        <f t="shared" si="438"/>
        <v/>
      </c>
      <c r="LO86" s="6">
        <v>35520</v>
      </c>
      <c r="LP86" s="1">
        <v>0.5</v>
      </c>
      <c r="LQ86" s="1">
        <v>129700</v>
      </c>
      <c r="LR86" s="3">
        <f t="shared" si="439"/>
        <v>64850</v>
      </c>
      <c r="LW86" s="3" t="str">
        <f t="shared" si="440"/>
        <v/>
      </c>
      <c r="MB86" s="3" t="str">
        <f t="shared" si="441"/>
        <v/>
      </c>
      <c r="MG86" s="3" t="str">
        <f t="shared" si="442"/>
        <v/>
      </c>
      <c r="ML86" s="3" t="str">
        <f t="shared" si="443"/>
        <v/>
      </c>
      <c r="MQ86" s="3" t="str">
        <f t="shared" si="444"/>
        <v/>
      </c>
      <c r="MV86" s="3" t="str">
        <f t="shared" si="445"/>
        <v/>
      </c>
      <c r="NA86" s="3" t="str">
        <f t="shared" si="446"/>
        <v/>
      </c>
      <c r="NF86" s="3" t="str">
        <f t="shared" si="447"/>
        <v/>
      </c>
      <c r="NK86" s="3" t="str">
        <f t="shared" si="448"/>
        <v/>
      </c>
      <c r="NP86" s="3" t="str">
        <f t="shared" si="449"/>
        <v/>
      </c>
      <c r="NU86" s="3" t="str">
        <f t="shared" si="450"/>
        <v/>
      </c>
      <c r="NZ86" s="3" t="str">
        <f t="shared" si="451"/>
        <v/>
      </c>
      <c r="OB86" s="6">
        <v>35885</v>
      </c>
      <c r="OC86" s="1">
        <v>6.5</v>
      </c>
      <c r="OD86" s="1">
        <v>325400</v>
      </c>
      <c r="OE86" s="3">
        <f t="shared" si="452"/>
        <v>2115100</v>
      </c>
      <c r="OG86" s="6">
        <v>35885</v>
      </c>
      <c r="OH86" s="1">
        <v>109.375</v>
      </c>
      <c r="OI86" s="1">
        <v>72028</v>
      </c>
      <c r="OJ86" s="3">
        <f t="shared" si="453"/>
        <v>7878062.5</v>
      </c>
      <c r="OO86" s="3" t="str">
        <f t="shared" si="454"/>
        <v/>
      </c>
      <c r="OQ86" s="6">
        <v>35885</v>
      </c>
      <c r="OR86" s="1">
        <v>3569.9996999999998</v>
      </c>
      <c r="OS86" s="1">
        <v>7925</v>
      </c>
      <c r="OT86" s="3">
        <f t="shared" si="455"/>
        <v>28292247.622499999</v>
      </c>
      <c r="OV86" s="6">
        <v>35885</v>
      </c>
      <c r="OW86" s="1">
        <v>5.75</v>
      </c>
      <c r="OX86" s="1">
        <v>618600</v>
      </c>
      <c r="OY86" s="3">
        <f t="shared" si="456"/>
        <v>3556950</v>
      </c>
      <c r="PD86" s="3" t="str">
        <f t="shared" si="457"/>
        <v/>
      </c>
      <c r="PI86" s="3" t="str">
        <f t="shared" si="458"/>
        <v/>
      </c>
      <c r="PK86" s="6">
        <v>35885</v>
      </c>
      <c r="PL86" s="1">
        <v>0.5625</v>
      </c>
      <c r="PM86" s="1">
        <v>30500</v>
      </c>
      <c r="PN86" s="3">
        <f t="shared" si="459"/>
        <v>17156.25</v>
      </c>
      <c r="PS86" s="3" t="str">
        <f t="shared" si="460"/>
        <v/>
      </c>
      <c r="PX86" s="3" t="str">
        <f t="shared" si="461"/>
        <v/>
      </c>
      <c r="QC86" s="3" t="str">
        <f t="shared" si="462"/>
        <v/>
      </c>
      <c r="QE86" s="6">
        <v>35885</v>
      </c>
      <c r="QF86" s="1">
        <v>1.6875</v>
      </c>
      <c r="QG86" s="1">
        <v>1047400</v>
      </c>
      <c r="QH86" s="3">
        <f t="shared" si="463"/>
        <v>1767487.5</v>
      </c>
      <c r="QM86" s="3" t="str">
        <f t="shared" si="464"/>
        <v/>
      </c>
      <c r="QO86" s="6">
        <v>35885</v>
      </c>
      <c r="QP86" s="1">
        <v>6</v>
      </c>
      <c r="QQ86" s="1">
        <v>155000</v>
      </c>
      <c r="QR86" s="3">
        <f t="shared" si="465"/>
        <v>930000</v>
      </c>
      <c r="QT86" s="6">
        <v>35885</v>
      </c>
      <c r="QU86" s="1">
        <v>446.875</v>
      </c>
      <c r="QV86" s="1">
        <v>708820</v>
      </c>
      <c r="QW86" s="3">
        <f t="shared" si="466"/>
        <v>316753937.5</v>
      </c>
      <c r="RB86" s="3" t="str">
        <f t="shared" si="467"/>
        <v/>
      </c>
      <c r="RG86" s="3" t="str">
        <f t="shared" si="468"/>
        <v/>
      </c>
      <c r="RL86" s="3" t="str">
        <f t="shared" si="469"/>
        <v/>
      </c>
      <c r="RQ86" s="3" t="str">
        <f t="shared" si="470"/>
        <v/>
      </c>
      <c r="RV86" s="3" t="str">
        <f t="shared" si="471"/>
        <v/>
      </c>
      <c r="SA86" s="3" t="str">
        <f t="shared" si="472"/>
        <v/>
      </c>
      <c r="SF86" s="3" t="str">
        <f t="shared" si="473"/>
        <v/>
      </c>
      <c r="SH86" s="6">
        <v>35885</v>
      </c>
      <c r="SI86" s="1">
        <v>11.25</v>
      </c>
      <c r="SJ86" s="1">
        <v>193090</v>
      </c>
      <c r="SK86" s="3">
        <f t="shared" si="474"/>
        <v>2172262.5</v>
      </c>
      <c r="SP86" s="3" t="str">
        <f t="shared" si="475"/>
        <v/>
      </c>
      <c r="SU86" s="3" t="str">
        <f t="shared" si="476"/>
        <v/>
      </c>
      <c r="SZ86" s="3" t="str">
        <f t="shared" si="477"/>
        <v/>
      </c>
      <c r="TE86" s="3" t="str">
        <f t="shared" si="478"/>
        <v/>
      </c>
      <c r="TJ86" s="3" t="str">
        <f t="shared" si="479"/>
        <v/>
      </c>
      <c r="TO86" s="3" t="str">
        <f t="shared" si="480"/>
        <v/>
      </c>
      <c r="TQ86" s="6">
        <v>35885</v>
      </c>
      <c r="TR86" s="1">
        <v>25.781199999999998</v>
      </c>
      <c r="TS86" s="1">
        <v>848127</v>
      </c>
      <c r="TT86" s="3">
        <f t="shared" si="481"/>
        <v>21865731.812399998</v>
      </c>
      <c r="TY86" s="3" t="str">
        <f t="shared" si="482"/>
        <v/>
      </c>
      <c r="UD86" s="3" t="str">
        <f t="shared" si="483"/>
        <v/>
      </c>
      <c r="UI86" s="3" t="str">
        <f t="shared" si="484"/>
        <v/>
      </c>
      <c r="UN86" s="3" t="str">
        <f t="shared" si="485"/>
        <v/>
      </c>
      <c r="UP86" s="6">
        <v>35885</v>
      </c>
      <c r="UQ86" s="1">
        <v>14</v>
      </c>
      <c r="UR86" s="1">
        <v>40400</v>
      </c>
      <c r="US86" s="3">
        <f t="shared" si="486"/>
        <v>565600</v>
      </c>
      <c r="UX86" s="3" t="str">
        <f t="shared" si="487"/>
        <v/>
      </c>
      <c r="VC86" s="3" t="str">
        <f t="shared" si="488"/>
        <v/>
      </c>
      <c r="VH86" s="3" t="str">
        <f t="shared" si="489"/>
        <v/>
      </c>
      <c r="VM86" s="3" t="str">
        <f t="shared" si="490"/>
        <v/>
      </c>
      <c r="VO86" s="6">
        <v>35885</v>
      </c>
      <c r="VP86" s="1">
        <v>953.125</v>
      </c>
      <c r="VQ86" s="1">
        <v>14570</v>
      </c>
      <c r="VR86" s="3">
        <f t="shared" si="491"/>
        <v>13887031.25</v>
      </c>
      <c r="VW86" s="3" t="str">
        <f t="shared" si="492"/>
        <v/>
      </c>
      <c r="VY86" s="6">
        <v>35885</v>
      </c>
      <c r="VZ86" s="1">
        <v>6</v>
      </c>
      <c r="WA86" s="1">
        <v>3660500</v>
      </c>
      <c r="WB86" s="3">
        <f t="shared" si="493"/>
        <v>21963000</v>
      </c>
      <c r="WG86" s="3" t="str">
        <f t="shared" si="494"/>
        <v/>
      </c>
      <c r="WL86" s="3" t="str">
        <f t="shared" si="495"/>
        <v/>
      </c>
      <c r="WQ86" s="3" t="str">
        <f t="shared" si="496"/>
        <v/>
      </c>
      <c r="WV86" s="3" t="str">
        <f t="shared" si="497"/>
        <v/>
      </c>
      <c r="WX86" s="6">
        <v>35885</v>
      </c>
      <c r="WY86" s="1">
        <v>11.75</v>
      </c>
      <c r="WZ86" s="1">
        <v>65284700</v>
      </c>
      <c r="XA86" s="3">
        <f t="shared" si="498"/>
        <v>767095225</v>
      </c>
      <c r="XF86" s="3" t="str">
        <f t="shared" si="499"/>
        <v/>
      </c>
      <c r="XK86" s="3" t="str">
        <f t="shared" si="500"/>
        <v/>
      </c>
      <c r="XP86" s="3" t="str">
        <f t="shared" si="501"/>
        <v/>
      </c>
      <c r="XU86" s="3" t="str">
        <f t="shared" si="502"/>
        <v/>
      </c>
      <c r="XW86" s="6">
        <v>35885</v>
      </c>
      <c r="XX86" s="1">
        <v>13550</v>
      </c>
      <c r="XY86" s="1">
        <v>19704</v>
      </c>
      <c r="XZ86" s="3">
        <f t="shared" si="503"/>
        <v>266989200</v>
      </c>
      <c r="YE86" s="3" t="str">
        <f t="shared" si="504"/>
        <v/>
      </c>
      <c r="YJ86" s="3" t="str">
        <f t="shared" si="505"/>
        <v/>
      </c>
      <c r="YL86" s="6">
        <v>35885</v>
      </c>
      <c r="YM86" s="1">
        <v>8.3125</v>
      </c>
      <c r="YN86" s="1">
        <v>1808700</v>
      </c>
      <c r="YO86" s="3">
        <f t="shared" si="506"/>
        <v>15034818.75</v>
      </c>
      <c r="YT86" s="3" t="str">
        <f t="shared" si="507"/>
        <v/>
      </c>
      <c r="YY86" s="3" t="str">
        <f t="shared" si="508"/>
        <v/>
      </c>
      <c r="ZD86" s="3" t="str">
        <f t="shared" si="509"/>
        <v/>
      </c>
      <c r="ZI86" s="3" t="str">
        <f t="shared" si="510"/>
        <v/>
      </c>
      <c r="ZN86" s="3" t="str">
        <f t="shared" si="511"/>
        <v/>
      </c>
      <c r="ZS86" s="3" t="str">
        <f t="shared" si="512"/>
        <v/>
      </c>
      <c r="ZX86" s="3" t="str">
        <f t="shared" si="513"/>
        <v/>
      </c>
      <c r="AAC86" s="3" t="str">
        <f t="shared" si="514"/>
        <v/>
      </c>
      <c r="AAH86" s="3" t="str">
        <f t="shared" si="515"/>
        <v/>
      </c>
      <c r="AAM86" s="3" t="str">
        <f t="shared" si="516"/>
        <v/>
      </c>
      <c r="AAR86" s="3" t="str">
        <f t="shared" si="517"/>
        <v/>
      </c>
      <c r="AAW86" s="3" t="str">
        <f t="shared" si="518"/>
        <v/>
      </c>
      <c r="ABB86" s="3" t="str">
        <f t="shared" si="519"/>
        <v/>
      </c>
      <c r="ABG86" s="3" t="str">
        <f t="shared" si="520"/>
        <v/>
      </c>
      <c r="ABL86" s="3" t="str">
        <f t="shared" si="521"/>
        <v/>
      </c>
      <c r="ABN86" s="6">
        <v>35885</v>
      </c>
      <c r="ABO86" s="1">
        <v>7.6875</v>
      </c>
      <c r="ABP86" s="1">
        <v>2945400</v>
      </c>
      <c r="ABQ86" s="3">
        <f t="shared" si="522"/>
        <v>22642762.5</v>
      </c>
      <c r="ABV86" s="3" t="str">
        <f t="shared" si="523"/>
        <v/>
      </c>
      <c r="ABX86" s="6">
        <v>35885</v>
      </c>
      <c r="ABY86" s="1">
        <v>11.875</v>
      </c>
      <c r="ABZ86" s="1">
        <v>300200</v>
      </c>
      <c r="ACA86" s="3">
        <f t="shared" si="524"/>
        <v>3564875</v>
      </c>
      <c r="ACF86" s="3" t="str">
        <f t="shared" si="525"/>
        <v/>
      </c>
      <c r="ACK86" s="3" t="str">
        <f t="shared" si="526"/>
        <v/>
      </c>
      <c r="ACP86" s="3" t="str">
        <f t="shared" si="527"/>
        <v/>
      </c>
      <c r="ACU86" s="3" t="str">
        <f t="shared" si="528"/>
        <v/>
      </c>
      <c r="ACZ86" s="3" t="str">
        <f t="shared" si="529"/>
        <v/>
      </c>
      <c r="ADB86" s="6">
        <v>35885</v>
      </c>
      <c r="ADC86" s="1">
        <v>3.0312999999999999</v>
      </c>
      <c r="ADD86" s="1">
        <v>5345000</v>
      </c>
      <c r="ADE86" s="3">
        <f t="shared" si="530"/>
        <v>16202298.5</v>
      </c>
      <c r="ADG86" s="6">
        <v>35885</v>
      </c>
      <c r="ADH86" s="1">
        <v>8.0625</v>
      </c>
      <c r="ADI86" s="1">
        <v>17410000</v>
      </c>
      <c r="ADJ86" s="3">
        <f t="shared" si="531"/>
        <v>140368125</v>
      </c>
      <c r="ADO86" s="3" t="str">
        <f t="shared" si="532"/>
        <v/>
      </c>
      <c r="ADT86" s="3" t="str">
        <f t="shared" si="533"/>
        <v/>
      </c>
      <c r="ADY86" s="3" t="str">
        <f t="shared" si="534"/>
        <v/>
      </c>
      <c r="AED86" s="3" t="str">
        <f t="shared" si="535"/>
        <v/>
      </c>
      <c r="AEF86" s="6">
        <v>35885</v>
      </c>
      <c r="AEG86" s="1">
        <v>8.0465999999999998</v>
      </c>
      <c r="AEH86" s="1">
        <v>47001</v>
      </c>
      <c r="AEI86" s="3">
        <f t="shared" si="536"/>
        <v>378198.24660000001</v>
      </c>
      <c r="AEN86" s="3" t="str">
        <f t="shared" si="537"/>
        <v/>
      </c>
      <c r="AES86" s="3" t="str">
        <f t="shared" si="538"/>
        <v/>
      </c>
      <c r="AEX86" s="3" t="str">
        <f t="shared" si="539"/>
        <v/>
      </c>
      <c r="AEZ86" s="6">
        <v>35885</v>
      </c>
      <c r="AFA86" s="1">
        <v>8.4738000000000007</v>
      </c>
      <c r="AFB86" s="1">
        <v>28834800</v>
      </c>
      <c r="AFC86" s="3">
        <f t="shared" si="540"/>
        <v>244340328.24000001</v>
      </c>
      <c r="AFH86" s="3" t="str">
        <f t="shared" si="541"/>
        <v/>
      </c>
      <c r="AFM86" s="3" t="str">
        <f t="shared" si="542"/>
        <v/>
      </c>
      <c r="AFR86" s="3" t="str">
        <f t="shared" si="543"/>
        <v/>
      </c>
      <c r="AFW86" s="3" t="str">
        <f t="shared" si="544"/>
        <v/>
      </c>
      <c r="AGB86" s="3" t="str">
        <f t="shared" si="545"/>
        <v/>
      </c>
      <c r="AGD86" s="6">
        <v>35885</v>
      </c>
      <c r="AGE86" s="1">
        <v>11.692600000000001</v>
      </c>
      <c r="AGF86" s="1">
        <v>29214200</v>
      </c>
      <c r="AGG86" s="3">
        <f t="shared" si="546"/>
        <v>341589954.92000002</v>
      </c>
      <c r="AGL86" s="3" t="str">
        <f t="shared" si="547"/>
        <v/>
      </c>
      <c r="AGQ86" s="3" t="str">
        <f t="shared" si="548"/>
        <v/>
      </c>
      <c r="AGS86" s="6">
        <v>35885</v>
      </c>
      <c r="AGT86" s="1">
        <v>12.375</v>
      </c>
      <c r="AGU86" s="1">
        <v>2892300</v>
      </c>
      <c r="AGV86" s="3">
        <f t="shared" si="549"/>
        <v>35792212.5</v>
      </c>
      <c r="AHA86" s="3" t="str">
        <f t="shared" si="550"/>
        <v/>
      </c>
      <c r="AHC86" s="6">
        <v>35885</v>
      </c>
      <c r="AHD86" s="1">
        <v>7.75</v>
      </c>
      <c r="AHE86" s="1">
        <v>1952200</v>
      </c>
      <c r="AHF86" s="3">
        <f t="shared" si="551"/>
        <v>15129550</v>
      </c>
      <c r="AHK86" s="3" t="str">
        <f t="shared" si="552"/>
        <v/>
      </c>
      <c r="AHP86" s="3" t="str">
        <f t="shared" si="553"/>
        <v/>
      </c>
      <c r="AHU86" s="3" t="str">
        <f t="shared" si="554"/>
        <v/>
      </c>
      <c r="AHZ86" s="3" t="str">
        <f t="shared" si="555"/>
        <v/>
      </c>
      <c r="AIE86" s="3" t="str">
        <f t="shared" si="556"/>
        <v/>
      </c>
      <c r="AIJ86" s="3" t="str">
        <f t="shared" si="557"/>
        <v/>
      </c>
      <c r="AIO86" s="3" t="str">
        <f t="shared" si="558"/>
        <v/>
      </c>
      <c r="AIT86" s="3" t="str">
        <f t="shared" si="559"/>
        <v/>
      </c>
      <c r="AIY86" s="3" t="str">
        <f t="shared" si="560"/>
        <v/>
      </c>
      <c r="AJD86" s="3" t="str">
        <f t="shared" si="561"/>
        <v/>
      </c>
      <c r="AJI86" s="3" t="str">
        <f t="shared" si="562"/>
        <v/>
      </c>
      <c r="AJN86" s="3" t="str">
        <f t="shared" si="563"/>
        <v/>
      </c>
      <c r="AJS86" s="3" t="str">
        <f t="shared" si="564"/>
        <v/>
      </c>
      <c r="AJX86" s="3" t="str">
        <f t="shared" si="565"/>
        <v/>
      </c>
      <c r="AKC86" s="3" t="str">
        <f t="shared" si="566"/>
        <v/>
      </c>
      <c r="AKH86" s="3" t="str">
        <f t="shared" si="567"/>
        <v/>
      </c>
      <c r="AKM86" s="3" t="str">
        <f t="shared" si="568"/>
        <v/>
      </c>
      <c r="AKR86" s="3" t="str">
        <f t="shared" si="569"/>
        <v/>
      </c>
      <c r="AKW86" s="3" t="str">
        <f t="shared" si="570"/>
        <v/>
      </c>
      <c r="ALB86" s="3" t="str">
        <f t="shared" si="571"/>
        <v/>
      </c>
      <c r="ALG86" s="3" t="str">
        <f t="shared" si="572"/>
        <v/>
      </c>
      <c r="ALI86" s="6">
        <v>35885</v>
      </c>
      <c r="ALJ86" s="1">
        <v>3.9687999999999999</v>
      </c>
      <c r="ALK86" s="1">
        <v>12013300</v>
      </c>
      <c r="ALL86" s="3">
        <f t="shared" si="573"/>
        <v>47678385.039999999</v>
      </c>
      <c r="ALQ86" s="3" t="str">
        <f t="shared" si="574"/>
        <v/>
      </c>
      <c r="ALV86" s="3" t="str">
        <f t="shared" si="575"/>
        <v/>
      </c>
      <c r="AMA86" s="3" t="str">
        <f t="shared" si="576"/>
        <v/>
      </c>
      <c r="AMF86" s="3" t="str">
        <f t="shared" si="577"/>
        <v/>
      </c>
      <c r="AMK86" s="3" t="str">
        <f t="shared" si="578"/>
        <v/>
      </c>
      <c r="AMP86" s="3" t="str">
        <f t="shared" si="579"/>
        <v/>
      </c>
      <c r="AMU86" s="3" t="str">
        <f t="shared" si="580"/>
        <v/>
      </c>
      <c r="AMZ86" s="3" t="str">
        <f t="shared" si="581"/>
        <v/>
      </c>
      <c r="ANB86" s="6">
        <v>35885</v>
      </c>
      <c r="ANC86" s="1">
        <v>9.75</v>
      </c>
      <c r="AND86" s="1">
        <v>1465000</v>
      </c>
      <c r="ANE86" s="3">
        <f t="shared" si="582"/>
        <v>14283750</v>
      </c>
      <c r="ANJ86" s="3" t="str">
        <f t="shared" si="583"/>
        <v/>
      </c>
      <c r="ANO86" s="3" t="str">
        <f t="shared" si="584"/>
        <v/>
      </c>
      <c r="ANT86" s="3" t="str">
        <f t="shared" si="585"/>
        <v/>
      </c>
      <c r="ANY86" s="3" t="str">
        <f t="shared" si="586"/>
        <v/>
      </c>
      <c r="AOD86" s="3" t="str">
        <f t="shared" si="587"/>
        <v/>
      </c>
      <c r="AOI86" s="3" t="str">
        <f t="shared" si="588"/>
        <v/>
      </c>
      <c r="AOK86" s="6">
        <v>35885</v>
      </c>
      <c r="AOL86" s="1">
        <v>690</v>
      </c>
      <c r="AOM86" s="1">
        <v>111810</v>
      </c>
      <c r="AON86" s="3">
        <f t="shared" si="589"/>
        <v>77148900</v>
      </c>
      <c r="AOS86" s="3" t="str">
        <f t="shared" si="590"/>
        <v/>
      </c>
      <c r="AOX86" s="3" t="str">
        <f t="shared" si="591"/>
        <v/>
      </c>
      <c r="APC86" s="3" t="str">
        <f t="shared" si="592"/>
        <v/>
      </c>
      <c r="APH86" s="3" t="str">
        <f t="shared" si="593"/>
        <v/>
      </c>
      <c r="APM86" s="3" t="str">
        <f t="shared" si="594"/>
        <v/>
      </c>
      <c r="APR86" s="3" t="str">
        <f t="shared" si="595"/>
        <v/>
      </c>
      <c r="APW86" s="3" t="str">
        <f t="shared" si="596"/>
        <v/>
      </c>
      <c r="AQB86" s="3" t="str">
        <f t="shared" si="597"/>
        <v/>
      </c>
      <c r="AQG86" s="3" t="str">
        <f t="shared" si="598"/>
        <v/>
      </c>
      <c r="AQL86" s="3" t="str">
        <f t="shared" si="599"/>
        <v/>
      </c>
      <c r="AQQ86" s="3" t="str">
        <f t="shared" si="600"/>
        <v/>
      </c>
      <c r="AQS86" s="6">
        <v>35885</v>
      </c>
      <c r="AQT86" s="1">
        <v>1.9375</v>
      </c>
      <c r="AQU86" s="1">
        <v>3631900</v>
      </c>
      <c r="AQV86" s="3">
        <f t="shared" si="601"/>
        <v>7036806.25</v>
      </c>
      <c r="ARA86" s="3" t="str">
        <f t="shared" si="602"/>
        <v/>
      </c>
      <c r="ARF86" s="3" t="str">
        <f t="shared" si="603"/>
        <v/>
      </c>
      <c r="ARH86" s="6">
        <v>35885</v>
      </c>
      <c r="ARI86" s="1">
        <v>7</v>
      </c>
      <c r="ARJ86" s="1">
        <v>21663800</v>
      </c>
      <c r="ARK86" s="3">
        <f t="shared" si="604"/>
        <v>151646600</v>
      </c>
      <c r="ARP86" s="3" t="str">
        <f t="shared" si="605"/>
        <v/>
      </c>
      <c r="ARU86" s="3" t="str">
        <f t="shared" si="606"/>
        <v/>
      </c>
      <c r="ARZ86" s="3" t="str">
        <f t="shared" si="607"/>
        <v/>
      </c>
      <c r="ASE86" s="3" t="str">
        <f t="shared" si="608"/>
        <v/>
      </c>
      <c r="ASJ86" s="3" t="str">
        <f t="shared" si="609"/>
        <v/>
      </c>
      <c r="ASO86" s="3" t="str">
        <f t="shared" si="610"/>
        <v/>
      </c>
      <c r="AST86" s="3" t="str">
        <f t="shared" si="611"/>
        <v/>
      </c>
      <c r="ASY86" s="3" t="str">
        <f t="shared" si="612"/>
        <v/>
      </c>
      <c r="ATD86" s="3" t="str">
        <f t="shared" si="613"/>
        <v/>
      </c>
      <c r="ATI86" s="3" t="str">
        <f t="shared" si="614"/>
        <v/>
      </c>
      <c r="ATN86" s="3" t="str">
        <f t="shared" si="615"/>
        <v/>
      </c>
      <c r="ATS86" s="3" t="str">
        <f t="shared" si="616"/>
        <v/>
      </c>
      <c r="ATX86" s="3" t="str">
        <f t="shared" si="617"/>
        <v/>
      </c>
      <c r="ATZ86" s="6">
        <v>35885</v>
      </c>
      <c r="AUA86" s="1">
        <v>11.729200000000001</v>
      </c>
      <c r="AUB86" s="1">
        <v>465600</v>
      </c>
      <c r="AUC86" s="3">
        <f t="shared" si="618"/>
        <v>5461115.5200000005</v>
      </c>
      <c r="AUH86" s="3" t="str">
        <f t="shared" si="619"/>
        <v/>
      </c>
      <c r="AUM86" s="3" t="str">
        <f t="shared" si="620"/>
        <v/>
      </c>
      <c r="AUR86" s="3" t="str">
        <f t="shared" si="621"/>
        <v/>
      </c>
      <c r="AUW86" s="3" t="str">
        <f t="shared" si="622"/>
        <v/>
      </c>
      <c r="AVB86" s="3" t="str">
        <f t="shared" si="623"/>
        <v/>
      </c>
      <c r="AVD86" s="6">
        <v>35885</v>
      </c>
      <c r="AVE86" s="1">
        <v>10.9375</v>
      </c>
      <c r="AVF86" s="1">
        <v>199527200</v>
      </c>
      <c r="AVG86" s="3">
        <f t="shared" si="624"/>
        <v>2182328750</v>
      </c>
      <c r="AVI86" s="6">
        <v>35885</v>
      </c>
      <c r="AVJ86" s="1">
        <v>13.645799999999999</v>
      </c>
      <c r="AVK86" s="1">
        <v>4484400</v>
      </c>
      <c r="AVL86" s="3">
        <f t="shared" si="625"/>
        <v>61193225.519999996</v>
      </c>
      <c r="AVQ86" s="3" t="str">
        <f t="shared" si="626"/>
        <v/>
      </c>
      <c r="AVV86" s="3" t="str">
        <f t="shared" si="627"/>
        <v/>
      </c>
      <c r="AWA86" s="3" t="str">
        <f t="shared" si="628"/>
        <v/>
      </c>
      <c r="AWF86" s="3" t="str">
        <f t="shared" si="629"/>
        <v/>
      </c>
      <c r="AWK86" s="3" t="str">
        <f t="shared" si="630"/>
        <v/>
      </c>
      <c r="AWP86" s="3" t="str">
        <f t="shared" si="631"/>
        <v/>
      </c>
      <c r="AWU86" s="3" t="str">
        <f t="shared" si="632"/>
        <v/>
      </c>
      <c r="AWZ86" s="3" t="str">
        <f t="shared" si="633"/>
        <v/>
      </c>
      <c r="AXE86" s="3" t="str">
        <f t="shared" si="634"/>
        <v/>
      </c>
      <c r="AXG86" s="6">
        <v>35885</v>
      </c>
      <c r="AXH86" s="1">
        <v>2.5</v>
      </c>
      <c r="AXI86" s="1">
        <v>5772400</v>
      </c>
      <c r="AXJ86" s="3">
        <f t="shared" si="635"/>
        <v>14431000</v>
      </c>
      <c r="AXO86" s="3" t="str">
        <f t="shared" si="636"/>
        <v/>
      </c>
      <c r="AXT86" s="3" t="str">
        <f t="shared" si="637"/>
        <v/>
      </c>
      <c r="AXY86" s="3" t="str">
        <f t="shared" si="638"/>
        <v/>
      </c>
      <c r="AYD86" s="3" t="str">
        <f t="shared" si="639"/>
        <v/>
      </c>
      <c r="AYF86" s="6">
        <v>35885</v>
      </c>
      <c r="AYG86" s="1">
        <v>26</v>
      </c>
      <c r="AYH86" s="1">
        <v>83809700</v>
      </c>
      <c r="AYI86" s="3">
        <f t="shared" si="640"/>
        <v>2179052200</v>
      </c>
      <c r="AYN86" s="3" t="str">
        <f t="shared" si="641"/>
        <v/>
      </c>
      <c r="AYP86" s="6">
        <v>35885</v>
      </c>
      <c r="AYQ86" s="1">
        <v>13.5313</v>
      </c>
      <c r="AYR86" s="1">
        <v>1899400</v>
      </c>
      <c r="AYS86" s="3">
        <f t="shared" si="642"/>
        <v>25701351.219999999</v>
      </c>
      <c r="AYX86" s="3" t="str">
        <f t="shared" si="643"/>
        <v/>
      </c>
      <c r="AYZ86" s="6">
        <v>35885</v>
      </c>
      <c r="AZA86" s="1">
        <v>23.914100000000001</v>
      </c>
      <c r="AZB86" s="1">
        <v>28931100</v>
      </c>
      <c r="AZC86" s="3">
        <f t="shared" si="644"/>
        <v>691861218.50999999</v>
      </c>
      <c r="AZH86" s="3" t="str">
        <f t="shared" si="645"/>
        <v/>
      </c>
      <c r="AZJ86" s="6">
        <v>35885</v>
      </c>
      <c r="AZK86" s="1">
        <v>6.625</v>
      </c>
      <c r="AZL86" s="1">
        <v>23260000</v>
      </c>
      <c r="AZM86" s="3">
        <f t="shared" si="646"/>
        <v>154097500</v>
      </c>
      <c r="AZR86" s="3" t="str">
        <f t="shared" si="647"/>
        <v/>
      </c>
      <c r="AZT86" s="6">
        <v>35885</v>
      </c>
      <c r="AZU86" s="1">
        <v>4.5937999999999999</v>
      </c>
      <c r="AZV86" s="1">
        <v>8588000</v>
      </c>
      <c r="AZW86" s="3">
        <f t="shared" si="648"/>
        <v>39451554.399999999</v>
      </c>
      <c r="BAB86" s="3" t="str">
        <f t="shared" si="649"/>
        <v/>
      </c>
      <c r="BAG86" s="3" t="str">
        <f t="shared" si="650"/>
        <v/>
      </c>
      <c r="BAL86" s="3" t="str">
        <f t="shared" si="651"/>
        <v/>
      </c>
      <c r="BAQ86" s="3" t="str">
        <f t="shared" si="652"/>
        <v/>
      </c>
      <c r="BAV86" s="3" t="str">
        <f t="shared" si="653"/>
        <v/>
      </c>
      <c r="BBA86" s="3" t="str">
        <f t="shared" si="654"/>
        <v/>
      </c>
      <c r="BBF86" s="3" t="str">
        <f t="shared" si="655"/>
        <v/>
      </c>
      <c r="BBK86" s="3" t="str">
        <f t="shared" si="656"/>
        <v/>
      </c>
      <c r="BBP86" s="3" t="str">
        <f t="shared" si="657"/>
        <v/>
      </c>
      <c r="BBU86" s="3" t="str">
        <f t="shared" si="658"/>
        <v/>
      </c>
      <c r="BBW86" s="6">
        <v>35885</v>
      </c>
      <c r="BBX86" s="1">
        <v>52.453099999999999</v>
      </c>
      <c r="BBY86" s="1">
        <v>54660411</v>
      </c>
      <c r="BBZ86" s="3">
        <f t="shared" si="659"/>
        <v>2867108004.2241001</v>
      </c>
      <c r="BCE86" s="3" t="str">
        <f t="shared" si="660"/>
        <v/>
      </c>
      <c r="BCJ86" s="3" t="str">
        <f t="shared" si="661"/>
        <v/>
      </c>
      <c r="BCO86" s="3" t="str">
        <f t="shared" si="662"/>
        <v/>
      </c>
      <c r="BCT86" s="3" t="str">
        <f t="shared" si="663"/>
        <v/>
      </c>
      <c r="BCY86" s="3" t="str">
        <f t="shared" si="664"/>
        <v/>
      </c>
      <c r="BDD86" s="3" t="str">
        <f t="shared" si="665"/>
        <v/>
      </c>
      <c r="BDI86" s="3" t="str">
        <f t="shared" si="666"/>
        <v/>
      </c>
      <c r="BDN86" s="3" t="str">
        <f t="shared" si="667"/>
        <v/>
      </c>
      <c r="BDS86" s="3" t="str">
        <f t="shared" si="668"/>
        <v/>
      </c>
      <c r="BDU86" s="6">
        <v>35885</v>
      </c>
      <c r="BDV86" s="1">
        <v>13.5625</v>
      </c>
      <c r="BDW86" s="1">
        <v>11336400</v>
      </c>
      <c r="BDX86" s="3">
        <f t="shared" si="669"/>
        <v>153749925</v>
      </c>
      <c r="BDZ86" s="6">
        <v>35885</v>
      </c>
      <c r="BEA86" s="1">
        <v>14.0625</v>
      </c>
      <c r="BEB86" s="1">
        <v>101119300</v>
      </c>
      <c r="BEC86" s="3">
        <f t="shared" si="670"/>
        <v>1421990156.25</v>
      </c>
      <c r="BEH86" s="3" t="str">
        <f t="shared" si="671"/>
        <v/>
      </c>
      <c r="BEM86" s="3" t="str">
        <f t="shared" si="672"/>
        <v/>
      </c>
      <c r="BER86" s="3" t="str">
        <f t="shared" si="673"/>
        <v/>
      </c>
      <c r="BET86" s="6">
        <v>35885</v>
      </c>
      <c r="BEU86" s="1">
        <v>14.4688</v>
      </c>
      <c r="BEV86" s="1">
        <v>79852000</v>
      </c>
      <c r="BEW86" s="3">
        <f t="shared" si="674"/>
        <v>1155362617.5999999</v>
      </c>
      <c r="BEY86" s="6">
        <v>35885</v>
      </c>
      <c r="BEZ86" s="1">
        <v>11.1852</v>
      </c>
      <c r="BFA86" s="1">
        <v>8807400</v>
      </c>
      <c r="BFB86" s="3">
        <f t="shared" si="675"/>
        <v>98512530.480000004</v>
      </c>
      <c r="BFG86" s="3" t="str">
        <f t="shared" si="676"/>
        <v/>
      </c>
      <c r="BFL86" s="3" t="str">
        <f t="shared" si="677"/>
        <v/>
      </c>
      <c r="BFQ86" s="3" t="str">
        <f t="shared" si="678"/>
        <v/>
      </c>
      <c r="BFS86" s="6">
        <v>35885</v>
      </c>
      <c r="BFT86" s="1">
        <v>1.6012999999999999</v>
      </c>
      <c r="BFU86" s="1">
        <v>65588300</v>
      </c>
      <c r="BFV86" s="3">
        <f t="shared" si="679"/>
        <v>105026544.78999999</v>
      </c>
      <c r="BGA86" s="3" t="str">
        <f t="shared" si="680"/>
        <v/>
      </c>
      <c r="BGF86" s="3" t="str">
        <f t="shared" si="681"/>
        <v/>
      </c>
      <c r="BGK86" s="3" t="str">
        <f t="shared" si="682"/>
        <v/>
      </c>
      <c r="BGM86" s="6">
        <v>35885</v>
      </c>
      <c r="BGN86" s="1">
        <v>24.1875</v>
      </c>
      <c r="BGO86" s="1">
        <v>9492200</v>
      </c>
      <c r="BGP86" s="3">
        <f t="shared" si="683"/>
        <v>229592587.5</v>
      </c>
      <c r="BGR86" s="6">
        <v>35885</v>
      </c>
      <c r="BGS86" s="1">
        <v>24</v>
      </c>
      <c r="BGT86" s="1">
        <v>22132400</v>
      </c>
      <c r="BGU86" s="3">
        <f t="shared" si="684"/>
        <v>531177600</v>
      </c>
      <c r="BGZ86" s="3" t="str">
        <f t="shared" si="685"/>
        <v/>
      </c>
      <c r="BHE86" s="3" t="str">
        <f t="shared" si="686"/>
        <v/>
      </c>
      <c r="BHJ86" s="3" t="str">
        <f t="shared" si="687"/>
        <v/>
      </c>
      <c r="BHL86" s="6">
        <v>35885</v>
      </c>
      <c r="BHM86" s="1">
        <v>5.3983999999999996</v>
      </c>
      <c r="BHN86" s="1">
        <v>117520000</v>
      </c>
      <c r="BHO86" s="3">
        <f t="shared" si="688"/>
        <v>634419968</v>
      </c>
      <c r="BHQ86" s="6">
        <v>35885</v>
      </c>
      <c r="BHR86" s="1">
        <v>5.5956999999999999</v>
      </c>
      <c r="BHS86" s="1">
        <v>22042000</v>
      </c>
      <c r="BHT86" s="3">
        <f t="shared" si="689"/>
        <v>123340419.39999999</v>
      </c>
      <c r="BHV86" s="6">
        <v>35885</v>
      </c>
      <c r="BHW86" s="1">
        <v>15.266</v>
      </c>
      <c r="BHX86" s="1">
        <v>12788000</v>
      </c>
      <c r="BHY86" s="3">
        <f t="shared" si="690"/>
        <v>195221608</v>
      </c>
      <c r="BID86" s="3" t="str">
        <f t="shared" si="691"/>
        <v/>
      </c>
      <c r="BII86" s="3" t="str">
        <f t="shared" si="692"/>
        <v/>
      </c>
      <c r="BIK86" s="6">
        <v>35885</v>
      </c>
      <c r="BIL86" s="1">
        <v>2.9687999999999999</v>
      </c>
      <c r="BIM86" s="1">
        <v>54871800</v>
      </c>
      <c r="BIN86" s="3">
        <f t="shared" si="693"/>
        <v>162903399.84</v>
      </c>
      <c r="BIP86" s="6">
        <v>35885</v>
      </c>
      <c r="BIQ86" s="1">
        <v>20</v>
      </c>
      <c r="BIR86" s="1">
        <v>109304100</v>
      </c>
      <c r="BIS86" s="3">
        <f t="shared" si="694"/>
        <v>2186082000</v>
      </c>
      <c r="BIU86" s="6">
        <v>35885</v>
      </c>
      <c r="BIV86" s="1">
        <v>34.625</v>
      </c>
      <c r="BIW86" s="1">
        <v>61171200</v>
      </c>
      <c r="BIX86" s="3">
        <f t="shared" si="695"/>
        <v>2118052800</v>
      </c>
      <c r="BIZ86" s="6">
        <v>35885</v>
      </c>
      <c r="BJA86" s="1">
        <v>4.4375</v>
      </c>
      <c r="BJB86" s="1">
        <v>126014400</v>
      </c>
      <c r="BJC86" s="3">
        <f t="shared" si="696"/>
        <v>559188900</v>
      </c>
      <c r="BJH86" s="3" t="str">
        <f t="shared" si="697"/>
        <v/>
      </c>
      <c r="BJJ86" s="6">
        <v>35885</v>
      </c>
      <c r="BJK86" s="1">
        <v>16.375</v>
      </c>
      <c r="BJL86" s="1">
        <v>100984800</v>
      </c>
      <c r="BJM86" s="3">
        <f t="shared" si="698"/>
        <v>1653626100</v>
      </c>
      <c r="BJR86" s="3" t="str">
        <f t="shared" si="699"/>
        <v/>
      </c>
      <c r="BJT86" s="6">
        <v>35885</v>
      </c>
      <c r="BJU86" s="1">
        <v>14.5313</v>
      </c>
      <c r="BJV86" s="1">
        <v>297584600</v>
      </c>
      <c r="BJW86" s="3">
        <f t="shared" si="700"/>
        <v>4324291097.9799995</v>
      </c>
      <c r="BKB86" s="3" t="str">
        <f t="shared" si="701"/>
        <v/>
      </c>
      <c r="BKG86" s="3" t="str">
        <f t="shared" si="702"/>
        <v/>
      </c>
      <c r="BKI86" s="6">
        <v>35885</v>
      </c>
      <c r="BKJ86" s="1">
        <v>18.218800000000002</v>
      </c>
      <c r="BKK86" s="1">
        <v>193095200</v>
      </c>
      <c r="BKL86" s="3">
        <f t="shared" si="703"/>
        <v>3517962829.7600002</v>
      </c>
      <c r="BKQ86" s="3" t="str">
        <f t="shared" si="704"/>
        <v/>
      </c>
      <c r="BKV86" s="3" t="str">
        <f t="shared" si="705"/>
        <v/>
      </c>
      <c r="BKX86" s="6">
        <v>35885</v>
      </c>
      <c r="BKY86" s="1">
        <v>42.969000000000001</v>
      </c>
      <c r="BKZ86" s="1">
        <v>29420800</v>
      </c>
      <c r="BLA86" s="3">
        <f t="shared" si="706"/>
        <v>1264182355.2</v>
      </c>
      <c r="BLC86" s="6">
        <v>35885</v>
      </c>
      <c r="BLD86" s="1">
        <v>19.125</v>
      </c>
      <c r="BLE86" s="1">
        <v>340976400</v>
      </c>
      <c r="BLF86" s="3">
        <f t="shared" si="707"/>
        <v>6521173650</v>
      </c>
      <c r="BLH86" s="6">
        <v>35885</v>
      </c>
      <c r="BLI86" s="1">
        <v>34.31</v>
      </c>
      <c r="BLJ86" s="1">
        <v>3637400</v>
      </c>
      <c r="BLK86" s="3">
        <f t="shared" si="708"/>
        <v>124799194.00000001</v>
      </c>
      <c r="BLM86" s="6">
        <v>35885</v>
      </c>
      <c r="BLN86" s="1">
        <v>9.3594000000000008</v>
      </c>
      <c r="BLO86" s="1">
        <v>598116800</v>
      </c>
      <c r="BLP86" s="3">
        <f t="shared" si="709"/>
        <v>5598014377.9200001</v>
      </c>
      <c r="BLR86" s="6">
        <v>35885</v>
      </c>
      <c r="BLS86" s="1">
        <v>3.3672</v>
      </c>
      <c r="BLT86" s="1">
        <v>436210400</v>
      </c>
      <c r="BLU86" s="3">
        <f t="shared" si="710"/>
        <v>1468807658.8799999</v>
      </c>
      <c r="BLZ86" s="3" t="str">
        <f t="shared" si="711"/>
        <v/>
      </c>
      <c r="BME86" s="3" t="str">
        <f t="shared" si="712"/>
        <v/>
      </c>
      <c r="BMJ86" s="3" t="str">
        <f t="shared" si="713"/>
        <v/>
      </c>
      <c r="BML86" s="6">
        <v>35885</v>
      </c>
      <c r="BMM86" s="1">
        <v>17.833300000000001</v>
      </c>
      <c r="BMN86" s="1">
        <v>84038100</v>
      </c>
      <c r="BMO86" s="3">
        <f t="shared" si="714"/>
        <v>1498676648.73</v>
      </c>
      <c r="BMQ86" s="6">
        <v>35885</v>
      </c>
      <c r="BMR86" s="1">
        <v>17.5625</v>
      </c>
      <c r="BMS86" s="1">
        <v>139754000</v>
      </c>
      <c r="BMT86" s="3">
        <f t="shared" si="715"/>
        <v>2454429625</v>
      </c>
      <c r="BMY86" s="3" t="str">
        <f t="shared" si="716"/>
        <v/>
      </c>
      <c r="BND86" s="3" t="str">
        <f t="shared" si="717"/>
        <v/>
      </c>
      <c r="BNF86" s="6">
        <v>35885</v>
      </c>
      <c r="BNG86" s="1">
        <v>33</v>
      </c>
      <c r="BNH86" s="1">
        <v>51705800</v>
      </c>
      <c r="BNI86" s="3">
        <f t="shared" si="718"/>
        <v>1706291400</v>
      </c>
      <c r="BNK86" s="6">
        <v>35885</v>
      </c>
      <c r="BNL86" s="1">
        <v>57.75</v>
      </c>
      <c r="BNM86" s="1">
        <v>21225600</v>
      </c>
      <c r="BNN86" s="3">
        <f t="shared" si="719"/>
        <v>1225778400</v>
      </c>
      <c r="BNP86" s="6">
        <v>35885</v>
      </c>
      <c r="BNQ86" s="1">
        <v>9.375</v>
      </c>
      <c r="BNR86" s="1">
        <v>261178500</v>
      </c>
      <c r="BNS86" s="3">
        <f t="shared" si="720"/>
        <v>2448548437.5</v>
      </c>
      <c r="BNU86" s="6">
        <v>35885</v>
      </c>
      <c r="BNV86" s="1">
        <v>24.125</v>
      </c>
      <c r="BNW86" s="1">
        <v>3803700</v>
      </c>
      <c r="BNX86" s="3">
        <f t="shared" si="721"/>
        <v>91764262.5</v>
      </c>
      <c r="BNZ86" s="6">
        <v>35885</v>
      </c>
      <c r="BOA86" s="1">
        <v>11.734400000000001</v>
      </c>
      <c r="BOB86" s="1">
        <v>348022000</v>
      </c>
      <c r="BOC86" s="3">
        <f t="shared" si="722"/>
        <v>4083829356.8000002</v>
      </c>
      <c r="BOH86" s="3" t="str">
        <f t="shared" si="723"/>
        <v/>
      </c>
      <c r="BOJ86" s="6">
        <v>35885</v>
      </c>
      <c r="BOK86" s="1">
        <v>11.2271</v>
      </c>
      <c r="BOL86" s="1">
        <v>367526000</v>
      </c>
      <c r="BOM86" s="3">
        <f t="shared" si="724"/>
        <v>4126251154.5999999</v>
      </c>
      <c r="BOR86" s="3" t="str">
        <f t="shared" si="725"/>
        <v/>
      </c>
      <c r="BOW86" s="3" t="str">
        <f t="shared" si="726"/>
        <v/>
      </c>
      <c r="BPB86" s="3" t="str">
        <f t="shared" si="727"/>
        <v/>
      </c>
      <c r="BPG86" s="3" t="str">
        <f t="shared" si="728"/>
        <v/>
      </c>
      <c r="BPI86" s="6">
        <v>35885</v>
      </c>
      <c r="BPJ86" s="1">
        <v>8.4443999999999999</v>
      </c>
      <c r="BPK86" s="1">
        <v>172300950</v>
      </c>
      <c r="BPL86" s="3">
        <f t="shared" si="729"/>
        <v>1454978142.1800001</v>
      </c>
      <c r="BPQ86" s="3" t="str">
        <f t="shared" si="730"/>
        <v/>
      </c>
      <c r="BPS86" s="6">
        <v>35885</v>
      </c>
      <c r="BPT86" s="1">
        <v>8.8280999999999992</v>
      </c>
      <c r="BPU86" s="1">
        <v>2328758400</v>
      </c>
      <c r="BPV86" s="3">
        <f t="shared" si="731"/>
        <v>20558512031.039997</v>
      </c>
      <c r="BQA86" s="3" t="str">
        <f t="shared" si="732"/>
        <v/>
      </c>
      <c r="BQF86" s="3" t="str">
        <f t="shared" si="733"/>
        <v/>
      </c>
      <c r="BQK86" s="3" t="str">
        <f t="shared" si="734"/>
        <v/>
      </c>
      <c r="BQM86" s="6">
        <v>35885</v>
      </c>
      <c r="BQN86" s="1">
        <v>5.6483999999999996</v>
      </c>
      <c r="BQO86" s="1">
        <v>602436000</v>
      </c>
      <c r="BQP86" s="3">
        <f t="shared" si="735"/>
        <v>3402799502.3999996</v>
      </c>
      <c r="BQU86" s="3" t="str">
        <f t="shared" si="736"/>
        <v/>
      </c>
      <c r="BQW86" s="6">
        <v>35885</v>
      </c>
      <c r="BQX86" s="1">
        <v>1.125</v>
      </c>
      <c r="BQY86" s="1">
        <v>645900800</v>
      </c>
      <c r="BQZ86" s="3">
        <f t="shared" si="737"/>
        <v>726638400</v>
      </c>
      <c r="BRE86" s="3" t="str">
        <f t="shared" si="738"/>
        <v/>
      </c>
      <c r="BRG86" s="6">
        <v>35885</v>
      </c>
      <c r="BRH86" s="1">
        <v>11.395799999999999</v>
      </c>
      <c r="BRI86" s="1">
        <v>3602278200</v>
      </c>
      <c r="BRJ86" s="3">
        <f t="shared" si="739"/>
        <v>41050841911.559998</v>
      </c>
      <c r="BRL86" s="6">
        <v>35885</v>
      </c>
      <c r="BRM86" s="1">
        <v>19.515599999999999</v>
      </c>
      <c r="BRN86" s="1">
        <v>4393332000</v>
      </c>
      <c r="BRO86" s="3">
        <f t="shared" si="740"/>
        <v>85738509979.199997</v>
      </c>
      <c r="BRQ86" s="6">
        <v>35885</v>
      </c>
      <c r="BRR86" s="1">
        <v>5.2603999999999997</v>
      </c>
      <c r="BRS86" s="1">
        <v>4735974000</v>
      </c>
      <c r="BRT86" s="3">
        <f t="shared" si="741"/>
        <v>24913117629.599998</v>
      </c>
      <c r="BRV86" s="6">
        <v>35885</v>
      </c>
      <c r="BRW86" s="1">
        <v>40.156300000000002</v>
      </c>
      <c r="BRX86" s="1">
        <v>194859800</v>
      </c>
      <c r="BRY86" s="3">
        <f t="shared" si="742"/>
        <v>7824848586.7400007</v>
      </c>
      <c r="BSD86" s="3" t="str">
        <f t="shared" si="743"/>
        <v/>
      </c>
      <c r="BSF86" s="6">
        <v>35885</v>
      </c>
      <c r="BSG86" s="1">
        <v>20.781300000000002</v>
      </c>
      <c r="BSH86" s="1">
        <v>165669600</v>
      </c>
      <c r="BSI86" s="3">
        <f t="shared" si="744"/>
        <v>3442829658.4800005</v>
      </c>
      <c r="BSN86" s="3" t="str">
        <f t="shared" si="745"/>
        <v/>
      </c>
      <c r="BSS86" s="3" t="str">
        <f t="shared" si="746"/>
        <v/>
      </c>
      <c r="BSU86" s="6">
        <v>35885</v>
      </c>
      <c r="BSV86" s="1">
        <v>0.98209999999999997</v>
      </c>
      <c r="BSW86" s="1">
        <v>7048246800</v>
      </c>
      <c r="BSX86" s="3">
        <f t="shared" si="747"/>
        <v>6922083182.2799997</v>
      </c>
    </row>
    <row r="87" spans="5:1020 1025:1870" x14ac:dyDescent="0.2">
      <c r="E87" s="3" t="str">
        <f t="shared" si="374"/>
        <v/>
      </c>
      <c r="J87" s="3" t="str">
        <f t="shared" si="375"/>
        <v/>
      </c>
      <c r="O87" s="3" t="str">
        <f t="shared" si="376"/>
        <v/>
      </c>
      <c r="T87" s="3" t="str">
        <f t="shared" si="377"/>
        <v/>
      </c>
      <c r="Y87" s="3" t="str">
        <f t="shared" si="378"/>
        <v/>
      </c>
      <c r="AA87" s="6">
        <v>35795</v>
      </c>
      <c r="AB87" s="1">
        <v>4.3125</v>
      </c>
      <c r="AC87" s="1">
        <v>1229100</v>
      </c>
      <c r="AD87" s="3">
        <f t="shared" si="379"/>
        <v>5300493.75</v>
      </c>
      <c r="AF87" s="6">
        <v>35520</v>
      </c>
      <c r="AG87" s="1">
        <v>4.9375</v>
      </c>
      <c r="AH87" s="1">
        <v>10155200</v>
      </c>
      <c r="AI87" s="3">
        <f t="shared" si="380"/>
        <v>50141300</v>
      </c>
      <c r="AN87" s="3" t="str">
        <f t="shared" si="381"/>
        <v/>
      </c>
      <c r="AS87" s="3" t="str">
        <f t="shared" si="382"/>
        <v/>
      </c>
      <c r="AX87" s="3" t="str">
        <f t="shared" si="383"/>
        <v/>
      </c>
      <c r="BC87" s="3" t="str">
        <f t="shared" si="384"/>
        <v/>
      </c>
      <c r="BH87" s="3" t="str">
        <f t="shared" si="385"/>
        <v/>
      </c>
      <c r="BM87" s="3" t="str">
        <f t="shared" si="386"/>
        <v/>
      </c>
      <c r="BR87" s="3" t="str">
        <f t="shared" si="387"/>
        <v/>
      </c>
      <c r="BW87" s="3" t="str">
        <f t="shared" si="388"/>
        <v/>
      </c>
      <c r="CB87" s="3" t="str">
        <f t="shared" si="389"/>
        <v/>
      </c>
      <c r="CG87" s="3" t="str">
        <f t="shared" si="390"/>
        <v/>
      </c>
      <c r="CL87" s="3" t="str">
        <f t="shared" si="391"/>
        <v/>
      </c>
      <c r="CQ87" s="3" t="str">
        <f t="shared" si="392"/>
        <v/>
      </c>
      <c r="CV87" s="3" t="str">
        <f t="shared" si="393"/>
        <v/>
      </c>
      <c r="DA87" s="3" t="str">
        <f t="shared" si="394"/>
        <v/>
      </c>
      <c r="DC87" s="6">
        <v>35795</v>
      </c>
      <c r="DD87" s="1">
        <v>10.625</v>
      </c>
      <c r="DE87" s="1">
        <v>741850</v>
      </c>
      <c r="DF87" s="3">
        <f t="shared" si="395"/>
        <v>7882156.25</v>
      </c>
      <c r="DK87" s="3" t="str">
        <f t="shared" si="396"/>
        <v/>
      </c>
      <c r="DP87" s="3" t="str">
        <f t="shared" si="397"/>
        <v/>
      </c>
      <c r="DU87" s="3" t="str">
        <f t="shared" si="398"/>
        <v/>
      </c>
      <c r="DZ87" s="3" t="str">
        <f t="shared" si="399"/>
        <v/>
      </c>
      <c r="EE87" s="3" t="str">
        <f t="shared" si="400"/>
        <v/>
      </c>
      <c r="EG87" s="6">
        <v>35795</v>
      </c>
      <c r="EH87" s="1">
        <v>1349.9997000000001</v>
      </c>
      <c r="EI87" s="1">
        <v>33493</v>
      </c>
      <c r="EJ87" s="3">
        <f t="shared" si="401"/>
        <v>45215539.952100001</v>
      </c>
      <c r="EO87" s="3" t="str">
        <f t="shared" si="402"/>
        <v/>
      </c>
      <c r="ET87" s="3" t="str">
        <f t="shared" si="403"/>
        <v/>
      </c>
      <c r="EY87" s="3" t="str">
        <f t="shared" si="404"/>
        <v/>
      </c>
      <c r="FD87" s="3" t="str">
        <f t="shared" si="405"/>
        <v/>
      </c>
      <c r="FI87" s="3" t="str">
        <f t="shared" si="406"/>
        <v/>
      </c>
      <c r="FN87" s="3" t="str">
        <f t="shared" si="407"/>
        <v/>
      </c>
      <c r="FP87" s="6">
        <v>35520</v>
      </c>
      <c r="FQ87" s="1">
        <v>1.67E-2</v>
      </c>
      <c r="FR87" s="1">
        <v>360</v>
      </c>
      <c r="FS87" s="3">
        <f t="shared" si="408"/>
        <v>6.0119999999999996</v>
      </c>
      <c r="FX87" s="3" t="str">
        <f t="shared" si="409"/>
        <v/>
      </c>
      <c r="GC87" s="3" t="str">
        <f t="shared" si="410"/>
        <v/>
      </c>
      <c r="GE87" s="6">
        <v>35703</v>
      </c>
      <c r="GF87" s="1">
        <v>3300000.33</v>
      </c>
      <c r="GG87" s="1">
        <v>2</v>
      </c>
      <c r="GH87" s="3">
        <f t="shared" si="411"/>
        <v>6600000.6600000001</v>
      </c>
      <c r="GM87" s="3" t="str">
        <f t="shared" si="412"/>
        <v/>
      </c>
      <c r="GR87" s="3" t="str">
        <f t="shared" si="413"/>
        <v/>
      </c>
      <c r="GW87" s="3" t="str">
        <f t="shared" si="414"/>
        <v/>
      </c>
      <c r="HB87" s="3" t="str">
        <f t="shared" si="415"/>
        <v/>
      </c>
      <c r="HG87" s="3" t="str">
        <f t="shared" si="416"/>
        <v/>
      </c>
      <c r="HL87" s="3" t="str">
        <f t="shared" si="417"/>
        <v/>
      </c>
      <c r="HN87" s="6">
        <v>35795</v>
      </c>
      <c r="HO87" s="1">
        <v>2.25</v>
      </c>
      <c r="HP87" s="1">
        <v>815900</v>
      </c>
      <c r="HQ87" s="3">
        <f t="shared" si="418"/>
        <v>1835775</v>
      </c>
      <c r="HS87" s="6">
        <v>35795</v>
      </c>
      <c r="HT87" s="1">
        <v>6.125</v>
      </c>
      <c r="HU87" s="1">
        <v>419843</v>
      </c>
      <c r="HV87" s="3">
        <f t="shared" si="419"/>
        <v>2571538.375</v>
      </c>
      <c r="IA87" s="3" t="str">
        <f t="shared" si="420"/>
        <v/>
      </c>
      <c r="IC87" s="6">
        <v>35703</v>
      </c>
      <c r="ID87" s="1">
        <v>14.8438</v>
      </c>
      <c r="IE87" s="1">
        <v>2952</v>
      </c>
      <c r="IF87" s="3">
        <f t="shared" si="421"/>
        <v>43818.897599999997</v>
      </c>
      <c r="IH87" s="6">
        <v>35795</v>
      </c>
      <c r="II87" s="1">
        <v>75</v>
      </c>
      <c r="IJ87" s="1">
        <v>167</v>
      </c>
      <c r="IK87" s="3">
        <f t="shared" si="422"/>
        <v>12525</v>
      </c>
      <c r="IP87" s="3" t="str">
        <f t="shared" si="423"/>
        <v/>
      </c>
      <c r="IU87" s="3" t="str">
        <f t="shared" si="424"/>
        <v/>
      </c>
      <c r="IZ87" s="3" t="str">
        <f t="shared" si="425"/>
        <v/>
      </c>
      <c r="JE87" s="3" t="str">
        <f t="shared" si="426"/>
        <v/>
      </c>
      <c r="JG87" s="6">
        <v>35795</v>
      </c>
      <c r="JH87" s="1">
        <v>63.75</v>
      </c>
      <c r="JI87" s="1">
        <v>4853560</v>
      </c>
      <c r="JJ87" s="3">
        <f t="shared" si="427"/>
        <v>309414450</v>
      </c>
      <c r="JO87" s="3" t="str">
        <f t="shared" si="428"/>
        <v/>
      </c>
      <c r="JT87" s="3" t="str">
        <f t="shared" si="429"/>
        <v/>
      </c>
      <c r="JY87" s="3" t="str">
        <f t="shared" si="430"/>
        <v/>
      </c>
      <c r="KA87" s="6">
        <v>34607</v>
      </c>
      <c r="KB87" s="1">
        <v>3.9062999999999999</v>
      </c>
      <c r="KC87" s="1">
        <v>41200</v>
      </c>
      <c r="KD87" s="3">
        <f t="shared" si="431"/>
        <v>160939.56</v>
      </c>
      <c r="KI87" s="3" t="str">
        <f t="shared" si="432"/>
        <v/>
      </c>
      <c r="KN87" s="3" t="str">
        <f t="shared" si="433"/>
        <v/>
      </c>
      <c r="KS87" s="3" t="str">
        <f t="shared" si="434"/>
        <v/>
      </c>
      <c r="KX87" s="3" t="str">
        <f t="shared" si="435"/>
        <v/>
      </c>
      <c r="LC87" s="3" t="str">
        <f t="shared" si="436"/>
        <v/>
      </c>
      <c r="LH87" s="3" t="str">
        <f t="shared" si="437"/>
        <v/>
      </c>
      <c r="LM87" s="3" t="str">
        <f t="shared" si="438"/>
        <v/>
      </c>
      <c r="LO87" s="6">
        <v>35430</v>
      </c>
      <c r="LP87" s="1">
        <v>0.5</v>
      </c>
      <c r="LQ87" s="1">
        <v>145300</v>
      </c>
      <c r="LR87" s="3">
        <f t="shared" si="439"/>
        <v>72650</v>
      </c>
      <c r="LW87" s="3" t="str">
        <f t="shared" si="440"/>
        <v/>
      </c>
      <c r="MB87" s="3" t="str">
        <f t="shared" si="441"/>
        <v/>
      </c>
      <c r="MG87" s="3" t="str">
        <f t="shared" si="442"/>
        <v/>
      </c>
      <c r="ML87" s="3" t="str">
        <f t="shared" si="443"/>
        <v/>
      </c>
      <c r="MQ87" s="3" t="str">
        <f t="shared" si="444"/>
        <v/>
      </c>
      <c r="MV87" s="3" t="str">
        <f t="shared" si="445"/>
        <v/>
      </c>
      <c r="NA87" s="3" t="str">
        <f t="shared" si="446"/>
        <v/>
      </c>
      <c r="NF87" s="3" t="str">
        <f t="shared" si="447"/>
        <v/>
      </c>
      <c r="NK87" s="3" t="str">
        <f t="shared" si="448"/>
        <v/>
      </c>
      <c r="NP87" s="3" t="str">
        <f t="shared" si="449"/>
        <v/>
      </c>
      <c r="NU87" s="3" t="str">
        <f t="shared" si="450"/>
        <v/>
      </c>
      <c r="NZ87" s="3" t="str">
        <f t="shared" si="451"/>
        <v/>
      </c>
      <c r="OB87" s="6">
        <v>35795</v>
      </c>
      <c r="OC87" s="1">
        <v>9.75</v>
      </c>
      <c r="OD87" s="1">
        <v>387000</v>
      </c>
      <c r="OE87" s="3">
        <f t="shared" si="452"/>
        <v>3773250</v>
      </c>
      <c r="OG87" s="6">
        <v>35795</v>
      </c>
      <c r="OH87" s="1">
        <v>59.375</v>
      </c>
      <c r="OI87" s="1">
        <v>18840</v>
      </c>
      <c r="OJ87" s="3">
        <f t="shared" si="453"/>
        <v>1118625</v>
      </c>
      <c r="OO87" s="3" t="str">
        <f t="shared" si="454"/>
        <v/>
      </c>
      <c r="OQ87" s="6">
        <v>35795</v>
      </c>
      <c r="OR87" s="1">
        <v>4199.9997000000003</v>
      </c>
      <c r="OS87" s="1">
        <v>9226</v>
      </c>
      <c r="OT87" s="3">
        <f t="shared" si="455"/>
        <v>38749197.232200004</v>
      </c>
      <c r="OV87" s="6">
        <v>35795</v>
      </c>
      <c r="OW87" s="1">
        <v>6.625</v>
      </c>
      <c r="OX87" s="1">
        <v>1104400</v>
      </c>
      <c r="OY87" s="3">
        <f t="shared" si="456"/>
        <v>7316650</v>
      </c>
      <c r="PD87" s="3" t="str">
        <f t="shared" si="457"/>
        <v/>
      </c>
      <c r="PI87" s="3" t="str">
        <f t="shared" si="458"/>
        <v/>
      </c>
      <c r="PK87" s="6">
        <v>35795</v>
      </c>
      <c r="PL87" s="1">
        <v>0.1875</v>
      </c>
      <c r="PM87" s="1">
        <v>19900</v>
      </c>
      <c r="PN87" s="3">
        <f t="shared" si="459"/>
        <v>3731.25</v>
      </c>
      <c r="PS87" s="3" t="str">
        <f t="shared" si="460"/>
        <v/>
      </c>
      <c r="PX87" s="3" t="str">
        <f t="shared" si="461"/>
        <v/>
      </c>
      <c r="QC87" s="3" t="str">
        <f t="shared" si="462"/>
        <v/>
      </c>
      <c r="QE87" s="6">
        <v>35795</v>
      </c>
      <c r="QF87" s="1">
        <v>1.75</v>
      </c>
      <c r="QG87" s="1">
        <v>825700</v>
      </c>
      <c r="QH87" s="3">
        <f t="shared" si="463"/>
        <v>1444975</v>
      </c>
      <c r="QM87" s="3" t="str">
        <f t="shared" si="464"/>
        <v/>
      </c>
      <c r="QR87" s="3" t="str">
        <f t="shared" si="465"/>
        <v/>
      </c>
      <c r="QT87" s="6">
        <v>35795</v>
      </c>
      <c r="QU87" s="1">
        <v>162.5</v>
      </c>
      <c r="QV87" s="1">
        <v>226000</v>
      </c>
      <c r="QW87" s="3">
        <f t="shared" si="466"/>
        <v>36725000</v>
      </c>
      <c r="RB87" s="3" t="str">
        <f t="shared" si="467"/>
        <v/>
      </c>
      <c r="RG87" s="3" t="str">
        <f t="shared" si="468"/>
        <v/>
      </c>
      <c r="RL87" s="3" t="str">
        <f t="shared" si="469"/>
        <v/>
      </c>
      <c r="RQ87" s="3" t="str">
        <f t="shared" si="470"/>
        <v/>
      </c>
      <c r="RV87" s="3" t="str">
        <f t="shared" si="471"/>
        <v/>
      </c>
      <c r="SA87" s="3" t="str">
        <f t="shared" si="472"/>
        <v/>
      </c>
      <c r="SF87" s="3" t="str">
        <f t="shared" si="473"/>
        <v/>
      </c>
      <c r="SH87" s="6">
        <v>35795</v>
      </c>
      <c r="SI87" s="1">
        <v>3.5937999999999999</v>
      </c>
      <c r="SJ87" s="1">
        <v>190860</v>
      </c>
      <c r="SK87" s="3">
        <f t="shared" si="474"/>
        <v>685912.66799999995</v>
      </c>
      <c r="SP87" s="3" t="str">
        <f t="shared" si="475"/>
        <v/>
      </c>
      <c r="SU87" s="3" t="str">
        <f t="shared" si="476"/>
        <v/>
      </c>
      <c r="SZ87" s="3" t="str">
        <f t="shared" si="477"/>
        <v/>
      </c>
      <c r="TE87" s="3" t="str">
        <f t="shared" si="478"/>
        <v/>
      </c>
      <c r="TJ87" s="3" t="str">
        <f t="shared" si="479"/>
        <v/>
      </c>
      <c r="TO87" s="3" t="str">
        <f t="shared" si="480"/>
        <v/>
      </c>
      <c r="TQ87" s="6">
        <v>35795</v>
      </c>
      <c r="TR87" s="1">
        <v>30.9375</v>
      </c>
      <c r="TS87" s="1">
        <v>2012855</v>
      </c>
      <c r="TT87" s="3">
        <f t="shared" si="481"/>
        <v>62272701.5625</v>
      </c>
      <c r="TY87" s="3" t="str">
        <f t="shared" si="482"/>
        <v/>
      </c>
      <c r="UD87" s="3" t="str">
        <f t="shared" si="483"/>
        <v/>
      </c>
      <c r="UI87" s="3" t="str">
        <f t="shared" si="484"/>
        <v/>
      </c>
      <c r="UN87" s="3" t="str">
        <f t="shared" si="485"/>
        <v/>
      </c>
      <c r="UP87" s="6">
        <v>35795</v>
      </c>
      <c r="UQ87" s="1">
        <v>14</v>
      </c>
      <c r="UR87" s="1">
        <v>22800</v>
      </c>
      <c r="US87" s="3">
        <f t="shared" si="486"/>
        <v>319200</v>
      </c>
      <c r="UX87" s="3" t="str">
        <f t="shared" si="487"/>
        <v/>
      </c>
      <c r="VC87" s="3" t="str">
        <f t="shared" si="488"/>
        <v/>
      </c>
      <c r="VH87" s="3" t="str">
        <f t="shared" si="489"/>
        <v/>
      </c>
      <c r="VM87" s="3" t="str">
        <f t="shared" si="490"/>
        <v/>
      </c>
      <c r="VO87" s="6">
        <v>35795</v>
      </c>
      <c r="VP87" s="1">
        <v>1312.5</v>
      </c>
      <c r="VQ87" s="1">
        <v>25611</v>
      </c>
      <c r="VR87" s="3">
        <f t="shared" si="491"/>
        <v>33614437.5</v>
      </c>
      <c r="VW87" s="3" t="str">
        <f t="shared" si="492"/>
        <v/>
      </c>
      <c r="VY87" s="6">
        <v>35795</v>
      </c>
      <c r="VZ87" s="1">
        <v>8</v>
      </c>
      <c r="WA87" s="1">
        <v>8788700</v>
      </c>
      <c r="WB87" s="3">
        <f t="shared" si="493"/>
        <v>70309600</v>
      </c>
      <c r="WG87" s="3" t="str">
        <f t="shared" si="494"/>
        <v/>
      </c>
      <c r="WL87" s="3" t="str">
        <f t="shared" si="495"/>
        <v/>
      </c>
      <c r="WQ87" s="3" t="str">
        <f t="shared" si="496"/>
        <v/>
      </c>
      <c r="WV87" s="3" t="str">
        <f t="shared" si="497"/>
        <v/>
      </c>
      <c r="WX87" s="6">
        <v>35795</v>
      </c>
      <c r="WY87" s="1">
        <v>10.625</v>
      </c>
      <c r="WZ87" s="1">
        <v>107021900</v>
      </c>
      <c r="XA87" s="3">
        <f t="shared" si="498"/>
        <v>1137107687.5</v>
      </c>
      <c r="XF87" s="3" t="str">
        <f t="shared" si="499"/>
        <v/>
      </c>
      <c r="XK87" s="3" t="str">
        <f t="shared" si="500"/>
        <v/>
      </c>
      <c r="XP87" s="3" t="str">
        <f t="shared" si="501"/>
        <v/>
      </c>
      <c r="XU87" s="3" t="str">
        <f t="shared" si="502"/>
        <v/>
      </c>
      <c r="XW87" s="6">
        <v>35795</v>
      </c>
      <c r="XX87" s="1">
        <v>6550</v>
      </c>
      <c r="XY87" s="1">
        <v>13394</v>
      </c>
      <c r="XZ87" s="3">
        <f t="shared" si="503"/>
        <v>87730700</v>
      </c>
      <c r="YE87" s="3" t="str">
        <f t="shared" si="504"/>
        <v/>
      </c>
      <c r="YJ87" s="3" t="str">
        <f t="shared" si="505"/>
        <v/>
      </c>
      <c r="YL87" s="6">
        <v>35795</v>
      </c>
      <c r="YM87" s="1">
        <v>7.625</v>
      </c>
      <c r="YN87" s="1">
        <v>1661400</v>
      </c>
      <c r="YO87" s="3">
        <f t="shared" si="506"/>
        <v>12668175</v>
      </c>
      <c r="YT87" s="3" t="str">
        <f t="shared" si="507"/>
        <v/>
      </c>
      <c r="YY87" s="3" t="str">
        <f t="shared" si="508"/>
        <v/>
      </c>
      <c r="ZD87" s="3" t="str">
        <f t="shared" si="509"/>
        <v/>
      </c>
      <c r="ZI87" s="3" t="str">
        <f t="shared" si="510"/>
        <v/>
      </c>
      <c r="ZN87" s="3" t="str">
        <f t="shared" si="511"/>
        <v/>
      </c>
      <c r="ZS87" s="3" t="str">
        <f t="shared" si="512"/>
        <v/>
      </c>
      <c r="ZX87" s="3" t="str">
        <f t="shared" si="513"/>
        <v/>
      </c>
      <c r="AAC87" s="3" t="str">
        <f t="shared" si="514"/>
        <v/>
      </c>
      <c r="AAH87" s="3" t="str">
        <f t="shared" si="515"/>
        <v/>
      </c>
      <c r="AAM87" s="3" t="str">
        <f t="shared" si="516"/>
        <v/>
      </c>
      <c r="AAR87" s="3" t="str">
        <f t="shared" si="517"/>
        <v/>
      </c>
      <c r="AAW87" s="3" t="str">
        <f t="shared" si="518"/>
        <v/>
      </c>
      <c r="ABB87" s="3" t="str">
        <f t="shared" si="519"/>
        <v/>
      </c>
      <c r="ABG87" s="3" t="str">
        <f t="shared" si="520"/>
        <v/>
      </c>
      <c r="ABL87" s="3" t="str">
        <f t="shared" si="521"/>
        <v/>
      </c>
      <c r="ABN87" s="6">
        <v>35795</v>
      </c>
      <c r="ABO87" s="1">
        <v>9.75</v>
      </c>
      <c r="ABP87" s="1">
        <v>5263700</v>
      </c>
      <c r="ABQ87" s="3">
        <f t="shared" si="522"/>
        <v>51321075</v>
      </c>
      <c r="ABV87" s="3" t="str">
        <f t="shared" si="523"/>
        <v/>
      </c>
      <c r="ABX87" s="6">
        <v>35795</v>
      </c>
      <c r="ABY87" s="1">
        <v>16.093800000000002</v>
      </c>
      <c r="ABZ87" s="1">
        <v>225480</v>
      </c>
      <c r="ACA87" s="3">
        <f t="shared" si="524"/>
        <v>3628830.0240000002</v>
      </c>
      <c r="ACF87" s="3" t="str">
        <f t="shared" si="525"/>
        <v/>
      </c>
      <c r="ACK87" s="3" t="str">
        <f t="shared" si="526"/>
        <v/>
      </c>
      <c r="ACP87" s="3" t="str">
        <f t="shared" si="527"/>
        <v/>
      </c>
      <c r="ACU87" s="3" t="str">
        <f t="shared" si="528"/>
        <v/>
      </c>
      <c r="ACZ87" s="3" t="str">
        <f t="shared" si="529"/>
        <v/>
      </c>
      <c r="ADB87" s="6">
        <v>35795</v>
      </c>
      <c r="ADC87" s="1">
        <v>3.625</v>
      </c>
      <c r="ADD87" s="1">
        <v>10365000</v>
      </c>
      <c r="ADE87" s="3">
        <f t="shared" si="530"/>
        <v>37573125</v>
      </c>
      <c r="ADG87" s="6">
        <v>35795</v>
      </c>
      <c r="ADH87" s="1">
        <v>5.4375</v>
      </c>
      <c r="ADI87" s="1">
        <v>32386000</v>
      </c>
      <c r="ADJ87" s="3">
        <f t="shared" si="531"/>
        <v>176098875</v>
      </c>
      <c r="ADO87" s="3" t="str">
        <f t="shared" si="532"/>
        <v/>
      </c>
      <c r="ADT87" s="3" t="str">
        <f t="shared" si="533"/>
        <v/>
      </c>
      <c r="ADY87" s="3" t="str">
        <f t="shared" si="534"/>
        <v/>
      </c>
      <c r="AED87" s="3" t="str">
        <f t="shared" si="535"/>
        <v/>
      </c>
      <c r="AEF87" s="6">
        <v>35795</v>
      </c>
      <c r="AEG87" s="1">
        <v>7.8487</v>
      </c>
      <c r="AEH87" s="1">
        <v>81570</v>
      </c>
      <c r="AEI87" s="3">
        <f t="shared" si="536"/>
        <v>640218.45900000003</v>
      </c>
      <c r="AEN87" s="3" t="str">
        <f t="shared" si="537"/>
        <v/>
      </c>
      <c r="AES87" s="3" t="str">
        <f t="shared" si="538"/>
        <v/>
      </c>
      <c r="AEX87" s="3" t="str">
        <f t="shared" si="539"/>
        <v/>
      </c>
      <c r="AEZ87" s="6">
        <v>35795</v>
      </c>
      <c r="AFA87" s="1">
        <v>8.8614999999999995</v>
      </c>
      <c r="AFB87" s="1">
        <v>47795000</v>
      </c>
      <c r="AFC87" s="3">
        <f t="shared" si="540"/>
        <v>423535392.5</v>
      </c>
      <c r="AFH87" s="3" t="str">
        <f t="shared" si="541"/>
        <v/>
      </c>
      <c r="AFM87" s="3" t="str">
        <f t="shared" si="542"/>
        <v/>
      </c>
      <c r="AFR87" s="3" t="str">
        <f t="shared" si="543"/>
        <v/>
      </c>
      <c r="AFW87" s="3" t="str">
        <f t="shared" si="544"/>
        <v/>
      </c>
      <c r="AGB87" s="3" t="str">
        <f t="shared" si="545"/>
        <v/>
      </c>
      <c r="AGD87" s="6">
        <v>35795</v>
      </c>
      <c r="AGE87" s="1">
        <v>7.7950999999999997</v>
      </c>
      <c r="AGF87" s="1">
        <v>9309500</v>
      </c>
      <c r="AGG87" s="3">
        <f t="shared" si="546"/>
        <v>72568483.450000003</v>
      </c>
      <c r="AGL87" s="3" t="str">
        <f t="shared" si="547"/>
        <v/>
      </c>
      <c r="AGQ87" s="3" t="str">
        <f t="shared" si="548"/>
        <v/>
      </c>
      <c r="AGS87" s="6">
        <v>35795</v>
      </c>
      <c r="AGT87" s="1">
        <v>4.25</v>
      </c>
      <c r="AGU87" s="1">
        <v>365700</v>
      </c>
      <c r="AGV87" s="3">
        <f t="shared" si="549"/>
        <v>1554225</v>
      </c>
      <c r="AHA87" s="3" t="str">
        <f t="shared" si="550"/>
        <v/>
      </c>
      <c r="AHC87" s="6">
        <v>35795</v>
      </c>
      <c r="AHD87" s="1">
        <v>3.5</v>
      </c>
      <c r="AHE87" s="1">
        <v>4924200</v>
      </c>
      <c r="AHF87" s="3">
        <f t="shared" si="551"/>
        <v>17234700</v>
      </c>
      <c r="AHK87" s="3" t="str">
        <f t="shared" si="552"/>
        <v/>
      </c>
      <c r="AHP87" s="3" t="str">
        <f t="shared" si="553"/>
        <v/>
      </c>
      <c r="AHU87" s="3" t="str">
        <f t="shared" si="554"/>
        <v/>
      </c>
      <c r="AHZ87" s="3" t="str">
        <f t="shared" si="555"/>
        <v/>
      </c>
      <c r="AIE87" s="3" t="str">
        <f t="shared" si="556"/>
        <v/>
      </c>
      <c r="AIJ87" s="3" t="str">
        <f t="shared" si="557"/>
        <v/>
      </c>
      <c r="AIO87" s="3" t="str">
        <f t="shared" si="558"/>
        <v/>
      </c>
      <c r="AIT87" s="3" t="str">
        <f t="shared" si="559"/>
        <v/>
      </c>
      <c r="AIY87" s="3" t="str">
        <f t="shared" si="560"/>
        <v/>
      </c>
      <c r="AJD87" s="3" t="str">
        <f t="shared" si="561"/>
        <v/>
      </c>
      <c r="AJI87" s="3" t="str">
        <f t="shared" si="562"/>
        <v/>
      </c>
      <c r="AJN87" s="3" t="str">
        <f t="shared" si="563"/>
        <v/>
      </c>
      <c r="AJS87" s="3" t="str">
        <f t="shared" si="564"/>
        <v/>
      </c>
      <c r="AJX87" s="3" t="str">
        <f t="shared" si="565"/>
        <v/>
      </c>
      <c r="AKC87" s="3" t="str">
        <f t="shared" si="566"/>
        <v/>
      </c>
      <c r="AKH87" s="3" t="str">
        <f t="shared" si="567"/>
        <v/>
      </c>
      <c r="AKM87" s="3" t="str">
        <f t="shared" si="568"/>
        <v/>
      </c>
      <c r="AKR87" s="3" t="str">
        <f t="shared" si="569"/>
        <v/>
      </c>
      <c r="AKW87" s="3" t="str">
        <f t="shared" si="570"/>
        <v/>
      </c>
      <c r="ALB87" s="3" t="str">
        <f t="shared" si="571"/>
        <v/>
      </c>
      <c r="ALG87" s="3" t="str">
        <f t="shared" si="572"/>
        <v/>
      </c>
      <c r="ALI87" s="6">
        <v>35795</v>
      </c>
      <c r="ALJ87" s="1">
        <v>3.4375</v>
      </c>
      <c r="ALK87" s="1">
        <v>9783700</v>
      </c>
      <c r="ALL87" s="3">
        <f t="shared" si="573"/>
        <v>33631468.75</v>
      </c>
      <c r="ALQ87" s="3" t="str">
        <f t="shared" si="574"/>
        <v/>
      </c>
      <c r="ALV87" s="3" t="str">
        <f t="shared" si="575"/>
        <v/>
      </c>
      <c r="AMA87" s="3" t="str">
        <f t="shared" si="576"/>
        <v/>
      </c>
      <c r="AMF87" s="3" t="str">
        <f t="shared" si="577"/>
        <v/>
      </c>
      <c r="AMK87" s="3" t="str">
        <f t="shared" si="578"/>
        <v/>
      </c>
      <c r="AMP87" s="3" t="str">
        <f t="shared" si="579"/>
        <v/>
      </c>
      <c r="AMU87" s="3" t="str">
        <f t="shared" si="580"/>
        <v/>
      </c>
      <c r="AMZ87" s="3" t="str">
        <f t="shared" si="581"/>
        <v/>
      </c>
      <c r="ANB87" s="6">
        <v>35795</v>
      </c>
      <c r="ANC87" s="1">
        <v>8.1875</v>
      </c>
      <c r="AND87" s="1">
        <v>3940100</v>
      </c>
      <c r="ANE87" s="3">
        <f t="shared" si="582"/>
        <v>32259568.75</v>
      </c>
      <c r="ANJ87" s="3" t="str">
        <f t="shared" si="583"/>
        <v/>
      </c>
      <c r="ANO87" s="3" t="str">
        <f t="shared" si="584"/>
        <v/>
      </c>
      <c r="ANT87" s="3" t="str">
        <f t="shared" si="585"/>
        <v/>
      </c>
      <c r="ANY87" s="3" t="str">
        <f t="shared" si="586"/>
        <v/>
      </c>
      <c r="AOD87" s="3" t="str">
        <f t="shared" si="587"/>
        <v/>
      </c>
      <c r="AOI87" s="3" t="str">
        <f t="shared" si="588"/>
        <v/>
      </c>
      <c r="AOK87" s="6">
        <v>35795</v>
      </c>
      <c r="AOL87" s="1">
        <v>530</v>
      </c>
      <c r="AOM87" s="1">
        <v>66450</v>
      </c>
      <c r="AON87" s="3">
        <f t="shared" si="589"/>
        <v>35218500</v>
      </c>
      <c r="AOS87" s="3" t="str">
        <f t="shared" si="590"/>
        <v/>
      </c>
      <c r="AOX87" s="3" t="str">
        <f t="shared" si="591"/>
        <v/>
      </c>
      <c r="APC87" s="3" t="str">
        <f t="shared" si="592"/>
        <v/>
      </c>
      <c r="APH87" s="3" t="str">
        <f t="shared" si="593"/>
        <v/>
      </c>
      <c r="APM87" s="3" t="str">
        <f t="shared" si="594"/>
        <v/>
      </c>
      <c r="APR87" s="3" t="str">
        <f t="shared" si="595"/>
        <v/>
      </c>
      <c r="APW87" s="3" t="str">
        <f t="shared" si="596"/>
        <v/>
      </c>
      <c r="AQB87" s="3" t="str">
        <f t="shared" si="597"/>
        <v/>
      </c>
      <c r="AQG87" s="3" t="str">
        <f t="shared" si="598"/>
        <v/>
      </c>
      <c r="AQL87" s="3" t="str">
        <f t="shared" si="599"/>
        <v/>
      </c>
      <c r="AQQ87" s="3" t="str">
        <f t="shared" si="600"/>
        <v/>
      </c>
      <c r="AQS87" s="6">
        <v>35795</v>
      </c>
      <c r="AQT87" s="1">
        <v>2.625</v>
      </c>
      <c r="AQU87" s="1">
        <v>3369700</v>
      </c>
      <c r="AQV87" s="3">
        <f t="shared" si="601"/>
        <v>8845462.5</v>
      </c>
      <c r="ARA87" s="3" t="str">
        <f t="shared" si="602"/>
        <v/>
      </c>
      <c r="ARF87" s="3" t="str">
        <f t="shared" si="603"/>
        <v/>
      </c>
      <c r="ARH87" s="6">
        <v>35795</v>
      </c>
      <c r="ARI87" s="1">
        <v>10.9375</v>
      </c>
      <c r="ARJ87" s="1">
        <v>18836400</v>
      </c>
      <c r="ARK87" s="3">
        <f t="shared" si="604"/>
        <v>206023125</v>
      </c>
      <c r="ARP87" s="3" t="str">
        <f t="shared" si="605"/>
        <v/>
      </c>
      <c r="ARU87" s="3" t="str">
        <f t="shared" si="606"/>
        <v/>
      </c>
      <c r="ARZ87" s="3" t="str">
        <f t="shared" si="607"/>
        <v/>
      </c>
      <c r="ASE87" s="3" t="str">
        <f t="shared" si="608"/>
        <v/>
      </c>
      <c r="ASJ87" s="3" t="str">
        <f t="shared" si="609"/>
        <v/>
      </c>
      <c r="ASO87" s="3" t="str">
        <f t="shared" si="610"/>
        <v/>
      </c>
      <c r="AST87" s="3" t="str">
        <f t="shared" si="611"/>
        <v/>
      </c>
      <c r="ASY87" s="3" t="str">
        <f t="shared" si="612"/>
        <v/>
      </c>
      <c r="ATD87" s="3" t="str">
        <f t="shared" si="613"/>
        <v/>
      </c>
      <c r="ATI87" s="3" t="str">
        <f t="shared" si="614"/>
        <v/>
      </c>
      <c r="ATN87" s="3" t="str">
        <f t="shared" si="615"/>
        <v/>
      </c>
      <c r="ATS87" s="3" t="str">
        <f t="shared" si="616"/>
        <v/>
      </c>
      <c r="ATX87" s="3" t="str">
        <f t="shared" si="617"/>
        <v/>
      </c>
      <c r="ATZ87" s="6">
        <v>35795</v>
      </c>
      <c r="AUA87" s="1">
        <v>10.083299999999999</v>
      </c>
      <c r="AUB87" s="1">
        <v>285600</v>
      </c>
      <c r="AUC87" s="3">
        <f t="shared" si="618"/>
        <v>2879790.48</v>
      </c>
      <c r="AUH87" s="3" t="str">
        <f t="shared" si="619"/>
        <v/>
      </c>
      <c r="AUM87" s="3" t="str">
        <f t="shared" si="620"/>
        <v/>
      </c>
      <c r="AUR87" s="3" t="str">
        <f t="shared" si="621"/>
        <v/>
      </c>
      <c r="AUW87" s="3" t="str">
        <f t="shared" si="622"/>
        <v/>
      </c>
      <c r="AVB87" s="3" t="str">
        <f t="shared" si="623"/>
        <v/>
      </c>
      <c r="AVD87" s="6">
        <v>35795</v>
      </c>
      <c r="AVE87" s="1">
        <v>11.4375</v>
      </c>
      <c r="AVF87" s="1">
        <v>137678800</v>
      </c>
      <c r="AVG87" s="3">
        <f t="shared" si="624"/>
        <v>1574701275</v>
      </c>
      <c r="AVI87" s="6">
        <v>35795</v>
      </c>
      <c r="AVJ87" s="1">
        <v>13.333299999999999</v>
      </c>
      <c r="AVK87" s="1">
        <v>2438700</v>
      </c>
      <c r="AVL87" s="3">
        <f t="shared" si="625"/>
        <v>32515918.709999997</v>
      </c>
      <c r="AVQ87" s="3" t="str">
        <f t="shared" si="626"/>
        <v/>
      </c>
      <c r="AVV87" s="3" t="str">
        <f t="shared" si="627"/>
        <v/>
      </c>
      <c r="AWA87" s="3" t="str">
        <f t="shared" si="628"/>
        <v/>
      </c>
      <c r="AWF87" s="3" t="str">
        <f t="shared" si="629"/>
        <v/>
      </c>
      <c r="AWK87" s="3" t="str">
        <f t="shared" si="630"/>
        <v/>
      </c>
      <c r="AWP87" s="3" t="str">
        <f t="shared" si="631"/>
        <v/>
      </c>
      <c r="AWU87" s="3" t="str">
        <f t="shared" si="632"/>
        <v/>
      </c>
      <c r="AWZ87" s="3" t="str">
        <f t="shared" si="633"/>
        <v/>
      </c>
      <c r="AXE87" s="3" t="str">
        <f t="shared" si="634"/>
        <v/>
      </c>
      <c r="AXG87" s="6">
        <v>35795</v>
      </c>
      <c r="AXH87" s="1">
        <v>2.625</v>
      </c>
      <c r="AXI87" s="1">
        <v>5656800</v>
      </c>
      <c r="AXJ87" s="3">
        <f t="shared" si="635"/>
        <v>14849100</v>
      </c>
      <c r="AXO87" s="3" t="str">
        <f t="shared" si="636"/>
        <v/>
      </c>
      <c r="AXT87" s="3" t="str">
        <f t="shared" si="637"/>
        <v/>
      </c>
      <c r="AXY87" s="3" t="str">
        <f t="shared" si="638"/>
        <v/>
      </c>
      <c r="AYD87" s="3" t="str">
        <f t="shared" si="639"/>
        <v/>
      </c>
      <c r="AYF87" s="6">
        <v>35795</v>
      </c>
      <c r="AYG87" s="1">
        <v>16.625</v>
      </c>
      <c r="AYH87" s="1">
        <v>111171400</v>
      </c>
      <c r="AYI87" s="3">
        <f t="shared" si="640"/>
        <v>1848224525</v>
      </c>
      <c r="AYN87" s="3" t="str">
        <f t="shared" si="641"/>
        <v/>
      </c>
      <c r="AYP87" s="6">
        <v>35795</v>
      </c>
      <c r="AYQ87" s="1">
        <v>14.765599999999999</v>
      </c>
      <c r="AYR87" s="1">
        <v>1216000</v>
      </c>
      <c r="AYS87" s="3">
        <f t="shared" si="642"/>
        <v>17954969.599999998</v>
      </c>
      <c r="AYX87" s="3" t="str">
        <f t="shared" si="643"/>
        <v/>
      </c>
      <c r="AYZ87" s="6">
        <v>35795</v>
      </c>
      <c r="AZA87" s="1">
        <v>23.523199999999999</v>
      </c>
      <c r="AZB87" s="1">
        <v>27235400</v>
      </c>
      <c r="AZC87" s="3">
        <f t="shared" si="644"/>
        <v>640663761.27999997</v>
      </c>
      <c r="AZH87" s="3" t="str">
        <f t="shared" si="645"/>
        <v/>
      </c>
      <c r="AZJ87" s="6">
        <v>35795</v>
      </c>
      <c r="AZK87" s="1">
        <v>4.625</v>
      </c>
      <c r="AZL87" s="1">
        <v>8562400</v>
      </c>
      <c r="AZM87" s="3">
        <f t="shared" si="646"/>
        <v>39601100</v>
      </c>
      <c r="AZR87" s="3" t="str">
        <f t="shared" si="647"/>
        <v/>
      </c>
      <c r="AZT87" s="6">
        <v>35795</v>
      </c>
      <c r="AZU87" s="1">
        <v>3.9687999999999999</v>
      </c>
      <c r="AZV87" s="1">
        <v>4412400</v>
      </c>
      <c r="AZW87" s="3">
        <f t="shared" si="648"/>
        <v>17511933.120000001</v>
      </c>
      <c r="BAB87" s="3" t="str">
        <f t="shared" si="649"/>
        <v/>
      </c>
      <c r="BAG87" s="3" t="str">
        <f t="shared" si="650"/>
        <v/>
      </c>
      <c r="BAL87" s="3" t="str">
        <f t="shared" si="651"/>
        <v/>
      </c>
      <c r="BAQ87" s="3" t="str">
        <f t="shared" si="652"/>
        <v/>
      </c>
      <c r="BAV87" s="3" t="str">
        <f t="shared" si="653"/>
        <v/>
      </c>
      <c r="BBA87" s="3" t="str">
        <f t="shared" si="654"/>
        <v/>
      </c>
      <c r="BBF87" s="3" t="str">
        <f t="shared" si="655"/>
        <v/>
      </c>
      <c r="BBK87" s="3" t="str">
        <f t="shared" si="656"/>
        <v/>
      </c>
      <c r="BBP87" s="3" t="str">
        <f t="shared" si="657"/>
        <v/>
      </c>
      <c r="BBU87" s="3" t="str">
        <f t="shared" si="658"/>
        <v/>
      </c>
      <c r="BBW87" s="6">
        <v>35795</v>
      </c>
      <c r="BBX87" s="1">
        <v>50.8125</v>
      </c>
      <c r="BBY87" s="1">
        <v>42985475</v>
      </c>
      <c r="BBZ87" s="3">
        <f t="shared" si="659"/>
        <v>2184199448.4375</v>
      </c>
      <c r="BCE87" s="3" t="str">
        <f t="shared" si="660"/>
        <v/>
      </c>
      <c r="BCJ87" s="3" t="str">
        <f t="shared" si="661"/>
        <v/>
      </c>
      <c r="BCO87" s="3" t="str">
        <f t="shared" si="662"/>
        <v/>
      </c>
      <c r="BCT87" s="3" t="str">
        <f t="shared" si="663"/>
        <v/>
      </c>
      <c r="BCY87" s="3" t="str">
        <f t="shared" si="664"/>
        <v/>
      </c>
      <c r="BDD87" s="3" t="str">
        <f t="shared" si="665"/>
        <v/>
      </c>
      <c r="BDI87" s="3" t="str">
        <f t="shared" si="666"/>
        <v/>
      </c>
      <c r="BDN87" s="3" t="str">
        <f t="shared" si="667"/>
        <v/>
      </c>
      <c r="BDS87" s="3" t="str">
        <f t="shared" si="668"/>
        <v/>
      </c>
      <c r="BDU87" s="6">
        <v>35795</v>
      </c>
      <c r="BDV87" s="1">
        <v>13</v>
      </c>
      <c r="BDW87" s="1">
        <v>19122800</v>
      </c>
      <c r="BDX87" s="3">
        <f t="shared" si="669"/>
        <v>248596400</v>
      </c>
      <c r="BDZ87" s="6">
        <v>35795</v>
      </c>
      <c r="BEA87" s="1">
        <v>9.4375</v>
      </c>
      <c r="BEB87" s="1">
        <v>67149600</v>
      </c>
      <c r="BEC87" s="3">
        <f t="shared" si="670"/>
        <v>633724350</v>
      </c>
      <c r="BEH87" s="3" t="str">
        <f t="shared" si="671"/>
        <v/>
      </c>
      <c r="BEM87" s="3" t="str">
        <f t="shared" si="672"/>
        <v/>
      </c>
      <c r="BER87" s="3" t="str">
        <f t="shared" si="673"/>
        <v/>
      </c>
      <c r="BET87" s="6">
        <v>35795</v>
      </c>
      <c r="BEU87" s="1">
        <v>10.4688</v>
      </c>
      <c r="BEV87" s="1">
        <v>82540400</v>
      </c>
      <c r="BEW87" s="3">
        <f t="shared" si="674"/>
        <v>864098939.51999998</v>
      </c>
      <c r="BEY87" s="6">
        <v>35795</v>
      </c>
      <c r="BEZ87" s="1">
        <v>9.8704000000000001</v>
      </c>
      <c r="BFA87" s="1">
        <v>5351738</v>
      </c>
      <c r="BFB87" s="3">
        <f t="shared" si="675"/>
        <v>52823794.755199999</v>
      </c>
      <c r="BFG87" s="3" t="str">
        <f t="shared" si="676"/>
        <v/>
      </c>
      <c r="BFL87" s="3" t="str">
        <f t="shared" si="677"/>
        <v/>
      </c>
      <c r="BFQ87" s="3" t="str">
        <f t="shared" si="678"/>
        <v/>
      </c>
      <c r="BFS87" s="6">
        <v>35795</v>
      </c>
      <c r="BFT87" s="1">
        <v>1.3328</v>
      </c>
      <c r="BFU87" s="1">
        <v>97877300</v>
      </c>
      <c r="BFV87" s="3">
        <f t="shared" si="679"/>
        <v>130450865.44</v>
      </c>
      <c r="BGA87" s="3" t="str">
        <f t="shared" si="680"/>
        <v/>
      </c>
      <c r="BGF87" s="3" t="str">
        <f t="shared" si="681"/>
        <v/>
      </c>
      <c r="BGK87" s="3" t="str">
        <f t="shared" si="682"/>
        <v/>
      </c>
      <c r="BGM87" s="6">
        <v>35795</v>
      </c>
      <c r="BGN87" s="1">
        <v>17.5625</v>
      </c>
      <c r="BGO87" s="1">
        <v>18236800</v>
      </c>
      <c r="BGP87" s="3">
        <f t="shared" si="683"/>
        <v>320283800</v>
      </c>
      <c r="BGR87" s="6">
        <v>35795</v>
      </c>
      <c r="BGS87" s="1">
        <v>20</v>
      </c>
      <c r="BGT87" s="1">
        <v>22432800</v>
      </c>
      <c r="BGU87" s="3">
        <f t="shared" si="684"/>
        <v>448656000</v>
      </c>
      <c r="BGZ87" s="3" t="str">
        <f t="shared" si="685"/>
        <v/>
      </c>
      <c r="BHE87" s="3" t="str">
        <f t="shared" si="686"/>
        <v/>
      </c>
      <c r="BHJ87" s="3" t="str">
        <f t="shared" si="687"/>
        <v/>
      </c>
      <c r="BHL87" s="6">
        <v>35795</v>
      </c>
      <c r="BHM87" s="1">
        <v>4.3125</v>
      </c>
      <c r="BHN87" s="1">
        <v>107662400</v>
      </c>
      <c r="BHO87" s="3">
        <f t="shared" si="688"/>
        <v>464294100</v>
      </c>
      <c r="BHQ87" s="6">
        <v>35795</v>
      </c>
      <c r="BHR87" s="1">
        <v>5.1093999999999999</v>
      </c>
      <c r="BHS87" s="1">
        <v>35951600</v>
      </c>
      <c r="BHT87" s="3">
        <f t="shared" si="689"/>
        <v>183691105.03999999</v>
      </c>
      <c r="BHV87" s="6">
        <v>35795</v>
      </c>
      <c r="BHW87" s="1">
        <v>14.063000000000001</v>
      </c>
      <c r="BHX87" s="1">
        <v>12498400</v>
      </c>
      <c r="BHY87" s="3">
        <f t="shared" si="690"/>
        <v>175764999.20000002</v>
      </c>
      <c r="BID87" s="3" t="str">
        <f t="shared" si="691"/>
        <v/>
      </c>
      <c r="BII87" s="3" t="str">
        <f t="shared" si="692"/>
        <v/>
      </c>
      <c r="BIK87" s="6">
        <v>35795</v>
      </c>
      <c r="BIL87" s="1">
        <v>3.6353999999999997</v>
      </c>
      <c r="BIM87" s="1">
        <v>53525400</v>
      </c>
      <c r="BIN87" s="3">
        <f t="shared" si="693"/>
        <v>194586239.16</v>
      </c>
      <c r="BIP87" s="6">
        <v>35795</v>
      </c>
      <c r="BIQ87" s="1">
        <v>15.75</v>
      </c>
      <c r="BIR87" s="1">
        <v>149278613</v>
      </c>
      <c r="BIS87" s="3">
        <f t="shared" si="694"/>
        <v>2351138154.75</v>
      </c>
      <c r="BIU87" s="6">
        <v>35795</v>
      </c>
      <c r="BIV87" s="1">
        <v>24.5</v>
      </c>
      <c r="BIW87" s="1">
        <v>107373700</v>
      </c>
      <c r="BIX87" s="3">
        <f t="shared" si="695"/>
        <v>2630655650</v>
      </c>
      <c r="BIZ87" s="6">
        <v>35795</v>
      </c>
      <c r="BJA87" s="1">
        <v>4.4375</v>
      </c>
      <c r="BJB87" s="1">
        <v>116768800</v>
      </c>
      <c r="BJC87" s="3">
        <f t="shared" si="696"/>
        <v>518161550</v>
      </c>
      <c r="BJH87" s="3" t="str">
        <f t="shared" si="697"/>
        <v/>
      </c>
      <c r="BJJ87" s="6">
        <v>35795</v>
      </c>
      <c r="BJK87" s="1">
        <v>17.875</v>
      </c>
      <c r="BJL87" s="1">
        <v>117923200</v>
      </c>
      <c r="BJM87" s="3">
        <f t="shared" si="698"/>
        <v>2107877200</v>
      </c>
      <c r="BJR87" s="3" t="str">
        <f t="shared" si="699"/>
        <v/>
      </c>
      <c r="BJT87" s="6">
        <v>35795</v>
      </c>
      <c r="BJU87" s="1">
        <v>8.875</v>
      </c>
      <c r="BJV87" s="1">
        <v>270615200</v>
      </c>
      <c r="BJW87" s="3">
        <f t="shared" si="700"/>
        <v>2401709900</v>
      </c>
      <c r="BKB87" s="3" t="str">
        <f t="shared" si="701"/>
        <v/>
      </c>
      <c r="BKG87" s="3" t="str">
        <f t="shared" si="702"/>
        <v/>
      </c>
      <c r="BKI87" s="6">
        <v>35795</v>
      </c>
      <c r="BKJ87" s="1">
        <v>17.25</v>
      </c>
      <c r="BKK87" s="1">
        <v>275681600</v>
      </c>
      <c r="BKL87" s="3">
        <f t="shared" si="703"/>
        <v>4755507600</v>
      </c>
      <c r="BKQ87" s="3" t="str">
        <f t="shared" si="704"/>
        <v/>
      </c>
      <c r="BKV87" s="3" t="str">
        <f t="shared" si="705"/>
        <v/>
      </c>
      <c r="BKX87" s="6">
        <v>35795</v>
      </c>
      <c r="BKY87" s="1">
        <v>39.688000000000002</v>
      </c>
      <c r="BKZ87" s="1">
        <v>33727200</v>
      </c>
      <c r="BLA87" s="3">
        <f t="shared" si="706"/>
        <v>1338565113.6000001</v>
      </c>
      <c r="BLC87" s="6">
        <v>35795</v>
      </c>
      <c r="BLD87" s="1">
        <v>19.3125</v>
      </c>
      <c r="BLE87" s="1">
        <v>527437000</v>
      </c>
      <c r="BLF87" s="3">
        <f t="shared" si="707"/>
        <v>10186127062.5</v>
      </c>
      <c r="BLH87" s="6">
        <v>35795</v>
      </c>
      <c r="BLI87" s="1">
        <v>35</v>
      </c>
      <c r="BLJ87" s="1">
        <v>3100000</v>
      </c>
      <c r="BLK87" s="3">
        <f t="shared" si="708"/>
        <v>108500000</v>
      </c>
      <c r="BLM87" s="6">
        <v>35795</v>
      </c>
      <c r="BLN87" s="1">
        <v>8.7655999999999992</v>
      </c>
      <c r="BLO87" s="1">
        <v>769514800</v>
      </c>
      <c r="BLP87" s="3">
        <f t="shared" si="709"/>
        <v>6745258930.8799992</v>
      </c>
      <c r="BLR87" s="6">
        <v>35795</v>
      </c>
      <c r="BLS87" s="1">
        <v>2.7422</v>
      </c>
      <c r="BLT87" s="1">
        <v>568928000</v>
      </c>
      <c r="BLU87" s="3">
        <f t="shared" si="710"/>
        <v>1560114361.5999999</v>
      </c>
      <c r="BLZ87" s="3" t="str">
        <f t="shared" si="711"/>
        <v/>
      </c>
      <c r="BME87" s="3" t="str">
        <f t="shared" si="712"/>
        <v/>
      </c>
      <c r="BMJ87" s="3" t="str">
        <f t="shared" si="713"/>
        <v/>
      </c>
      <c r="BML87" s="6">
        <v>35795</v>
      </c>
      <c r="BMM87" s="1">
        <v>14.489599999999999</v>
      </c>
      <c r="BMN87" s="1">
        <v>92064000</v>
      </c>
      <c r="BMO87" s="3">
        <f t="shared" si="714"/>
        <v>1333970534.3999999</v>
      </c>
      <c r="BMQ87" s="6">
        <v>35795</v>
      </c>
      <c r="BMR87" s="1">
        <v>16</v>
      </c>
      <c r="BMS87" s="1">
        <v>162783600</v>
      </c>
      <c r="BMT87" s="3">
        <f t="shared" si="715"/>
        <v>2604537600</v>
      </c>
      <c r="BMY87" s="3" t="str">
        <f t="shared" si="716"/>
        <v/>
      </c>
      <c r="BND87" s="3" t="str">
        <f t="shared" si="717"/>
        <v/>
      </c>
      <c r="BNF87" s="6">
        <v>35795</v>
      </c>
      <c r="BNG87" s="1">
        <v>30.3125</v>
      </c>
      <c r="BNH87" s="1">
        <v>59446700</v>
      </c>
      <c r="BNI87" s="3">
        <f t="shared" si="718"/>
        <v>1801978093.75</v>
      </c>
      <c r="BNK87" s="6">
        <v>35795</v>
      </c>
      <c r="BNL87" s="1">
        <v>54.188000000000002</v>
      </c>
      <c r="BNM87" s="1">
        <v>21641200</v>
      </c>
      <c r="BNN87" s="3">
        <f t="shared" si="719"/>
        <v>1172693345.6000001</v>
      </c>
      <c r="BNP87" s="6">
        <v>35795</v>
      </c>
      <c r="BNQ87" s="1">
        <v>9.75</v>
      </c>
      <c r="BNR87" s="1">
        <v>344733600</v>
      </c>
      <c r="BNS87" s="3">
        <f t="shared" si="720"/>
        <v>3361152600</v>
      </c>
      <c r="BNU87" s="6">
        <v>35795</v>
      </c>
      <c r="BNV87" s="1">
        <v>25.125</v>
      </c>
      <c r="BNW87" s="1">
        <v>7498200</v>
      </c>
      <c r="BNX87" s="3">
        <f t="shared" si="721"/>
        <v>188392275</v>
      </c>
      <c r="BNZ87" s="6">
        <v>35795</v>
      </c>
      <c r="BOA87" s="1">
        <v>9.4530999999999992</v>
      </c>
      <c r="BOB87" s="1">
        <v>313167200</v>
      </c>
      <c r="BOC87" s="3">
        <f t="shared" si="722"/>
        <v>2960400858.3199997</v>
      </c>
      <c r="BOH87" s="3" t="str">
        <f t="shared" si="723"/>
        <v/>
      </c>
      <c r="BOJ87" s="6">
        <v>35795</v>
      </c>
      <c r="BOK87" s="1">
        <v>11.049899999999999</v>
      </c>
      <c r="BOL87" s="1">
        <v>354406000</v>
      </c>
      <c r="BOM87" s="3">
        <f t="shared" si="724"/>
        <v>3916150859.3999996</v>
      </c>
      <c r="BOR87" s="3" t="str">
        <f t="shared" si="725"/>
        <v/>
      </c>
      <c r="BOW87" s="3" t="str">
        <f t="shared" si="726"/>
        <v/>
      </c>
      <c r="BPB87" s="3" t="str">
        <f t="shared" si="727"/>
        <v/>
      </c>
      <c r="BPG87" s="3" t="str">
        <f t="shared" si="728"/>
        <v/>
      </c>
      <c r="BPI87" s="6">
        <v>35795</v>
      </c>
      <c r="BPJ87" s="1">
        <v>9.3193999999999999</v>
      </c>
      <c r="BPK87" s="1">
        <v>178444350</v>
      </c>
      <c r="BPL87" s="3">
        <f t="shared" si="729"/>
        <v>1662994275.3899999</v>
      </c>
      <c r="BPQ87" s="3" t="str">
        <f t="shared" si="730"/>
        <v/>
      </c>
      <c r="BPS87" s="6">
        <v>35795</v>
      </c>
      <c r="BPT87" s="1">
        <v>7.5312999999999999</v>
      </c>
      <c r="BPU87" s="1">
        <v>3448946400</v>
      </c>
      <c r="BPV87" s="3">
        <f t="shared" si="731"/>
        <v>25975050022.32</v>
      </c>
      <c r="BQA87" s="3" t="str">
        <f t="shared" si="732"/>
        <v/>
      </c>
      <c r="BQF87" s="3" t="str">
        <f t="shared" si="733"/>
        <v/>
      </c>
      <c r="BQK87" s="3" t="str">
        <f t="shared" si="734"/>
        <v/>
      </c>
      <c r="BQM87" s="6">
        <v>35795</v>
      </c>
      <c r="BQN87" s="1">
        <v>5.1562999999999999</v>
      </c>
      <c r="BQO87" s="1">
        <v>643849376</v>
      </c>
      <c r="BQP87" s="3">
        <f t="shared" si="735"/>
        <v>3319880537.4688001</v>
      </c>
      <c r="BQU87" s="3" t="str">
        <f t="shared" si="736"/>
        <v/>
      </c>
      <c r="BQW87" s="6">
        <v>35795</v>
      </c>
      <c r="BQX87" s="1">
        <v>1.1953</v>
      </c>
      <c r="BQY87" s="1">
        <v>599244800</v>
      </c>
      <c r="BQZ87" s="3">
        <f t="shared" si="737"/>
        <v>716277309.44000006</v>
      </c>
      <c r="BRE87" s="3" t="str">
        <f t="shared" si="738"/>
        <v/>
      </c>
      <c r="BRG87" s="6">
        <v>35795</v>
      </c>
      <c r="BRH87" s="1">
        <v>9.2917000000000005</v>
      </c>
      <c r="BRI87" s="1">
        <v>5312721600</v>
      </c>
      <c r="BRJ87" s="3">
        <f t="shared" si="739"/>
        <v>49364215290.720001</v>
      </c>
      <c r="BRL87" s="6">
        <v>35795</v>
      </c>
      <c r="BRM87" s="1">
        <v>17.5625</v>
      </c>
      <c r="BRN87" s="1">
        <v>4673239600</v>
      </c>
      <c r="BRO87" s="3">
        <f t="shared" si="740"/>
        <v>82073770475</v>
      </c>
      <c r="BRQ87" s="6">
        <v>35795</v>
      </c>
      <c r="BRR87" s="1">
        <v>3.7187999999999999</v>
      </c>
      <c r="BRS87" s="1">
        <v>4335767400</v>
      </c>
      <c r="BRT87" s="3">
        <f t="shared" si="741"/>
        <v>16123851807.119999</v>
      </c>
      <c r="BRV87" s="6">
        <v>35795</v>
      </c>
      <c r="BRW87" s="1">
        <v>38.5</v>
      </c>
      <c r="BRX87" s="1">
        <v>149878600</v>
      </c>
      <c r="BRY87" s="3">
        <f t="shared" si="742"/>
        <v>5770326100</v>
      </c>
      <c r="BSD87" s="3" t="str">
        <f t="shared" si="743"/>
        <v/>
      </c>
      <c r="BSF87" s="6">
        <v>35795</v>
      </c>
      <c r="BSG87" s="1">
        <v>19.375</v>
      </c>
      <c r="BSH87" s="1">
        <v>176246800</v>
      </c>
      <c r="BSI87" s="3">
        <f t="shared" si="744"/>
        <v>3414781750</v>
      </c>
      <c r="BSN87" s="3" t="str">
        <f t="shared" si="745"/>
        <v/>
      </c>
      <c r="BSS87" s="3" t="str">
        <f t="shared" si="746"/>
        <v/>
      </c>
      <c r="BSU87" s="6">
        <v>35795</v>
      </c>
      <c r="BSV87" s="1">
        <v>0.46879999999999999</v>
      </c>
      <c r="BSW87" s="1">
        <v>4268541200</v>
      </c>
      <c r="BSX87" s="3">
        <f t="shared" si="747"/>
        <v>2001092114.5599999</v>
      </c>
    </row>
    <row r="88" spans="5:1020 1025:1870" x14ac:dyDescent="0.2">
      <c r="E88" s="3" t="str">
        <f t="shared" si="374"/>
        <v/>
      </c>
      <c r="J88" s="3" t="str">
        <f t="shared" si="375"/>
        <v/>
      </c>
      <c r="O88" s="3" t="str">
        <f t="shared" si="376"/>
        <v/>
      </c>
      <c r="T88" s="3" t="str">
        <f t="shared" si="377"/>
        <v/>
      </c>
      <c r="Y88" s="3" t="str">
        <f t="shared" si="378"/>
        <v/>
      </c>
      <c r="AA88" s="6">
        <v>35703</v>
      </c>
      <c r="AB88" s="1">
        <v>6.0000010000000001</v>
      </c>
      <c r="AC88" s="1">
        <v>1098467</v>
      </c>
      <c r="AD88" s="3">
        <f t="shared" si="379"/>
        <v>6590803.0984669998</v>
      </c>
      <c r="AF88" s="6">
        <v>35430</v>
      </c>
      <c r="AG88" s="1">
        <v>5.25</v>
      </c>
      <c r="AH88" s="1">
        <v>2747200</v>
      </c>
      <c r="AI88" s="3">
        <f t="shared" si="380"/>
        <v>14422800</v>
      </c>
      <c r="AN88" s="3" t="str">
        <f t="shared" si="381"/>
        <v/>
      </c>
      <c r="AS88" s="3" t="str">
        <f t="shared" si="382"/>
        <v/>
      </c>
      <c r="AX88" s="3" t="str">
        <f t="shared" si="383"/>
        <v/>
      </c>
      <c r="BC88" s="3" t="str">
        <f t="shared" si="384"/>
        <v/>
      </c>
      <c r="BH88" s="3" t="str">
        <f t="shared" si="385"/>
        <v/>
      </c>
      <c r="BM88" s="3" t="str">
        <f t="shared" si="386"/>
        <v/>
      </c>
      <c r="BR88" s="3" t="str">
        <f t="shared" si="387"/>
        <v/>
      </c>
      <c r="BW88" s="3" t="str">
        <f t="shared" si="388"/>
        <v/>
      </c>
      <c r="CB88" s="3" t="str">
        <f t="shared" si="389"/>
        <v/>
      </c>
      <c r="CG88" s="3" t="str">
        <f t="shared" si="390"/>
        <v/>
      </c>
      <c r="CL88" s="3" t="str">
        <f t="shared" si="391"/>
        <v/>
      </c>
      <c r="CQ88" s="3" t="str">
        <f t="shared" si="392"/>
        <v/>
      </c>
      <c r="CV88" s="3" t="str">
        <f t="shared" si="393"/>
        <v/>
      </c>
      <c r="DA88" s="3" t="str">
        <f t="shared" si="394"/>
        <v/>
      </c>
      <c r="DC88" s="6">
        <v>35703</v>
      </c>
      <c r="DD88" s="1">
        <v>13.4375</v>
      </c>
      <c r="DE88" s="1">
        <v>453380</v>
      </c>
      <c r="DF88" s="3">
        <f t="shared" si="395"/>
        <v>6092293.75</v>
      </c>
      <c r="DK88" s="3" t="str">
        <f t="shared" si="396"/>
        <v/>
      </c>
      <c r="DP88" s="3" t="str">
        <f t="shared" si="397"/>
        <v/>
      </c>
      <c r="DU88" s="3" t="str">
        <f t="shared" si="398"/>
        <v/>
      </c>
      <c r="DZ88" s="3" t="str">
        <f t="shared" si="399"/>
        <v/>
      </c>
      <c r="EE88" s="3" t="str">
        <f t="shared" si="400"/>
        <v/>
      </c>
      <c r="EG88" s="6">
        <v>35703</v>
      </c>
      <c r="EH88" s="1">
        <v>1679.9997000000001</v>
      </c>
      <c r="EI88" s="1">
        <v>58963</v>
      </c>
      <c r="EJ88" s="3">
        <f t="shared" si="401"/>
        <v>99057822.311100006</v>
      </c>
      <c r="EO88" s="3" t="str">
        <f t="shared" si="402"/>
        <v/>
      </c>
      <c r="ET88" s="3" t="str">
        <f t="shared" si="403"/>
        <v/>
      </c>
      <c r="EY88" s="3" t="str">
        <f t="shared" si="404"/>
        <v/>
      </c>
      <c r="FD88" s="3" t="str">
        <f t="shared" si="405"/>
        <v/>
      </c>
      <c r="FI88" s="3" t="str">
        <f t="shared" si="406"/>
        <v/>
      </c>
      <c r="FN88" s="3" t="str">
        <f t="shared" si="407"/>
        <v/>
      </c>
      <c r="FP88" s="6">
        <v>35430</v>
      </c>
      <c r="FQ88" s="1">
        <v>3.3300000000000003E-2</v>
      </c>
      <c r="FR88" s="1">
        <v>13800</v>
      </c>
      <c r="FS88" s="3">
        <f t="shared" si="408"/>
        <v>459.54</v>
      </c>
      <c r="FX88" s="3" t="str">
        <f t="shared" si="409"/>
        <v/>
      </c>
      <c r="GC88" s="3" t="str">
        <f t="shared" si="410"/>
        <v/>
      </c>
      <c r="GE88" s="6">
        <v>35611</v>
      </c>
      <c r="GF88" s="1">
        <v>1500000.15</v>
      </c>
      <c r="GG88" s="1">
        <v>1</v>
      </c>
      <c r="GH88" s="3">
        <f t="shared" si="411"/>
        <v>1500000.15</v>
      </c>
      <c r="GM88" s="3" t="str">
        <f t="shared" si="412"/>
        <v/>
      </c>
      <c r="GR88" s="3" t="str">
        <f t="shared" si="413"/>
        <v/>
      </c>
      <c r="GW88" s="3" t="str">
        <f t="shared" si="414"/>
        <v/>
      </c>
      <c r="HB88" s="3" t="str">
        <f t="shared" si="415"/>
        <v/>
      </c>
      <c r="HG88" s="3" t="str">
        <f t="shared" si="416"/>
        <v/>
      </c>
      <c r="HL88" s="3" t="str">
        <f t="shared" si="417"/>
        <v/>
      </c>
      <c r="HN88" s="6">
        <v>35703</v>
      </c>
      <c r="HO88" s="1">
        <v>4.125</v>
      </c>
      <c r="HP88" s="1">
        <v>1207800</v>
      </c>
      <c r="HQ88" s="3">
        <f t="shared" si="418"/>
        <v>4982175</v>
      </c>
      <c r="HS88" s="6">
        <v>35703</v>
      </c>
      <c r="HT88" s="1">
        <v>22.75</v>
      </c>
      <c r="HU88" s="1">
        <v>450300</v>
      </c>
      <c r="HV88" s="3">
        <f t="shared" si="419"/>
        <v>10244325</v>
      </c>
      <c r="IA88" s="3" t="str">
        <f t="shared" si="420"/>
        <v/>
      </c>
      <c r="IC88" s="6">
        <v>35611</v>
      </c>
      <c r="ID88" s="1">
        <v>21.875</v>
      </c>
      <c r="IE88" s="1">
        <v>5552</v>
      </c>
      <c r="IF88" s="3">
        <f t="shared" si="421"/>
        <v>121450</v>
      </c>
      <c r="IH88" s="6">
        <v>35703</v>
      </c>
      <c r="II88" s="1">
        <v>68.4375</v>
      </c>
      <c r="IJ88" s="1">
        <v>7133</v>
      </c>
      <c r="IK88" s="3">
        <f t="shared" si="422"/>
        <v>488164.6875</v>
      </c>
      <c r="IP88" s="3" t="str">
        <f t="shared" si="423"/>
        <v/>
      </c>
      <c r="IU88" s="3" t="str">
        <f t="shared" si="424"/>
        <v/>
      </c>
      <c r="IZ88" s="3" t="str">
        <f t="shared" si="425"/>
        <v/>
      </c>
      <c r="JE88" s="3" t="str">
        <f t="shared" si="426"/>
        <v/>
      </c>
      <c r="JG88" s="6">
        <v>35703</v>
      </c>
      <c r="JH88" s="1">
        <v>100.9375</v>
      </c>
      <c r="JI88" s="1">
        <v>5669360</v>
      </c>
      <c r="JJ88" s="3">
        <f t="shared" si="427"/>
        <v>572251025</v>
      </c>
      <c r="JO88" s="3" t="str">
        <f t="shared" si="428"/>
        <v/>
      </c>
      <c r="JT88" s="3" t="str">
        <f t="shared" si="429"/>
        <v/>
      </c>
      <c r="JY88" s="3" t="str">
        <f t="shared" si="430"/>
        <v/>
      </c>
      <c r="KA88" s="6">
        <v>34515</v>
      </c>
      <c r="KB88" s="1">
        <v>3.875</v>
      </c>
      <c r="KC88" s="1">
        <v>38200</v>
      </c>
      <c r="KD88" s="3">
        <f t="shared" si="431"/>
        <v>148025</v>
      </c>
      <c r="KI88" s="3" t="str">
        <f t="shared" si="432"/>
        <v/>
      </c>
      <c r="KN88" s="3" t="str">
        <f t="shared" si="433"/>
        <v/>
      </c>
      <c r="KS88" s="3" t="str">
        <f t="shared" si="434"/>
        <v/>
      </c>
      <c r="KX88" s="3" t="str">
        <f t="shared" si="435"/>
        <v/>
      </c>
      <c r="LC88" s="3" t="str">
        <f t="shared" si="436"/>
        <v/>
      </c>
      <c r="LH88" s="3" t="str">
        <f t="shared" si="437"/>
        <v/>
      </c>
      <c r="LM88" s="3" t="str">
        <f t="shared" si="438"/>
        <v/>
      </c>
      <c r="LO88" s="6">
        <v>35338</v>
      </c>
      <c r="LP88" s="1">
        <v>0.5625</v>
      </c>
      <c r="LQ88" s="1">
        <v>9800</v>
      </c>
      <c r="LR88" s="3">
        <f t="shared" si="439"/>
        <v>5512.5</v>
      </c>
      <c r="LW88" s="3" t="str">
        <f t="shared" si="440"/>
        <v/>
      </c>
      <c r="MB88" s="3" t="str">
        <f t="shared" si="441"/>
        <v/>
      </c>
      <c r="MG88" s="3" t="str">
        <f t="shared" si="442"/>
        <v/>
      </c>
      <c r="ML88" s="3" t="str">
        <f t="shared" si="443"/>
        <v/>
      </c>
      <c r="MQ88" s="3" t="str">
        <f t="shared" si="444"/>
        <v/>
      </c>
      <c r="MV88" s="3" t="str">
        <f t="shared" si="445"/>
        <v/>
      </c>
      <c r="NA88" s="3" t="str">
        <f t="shared" si="446"/>
        <v/>
      </c>
      <c r="NF88" s="3" t="str">
        <f t="shared" si="447"/>
        <v/>
      </c>
      <c r="NK88" s="3" t="str">
        <f t="shared" si="448"/>
        <v/>
      </c>
      <c r="NP88" s="3" t="str">
        <f t="shared" si="449"/>
        <v/>
      </c>
      <c r="NU88" s="3" t="str">
        <f t="shared" si="450"/>
        <v/>
      </c>
      <c r="NZ88" s="3" t="str">
        <f t="shared" si="451"/>
        <v/>
      </c>
      <c r="OB88" s="6">
        <v>35703</v>
      </c>
      <c r="OC88" s="1">
        <v>10</v>
      </c>
      <c r="OD88" s="1">
        <v>546800</v>
      </c>
      <c r="OE88" s="3">
        <f t="shared" si="452"/>
        <v>5468000</v>
      </c>
      <c r="OG88" s="6">
        <v>35703</v>
      </c>
      <c r="OH88" s="1">
        <v>68.75</v>
      </c>
      <c r="OI88" s="1">
        <v>54064</v>
      </c>
      <c r="OJ88" s="3">
        <f t="shared" si="453"/>
        <v>3716900</v>
      </c>
      <c r="OO88" s="3" t="str">
        <f t="shared" si="454"/>
        <v/>
      </c>
      <c r="OQ88" s="6">
        <v>35703</v>
      </c>
      <c r="OR88" s="1">
        <v>6539.9994999999999</v>
      </c>
      <c r="OS88" s="1">
        <v>12829</v>
      </c>
      <c r="OT88" s="3">
        <f t="shared" si="455"/>
        <v>83901653.585500002</v>
      </c>
      <c r="OV88" s="6">
        <v>35703</v>
      </c>
      <c r="OW88" s="1">
        <v>9.875</v>
      </c>
      <c r="OX88" s="1">
        <v>2158600</v>
      </c>
      <c r="OY88" s="3">
        <f t="shared" si="456"/>
        <v>21316175</v>
      </c>
      <c r="PD88" s="3" t="str">
        <f t="shared" si="457"/>
        <v/>
      </c>
      <c r="PI88" s="3" t="str">
        <f t="shared" si="458"/>
        <v/>
      </c>
      <c r="PK88" s="6">
        <v>35703</v>
      </c>
      <c r="PL88" s="1">
        <v>0.375</v>
      </c>
      <c r="PM88" s="1">
        <v>52000</v>
      </c>
      <c r="PN88" s="3">
        <f t="shared" si="459"/>
        <v>19500</v>
      </c>
      <c r="PS88" s="3" t="str">
        <f t="shared" si="460"/>
        <v/>
      </c>
      <c r="PX88" s="3" t="str">
        <f t="shared" si="461"/>
        <v/>
      </c>
      <c r="QC88" s="3" t="str">
        <f t="shared" si="462"/>
        <v/>
      </c>
      <c r="QE88" s="6">
        <v>35703</v>
      </c>
      <c r="QF88" s="1">
        <v>1.75</v>
      </c>
      <c r="QG88" s="1">
        <v>394300</v>
      </c>
      <c r="QH88" s="3">
        <f t="shared" si="463"/>
        <v>690025</v>
      </c>
      <c r="QM88" s="3" t="str">
        <f t="shared" si="464"/>
        <v/>
      </c>
      <c r="QR88" s="3" t="str">
        <f t="shared" si="465"/>
        <v/>
      </c>
      <c r="QT88" s="6">
        <v>35703</v>
      </c>
      <c r="QU88" s="1">
        <v>171.875</v>
      </c>
      <c r="QV88" s="1">
        <v>168040</v>
      </c>
      <c r="QW88" s="3">
        <f t="shared" si="466"/>
        <v>28881875</v>
      </c>
      <c r="RB88" s="3" t="str">
        <f t="shared" si="467"/>
        <v/>
      </c>
      <c r="RG88" s="3" t="str">
        <f t="shared" si="468"/>
        <v/>
      </c>
      <c r="RL88" s="3" t="str">
        <f t="shared" si="469"/>
        <v/>
      </c>
      <c r="RQ88" s="3" t="str">
        <f t="shared" si="470"/>
        <v/>
      </c>
      <c r="RV88" s="3" t="str">
        <f t="shared" si="471"/>
        <v/>
      </c>
      <c r="SA88" s="3" t="str">
        <f t="shared" si="472"/>
        <v/>
      </c>
      <c r="SF88" s="3" t="str">
        <f t="shared" si="473"/>
        <v/>
      </c>
      <c r="SH88" s="6">
        <v>35703</v>
      </c>
      <c r="SI88" s="1">
        <v>5</v>
      </c>
      <c r="SJ88" s="1">
        <v>107790</v>
      </c>
      <c r="SK88" s="3">
        <f t="shared" si="474"/>
        <v>538950</v>
      </c>
      <c r="SP88" s="3" t="str">
        <f t="shared" si="475"/>
        <v/>
      </c>
      <c r="SU88" s="3" t="str">
        <f t="shared" si="476"/>
        <v/>
      </c>
      <c r="SZ88" s="3" t="str">
        <f t="shared" si="477"/>
        <v/>
      </c>
      <c r="TE88" s="3" t="str">
        <f t="shared" si="478"/>
        <v/>
      </c>
      <c r="TJ88" s="3" t="str">
        <f t="shared" si="479"/>
        <v/>
      </c>
      <c r="TO88" s="3" t="str">
        <f t="shared" si="480"/>
        <v/>
      </c>
      <c r="TQ88" s="6">
        <v>35703</v>
      </c>
      <c r="TR88" s="1">
        <v>24.406199999999998</v>
      </c>
      <c r="TS88" s="1">
        <v>446309</v>
      </c>
      <c r="TT88" s="3">
        <f t="shared" si="481"/>
        <v>10892706.715799998</v>
      </c>
      <c r="TY88" s="3" t="str">
        <f t="shared" si="482"/>
        <v/>
      </c>
      <c r="UD88" s="3" t="str">
        <f t="shared" si="483"/>
        <v/>
      </c>
      <c r="UI88" s="3" t="str">
        <f t="shared" si="484"/>
        <v/>
      </c>
      <c r="UN88" s="3" t="str">
        <f t="shared" si="485"/>
        <v/>
      </c>
      <c r="UP88" s="6">
        <v>35703</v>
      </c>
      <c r="UQ88" s="1">
        <v>9.25</v>
      </c>
      <c r="UR88" s="1">
        <v>2800</v>
      </c>
      <c r="US88" s="3">
        <f t="shared" si="486"/>
        <v>25900</v>
      </c>
      <c r="UX88" s="3" t="str">
        <f t="shared" si="487"/>
        <v/>
      </c>
      <c r="VC88" s="3" t="str">
        <f t="shared" si="488"/>
        <v/>
      </c>
      <c r="VH88" s="3" t="str">
        <f t="shared" si="489"/>
        <v/>
      </c>
      <c r="VM88" s="3" t="str">
        <f t="shared" si="490"/>
        <v/>
      </c>
      <c r="VO88" s="6">
        <v>35703</v>
      </c>
      <c r="VP88" s="1">
        <v>2015.625</v>
      </c>
      <c r="VQ88" s="1">
        <v>32142</v>
      </c>
      <c r="VR88" s="3">
        <f t="shared" si="491"/>
        <v>64786218.75</v>
      </c>
      <c r="VW88" s="3" t="str">
        <f t="shared" si="492"/>
        <v/>
      </c>
      <c r="VY88" s="6">
        <v>35703</v>
      </c>
      <c r="VZ88" s="1">
        <v>17.6875</v>
      </c>
      <c r="WA88" s="1">
        <v>9672200</v>
      </c>
      <c r="WB88" s="3">
        <f t="shared" si="493"/>
        <v>171077037.5</v>
      </c>
      <c r="WG88" s="3" t="str">
        <f t="shared" si="494"/>
        <v/>
      </c>
      <c r="WL88" s="3" t="str">
        <f t="shared" si="495"/>
        <v/>
      </c>
      <c r="WQ88" s="3" t="str">
        <f t="shared" si="496"/>
        <v/>
      </c>
      <c r="WV88" s="3" t="str">
        <f t="shared" si="497"/>
        <v/>
      </c>
      <c r="WX88" s="6">
        <v>35703</v>
      </c>
      <c r="WY88" s="1">
        <v>37.5</v>
      </c>
      <c r="WZ88" s="1">
        <v>76928300</v>
      </c>
      <c r="XA88" s="3">
        <f t="shared" si="498"/>
        <v>2884811250</v>
      </c>
      <c r="XF88" s="3" t="str">
        <f t="shared" si="499"/>
        <v/>
      </c>
      <c r="XK88" s="3" t="str">
        <f t="shared" si="500"/>
        <v/>
      </c>
      <c r="XP88" s="3" t="str">
        <f t="shared" si="501"/>
        <v/>
      </c>
      <c r="XU88" s="3" t="str">
        <f t="shared" si="502"/>
        <v/>
      </c>
      <c r="XW88" s="6">
        <v>35703</v>
      </c>
      <c r="XX88" s="1">
        <v>11300</v>
      </c>
      <c r="XY88" s="1">
        <v>35555</v>
      </c>
      <c r="XZ88" s="3">
        <f t="shared" si="503"/>
        <v>401771500</v>
      </c>
      <c r="YE88" s="3" t="str">
        <f t="shared" si="504"/>
        <v/>
      </c>
      <c r="YJ88" s="3" t="str">
        <f t="shared" si="505"/>
        <v/>
      </c>
      <c r="YL88" s="6">
        <v>35703</v>
      </c>
      <c r="YM88" s="1">
        <v>11.875</v>
      </c>
      <c r="YN88" s="1">
        <v>2955500</v>
      </c>
      <c r="YO88" s="3">
        <f t="shared" si="506"/>
        <v>35096562.5</v>
      </c>
      <c r="YT88" s="3" t="str">
        <f t="shared" si="507"/>
        <v/>
      </c>
      <c r="YY88" s="3" t="str">
        <f t="shared" si="508"/>
        <v/>
      </c>
      <c r="ZD88" s="3" t="str">
        <f t="shared" si="509"/>
        <v/>
      </c>
      <c r="ZI88" s="3" t="str">
        <f t="shared" si="510"/>
        <v/>
      </c>
      <c r="ZN88" s="3" t="str">
        <f t="shared" si="511"/>
        <v/>
      </c>
      <c r="ZS88" s="3" t="str">
        <f t="shared" si="512"/>
        <v/>
      </c>
      <c r="ZX88" s="3" t="str">
        <f t="shared" si="513"/>
        <v/>
      </c>
      <c r="AAC88" s="3" t="str">
        <f t="shared" si="514"/>
        <v/>
      </c>
      <c r="AAH88" s="3" t="str">
        <f t="shared" si="515"/>
        <v/>
      </c>
      <c r="AAM88" s="3" t="str">
        <f t="shared" si="516"/>
        <v/>
      </c>
      <c r="AAR88" s="3" t="str">
        <f t="shared" si="517"/>
        <v/>
      </c>
      <c r="AAW88" s="3" t="str">
        <f t="shared" si="518"/>
        <v/>
      </c>
      <c r="ABB88" s="3" t="str">
        <f t="shared" si="519"/>
        <v/>
      </c>
      <c r="ABG88" s="3" t="str">
        <f t="shared" si="520"/>
        <v/>
      </c>
      <c r="ABL88" s="3" t="str">
        <f t="shared" si="521"/>
        <v/>
      </c>
      <c r="ABN88" s="6">
        <v>35703</v>
      </c>
      <c r="ABO88" s="1">
        <v>14.125</v>
      </c>
      <c r="ABP88" s="1">
        <v>5198600</v>
      </c>
      <c r="ABQ88" s="3">
        <f t="shared" si="522"/>
        <v>73430225</v>
      </c>
      <c r="ABV88" s="3" t="str">
        <f t="shared" si="523"/>
        <v/>
      </c>
      <c r="ABX88" s="6">
        <v>35703</v>
      </c>
      <c r="ABY88" s="1">
        <v>16.25</v>
      </c>
      <c r="ABZ88" s="1">
        <v>183880</v>
      </c>
      <c r="ACA88" s="3">
        <f t="shared" si="524"/>
        <v>2988050</v>
      </c>
      <c r="ACF88" s="3" t="str">
        <f t="shared" si="525"/>
        <v/>
      </c>
      <c r="ACK88" s="3" t="str">
        <f t="shared" si="526"/>
        <v/>
      </c>
      <c r="ACP88" s="3" t="str">
        <f t="shared" si="527"/>
        <v/>
      </c>
      <c r="ACU88" s="3" t="str">
        <f t="shared" si="528"/>
        <v/>
      </c>
      <c r="ACZ88" s="3" t="str">
        <f t="shared" si="529"/>
        <v/>
      </c>
      <c r="ADB88" s="6">
        <v>35703</v>
      </c>
      <c r="ADC88" s="1">
        <v>8.3125</v>
      </c>
      <c r="ADD88" s="1">
        <v>14650000</v>
      </c>
      <c r="ADE88" s="3">
        <f t="shared" si="530"/>
        <v>121778125</v>
      </c>
      <c r="ADG88" s="6">
        <v>35703</v>
      </c>
      <c r="ADH88" s="1">
        <v>8.1875</v>
      </c>
      <c r="ADI88" s="1">
        <v>35365000</v>
      </c>
      <c r="ADJ88" s="3">
        <f t="shared" si="531"/>
        <v>289550937.5</v>
      </c>
      <c r="ADO88" s="3" t="str">
        <f t="shared" si="532"/>
        <v/>
      </c>
      <c r="ADT88" s="3" t="str">
        <f t="shared" si="533"/>
        <v/>
      </c>
      <c r="ADY88" s="3" t="str">
        <f t="shared" si="534"/>
        <v/>
      </c>
      <c r="AED88" s="3" t="str">
        <f t="shared" si="535"/>
        <v/>
      </c>
      <c r="AEF88" s="6">
        <v>35703</v>
      </c>
      <c r="AEG88" s="1">
        <v>6.5327999999999999</v>
      </c>
      <c r="AEH88" s="1">
        <v>132930</v>
      </c>
      <c r="AEI88" s="3">
        <f t="shared" si="536"/>
        <v>868405.10399999993</v>
      </c>
      <c r="AEN88" s="3" t="str">
        <f t="shared" si="537"/>
        <v/>
      </c>
      <c r="AES88" s="3" t="str">
        <f t="shared" si="538"/>
        <v/>
      </c>
      <c r="AEX88" s="3" t="str">
        <f t="shared" si="539"/>
        <v/>
      </c>
      <c r="AEZ88" s="6">
        <v>35703</v>
      </c>
      <c r="AFA88" s="1">
        <v>17.390699999999999</v>
      </c>
      <c r="AFB88" s="1">
        <v>76086600</v>
      </c>
      <c r="AFC88" s="3">
        <f t="shared" si="540"/>
        <v>1323199234.6199999</v>
      </c>
      <c r="AFH88" s="3" t="str">
        <f t="shared" si="541"/>
        <v/>
      </c>
      <c r="AFM88" s="3" t="str">
        <f t="shared" si="542"/>
        <v/>
      </c>
      <c r="AFR88" s="3" t="str">
        <f t="shared" si="543"/>
        <v/>
      </c>
      <c r="AFW88" s="3" t="str">
        <f t="shared" si="544"/>
        <v/>
      </c>
      <c r="AGB88" s="3" t="str">
        <f t="shared" si="545"/>
        <v/>
      </c>
      <c r="AGD88" s="6">
        <v>35703</v>
      </c>
      <c r="AGE88" s="1">
        <v>10.2753</v>
      </c>
      <c r="AGF88" s="1">
        <v>39764900</v>
      </c>
      <c r="AGG88" s="3">
        <f t="shared" si="546"/>
        <v>408596276.96999997</v>
      </c>
      <c r="AGL88" s="3" t="str">
        <f t="shared" si="547"/>
        <v/>
      </c>
      <c r="AGQ88" s="3" t="str">
        <f t="shared" si="548"/>
        <v/>
      </c>
      <c r="AGV88" s="3" t="str">
        <f t="shared" si="549"/>
        <v/>
      </c>
      <c r="AHA88" s="3" t="str">
        <f t="shared" si="550"/>
        <v/>
      </c>
      <c r="AHC88" s="6">
        <v>35703</v>
      </c>
      <c r="AHD88" s="1">
        <v>5.375</v>
      </c>
      <c r="AHE88" s="1">
        <v>1904400</v>
      </c>
      <c r="AHF88" s="3">
        <f t="shared" si="551"/>
        <v>10236150</v>
      </c>
      <c r="AHK88" s="3" t="str">
        <f t="shared" si="552"/>
        <v/>
      </c>
      <c r="AHP88" s="3" t="str">
        <f t="shared" si="553"/>
        <v/>
      </c>
      <c r="AHU88" s="3" t="str">
        <f t="shared" si="554"/>
        <v/>
      </c>
      <c r="AHZ88" s="3" t="str">
        <f t="shared" si="555"/>
        <v/>
      </c>
      <c r="AIE88" s="3" t="str">
        <f t="shared" si="556"/>
        <v/>
      </c>
      <c r="AIJ88" s="3" t="str">
        <f t="shared" si="557"/>
        <v/>
      </c>
      <c r="AIO88" s="3" t="str">
        <f t="shared" si="558"/>
        <v/>
      </c>
      <c r="AIT88" s="3" t="str">
        <f t="shared" si="559"/>
        <v/>
      </c>
      <c r="AIY88" s="3" t="str">
        <f t="shared" si="560"/>
        <v/>
      </c>
      <c r="AJD88" s="3" t="str">
        <f t="shared" si="561"/>
        <v/>
      </c>
      <c r="AJI88" s="3" t="str">
        <f t="shared" si="562"/>
        <v/>
      </c>
      <c r="AJN88" s="3" t="str">
        <f t="shared" si="563"/>
        <v/>
      </c>
      <c r="AJS88" s="3" t="str">
        <f t="shared" si="564"/>
        <v/>
      </c>
      <c r="AJX88" s="3" t="str">
        <f t="shared" si="565"/>
        <v/>
      </c>
      <c r="AKC88" s="3" t="str">
        <f t="shared" si="566"/>
        <v/>
      </c>
      <c r="AKH88" s="3" t="str">
        <f t="shared" si="567"/>
        <v/>
      </c>
      <c r="AKM88" s="3" t="str">
        <f t="shared" si="568"/>
        <v/>
      </c>
      <c r="AKR88" s="3" t="str">
        <f t="shared" si="569"/>
        <v/>
      </c>
      <c r="AKW88" s="3" t="str">
        <f t="shared" si="570"/>
        <v/>
      </c>
      <c r="ALB88" s="3" t="str">
        <f t="shared" si="571"/>
        <v/>
      </c>
      <c r="ALG88" s="3" t="str">
        <f t="shared" si="572"/>
        <v/>
      </c>
      <c r="ALI88" s="6">
        <v>35703</v>
      </c>
      <c r="ALJ88" s="1">
        <v>5.625</v>
      </c>
      <c r="ALK88" s="1">
        <v>9615500</v>
      </c>
      <c r="ALL88" s="3">
        <f t="shared" si="573"/>
        <v>54087187.5</v>
      </c>
      <c r="ALQ88" s="3" t="str">
        <f t="shared" si="574"/>
        <v/>
      </c>
      <c r="ALV88" s="3" t="str">
        <f t="shared" si="575"/>
        <v/>
      </c>
      <c r="AMA88" s="3" t="str">
        <f t="shared" si="576"/>
        <v/>
      </c>
      <c r="AMF88" s="3" t="str">
        <f t="shared" si="577"/>
        <v/>
      </c>
      <c r="AMK88" s="3" t="str">
        <f t="shared" si="578"/>
        <v/>
      </c>
      <c r="AMP88" s="3" t="str">
        <f t="shared" si="579"/>
        <v/>
      </c>
      <c r="AMU88" s="3" t="str">
        <f t="shared" si="580"/>
        <v/>
      </c>
      <c r="AMZ88" s="3" t="str">
        <f t="shared" si="581"/>
        <v/>
      </c>
      <c r="ANB88" s="6">
        <v>35703</v>
      </c>
      <c r="ANC88" s="1">
        <v>12.5</v>
      </c>
      <c r="AND88" s="1">
        <v>4579000</v>
      </c>
      <c r="ANE88" s="3">
        <f t="shared" si="582"/>
        <v>57237500</v>
      </c>
      <c r="ANJ88" s="3" t="str">
        <f t="shared" si="583"/>
        <v/>
      </c>
      <c r="ANO88" s="3" t="str">
        <f t="shared" si="584"/>
        <v/>
      </c>
      <c r="ANT88" s="3" t="str">
        <f t="shared" si="585"/>
        <v/>
      </c>
      <c r="ANY88" s="3" t="str">
        <f t="shared" si="586"/>
        <v/>
      </c>
      <c r="AOD88" s="3" t="str">
        <f t="shared" si="587"/>
        <v/>
      </c>
      <c r="AOI88" s="3" t="str">
        <f t="shared" si="588"/>
        <v/>
      </c>
      <c r="AOK88" s="6">
        <v>35703</v>
      </c>
      <c r="AOL88" s="1">
        <v>620</v>
      </c>
      <c r="AOM88" s="1">
        <v>77168</v>
      </c>
      <c r="AON88" s="3">
        <f t="shared" si="589"/>
        <v>47844160</v>
      </c>
      <c r="AOS88" s="3" t="str">
        <f t="shared" si="590"/>
        <v/>
      </c>
      <c r="AOX88" s="3" t="str">
        <f t="shared" si="591"/>
        <v/>
      </c>
      <c r="APC88" s="3" t="str">
        <f t="shared" si="592"/>
        <v/>
      </c>
      <c r="APH88" s="3" t="str">
        <f t="shared" si="593"/>
        <v/>
      </c>
      <c r="APM88" s="3" t="str">
        <f t="shared" si="594"/>
        <v/>
      </c>
      <c r="APR88" s="3" t="str">
        <f t="shared" si="595"/>
        <v/>
      </c>
      <c r="APW88" s="3" t="str">
        <f t="shared" si="596"/>
        <v/>
      </c>
      <c r="AQB88" s="3" t="str">
        <f t="shared" si="597"/>
        <v/>
      </c>
      <c r="AQG88" s="3" t="str">
        <f t="shared" si="598"/>
        <v/>
      </c>
      <c r="AQL88" s="3" t="str">
        <f t="shared" si="599"/>
        <v/>
      </c>
      <c r="AQQ88" s="3" t="str">
        <f t="shared" si="600"/>
        <v/>
      </c>
      <c r="AQS88" s="6">
        <v>35703</v>
      </c>
      <c r="AQT88" s="1">
        <v>3.8125</v>
      </c>
      <c r="AQU88" s="1">
        <v>3206500</v>
      </c>
      <c r="AQV88" s="3">
        <f t="shared" si="601"/>
        <v>12224781.25</v>
      </c>
      <c r="ARA88" s="3" t="str">
        <f t="shared" si="602"/>
        <v/>
      </c>
      <c r="ARF88" s="3" t="str">
        <f t="shared" si="603"/>
        <v/>
      </c>
      <c r="ARH88" s="6">
        <v>35703</v>
      </c>
      <c r="ARI88" s="1">
        <v>11.625</v>
      </c>
      <c r="ARJ88" s="1">
        <v>10130900</v>
      </c>
      <c r="ARK88" s="3">
        <f t="shared" si="604"/>
        <v>117771712.5</v>
      </c>
      <c r="ARP88" s="3" t="str">
        <f t="shared" si="605"/>
        <v/>
      </c>
      <c r="ARU88" s="3" t="str">
        <f t="shared" si="606"/>
        <v/>
      </c>
      <c r="ARZ88" s="3" t="str">
        <f t="shared" si="607"/>
        <v/>
      </c>
      <c r="ASE88" s="3" t="str">
        <f t="shared" si="608"/>
        <v/>
      </c>
      <c r="ASJ88" s="3" t="str">
        <f t="shared" si="609"/>
        <v/>
      </c>
      <c r="ASO88" s="3" t="str">
        <f t="shared" si="610"/>
        <v/>
      </c>
      <c r="AST88" s="3" t="str">
        <f t="shared" si="611"/>
        <v/>
      </c>
      <c r="ASY88" s="3" t="str">
        <f t="shared" si="612"/>
        <v/>
      </c>
      <c r="ATD88" s="3" t="str">
        <f t="shared" si="613"/>
        <v/>
      </c>
      <c r="ATI88" s="3" t="str">
        <f t="shared" si="614"/>
        <v/>
      </c>
      <c r="ATN88" s="3" t="str">
        <f t="shared" si="615"/>
        <v/>
      </c>
      <c r="ATS88" s="3" t="str">
        <f t="shared" si="616"/>
        <v/>
      </c>
      <c r="ATX88" s="3" t="str">
        <f t="shared" si="617"/>
        <v/>
      </c>
      <c r="ATZ88" s="6">
        <v>35703</v>
      </c>
      <c r="AUA88" s="1">
        <v>9.3542000000000005</v>
      </c>
      <c r="AUB88" s="1">
        <v>417600</v>
      </c>
      <c r="AUC88" s="3">
        <f t="shared" si="618"/>
        <v>3906313.9200000004</v>
      </c>
      <c r="AUH88" s="3" t="str">
        <f t="shared" si="619"/>
        <v/>
      </c>
      <c r="AUM88" s="3" t="str">
        <f t="shared" si="620"/>
        <v/>
      </c>
      <c r="AUR88" s="3" t="str">
        <f t="shared" si="621"/>
        <v/>
      </c>
      <c r="AUW88" s="3" t="str">
        <f t="shared" si="622"/>
        <v/>
      </c>
      <c r="AVB88" s="3" t="str">
        <f t="shared" si="623"/>
        <v/>
      </c>
      <c r="AVD88" s="6">
        <v>35703</v>
      </c>
      <c r="AVE88" s="1">
        <v>13.9063</v>
      </c>
      <c r="AVF88" s="1">
        <v>153496000</v>
      </c>
      <c r="AVG88" s="3">
        <f t="shared" si="624"/>
        <v>2134561424.8</v>
      </c>
      <c r="AVI88" s="6">
        <v>35703</v>
      </c>
      <c r="AVJ88" s="1">
        <v>12.583299999999999</v>
      </c>
      <c r="AVK88" s="1">
        <v>4134000</v>
      </c>
      <c r="AVL88" s="3">
        <f t="shared" si="625"/>
        <v>52019362.199999996</v>
      </c>
      <c r="AVQ88" s="3" t="str">
        <f t="shared" si="626"/>
        <v/>
      </c>
      <c r="AVV88" s="3" t="str">
        <f t="shared" si="627"/>
        <v/>
      </c>
      <c r="AWA88" s="3" t="str">
        <f t="shared" si="628"/>
        <v/>
      </c>
      <c r="AWF88" s="3" t="str">
        <f t="shared" si="629"/>
        <v/>
      </c>
      <c r="AWK88" s="3" t="str">
        <f t="shared" si="630"/>
        <v/>
      </c>
      <c r="AWP88" s="3" t="str">
        <f t="shared" si="631"/>
        <v/>
      </c>
      <c r="AWU88" s="3" t="str">
        <f t="shared" si="632"/>
        <v/>
      </c>
      <c r="AWZ88" s="3" t="str">
        <f t="shared" si="633"/>
        <v/>
      </c>
      <c r="AXE88" s="3" t="str">
        <f t="shared" si="634"/>
        <v/>
      </c>
      <c r="AXG88" s="6">
        <v>35703</v>
      </c>
      <c r="AXH88" s="1">
        <v>1.875</v>
      </c>
      <c r="AXI88" s="1">
        <v>3148800</v>
      </c>
      <c r="AXJ88" s="3">
        <f t="shared" si="635"/>
        <v>5904000</v>
      </c>
      <c r="AXO88" s="3" t="str">
        <f t="shared" si="636"/>
        <v/>
      </c>
      <c r="AXT88" s="3" t="str">
        <f t="shared" si="637"/>
        <v/>
      </c>
      <c r="AXY88" s="3" t="str">
        <f t="shared" si="638"/>
        <v/>
      </c>
      <c r="AYD88" s="3" t="str">
        <f t="shared" si="639"/>
        <v/>
      </c>
      <c r="AYF88" s="6">
        <v>35703</v>
      </c>
      <c r="AYG88" s="1">
        <v>51</v>
      </c>
      <c r="AYH88" s="1">
        <v>26987400</v>
      </c>
      <c r="AYI88" s="3">
        <f t="shared" si="640"/>
        <v>1376357400</v>
      </c>
      <c r="AYN88" s="3" t="str">
        <f t="shared" si="641"/>
        <v/>
      </c>
      <c r="AYP88" s="6">
        <v>35703</v>
      </c>
      <c r="AYQ88" s="1">
        <v>12.359400000000001</v>
      </c>
      <c r="AYR88" s="1">
        <v>1359500</v>
      </c>
      <c r="AYS88" s="3">
        <f t="shared" si="642"/>
        <v>16802604.300000001</v>
      </c>
      <c r="AYX88" s="3" t="str">
        <f t="shared" si="643"/>
        <v/>
      </c>
      <c r="AYZ88" s="6">
        <v>35703</v>
      </c>
      <c r="AZA88" s="1">
        <v>22.599399999999999</v>
      </c>
      <c r="AZB88" s="1">
        <v>25452200</v>
      </c>
      <c r="AZC88" s="3">
        <f t="shared" si="644"/>
        <v>575204448.67999995</v>
      </c>
      <c r="AZH88" s="3" t="str">
        <f t="shared" si="645"/>
        <v/>
      </c>
      <c r="AZM88" s="3" t="str">
        <f t="shared" si="646"/>
        <v/>
      </c>
      <c r="AZR88" s="3" t="str">
        <f t="shared" si="647"/>
        <v/>
      </c>
      <c r="AZT88" s="6">
        <v>35703</v>
      </c>
      <c r="AZU88" s="1">
        <v>3.875</v>
      </c>
      <c r="AZV88" s="1">
        <v>9220000</v>
      </c>
      <c r="AZW88" s="3">
        <f t="shared" si="648"/>
        <v>35727500</v>
      </c>
      <c r="BAB88" s="3" t="str">
        <f t="shared" si="649"/>
        <v/>
      </c>
      <c r="BAG88" s="3" t="str">
        <f t="shared" si="650"/>
        <v/>
      </c>
      <c r="BAL88" s="3" t="str">
        <f t="shared" si="651"/>
        <v/>
      </c>
      <c r="BAQ88" s="3" t="str">
        <f t="shared" si="652"/>
        <v/>
      </c>
      <c r="BAV88" s="3" t="str">
        <f t="shared" si="653"/>
        <v/>
      </c>
      <c r="BBA88" s="3" t="str">
        <f t="shared" si="654"/>
        <v/>
      </c>
      <c r="BBF88" s="3" t="str">
        <f t="shared" si="655"/>
        <v/>
      </c>
      <c r="BBK88" s="3" t="str">
        <f t="shared" si="656"/>
        <v/>
      </c>
      <c r="BBP88" s="3" t="str">
        <f t="shared" si="657"/>
        <v/>
      </c>
      <c r="BBU88" s="3" t="str">
        <f t="shared" si="658"/>
        <v/>
      </c>
      <c r="BBW88" s="6">
        <v>35703</v>
      </c>
      <c r="BBX88" s="1">
        <v>64.921899999999994</v>
      </c>
      <c r="BBY88" s="1">
        <v>25285472</v>
      </c>
      <c r="BBZ88" s="3">
        <f t="shared" si="659"/>
        <v>1641580884.6367998</v>
      </c>
      <c r="BCE88" s="3" t="str">
        <f t="shared" si="660"/>
        <v/>
      </c>
      <c r="BCJ88" s="3" t="str">
        <f t="shared" si="661"/>
        <v/>
      </c>
      <c r="BCO88" s="3" t="str">
        <f t="shared" si="662"/>
        <v/>
      </c>
      <c r="BCT88" s="3" t="str">
        <f t="shared" si="663"/>
        <v/>
      </c>
      <c r="BCY88" s="3" t="str">
        <f t="shared" si="664"/>
        <v/>
      </c>
      <c r="BDD88" s="3" t="str">
        <f t="shared" si="665"/>
        <v/>
      </c>
      <c r="BDI88" s="3" t="str">
        <f t="shared" si="666"/>
        <v/>
      </c>
      <c r="BDN88" s="3" t="str">
        <f t="shared" si="667"/>
        <v/>
      </c>
      <c r="BDS88" s="3" t="str">
        <f t="shared" si="668"/>
        <v/>
      </c>
      <c r="BDU88" s="6">
        <v>35703</v>
      </c>
      <c r="BDV88" s="1">
        <v>15.6875</v>
      </c>
      <c r="BDW88" s="1">
        <v>11054400</v>
      </c>
      <c r="BDX88" s="3">
        <f t="shared" si="669"/>
        <v>173415900</v>
      </c>
      <c r="BDZ88" s="6">
        <v>35703</v>
      </c>
      <c r="BEA88" s="1">
        <v>12.0625</v>
      </c>
      <c r="BEB88" s="1">
        <v>78070700</v>
      </c>
      <c r="BEC88" s="3">
        <f t="shared" si="670"/>
        <v>941727818.75</v>
      </c>
      <c r="BEH88" s="3" t="str">
        <f t="shared" si="671"/>
        <v/>
      </c>
      <c r="BEM88" s="3" t="str">
        <f t="shared" si="672"/>
        <v/>
      </c>
      <c r="BER88" s="3" t="str">
        <f t="shared" si="673"/>
        <v/>
      </c>
      <c r="BET88" s="6">
        <v>35703</v>
      </c>
      <c r="BEU88" s="1">
        <v>10.6875</v>
      </c>
      <c r="BEV88" s="1">
        <v>88584800</v>
      </c>
      <c r="BEW88" s="3">
        <f t="shared" si="674"/>
        <v>946750050</v>
      </c>
      <c r="BEY88" s="6">
        <v>35703</v>
      </c>
      <c r="BEZ88" s="1">
        <v>13.1111</v>
      </c>
      <c r="BFA88" s="1">
        <v>5373338</v>
      </c>
      <c r="BFB88" s="3">
        <f t="shared" si="675"/>
        <v>70450371.85180001</v>
      </c>
      <c r="BFG88" s="3" t="str">
        <f t="shared" si="676"/>
        <v/>
      </c>
      <c r="BFL88" s="3" t="str">
        <f t="shared" si="677"/>
        <v/>
      </c>
      <c r="BFQ88" s="3" t="str">
        <f t="shared" si="678"/>
        <v/>
      </c>
      <c r="BFS88" s="6">
        <v>35703</v>
      </c>
      <c r="BFT88" s="1">
        <v>2.4666000000000001</v>
      </c>
      <c r="BFU88" s="1">
        <v>97945205</v>
      </c>
      <c r="BFV88" s="3">
        <f t="shared" si="679"/>
        <v>241591642.65300003</v>
      </c>
      <c r="BGA88" s="3" t="str">
        <f t="shared" si="680"/>
        <v/>
      </c>
      <c r="BGF88" s="3" t="str">
        <f t="shared" si="681"/>
        <v/>
      </c>
      <c r="BGK88" s="3" t="str">
        <f t="shared" si="682"/>
        <v/>
      </c>
      <c r="BGM88" s="6">
        <v>35703</v>
      </c>
      <c r="BGN88" s="1">
        <v>27.6875</v>
      </c>
      <c r="BGO88" s="1">
        <v>11519000</v>
      </c>
      <c r="BGP88" s="3">
        <f t="shared" si="683"/>
        <v>318932312.5</v>
      </c>
      <c r="BGR88" s="6">
        <v>35703</v>
      </c>
      <c r="BGS88" s="1">
        <v>20.6875</v>
      </c>
      <c r="BGT88" s="1">
        <v>25756290</v>
      </c>
      <c r="BGU88" s="3">
        <f t="shared" si="684"/>
        <v>532833249.375</v>
      </c>
      <c r="BGZ88" s="3" t="str">
        <f t="shared" si="685"/>
        <v/>
      </c>
      <c r="BHE88" s="3" t="str">
        <f t="shared" si="686"/>
        <v/>
      </c>
      <c r="BHJ88" s="3" t="str">
        <f t="shared" si="687"/>
        <v/>
      </c>
      <c r="BHL88" s="6">
        <v>35703</v>
      </c>
      <c r="BHM88" s="1">
        <v>5.9531000000000001</v>
      </c>
      <c r="BHN88" s="1">
        <v>101460800</v>
      </c>
      <c r="BHO88" s="3">
        <f t="shared" si="688"/>
        <v>604006288.48000002</v>
      </c>
      <c r="BHQ88" s="6">
        <v>35703</v>
      </c>
      <c r="BHR88" s="1">
        <v>6.2778</v>
      </c>
      <c r="BHS88" s="1">
        <v>30374000</v>
      </c>
      <c r="BHT88" s="3">
        <f t="shared" si="689"/>
        <v>190681897.19999999</v>
      </c>
      <c r="BHV88" s="6">
        <v>35703</v>
      </c>
      <c r="BHW88" s="1">
        <v>14.625</v>
      </c>
      <c r="BHX88" s="1">
        <v>13306400</v>
      </c>
      <c r="BHY88" s="3">
        <f t="shared" si="690"/>
        <v>194606100</v>
      </c>
      <c r="BID88" s="3" t="str">
        <f t="shared" si="691"/>
        <v/>
      </c>
      <c r="BII88" s="3" t="str">
        <f t="shared" si="692"/>
        <v/>
      </c>
      <c r="BIK88" s="6">
        <v>35703</v>
      </c>
      <c r="BIL88" s="1">
        <v>3.2707999999999999</v>
      </c>
      <c r="BIM88" s="1">
        <v>49972800</v>
      </c>
      <c r="BIN88" s="3">
        <f t="shared" si="693"/>
        <v>163451034.24000001</v>
      </c>
      <c r="BIP88" s="6">
        <v>35703</v>
      </c>
      <c r="BIQ88" s="1">
        <v>14.8148</v>
      </c>
      <c r="BIR88" s="1">
        <v>198032519</v>
      </c>
      <c r="BIS88" s="3">
        <f t="shared" si="694"/>
        <v>2933812162.4812002</v>
      </c>
      <c r="BIU88" s="6">
        <v>35703</v>
      </c>
      <c r="BIV88" s="1">
        <v>26.75</v>
      </c>
      <c r="BIW88" s="1">
        <v>85394600</v>
      </c>
      <c r="BIX88" s="3">
        <f t="shared" si="695"/>
        <v>2284305550</v>
      </c>
      <c r="BIZ88" s="6">
        <v>35703</v>
      </c>
      <c r="BJA88" s="1">
        <v>3.3906000000000001</v>
      </c>
      <c r="BJB88" s="1">
        <v>124171200</v>
      </c>
      <c r="BJC88" s="3">
        <f t="shared" si="696"/>
        <v>421014870.72000003</v>
      </c>
      <c r="BJH88" s="3" t="str">
        <f t="shared" si="697"/>
        <v/>
      </c>
      <c r="BJJ88" s="6">
        <v>35703</v>
      </c>
      <c r="BJK88" s="1">
        <v>21.25</v>
      </c>
      <c r="BJL88" s="1">
        <v>123243600</v>
      </c>
      <c r="BJM88" s="3">
        <f t="shared" si="698"/>
        <v>2618926500</v>
      </c>
      <c r="BJR88" s="3" t="str">
        <f t="shared" si="699"/>
        <v/>
      </c>
      <c r="BJT88" s="6">
        <v>35703</v>
      </c>
      <c r="BJU88" s="1">
        <v>16.281300000000002</v>
      </c>
      <c r="BJV88" s="1">
        <v>304160868</v>
      </c>
      <c r="BJW88" s="3">
        <f t="shared" si="700"/>
        <v>4952134340.1684008</v>
      </c>
      <c r="BKB88" s="3" t="str">
        <f t="shared" si="701"/>
        <v/>
      </c>
      <c r="BKG88" s="3" t="str">
        <f t="shared" si="702"/>
        <v/>
      </c>
      <c r="BKI88" s="6">
        <v>35703</v>
      </c>
      <c r="BKJ88" s="1">
        <v>17.859400000000001</v>
      </c>
      <c r="BKK88" s="1">
        <v>138424400</v>
      </c>
      <c r="BKL88" s="3">
        <f t="shared" si="703"/>
        <v>2472176729.3600001</v>
      </c>
      <c r="BKQ88" s="3" t="str">
        <f t="shared" si="704"/>
        <v/>
      </c>
      <c r="BKV88" s="3" t="str">
        <f t="shared" si="705"/>
        <v/>
      </c>
      <c r="BKX88" s="6">
        <v>35703</v>
      </c>
      <c r="BKY88" s="1">
        <v>37.125</v>
      </c>
      <c r="BKZ88" s="1">
        <v>50199400</v>
      </c>
      <c r="BLA88" s="3">
        <f t="shared" si="706"/>
        <v>1863652725</v>
      </c>
      <c r="BLC88" s="6">
        <v>35703</v>
      </c>
      <c r="BLD88" s="1">
        <v>33.781300000000002</v>
      </c>
      <c r="BLE88" s="1">
        <v>281321000</v>
      </c>
      <c r="BLF88" s="3">
        <f t="shared" si="707"/>
        <v>9503389097.3000011</v>
      </c>
      <c r="BLH88" s="6">
        <v>35703</v>
      </c>
      <c r="BLI88" s="1">
        <v>34.81</v>
      </c>
      <c r="BLJ88" s="1">
        <v>3375550</v>
      </c>
      <c r="BLK88" s="3">
        <f t="shared" si="708"/>
        <v>117502895.50000001</v>
      </c>
      <c r="BLM88" s="6">
        <v>35703</v>
      </c>
      <c r="BLN88" s="1">
        <v>12.6563</v>
      </c>
      <c r="BLO88" s="1">
        <v>519677600</v>
      </c>
      <c r="BLP88" s="3">
        <f t="shared" si="709"/>
        <v>6577195608.8800001</v>
      </c>
      <c r="BLR88" s="6">
        <v>35703</v>
      </c>
      <c r="BLS88" s="1">
        <v>2.8437999999999999</v>
      </c>
      <c r="BLT88" s="1">
        <v>591652000</v>
      </c>
      <c r="BLU88" s="3">
        <f t="shared" si="710"/>
        <v>1682539957.5999999</v>
      </c>
      <c r="BLZ88" s="3" t="str">
        <f t="shared" si="711"/>
        <v/>
      </c>
      <c r="BME88" s="3" t="str">
        <f t="shared" si="712"/>
        <v/>
      </c>
      <c r="BMJ88" s="3" t="str">
        <f t="shared" si="713"/>
        <v/>
      </c>
      <c r="BML88" s="6">
        <v>35703</v>
      </c>
      <c r="BMM88" s="1">
        <v>15.520799999999999</v>
      </c>
      <c r="BMN88" s="1">
        <v>72096000</v>
      </c>
      <c r="BMO88" s="3">
        <f t="shared" si="714"/>
        <v>1118987596.8</v>
      </c>
      <c r="BMQ88" s="6">
        <v>35703</v>
      </c>
      <c r="BMR88" s="1">
        <v>40</v>
      </c>
      <c r="BMS88" s="1">
        <v>163857557</v>
      </c>
      <c r="BMT88" s="3">
        <f t="shared" si="715"/>
        <v>6554302280</v>
      </c>
      <c r="BMY88" s="3" t="str">
        <f t="shared" si="716"/>
        <v/>
      </c>
      <c r="BND88" s="3" t="str">
        <f t="shared" si="717"/>
        <v/>
      </c>
      <c r="BNF88" s="6">
        <v>35703</v>
      </c>
      <c r="BNG88" s="1">
        <v>23.1875</v>
      </c>
      <c r="BNH88" s="1">
        <v>71121749</v>
      </c>
      <c r="BNI88" s="3">
        <f t="shared" si="718"/>
        <v>1649135554.9375</v>
      </c>
      <c r="BNK88" s="6">
        <v>35703</v>
      </c>
      <c r="BNL88" s="1">
        <v>50.969000000000001</v>
      </c>
      <c r="BNM88" s="1">
        <v>24989200</v>
      </c>
      <c r="BNN88" s="3">
        <f t="shared" si="719"/>
        <v>1273674534.8</v>
      </c>
      <c r="BNP88" s="6">
        <v>35703</v>
      </c>
      <c r="BNQ88" s="1">
        <v>15.5</v>
      </c>
      <c r="BNR88" s="1">
        <v>416401500</v>
      </c>
      <c r="BNS88" s="3">
        <f t="shared" si="720"/>
        <v>6454223250</v>
      </c>
      <c r="BNX88" s="3" t="str">
        <f t="shared" si="721"/>
        <v/>
      </c>
      <c r="BNZ88" s="6">
        <v>35703</v>
      </c>
      <c r="BOA88" s="1">
        <v>9.6562999999999999</v>
      </c>
      <c r="BOB88" s="1">
        <v>216402800</v>
      </c>
      <c r="BOC88" s="3">
        <f t="shared" si="722"/>
        <v>2089650357.6399999</v>
      </c>
      <c r="BOH88" s="3" t="str">
        <f t="shared" si="723"/>
        <v/>
      </c>
      <c r="BOJ88" s="6">
        <v>35703</v>
      </c>
      <c r="BOK88" s="1">
        <v>12.3232</v>
      </c>
      <c r="BOL88" s="1">
        <v>380994364</v>
      </c>
      <c r="BOM88" s="3">
        <f t="shared" si="724"/>
        <v>4695069746.4448004</v>
      </c>
      <c r="BOR88" s="3" t="str">
        <f t="shared" si="725"/>
        <v/>
      </c>
      <c r="BOW88" s="3" t="str">
        <f t="shared" si="726"/>
        <v/>
      </c>
      <c r="BPB88" s="3" t="str">
        <f t="shared" si="727"/>
        <v/>
      </c>
      <c r="BPG88" s="3" t="str">
        <f t="shared" si="728"/>
        <v/>
      </c>
      <c r="BPI88" s="6">
        <v>35703</v>
      </c>
      <c r="BPJ88" s="1">
        <v>7.9443999999999999</v>
      </c>
      <c r="BPK88" s="1">
        <v>207695484</v>
      </c>
      <c r="BPL88" s="3">
        <f t="shared" si="729"/>
        <v>1650016003.0896001</v>
      </c>
      <c r="BPQ88" s="3" t="str">
        <f t="shared" si="730"/>
        <v/>
      </c>
      <c r="BPS88" s="6">
        <v>35703</v>
      </c>
      <c r="BPT88" s="1">
        <v>11.9063</v>
      </c>
      <c r="BPU88" s="1">
        <v>2486982400</v>
      </c>
      <c r="BPV88" s="3">
        <f t="shared" si="731"/>
        <v>29610758549.119999</v>
      </c>
      <c r="BQA88" s="3" t="str">
        <f t="shared" si="732"/>
        <v/>
      </c>
      <c r="BQF88" s="3" t="str">
        <f t="shared" si="733"/>
        <v/>
      </c>
      <c r="BQK88" s="3" t="str">
        <f t="shared" si="734"/>
        <v/>
      </c>
      <c r="BQM88" s="6">
        <v>35703</v>
      </c>
      <c r="BQN88" s="1">
        <v>6.3129999999999997</v>
      </c>
      <c r="BQO88" s="1">
        <v>760974733</v>
      </c>
      <c r="BQP88" s="3">
        <f t="shared" si="735"/>
        <v>4804033489.4289999</v>
      </c>
      <c r="BQU88" s="3" t="str">
        <f t="shared" si="736"/>
        <v/>
      </c>
      <c r="BQW88" s="6">
        <v>35703</v>
      </c>
      <c r="BQX88" s="1">
        <v>1.3867</v>
      </c>
      <c r="BQY88" s="1">
        <v>789504000</v>
      </c>
      <c r="BQZ88" s="3">
        <f t="shared" si="737"/>
        <v>1094805196.8</v>
      </c>
      <c r="BRE88" s="3" t="str">
        <f t="shared" si="738"/>
        <v/>
      </c>
      <c r="BRG88" s="6">
        <v>35703</v>
      </c>
      <c r="BRH88" s="1">
        <v>8.1181000000000001</v>
      </c>
      <c r="BRI88" s="1">
        <v>4117015800</v>
      </c>
      <c r="BRJ88" s="3">
        <f t="shared" si="739"/>
        <v>33422345965.98</v>
      </c>
      <c r="BRL88" s="6">
        <v>35703</v>
      </c>
      <c r="BRM88" s="1">
        <v>23.078099999999999</v>
      </c>
      <c r="BRN88" s="1">
        <v>4335861200</v>
      </c>
      <c r="BRO88" s="3">
        <f t="shared" si="740"/>
        <v>100063438359.72</v>
      </c>
      <c r="BRQ88" s="6">
        <v>35703</v>
      </c>
      <c r="BRR88" s="1">
        <v>6.0728999999999997</v>
      </c>
      <c r="BRS88" s="1">
        <v>2739615600</v>
      </c>
      <c r="BRT88" s="3">
        <f t="shared" si="741"/>
        <v>16637411577.24</v>
      </c>
      <c r="BRV88" s="6">
        <v>35703</v>
      </c>
      <c r="BRW88" s="1">
        <v>41.531300000000002</v>
      </c>
      <c r="BRX88" s="1">
        <v>146633280</v>
      </c>
      <c r="BRY88" s="3">
        <f t="shared" si="742"/>
        <v>6089870741.6640005</v>
      </c>
      <c r="BSD88" s="3" t="str">
        <f t="shared" si="743"/>
        <v/>
      </c>
      <c r="BSF88" s="6">
        <v>35703</v>
      </c>
      <c r="BSG88" s="1">
        <v>15.3125</v>
      </c>
      <c r="BSH88" s="1">
        <v>178998000</v>
      </c>
      <c r="BSI88" s="3">
        <f t="shared" si="744"/>
        <v>2740906875</v>
      </c>
      <c r="BSN88" s="3" t="str">
        <f t="shared" si="745"/>
        <v/>
      </c>
      <c r="BSS88" s="3" t="str">
        <f t="shared" si="746"/>
        <v/>
      </c>
      <c r="BSU88" s="6">
        <v>35703</v>
      </c>
      <c r="BSV88" s="1">
        <v>0.77459999999999996</v>
      </c>
      <c r="BSW88" s="1">
        <v>7000218400</v>
      </c>
      <c r="BSX88" s="3">
        <f t="shared" si="747"/>
        <v>5422369172.6399994</v>
      </c>
    </row>
    <row r="89" spans="5:1020 1025:1870" x14ac:dyDescent="0.2">
      <c r="E89" s="3" t="str">
        <f t="shared" si="374"/>
        <v/>
      </c>
      <c r="J89" s="3" t="str">
        <f t="shared" si="375"/>
        <v/>
      </c>
      <c r="O89" s="3" t="str">
        <f t="shared" si="376"/>
        <v/>
      </c>
      <c r="T89" s="3" t="str">
        <f t="shared" si="377"/>
        <v/>
      </c>
      <c r="Y89" s="3" t="str">
        <f t="shared" si="378"/>
        <v/>
      </c>
      <c r="AA89" s="6">
        <v>35611</v>
      </c>
      <c r="AB89" s="1">
        <v>5.4375010000000001</v>
      </c>
      <c r="AC89" s="1">
        <v>463667</v>
      </c>
      <c r="AD89" s="3">
        <f t="shared" si="379"/>
        <v>2521189.7761670002</v>
      </c>
      <c r="AF89" s="6">
        <v>35338</v>
      </c>
      <c r="AG89" s="1">
        <v>8.125</v>
      </c>
      <c r="AH89" s="1">
        <v>2823100</v>
      </c>
      <c r="AI89" s="3">
        <f t="shared" si="380"/>
        <v>22937687.5</v>
      </c>
      <c r="AN89" s="3" t="str">
        <f t="shared" si="381"/>
        <v/>
      </c>
      <c r="AS89" s="3" t="str">
        <f t="shared" si="382"/>
        <v/>
      </c>
      <c r="AX89" s="3" t="str">
        <f t="shared" si="383"/>
        <v/>
      </c>
      <c r="BC89" s="3" t="str">
        <f t="shared" si="384"/>
        <v/>
      </c>
      <c r="BH89" s="3" t="str">
        <f t="shared" si="385"/>
        <v/>
      </c>
      <c r="BM89" s="3" t="str">
        <f t="shared" si="386"/>
        <v/>
      </c>
      <c r="BR89" s="3" t="str">
        <f t="shared" si="387"/>
        <v/>
      </c>
      <c r="BW89" s="3" t="str">
        <f t="shared" si="388"/>
        <v/>
      </c>
      <c r="CB89" s="3" t="str">
        <f t="shared" si="389"/>
        <v/>
      </c>
      <c r="CG89" s="3" t="str">
        <f t="shared" si="390"/>
        <v/>
      </c>
      <c r="CL89" s="3" t="str">
        <f t="shared" si="391"/>
        <v/>
      </c>
      <c r="CQ89" s="3" t="str">
        <f t="shared" si="392"/>
        <v/>
      </c>
      <c r="CV89" s="3" t="str">
        <f t="shared" si="393"/>
        <v/>
      </c>
      <c r="DA89" s="3" t="str">
        <f t="shared" si="394"/>
        <v/>
      </c>
      <c r="DC89" s="6">
        <v>35611</v>
      </c>
      <c r="DD89" s="1">
        <v>11.875</v>
      </c>
      <c r="DE89" s="1">
        <v>413290</v>
      </c>
      <c r="DF89" s="3">
        <f t="shared" si="395"/>
        <v>4907818.75</v>
      </c>
      <c r="DK89" s="3" t="str">
        <f t="shared" si="396"/>
        <v/>
      </c>
      <c r="DP89" s="3" t="str">
        <f t="shared" si="397"/>
        <v/>
      </c>
      <c r="DU89" s="3" t="str">
        <f t="shared" si="398"/>
        <v/>
      </c>
      <c r="DZ89" s="3" t="str">
        <f t="shared" si="399"/>
        <v/>
      </c>
      <c r="EE89" s="3" t="str">
        <f t="shared" si="400"/>
        <v/>
      </c>
      <c r="EG89" s="6">
        <v>35611</v>
      </c>
      <c r="EH89" s="1">
        <v>1064.9998000000001</v>
      </c>
      <c r="EI89" s="1">
        <v>31494</v>
      </c>
      <c r="EJ89" s="3">
        <f t="shared" si="401"/>
        <v>33541103.701200001</v>
      </c>
      <c r="EO89" s="3" t="str">
        <f t="shared" si="402"/>
        <v/>
      </c>
      <c r="ET89" s="3" t="str">
        <f t="shared" si="403"/>
        <v/>
      </c>
      <c r="EY89" s="3" t="str">
        <f t="shared" si="404"/>
        <v/>
      </c>
      <c r="FD89" s="3" t="str">
        <f t="shared" si="405"/>
        <v/>
      </c>
      <c r="FI89" s="3" t="str">
        <f t="shared" si="406"/>
        <v/>
      </c>
      <c r="FN89" s="3" t="str">
        <f t="shared" si="407"/>
        <v/>
      </c>
      <c r="FP89" s="6">
        <v>35244</v>
      </c>
      <c r="FQ89" s="1">
        <v>0.1167</v>
      </c>
      <c r="FR89" s="1">
        <v>1440</v>
      </c>
      <c r="FS89" s="3">
        <f t="shared" si="408"/>
        <v>168.048</v>
      </c>
      <c r="FX89" s="3" t="str">
        <f t="shared" si="409"/>
        <v/>
      </c>
      <c r="GC89" s="3" t="str">
        <f t="shared" si="410"/>
        <v/>
      </c>
      <c r="GE89" s="6">
        <v>35520</v>
      </c>
      <c r="GF89" s="1">
        <v>4125000.4125000001</v>
      </c>
      <c r="GG89" s="1">
        <v>1</v>
      </c>
      <c r="GH89" s="3">
        <f t="shared" si="411"/>
        <v>4125000.4125000001</v>
      </c>
      <c r="GM89" s="3" t="str">
        <f t="shared" si="412"/>
        <v/>
      </c>
      <c r="GR89" s="3" t="str">
        <f t="shared" si="413"/>
        <v/>
      </c>
      <c r="GW89" s="3" t="str">
        <f t="shared" si="414"/>
        <v/>
      </c>
      <c r="HB89" s="3" t="str">
        <f t="shared" si="415"/>
        <v/>
      </c>
      <c r="HG89" s="3" t="str">
        <f t="shared" si="416"/>
        <v/>
      </c>
      <c r="HL89" s="3" t="str">
        <f t="shared" si="417"/>
        <v/>
      </c>
      <c r="HN89" s="6">
        <v>35611</v>
      </c>
      <c r="HO89" s="1">
        <v>3.75</v>
      </c>
      <c r="HP89" s="1">
        <v>777867</v>
      </c>
      <c r="HQ89" s="3">
        <f t="shared" si="418"/>
        <v>2917001.25</v>
      </c>
      <c r="HS89" s="6">
        <v>35611</v>
      </c>
      <c r="HT89" s="1">
        <v>15.75</v>
      </c>
      <c r="HU89" s="1">
        <v>265986</v>
      </c>
      <c r="HV89" s="3">
        <f t="shared" si="419"/>
        <v>4189279.5</v>
      </c>
      <c r="IA89" s="3" t="str">
        <f t="shared" si="420"/>
        <v/>
      </c>
      <c r="IC89" s="6">
        <v>35520</v>
      </c>
      <c r="ID89" s="1">
        <v>43.75</v>
      </c>
      <c r="IE89" s="1">
        <v>4192</v>
      </c>
      <c r="IF89" s="3">
        <f t="shared" si="421"/>
        <v>183400</v>
      </c>
      <c r="IH89" s="6">
        <v>35611</v>
      </c>
      <c r="II89" s="1">
        <v>66.5625</v>
      </c>
      <c r="IJ89" s="1">
        <v>1667</v>
      </c>
      <c r="IK89" s="3">
        <f t="shared" si="422"/>
        <v>110959.6875</v>
      </c>
      <c r="IP89" s="3" t="str">
        <f t="shared" si="423"/>
        <v/>
      </c>
      <c r="IU89" s="3" t="str">
        <f t="shared" si="424"/>
        <v/>
      </c>
      <c r="IZ89" s="3" t="str">
        <f t="shared" si="425"/>
        <v/>
      </c>
      <c r="JE89" s="3" t="str">
        <f t="shared" si="426"/>
        <v/>
      </c>
      <c r="JG89" s="6">
        <v>35611</v>
      </c>
      <c r="JH89" s="1">
        <v>111.875</v>
      </c>
      <c r="JI89" s="1">
        <v>2808180</v>
      </c>
      <c r="JJ89" s="3">
        <f t="shared" si="427"/>
        <v>314165137.5</v>
      </c>
      <c r="JO89" s="3" t="str">
        <f t="shared" si="428"/>
        <v/>
      </c>
      <c r="JT89" s="3" t="str">
        <f t="shared" si="429"/>
        <v/>
      </c>
      <c r="JY89" s="3" t="str">
        <f t="shared" si="430"/>
        <v/>
      </c>
      <c r="KA89" s="6">
        <v>34424</v>
      </c>
      <c r="KB89" s="1">
        <v>3.75</v>
      </c>
      <c r="KC89" s="1">
        <v>88000</v>
      </c>
      <c r="KD89" s="3">
        <f t="shared" si="431"/>
        <v>330000</v>
      </c>
      <c r="KI89" s="3" t="str">
        <f t="shared" si="432"/>
        <v/>
      </c>
      <c r="KN89" s="3" t="str">
        <f t="shared" si="433"/>
        <v/>
      </c>
      <c r="KS89" s="3" t="str">
        <f t="shared" si="434"/>
        <v/>
      </c>
      <c r="KX89" s="3" t="str">
        <f t="shared" si="435"/>
        <v/>
      </c>
      <c r="LC89" s="3" t="str">
        <f t="shared" si="436"/>
        <v/>
      </c>
      <c r="LH89" s="3" t="str">
        <f t="shared" si="437"/>
        <v/>
      </c>
      <c r="LM89" s="3" t="str">
        <f t="shared" si="438"/>
        <v/>
      </c>
      <c r="LO89" s="6">
        <v>35153</v>
      </c>
      <c r="LP89" s="1">
        <v>1.0625</v>
      </c>
      <c r="LQ89" s="1">
        <v>1200</v>
      </c>
      <c r="LR89" s="3">
        <f t="shared" si="439"/>
        <v>1275</v>
      </c>
      <c r="LW89" s="3" t="str">
        <f t="shared" si="440"/>
        <v/>
      </c>
      <c r="MB89" s="3" t="str">
        <f t="shared" si="441"/>
        <v/>
      </c>
      <c r="MG89" s="3" t="str">
        <f t="shared" si="442"/>
        <v/>
      </c>
      <c r="ML89" s="3" t="str">
        <f t="shared" si="443"/>
        <v/>
      </c>
      <c r="MQ89" s="3" t="str">
        <f t="shared" si="444"/>
        <v/>
      </c>
      <c r="MV89" s="3" t="str">
        <f t="shared" si="445"/>
        <v/>
      </c>
      <c r="NA89" s="3" t="str">
        <f t="shared" si="446"/>
        <v/>
      </c>
      <c r="NF89" s="3" t="str">
        <f t="shared" si="447"/>
        <v/>
      </c>
      <c r="NK89" s="3" t="str">
        <f t="shared" si="448"/>
        <v/>
      </c>
      <c r="NP89" s="3" t="str">
        <f t="shared" si="449"/>
        <v/>
      </c>
      <c r="NU89" s="3" t="str">
        <f t="shared" si="450"/>
        <v/>
      </c>
      <c r="NZ89" s="3" t="str">
        <f t="shared" si="451"/>
        <v/>
      </c>
      <c r="OB89" s="6">
        <v>35611</v>
      </c>
      <c r="OC89" s="1">
        <v>7</v>
      </c>
      <c r="OD89" s="1">
        <v>202100</v>
      </c>
      <c r="OE89" s="3">
        <f t="shared" si="452"/>
        <v>1414700</v>
      </c>
      <c r="OG89" s="6">
        <v>35611</v>
      </c>
      <c r="OH89" s="1">
        <v>37.5</v>
      </c>
      <c r="OI89" s="1">
        <v>25120</v>
      </c>
      <c r="OJ89" s="3">
        <f t="shared" si="453"/>
        <v>942000</v>
      </c>
      <c r="OO89" s="3" t="str">
        <f t="shared" si="454"/>
        <v/>
      </c>
      <c r="OQ89" s="6">
        <v>35611</v>
      </c>
      <c r="OR89" s="1">
        <v>8339.9992999999995</v>
      </c>
      <c r="OS89" s="1">
        <v>5927</v>
      </c>
      <c r="OT89" s="3">
        <f t="shared" si="455"/>
        <v>49431175.851099998</v>
      </c>
      <c r="OV89" s="6">
        <v>35611</v>
      </c>
      <c r="OW89" s="1">
        <v>9.875</v>
      </c>
      <c r="OX89" s="1">
        <v>1970400</v>
      </c>
      <c r="OY89" s="3">
        <f t="shared" si="456"/>
        <v>19457700</v>
      </c>
      <c r="PD89" s="3" t="str">
        <f t="shared" si="457"/>
        <v/>
      </c>
      <c r="PI89" s="3" t="str">
        <f t="shared" si="458"/>
        <v/>
      </c>
      <c r="PK89" s="6">
        <v>35520</v>
      </c>
      <c r="PL89" s="1">
        <v>0.375</v>
      </c>
      <c r="PM89" s="1">
        <v>53000</v>
      </c>
      <c r="PN89" s="3">
        <f t="shared" si="459"/>
        <v>19875</v>
      </c>
      <c r="PS89" s="3" t="str">
        <f t="shared" si="460"/>
        <v/>
      </c>
      <c r="PX89" s="3" t="str">
        <f t="shared" si="461"/>
        <v/>
      </c>
      <c r="QC89" s="3" t="str">
        <f t="shared" si="462"/>
        <v/>
      </c>
      <c r="QE89" s="6">
        <v>35611</v>
      </c>
      <c r="QF89" s="1">
        <v>1.375</v>
      </c>
      <c r="QG89" s="1">
        <v>351600</v>
      </c>
      <c r="QH89" s="3">
        <f t="shared" si="463"/>
        <v>483450</v>
      </c>
      <c r="QM89" s="3" t="str">
        <f t="shared" si="464"/>
        <v/>
      </c>
      <c r="QR89" s="3" t="str">
        <f t="shared" si="465"/>
        <v/>
      </c>
      <c r="QT89" s="6">
        <v>35611</v>
      </c>
      <c r="QU89" s="1">
        <v>165.625</v>
      </c>
      <c r="QV89" s="1">
        <v>109920</v>
      </c>
      <c r="QW89" s="3">
        <f t="shared" si="466"/>
        <v>18205500</v>
      </c>
      <c r="RB89" s="3" t="str">
        <f t="shared" si="467"/>
        <v/>
      </c>
      <c r="RG89" s="3" t="str">
        <f t="shared" si="468"/>
        <v/>
      </c>
      <c r="RL89" s="3" t="str">
        <f t="shared" si="469"/>
        <v/>
      </c>
      <c r="RQ89" s="3" t="str">
        <f t="shared" si="470"/>
        <v/>
      </c>
      <c r="RV89" s="3" t="str">
        <f t="shared" si="471"/>
        <v/>
      </c>
      <c r="SA89" s="3" t="str">
        <f t="shared" si="472"/>
        <v/>
      </c>
      <c r="SF89" s="3" t="str">
        <f t="shared" si="473"/>
        <v/>
      </c>
      <c r="SH89" s="6">
        <v>35611</v>
      </c>
      <c r="SI89" s="1">
        <v>6.25</v>
      </c>
      <c r="SJ89" s="1">
        <v>531030</v>
      </c>
      <c r="SK89" s="3">
        <f t="shared" si="474"/>
        <v>3318937.5</v>
      </c>
      <c r="SP89" s="3" t="str">
        <f t="shared" si="475"/>
        <v/>
      </c>
      <c r="SU89" s="3" t="str">
        <f t="shared" si="476"/>
        <v/>
      </c>
      <c r="SZ89" s="3" t="str">
        <f t="shared" si="477"/>
        <v/>
      </c>
      <c r="TE89" s="3" t="str">
        <f t="shared" si="478"/>
        <v/>
      </c>
      <c r="TJ89" s="3" t="str">
        <f t="shared" si="479"/>
        <v/>
      </c>
      <c r="TO89" s="3" t="str">
        <f t="shared" si="480"/>
        <v/>
      </c>
      <c r="TQ89" s="6">
        <v>35611</v>
      </c>
      <c r="TR89" s="1">
        <v>15.125</v>
      </c>
      <c r="TS89" s="1">
        <v>203073</v>
      </c>
      <c r="TT89" s="3">
        <f t="shared" si="481"/>
        <v>3071479.125</v>
      </c>
      <c r="TY89" s="3" t="str">
        <f t="shared" si="482"/>
        <v/>
      </c>
      <c r="UD89" s="3" t="str">
        <f t="shared" si="483"/>
        <v/>
      </c>
      <c r="UI89" s="3" t="str">
        <f t="shared" si="484"/>
        <v/>
      </c>
      <c r="UN89" s="3" t="str">
        <f t="shared" si="485"/>
        <v/>
      </c>
      <c r="UP89" s="6">
        <v>35611</v>
      </c>
      <c r="UQ89" s="1">
        <v>9.375</v>
      </c>
      <c r="UR89" s="1">
        <v>9200</v>
      </c>
      <c r="US89" s="3">
        <f t="shared" si="486"/>
        <v>86250</v>
      </c>
      <c r="UX89" s="3" t="str">
        <f t="shared" si="487"/>
        <v/>
      </c>
      <c r="VC89" s="3" t="str">
        <f t="shared" si="488"/>
        <v/>
      </c>
      <c r="VH89" s="3" t="str">
        <f t="shared" si="489"/>
        <v/>
      </c>
      <c r="VM89" s="3" t="str">
        <f t="shared" si="490"/>
        <v/>
      </c>
      <c r="VO89" s="6">
        <v>35611</v>
      </c>
      <c r="VP89" s="1">
        <v>828.125</v>
      </c>
      <c r="VQ89" s="1">
        <v>6787</v>
      </c>
      <c r="VR89" s="3">
        <f t="shared" si="491"/>
        <v>5620484.375</v>
      </c>
      <c r="VW89" s="3" t="str">
        <f t="shared" si="492"/>
        <v/>
      </c>
      <c r="WB89" s="3" t="str">
        <f t="shared" si="493"/>
        <v/>
      </c>
      <c r="WG89" s="3" t="str">
        <f t="shared" si="494"/>
        <v/>
      </c>
      <c r="WL89" s="3" t="str">
        <f t="shared" si="495"/>
        <v/>
      </c>
      <c r="WQ89" s="3" t="str">
        <f t="shared" si="496"/>
        <v/>
      </c>
      <c r="WV89" s="3" t="str">
        <f t="shared" si="497"/>
        <v/>
      </c>
      <c r="WX89" s="6">
        <v>35611</v>
      </c>
      <c r="WY89" s="1">
        <v>23.8125</v>
      </c>
      <c r="WZ89" s="1">
        <v>112109100</v>
      </c>
      <c r="XA89" s="3">
        <f t="shared" si="498"/>
        <v>2669597943.75</v>
      </c>
      <c r="XF89" s="3" t="str">
        <f t="shared" si="499"/>
        <v/>
      </c>
      <c r="XK89" s="3" t="str">
        <f t="shared" si="500"/>
        <v/>
      </c>
      <c r="XP89" s="3" t="str">
        <f t="shared" si="501"/>
        <v/>
      </c>
      <c r="XU89" s="3" t="str">
        <f t="shared" si="502"/>
        <v/>
      </c>
      <c r="XW89" s="6">
        <v>35611</v>
      </c>
      <c r="XX89" s="1">
        <v>17650</v>
      </c>
      <c r="XY89" s="1">
        <v>9254</v>
      </c>
      <c r="XZ89" s="3">
        <f t="shared" si="503"/>
        <v>163333100</v>
      </c>
      <c r="YE89" s="3" t="str">
        <f t="shared" si="504"/>
        <v/>
      </c>
      <c r="YJ89" s="3" t="str">
        <f t="shared" si="505"/>
        <v/>
      </c>
      <c r="YL89" s="6">
        <v>35611</v>
      </c>
      <c r="YM89" s="1">
        <v>9.125</v>
      </c>
      <c r="YN89" s="1">
        <v>1846600</v>
      </c>
      <c r="YO89" s="3">
        <f t="shared" si="506"/>
        <v>16850225</v>
      </c>
      <c r="YT89" s="3" t="str">
        <f t="shared" si="507"/>
        <v/>
      </c>
      <c r="YY89" s="3" t="str">
        <f t="shared" si="508"/>
        <v/>
      </c>
      <c r="ZD89" s="3" t="str">
        <f t="shared" si="509"/>
        <v/>
      </c>
      <c r="ZI89" s="3" t="str">
        <f t="shared" si="510"/>
        <v/>
      </c>
      <c r="ZN89" s="3" t="str">
        <f t="shared" si="511"/>
        <v/>
      </c>
      <c r="ZS89" s="3" t="str">
        <f t="shared" si="512"/>
        <v/>
      </c>
      <c r="ZX89" s="3" t="str">
        <f t="shared" si="513"/>
        <v/>
      </c>
      <c r="AAC89" s="3" t="str">
        <f t="shared" si="514"/>
        <v/>
      </c>
      <c r="AAH89" s="3" t="str">
        <f t="shared" si="515"/>
        <v/>
      </c>
      <c r="AAM89" s="3" t="str">
        <f t="shared" si="516"/>
        <v/>
      </c>
      <c r="AAR89" s="3" t="str">
        <f t="shared" si="517"/>
        <v/>
      </c>
      <c r="AAW89" s="3" t="str">
        <f t="shared" si="518"/>
        <v/>
      </c>
      <c r="ABB89" s="3" t="str">
        <f t="shared" si="519"/>
        <v/>
      </c>
      <c r="ABG89" s="3" t="str">
        <f t="shared" si="520"/>
        <v/>
      </c>
      <c r="ABL89" s="3" t="str">
        <f t="shared" si="521"/>
        <v/>
      </c>
      <c r="ABN89" s="6">
        <v>35611</v>
      </c>
      <c r="ABO89" s="1">
        <v>12</v>
      </c>
      <c r="ABP89" s="1">
        <v>1454900</v>
      </c>
      <c r="ABQ89" s="3">
        <f t="shared" si="522"/>
        <v>17458800</v>
      </c>
      <c r="ABV89" s="3" t="str">
        <f t="shared" si="523"/>
        <v/>
      </c>
      <c r="ABX89" s="6">
        <v>35611</v>
      </c>
      <c r="ABY89" s="1">
        <v>15</v>
      </c>
      <c r="ABZ89" s="1">
        <v>196740</v>
      </c>
      <c r="ACA89" s="3">
        <f t="shared" si="524"/>
        <v>2951100</v>
      </c>
      <c r="ACF89" s="3" t="str">
        <f t="shared" si="525"/>
        <v/>
      </c>
      <c r="ACK89" s="3" t="str">
        <f t="shared" si="526"/>
        <v/>
      </c>
      <c r="ACP89" s="3" t="str">
        <f t="shared" si="527"/>
        <v/>
      </c>
      <c r="ACU89" s="3" t="str">
        <f t="shared" si="528"/>
        <v/>
      </c>
      <c r="ACZ89" s="3" t="str">
        <f t="shared" si="529"/>
        <v/>
      </c>
      <c r="ADB89" s="6">
        <v>35611</v>
      </c>
      <c r="ADC89" s="1">
        <v>4.3125</v>
      </c>
      <c r="ADD89" s="1">
        <v>10184900</v>
      </c>
      <c r="ADE89" s="3">
        <f t="shared" si="530"/>
        <v>43922381.25</v>
      </c>
      <c r="ADG89" s="6">
        <v>35611</v>
      </c>
      <c r="ADH89" s="1">
        <v>8.5625</v>
      </c>
      <c r="ADI89" s="1">
        <v>46079800</v>
      </c>
      <c r="ADJ89" s="3">
        <f t="shared" si="531"/>
        <v>394558287.5</v>
      </c>
      <c r="ADO89" s="3" t="str">
        <f t="shared" si="532"/>
        <v/>
      </c>
      <c r="ADT89" s="3" t="str">
        <f t="shared" si="533"/>
        <v/>
      </c>
      <c r="ADY89" s="3" t="str">
        <f t="shared" si="534"/>
        <v/>
      </c>
      <c r="AED89" s="3" t="str">
        <f t="shared" si="535"/>
        <v/>
      </c>
      <c r="AEF89" s="6">
        <v>35611</v>
      </c>
      <c r="AEG89" s="1">
        <v>5.2765000000000004</v>
      </c>
      <c r="AEH89" s="1">
        <v>171138</v>
      </c>
      <c r="AEI89" s="3">
        <f t="shared" si="536"/>
        <v>903009.65700000012</v>
      </c>
      <c r="AEN89" s="3" t="str">
        <f t="shared" si="537"/>
        <v/>
      </c>
      <c r="AES89" s="3" t="str">
        <f t="shared" si="538"/>
        <v/>
      </c>
      <c r="AEX89" s="3" t="str">
        <f t="shared" si="539"/>
        <v/>
      </c>
      <c r="AEZ89" s="6">
        <v>35611</v>
      </c>
      <c r="AFA89" s="1">
        <v>6.6391999999999998</v>
      </c>
      <c r="AFB89" s="1">
        <v>23908400</v>
      </c>
      <c r="AFC89" s="3">
        <f t="shared" si="540"/>
        <v>158732649.28</v>
      </c>
      <c r="AFH89" s="3" t="str">
        <f t="shared" si="541"/>
        <v/>
      </c>
      <c r="AFM89" s="3" t="str">
        <f t="shared" si="542"/>
        <v/>
      </c>
      <c r="AFR89" s="3" t="str">
        <f t="shared" si="543"/>
        <v/>
      </c>
      <c r="AFW89" s="3" t="str">
        <f t="shared" si="544"/>
        <v/>
      </c>
      <c r="AGB89" s="3" t="str">
        <f t="shared" si="545"/>
        <v/>
      </c>
      <c r="AGD89" s="6">
        <v>35611</v>
      </c>
      <c r="AGE89" s="1">
        <v>7.0864000000000003</v>
      </c>
      <c r="AGF89" s="1">
        <v>1598000</v>
      </c>
      <c r="AGG89" s="3">
        <f t="shared" si="546"/>
        <v>11324067.200000001</v>
      </c>
      <c r="AGL89" s="3" t="str">
        <f t="shared" si="547"/>
        <v/>
      </c>
      <c r="AGQ89" s="3" t="str">
        <f t="shared" si="548"/>
        <v/>
      </c>
      <c r="AGV89" s="3" t="str">
        <f t="shared" si="549"/>
        <v/>
      </c>
      <c r="AHA89" s="3" t="str">
        <f t="shared" si="550"/>
        <v/>
      </c>
      <c r="AHC89" s="6">
        <v>35611</v>
      </c>
      <c r="AHD89" s="1">
        <v>6</v>
      </c>
      <c r="AHE89" s="1">
        <v>2799000</v>
      </c>
      <c r="AHF89" s="3">
        <f t="shared" si="551"/>
        <v>16794000</v>
      </c>
      <c r="AHK89" s="3" t="str">
        <f t="shared" si="552"/>
        <v/>
      </c>
      <c r="AHP89" s="3" t="str">
        <f t="shared" si="553"/>
        <v/>
      </c>
      <c r="AHU89" s="3" t="str">
        <f t="shared" si="554"/>
        <v/>
      </c>
      <c r="AHZ89" s="3" t="str">
        <f t="shared" si="555"/>
        <v/>
      </c>
      <c r="AIE89" s="3" t="str">
        <f t="shared" si="556"/>
        <v/>
      </c>
      <c r="AIJ89" s="3" t="str">
        <f t="shared" si="557"/>
        <v/>
      </c>
      <c r="AIO89" s="3" t="str">
        <f t="shared" si="558"/>
        <v/>
      </c>
      <c r="AIT89" s="3" t="str">
        <f t="shared" si="559"/>
        <v/>
      </c>
      <c r="AIY89" s="3" t="str">
        <f t="shared" si="560"/>
        <v/>
      </c>
      <c r="AJD89" s="3" t="str">
        <f t="shared" si="561"/>
        <v/>
      </c>
      <c r="AJI89" s="3" t="str">
        <f t="shared" si="562"/>
        <v/>
      </c>
      <c r="AJN89" s="3" t="str">
        <f t="shared" si="563"/>
        <v/>
      </c>
      <c r="AJS89" s="3" t="str">
        <f t="shared" si="564"/>
        <v/>
      </c>
      <c r="AJX89" s="3" t="str">
        <f t="shared" si="565"/>
        <v/>
      </c>
      <c r="AKC89" s="3" t="str">
        <f t="shared" si="566"/>
        <v/>
      </c>
      <c r="AKH89" s="3" t="str">
        <f t="shared" si="567"/>
        <v/>
      </c>
      <c r="AKM89" s="3" t="str">
        <f t="shared" si="568"/>
        <v/>
      </c>
      <c r="AKR89" s="3" t="str">
        <f t="shared" si="569"/>
        <v/>
      </c>
      <c r="AKW89" s="3" t="str">
        <f t="shared" si="570"/>
        <v/>
      </c>
      <c r="ALB89" s="3" t="str">
        <f t="shared" si="571"/>
        <v/>
      </c>
      <c r="ALG89" s="3" t="str">
        <f t="shared" si="572"/>
        <v/>
      </c>
      <c r="ALI89" s="6">
        <v>35611</v>
      </c>
      <c r="ALJ89" s="1">
        <v>5.125</v>
      </c>
      <c r="ALK89" s="1">
        <v>10632800</v>
      </c>
      <c r="ALL89" s="3">
        <f t="shared" si="573"/>
        <v>54493100</v>
      </c>
      <c r="ALQ89" s="3" t="str">
        <f t="shared" si="574"/>
        <v/>
      </c>
      <c r="ALV89" s="3" t="str">
        <f t="shared" si="575"/>
        <v/>
      </c>
      <c r="AMA89" s="3" t="str">
        <f t="shared" si="576"/>
        <v/>
      </c>
      <c r="AMF89" s="3" t="str">
        <f t="shared" si="577"/>
        <v/>
      </c>
      <c r="AMK89" s="3" t="str">
        <f t="shared" si="578"/>
        <v/>
      </c>
      <c r="AMP89" s="3" t="str">
        <f t="shared" si="579"/>
        <v/>
      </c>
      <c r="AMU89" s="3" t="str">
        <f t="shared" si="580"/>
        <v/>
      </c>
      <c r="AMZ89" s="3" t="str">
        <f t="shared" si="581"/>
        <v/>
      </c>
      <c r="ANB89" s="6">
        <v>35611</v>
      </c>
      <c r="ANC89" s="1">
        <v>7</v>
      </c>
      <c r="AND89" s="1">
        <v>1101800</v>
      </c>
      <c r="ANE89" s="3">
        <f t="shared" si="582"/>
        <v>7712600</v>
      </c>
      <c r="ANJ89" s="3" t="str">
        <f t="shared" si="583"/>
        <v/>
      </c>
      <c r="ANO89" s="3" t="str">
        <f t="shared" si="584"/>
        <v/>
      </c>
      <c r="ANT89" s="3" t="str">
        <f t="shared" si="585"/>
        <v/>
      </c>
      <c r="ANY89" s="3" t="str">
        <f t="shared" si="586"/>
        <v/>
      </c>
      <c r="AOD89" s="3" t="str">
        <f t="shared" si="587"/>
        <v/>
      </c>
      <c r="AOI89" s="3" t="str">
        <f t="shared" si="588"/>
        <v/>
      </c>
      <c r="AOK89" s="6">
        <v>35611</v>
      </c>
      <c r="AOL89" s="1">
        <v>640</v>
      </c>
      <c r="AOM89" s="1">
        <v>43911</v>
      </c>
      <c r="AON89" s="3">
        <f t="shared" si="589"/>
        <v>28103040</v>
      </c>
      <c r="AOS89" s="3" t="str">
        <f t="shared" si="590"/>
        <v/>
      </c>
      <c r="AOX89" s="3" t="str">
        <f t="shared" si="591"/>
        <v/>
      </c>
      <c r="APC89" s="3" t="str">
        <f t="shared" si="592"/>
        <v/>
      </c>
      <c r="APH89" s="3" t="str">
        <f t="shared" si="593"/>
        <v/>
      </c>
      <c r="APM89" s="3" t="str">
        <f t="shared" si="594"/>
        <v/>
      </c>
      <c r="APR89" s="3" t="str">
        <f t="shared" si="595"/>
        <v/>
      </c>
      <c r="APW89" s="3" t="str">
        <f t="shared" si="596"/>
        <v/>
      </c>
      <c r="AQB89" s="3" t="str">
        <f t="shared" si="597"/>
        <v/>
      </c>
      <c r="AQG89" s="3" t="str">
        <f t="shared" si="598"/>
        <v/>
      </c>
      <c r="AQL89" s="3" t="str">
        <f t="shared" si="599"/>
        <v/>
      </c>
      <c r="AQQ89" s="3" t="str">
        <f t="shared" si="600"/>
        <v/>
      </c>
      <c r="AQS89" s="6">
        <v>35611</v>
      </c>
      <c r="AQT89" s="1">
        <v>2.625</v>
      </c>
      <c r="AQU89" s="1">
        <v>2126400</v>
      </c>
      <c r="AQV89" s="3">
        <f t="shared" si="601"/>
        <v>5581800</v>
      </c>
      <c r="ARA89" s="3" t="str">
        <f t="shared" si="602"/>
        <v/>
      </c>
      <c r="ARF89" s="3" t="str">
        <f t="shared" si="603"/>
        <v/>
      </c>
      <c r="ARK89" s="3" t="str">
        <f t="shared" si="604"/>
        <v/>
      </c>
      <c r="ARP89" s="3" t="str">
        <f t="shared" si="605"/>
        <v/>
      </c>
      <c r="ARU89" s="3" t="str">
        <f t="shared" si="606"/>
        <v/>
      </c>
      <c r="ARZ89" s="3" t="str">
        <f t="shared" si="607"/>
        <v/>
      </c>
      <c r="ASE89" s="3" t="str">
        <f t="shared" si="608"/>
        <v/>
      </c>
      <c r="ASJ89" s="3" t="str">
        <f t="shared" si="609"/>
        <v/>
      </c>
      <c r="ASO89" s="3" t="str">
        <f t="shared" si="610"/>
        <v/>
      </c>
      <c r="AST89" s="3" t="str">
        <f t="shared" si="611"/>
        <v/>
      </c>
      <c r="ASY89" s="3" t="str">
        <f t="shared" si="612"/>
        <v/>
      </c>
      <c r="ATD89" s="3" t="str">
        <f t="shared" si="613"/>
        <v/>
      </c>
      <c r="ATI89" s="3" t="str">
        <f t="shared" si="614"/>
        <v/>
      </c>
      <c r="ATN89" s="3" t="str">
        <f t="shared" si="615"/>
        <v/>
      </c>
      <c r="ATS89" s="3" t="str">
        <f t="shared" si="616"/>
        <v/>
      </c>
      <c r="ATX89" s="3" t="str">
        <f t="shared" si="617"/>
        <v/>
      </c>
      <c r="ATZ89" s="6">
        <v>35611</v>
      </c>
      <c r="AUA89" s="1">
        <v>8.75</v>
      </c>
      <c r="AUB89" s="1">
        <v>516000</v>
      </c>
      <c r="AUC89" s="3">
        <f t="shared" si="618"/>
        <v>4515000</v>
      </c>
      <c r="AUH89" s="3" t="str">
        <f t="shared" si="619"/>
        <v/>
      </c>
      <c r="AUM89" s="3" t="str">
        <f t="shared" si="620"/>
        <v/>
      </c>
      <c r="AUR89" s="3" t="str">
        <f t="shared" si="621"/>
        <v/>
      </c>
      <c r="AUW89" s="3" t="str">
        <f t="shared" si="622"/>
        <v/>
      </c>
      <c r="AVB89" s="3" t="str">
        <f t="shared" si="623"/>
        <v/>
      </c>
      <c r="AVD89" s="6">
        <v>35611</v>
      </c>
      <c r="AVE89" s="1">
        <v>11.625</v>
      </c>
      <c r="AVF89" s="1">
        <v>73653200</v>
      </c>
      <c r="AVG89" s="3">
        <f t="shared" si="624"/>
        <v>856218450</v>
      </c>
      <c r="AVI89" s="6">
        <v>35611</v>
      </c>
      <c r="AVJ89" s="1">
        <v>8.3542000000000005</v>
      </c>
      <c r="AVK89" s="1">
        <v>2298000</v>
      </c>
      <c r="AVL89" s="3">
        <f t="shared" si="625"/>
        <v>19197951.600000001</v>
      </c>
      <c r="AVQ89" s="3" t="str">
        <f t="shared" si="626"/>
        <v/>
      </c>
      <c r="AVV89" s="3" t="str">
        <f t="shared" si="627"/>
        <v/>
      </c>
      <c r="AWA89" s="3" t="str">
        <f t="shared" si="628"/>
        <v/>
      </c>
      <c r="AWF89" s="3" t="str">
        <f t="shared" si="629"/>
        <v/>
      </c>
      <c r="AWK89" s="3" t="str">
        <f t="shared" si="630"/>
        <v/>
      </c>
      <c r="AWP89" s="3" t="str">
        <f t="shared" si="631"/>
        <v/>
      </c>
      <c r="AWU89" s="3" t="str">
        <f t="shared" si="632"/>
        <v/>
      </c>
      <c r="AWZ89" s="3" t="str">
        <f t="shared" si="633"/>
        <v/>
      </c>
      <c r="AXE89" s="3" t="str">
        <f t="shared" si="634"/>
        <v/>
      </c>
      <c r="AXG89" s="6">
        <v>35611</v>
      </c>
      <c r="AXH89" s="1">
        <v>1.5625</v>
      </c>
      <c r="AXI89" s="1">
        <v>2298400</v>
      </c>
      <c r="AXJ89" s="3">
        <f t="shared" si="635"/>
        <v>3591250</v>
      </c>
      <c r="AXO89" s="3" t="str">
        <f t="shared" si="636"/>
        <v/>
      </c>
      <c r="AXT89" s="3" t="str">
        <f t="shared" si="637"/>
        <v/>
      </c>
      <c r="AXY89" s="3" t="str">
        <f t="shared" si="638"/>
        <v/>
      </c>
      <c r="AYD89" s="3" t="str">
        <f t="shared" si="639"/>
        <v/>
      </c>
      <c r="AYF89" s="6">
        <v>35611</v>
      </c>
      <c r="AYG89" s="1">
        <v>47.25</v>
      </c>
      <c r="AYH89" s="1">
        <v>28382700</v>
      </c>
      <c r="AYI89" s="3">
        <f t="shared" si="640"/>
        <v>1341082575</v>
      </c>
      <c r="AYN89" s="3" t="str">
        <f t="shared" si="641"/>
        <v/>
      </c>
      <c r="AYP89" s="6">
        <v>35611</v>
      </c>
      <c r="AYQ89" s="1">
        <v>11.0625</v>
      </c>
      <c r="AYR89" s="1">
        <v>1449200</v>
      </c>
      <c r="AYS89" s="3">
        <f t="shared" si="642"/>
        <v>16031775</v>
      </c>
      <c r="AYX89" s="3" t="str">
        <f t="shared" si="643"/>
        <v/>
      </c>
      <c r="AYZ89" s="6">
        <v>35611</v>
      </c>
      <c r="AZA89" s="1">
        <v>16.558599999999998</v>
      </c>
      <c r="AZB89" s="1">
        <v>30015400</v>
      </c>
      <c r="AZC89" s="3">
        <f t="shared" si="644"/>
        <v>497013002.43999994</v>
      </c>
      <c r="AZH89" s="3" t="str">
        <f t="shared" si="645"/>
        <v/>
      </c>
      <c r="AZM89" s="3" t="str">
        <f t="shared" si="646"/>
        <v/>
      </c>
      <c r="AZR89" s="3" t="str">
        <f t="shared" si="647"/>
        <v/>
      </c>
      <c r="AZT89" s="6">
        <v>35611</v>
      </c>
      <c r="AZU89" s="1">
        <v>3.4062999999999999</v>
      </c>
      <c r="AZV89" s="1">
        <v>13861200</v>
      </c>
      <c r="AZW89" s="3">
        <f t="shared" si="648"/>
        <v>47215405.559999995</v>
      </c>
      <c r="BAB89" s="3" t="str">
        <f t="shared" si="649"/>
        <v/>
      </c>
      <c r="BAG89" s="3" t="str">
        <f t="shared" si="650"/>
        <v/>
      </c>
      <c r="BAL89" s="3" t="str">
        <f t="shared" si="651"/>
        <v/>
      </c>
      <c r="BAQ89" s="3" t="str">
        <f t="shared" si="652"/>
        <v/>
      </c>
      <c r="BAV89" s="3" t="str">
        <f t="shared" si="653"/>
        <v/>
      </c>
      <c r="BBA89" s="3" t="str">
        <f t="shared" si="654"/>
        <v/>
      </c>
      <c r="BBF89" s="3" t="str">
        <f t="shared" si="655"/>
        <v/>
      </c>
      <c r="BBK89" s="3" t="str">
        <f t="shared" si="656"/>
        <v/>
      </c>
      <c r="BBP89" s="3" t="str">
        <f t="shared" si="657"/>
        <v/>
      </c>
      <c r="BBU89" s="3" t="str">
        <f t="shared" si="658"/>
        <v/>
      </c>
      <c r="BBW89" s="6">
        <v>35611</v>
      </c>
      <c r="BBX89" s="1">
        <v>47.625</v>
      </c>
      <c r="BBY89" s="1">
        <v>25979339</v>
      </c>
      <c r="BBZ89" s="3">
        <f t="shared" si="659"/>
        <v>1237266019.875</v>
      </c>
      <c r="BCE89" s="3" t="str">
        <f t="shared" si="660"/>
        <v/>
      </c>
      <c r="BCJ89" s="3" t="str">
        <f t="shared" si="661"/>
        <v/>
      </c>
      <c r="BCO89" s="3" t="str">
        <f t="shared" si="662"/>
        <v/>
      </c>
      <c r="BCT89" s="3" t="str">
        <f t="shared" si="663"/>
        <v/>
      </c>
      <c r="BCY89" s="3" t="str">
        <f t="shared" si="664"/>
        <v/>
      </c>
      <c r="BDD89" s="3" t="str">
        <f t="shared" si="665"/>
        <v/>
      </c>
      <c r="BDI89" s="3" t="str">
        <f t="shared" si="666"/>
        <v/>
      </c>
      <c r="BDN89" s="3" t="str">
        <f t="shared" si="667"/>
        <v/>
      </c>
      <c r="BDS89" s="3" t="str">
        <f t="shared" si="668"/>
        <v/>
      </c>
      <c r="BDU89" s="6">
        <v>35611</v>
      </c>
      <c r="BDV89" s="1">
        <v>12.375</v>
      </c>
      <c r="BDW89" s="1">
        <v>6701000</v>
      </c>
      <c r="BDX89" s="3">
        <f t="shared" si="669"/>
        <v>82924875</v>
      </c>
      <c r="BDZ89" s="6">
        <v>35611</v>
      </c>
      <c r="BEA89" s="1">
        <v>10.5</v>
      </c>
      <c r="BEB89" s="1">
        <v>100500000</v>
      </c>
      <c r="BEC89" s="3">
        <f t="shared" si="670"/>
        <v>1055250000</v>
      </c>
      <c r="BEH89" s="3" t="str">
        <f t="shared" si="671"/>
        <v/>
      </c>
      <c r="BEM89" s="3" t="str">
        <f t="shared" si="672"/>
        <v/>
      </c>
      <c r="BER89" s="3" t="str">
        <f t="shared" si="673"/>
        <v/>
      </c>
      <c r="BET89" s="6">
        <v>35611</v>
      </c>
      <c r="BEU89" s="1">
        <v>10.6875</v>
      </c>
      <c r="BEV89" s="1">
        <v>75479600</v>
      </c>
      <c r="BEW89" s="3">
        <f t="shared" si="674"/>
        <v>806688225</v>
      </c>
      <c r="BEY89" s="6">
        <v>35611</v>
      </c>
      <c r="BEZ89" s="1">
        <v>13.2037</v>
      </c>
      <c r="BFA89" s="1">
        <v>4581563</v>
      </c>
      <c r="BFB89" s="3">
        <f t="shared" si="675"/>
        <v>60493583.383099996</v>
      </c>
      <c r="BFG89" s="3" t="str">
        <f t="shared" si="676"/>
        <v/>
      </c>
      <c r="BFL89" s="3" t="str">
        <f t="shared" si="677"/>
        <v/>
      </c>
      <c r="BFQ89" s="3" t="str">
        <f t="shared" si="678"/>
        <v/>
      </c>
      <c r="BFS89" s="6">
        <v>35611</v>
      </c>
      <c r="BFT89" s="1">
        <v>2.3075000000000001</v>
      </c>
      <c r="BFU89" s="1">
        <v>69638100</v>
      </c>
      <c r="BFV89" s="3">
        <f t="shared" si="679"/>
        <v>160689915.75</v>
      </c>
      <c r="BGA89" s="3" t="str">
        <f t="shared" si="680"/>
        <v/>
      </c>
      <c r="BGF89" s="3" t="str">
        <f t="shared" si="681"/>
        <v/>
      </c>
      <c r="BGK89" s="3" t="str">
        <f t="shared" si="682"/>
        <v/>
      </c>
      <c r="BGM89" s="6">
        <v>35611</v>
      </c>
      <c r="BGN89" s="1">
        <v>22.25</v>
      </c>
      <c r="BGO89" s="1">
        <v>13808600</v>
      </c>
      <c r="BGP89" s="3">
        <f t="shared" si="683"/>
        <v>307241350</v>
      </c>
      <c r="BGR89" s="6">
        <v>35611</v>
      </c>
      <c r="BGS89" s="1">
        <v>15.6875</v>
      </c>
      <c r="BGT89" s="1">
        <v>25543800</v>
      </c>
      <c r="BGU89" s="3">
        <f t="shared" si="684"/>
        <v>400718362.5</v>
      </c>
      <c r="BGZ89" s="3" t="str">
        <f t="shared" si="685"/>
        <v/>
      </c>
      <c r="BHE89" s="3" t="str">
        <f t="shared" si="686"/>
        <v/>
      </c>
      <c r="BHJ89" s="3" t="str">
        <f t="shared" si="687"/>
        <v/>
      </c>
      <c r="BHL89" s="6">
        <v>35611</v>
      </c>
      <c r="BHM89" s="1">
        <v>3.375</v>
      </c>
      <c r="BHN89" s="1">
        <v>79664000</v>
      </c>
      <c r="BHO89" s="3">
        <f t="shared" si="688"/>
        <v>268866000</v>
      </c>
      <c r="BHQ89" s="6">
        <v>35611</v>
      </c>
      <c r="BHR89" s="1">
        <v>5.4820000000000002</v>
      </c>
      <c r="BHS89" s="1">
        <v>29783600</v>
      </c>
      <c r="BHT89" s="3">
        <f t="shared" si="689"/>
        <v>163273695.20000002</v>
      </c>
      <c r="BHV89" s="6">
        <v>35611</v>
      </c>
      <c r="BHW89" s="1">
        <v>11.313000000000001</v>
      </c>
      <c r="BHX89" s="1">
        <v>10468800</v>
      </c>
      <c r="BHY89" s="3">
        <f t="shared" si="690"/>
        <v>118433534.40000001</v>
      </c>
      <c r="BID89" s="3" t="str">
        <f t="shared" si="691"/>
        <v/>
      </c>
      <c r="BII89" s="3" t="str">
        <f t="shared" si="692"/>
        <v/>
      </c>
      <c r="BIK89" s="6">
        <v>35611</v>
      </c>
      <c r="BIL89" s="1">
        <v>2.9582999999999999</v>
      </c>
      <c r="BIM89" s="1">
        <v>45756000</v>
      </c>
      <c r="BIN89" s="3">
        <f t="shared" si="693"/>
        <v>135359974.79999998</v>
      </c>
      <c r="BIP89" s="6">
        <v>35611</v>
      </c>
      <c r="BIQ89" s="1">
        <v>11.5185</v>
      </c>
      <c r="BIR89" s="1">
        <v>194996700</v>
      </c>
      <c r="BIS89" s="3">
        <f t="shared" si="694"/>
        <v>2246069488.9499998</v>
      </c>
      <c r="BIU89" s="6">
        <v>35611</v>
      </c>
      <c r="BIV89" s="1">
        <v>16.75</v>
      </c>
      <c r="BIW89" s="1">
        <v>103048200</v>
      </c>
      <c r="BIX89" s="3">
        <f t="shared" si="695"/>
        <v>1726057350</v>
      </c>
      <c r="BIZ89" s="6">
        <v>35611</v>
      </c>
      <c r="BJA89" s="1">
        <v>2.375</v>
      </c>
      <c r="BJB89" s="1">
        <v>130571200</v>
      </c>
      <c r="BJC89" s="3">
        <f t="shared" si="696"/>
        <v>310106600</v>
      </c>
      <c r="BJH89" s="3" t="str">
        <f t="shared" si="697"/>
        <v/>
      </c>
      <c r="BJJ89" s="6">
        <v>35611</v>
      </c>
      <c r="BJK89" s="1">
        <v>18.375</v>
      </c>
      <c r="BJL89" s="1">
        <v>86179600</v>
      </c>
      <c r="BJM89" s="3">
        <f t="shared" si="698"/>
        <v>1583550150</v>
      </c>
      <c r="BJR89" s="3" t="str">
        <f t="shared" si="699"/>
        <v/>
      </c>
      <c r="BJT89" s="6">
        <v>35611</v>
      </c>
      <c r="BJU89" s="1">
        <v>17.9375</v>
      </c>
      <c r="BJV89" s="1">
        <v>328506600</v>
      </c>
      <c r="BJW89" s="3">
        <f t="shared" si="700"/>
        <v>5892587137.5</v>
      </c>
      <c r="BKB89" s="3" t="str">
        <f t="shared" si="701"/>
        <v/>
      </c>
      <c r="BKG89" s="3" t="str">
        <f t="shared" si="702"/>
        <v/>
      </c>
      <c r="BKI89" s="6">
        <v>35611</v>
      </c>
      <c r="BKJ89" s="1">
        <v>14.2188</v>
      </c>
      <c r="BKK89" s="1">
        <v>216774400</v>
      </c>
      <c r="BKL89" s="3">
        <f t="shared" si="703"/>
        <v>3082271838.7199998</v>
      </c>
      <c r="BKQ89" s="3" t="str">
        <f t="shared" si="704"/>
        <v/>
      </c>
      <c r="BKV89" s="3" t="str">
        <f t="shared" si="705"/>
        <v/>
      </c>
      <c r="BKX89" s="6">
        <v>35611</v>
      </c>
      <c r="BKY89" s="1">
        <v>33.046999999999997</v>
      </c>
      <c r="BKZ89" s="1">
        <v>33715600</v>
      </c>
      <c r="BLA89" s="3">
        <f t="shared" si="706"/>
        <v>1114199433.1999998</v>
      </c>
      <c r="BLC89" s="6">
        <v>35611</v>
      </c>
      <c r="BLD89" s="1">
        <v>24.375</v>
      </c>
      <c r="BLE89" s="1">
        <v>207101800</v>
      </c>
      <c r="BLF89" s="3">
        <f t="shared" si="707"/>
        <v>5048106375</v>
      </c>
      <c r="BLH89" s="6">
        <v>35611</v>
      </c>
      <c r="BLI89" s="1">
        <v>32.130000000000003</v>
      </c>
      <c r="BLJ89" s="1">
        <v>2973600</v>
      </c>
      <c r="BLK89" s="3">
        <f t="shared" si="708"/>
        <v>95541768.000000015</v>
      </c>
      <c r="BLM89" s="6">
        <v>35611</v>
      </c>
      <c r="BLN89" s="1">
        <v>12.265599999999999</v>
      </c>
      <c r="BLO89" s="1">
        <v>579770400</v>
      </c>
      <c r="BLP89" s="3">
        <f t="shared" si="709"/>
        <v>7111231818.2399998</v>
      </c>
      <c r="BLR89" s="6">
        <v>35611</v>
      </c>
      <c r="BLS89" s="1">
        <v>2.4375</v>
      </c>
      <c r="BLT89" s="1">
        <v>428661600</v>
      </c>
      <c r="BLU89" s="3">
        <f t="shared" si="710"/>
        <v>1044862650</v>
      </c>
      <c r="BLZ89" s="3" t="str">
        <f t="shared" si="711"/>
        <v/>
      </c>
      <c r="BME89" s="3" t="str">
        <f t="shared" si="712"/>
        <v/>
      </c>
      <c r="BMJ89" s="3" t="str">
        <f t="shared" si="713"/>
        <v/>
      </c>
      <c r="BML89" s="6">
        <v>35611</v>
      </c>
      <c r="BMM89" s="1">
        <v>12.0938</v>
      </c>
      <c r="BMN89" s="1">
        <v>74278800</v>
      </c>
      <c r="BMO89" s="3">
        <f t="shared" si="714"/>
        <v>898312951.43999994</v>
      </c>
      <c r="BMQ89" s="6">
        <v>35611</v>
      </c>
      <c r="BMR89" s="1">
        <v>31.625</v>
      </c>
      <c r="BMS89" s="1">
        <v>240262400</v>
      </c>
      <c r="BMT89" s="3">
        <f t="shared" si="715"/>
        <v>7598298400</v>
      </c>
      <c r="BMY89" s="3" t="str">
        <f t="shared" si="716"/>
        <v/>
      </c>
      <c r="BND89" s="3" t="str">
        <f t="shared" si="717"/>
        <v/>
      </c>
      <c r="BNF89" s="6">
        <v>35611</v>
      </c>
      <c r="BNG89" s="1">
        <v>24.25</v>
      </c>
      <c r="BNH89" s="1">
        <v>62501700</v>
      </c>
      <c r="BNI89" s="3">
        <f t="shared" si="718"/>
        <v>1515666225</v>
      </c>
      <c r="BNK89" s="6">
        <v>35611</v>
      </c>
      <c r="BNL89" s="1">
        <v>38.75</v>
      </c>
      <c r="BNM89" s="1">
        <v>23300800</v>
      </c>
      <c r="BNN89" s="3">
        <f t="shared" si="719"/>
        <v>902906000</v>
      </c>
      <c r="BNP89" s="6">
        <v>35611</v>
      </c>
      <c r="BNQ89" s="1">
        <v>12.354200000000001</v>
      </c>
      <c r="BNR89" s="1">
        <v>252348900</v>
      </c>
      <c r="BNS89" s="3">
        <f t="shared" si="720"/>
        <v>3117568780.3800001</v>
      </c>
      <c r="BNX89" s="3" t="str">
        <f t="shared" si="721"/>
        <v/>
      </c>
      <c r="BNZ89" s="6">
        <v>35611</v>
      </c>
      <c r="BOA89" s="1">
        <v>8.4062999999999999</v>
      </c>
      <c r="BOB89" s="1">
        <v>281108400</v>
      </c>
      <c r="BOC89" s="3">
        <f t="shared" si="722"/>
        <v>2363081542.9200001</v>
      </c>
      <c r="BOH89" s="3" t="str">
        <f t="shared" si="723"/>
        <v/>
      </c>
      <c r="BOJ89" s="6">
        <v>35611</v>
      </c>
      <c r="BOK89" s="1">
        <v>9.9206000000000003</v>
      </c>
      <c r="BOL89" s="1">
        <v>455301600</v>
      </c>
      <c r="BOM89" s="3">
        <f t="shared" si="724"/>
        <v>4516865052.96</v>
      </c>
      <c r="BOR89" s="3" t="str">
        <f t="shared" si="725"/>
        <v/>
      </c>
      <c r="BOW89" s="3" t="str">
        <f t="shared" si="726"/>
        <v/>
      </c>
      <c r="BPB89" s="3" t="str">
        <f t="shared" si="727"/>
        <v/>
      </c>
      <c r="BPG89" s="3" t="str">
        <f t="shared" si="728"/>
        <v/>
      </c>
      <c r="BPI89" s="6">
        <v>35611</v>
      </c>
      <c r="BPJ89" s="1">
        <v>6</v>
      </c>
      <c r="BPK89" s="1">
        <v>338769675</v>
      </c>
      <c r="BPL89" s="3">
        <f t="shared" si="729"/>
        <v>2032618050</v>
      </c>
      <c r="BPQ89" s="3" t="str">
        <f t="shared" si="730"/>
        <v/>
      </c>
      <c r="BPS89" s="6">
        <v>35611</v>
      </c>
      <c r="BPT89" s="1">
        <v>8.8515999999999995</v>
      </c>
      <c r="BPU89" s="1">
        <v>2765315200</v>
      </c>
      <c r="BPV89" s="3">
        <f t="shared" si="731"/>
        <v>24477464024.32</v>
      </c>
      <c r="BQA89" s="3" t="str">
        <f t="shared" si="732"/>
        <v/>
      </c>
      <c r="BQF89" s="3" t="str">
        <f t="shared" si="733"/>
        <v/>
      </c>
      <c r="BQK89" s="3" t="str">
        <f t="shared" si="734"/>
        <v/>
      </c>
      <c r="BQM89" s="6">
        <v>35611</v>
      </c>
      <c r="BQN89" s="1">
        <v>4.4381000000000004</v>
      </c>
      <c r="BQO89" s="1">
        <v>915822130</v>
      </c>
      <c r="BQP89" s="3">
        <f t="shared" si="735"/>
        <v>4064510195.1530004</v>
      </c>
      <c r="BQU89" s="3" t="str">
        <f t="shared" si="736"/>
        <v/>
      </c>
      <c r="BQW89" s="6">
        <v>35611</v>
      </c>
      <c r="BQX89" s="1">
        <v>0.86329999999999996</v>
      </c>
      <c r="BQY89" s="1">
        <v>416553600</v>
      </c>
      <c r="BQZ89" s="3">
        <f t="shared" si="737"/>
        <v>359610722.88</v>
      </c>
      <c r="BRE89" s="3" t="str">
        <f t="shared" si="738"/>
        <v/>
      </c>
      <c r="BRG89" s="6">
        <v>35611</v>
      </c>
      <c r="BRH89" s="1">
        <v>7.4583000000000004</v>
      </c>
      <c r="BRI89" s="1">
        <v>6960977100</v>
      </c>
      <c r="BRJ89" s="3">
        <f t="shared" si="739"/>
        <v>51917055504.93</v>
      </c>
      <c r="BRL89" s="6">
        <v>35611</v>
      </c>
      <c r="BRM89" s="1">
        <v>17.726600000000001</v>
      </c>
      <c r="BRN89" s="1">
        <v>6958670400</v>
      </c>
      <c r="BRO89" s="3">
        <f t="shared" si="740"/>
        <v>123353566712.64001</v>
      </c>
      <c r="BRQ89" s="6">
        <v>35611</v>
      </c>
      <c r="BRR89" s="1">
        <v>5.5972</v>
      </c>
      <c r="BRS89" s="1">
        <v>3547449900</v>
      </c>
      <c r="BRT89" s="3">
        <f t="shared" si="741"/>
        <v>19855786580.279999</v>
      </c>
      <c r="BRV89" s="6">
        <v>35611</v>
      </c>
      <c r="BRW89" s="1">
        <v>36.968800000000002</v>
      </c>
      <c r="BRX89" s="1">
        <v>147774000</v>
      </c>
      <c r="BRY89" s="3">
        <f t="shared" si="742"/>
        <v>5463027451.1999998</v>
      </c>
      <c r="BSD89" s="3" t="str">
        <f t="shared" si="743"/>
        <v/>
      </c>
      <c r="BSF89" s="6">
        <v>35611</v>
      </c>
      <c r="BSG89" s="1">
        <v>14.0625</v>
      </c>
      <c r="BSH89" s="1">
        <v>166479600</v>
      </c>
      <c r="BSI89" s="3">
        <f t="shared" si="744"/>
        <v>2341119375</v>
      </c>
      <c r="BSN89" s="3" t="str">
        <f t="shared" si="745"/>
        <v/>
      </c>
      <c r="BSS89" s="3" t="str">
        <f t="shared" si="746"/>
        <v/>
      </c>
      <c r="BSU89" s="6">
        <v>35611</v>
      </c>
      <c r="BSV89" s="1">
        <v>0.50890000000000002</v>
      </c>
      <c r="BSW89" s="1">
        <v>2168594400</v>
      </c>
      <c r="BSX89" s="3">
        <f t="shared" si="747"/>
        <v>1103597690.1600001</v>
      </c>
    </row>
    <row r="90" spans="5:1020 1025:1870" x14ac:dyDescent="0.2">
      <c r="E90" s="3" t="str">
        <f t="shared" si="374"/>
        <v/>
      </c>
      <c r="J90" s="3" t="str">
        <f t="shared" si="375"/>
        <v/>
      </c>
      <c r="O90" s="3" t="str">
        <f t="shared" si="376"/>
        <v/>
      </c>
      <c r="T90" s="3" t="str">
        <f t="shared" si="377"/>
        <v/>
      </c>
      <c r="Y90" s="3" t="str">
        <f t="shared" si="378"/>
        <v/>
      </c>
      <c r="AA90" s="6">
        <v>35520</v>
      </c>
      <c r="AB90" s="1">
        <v>3</v>
      </c>
      <c r="AC90" s="1">
        <v>435867</v>
      </c>
      <c r="AD90" s="3">
        <f t="shared" si="379"/>
        <v>1307601</v>
      </c>
      <c r="AI90" s="3" t="str">
        <f t="shared" si="380"/>
        <v/>
      </c>
      <c r="AN90" s="3" t="str">
        <f t="shared" si="381"/>
        <v/>
      </c>
      <c r="AS90" s="3" t="str">
        <f t="shared" si="382"/>
        <v/>
      </c>
      <c r="AX90" s="3" t="str">
        <f t="shared" si="383"/>
        <v/>
      </c>
      <c r="BC90" s="3" t="str">
        <f t="shared" si="384"/>
        <v/>
      </c>
      <c r="BH90" s="3" t="str">
        <f t="shared" si="385"/>
        <v/>
      </c>
      <c r="BM90" s="3" t="str">
        <f t="shared" si="386"/>
        <v/>
      </c>
      <c r="BR90" s="3" t="str">
        <f t="shared" si="387"/>
        <v/>
      </c>
      <c r="BW90" s="3" t="str">
        <f t="shared" si="388"/>
        <v/>
      </c>
      <c r="CB90" s="3" t="str">
        <f t="shared" si="389"/>
        <v/>
      </c>
      <c r="CG90" s="3" t="str">
        <f t="shared" si="390"/>
        <v/>
      </c>
      <c r="CL90" s="3" t="str">
        <f t="shared" si="391"/>
        <v/>
      </c>
      <c r="CQ90" s="3" t="str">
        <f t="shared" si="392"/>
        <v/>
      </c>
      <c r="CV90" s="3" t="str">
        <f t="shared" si="393"/>
        <v/>
      </c>
      <c r="DA90" s="3" t="str">
        <f t="shared" si="394"/>
        <v/>
      </c>
      <c r="DC90" s="6">
        <v>35520</v>
      </c>
      <c r="DD90" s="1">
        <v>21.25</v>
      </c>
      <c r="DE90" s="1">
        <v>507770</v>
      </c>
      <c r="DF90" s="3">
        <f t="shared" si="395"/>
        <v>10790112.5</v>
      </c>
      <c r="DK90" s="3" t="str">
        <f t="shared" si="396"/>
        <v/>
      </c>
      <c r="DP90" s="3" t="str">
        <f t="shared" si="397"/>
        <v/>
      </c>
      <c r="DU90" s="3" t="str">
        <f t="shared" si="398"/>
        <v/>
      </c>
      <c r="DZ90" s="3" t="str">
        <f t="shared" si="399"/>
        <v/>
      </c>
      <c r="EE90" s="3" t="str">
        <f t="shared" si="400"/>
        <v/>
      </c>
      <c r="EG90" s="6">
        <v>35520</v>
      </c>
      <c r="EH90" s="1">
        <v>1184.9998000000001</v>
      </c>
      <c r="EI90" s="1">
        <v>23664</v>
      </c>
      <c r="EJ90" s="3">
        <f t="shared" si="401"/>
        <v>28041835.267200001</v>
      </c>
      <c r="EO90" s="3" t="str">
        <f t="shared" si="402"/>
        <v/>
      </c>
      <c r="ET90" s="3" t="str">
        <f t="shared" si="403"/>
        <v/>
      </c>
      <c r="EY90" s="3" t="str">
        <f t="shared" si="404"/>
        <v/>
      </c>
      <c r="FD90" s="3" t="str">
        <f t="shared" si="405"/>
        <v/>
      </c>
      <c r="FI90" s="3" t="str">
        <f t="shared" si="406"/>
        <v/>
      </c>
      <c r="FN90" s="3" t="str">
        <f t="shared" si="407"/>
        <v/>
      </c>
      <c r="FP90" s="6">
        <v>35153</v>
      </c>
      <c r="FQ90" s="1">
        <v>1.67E-2</v>
      </c>
      <c r="FR90" s="1">
        <v>12000</v>
      </c>
      <c r="FS90" s="3">
        <f t="shared" si="408"/>
        <v>200.4</v>
      </c>
      <c r="FX90" s="3" t="str">
        <f t="shared" si="409"/>
        <v/>
      </c>
      <c r="GC90" s="3" t="str">
        <f t="shared" si="410"/>
        <v/>
      </c>
      <c r="GE90" s="6">
        <v>35430</v>
      </c>
      <c r="GF90" s="1">
        <v>3075000.3075000001</v>
      </c>
      <c r="GG90" s="1">
        <v>2</v>
      </c>
      <c r="GH90" s="3">
        <f t="shared" si="411"/>
        <v>6150000.6150000002</v>
      </c>
      <c r="GM90" s="3" t="str">
        <f t="shared" si="412"/>
        <v/>
      </c>
      <c r="GR90" s="3" t="str">
        <f t="shared" si="413"/>
        <v/>
      </c>
      <c r="GW90" s="3" t="str">
        <f t="shared" si="414"/>
        <v/>
      </c>
      <c r="HB90" s="3" t="str">
        <f t="shared" si="415"/>
        <v/>
      </c>
      <c r="HG90" s="3" t="str">
        <f t="shared" si="416"/>
        <v/>
      </c>
      <c r="HL90" s="3" t="str">
        <f t="shared" si="417"/>
        <v/>
      </c>
      <c r="HN90" s="6">
        <v>35520</v>
      </c>
      <c r="HO90" s="1">
        <v>9.5625</v>
      </c>
      <c r="HP90" s="1">
        <v>477833</v>
      </c>
      <c r="HQ90" s="3">
        <f t="shared" si="418"/>
        <v>4569278.0625</v>
      </c>
      <c r="HS90" s="6">
        <v>35520</v>
      </c>
      <c r="HT90" s="1">
        <v>12.25</v>
      </c>
      <c r="HU90" s="1">
        <v>501828</v>
      </c>
      <c r="HV90" s="3">
        <f t="shared" si="419"/>
        <v>6147393</v>
      </c>
      <c r="IA90" s="3" t="str">
        <f t="shared" si="420"/>
        <v/>
      </c>
      <c r="IC90" s="6">
        <v>35430</v>
      </c>
      <c r="ID90" s="1">
        <v>34.375</v>
      </c>
      <c r="IE90" s="1">
        <v>16384</v>
      </c>
      <c r="IF90" s="3">
        <f t="shared" si="421"/>
        <v>563200</v>
      </c>
      <c r="IH90" s="6">
        <v>35520</v>
      </c>
      <c r="II90" s="1">
        <v>70.3125</v>
      </c>
      <c r="IJ90" s="1">
        <v>8560</v>
      </c>
      <c r="IK90" s="3">
        <f t="shared" si="422"/>
        <v>601875</v>
      </c>
      <c r="IP90" s="3" t="str">
        <f t="shared" si="423"/>
        <v/>
      </c>
      <c r="IU90" s="3" t="str">
        <f t="shared" si="424"/>
        <v/>
      </c>
      <c r="IZ90" s="3" t="str">
        <f t="shared" si="425"/>
        <v/>
      </c>
      <c r="JE90" s="3" t="str">
        <f t="shared" si="426"/>
        <v/>
      </c>
      <c r="JG90" s="6">
        <v>35520</v>
      </c>
      <c r="JH90" s="1">
        <v>63.125</v>
      </c>
      <c r="JI90" s="1">
        <v>1407420</v>
      </c>
      <c r="JJ90" s="3">
        <f t="shared" si="427"/>
        <v>88843387.5</v>
      </c>
      <c r="JO90" s="3" t="str">
        <f t="shared" si="428"/>
        <v/>
      </c>
      <c r="JT90" s="3" t="str">
        <f t="shared" si="429"/>
        <v/>
      </c>
      <c r="JY90" s="3" t="str">
        <f t="shared" si="430"/>
        <v/>
      </c>
      <c r="KA90" s="6">
        <v>34334</v>
      </c>
      <c r="KB90" s="1">
        <v>3.75</v>
      </c>
      <c r="KC90" s="1">
        <v>92300</v>
      </c>
      <c r="KD90" s="3">
        <f t="shared" si="431"/>
        <v>346125</v>
      </c>
      <c r="KI90" s="3" t="str">
        <f t="shared" si="432"/>
        <v/>
      </c>
      <c r="KN90" s="3" t="str">
        <f t="shared" si="433"/>
        <v/>
      </c>
      <c r="KS90" s="3" t="str">
        <f t="shared" si="434"/>
        <v/>
      </c>
      <c r="KX90" s="3" t="str">
        <f t="shared" si="435"/>
        <v/>
      </c>
      <c r="LC90" s="3" t="str">
        <f t="shared" si="436"/>
        <v/>
      </c>
      <c r="LH90" s="3" t="str">
        <f t="shared" si="437"/>
        <v/>
      </c>
      <c r="LM90" s="3" t="str">
        <f t="shared" si="438"/>
        <v/>
      </c>
      <c r="LO90" s="6">
        <v>35062</v>
      </c>
      <c r="LP90" s="1">
        <v>1.0625</v>
      </c>
      <c r="LQ90" s="1">
        <v>28700</v>
      </c>
      <c r="LR90" s="3">
        <f t="shared" si="439"/>
        <v>30493.75</v>
      </c>
      <c r="LW90" s="3" t="str">
        <f t="shared" si="440"/>
        <v/>
      </c>
      <c r="MB90" s="3" t="str">
        <f t="shared" si="441"/>
        <v/>
      </c>
      <c r="MG90" s="3" t="str">
        <f t="shared" si="442"/>
        <v/>
      </c>
      <c r="ML90" s="3" t="str">
        <f t="shared" si="443"/>
        <v/>
      </c>
      <c r="MQ90" s="3" t="str">
        <f t="shared" si="444"/>
        <v/>
      </c>
      <c r="MV90" s="3" t="str">
        <f t="shared" si="445"/>
        <v/>
      </c>
      <c r="NA90" s="3" t="str">
        <f t="shared" si="446"/>
        <v/>
      </c>
      <c r="NF90" s="3" t="str">
        <f t="shared" si="447"/>
        <v/>
      </c>
      <c r="NK90" s="3" t="str">
        <f t="shared" si="448"/>
        <v/>
      </c>
      <c r="NP90" s="3" t="str">
        <f t="shared" si="449"/>
        <v/>
      </c>
      <c r="NU90" s="3" t="str">
        <f t="shared" si="450"/>
        <v/>
      </c>
      <c r="NZ90" s="3" t="str">
        <f t="shared" si="451"/>
        <v/>
      </c>
      <c r="OB90" s="6">
        <v>35520</v>
      </c>
      <c r="OC90" s="1">
        <v>8.5</v>
      </c>
      <c r="OD90" s="1">
        <v>141000</v>
      </c>
      <c r="OE90" s="3">
        <f t="shared" si="452"/>
        <v>1198500</v>
      </c>
      <c r="OG90" s="6">
        <v>35520</v>
      </c>
      <c r="OH90" s="1">
        <v>68.75</v>
      </c>
      <c r="OI90" s="1">
        <v>20368</v>
      </c>
      <c r="OJ90" s="3">
        <f t="shared" si="453"/>
        <v>1400300</v>
      </c>
      <c r="OO90" s="3" t="str">
        <f t="shared" si="454"/>
        <v/>
      </c>
      <c r="OQ90" s="6">
        <v>35520</v>
      </c>
      <c r="OR90" s="1">
        <v>7679.9993999999997</v>
      </c>
      <c r="OS90" s="1">
        <v>11613</v>
      </c>
      <c r="OT90" s="3">
        <f t="shared" si="455"/>
        <v>89187833.032199994</v>
      </c>
      <c r="OV90" s="6">
        <v>35520</v>
      </c>
      <c r="OW90" s="1">
        <v>8.5</v>
      </c>
      <c r="OX90" s="1">
        <v>2129600</v>
      </c>
      <c r="OY90" s="3">
        <f t="shared" si="456"/>
        <v>18101600</v>
      </c>
      <c r="PD90" s="3" t="str">
        <f t="shared" si="457"/>
        <v/>
      </c>
      <c r="PI90" s="3" t="str">
        <f t="shared" si="458"/>
        <v/>
      </c>
      <c r="PK90" s="6">
        <v>35430</v>
      </c>
      <c r="PL90" s="1">
        <v>0.34379999999999999</v>
      </c>
      <c r="PM90" s="1">
        <v>700</v>
      </c>
      <c r="PN90" s="3">
        <f t="shared" si="459"/>
        <v>240.66</v>
      </c>
      <c r="PS90" s="3" t="str">
        <f t="shared" si="460"/>
        <v/>
      </c>
      <c r="PX90" s="3" t="str">
        <f t="shared" si="461"/>
        <v/>
      </c>
      <c r="QC90" s="3" t="str">
        <f t="shared" si="462"/>
        <v/>
      </c>
      <c r="QE90" s="6">
        <v>35520</v>
      </c>
      <c r="QF90" s="1">
        <v>1.375</v>
      </c>
      <c r="QG90" s="1">
        <v>230600</v>
      </c>
      <c r="QH90" s="3">
        <f t="shared" si="463"/>
        <v>317075</v>
      </c>
      <c r="QM90" s="3" t="str">
        <f t="shared" si="464"/>
        <v/>
      </c>
      <c r="QR90" s="3" t="str">
        <f t="shared" si="465"/>
        <v/>
      </c>
      <c r="QT90" s="6">
        <v>35520</v>
      </c>
      <c r="QU90" s="1">
        <v>212.5</v>
      </c>
      <c r="QV90" s="1">
        <v>76160</v>
      </c>
      <c r="QW90" s="3">
        <f t="shared" si="466"/>
        <v>16184000</v>
      </c>
      <c r="RB90" s="3" t="str">
        <f t="shared" si="467"/>
        <v/>
      </c>
      <c r="RG90" s="3" t="str">
        <f t="shared" si="468"/>
        <v/>
      </c>
      <c r="RL90" s="3" t="str">
        <f t="shared" si="469"/>
        <v/>
      </c>
      <c r="RQ90" s="3" t="str">
        <f t="shared" si="470"/>
        <v/>
      </c>
      <c r="RV90" s="3" t="str">
        <f t="shared" si="471"/>
        <v/>
      </c>
      <c r="SA90" s="3" t="str">
        <f t="shared" si="472"/>
        <v/>
      </c>
      <c r="SF90" s="3" t="str">
        <f t="shared" si="473"/>
        <v/>
      </c>
      <c r="SH90" s="6">
        <v>35520</v>
      </c>
      <c r="SI90" s="1">
        <v>10.625</v>
      </c>
      <c r="SJ90" s="1">
        <v>303890</v>
      </c>
      <c r="SK90" s="3">
        <f t="shared" si="474"/>
        <v>3228831.25</v>
      </c>
      <c r="SP90" s="3" t="str">
        <f t="shared" si="475"/>
        <v/>
      </c>
      <c r="SU90" s="3" t="str">
        <f t="shared" si="476"/>
        <v/>
      </c>
      <c r="SZ90" s="3" t="str">
        <f t="shared" si="477"/>
        <v/>
      </c>
      <c r="TE90" s="3" t="str">
        <f t="shared" si="478"/>
        <v/>
      </c>
      <c r="TJ90" s="3" t="str">
        <f t="shared" si="479"/>
        <v/>
      </c>
      <c r="TO90" s="3" t="str">
        <f t="shared" si="480"/>
        <v/>
      </c>
      <c r="TQ90" s="6">
        <v>35520</v>
      </c>
      <c r="TR90" s="1">
        <v>15.125</v>
      </c>
      <c r="TS90" s="1">
        <v>227000</v>
      </c>
      <c r="TT90" s="3">
        <f t="shared" si="481"/>
        <v>3433375</v>
      </c>
      <c r="TY90" s="3" t="str">
        <f t="shared" si="482"/>
        <v/>
      </c>
      <c r="UD90" s="3" t="str">
        <f t="shared" si="483"/>
        <v/>
      </c>
      <c r="UI90" s="3" t="str">
        <f t="shared" si="484"/>
        <v/>
      </c>
      <c r="UN90" s="3" t="str">
        <f t="shared" si="485"/>
        <v/>
      </c>
      <c r="UP90" s="6">
        <v>35520</v>
      </c>
      <c r="UQ90" s="1">
        <v>8.2812999999999999</v>
      </c>
      <c r="UR90" s="1">
        <v>7200</v>
      </c>
      <c r="US90" s="3">
        <f t="shared" si="486"/>
        <v>59625.36</v>
      </c>
      <c r="UX90" s="3" t="str">
        <f t="shared" si="487"/>
        <v/>
      </c>
      <c r="VC90" s="3" t="str">
        <f t="shared" si="488"/>
        <v/>
      </c>
      <c r="VH90" s="3" t="str">
        <f t="shared" si="489"/>
        <v/>
      </c>
      <c r="VM90" s="3" t="str">
        <f t="shared" si="490"/>
        <v/>
      </c>
      <c r="VO90" s="6">
        <v>35520</v>
      </c>
      <c r="VP90" s="1">
        <v>593.75</v>
      </c>
      <c r="VQ90" s="1">
        <v>4514</v>
      </c>
      <c r="VR90" s="3">
        <f t="shared" si="491"/>
        <v>2680187.5</v>
      </c>
      <c r="VW90" s="3" t="str">
        <f t="shared" si="492"/>
        <v/>
      </c>
      <c r="WB90" s="3" t="str">
        <f t="shared" si="493"/>
        <v/>
      </c>
      <c r="WG90" s="3" t="str">
        <f t="shared" si="494"/>
        <v/>
      </c>
      <c r="WL90" s="3" t="str">
        <f t="shared" si="495"/>
        <v/>
      </c>
      <c r="WQ90" s="3" t="str">
        <f t="shared" si="496"/>
        <v/>
      </c>
      <c r="WV90" s="3" t="str">
        <f t="shared" si="497"/>
        <v/>
      </c>
      <c r="WX90" s="6">
        <v>35520</v>
      </c>
      <c r="WY90" s="1">
        <v>20</v>
      </c>
      <c r="WZ90" s="1">
        <v>144316600</v>
      </c>
      <c r="XA90" s="3">
        <f t="shared" si="498"/>
        <v>2886332000</v>
      </c>
      <c r="XF90" s="3" t="str">
        <f t="shared" si="499"/>
        <v/>
      </c>
      <c r="XK90" s="3" t="str">
        <f t="shared" si="500"/>
        <v/>
      </c>
      <c r="XP90" s="3" t="str">
        <f t="shared" si="501"/>
        <v/>
      </c>
      <c r="XU90" s="3" t="str">
        <f t="shared" si="502"/>
        <v/>
      </c>
      <c r="XW90" s="6">
        <v>35520</v>
      </c>
      <c r="XX90" s="1">
        <v>14200</v>
      </c>
      <c r="XY90" s="1">
        <v>6985</v>
      </c>
      <c r="XZ90" s="3">
        <f t="shared" si="503"/>
        <v>99187000</v>
      </c>
      <c r="YE90" s="3" t="str">
        <f t="shared" si="504"/>
        <v/>
      </c>
      <c r="YJ90" s="3" t="str">
        <f t="shared" si="505"/>
        <v/>
      </c>
      <c r="YL90" s="6">
        <v>35520</v>
      </c>
      <c r="YM90" s="1">
        <v>6.75</v>
      </c>
      <c r="YN90" s="1">
        <v>2573500</v>
      </c>
      <c r="YO90" s="3">
        <f t="shared" si="506"/>
        <v>17371125</v>
      </c>
      <c r="YT90" s="3" t="str">
        <f t="shared" si="507"/>
        <v/>
      </c>
      <c r="YY90" s="3" t="str">
        <f t="shared" si="508"/>
        <v/>
      </c>
      <c r="ZD90" s="3" t="str">
        <f t="shared" si="509"/>
        <v/>
      </c>
      <c r="ZI90" s="3" t="str">
        <f t="shared" si="510"/>
        <v/>
      </c>
      <c r="ZN90" s="3" t="str">
        <f t="shared" si="511"/>
        <v/>
      </c>
      <c r="ZS90" s="3" t="str">
        <f t="shared" si="512"/>
        <v/>
      </c>
      <c r="ZX90" s="3" t="str">
        <f t="shared" si="513"/>
        <v/>
      </c>
      <c r="AAC90" s="3" t="str">
        <f t="shared" si="514"/>
        <v/>
      </c>
      <c r="AAH90" s="3" t="str">
        <f t="shared" si="515"/>
        <v/>
      </c>
      <c r="AAM90" s="3" t="str">
        <f t="shared" si="516"/>
        <v/>
      </c>
      <c r="AAR90" s="3" t="str">
        <f t="shared" si="517"/>
        <v/>
      </c>
      <c r="AAW90" s="3" t="str">
        <f t="shared" si="518"/>
        <v/>
      </c>
      <c r="ABB90" s="3" t="str">
        <f t="shared" si="519"/>
        <v/>
      </c>
      <c r="ABG90" s="3" t="str">
        <f t="shared" si="520"/>
        <v/>
      </c>
      <c r="ABL90" s="3" t="str">
        <f t="shared" si="521"/>
        <v/>
      </c>
      <c r="ABN90" s="6">
        <v>35520</v>
      </c>
      <c r="ABO90" s="1">
        <v>14</v>
      </c>
      <c r="ABP90" s="1">
        <v>1464400</v>
      </c>
      <c r="ABQ90" s="3">
        <f t="shared" si="522"/>
        <v>20501600</v>
      </c>
      <c r="ABV90" s="3" t="str">
        <f t="shared" si="523"/>
        <v/>
      </c>
      <c r="ABX90" s="6">
        <v>35520</v>
      </c>
      <c r="ABY90" s="1">
        <v>20</v>
      </c>
      <c r="ABZ90" s="1">
        <v>220780</v>
      </c>
      <c r="ACA90" s="3">
        <f t="shared" si="524"/>
        <v>4415600</v>
      </c>
      <c r="ACF90" s="3" t="str">
        <f t="shared" si="525"/>
        <v/>
      </c>
      <c r="ACK90" s="3" t="str">
        <f t="shared" si="526"/>
        <v/>
      </c>
      <c r="ACP90" s="3" t="str">
        <f t="shared" si="527"/>
        <v/>
      </c>
      <c r="ACU90" s="3" t="str">
        <f t="shared" si="528"/>
        <v/>
      </c>
      <c r="ACZ90" s="3" t="str">
        <f t="shared" si="529"/>
        <v/>
      </c>
      <c r="ADB90" s="6">
        <v>35520</v>
      </c>
      <c r="ADC90" s="1">
        <v>3.5625</v>
      </c>
      <c r="ADD90" s="1">
        <v>16512800</v>
      </c>
      <c r="ADE90" s="3">
        <f t="shared" si="530"/>
        <v>58826850</v>
      </c>
      <c r="ADG90" s="6">
        <v>35520</v>
      </c>
      <c r="ADH90" s="1">
        <v>6.875</v>
      </c>
      <c r="ADI90" s="1">
        <v>35690200</v>
      </c>
      <c r="ADJ90" s="3">
        <f t="shared" si="531"/>
        <v>245370125</v>
      </c>
      <c r="ADO90" s="3" t="str">
        <f t="shared" si="532"/>
        <v/>
      </c>
      <c r="ADT90" s="3" t="str">
        <f t="shared" si="533"/>
        <v/>
      </c>
      <c r="ADY90" s="3" t="str">
        <f t="shared" si="534"/>
        <v/>
      </c>
      <c r="AED90" s="3" t="str">
        <f t="shared" si="535"/>
        <v/>
      </c>
      <c r="AEF90" s="6">
        <v>35520</v>
      </c>
      <c r="AEG90" s="1">
        <v>5.2765000000000004</v>
      </c>
      <c r="AEH90" s="1">
        <v>181884</v>
      </c>
      <c r="AEI90" s="3">
        <f t="shared" si="536"/>
        <v>959710.92600000009</v>
      </c>
      <c r="AEN90" s="3" t="str">
        <f t="shared" si="537"/>
        <v/>
      </c>
      <c r="AES90" s="3" t="str">
        <f t="shared" si="538"/>
        <v/>
      </c>
      <c r="AEX90" s="3" t="str">
        <f t="shared" si="539"/>
        <v/>
      </c>
      <c r="AEZ90" s="6">
        <v>35520</v>
      </c>
      <c r="AFA90" s="1">
        <v>4.0984999999999996</v>
      </c>
      <c r="AFB90" s="1">
        <v>15651600</v>
      </c>
      <c r="AFC90" s="3">
        <f t="shared" si="540"/>
        <v>64148082.599999994</v>
      </c>
      <c r="AFH90" s="3" t="str">
        <f t="shared" si="541"/>
        <v/>
      </c>
      <c r="AFM90" s="3" t="str">
        <f t="shared" si="542"/>
        <v/>
      </c>
      <c r="AFR90" s="3" t="str">
        <f t="shared" si="543"/>
        <v/>
      </c>
      <c r="AFW90" s="3" t="str">
        <f t="shared" si="544"/>
        <v/>
      </c>
      <c r="AGB90" s="3" t="str">
        <f t="shared" si="545"/>
        <v/>
      </c>
      <c r="AGD90" s="6">
        <v>35520</v>
      </c>
      <c r="AGE90" s="1">
        <v>9.2124000000000006</v>
      </c>
      <c r="AGF90" s="1">
        <v>4429700</v>
      </c>
      <c r="AGG90" s="3">
        <f t="shared" si="546"/>
        <v>40808168.280000001</v>
      </c>
      <c r="AGL90" s="3" t="str">
        <f t="shared" si="547"/>
        <v/>
      </c>
      <c r="AGQ90" s="3" t="str">
        <f t="shared" si="548"/>
        <v/>
      </c>
      <c r="AGV90" s="3" t="str">
        <f t="shared" si="549"/>
        <v/>
      </c>
      <c r="AHA90" s="3" t="str">
        <f t="shared" si="550"/>
        <v/>
      </c>
      <c r="AHC90" s="6">
        <v>35520</v>
      </c>
      <c r="AHD90" s="1">
        <v>5.25</v>
      </c>
      <c r="AHE90" s="1">
        <v>1648900</v>
      </c>
      <c r="AHF90" s="3">
        <f t="shared" si="551"/>
        <v>8656725</v>
      </c>
      <c r="AHK90" s="3" t="str">
        <f t="shared" si="552"/>
        <v/>
      </c>
      <c r="AHP90" s="3" t="str">
        <f t="shared" si="553"/>
        <v/>
      </c>
      <c r="AHU90" s="3" t="str">
        <f t="shared" si="554"/>
        <v/>
      </c>
      <c r="AHZ90" s="3" t="str">
        <f t="shared" si="555"/>
        <v/>
      </c>
      <c r="AIE90" s="3" t="str">
        <f t="shared" si="556"/>
        <v/>
      </c>
      <c r="AIJ90" s="3" t="str">
        <f t="shared" si="557"/>
        <v/>
      </c>
      <c r="AIO90" s="3" t="str">
        <f t="shared" si="558"/>
        <v/>
      </c>
      <c r="AIT90" s="3" t="str">
        <f t="shared" si="559"/>
        <v/>
      </c>
      <c r="AIY90" s="3" t="str">
        <f t="shared" si="560"/>
        <v/>
      </c>
      <c r="AJD90" s="3" t="str">
        <f t="shared" si="561"/>
        <v/>
      </c>
      <c r="AJI90" s="3" t="str">
        <f t="shared" si="562"/>
        <v/>
      </c>
      <c r="AJN90" s="3" t="str">
        <f t="shared" si="563"/>
        <v/>
      </c>
      <c r="AJS90" s="3" t="str">
        <f t="shared" si="564"/>
        <v/>
      </c>
      <c r="AJX90" s="3" t="str">
        <f t="shared" si="565"/>
        <v/>
      </c>
      <c r="AKC90" s="3" t="str">
        <f t="shared" si="566"/>
        <v/>
      </c>
      <c r="AKH90" s="3" t="str">
        <f t="shared" si="567"/>
        <v/>
      </c>
      <c r="AKM90" s="3" t="str">
        <f t="shared" si="568"/>
        <v/>
      </c>
      <c r="AKR90" s="3" t="str">
        <f t="shared" si="569"/>
        <v/>
      </c>
      <c r="AKW90" s="3" t="str">
        <f t="shared" si="570"/>
        <v/>
      </c>
      <c r="ALB90" s="3" t="str">
        <f t="shared" si="571"/>
        <v/>
      </c>
      <c r="ALG90" s="3" t="str">
        <f t="shared" si="572"/>
        <v/>
      </c>
      <c r="ALI90" s="6">
        <v>35520</v>
      </c>
      <c r="ALJ90" s="1">
        <v>6.5625</v>
      </c>
      <c r="ALK90" s="1">
        <v>7746100</v>
      </c>
      <c r="ALL90" s="3">
        <f t="shared" si="573"/>
        <v>50833781.25</v>
      </c>
      <c r="ALQ90" s="3" t="str">
        <f t="shared" si="574"/>
        <v/>
      </c>
      <c r="ALV90" s="3" t="str">
        <f t="shared" si="575"/>
        <v/>
      </c>
      <c r="AMA90" s="3" t="str">
        <f t="shared" si="576"/>
        <v/>
      </c>
      <c r="AMF90" s="3" t="str">
        <f t="shared" si="577"/>
        <v/>
      </c>
      <c r="AMK90" s="3" t="str">
        <f t="shared" si="578"/>
        <v/>
      </c>
      <c r="AMP90" s="3" t="str">
        <f t="shared" si="579"/>
        <v/>
      </c>
      <c r="AMU90" s="3" t="str">
        <f t="shared" si="580"/>
        <v/>
      </c>
      <c r="AMZ90" s="3" t="str">
        <f t="shared" si="581"/>
        <v/>
      </c>
      <c r="ANB90" s="6">
        <v>35520</v>
      </c>
      <c r="ANC90" s="1">
        <v>6.375</v>
      </c>
      <c r="AND90" s="1">
        <v>1294300</v>
      </c>
      <c r="ANE90" s="3">
        <f t="shared" si="582"/>
        <v>8251162.5</v>
      </c>
      <c r="ANJ90" s="3" t="str">
        <f t="shared" si="583"/>
        <v/>
      </c>
      <c r="ANO90" s="3" t="str">
        <f t="shared" si="584"/>
        <v/>
      </c>
      <c r="ANT90" s="3" t="str">
        <f t="shared" si="585"/>
        <v/>
      </c>
      <c r="ANY90" s="3" t="str">
        <f t="shared" si="586"/>
        <v/>
      </c>
      <c r="AOD90" s="3" t="str">
        <f t="shared" si="587"/>
        <v/>
      </c>
      <c r="AOI90" s="3" t="str">
        <f t="shared" si="588"/>
        <v/>
      </c>
      <c r="AOK90" s="6">
        <v>35520</v>
      </c>
      <c r="AOL90" s="1">
        <v>620</v>
      </c>
      <c r="AOM90" s="1">
        <v>76794</v>
      </c>
      <c r="AON90" s="3">
        <f t="shared" si="589"/>
        <v>47612280</v>
      </c>
      <c r="AOS90" s="3" t="str">
        <f t="shared" si="590"/>
        <v/>
      </c>
      <c r="AOX90" s="3" t="str">
        <f t="shared" si="591"/>
        <v/>
      </c>
      <c r="APC90" s="3" t="str">
        <f t="shared" si="592"/>
        <v/>
      </c>
      <c r="APH90" s="3" t="str">
        <f t="shared" si="593"/>
        <v/>
      </c>
      <c r="APM90" s="3" t="str">
        <f t="shared" si="594"/>
        <v/>
      </c>
      <c r="APR90" s="3" t="str">
        <f t="shared" si="595"/>
        <v/>
      </c>
      <c r="APW90" s="3" t="str">
        <f t="shared" si="596"/>
        <v/>
      </c>
      <c r="AQB90" s="3" t="str">
        <f t="shared" si="597"/>
        <v/>
      </c>
      <c r="AQG90" s="3" t="str">
        <f t="shared" si="598"/>
        <v/>
      </c>
      <c r="AQL90" s="3" t="str">
        <f t="shared" si="599"/>
        <v/>
      </c>
      <c r="AQQ90" s="3" t="str">
        <f t="shared" si="600"/>
        <v/>
      </c>
      <c r="AQS90" s="6">
        <v>35520</v>
      </c>
      <c r="AQT90" s="1">
        <v>3.25</v>
      </c>
      <c r="AQU90" s="1">
        <v>5258300</v>
      </c>
      <c r="AQV90" s="3">
        <f t="shared" si="601"/>
        <v>17089475</v>
      </c>
      <c r="ARA90" s="3" t="str">
        <f t="shared" si="602"/>
        <v/>
      </c>
      <c r="ARF90" s="3" t="str">
        <f t="shared" si="603"/>
        <v/>
      </c>
      <c r="ARK90" s="3" t="str">
        <f t="shared" si="604"/>
        <v/>
      </c>
      <c r="ARP90" s="3" t="str">
        <f t="shared" si="605"/>
        <v/>
      </c>
      <c r="ARU90" s="3" t="str">
        <f t="shared" si="606"/>
        <v/>
      </c>
      <c r="ARZ90" s="3" t="str">
        <f t="shared" si="607"/>
        <v/>
      </c>
      <c r="ASE90" s="3" t="str">
        <f t="shared" si="608"/>
        <v/>
      </c>
      <c r="ASJ90" s="3" t="str">
        <f t="shared" si="609"/>
        <v/>
      </c>
      <c r="ASO90" s="3" t="str">
        <f t="shared" si="610"/>
        <v/>
      </c>
      <c r="AST90" s="3" t="str">
        <f t="shared" si="611"/>
        <v/>
      </c>
      <c r="ASY90" s="3" t="str">
        <f t="shared" si="612"/>
        <v/>
      </c>
      <c r="ATD90" s="3" t="str">
        <f t="shared" si="613"/>
        <v/>
      </c>
      <c r="ATI90" s="3" t="str">
        <f t="shared" si="614"/>
        <v/>
      </c>
      <c r="ATN90" s="3" t="str">
        <f t="shared" si="615"/>
        <v/>
      </c>
      <c r="ATS90" s="3" t="str">
        <f t="shared" si="616"/>
        <v/>
      </c>
      <c r="ATX90" s="3" t="str">
        <f t="shared" si="617"/>
        <v/>
      </c>
      <c r="ATZ90" s="6">
        <v>35520</v>
      </c>
      <c r="AUA90" s="1">
        <v>8.2917000000000005</v>
      </c>
      <c r="AUB90" s="1">
        <v>515400</v>
      </c>
      <c r="AUC90" s="3">
        <f t="shared" si="618"/>
        <v>4273542.1800000006</v>
      </c>
      <c r="AUH90" s="3" t="str">
        <f t="shared" si="619"/>
        <v/>
      </c>
      <c r="AUM90" s="3" t="str">
        <f t="shared" si="620"/>
        <v/>
      </c>
      <c r="AUR90" s="3" t="str">
        <f t="shared" si="621"/>
        <v/>
      </c>
      <c r="AUW90" s="3" t="str">
        <f t="shared" si="622"/>
        <v/>
      </c>
      <c r="AVB90" s="3" t="str">
        <f t="shared" si="623"/>
        <v/>
      </c>
      <c r="AVG90" s="3" t="str">
        <f t="shared" si="624"/>
        <v/>
      </c>
      <c r="AVI90" s="6">
        <v>35520</v>
      </c>
      <c r="AVJ90" s="1">
        <v>7.1666999999999996</v>
      </c>
      <c r="AVK90" s="1">
        <v>2121600</v>
      </c>
      <c r="AVL90" s="3">
        <f t="shared" si="625"/>
        <v>15204870.719999999</v>
      </c>
      <c r="AVQ90" s="3" t="str">
        <f t="shared" si="626"/>
        <v/>
      </c>
      <c r="AVV90" s="3" t="str">
        <f t="shared" si="627"/>
        <v/>
      </c>
      <c r="AWA90" s="3" t="str">
        <f t="shared" si="628"/>
        <v/>
      </c>
      <c r="AWF90" s="3" t="str">
        <f t="shared" si="629"/>
        <v/>
      </c>
      <c r="AWK90" s="3" t="str">
        <f t="shared" si="630"/>
        <v/>
      </c>
      <c r="AWP90" s="3" t="str">
        <f t="shared" si="631"/>
        <v/>
      </c>
      <c r="AWU90" s="3" t="str">
        <f t="shared" si="632"/>
        <v/>
      </c>
      <c r="AWZ90" s="3" t="str">
        <f t="shared" si="633"/>
        <v/>
      </c>
      <c r="AXE90" s="3" t="str">
        <f t="shared" si="634"/>
        <v/>
      </c>
      <c r="AXG90" s="6">
        <v>35520</v>
      </c>
      <c r="AXH90" s="1">
        <v>1.1562999999999999</v>
      </c>
      <c r="AXI90" s="1">
        <v>2917200</v>
      </c>
      <c r="AXJ90" s="3">
        <f t="shared" si="635"/>
        <v>3373158.36</v>
      </c>
      <c r="AXO90" s="3" t="str">
        <f t="shared" si="636"/>
        <v/>
      </c>
      <c r="AXT90" s="3" t="str">
        <f t="shared" si="637"/>
        <v/>
      </c>
      <c r="AXY90" s="3" t="str">
        <f t="shared" si="638"/>
        <v/>
      </c>
      <c r="AYD90" s="3" t="str">
        <f t="shared" si="639"/>
        <v/>
      </c>
      <c r="AYF90" s="6">
        <v>35520</v>
      </c>
      <c r="AYG90" s="1">
        <v>39.875</v>
      </c>
      <c r="AYH90" s="1">
        <v>30223300</v>
      </c>
      <c r="AYI90" s="3">
        <f t="shared" si="640"/>
        <v>1205154087.5</v>
      </c>
      <c r="AYN90" s="3" t="str">
        <f t="shared" si="641"/>
        <v/>
      </c>
      <c r="AYP90" s="6">
        <v>35520</v>
      </c>
      <c r="AYQ90" s="1">
        <v>9.75</v>
      </c>
      <c r="AYR90" s="1">
        <v>1119200</v>
      </c>
      <c r="AYS90" s="3">
        <f t="shared" si="642"/>
        <v>10912200</v>
      </c>
      <c r="AYX90" s="3" t="str">
        <f t="shared" si="643"/>
        <v/>
      </c>
      <c r="AYZ90" s="6">
        <v>35520</v>
      </c>
      <c r="AZA90" s="1">
        <v>10.517900000000001</v>
      </c>
      <c r="AZB90" s="1">
        <v>49248400</v>
      </c>
      <c r="AZC90" s="3">
        <f t="shared" si="644"/>
        <v>517989746.36000007</v>
      </c>
      <c r="AZH90" s="3" t="str">
        <f t="shared" si="645"/>
        <v/>
      </c>
      <c r="AZM90" s="3" t="str">
        <f t="shared" si="646"/>
        <v/>
      </c>
      <c r="AZR90" s="3" t="str">
        <f t="shared" si="647"/>
        <v/>
      </c>
      <c r="AZT90" s="6">
        <v>35520</v>
      </c>
      <c r="AZU90" s="1">
        <v>2.1562999999999999</v>
      </c>
      <c r="AZV90" s="1">
        <v>7792000</v>
      </c>
      <c r="AZW90" s="3">
        <f t="shared" si="648"/>
        <v>16801889.599999998</v>
      </c>
      <c r="BAB90" s="3" t="str">
        <f t="shared" si="649"/>
        <v/>
      </c>
      <c r="BAG90" s="3" t="str">
        <f t="shared" si="650"/>
        <v/>
      </c>
      <c r="BAL90" s="3" t="str">
        <f t="shared" si="651"/>
        <v/>
      </c>
      <c r="BAQ90" s="3" t="str">
        <f t="shared" si="652"/>
        <v/>
      </c>
      <c r="BAV90" s="3" t="str">
        <f t="shared" si="653"/>
        <v/>
      </c>
      <c r="BBA90" s="3" t="str">
        <f t="shared" si="654"/>
        <v/>
      </c>
      <c r="BBF90" s="3" t="str">
        <f t="shared" si="655"/>
        <v/>
      </c>
      <c r="BBK90" s="3" t="str">
        <f t="shared" si="656"/>
        <v/>
      </c>
      <c r="BBP90" s="3" t="str">
        <f t="shared" si="657"/>
        <v/>
      </c>
      <c r="BBU90" s="3" t="str">
        <f t="shared" si="658"/>
        <v/>
      </c>
      <c r="BBW90" s="6">
        <v>35520</v>
      </c>
      <c r="BBX90" s="1">
        <v>33.5625</v>
      </c>
      <c r="BBY90" s="1">
        <v>25127872</v>
      </c>
      <c r="BBZ90" s="3">
        <f t="shared" si="659"/>
        <v>843354204</v>
      </c>
      <c r="BCE90" s="3" t="str">
        <f t="shared" si="660"/>
        <v/>
      </c>
      <c r="BCJ90" s="3" t="str">
        <f t="shared" si="661"/>
        <v/>
      </c>
      <c r="BCO90" s="3" t="str">
        <f t="shared" si="662"/>
        <v/>
      </c>
      <c r="BCT90" s="3" t="str">
        <f t="shared" si="663"/>
        <v/>
      </c>
      <c r="BCY90" s="3" t="str">
        <f t="shared" si="664"/>
        <v/>
      </c>
      <c r="BDD90" s="3" t="str">
        <f t="shared" si="665"/>
        <v/>
      </c>
      <c r="BDI90" s="3" t="str">
        <f t="shared" si="666"/>
        <v/>
      </c>
      <c r="BDN90" s="3" t="str">
        <f t="shared" si="667"/>
        <v/>
      </c>
      <c r="BDS90" s="3" t="str">
        <f t="shared" si="668"/>
        <v/>
      </c>
      <c r="BDU90" s="6">
        <v>35520</v>
      </c>
      <c r="BDV90" s="1">
        <v>9.5625</v>
      </c>
      <c r="BDW90" s="1">
        <v>9738600</v>
      </c>
      <c r="BDX90" s="3">
        <f t="shared" si="669"/>
        <v>93125362.5</v>
      </c>
      <c r="BDZ90" s="6">
        <v>35520</v>
      </c>
      <c r="BEA90" s="1">
        <v>10</v>
      </c>
      <c r="BEB90" s="1">
        <v>78988900</v>
      </c>
      <c r="BEC90" s="3">
        <f t="shared" si="670"/>
        <v>789889000</v>
      </c>
      <c r="BEH90" s="3" t="str">
        <f t="shared" si="671"/>
        <v/>
      </c>
      <c r="BEM90" s="3" t="str">
        <f t="shared" si="672"/>
        <v/>
      </c>
      <c r="BER90" s="3" t="str">
        <f t="shared" si="673"/>
        <v/>
      </c>
      <c r="BET90" s="6">
        <v>35520</v>
      </c>
      <c r="BEU90" s="1">
        <v>7.1875</v>
      </c>
      <c r="BEV90" s="1">
        <v>99684800</v>
      </c>
      <c r="BEW90" s="3">
        <f t="shared" si="674"/>
        <v>716484500</v>
      </c>
      <c r="BEY90" s="6">
        <v>35520</v>
      </c>
      <c r="BEZ90" s="1">
        <v>10.7037</v>
      </c>
      <c r="BFA90" s="1">
        <v>3288938</v>
      </c>
      <c r="BFB90" s="3">
        <f t="shared" si="675"/>
        <v>35203805.670599997</v>
      </c>
      <c r="BFG90" s="3" t="str">
        <f t="shared" si="676"/>
        <v/>
      </c>
      <c r="BFL90" s="3" t="str">
        <f t="shared" si="677"/>
        <v/>
      </c>
      <c r="BFQ90" s="3" t="str">
        <f t="shared" si="678"/>
        <v/>
      </c>
      <c r="BFS90" s="6">
        <v>35520</v>
      </c>
      <c r="BFT90" s="1">
        <v>1.9891999999999999</v>
      </c>
      <c r="BFU90" s="1">
        <v>66664200</v>
      </c>
      <c r="BFV90" s="3">
        <f t="shared" si="679"/>
        <v>132608426.63999999</v>
      </c>
      <c r="BGA90" s="3" t="str">
        <f t="shared" si="680"/>
        <v/>
      </c>
      <c r="BGF90" s="3" t="str">
        <f t="shared" si="681"/>
        <v/>
      </c>
      <c r="BGK90" s="3" t="str">
        <f t="shared" si="682"/>
        <v/>
      </c>
      <c r="BGM90" s="6">
        <v>35520</v>
      </c>
      <c r="BGN90" s="1">
        <v>23.906300000000002</v>
      </c>
      <c r="BGO90" s="1">
        <v>8732000</v>
      </c>
      <c r="BGP90" s="3">
        <f t="shared" si="683"/>
        <v>208749811.60000002</v>
      </c>
      <c r="BGR90" s="6">
        <v>35520</v>
      </c>
      <c r="BGS90" s="1">
        <v>11.625</v>
      </c>
      <c r="BGT90" s="1">
        <v>30448200</v>
      </c>
      <c r="BGU90" s="3">
        <f t="shared" si="684"/>
        <v>353960325</v>
      </c>
      <c r="BGZ90" s="3" t="str">
        <f t="shared" si="685"/>
        <v/>
      </c>
      <c r="BHE90" s="3" t="str">
        <f t="shared" si="686"/>
        <v/>
      </c>
      <c r="BHJ90" s="3" t="str">
        <f t="shared" si="687"/>
        <v/>
      </c>
      <c r="BHL90" s="6">
        <v>35520</v>
      </c>
      <c r="BHM90" s="1">
        <v>2.4843999999999999</v>
      </c>
      <c r="BHN90" s="1">
        <v>79265600</v>
      </c>
      <c r="BHO90" s="3">
        <f t="shared" si="688"/>
        <v>196927456.63999999</v>
      </c>
      <c r="BHQ90" s="6">
        <v>35520</v>
      </c>
      <c r="BHR90" s="1">
        <v>5.4062999999999999</v>
      </c>
      <c r="BHS90" s="1">
        <v>43744400</v>
      </c>
      <c r="BHT90" s="3">
        <f t="shared" si="689"/>
        <v>236495349.72</v>
      </c>
      <c r="BHV90" s="6">
        <v>35520</v>
      </c>
      <c r="BHW90" s="1">
        <v>8.875</v>
      </c>
      <c r="BHX90" s="1">
        <v>14816400</v>
      </c>
      <c r="BHY90" s="3">
        <f t="shared" si="690"/>
        <v>131495550</v>
      </c>
      <c r="BID90" s="3" t="str">
        <f t="shared" si="691"/>
        <v/>
      </c>
      <c r="BII90" s="3" t="str">
        <f t="shared" si="692"/>
        <v/>
      </c>
      <c r="BIK90" s="6">
        <v>35520</v>
      </c>
      <c r="BIL90" s="1">
        <v>1.9582999999999999</v>
      </c>
      <c r="BIM90" s="1">
        <v>37861800</v>
      </c>
      <c r="BIN90" s="3">
        <f t="shared" si="693"/>
        <v>74144762.939999998</v>
      </c>
      <c r="BIP90" s="6">
        <v>35520</v>
      </c>
      <c r="BIQ90" s="1">
        <v>9.9259000000000004</v>
      </c>
      <c r="BIR90" s="1">
        <v>230268825</v>
      </c>
      <c r="BIS90" s="3">
        <f t="shared" si="694"/>
        <v>2285625330.0675001</v>
      </c>
      <c r="BIU90" s="6">
        <v>35520</v>
      </c>
      <c r="BIV90" s="1">
        <v>17.25</v>
      </c>
      <c r="BIW90" s="1">
        <v>107904400</v>
      </c>
      <c r="BIX90" s="3">
        <f t="shared" si="695"/>
        <v>1861350900</v>
      </c>
      <c r="BIZ90" s="6">
        <v>35520</v>
      </c>
      <c r="BJA90" s="1">
        <v>2.0312999999999999</v>
      </c>
      <c r="BJB90" s="1">
        <v>151521600</v>
      </c>
      <c r="BJC90" s="3">
        <f t="shared" si="696"/>
        <v>307785826.07999998</v>
      </c>
      <c r="BJH90" s="3" t="str">
        <f t="shared" si="697"/>
        <v/>
      </c>
      <c r="BJJ90" s="6">
        <v>35520</v>
      </c>
      <c r="BJK90" s="1">
        <v>12.5</v>
      </c>
      <c r="BJL90" s="1">
        <v>89753200</v>
      </c>
      <c r="BJM90" s="3">
        <f t="shared" si="698"/>
        <v>1121915000</v>
      </c>
      <c r="BJR90" s="3" t="str">
        <f t="shared" si="699"/>
        <v/>
      </c>
      <c r="BJT90" s="6">
        <v>35520</v>
      </c>
      <c r="BJU90" s="1">
        <v>20.75</v>
      </c>
      <c r="BJV90" s="1">
        <v>333800800</v>
      </c>
      <c r="BJW90" s="3">
        <f t="shared" si="700"/>
        <v>6926366600</v>
      </c>
      <c r="BKB90" s="3" t="str">
        <f t="shared" si="701"/>
        <v/>
      </c>
      <c r="BKG90" s="3" t="str">
        <f t="shared" si="702"/>
        <v/>
      </c>
      <c r="BKI90" s="6">
        <v>35520</v>
      </c>
      <c r="BKJ90" s="1">
        <v>12.0938</v>
      </c>
      <c r="BKK90" s="1">
        <v>244326400</v>
      </c>
      <c r="BKL90" s="3">
        <f t="shared" si="703"/>
        <v>2954834616.3200002</v>
      </c>
      <c r="BKQ90" s="3" t="str">
        <f t="shared" si="704"/>
        <v/>
      </c>
      <c r="BKV90" s="3" t="str">
        <f t="shared" si="705"/>
        <v/>
      </c>
      <c r="BKX90" s="6">
        <v>35520</v>
      </c>
      <c r="BKY90" s="1">
        <v>28.094000000000001</v>
      </c>
      <c r="BKZ90" s="1">
        <v>37449200</v>
      </c>
      <c r="BLA90" s="3">
        <f t="shared" si="706"/>
        <v>1052097824.8000001</v>
      </c>
      <c r="BLC90" s="6">
        <v>35520</v>
      </c>
      <c r="BLD90" s="1">
        <v>18.25</v>
      </c>
      <c r="BLE90" s="1">
        <v>212285200</v>
      </c>
      <c r="BLF90" s="3">
        <f t="shared" si="707"/>
        <v>3874204900</v>
      </c>
      <c r="BLH90" s="6">
        <v>35520</v>
      </c>
      <c r="BLI90" s="1">
        <v>29.88</v>
      </c>
      <c r="BLJ90" s="1">
        <v>3960700</v>
      </c>
      <c r="BLK90" s="3">
        <f t="shared" si="708"/>
        <v>118345716</v>
      </c>
      <c r="BLM90" s="6">
        <v>35520</v>
      </c>
      <c r="BLN90" s="1">
        <v>12.1875</v>
      </c>
      <c r="BLO90" s="1">
        <v>522594000</v>
      </c>
      <c r="BLP90" s="3">
        <f t="shared" si="709"/>
        <v>6369114375</v>
      </c>
      <c r="BLR90" s="6">
        <v>35520</v>
      </c>
      <c r="BLS90" s="1">
        <v>1.7812999999999999</v>
      </c>
      <c r="BLT90" s="1">
        <v>489341600</v>
      </c>
      <c r="BLU90" s="3">
        <f t="shared" si="710"/>
        <v>871664192.07999992</v>
      </c>
      <c r="BLZ90" s="3" t="str">
        <f t="shared" si="711"/>
        <v/>
      </c>
      <c r="BME90" s="3" t="str">
        <f t="shared" si="712"/>
        <v/>
      </c>
      <c r="BMJ90" s="3" t="str">
        <f t="shared" si="713"/>
        <v/>
      </c>
      <c r="BML90" s="6">
        <v>35520</v>
      </c>
      <c r="BMM90" s="1">
        <v>8.5</v>
      </c>
      <c r="BMN90" s="1">
        <v>101116800</v>
      </c>
      <c r="BMO90" s="3">
        <f t="shared" si="714"/>
        <v>859492800</v>
      </c>
      <c r="BMQ90" s="6">
        <v>35520</v>
      </c>
      <c r="BMR90" s="1">
        <v>28.3125</v>
      </c>
      <c r="BMS90" s="1">
        <v>164552400</v>
      </c>
      <c r="BMT90" s="3">
        <f t="shared" si="715"/>
        <v>4658889825</v>
      </c>
      <c r="BMY90" s="3" t="str">
        <f t="shared" si="716"/>
        <v/>
      </c>
      <c r="BND90" s="3" t="str">
        <f t="shared" si="717"/>
        <v/>
      </c>
      <c r="BNF90" s="6">
        <v>35520</v>
      </c>
      <c r="BNG90" s="1">
        <v>23.5</v>
      </c>
      <c r="BNH90" s="1">
        <v>86044200</v>
      </c>
      <c r="BNI90" s="3">
        <f t="shared" si="718"/>
        <v>2022038700</v>
      </c>
      <c r="BNK90" s="6">
        <v>35520</v>
      </c>
      <c r="BNL90" s="1">
        <v>32</v>
      </c>
      <c r="BNM90" s="1">
        <v>21192800</v>
      </c>
      <c r="BNN90" s="3">
        <f t="shared" si="719"/>
        <v>678169600</v>
      </c>
      <c r="BNP90" s="6">
        <v>35520</v>
      </c>
      <c r="BNQ90" s="1">
        <v>11.25</v>
      </c>
      <c r="BNR90" s="1">
        <v>271802700</v>
      </c>
      <c r="BNS90" s="3">
        <f t="shared" si="720"/>
        <v>3057780375</v>
      </c>
      <c r="BNX90" s="3" t="str">
        <f t="shared" si="721"/>
        <v/>
      </c>
      <c r="BNZ90" s="6">
        <v>35520</v>
      </c>
      <c r="BOA90" s="1">
        <v>6.6562999999999999</v>
      </c>
      <c r="BOB90" s="1">
        <v>307303600</v>
      </c>
      <c r="BOC90" s="3">
        <f t="shared" si="722"/>
        <v>2045504952.6800001</v>
      </c>
      <c r="BOH90" s="3" t="str">
        <f t="shared" si="723"/>
        <v/>
      </c>
      <c r="BOJ90" s="6">
        <v>35520</v>
      </c>
      <c r="BOK90" s="1">
        <v>9.4555000000000007</v>
      </c>
      <c r="BOL90" s="1">
        <v>388383800</v>
      </c>
      <c r="BOM90" s="3">
        <f t="shared" si="724"/>
        <v>3672363020.9000001</v>
      </c>
      <c r="BOR90" s="3" t="str">
        <f t="shared" si="725"/>
        <v/>
      </c>
      <c r="BOW90" s="3" t="str">
        <f t="shared" si="726"/>
        <v/>
      </c>
      <c r="BPB90" s="3" t="str">
        <f t="shared" si="727"/>
        <v/>
      </c>
      <c r="BPG90" s="3" t="str">
        <f t="shared" si="728"/>
        <v/>
      </c>
      <c r="BPI90" s="6">
        <v>35520</v>
      </c>
      <c r="BPJ90" s="1">
        <v>4.7407000000000004</v>
      </c>
      <c r="BPK90" s="1">
        <v>184825125</v>
      </c>
      <c r="BPL90" s="3">
        <f t="shared" si="729"/>
        <v>876200470.0875001</v>
      </c>
      <c r="BPQ90" s="3" t="str">
        <f t="shared" si="730"/>
        <v/>
      </c>
      <c r="BPS90" s="6">
        <v>35520</v>
      </c>
      <c r="BPT90" s="1">
        <v>5.7968999999999999</v>
      </c>
      <c r="BPU90" s="1">
        <v>2497392800</v>
      </c>
      <c r="BPV90" s="3">
        <f t="shared" si="731"/>
        <v>14477136322.32</v>
      </c>
      <c r="BQA90" s="3" t="str">
        <f t="shared" si="732"/>
        <v/>
      </c>
      <c r="BQF90" s="3" t="str">
        <f t="shared" si="733"/>
        <v/>
      </c>
      <c r="BQK90" s="3" t="str">
        <f t="shared" si="734"/>
        <v/>
      </c>
      <c r="BQM90" s="6">
        <v>35520</v>
      </c>
      <c r="BQN90" s="1">
        <v>5.0789</v>
      </c>
      <c r="BQO90" s="1">
        <v>668890975</v>
      </c>
      <c r="BQP90" s="3">
        <f t="shared" si="735"/>
        <v>3397230372.9274998</v>
      </c>
      <c r="BQU90" s="3" t="str">
        <f t="shared" si="736"/>
        <v/>
      </c>
      <c r="BQW90" s="6">
        <v>35520</v>
      </c>
      <c r="BQX90" s="1">
        <v>0.71479999999999999</v>
      </c>
      <c r="BQY90" s="1">
        <v>647164800</v>
      </c>
      <c r="BQZ90" s="3">
        <f t="shared" si="737"/>
        <v>462593399.04000002</v>
      </c>
      <c r="BRE90" s="3" t="str">
        <f t="shared" si="738"/>
        <v/>
      </c>
      <c r="BRG90" s="6">
        <v>35520</v>
      </c>
      <c r="BRH90" s="1">
        <v>5.3472</v>
      </c>
      <c r="BRI90" s="1">
        <v>7316811000</v>
      </c>
      <c r="BRJ90" s="3">
        <f t="shared" si="739"/>
        <v>39124451779.199997</v>
      </c>
      <c r="BRL90" s="6">
        <v>35520</v>
      </c>
      <c r="BRM90" s="1">
        <v>17.390599999999999</v>
      </c>
      <c r="BRN90" s="1">
        <v>6571572000</v>
      </c>
      <c r="BRO90" s="3">
        <f t="shared" si="740"/>
        <v>114283580023.2</v>
      </c>
      <c r="BRQ90" s="6">
        <v>35520</v>
      </c>
      <c r="BRR90" s="1">
        <v>4.2847</v>
      </c>
      <c r="BRS90" s="1">
        <v>3994902900</v>
      </c>
      <c r="BRT90" s="3">
        <f t="shared" si="741"/>
        <v>17116960455.629999</v>
      </c>
      <c r="BRV90" s="6">
        <v>35520</v>
      </c>
      <c r="BRW90" s="1">
        <v>34.8125</v>
      </c>
      <c r="BRX90" s="1">
        <v>161746000</v>
      </c>
      <c r="BRY90" s="3">
        <f t="shared" si="742"/>
        <v>5630782625</v>
      </c>
      <c r="BSD90" s="3" t="str">
        <f t="shared" si="743"/>
        <v/>
      </c>
      <c r="BSF90" s="6">
        <v>35520</v>
      </c>
      <c r="BSG90" s="1">
        <v>11.5625</v>
      </c>
      <c r="BSH90" s="1">
        <v>179670400</v>
      </c>
      <c r="BSI90" s="3">
        <f t="shared" si="744"/>
        <v>2077439000</v>
      </c>
      <c r="BSN90" s="3" t="str">
        <f t="shared" si="745"/>
        <v/>
      </c>
      <c r="BSS90" s="3" t="str">
        <f t="shared" si="746"/>
        <v/>
      </c>
      <c r="BSU90" s="6">
        <v>35520</v>
      </c>
      <c r="BSV90" s="1">
        <v>0.65180000000000005</v>
      </c>
      <c r="BSW90" s="1">
        <v>4537094800</v>
      </c>
      <c r="BSX90" s="3">
        <f t="shared" si="747"/>
        <v>2957278390.6400003</v>
      </c>
    </row>
    <row r="91" spans="5:1020 1025:1870" x14ac:dyDescent="0.2">
      <c r="E91" s="3" t="str">
        <f t="shared" si="374"/>
        <v/>
      </c>
      <c r="J91" s="3" t="str">
        <f t="shared" si="375"/>
        <v/>
      </c>
      <c r="O91" s="3" t="str">
        <f t="shared" si="376"/>
        <v/>
      </c>
      <c r="T91" s="3" t="str">
        <f t="shared" si="377"/>
        <v/>
      </c>
      <c r="Y91" s="3" t="str">
        <f t="shared" si="378"/>
        <v/>
      </c>
      <c r="AA91" s="6">
        <v>35430</v>
      </c>
      <c r="AB91" s="1">
        <v>4.125</v>
      </c>
      <c r="AC91" s="1">
        <v>313433</v>
      </c>
      <c r="AD91" s="3">
        <f t="shared" si="379"/>
        <v>1292911.125</v>
      </c>
      <c r="AI91" s="3" t="str">
        <f t="shared" si="380"/>
        <v/>
      </c>
      <c r="AN91" s="3" t="str">
        <f t="shared" si="381"/>
        <v/>
      </c>
      <c r="AS91" s="3" t="str">
        <f t="shared" si="382"/>
        <v/>
      </c>
      <c r="AX91" s="3" t="str">
        <f t="shared" si="383"/>
        <v/>
      </c>
      <c r="BC91" s="3" t="str">
        <f t="shared" si="384"/>
        <v/>
      </c>
      <c r="BH91" s="3" t="str">
        <f t="shared" si="385"/>
        <v/>
      </c>
      <c r="BM91" s="3" t="str">
        <f t="shared" si="386"/>
        <v/>
      </c>
      <c r="BR91" s="3" t="str">
        <f t="shared" si="387"/>
        <v/>
      </c>
      <c r="BW91" s="3" t="str">
        <f t="shared" si="388"/>
        <v/>
      </c>
      <c r="CB91" s="3" t="str">
        <f t="shared" si="389"/>
        <v/>
      </c>
      <c r="CG91" s="3" t="str">
        <f t="shared" si="390"/>
        <v/>
      </c>
      <c r="CL91" s="3" t="str">
        <f t="shared" si="391"/>
        <v/>
      </c>
      <c r="CQ91" s="3" t="str">
        <f t="shared" si="392"/>
        <v/>
      </c>
      <c r="CV91" s="3" t="str">
        <f t="shared" si="393"/>
        <v/>
      </c>
      <c r="DA91" s="3" t="str">
        <f t="shared" si="394"/>
        <v/>
      </c>
      <c r="DC91" s="6">
        <v>35430</v>
      </c>
      <c r="DD91" s="1">
        <v>28.75</v>
      </c>
      <c r="DE91" s="1">
        <v>416890</v>
      </c>
      <c r="DF91" s="3">
        <f t="shared" si="395"/>
        <v>11985587.5</v>
      </c>
      <c r="DK91" s="3" t="str">
        <f t="shared" si="396"/>
        <v/>
      </c>
      <c r="DP91" s="3" t="str">
        <f t="shared" si="397"/>
        <v/>
      </c>
      <c r="DU91" s="3" t="str">
        <f t="shared" si="398"/>
        <v/>
      </c>
      <c r="DZ91" s="3" t="str">
        <f t="shared" si="399"/>
        <v/>
      </c>
      <c r="EE91" s="3" t="str">
        <f t="shared" si="400"/>
        <v/>
      </c>
      <c r="EG91" s="6">
        <v>35430</v>
      </c>
      <c r="EH91" s="1">
        <v>989.99980000000005</v>
      </c>
      <c r="EI91" s="1">
        <v>21950</v>
      </c>
      <c r="EJ91" s="3">
        <f t="shared" si="401"/>
        <v>21730495.609999999</v>
      </c>
      <c r="EO91" s="3" t="str">
        <f t="shared" si="402"/>
        <v/>
      </c>
      <c r="ET91" s="3" t="str">
        <f t="shared" si="403"/>
        <v/>
      </c>
      <c r="EY91" s="3" t="str">
        <f t="shared" si="404"/>
        <v/>
      </c>
      <c r="FD91" s="3" t="str">
        <f t="shared" si="405"/>
        <v/>
      </c>
      <c r="FI91" s="3" t="str">
        <f t="shared" si="406"/>
        <v/>
      </c>
      <c r="FN91" s="3" t="str">
        <f t="shared" si="407"/>
        <v/>
      </c>
      <c r="FP91" s="6">
        <v>35062</v>
      </c>
      <c r="FQ91" s="1">
        <v>1.67E-2</v>
      </c>
      <c r="FR91" s="1">
        <v>204840</v>
      </c>
      <c r="FS91" s="3">
        <f t="shared" si="408"/>
        <v>3420.828</v>
      </c>
      <c r="FX91" s="3" t="str">
        <f t="shared" si="409"/>
        <v/>
      </c>
      <c r="GC91" s="3" t="str">
        <f t="shared" si="410"/>
        <v/>
      </c>
      <c r="GE91" s="6">
        <v>35338</v>
      </c>
      <c r="GF91" s="1">
        <v>3000000.3</v>
      </c>
      <c r="GG91" s="1">
        <v>0</v>
      </c>
      <c r="GH91" s="3" t="str">
        <f t="shared" si="411"/>
        <v/>
      </c>
      <c r="GM91" s="3" t="str">
        <f t="shared" si="412"/>
        <v/>
      </c>
      <c r="GR91" s="3" t="str">
        <f t="shared" si="413"/>
        <v/>
      </c>
      <c r="GW91" s="3" t="str">
        <f t="shared" si="414"/>
        <v/>
      </c>
      <c r="HB91" s="3" t="str">
        <f t="shared" si="415"/>
        <v/>
      </c>
      <c r="HG91" s="3" t="str">
        <f t="shared" si="416"/>
        <v/>
      </c>
      <c r="HL91" s="3" t="str">
        <f t="shared" si="417"/>
        <v/>
      </c>
      <c r="HN91" s="6">
        <v>35430</v>
      </c>
      <c r="HO91" s="1">
        <v>11.25</v>
      </c>
      <c r="HP91" s="1">
        <v>748467</v>
      </c>
      <c r="HQ91" s="3">
        <f t="shared" si="418"/>
        <v>8420253.75</v>
      </c>
      <c r="HS91" s="6">
        <v>35430</v>
      </c>
      <c r="HT91" s="1">
        <v>26.25</v>
      </c>
      <c r="HU91" s="1">
        <v>276114</v>
      </c>
      <c r="HV91" s="3">
        <f t="shared" si="419"/>
        <v>7247992.5</v>
      </c>
      <c r="IA91" s="3" t="str">
        <f t="shared" si="420"/>
        <v/>
      </c>
      <c r="IC91" s="6">
        <v>35338</v>
      </c>
      <c r="ID91" s="1">
        <v>62.5</v>
      </c>
      <c r="IE91" s="1">
        <v>6800</v>
      </c>
      <c r="IF91" s="3">
        <f t="shared" si="421"/>
        <v>425000</v>
      </c>
      <c r="IH91" s="6">
        <v>35430</v>
      </c>
      <c r="II91" s="1">
        <v>65.625</v>
      </c>
      <c r="IJ91" s="1">
        <v>600</v>
      </c>
      <c r="IK91" s="3">
        <f t="shared" si="422"/>
        <v>39375</v>
      </c>
      <c r="IP91" s="3" t="str">
        <f t="shared" si="423"/>
        <v/>
      </c>
      <c r="IU91" s="3" t="str">
        <f t="shared" si="424"/>
        <v/>
      </c>
      <c r="IZ91" s="3" t="str">
        <f t="shared" si="425"/>
        <v/>
      </c>
      <c r="JE91" s="3" t="str">
        <f t="shared" si="426"/>
        <v/>
      </c>
      <c r="JJ91" s="3" t="str">
        <f t="shared" si="427"/>
        <v/>
      </c>
      <c r="JO91" s="3" t="str">
        <f t="shared" si="428"/>
        <v/>
      </c>
      <c r="JT91" s="3" t="str">
        <f t="shared" si="429"/>
        <v/>
      </c>
      <c r="JY91" s="3" t="str">
        <f t="shared" si="430"/>
        <v/>
      </c>
      <c r="KA91" s="6">
        <v>34242</v>
      </c>
      <c r="KB91" s="1">
        <v>3</v>
      </c>
      <c r="KC91" s="1">
        <v>44900</v>
      </c>
      <c r="KD91" s="3">
        <f t="shared" si="431"/>
        <v>134700</v>
      </c>
      <c r="KI91" s="3" t="str">
        <f t="shared" si="432"/>
        <v/>
      </c>
      <c r="KN91" s="3" t="str">
        <f t="shared" si="433"/>
        <v/>
      </c>
      <c r="KS91" s="3" t="str">
        <f t="shared" si="434"/>
        <v/>
      </c>
      <c r="KX91" s="3" t="str">
        <f t="shared" si="435"/>
        <v/>
      </c>
      <c r="LC91" s="3" t="str">
        <f t="shared" si="436"/>
        <v/>
      </c>
      <c r="LH91" s="3" t="str">
        <f t="shared" si="437"/>
        <v/>
      </c>
      <c r="LM91" s="3" t="str">
        <f t="shared" si="438"/>
        <v/>
      </c>
      <c r="LO91" s="6">
        <v>34971</v>
      </c>
      <c r="LP91" s="1">
        <v>3</v>
      </c>
      <c r="LQ91" s="1">
        <v>3300</v>
      </c>
      <c r="LR91" s="3">
        <f t="shared" si="439"/>
        <v>9900</v>
      </c>
      <c r="LW91" s="3" t="str">
        <f t="shared" si="440"/>
        <v/>
      </c>
      <c r="MB91" s="3" t="str">
        <f t="shared" si="441"/>
        <v/>
      </c>
      <c r="MG91" s="3" t="str">
        <f t="shared" si="442"/>
        <v/>
      </c>
      <c r="ML91" s="3" t="str">
        <f t="shared" si="443"/>
        <v/>
      </c>
      <c r="MQ91" s="3" t="str">
        <f t="shared" si="444"/>
        <v/>
      </c>
      <c r="MV91" s="3" t="str">
        <f t="shared" si="445"/>
        <v/>
      </c>
      <c r="NA91" s="3" t="str">
        <f t="shared" si="446"/>
        <v/>
      </c>
      <c r="NF91" s="3" t="str">
        <f t="shared" si="447"/>
        <v/>
      </c>
      <c r="NK91" s="3" t="str">
        <f t="shared" si="448"/>
        <v/>
      </c>
      <c r="NP91" s="3" t="str">
        <f t="shared" si="449"/>
        <v/>
      </c>
      <c r="NU91" s="3" t="str">
        <f t="shared" si="450"/>
        <v/>
      </c>
      <c r="NZ91" s="3" t="str">
        <f t="shared" si="451"/>
        <v/>
      </c>
      <c r="OB91" s="6">
        <v>35430</v>
      </c>
      <c r="OC91" s="1">
        <v>8.375</v>
      </c>
      <c r="OD91" s="1">
        <v>195300</v>
      </c>
      <c r="OE91" s="3">
        <f t="shared" si="452"/>
        <v>1635637.5</v>
      </c>
      <c r="OG91" s="6">
        <v>35430</v>
      </c>
      <c r="OH91" s="1">
        <v>87.5</v>
      </c>
      <c r="OI91" s="1">
        <v>22008</v>
      </c>
      <c r="OJ91" s="3">
        <f t="shared" si="453"/>
        <v>1925700</v>
      </c>
      <c r="OO91" s="3" t="str">
        <f t="shared" si="454"/>
        <v/>
      </c>
      <c r="OQ91" s="6">
        <v>35430</v>
      </c>
      <c r="OR91" s="1">
        <v>5639.9994999999999</v>
      </c>
      <c r="OS91" s="1">
        <v>14933</v>
      </c>
      <c r="OT91" s="3">
        <f t="shared" si="455"/>
        <v>84222112.533500001</v>
      </c>
      <c r="OV91" s="6">
        <v>35430</v>
      </c>
      <c r="OW91" s="1">
        <v>5.9375</v>
      </c>
      <c r="OX91" s="1">
        <v>724100</v>
      </c>
      <c r="OY91" s="3">
        <f t="shared" si="456"/>
        <v>4299343.75</v>
      </c>
      <c r="PD91" s="3" t="str">
        <f t="shared" si="457"/>
        <v/>
      </c>
      <c r="PI91" s="3" t="str">
        <f t="shared" si="458"/>
        <v/>
      </c>
      <c r="PK91" s="6">
        <v>35338</v>
      </c>
      <c r="PL91" s="1">
        <v>0.40629999999999999</v>
      </c>
      <c r="PM91" s="1">
        <v>60700</v>
      </c>
      <c r="PN91" s="3">
        <f t="shared" si="459"/>
        <v>24662.41</v>
      </c>
      <c r="PS91" s="3" t="str">
        <f t="shared" si="460"/>
        <v/>
      </c>
      <c r="PX91" s="3" t="str">
        <f t="shared" si="461"/>
        <v/>
      </c>
      <c r="QC91" s="3" t="str">
        <f t="shared" si="462"/>
        <v/>
      </c>
      <c r="QE91" s="6">
        <v>35430</v>
      </c>
      <c r="QF91" s="1">
        <v>1.8125</v>
      </c>
      <c r="QG91" s="1">
        <v>420200</v>
      </c>
      <c r="QH91" s="3">
        <f t="shared" si="463"/>
        <v>761612.5</v>
      </c>
      <c r="QM91" s="3" t="str">
        <f t="shared" si="464"/>
        <v/>
      </c>
      <c r="QR91" s="3" t="str">
        <f t="shared" si="465"/>
        <v/>
      </c>
      <c r="QT91" s="6">
        <v>35430</v>
      </c>
      <c r="QU91" s="1">
        <v>196.875</v>
      </c>
      <c r="QV91" s="1">
        <v>191824</v>
      </c>
      <c r="QW91" s="3">
        <f t="shared" si="466"/>
        <v>37765350</v>
      </c>
      <c r="RB91" s="3" t="str">
        <f t="shared" si="467"/>
        <v/>
      </c>
      <c r="RG91" s="3" t="str">
        <f t="shared" si="468"/>
        <v/>
      </c>
      <c r="RL91" s="3" t="str">
        <f t="shared" si="469"/>
        <v/>
      </c>
      <c r="RQ91" s="3" t="str">
        <f t="shared" si="470"/>
        <v/>
      </c>
      <c r="RV91" s="3" t="str">
        <f t="shared" si="471"/>
        <v/>
      </c>
      <c r="SA91" s="3" t="str">
        <f t="shared" si="472"/>
        <v/>
      </c>
      <c r="SF91" s="3" t="str">
        <f t="shared" si="473"/>
        <v/>
      </c>
      <c r="SH91" s="6">
        <v>35430</v>
      </c>
      <c r="SI91" s="1">
        <v>13.75</v>
      </c>
      <c r="SJ91" s="1">
        <v>118880</v>
      </c>
      <c r="SK91" s="3">
        <f t="shared" si="474"/>
        <v>1634600</v>
      </c>
      <c r="SP91" s="3" t="str">
        <f t="shared" si="475"/>
        <v/>
      </c>
      <c r="SU91" s="3" t="str">
        <f t="shared" si="476"/>
        <v/>
      </c>
      <c r="SZ91" s="3" t="str">
        <f t="shared" si="477"/>
        <v/>
      </c>
      <c r="TE91" s="3" t="str">
        <f t="shared" si="478"/>
        <v/>
      </c>
      <c r="TJ91" s="3" t="str">
        <f t="shared" si="479"/>
        <v/>
      </c>
      <c r="TO91" s="3" t="str">
        <f t="shared" si="480"/>
        <v/>
      </c>
      <c r="TQ91" s="6">
        <v>35430</v>
      </c>
      <c r="TR91" s="1">
        <v>45.375</v>
      </c>
      <c r="TS91" s="1">
        <v>49545</v>
      </c>
      <c r="TT91" s="3">
        <f t="shared" si="481"/>
        <v>2248104.375</v>
      </c>
      <c r="TY91" s="3" t="str">
        <f t="shared" si="482"/>
        <v/>
      </c>
      <c r="UD91" s="3" t="str">
        <f t="shared" si="483"/>
        <v/>
      </c>
      <c r="UI91" s="3" t="str">
        <f t="shared" si="484"/>
        <v/>
      </c>
      <c r="UN91" s="3" t="str">
        <f t="shared" si="485"/>
        <v/>
      </c>
      <c r="UP91" s="6">
        <v>35430</v>
      </c>
      <c r="UQ91" s="1">
        <v>8.1875</v>
      </c>
      <c r="UR91" s="1">
        <v>1600</v>
      </c>
      <c r="US91" s="3">
        <f t="shared" si="486"/>
        <v>13100</v>
      </c>
      <c r="UX91" s="3" t="str">
        <f t="shared" si="487"/>
        <v/>
      </c>
      <c r="VC91" s="3" t="str">
        <f t="shared" si="488"/>
        <v/>
      </c>
      <c r="VH91" s="3" t="str">
        <f t="shared" si="489"/>
        <v/>
      </c>
      <c r="VM91" s="3" t="str">
        <f t="shared" si="490"/>
        <v/>
      </c>
      <c r="VO91" s="6">
        <v>35430</v>
      </c>
      <c r="VP91" s="1">
        <v>500</v>
      </c>
      <c r="VQ91" s="1">
        <v>13563</v>
      </c>
      <c r="VR91" s="3">
        <f t="shared" si="491"/>
        <v>6781500</v>
      </c>
      <c r="VW91" s="3" t="str">
        <f t="shared" si="492"/>
        <v/>
      </c>
      <c r="WB91" s="3" t="str">
        <f t="shared" si="493"/>
        <v/>
      </c>
      <c r="WG91" s="3" t="str">
        <f t="shared" si="494"/>
        <v/>
      </c>
      <c r="WL91" s="3" t="str">
        <f t="shared" si="495"/>
        <v/>
      </c>
      <c r="WQ91" s="3" t="str">
        <f t="shared" si="496"/>
        <v/>
      </c>
      <c r="WV91" s="3" t="str">
        <f t="shared" si="497"/>
        <v/>
      </c>
      <c r="WX91" s="6">
        <v>35430</v>
      </c>
      <c r="WY91" s="1">
        <v>18.125</v>
      </c>
      <c r="WZ91" s="1">
        <v>24784600</v>
      </c>
      <c r="XA91" s="3">
        <f t="shared" si="498"/>
        <v>449220875</v>
      </c>
      <c r="XF91" s="3" t="str">
        <f t="shared" si="499"/>
        <v/>
      </c>
      <c r="XK91" s="3" t="str">
        <f t="shared" si="500"/>
        <v/>
      </c>
      <c r="XP91" s="3" t="str">
        <f t="shared" si="501"/>
        <v/>
      </c>
      <c r="XU91" s="3" t="str">
        <f t="shared" si="502"/>
        <v/>
      </c>
      <c r="XW91" s="6">
        <v>35430</v>
      </c>
      <c r="XX91" s="1">
        <v>18000</v>
      </c>
      <c r="XY91" s="1">
        <v>7067</v>
      </c>
      <c r="XZ91" s="3">
        <f t="shared" si="503"/>
        <v>127206000</v>
      </c>
      <c r="YE91" s="3" t="str">
        <f t="shared" si="504"/>
        <v/>
      </c>
      <c r="YJ91" s="3" t="str">
        <f t="shared" si="505"/>
        <v/>
      </c>
      <c r="YL91" s="6">
        <v>35430</v>
      </c>
      <c r="YM91" s="1">
        <v>7.5</v>
      </c>
      <c r="YN91" s="1">
        <v>1209600</v>
      </c>
      <c r="YO91" s="3">
        <f t="shared" si="506"/>
        <v>9072000</v>
      </c>
      <c r="YT91" s="3" t="str">
        <f t="shared" si="507"/>
        <v/>
      </c>
      <c r="YY91" s="3" t="str">
        <f t="shared" si="508"/>
        <v/>
      </c>
      <c r="ZD91" s="3" t="str">
        <f t="shared" si="509"/>
        <v/>
      </c>
      <c r="ZI91" s="3" t="str">
        <f t="shared" si="510"/>
        <v/>
      </c>
      <c r="ZN91" s="3" t="str">
        <f t="shared" si="511"/>
        <v/>
      </c>
      <c r="ZS91" s="3" t="str">
        <f t="shared" si="512"/>
        <v/>
      </c>
      <c r="ZX91" s="3" t="str">
        <f t="shared" si="513"/>
        <v/>
      </c>
      <c r="AAC91" s="3" t="str">
        <f t="shared" si="514"/>
        <v/>
      </c>
      <c r="AAH91" s="3" t="str">
        <f t="shared" si="515"/>
        <v/>
      </c>
      <c r="AAM91" s="3" t="str">
        <f t="shared" si="516"/>
        <v/>
      </c>
      <c r="AAR91" s="3" t="str">
        <f t="shared" si="517"/>
        <v/>
      </c>
      <c r="AAW91" s="3" t="str">
        <f t="shared" si="518"/>
        <v/>
      </c>
      <c r="ABB91" s="3" t="str">
        <f t="shared" si="519"/>
        <v/>
      </c>
      <c r="ABG91" s="3" t="str">
        <f t="shared" si="520"/>
        <v/>
      </c>
      <c r="ABL91" s="3" t="str">
        <f t="shared" si="521"/>
        <v/>
      </c>
      <c r="ABN91" s="6">
        <v>35430</v>
      </c>
      <c r="ABO91" s="1">
        <v>17</v>
      </c>
      <c r="ABP91" s="1">
        <v>2388500</v>
      </c>
      <c r="ABQ91" s="3">
        <f t="shared" si="522"/>
        <v>40604500</v>
      </c>
      <c r="ABV91" s="3" t="str">
        <f t="shared" si="523"/>
        <v/>
      </c>
      <c r="ABX91" s="6">
        <v>35430</v>
      </c>
      <c r="ABY91" s="1">
        <v>17.5</v>
      </c>
      <c r="ABZ91" s="1">
        <v>53620</v>
      </c>
      <c r="ACA91" s="3">
        <f t="shared" si="524"/>
        <v>938350</v>
      </c>
      <c r="ACF91" s="3" t="str">
        <f t="shared" si="525"/>
        <v/>
      </c>
      <c r="ACK91" s="3" t="str">
        <f t="shared" si="526"/>
        <v/>
      </c>
      <c r="ACP91" s="3" t="str">
        <f t="shared" si="527"/>
        <v/>
      </c>
      <c r="ACU91" s="3" t="str">
        <f t="shared" si="528"/>
        <v/>
      </c>
      <c r="ACZ91" s="3" t="str">
        <f t="shared" si="529"/>
        <v/>
      </c>
      <c r="ADB91" s="6">
        <v>35430</v>
      </c>
      <c r="ADC91" s="1">
        <v>10.5</v>
      </c>
      <c r="ADD91" s="1">
        <v>10479500</v>
      </c>
      <c r="ADE91" s="3">
        <f t="shared" si="530"/>
        <v>110034750</v>
      </c>
      <c r="ADG91" s="6">
        <v>35430</v>
      </c>
      <c r="ADH91" s="1">
        <v>7.6875</v>
      </c>
      <c r="ADI91" s="1">
        <v>30148600</v>
      </c>
      <c r="ADJ91" s="3">
        <f t="shared" si="531"/>
        <v>231767362.5</v>
      </c>
      <c r="ADO91" s="3" t="str">
        <f t="shared" si="532"/>
        <v/>
      </c>
      <c r="ADT91" s="3" t="str">
        <f t="shared" si="533"/>
        <v/>
      </c>
      <c r="ADY91" s="3" t="str">
        <f t="shared" si="534"/>
        <v/>
      </c>
      <c r="AED91" s="3" t="str">
        <f t="shared" si="535"/>
        <v/>
      </c>
      <c r="AEF91" s="6">
        <v>35430</v>
      </c>
      <c r="AEG91" s="1">
        <v>5.1821999999999999</v>
      </c>
      <c r="AEH91" s="1">
        <v>53729</v>
      </c>
      <c r="AEI91" s="3">
        <f t="shared" si="536"/>
        <v>278434.42379999999</v>
      </c>
      <c r="AEN91" s="3" t="str">
        <f t="shared" si="537"/>
        <v/>
      </c>
      <c r="AES91" s="3" t="str">
        <f t="shared" si="538"/>
        <v/>
      </c>
      <c r="AEX91" s="3" t="str">
        <f t="shared" si="539"/>
        <v/>
      </c>
      <c r="AEZ91" s="6">
        <v>35430</v>
      </c>
      <c r="AFA91" s="1">
        <v>3.7660999999999998</v>
      </c>
      <c r="AFB91" s="1">
        <v>13165000</v>
      </c>
      <c r="AFC91" s="3">
        <f t="shared" si="540"/>
        <v>49580706.5</v>
      </c>
      <c r="AFH91" s="3" t="str">
        <f t="shared" si="541"/>
        <v/>
      </c>
      <c r="AFM91" s="3" t="str">
        <f t="shared" si="542"/>
        <v/>
      </c>
      <c r="AFR91" s="3" t="str">
        <f t="shared" si="543"/>
        <v/>
      </c>
      <c r="AFW91" s="3" t="str">
        <f t="shared" si="544"/>
        <v/>
      </c>
      <c r="AGB91" s="3" t="str">
        <f t="shared" si="545"/>
        <v/>
      </c>
      <c r="AGD91" s="6">
        <v>35430</v>
      </c>
      <c r="AGE91" s="1">
        <v>12.519399999999999</v>
      </c>
      <c r="AGF91" s="1">
        <v>2193700</v>
      </c>
      <c r="AGG91" s="3">
        <f t="shared" si="546"/>
        <v>27463807.779999997</v>
      </c>
      <c r="AGL91" s="3" t="str">
        <f t="shared" si="547"/>
        <v/>
      </c>
      <c r="AGQ91" s="3" t="str">
        <f t="shared" si="548"/>
        <v/>
      </c>
      <c r="AGV91" s="3" t="str">
        <f t="shared" si="549"/>
        <v/>
      </c>
      <c r="AHA91" s="3" t="str">
        <f t="shared" si="550"/>
        <v/>
      </c>
      <c r="AHC91" s="6">
        <v>35430</v>
      </c>
      <c r="AHD91" s="1">
        <v>7.625</v>
      </c>
      <c r="AHE91" s="1">
        <v>1765400</v>
      </c>
      <c r="AHF91" s="3">
        <f t="shared" si="551"/>
        <v>13461175</v>
      </c>
      <c r="AHK91" s="3" t="str">
        <f t="shared" si="552"/>
        <v/>
      </c>
      <c r="AHP91" s="3" t="str">
        <f t="shared" si="553"/>
        <v/>
      </c>
      <c r="AHU91" s="3" t="str">
        <f t="shared" si="554"/>
        <v/>
      </c>
      <c r="AHZ91" s="3" t="str">
        <f t="shared" si="555"/>
        <v/>
      </c>
      <c r="AIE91" s="3" t="str">
        <f t="shared" si="556"/>
        <v/>
      </c>
      <c r="AIJ91" s="3" t="str">
        <f t="shared" si="557"/>
        <v/>
      </c>
      <c r="AIO91" s="3" t="str">
        <f t="shared" si="558"/>
        <v/>
      </c>
      <c r="AIT91" s="3" t="str">
        <f t="shared" si="559"/>
        <v/>
      </c>
      <c r="AIY91" s="3" t="str">
        <f t="shared" si="560"/>
        <v/>
      </c>
      <c r="AJD91" s="3" t="str">
        <f t="shared" si="561"/>
        <v/>
      </c>
      <c r="AJI91" s="3" t="str">
        <f t="shared" si="562"/>
        <v/>
      </c>
      <c r="AJN91" s="3" t="str">
        <f t="shared" si="563"/>
        <v/>
      </c>
      <c r="AJS91" s="3" t="str">
        <f t="shared" si="564"/>
        <v/>
      </c>
      <c r="AJX91" s="3" t="str">
        <f t="shared" si="565"/>
        <v/>
      </c>
      <c r="AKC91" s="3" t="str">
        <f t="shared" si="566"/>
        <v/>
      </c>
      <c r="AKH91" s="3" t="str">
        <f t="shared" si="567"/>
        <v/>
      </c>
      <c r="AKM91" s="3" t="str">
        <f t="shared" si="568"/>
        <v/>
      </c>
      <c r="AKR91" s="3" t="str">
        <f t="shared" si="569"/>
        <v/>
      </c>
      <c r="AKW91" s="3" t="str">
        <f t="shared" si="570"/>
        <v/>
      </c>
      <c r="ALB91" s="3" t="str">
        <f t="shared" si="571"/>
        <v/>
      </c>
      <c r="ALG91" s="3" t="str">
        <f t="shared" si="572"/>
        <v/>
      </c>
      <c r="ALI91" s="6">
        <v>35430</v>
      </c>
      <c r="ALJ91" s="1">
        <v>8</v>
      </c>
      <c r="ALK91" s="1">
        <v>10822100</v>
      </c>
      <c r="ALL91" s="3">
        <f t="shared" si="573"/>
        <v>86576800</v>
      </c>
      <c r="ALQ91" s="3" t="str">
        <f t="shared" si="574"/>
        <v/>
      </c>
      <c r="ALV91" s="3" t="str">
        <f t="shared" si="575"/>
        <v/>
      </c>
      <c r="AMA91" s="3" t="str">
        <f t="shared" si="576"/>
        <v/>
      </c>
      <c r="AMF91" s="3" t="str">
        <f t="shared" si="577"/>
        <v/>
      </c>
      <c r="AMK91" s="3" t="str">
        <f t="shared" si="578"/>
        <v/>
      </c>
      <c r="AMP91" s="3" t="str">
        <f t="shared" si="579"/>
        <v/>
      </c>
      <c r="AMU91" s="3" t="str">
        <f t="shared" si="580"/>
        <v/>
      </c>
      <c r="AMZ91" s="3" t="str">
        <f t="shared" si="581"/>
        <v/>
      </c>
      <c r="ANB91" s="6">
        <v>35430</v>
      </c>
      <c r="ANC91" s="1">
        <v>4.75</v>
      </c>
      <c r="AND91" s="1">
        <v>1381200</v>
      </c>
      <c r="ANE91" s="3">
        <f t="shared" si="582"/>
        <v>6560700</v>
      </c>
      <c r="ANJ91" s="3" t="str">
        <f t="shared" si="583"/>
        <v/>
      </c>
      <c r="ANO91" s="3" t="str">
        <f t="shared" si="584"/>
        <v/>
      </c>
      <c r="ANT91" s="3" t="str">
        <f t="shared" si="585"/>
        <v/>
      </c>
      <c r="ANY91" s="3" t="str">
        <f t="shared" si="586"/>
        <v/>
      </c>
      <c r="AOD91" s="3" t="str">
        <f t="shared" si="587"/>
        <v/>
      </c>
      <c r="AOI91" s="3" t="str">
        <f t="shared" si="588"/>
        <v/>
      </c>
      <c r="AOK91" s="6">
        <v>35430</v>
      </c>
      <c r="AOL91" s="1">
        <v>610</v>
      </c>
      <c r="AOM91" s="1">
        <v>52415</v>
      </c>
      <c r="AON91" s="3">
        <f t="shared" si="589"/>
        <v>31973150</v>
      </c>
      <c r="AOS91" s="3" t="str">
        <f t="shared" si="590"/>
        <v/>
      </c>
      <c r="AOX91" s="3" t="str">
        <f t="shared" si="591"/>
        <v/>
      </c>
      <c r="APC91" s="3" t="str">
        <f t="shared" si="592"/>
        <v/>
      </c>
      <c r="APH91" s="3" t="str">
        <f t="shared" si="593"/>
        <v/>
      </c>
      <c r="APM91" s="3" t="str">
        <f t="shared" si="594"/>
        <v/>
      </c>
      <c r="APR91" s="3" t="str">
        <f t="shared" si="595"/>
        <v/>
      </c>
      <c r="APW91" s="3" t="str">
        <f t="shared" si="596"/>
        <v/>
      </c>
      <c r="AQB91" s="3" t="str">
        <f t="shared" si="597"/>
        <v/>
      </c>
      <c r="AQG91" s="3" t="str">
        <f t="shared" si="598"/>
        <v/>
      </c>
      <c r="AQL91" s="3" t="str">
        <f t="shared" si="599"/>
        <v/>
      </c>
      <c r="AQQ91" s="3" t="str">
        <f t="shared" si="600"/>
        <v/>
      </c>
      <c r="AQS91" s="6">
        <v>35430</v>
      </c>
      <c r="AQT91" s="1">
        <v>4</v>
      </c>
      <c r="AQU91" s="1">
        <v>6826200</v>
      </c>
      <c r="AQV91" s="3">
        <f t="shared" si="601"/>
        <v>27304800</v>
      </c>
      <c r="ARA91" s="3" t="str">
        <f t="shared" si="602"/>
        <v/>
      </c>
      <c r="ARF91" s="3" t="str">
        <f t="shared" si="603"/>
        <v/>
      </c>
      <c r="ARK91" s="3" t="str">
        <f t="shared" si="604"/>
        <v/>
      </c>
      <c r="ARP91" s="3" t="str">
        <f t="shared" si="605"/>
        <v/>
      </c>
      <c r="ARU91" s="3" t="str">
        <f t="shared" si="606"/>
        <v/>
      </c>
      <c r="ARZ91" s="3" t="str">
        <f t="shared" si="607"/>
        <v/>
      </c>
      <c r="ASE91" s="3" t="str">
        <f t="shared" si="608"/>
        <v/>
      </c>
      <c r="ASJ91" s="3" t="str">
        <f t="shared" si="609"/>
        <v/>
      </c>
      <c r="ASO91" s="3" t="str">
        <f t="shared" si="610"/>
        <v/>
      </c>
      <c r="AST91" s="3" t="str">
        <f t="shared" si="611"/>
        <v/>
      </c>
      <c r="ASY91" s="3" t="str">
        <f t="shared" si="612"/>
        <v/>
      </c>
      <c r="ATD91" s="3" t="str">
        <f t="shared" si="613"/>
        <v/>
      </c>
      <c r="ATI91" s="3" t="str">
        <f t="shared" si="614"/>
        <v/>
      </c>
      <c r="ATN91" s="3" t="str">
        <f t="shared" si="615"/>
        <v/>
      </c>
      <c r="ATS91" s="3" t="str">
        <f t="shared" si="616"/>
        <v/>
      </c>
      <c r="ATX91" s="3" t="str">
        <f t="shared" si="617"/>
        <v/>
      </c>
      <c r="ATZ91" s="6">
        <v>35430</v>
      </c>
      <c r="AUA91" s="1">
        <v>7.8125</v>
      </c>
      <c r="AUB91" s="1">
        <v>434400</v>
      </c>
      <c r="AUC91" s="3">
        <f t="shared" si="618"/>
        <v>3393750</v>
      </c>
      <c r="AUH91" s="3" t="str">
        <f t="shared" si="619"/>
        <v/>
      </c>
      <c r="AUM91" s="3" t="str">
        <f t="shared" si="620"/>
        <v/>
      </c>
      <c r="AUR91" s="3" t="str">
        <f t="shared" si="621"/>
        <v/>
      </c>
      <c r="AUW91" s="3" t="str">
        <f t="shared" si="622"/>
        <v/>
      </c>
      <c r="AVB91" s="3" t="str">
        <f t="shared" si="623"/>
        <v/>
      </c>
      <c r="AVG91" s="3" t="str">
        <f t="shared" si="624"/>
        <v/>
      </c>
      <c r="AVI91" s="6">
        <v>35430</v>
      </c>
      <c r="AVJ91" s="1">
        <v>7.5</v>
      </c>
      <c r="AVK91" s="1">
        <v>3309000</v>
      </c>
      <c r="AVL91" s="3">
        <f t="shared" si="625"/>
        <v>24817500</v>
      </c>
      <c r="AVQ91" s="3" t="str">
        <f t="shared" si="626"/>
        <v/>
      </c>
      <c r="AVV91" s="3" t="str">
        <f t="shared" si="627"/>
        <v/>
      </c>
      <c r="AWA91" s="3" t="str">
        <f t="shared" si="628"/>
        <v/>
      </c>
      <c r="AWF91" s="3" t="str">
        <f t="shared" si="629"/>
        <v/>
      </c>
      <c r="AWK91" s="3" t="str">
        <f t="shared" si="630"/>
        <v/>
      </c>
      <c r="AWP91" s="3" t="str">
        <f t="shared" si="631"/>
        <v/>
      </c>
      <c r="AWU91" s="3" t="str">
        <f t="shared" si="632"/>
        <v/>
      </c>
      <c r="AWZ91" s="3" t="str">
        <f t="shared" si="633"/>
        <v/>
      </c>
      <c r="AXE91" s="3" t="str">
        <f t="shared" si="634"/>
        <v/>
      </c>
      <c r="AXG91" s="6">
        <v>35430</v>
      </c>
      <c r="AXH91" s="1">
        <v>1.5312999999999999</v>
      </c>
      <c r="AXI91" s="1">
        <v>1720800</v>
      </c>
      <c r="AXJ91" s="3">
        <f t="shared" si="635"/>
        <v>2635061.0399999996</v>
      </c>
      <c r="AXO91" s="3" t="str">
        <f t="shared" si="636"/>
        <v/>
      </c>
      <c r="AXT91" s="3" t="str">
        <f t="shared" si="637"/>
        <v/>
      </c>
      <c r="AXY91" s="3" t="str">
        <f t="shared" si="638"/>
        <v/>
      </c>
      <c r="AYD91" s="3" t="str">
        <f t="shared" si="639"/>
        <v/>
      </c>
      <c r="AYF91" s="6">
        <v>35430</v>
      </c>
      <c r="AYG91" s="1">
        <v>41.125</v>
      </c>
      <c r="AYH91" s="1">
        <v>36735400</v>
      </c>
      <c r="AYI91" s="3">
        <f t="shared" si="640"/>
        <v>1510743325</v>
      </c>
      <c r="AYN91" s="3" t="str">
        <f t="shared" si="641"/>
        <v/>
      </c>
      <c r="AYP91" s="6">
        <v>35430</v>
      </c>
      <c r="AYQ91" s="1">
        <v>10.5</v>
      </c>
      <c r="AYR91" s="1">
        <v>1186400</v>
      </c>
      <c r="AYS91" s="3">
        <f t="shared" si="642"/>
        <v>12457200</v>
      </c>
      <c r="AYX91" s="3" t="str">
        <f t="shared" si="643"/>
        <v/>
      </c>
      <c r="AYZ91" s="6">
        <v>35430</v>
      </c>
      <c r="AZA91" s="1">
        <v>14.924099999999999</v>
      </c>
      <c r="AZB91" s="1">
        <v>23026200</v>
      </c>
      <c r="AZC91" s="3">
        <f t="shared" si="644"/>
        <v>343645311.41999996</v>
      </c>
      <c r="AZH91" s="3" t="str">
        <f t="shared" si="645"/>
        <v/>
      </c>
      <c r="AZM91" s="3" t="str">
        <f t="shared" si="646"/>
        <v/>
      </c>
      <c r="AZR91" s="3" t="str">
        <f t="shared" si="647"/>
        <v/>
      </c>
      <c r="AZW91" s="3" t="str">
        <f t="shared" si="648"/>
        <v/>
      </c>
      <c r="BAB91" s="3" t="str">
        <f t="shared" si="649"/>
        <v/>
      </c>
      <c r="BAG91" s="3" t="str">
        <f t="shared" si="650"/>
        <v/>
      </c>
      <c r="BAL91" s="3" t="str">
        <f t="shared" si="651"/>
        <v/>
      </c>
      <c r="BAQ91" s="3" t="str">
        <f t="shared" si="652"/>
        <v/>
      </c>
      <c r="BAV91" s="3" t="str">
        <f t="shared" si="653"/>
        <v/>
      </c>
      <c r="BBA91" s="3" t="str">
        <f t="shared" si="654"/>
        <v/>
      </c>
      <c r="BBF91" s="3" t="str">
        <f t="shared" si="655"/>
        <v/>
      </c>
      <c r="BBK91" s="3" t="str">
        <f t="shared" si="656"/>
        <v/>
      </c>
      <c r="BBP91" s="3" t="str">
        <f t="shared" si="657"/>
        <v/>
      </c>
      <c r="BBU91" s="3" t="str">
        <f t="shared" si="658"/>
        <v/>
      </c>
      <c r="BBW91" s="6">
        <v>35430</v>
      </c>
      <c r="BBX91" s="1">
        <v>42.375</v>
      </c>
      <c r="BBY91" s="1">
        <v>24547872</v>
      </c>
      <c r="BBZ91" s="3">
        <f t="shared" si="659"/>
        <v>1040216076</v>
      </c>
      <c r="BCE91" s="3" t="str">
        <f t="shared" si="660"/>
        <v/>
      </c>
      <c r="BCJ91" s="3" t="str">
        <f t="shared" si="661"/>
        <v/>
      </c>
      <c r="BCO91" s="3" t="str">
        <f t="shared" si="662"/>
        <v/>
      </c>
      <c r="BCT91" s="3" t="str">
        <f t="shared" si="663"/>
        <v/>
      </c>
      <c r="BCY91" s="3" t="str">
        <f t="shared" si="664"/>
        <v/>
      </c>
      <c r="BDD91" s="3" t="str">
        <f t="shared" si="665"/>
        <v/>
      </c>
      <c r="BDI91" s="3" t="str">
        <f t="shared" si="666"/>
        <v/>
      </c>
      <c r="BDN91" s="3" t="str">
        <f t="shared" si="667"/>
        <v/>
      </c>
      <c r="BDS91" s="3" t="str">
        <f t="shared" si="668"/>
        <v/>
      </c>
      <c r="BDU91" s="6">
        <v>35430</v>
      </c>
      <c r="BDV91" s="1">
        <v>7.5625</v>
      </c>
      <c r="BDW91" s="1">
        <v>6405000</v>
      </c>
      <c r="BDX91" s="3">
        <f t="shared" si="669"/>
        <v>48437812.5</v>
      </c>
      <c r="BDZ91" s="6">
        <v>35430</v>
      </c>
      <c r="BEA91" s="1">
        <v>13.625</v>
      </c>
      <c r="BEB91" s="1">
        <v>98211800</v>
      </c>
      <c r="BEC91" s="3">
        <f t="shared" si="670"/>
        <v>1338135775</v>
      </c>
      <c r="BEH91" s="3" t="str">
        <f t="shared" si="671"/>
        <v/>
      </c>
      <c r="BEM91" s="3" t="str">
        <f t="shared" si="672"/>
        <v/>
      </c>
      <c r="BER91" s="3" t="str">
        <f t="shared" si="673"/>
        <v/>
      </c>
      <c r="BET91" s="6">
        <v>35430</v>
      </c>
      <c r="BEU91" s="1">
        <v>9.0937999999999999</v>
      </c>
      <c r="BEV91" s="1">
        <v>64733200</v>
      </c>
      <c r="BEW91" s="3">
        <f t="shared" si="674"/>
        <v>588670774.15999997</v>
      </c>
      <c r="BEY91" s="6">
        <v>35430</v>
      </c>
      <c r="BEZ91" s="1">
        <v>11.592600000000001</v>
      </c>
      <c r="BFA91" s="1">
        <v>5581575</v>
      </c>
      <c r="BFB91" s="3">
        <f t="shared" si="675"/>
        <v>64704966.345000006</v>
      </c>
      <c r="BFG91" s="3" t="str">
        <f t="shared" si="676"/>
        <v/>
      </c>
      <c r="BFL91" s="3" t="str">
        <f t="shared" si="677"/>
        <v/>
      </c>
      <c r="BFQ91" s="3" t="str">
        <f t="shared" si="678"/>
        <v/>
      </c>
      <c r="BFS91" s="6">
        <v>35430</v>
      </c>
      <c r="BFT91" s="1">
        <v>2.2477999999999998</v>
      </c>
      <c r="BFU91" s="1">
        <v>79513400</v>
      </c>
      <c r="BFV91" s="3">
        <f t="shared" si="679"/>
        <v>178730220.51999998</v>
      </c>
      <c r="BGA91" s="3" t="str">
        <f t="shared" si="680"/>
        <v/>
      </c>
      <c r="BGF91" s="3" t="str">
        <f t="shared" si="681"/>
        <v/>
      </c>
      <c r="BGK91" s="3" t="str">
        <f t="shared" si="682"/>
        <v/>
      </c>
      <c r="BGM91" s="6">
        <v>35430</v>
      </c>
      <c r="BGN91" s="1">
        <v>21.125</v>
      </c>
      <c r="BGO91" s="1">
        <v>10878800</v>
      </c>
      <c r="BGP91" s="3">
        <f t="shared" si="683"/>
        <v>229814650</v>
      </c>
      <c r="BGR91" s="6">
        <v>35430</v>
      </c>
      <c r="BGS91" s="1">
        <v>11.375</v>
      </c>
      <c r="BGT91" s="1">
        <v>25389300</v>
      </c>
      <c r="BGU91" s="3">
        <f t="shared" si="684"/>
        <v>288803287.5</v>
      </c>
      <c r="BGZ91" s="3" t="str">
        <f t="shared" si="685"/>
        <v/>
      </c>
      <c r="BHE91" s="3" t="str">
        <f t="shared" si="686"/>
        <v/>
      </c>
      <c r="BHJ91" s="3" t="str">
        <f t="shared" si="687"/>
        <v/>
      </c>
      <c r="BHL91" s="6">
        <v>35430</v>
      </c>
      <c r="BHM91" s="1">
        <v>3.4687999999999999</v>
      </c>
      <c r="BHN91" s="1">
        <v>80219200</v>
      </c>
      <c r="BHO91" s="3">
        <f t="shared" si="688"/>
        <v>278264360.95999998</v>
      </c>
      <c r="BHQ91" s="6">
        <v>35430</v>
      </c>
      <c r="BHR91" s="1">
        <v>5.141</v>
      </c>
      <c r="BHS91" s="1">
        <v>44352400</v>
      </c>
      <c r="BHT91" s="3">
        <f t="shared" si="689"/>
        <v>228015688.40000001</v>
      </c>
      <c r="BHV91" s="6">
        <v>35430</v>
      </c>
      <c r="BHW91" s="1">
        <v>8.0630000000000006</v>
      </c>
      <c r="BHX91" s="1">
        <v>6522400</v>
      </c>
      <c r="BHY91" s="3">
        <f t="shared" si="690"/>
        <v>52590111.200000003</v>
      </c>
      <c r="BID91" s="3" t="str">
        <f t="shared" si="691"/>
        <v/>
      </c>
      <c r="BII91" s="3" t="str">
        <f t="shared" si="692"/>
        <v/>
      </c>
      <c r="BIK91" s="6">
        <v>35430</v>
      </c>
      <c r="BIL91" s="1">
        <v>1.9167000000000001</v>
      </c>
      <c r="BIM91" s="1">
        <v>69837600</v>
      </c>
      <c r="BIN91" s="3">
        <f t="shared" si="693"/>
        <v>133857727.92</v>
      </c>
      <c r="BIP91" s="6">
        <v>35430</v>
      </c>
      <c r="BIQ91" s="1">
        <v>8.9259000000000004</v>
      </c>
      <c r="BIR91" s="1">
        <v>232138575</v>
      </c>
      <c r="BIS91" s="3">
        <f t="shared" si="694"/>
        <v>2072045706.5925</v>
      </c>
      <c r="BIU91" s="6">
        <v>35430</v>
      </c>
      <c r="BIV91" s="1">
        <v>19.75</v>
      </c>
      <c r="BIW91" s="1">
        <v>66992800</v>
      </c>
      <c r="BIX91" s="3">
        <f t="shared" si="695"/>
        <v>1323107800</v>
      </c>
      <c r="BIZ91" s="6">
        <v>35430</v>
      </c>
      <c r="BJA91" s="1">
        <v>3.1797</v>
      </c>
      <c r="BJB91" s="1">
        <v>186313600</v>
      </c>
      <c r="BJC91" s="3">
        <f t="shared" si="696"/>
        <v>592421353.91999996</v>
      </c>
      <c r="BJH91" s="3" t="str">
        <f t="shared" si="697"/>
        <v/>
      </c>
      <c r="BJJ91" s="6">
        <v>35430</v>
      </c>
      <c r="BJK91" s="1">
        <v>23.125</v>
      </c>
      <c r="BJL91" s="1">
        <v>35104800</v>
      </c>
      <c r="BJM91" s="3">
        <f t="shared" si="698"/>
        <v>811798500</v>
      </c>
      <c r="BJR91" s="3" t="str">
        <f t="shared" si="699"/>
        <v/>
      </c>
      <c r="BJT91" s="6">
        <v>35430</v>
      </c>
      <c r="BJU91" s="1">
        <v>12.875</v>
      </c>
      <c r="BJV91" s="1">
        <v>199919220</v>
      </c>
      <c r="BJW91" s="3">
        <f t="shared" si="700"/>
        <v>2573959957.5</v>
      </c>
      <c r="BKB91" s="3" t="str">
        <f t="shared" si="701"/>
        <v/>
      </c>
      <c r="BKG91" s="3" t="str">
        <f t="shared" si="702"/>
        <v/>
      </c>
      <c r="BKI91" s="6">
        <v>35430</v>
      </c>
      <c r="BKJ91" s="1">
        <v>10.8125</v>
      </c>
      <c r="BKK91" s="1">
        <v>197637200</v>
      </c>
      <c r="BKL91" s="3">
        <f t="shared" si="703"/>
        <v>2136952225</v>
      </c>
      <c r="BKQ91" s="3" t="str">
        <f t="shared" si="704"/>
        <v/>
      </c>
      <c r="BKV91" s="3" t="str">
        <f t="shared" si="705"/>
        <v/>
      </c>
      <c r="BKX91" s="6">
        <v>35430</v>
      </c>
      <c r="BKY91" s="1">
        <v>25.094000000000001</v>
      </c>
      <c r="BKZ91" s="1">
        <v>44598000</v>
      </c>
      <c r="BLA91" s="3">
        <f t="shared" si="706"/>
        <v>1119142212</v>
      </c>
      <c r="BLC91" s="6">
        <v>35430</v>
      </c>
      <c r="BLD91" s="1">
        <v>17.75</v>
      </c>
      <c r="BLE91" s="1">
        <v>132560200</v>
      </c>
      <c r="BLF91" s="3">
        <f t="shared" si="707"/>
        <v>2352943550</v>
      </c>
      <c r="BLH91" s="6">
        <v>35430</v>
      </c>
      <c r="BLI91" s="1">
        <v>29.38</v>
      </c>
      <c r="BLJ91" s="1">
        <v>3673800</v>
      </c>
      <c r="BLK91" s="3">
        <f t="shared" si="708"/>
        <v>107936244</v>
      </c>
      <c r="BLM91" s="6">
        <v>35430</v>
      </c>
      <c r="BLN91" s="1">
        <v>9.2030999999999992</v>
      </c>
      <c r="BLO91" s="1">
        <v>398068000</v>
      </c>
      <c r="BLP91" s="3">
        <f t="shared" si="709"/>
        <v>3663459610.7999997</v>
      </c>
      <c r="BLR91" s="6">
        <v>35430</v>
      </c>
      <c r="BLS91" s="1">
        <v>1.8125</v>
      </c>
      <c r="BLT91" s="1">
        <v>372242400</v>
      </c>
      <c r="BLU91" s="3">
        <f t="shared" si="710"/>
        <v>674689350</v>
      </c>
      <c r="BLZ91" s="3" t="str">
        <f t="shared" si="711"/>
        <v/>
      </c>
      <c r="BME91" s="3" t="str">
        <f t="shared" si="712"/>
        <v/>
      </c>
      <c r="BMJ91" s="3" t="str">
        <f t="shared" si="713"/>
        <v/>
      </c>
      <c r="BML91" s="6">
        <v>35430</v>
      </c>
      <c r="BMM91" s="1">
        <v>7.5972</v>
      </c>
      <c r="BMN91" s="1">
        <v>99225900</v>
      </c>
      <c r="BMO91" s="3">
        <f t="shared" si="714"/>
        <v>753839007.48000002</v>
      </c>
      <c r="BMQ91" s="6">
        <v>35430</v>
      </c>
      <c r="BMR91" s="1">
        <v>28.4375</v>
      </c>
      <c r="BMS91" s="1">
        <v>85792200</v>
      </c>
      <c r="BMT91" s="3">
        <f t="shared" si="715"/>
        <v>2439715687.5</v>
      </c>
      <c r="BMY91" s="3" t="str">
        <f t="shared" si="716"/>
        <v/>
      </c>
      <c r="BND91" s="3" t="str">
        <f t="shared" si="717"/>
        <v/>
      </c>
      <c r="BNF91" s="6">
        <v>35430</v>
      </c>
      <c r="BNG91" s="1">
        <v>21</v>
      </c>
      <c r="BNH91" s="1">
        <v>77501510</v>
      </c>
      <c r="BNI91" s="3">
        <f t="shared" si="718"/>
        <v>1627531710</v>
      </c>
      <c r="BNK91" s="6">
        <v>35430</v>
      </c>
      <c r="BNL91" s="1">
        <v>27.937999999999999</v>
      </c>
      <c r="BNM91" s="1">
        <v>17023000</v>
      </c>
      <c r="BNN91" s="3">
        <f t="shared" si="719"/>
        <v>475588574</v>
      </c>
      <c r="BNP91" s="6">
        <v>35430</v>
      </c>
      <c r="BNQ91" s="1">
        <v>9.375</v>
      </c>
      <c r="BNR91" s="1">
        <v>240785700</v>
      </c>
      <c r="BNS91" s="3">
        <f t="shared" si="720"/>
        <v>2257365937.5</v>
      </c>
      <c r="BNX91" s="3" t="str">
        <f t="shared" si="721"/>
        <v/>
      </c>
      <c r="BNZ91" s="6">
        <v>35430</v>
      </c>
      <c r="BOA91" s="1">
        <v>7.4843999999999999</v>
      </c>
      <c r="BOB91" s="1">
        <v>312711200</v>
      </c>
      <c r="BOC91" s="3">
        <f t="shared" si="722"/>
        <v>2340455705.2800002</v>
      </c>
      <c r="BOH91" s="3" t="str">
        <f t="shared" si="723"/>
        <v/>
      </c>
      <c r="BOJ91" s="6">
        <v>35430</v>
      </c>
      <c r="BOK91" s="1">
        <v>8.9018999999999995</v>
      </c>
      <c r="BOL91" s="1">
        <v>393265200</v>
      </c>
      <c r="BOM91" s="3">
        <f t="shared" si="724"/>
        <v>3500807483.8799996</v>
      </c>
      <c r="BOR91" s="3" t="str">
        <f t="shared" si="725"/>
        <v/>
      </c>
      <c r="BOW91" s="3" t="str">
        <f t="shared" si="726"/>
        <v/>
      </c>
      <c r="BPB91" s="3" t="str">
        <f t="shared" si="727"/>
        <v/>
      </c>
      <c r="BPG91" s="3" t="str">
        <f t="shared" si="728"/>
        <v/>
      </c>
      <c r="BPI91" s="6">
        <v>35430</v>
      </c>
      <c r="BPJ91" s="1">
        <v>4.7407000000000004</v>
      </c>
      <c r="BPK91" s="1">
        <v>222305175</v>
      </c>
      <c r="BPL91" s="3">
        <f t="shared" si="729"/>
        <v>1053882143.1225001</v>
      </c>
      <c r="BPQ91" s="3" t="str">
        <f t="shared" si="730"/>
        <v/>
      </c>
      <c r="BPS91" s="6">
        <v>35430</v>
      </c>
      <c r="BPT91" s="1">
        <v>4.4922000000000004</v>
      </c>
      <c r="BPU91" s="1">
        <v>1818818400</v>
      </c>
      <c r="BPV91" s="3">
        <f t="shared" si="731"/>
        <v>8170496016.4800005</v>
      </c>
      <c r="BQA91" s="3" t="str">
        <f t="shared" si="732"/>
        <v/>
      </c>
      <c r="BQF91" s="3" t="str">
        <f t="shared" si="733"/>
        <v/>
      </c>
      <c r="BQK91" s="3" t="str">
        <f t="shared" si="734"/>
        <v/>
      </c>
      <c r="BQM91" s="6">
        <v>35430</v>
      </c>
      <c r="BQN91" s="1">
        <v>4.7308000000000003</v>
      </c>
      <c r="BQO91" s="1">
        <v>527453726</v>
      </c>
      <c r="BQP91" s="3">
        <f t="shared" si="735"/>
        <v>2495278086.9608002</v>
      </c>
      <c r="BQU91" s="3" t="str">
        <f t="shared" si="736"/>
        <v/>
      </c>
      <c r="BQW91" s="6">
        <v>35430</v>
      </c>
      <c r="BQX91" s="1">
        <v>0.78129999999999999</v>
      </c>
      <c r="BQY91" s="1">
        <v>359369600</v>
      </c>
      <c r="BQZ91" s="3">
        <f t="shared" si="737"/>
        <v>280775468.48000002</v>
      </c>
      <c r="BRE91" s="3" t="str">
        <f t="shared" si="738"/>
        <v/>
      </c>
      <c r="BRG91" s="6">
        <v>35430</v>
      </c>
      <c r="BRH91" s="1">
        <v>7.0693999999999999</v>
      </c>
      <c r="BRI91" s="1">
        <v>3807286200</v>
      </c>
      <c r="BRJ91" s="3">
        <f t="shared" si="739"/>
        <v>26915229062.279999</v>
      </c>
      <c r="BRL91" s="6">
        <v>35430</v>
      </c>
      <c r="BRM91" s="1">
        <v>16.3672</v>
      </c>
      <c r="BRN91" s="1">
        <v>5263579200</v>
      </c>
      <c r="BRO91" s="3">
        <f t="shared" si="740"/>
        <v>86150053482.240005</v>
      </c>
      <c r="BRQ91" s="6">
        <v>35430</v>
      </c>
      <c r="BRR91" s="1">
        <v>4.6388999999999996</v>
      </c>
      <c r="BRS91" s="1">
        <v>2566571400</v>
      </c>
      <c r="BRT91" s="3">
        <f t="shared" si="741"/>
        <v>11906068067.459999</v>
      </c>
      <c r="BRV91" s="6">
        <v>35430</v>
      </c>
      <c r="BRW91" s="1">
        <v>32.5</v>
      </c>
      <c r="BRX91" s="1">
        <v>138224400</v>
      </c>
      <c r="BRY91" s="3">
        <f t="shared" si="742"/>
        <v>4492293000</v>
      </c>
      <c r="BSD91" s="3" t="str">
        <f t="shared" si="743"/>
        <v/>
      </c>
      <c r="BSF91" s="6">
        <v>35430</v>
      </c>
      <c r="BSG91" s="1">
        <v>10.875</v>
      </c>
      <c r="BSH91" s="1">
        <v>159027600</v>
      </c>
      <c r="BSI91" s="3">
        <f t="shared" si="744"/>
        <v>1729425150</v>
      </c>
      <c r="BSN91" s="3" t="str">
        <f t="shared" si="745"/>
        <v/>
      </c>
      <c r="BSS91" s="3" t="str">
        <f t="shared" si="746"/>
        <v/>
      </c>
      <c r="BSU91" s="6">
        <v>35430</v>
      </c>
      <c r="BSV91" s="1">
        <v>0.74550000000000005</v>
      </c>
      <c r="BSW91" s="1">
        <v>3136453600</v>
      </c>
      <c r="BSX91" s="3">
        <f t="shared" si="747"/>
        <v>2338226158.8000002</v>
      </c>
    </row>
    <row r="92" spans="5:1020 1025:1870" x14ac:dyDescent="0.2">
      <c r="E92" s="3" t="str">
        <f t="shared" si="374"/>
        <v/>
      </c>
      <c r="J92" s="3" t="str">
        <f t="shared" si="375"/>
        <v/>
      </c>
      <c r="O92" s="3" t="str">
        <f t="shared" si="376"/>
        <v/>
      </c>
      <c r="T92" s="3" t="str">
        <f t="shared" si="377"/>
        <v/>
      </c>
      <c r="Y92" s="3" t="str">
        <f t="shared" si="378"/>
        <v/>
      </c>
      <c r="AA92" s="6">
        <v>35338</v>
      </c>
      <c r="AB92" s="1">
        <v>6.9375010000000001</v>
      </c>
      <c r="AC92" s="1">
        <v>477333</v>
      </c>
      <c r="AD92" s="3">
        <f t="shared" si="379"/>
        <v>3311498.1648329999</v>
      </c>
      <c r="AI92" s="3" t="str">
        <f t="shared" si="380"/>
        <v/>
      </c>
      <c r="AN92" s="3" t="str">
        <f t="shared" si="381"/>
        <v/>
      </c>
      <c r="AS92" s="3" t="str">
        <f t="shared" si="382"/>
        <v/>
      </c>
      <c r="AX92" s="3" t="str">
        <f t="shared" si="383"/>
        <v/>
      </c>
      <c r="BC92" s="3" t="str">
        <f t="shared" si="384"/>
        <v/>
      </c>
      <c r="BH92" s="3" t="str">
        <f t="shared" si="385"/>
        <v/>
      </c>
      <c r="BM92" s="3" t="str">
        <f t="shared" si="386"/>
        <v/>
      </c>
      <c r="BR92" s="3" t="str">
        <f t="shared" si="387"/>
        <v/>
      </c>
      <c r="BW92" s="3" t="str">
        <f t="shared" si="388"/>
        <v/>
      </c>
      <c r="CB92" s="3" t="str">
        <f t="shared" si="389"/>
        <v/>
      </c>
      <c r="CG92" s="3" t="str">
        <f t="shared" si="390"/>
        <v/>
      </c>
      <c r="CL92" s="3" t="str">
        <f t="shared" si="391"/>
        <v/>
      </c>
      <c r="CQ92" s="3" t="str">
        <f t="shared" si="392"/>
        <v/>
      </c>
      <c r="CV92" s="3" t="str">
        <f t="shared" si="393"/>
        <v/>
      </c>
      <c r="DA92" s="3" t="str">
        <f t="shared" si="394"/>
        <v/>
      </c>
      <c r="DC92" s="6">
        <v>35338</v>
      </c>
      <c r="DD92" s="1">
        <v>29.375</v>
      </c>
      <c r="DE92" s="1">
        <v>545930</v>
      </c>
      <c r="DF92" s="3">
        <f t="shared" si="395"/>
        <v>16036693.75</v>
      </c>
      <c r="DK92" s="3" t="str">
        <f t="shared" si="396"/>
        <v/>
      </c>
      <c r="DP92" s="3" t="str">
        <f t="shared" si="397"/>
        <v/>
      </c>
      <c r="DU92" s="3" t="str">
        <f t="shared" si="398"/>
        <v/>
      </c>
      <c r="DZ92" s="3" t="str">
        <f t="shared" si="399"/>
        <v/>
      </c>
      <c r="EE92" s="3" t="str">
        <f t="shared" si="400"/>
        <v/>
      </c>
      <c r="EG92" s="6">
        <v>35338</v>
      </c>
      <c r="EH92" s="1">
        <v>1304.9997000000001</v>
      </c>
      <c r="EI92" s="1">
        <v>30781</v>
      </c>
      <c r="EJ92" s="3">
        <f t="shared" si="401"/>
        <v>40169195.765700005</v>
      </c>
      <c r="EO92" s="3" t="str">
        <f t="shared" si="402"/>
        <v/>
      </c>
      <c r="ET92" s="3" t="str">
        <f t="shared" si="403"/>
        <v/>
      </c>
      <c r="EY92" s="3" t="str">
        <f t="shared" si="404"/>
        <v/>
      </c>
      <c r="FD92" s="3" t="str">
        <f t="shared" si="405"/>
        <v/>
      </c>
      <c r="FI92" s="3" t="str">
        <f t="shared" si="406"/>
        <v/>
      </c>
      <c r="FN92" s="3" t="str">
        <f t="shared" si="407"/>
        <v/>
      </c>
      <c r="FP92" s="6">
        <v>34971</v>
      </c>
      <c r="FQ92" s="1">
        <v>0.20830000000000001</v>
      </c>
      <c r="FR92" s="1">
        <v>63840</v>
      </c>
      <c r="FS92" s="3">
        <f t="shared" si="408"/>
        <v>13297.872000000001</v>
      </c>
      <c r="FX92" s="3" t="str">
        <f t="shared" si="409"/>
        <v/>
      </c>
      <c r="GC92" s="3" t="str">
        <f t="shared" si="410"/>
        <v/>
      </c>
      <c r="GE92" s="6">
        <v>35244</v>
      </c>
      <c r="GF92" s="1">
        <v>3900000.39</v>
      </c>
      <c r="GG92" s="1">
        <v>0</v>
      </c>
      <c r="GH92" s="3" t="str">
        <f t="shared" si="411"/>
        <v/>
      </c>
      <c r="GM92" s="3" t="str">
        <f t="shared" si="412"/>
        <v/>
      </c>
      <c r="GR92" s="3" t="str">
        <f t="shared" si="413"/>
        <v/>
      </c>
      <c r="GW92" s="3" t="str">
        <f t="shared" si="414"/>
        <v/>
      </c>
      <c r="HB92" s="3" t="str">
        <f t="shared" si="415"/>
        <v/>
      </c>
      <c r="HG92" s="3" t="str">
        <f t="shared" si="416"/>
        <v/>
      </c>
      <c r="HL92" s="3" t="str">
        <f t="shared" si="417"/>
        <v/>
      </c>
      <c r="HN92" s="6">
        <v>35338</v>
      </c>
      <c r="HO92" s="1">
        <v>20.0625</v>
      </c>
      <c r="HP92" s="1">
        <v>2656933</v>
      </c>
      <c r="HQ92" s="3">
        <f t="shared" si="418"/>
        <v>53304718.3125</v>
      </c>
      <c r="HS92" s="6">
        <v>35338</v>
      </c>
      <c r="HT92" s="1">
        <v>34.890599999999999</v>
      </c>
      <c r="HU92" s="1">
        <v>294457</v>
      </c>
      <c r="HV92" s="3">
        <f t="shared" si="419"/>
        <v>10273781.404199999</v>
      </c>
      <c r="IA92" s="3" t="str">
        <f t="shared" si="420"/>
        <v/>
      </c>
      <c r="IC92" s="6">
        <v>35244</v>
      </c>
      <c r="ID92" s="1">
        <v>56.25</v>
      </c>
      <c r="IE92" s="1">
        <v>9856</v>
      </c>
      <c r="IF92" s="3">
        <f t="shared" si="421"/>
        <v>554400</v>
      </c>
      <c r="IK92" s="3" t="str">
        <f t="shared" si="422"/>
        <v/>
      </c>
      <c r="IP92" s="3" t="str">
        <f t="shared" si="423"/>
        <v/>
      </c>
      <c r="IU92" s="3" t="str">
        <f t="shared" si="424"/>
        <v/>
      </c>
      <c r="IZ92" s="3" t="str">
        <f t="shared" si="425"/>
        <v/>
      </c>
      <c r="JE92" s="3" t="str">
        <f t="shared" si="426"/>
        <v/>
      </c>
      <c r="JJ92" s="3" t="str">
        <f t="shared" si="427"/>
        <v/>
      </c>
      <c r="JO92" s="3" t="str">
        <f t="shared" si="428"/>
        <v/>
      </c>
      <c r="JT92" s="3" t="str">
        <f t="shared" si="429"/>
        <v/>
      </c>
      <c r="JY92" s="3" t="str">
        <f t="shared" si="430"/>
        <v/>
      </c>
      <c r="KA92" s="6">
        <v>34150</v>
      </c>
      <c r="KB92" s="1">
        <v>4.25</v>
      </c>
      <c r="KC92" s="1">
        <v>19300</v>
      </c>
      <c r="KD92" s="3">
        <f t="shared" si="431"/>
        <v>82025</v>
      </c>
      <c r="KI92" s="3" t="str">
        <f t="shared" si="432"/>
        <v/>
      </c>
      <c r="KN92" s="3" t="str">
        <f t="shared" si="433"/>
        <v/>
      </c>
      <c r="KS92" s="3" t="str">
        <f t="shared" si="434"/>
        <v/>
      </c>
      <c r="KX92" s="3" t="str">
        <f t="shared" si="435"/>
        <v/>
      </c>
      <c r="LC92" s="3" t="str">
        <f t="shared" si="436"/>
        <v/>
      </c>
      <c r="LH92" s="3" t="str">
        <f t="shared" si="437"/>
        <v/>
      </c>
      <c r="LM92" s="3" t="str">
        <f t="shared" si="438"/>
        <v/>
      </c>
      <c r="LO92" s="6">
        <v>34880</v>
      </c>
      <c r="LP92" s="1">
        <v>1.5</v>
      </c>
      <c r="LQ92" s="1">
        <v>6800</v>
      </c>
      <c r="LR92" s="3">
        <f t="shared" si="439"/>
        <v>10200</v>
      </c>
      <c r="LW92" s="3" t="str">
        <f t="shared" si="440"/>
        <v/>
      </c>
      <c r="MB92" s="3" t="str">
        <f t="shared" si="441"/>
        <v/>
      </c>
      <c r="MG92" s="3" t="str">
        <f t="shared" si="442"/>
        <v/>
      </c>
      <c r="ML92" s="3" t="str">
        <f t="shared" si="443"/>
        <v/>
      </c>
      <c r="MQ92" s="3" t="str">
        <f t="shared" si="444"/>
        <v/>
      </c>
      <c r="MV92" s="3" t="str">
        <f t="shared" si="445"/>
        <v/>
      </c>
      <c r="NA92" s="3" t="str">
        <f t="shared" si="446"/>
        <v/>
      </c>
      <c r="NF92" s="3" t="str">
        <f t="shared" si="447"/>
        <v/>
      </c>
      <c r="NK92" s="3" t="str">
        <f t="shared" si="448"/>
        <v/>
      </c>
      <c r="NP92" s="3" t="str">
        <f t="shared" si="449"/>
        <v/>
      </c>
      <c r="NU92" s="3" t="str">
        <f t="shared" si="450"/>
        <v/>
      </c>
      <c r="NZ92" s="3" t="str">
        <f t="shared" si="451"/>
        <v/>
      </c>
      <c r="OB92" s="6">
        <v>35338</v>
      </c>
      <c r="OC92" s="1">
        <v>9.125</v>
      </c>
      <c r="OD92" s="1">
        <v>226000</v>
      </c>
      <c r="OE92" s="3">
        <f t="shared" si="452"/>
        <v>2062250</v>
      </c>
      <c r="OG92" s="6">
        <v>35338</v>
      </c>
      <c r="OH92" s="1">
        <v>137.5</v>
      </c>
      <c r="OI92" s="1">
        <v>31012</v>
      </c>
      <c r="OJ92" s="3">
        <f t="shared" si="453"/>
        <v>4264150</v>
      </c>
      <c r="OO92" s="3" t="str">
        <f t="shared" si="454"/>
        <v/>
      </c>
      <c r="OQ92" s="6">
        <v>35338</v>
      </c>
      <c r="OR92" s="1">
        <v>5519.9996000000001</v>
      </c>
      <c r="OS92" s="1">
        <v>14362</v>
      </c>
      <c r="OT92" s="3">
        <f t="shared" si="455"/>
        <v>79278234.255199999</v>
      </c>
      <c r="OY92" s="3" t="str">
        <f t="shared" si="456"/>
        <v/>
      </c>
      <c r="PD92" s="3" t="str">
        <f t="shared" si="457"/>
        <v/>
      </c>
      <c r="PI92" s="3" t="str">
        <f t="shared" si="458"/>
        <v/>
      </c>
      <c r="PK92" s="6">
        <v>35244</v>
      </c>
      <c r="PL92" s="1">
        <v>0.25</v>
      </c>
      <c r="PM92" s="1">
        <v>71100</v>
      </c>
      <c r="PN92" s="3">
        <f t="shared" si="459"/>
        <v>17775</v>
      </c>
      <c r="PS92" s="3" t="str">
        <f t="shared" si="460"/>
        <v/>
      </c>
      <c r="PX92" s="3" t="str">
        <f t="shared" si="461"/>
        <v/>
      </c>
      <c r="QC92" s="3" t="str">
        <f t="shared" si="462"/>
        <v/>
      </c>
      <c r="QE92" s="6">
        <v>35338</v>
      </c>
      <c r="QF92" s="1">
        <v>1.375</v>
      </c>
      <c r="QG92" s="1">
        <v>84700</v>
      </c>
      <c r="QH92" s="3">
        <f t="shared" si="463"/>
        <v>116462.5</v>
      </c>
      <c r="QM92" s="3" t="str">
        <f t="shared" si="464"/>
        <v/>
      </c>
      <c r="QR92" s="3" t="str">
        <f t="shared" si="465"/>
        <v/>
      </c>
      <c r="QT92" s="6">
        <v>35338</v>
      </c>
      <c r="QU92" s="1">
        <v>196.875</v>
      </c>
      <c r="QV92" s="1">
        <v>158940</v>
      </c>
      <c r="QW92" s="3">
        <f t="shared" si="466"/>
        <v>31291312.5</v>
      </c>
      <c r="RB92" s="3" t="str">
        <f t="shared" si="467"/>
        <v/>
      </c>
      <c r="RG92" s="3" t="str">
        <f t="shared" si="468"/>
        <v/>
      </c>
      <c r="RL92" s="3" t="str">
        <f t="shared" si="469"/>
        <v/>
      </c>
      <c r="RQ92" s="3" t="str">
        <f t="shared" si="470"/>
        <v/>
      </c>
      <c r="RV92" s="3" t="str">
        <f t="shared" si="471"/>
        <v/>
      </c>
      <c r="SA92" s="3" t="str">
        <f t="shared" si="472"/>
        <v/>
      </c>
      <c r="SF92" s="3" t="str">
        <f t="shared" si="473"/>
        <v/>
      </c>
      <c r="SH92" s="6">
        <v>35338</v>
      </c>
      <c r="SI92" s="1">
        <v>33.75</v>
      </c>
      <c r="SJ92" s="1">
        <v>50740</v>
      </c>
      <c r="SK92" s="3">
        <f t="shared" si="474"/>
        <v>1712475</v>
      </c>
      <c r="SP92" s="3" t="str">
        <f t="shared" si="475"/>
        <v/>
      </c>
      <c r="SU92" s="3" t="str">
        <f t="shared" si="476"/>
        <v/>
      </c>
      <c r="SZ92" s="3" t="str">
        <f t="shared" si="477"/>
        <v/>
      </c>
      <c r="TE92" s="3" t="str">
        <f t="shared" si="478"/>
        <v/>
      </c>
      <c r="TJ92" s="3" t="str">
        <f t="shared" si="479"/>
        <v/>
      </c>
      <c r="TO92" s="3" t="str">
        <f t="shared" si="480"/>
        <v/>
      </c>
      <c r="TQ92" s="6">
        <v>35338</v>
      </c>
      <c r="TR92" s="1">
        <v>63.9375</v>
      </c>
      <c r="TS92" s="1">
        <v>67018</v>
      </c>
      <c r="TT92" s="3">
        <f t="shared" si="481"/>
        <v>4284963.375</v>
      </c>
      <c r="TY92" s="3" t="str">
        <f t="shared" si="482"/>
        <v/>
      </c>
      <c r="UD92" s="3" t="str">
        <f t="shared" si="483"/>
        <v/>
      </c>
      <c r="UI92" s="3" t="str">
        <f t="shared" si="484"/>
        <v/>
      </c>
      <c r="UN92" s="3" t="str">
        <f t="shared" si="485"/>
        <v/>
      </c>
      <c r="UP92" s="6">
        <v>35338</v>
      </c>
      <c r="UQ92" s="1">
        <v>7.9375</v>
      </c>
      <c r="UR92" s="1">
        <v>10800</v>
      </c>
      <c r="US92" s="3">
        <f t="shared" si="486"/>
        <v>85725</v>
      </c>
      <c r="UX92" s="3" t="str">
        <f t="shared" si="487"/>
        <v/>
      </c>
      <c r="VC92" s="3" t="str">
        <f t="shared" si="488"/>
        <v/>
      </c>
      <c r="VH92" s="3" t="str">
        <f t="shared" si="489"/>
        <v/>
      </c>
      <c r="VM92" s="3" t="str">
        <f t="shared" si="490"/>
        <v/>
      </c>
      <c r="VO92" s="6">
        <v>35338</v>
      </c>
      <c r="VP92" s="1">
        <v>546.875</v>
      </c>
      <c r="VQ92" s="1">
        <v>3944</v>
      </c>
      <c r="VR92" s="3">
        <f t="shared" si="491"/>
        <v>2156875</v>
      </c>
      <c r="VW92" s="3" t="str">
        <f t="shared" si="492"/>
        <v/>
      </c>
      <c r="WB92" s="3" t="str">
        <f t="shared" si="493"/>
        <v/>
      </c>
      <c r="WG92" s="3" t="str">
        <f t="shared" si="494"/>
        <v/>
      </c>
      <c r="WL92" s="3" t="str">
        <f t="shared" si="495"/>
        <v/>
      </c>
      <c r="WQ92" s="3" t="str">
        <f t="shared" si="496"/>
        <v/>
      </c>
      <c r="WV92" s="3" t="str">
        <f t="shared" si="497"/>
        <v/>
      </c>
      <c r="WX92" s="6">
        <v>35338</v>
      </c>
      <c r="WY92" s="1">
        <v>19</v>
      </c>
      <c r="WZ92" s="1">
        <v>19427600</v>
      </c>
      <c r="XA92" s="3">
        <f t="shared" si="498"/>
        <v>369124400</v>
      </c>
      <c r="XF92" s="3" t="str">
        <f t="shared" si="499"/>
        <v/>
      </c>
      <c r="XK92" s="3" t="str">
        <f t="shared" si="500"/>
        <v/>
      </c>
      <c r="XP92" s="3" t="str">
        <f t="shared" si="501"/>
        <v/>
      </c>
      <c r="XU92" s="3" t="str">
        <f t="shared" si="502"/>
        <v/>
      </c>
      <c r="XW92" s="6">
        <v>35338</v>
      </c>
      <c r="XX92" s="1">
        <v>22000</v>
      </c>
      <c r="XY92" s="1">
        <v>12708</v>
      </c>
      <c r="XZ92" s="3">
        <f t="shared" si="503"/>
        <v>279576000</v>
      </c>
      <c r="YE92" s="3" t="str">
        <f t="shared" si="504"/>
        <v/>
      </c>
      <c r="YJ92" s="3" t="str">
        <f t="shared" si="505"/>
        <v/>
      </c>
      <c r="YL92" s="6">
        <v>35338</v>
      </c>
      <c r="YM92" s="1">
        <v>8.25</v>
      </c>
      <c r="YN92" s="1">
        <v>4308400</v>
      </c>
      <c r="YO92" s="3">
        <f t="shared" si="506"/>
        <v>35544300</v>
      </c>
      <c r="YT92" s="3" t="str">
        <f t="shared" si="507"/>
        <v/>
      </c>
      <c r="YY92" s="3" t="str">
        <f t="shared" si="508"/>
        <v/>
      </c>
      <c r="ZD92" s="3" t="str">
        <f t="shared" si="509"/>
        <v/>
      </c>
      <c r="ZI92" s="3" t="str">
        <f t="shared" si="510"/>
        <v/>
      </c>
      <c r="ZN92" s="3" t="str">
        <f t="shared" si="511"/>
        <v/>
      </c>
      <c r="ZS92" s="3" t="str">
        <f t="shared" si="512"/>
        <v/>
      </c>
      <c r="ZX92" s="3" t="str">
        <f t="shared" si="513"/>
        <v/>
      </c>
      <c r="AAC92" s="3" t="str">
        <f t="shared" si="514"/>
        <v/>
      </c>
      <c r="AAH92" s="3" t="str">
        <f t="shared" si="515"/>
        <v/>
      </c>
      <c r="AAM92" s="3" t="str">
        <f t="shared" si="516"/>
        <v/>
      </c>
      <c r="AAR92" s="3" t="str">
        <f t="shared" si="517"/>
        <v/>
      </c>
      <c r="AAW92" s="3" t="str">
        <f t="shared" si="518"/>
        <v/>
      </c>
      <c r="ABB92" s="3" t="str">
        <f t="shared" si="519"/>
        <v/>
      </c>
      <c r="ABG92" s="3" t="str">
        <f t="shared" si="520"/>
        <v/>
      </c>
      <c r="ABL92" s="3" t="str">
        <f t="shared" si="521"/>
        <v/>
      </c>
      <c r="ABN92" s="6">
        <v>35338</v>
      </c>
      <c r="ABO92" s="1">
        <v>17</v>
      </c>
      <c r="ABP92" s="1">
        <v>2336900</v>
      </c>
      <c r="ABQ92" s="3">
        <f t="shared" si="522"/>
        <v>39727300</v>
      </c>
      <c r="ABV92" s="3" t="str">
        <f t="shared" si="523"/>
        <v/>
      </c>
      <c r="ACA92" s="3" t="str">
        <f t="shared" si="524"/>
        <v/>
      </c>
      <c r="ACF92" s="3" t="str">
        <f t="shared" si="525"/>
        <v/>
      </c>
      <c r="ACK92" s="3" t="str">
        <f t="shared" si="526"/>
        <v/>
      </c>
      <c r="ACP92" s="3" t="str">
        <f t="shared" si="527"/>
        <v/>
      </c>
      <c r="ACU92" s="3" t="str">
        <f t="shared" si="528"/>
        <v/>
      </c>
      <c r="ACZ92" s="3" t="str">
        <f t="shared" si="529"/>
        <v/>
      </c>
      <c r="ADB92" s="6">
        <v>35338</v>
      </c>
      <c r="ADC92" s="1">
        <v>9.5</v>
      </c>
      <c r="ADD92" s="1">
        <v>5363900</v>
      </c>
      <c r="ADE92" s="3">
        <f t="shared" si="530"/>
        <v>50957050</v>
      </c>
      <c r="ADG92" s="6">
        <v>35338</v>
      </c>
      <c r="ADH92" s="1">
        <v>9.8125</v>
      </c>
      <c r="ADI92" s="1">
        <v>29556800</v>
      </c>
      <c r="ADJ92" s="3">
        <f t="shared" si="531"/>
        <v>290026100</v>
      </c>
      <c r="ADO92" s="3" t="str">
        <f t="shared" si="532"/>
        <v/>
      </c>
      <c r="ADT92" s="3" t="str">
        <f t="shared" si="533"/>
        <v/>
      </c>
      <c r="ADY92" s="3" t="str">
        <f t="shared" si="534"/>
        <v/>
      </c>
      <c r="AED92" s="3" t="str">
        <f t="shared" si="535"/>
        <v/>
      </c>
      <c r="AEF92" s="6">
        <v>35338</v>
      </c>
      <c r="AEG92" s="1">
        <v>4.7424999999999997</v>
      </c>
      <c r="AEH92" s="1">
        <v>127358</v>
      </c>
      <c r="AEI92" s="3">
        <f t="shared" si="536"/>
        <v>603995.31499999994</v>
      </c>
      <c r="AEN92" s="3" t="str">
        <f t="shared" si="537"/>
        <v/>
      </c>
      <c r="AES92" s="3" t="str">
        <f t="shared" si="538"/>
        <v/>
      </c>
      <c r="AEX92" s="3" t="str">
        <f t="shared" si="539"/>
        <v/>
      </c>
      <c r="AEZ92" s="6">
        <v>35338</v>
      </c>
      <c r="AFA92" s="1">
        <v>3.6554000000000002</v>
      </c>
      <c r="AFB92" s="1">
        <v>5310200</v>
      </c>
      <c r="AFC92" s="3">
        <f t="shared" si="540"/>
        <v>19410905.080000002</v>
      </c>
      <c r="AFH92" s="3" t="str">
        <f t="shared" si="541"/>
        <v/>
      </c>
      <c r="AFM92" s="3" t="str">
        <f t="shared" si="542"/>
        <v/>
      </c>
      <c r="AFR92" s="3" t="str">
        <f t="shared" si="543"/>
        <v/>
      </c>
      <c r="AFW92" s="3" t="str">
        <f t="shared" si="544"/>
        <v/>
      </c>
      <c r="AGB92" s="3" t="str">
        <f t="shared" si="545"/>
        <v/>
      </c>
      <c r="AGD92" s="6">
        <v>35338</v>
      </c>
      <c r="AGE92" s="1">
        <v>6.6139999999999999</v>
      </c>
      <c r="AGF92" s="1">
        <v>2525700</v>
      </c>
      <c r="AGG92" s="3">
        <f t="shared" si="546"/>
        <v>16704979.799999999</v>
      </c>
      <c r="AGL92" s="3" t="str">
        <f t="shared" si="547"/>
        <v/>
      </c>
      <c r="AGQ92" s="3" t="str">
        <f t="shared" si="548"/>
        <v/>
      </c>
      <c r="AGV92" s="3" t="str">
        <f t="shared" si="549"/>
        <v/>
      </c>
      <c r="AHA92" s="3" t="str">
        <f t="shared" si="550"/>
        <v/>
      </c>
      <c r="AHC92" s="6">
        <v>35338</v>
      </c>
      <c r="AHD92" s="1">
        <v>9.75</v>
      </c>
      <c r="AHE92" s="1">
        <v>2701900</v>
      </c>
      <c r="AHF92" s="3">
        <f t="shared" si="551"/>
        <v>26343525</v>
      </c>
      <c r="AHK92" s="3" t="str">
        <f t="shared" si="552"/>
        <v/>
      </c>
      <c r="AHP92" s="3" t="str">
        <f t="shared" si="553"/>
        <v/>
      </c>
      <c r="AHU92" s="3" t="str">
        <f t="shared" si="554"/>
        <v/>
      </c>
      <c r="AHZ92" s="3" t="str">
        <f t="shared" si="555"/>
        <v/>
      </c>
      <c r="AIE92" s="3" t="str">
        <f t="shared" si="556"/>
        <v/>
      </c>
      <c r="AIJ92" s="3" t="str">
        <f t="shared" si="557"/>
        <v/>
      </c>
      <c r="AIO92" s="3" t="str">
        <f t="shared" si="558"/>
        <v/>
      </c>
      <c r="AIT92" s="3" t="str">
        <f t="shared" si="559"/>
        <v/>
      </c>
      <c r="AIY92" s="3" t="str">
        <f t="shared" si="560"/>
        <v/>
      </c>
      <c r="AJD92" s="3" t="str">
        <f t="shared" si="561"/>
        <v/>
      </c>
      <c r="AJI92" s="3" t="str">
        <f t="shared" si="562"/>
        <v/>
      </c>
      <c r="AJN92" s="3" t="str">
        <f t="shared" si="563"/>
        <v/>
      </c>
      <c r="AJS92" s="3" t="str">
        <f t="shared" si="564"/>
        <v/>
      </c>
      <c r="AJX92" s="3" t="str">
        <f t="shared" si="565"/>
        <v/>
      </c>
      <c r="AKC92" s="3" t="str">
        <f t="shared" si="566"/>
        <v/>
      </c>
      <c r="AKH92" s="3" t="str">
        <f t="shared" si="567"/>
        <v/>
      </c>
      <c r="AKM92" s="3" t="str">
        <f t="shared" si="568"/>
        <v/>
      </c>
      <c r="AKR92" s="3" t="str">
        <f t="shared" si="569"/>
        <v/>
      </c>
      <c r="AKW92" s="3" t="str">
        <f t="shared" si="570"/>
        <v/>
      </c>
      <c r="ALB92" s="3" t="str">
        <f t="shared" si="571"/>
        <v/>
      </c>
      <c r="ALG92" s="3" t="str">
        <f t="shared" si="572"/>
        <v/>
      </c>
      <c r="ALI92" s="6">
        <v>35338</v>
      </c>
      <c r="ALJ92" s="1">
        <v>9.75</v>
      </c>
      <c r="ALK92" s="1">
        <v>16642300</v>
      </c>
      <c r="ALL92" s="3">
        <f t="shared" si="573"/>
        <v>162262425</v>
      </c>
      <c r="ALQ92" s="3" t="str">
        <f t="shared" si="574"/>
        <v/>
      </c>
      <c r="ALV92" s="3" t="str">
        <f t="shared" si="575"/>
        <v/>
      </c>
      <c r="AMA92" s="3" t="str">
        <f t="shared" si="576"/>
        <v/>
      </c>
      <c r="AMF92" s="3" t="str">
        <f t="shared" si="577"/>
        <v/>
      </c>
      <c r="AMK92" s="3" t="str">
        <f t="shared" si="578"/>
        <v/>
      </c>
      <c r="AMP92" s="3" t="str">
        <f t="shared" si="579"/>
        <v/>
      </c>
      <c r="AMU92" s="3" t="str">
        <f t="shared" si="580"/>
        <v/>
      </c>
      <c r="AMZ92" s="3" t="str">
        <f t="shared" si="581"/>
        <v/>
      </c>
      <c r="ANB92" s="6">
        <v>35338</v>
      </c>
      <c r="ANC92" s="1">
        <v>4.875</v>
      </c>
      <c r="AND92" s="1">
        <v>1207100</v>
      </c>
      <c r="ANE92" s="3">
        <f t="shared" si="582"/>
        <v>5884612.5</v>
      </c>
      <c r="ANJ92" s="3" t="str">
        <f t="shared" si="583"/>
        <v/>
      </c>
      <c r="ANO92" s="3" t="str">
        <f t="shared" si="584"/>
        <v/>
      </c>
      <c r="ANT92" s="3" t="str">
        <f t="shared" si="585"/>
        <v/>
      </c>
      <c r="ANY92" s="3" t="str">
        <f t="shared" si="586"/>
        <v/>
      </c>
      <c r="AOD92" s="3" t="str">
        <f t="shared" si="587"/>
        <v/>
      </c>
      <c r="AOI92" s="3" t="str">
        <f t="shared" si="588"/>
        <v/>
      </c>
      <c r="AOK92" s="6">
        <v>35338</v>
      </c>
      <c r="AOL92" s="1">
        <v>660</v>
      </c>
      <c r="AOM92" s="1">
        <v>81201</v>
      </c>
      <c r="AON92" s="3">
        <f t="shared" si="589"/>
        <v>53592660</v>
      </c>
      <c r="AOS92" s="3" t="str">
        <f t="shared" si="590"/>
        <v/>
      </c>
      <c r="AOX92" s="3" t="str">
        <f t="shared" si="591"/>
        <v/>
      </c>
      <c r="APC92" s="3" t="str">
        <f t="shared" si="592"/>
        <v/>
      </c>
      <c r="APH92" s="3" t="str">
        <f t="shared" si="593"/>
        <v/>
      </c>
      <c r="APM92" s="3" t="str">
        <f t="shared" si="594"/>
        <v/>
      </c>
      <c r="APR92" s="3" t="str">
        <f t="shared" si="595"/>
        <v/>
      </c>
      <c r="APW92" s="3" t="str">
        <f t="shared" si="596"/>
        <v/>
      </c>
      <c r="AQB92" s="3" t="str">
        <f t="shared" si="597"/>
        <v/>
      </c>
      <c r="AQG92" s="3" t="str">
        <f t="shared" si="598"/>
        <v/>
      </c>
      <c r="AQL92" s="3" t="str">
        <f t="shared" si="599"/>
        <v/>
      </c>
      <c r="AQQ92" s="3" t="str">
        <f t="shared" si="600"/>
        <v/>
      </c>
      <c r="AQS92" s="6">
        <v>35338</v>
      </c>
      <c r="AQT92" s="1">
        <v>5.5</v>
      </c>
      <c r="AQU92" s="1">
        <v>3852700</v>
      </c>
      <c r="AQV92" s="3">
        <f t="shared" si="601"/>
        <v>21189850</v>
      </c>
      <c r="ARA92" s="3" t="str">
        <f t="shared" si="602"/>
        <v/>
      </c>
      <c r="ARF92" s="3" t="str">
        <f t="shared" si="603"/>
        <v/>
      </c>
      <c r="ARK92" s="3" t="str">
        <f t="shared" si="604"/>
        <v/>
      </c>
      <c r="ARP92" s="3" t="str">
        <f t="shared" si="605"/>
        <v/>
      </c>
      <c r="ARU92" s="3" t="str">
        <f t="shared" si="606"/>
        <v/>
      </c>
      <c r="ARZ92" s="3" t="str">
        <f t="shared" si="607"/>
        <v/>
      </c>
      <c r="ASE92" s="3" t="str">
        <f t="shared" si="608"/>
        <v/>
      </c>
      <c r="ASJ92" s="3" t="str">
        <f t="shared" si="609"/>
        <v/>
      </c>
      <c r="ASO92" s="3" t="str">
        <f t="shared" si="610"/>
        <v/>
      </c>
      <c r="AST92" s="3" t="str">
        <f t="shared" si="611"/>
        <v/>
      </c>
      <c r="ASY92" s="3" t="str">
        <f t="shared" si="612"/>
        <v/>
      </c>
      <c r="ATD92" s="3" t="str">
        <f t="shared" si="613"/>
        <v/>
      </c>
      <c r="ATI92" s="3" t="str">
        <f t="shared" si="614"/>
        <v/>
      </c>
      <c r="ATN92" s="3" t="str">
        <f t="shared" si="615"/>
        <v/>
      </c>
      <c r="ATS92" s="3" t="str">
        <f t="shared" si="616"/>
        <v/>
      </c>
      <c r="ATX92" s="3" t="str">
        <f t="shared" si="617"/>
        <v/>
      </c>
      <c r="ATZ92" s="6">
        <v>35338</v>
      </c>
      <c r="AUA92" s="1">
        <v>6.5</v>
      </c>
      <c r="AUB92" s="1">
        <v>891600</v>
      </c>
      <c r="AUC92" s="3">
        <f t="shared" si="618"/>
        <v>5795400</v>
      </c>
      <c r="AUH92" s="3" t="str">
        <f t="shared" si="619"/>
        <v/>
      </c>
      <c r="AUM92" s="3" t="str">
        <f t="shared" si="620"/>
        <v/>
      </c>
      <c r="AUR92" s="3" t="str">
        <f t="shared" si="621"/>
        <v/>
      </c>
      <c r="AUW92" s="3" t="str">
        <f t="shared" si="622"/>
        <v/>
      </c>
      <c r="AVB92" s="3" t="str">
        <f t="shared" si="623"/>
        <v/>
      </c>
      <c r="AVG92" s="3" t="str">
        <f t="shared" si="624"/>
        <v/>
      </c>
      <c r="AVI92" s="6">
        <v>35338</v>
      </c>
      <c r="AVJ92" s="1">
        <v>6.2708000000000004</v>
      </c>
      <c r="AVK92" s="1">
        <v>3828600</v>
      </c>
      <c r="AVL92" s="3">
        <f t="shared" si="625"/>
        <v>24008384.880000003</v>
      </c>
      <c r="AVQ92" s="3" t="str">
        <f t="shared" si="626"/>
        <v/>
      </c>
      <c r="AVV92" s="3" t="str">
        <f t="shared" si="627"/>
        <v/>
      </c>
      <c r="AWA92" s="3" t="str">
        <f t="shared" si="628"/>
        <v/>
      </c>
      <c r="AWF92" s="3" t="str">
        <f t="shared" si="629"/>
        <v/>
      </c>
      <c r="AWK92" s="3" t="str">
        <f t="shared" si="630"/>
        <v/>
      </c>
      <c r="AWP92" s="3" t="str">
        <f t="shared" si="631"/>
        <v/>
      </c>
      <c r="AWU92" s="3" t="str">
        <f t="shared" si="632"/>
        <v/>
      </c>
      <c r="AWZ92" s="3" t="str">
        <f t="shared" si="633"/>
        <v/>
      </c>
      <c r="AXE92" s="3" t="str">
        <f t="shared" si="634"/>
        <v/>
      </c>
      <c r="AXG92" s="6">
        <v>35338</v>
      </c>
      <c r="AXH92" s="1">
        <v>1.5625</v>
      </c>
      <c r="AXI92" s="1">
        <v>2309600</v>
      </c>
      <c r="AXJ92" s="3">
        <f t="shared" si="635"/>
        <v>3608750</v>
      </c>
      <c r="AXO92" s="3" t="str">
        <f t="shared" si="636"/>
        <v/>
      </c>
      <c r="AXT92" s="3" t="str">
        <f t="shared" si="637"/>
        <v/>
      </c>
      <c r="AXY92" s="3" t="str">
        <f t="shared" si="638"/>
        <v/>
      </c>
      <c r="AYD92" s="3" t="str">
        <f t="shared" si="639"/>
        <v/>
      </c>
      <c r="AYF92" s="6">
        <v>35338</v>
      </c>
      <c r="AYG92" s="1">
        <v>35.875</v>
      </c>
      <c r="AYH92" s="1">
        <v>49496800</v>
      </c>
      <c r="AYI92" s="3">
        <f t="shared" si="640"/>
        <v>1775697700</v>
      </c>
      <c r="AYN92" s="3" t="str">
        <f t="shared" si="641"/>
        <v/>
      </c>
      <c r="AYP92" s="6">
        <v>35338</v>
      </c>
      <c r="AYQ92" s="1">
        <v>9.5312999999999999</v>
      </c>
      <c r="AYR92" s="1">
        <v>1082000</v>
      </c>
      <c r="AYS92" s="3">
        <f t="shared" si="642"/>
        <v>10312866.6</v>
      </c>
      <c r="AYX92" s="3" t="str">
        <f t="shared" si="643"/>
        <v/>
      </c>
      <c r="AYZ92" s="6">
        <v>35338</v>
      </c>
      <c r="AZA92" s="1">
        <v>12.010300000000001</v>
      </c>
      <c r="AZB92" s="1">
        <v>18670400</v>
      </c>
      <c r="AZC92" s="3">
        <f t="shared" si="644"/>
        <v>224237105.12</v>
      </c>
      <c r="AZH92" s="3" t="str">
        <f t="shared" si="645"/>
        <v/>
      </c>
      <c r="AZM92" s="3" t="str">
        <f t="shared" si="646"/>
        <v/>
      </c>
      <c r="AZR92" s="3" t="str">
        <f t="shared" si="647"/>
        <v/>
      </c>
      <c r="AZW92" s="3" t="str">
        <f t="shared" si="648"/>
        <v/>
      </c>
      <c r="BAB92" s="3" t="str">
        <f t="shared" si="649"/>
        <v/>
      </c>
      <c r="BAG92" s="3" t="str">
        <f t="shared" si="650"/>
        <v/>
      </c>
      <c r="BAL92" s="3" t="str">
        <f t="shared" si="651"/>
        <v/>
      </c>
      <c r="BAQ92" s="3" t="str">
        <f t="shared" si="652"/>
        <v/>
      </c>
      <c r="BAV92" s="3" t="str">
        <f t="shared" si="653"/>
        <v/>
      </c>
      <c r="BBA92" s="3" t="str">
        <f t="shared" si="654"/>
        <v/>
      </c>
      <c r="BBF92" s="3" t="str">
        <f t="shared" si="655"/>
        <v/>
      </c>
      <c r="BBK92" s="3" t="str">
        <f t="shared" si="656"/>
        <v/>
      </c>
      <c r="BBP92" s="3" t="str">
        <f t="shared" si="657"/>
        <v/>
      </c>
      <c r="BBU92" s="3" t="str">
        <f t="shared" si="658"/>
        <v/>
      </c>
      <c r="BBW92" s="6">
        <v>35338</v>
      </c>
      <c r="BBX92" s="1">
        <v>30.1875</v>
      </c>
      <c r="BBY92" s="1">
        <v>24464805</v>
      </c>
      <c r="BBZ92" s="3">
        <f t="shared" si="659"/>
        <v>738531300.9375</v>
      </c>
      <c r="BCE92" s="3" t="str">
        <f t="shared" si="660"/>
        <v/>
      </c>
      <c r="BCJ92" s="3" t="str">
        <f t="shared" si="661"/>
        <v/>
      </c>
      <c r="BCO92" s="3" t="str">
        <f t="shared" si="662"/>
        <v/>
      </c>
      <c r="BCT92" s="3" t="str">
        <f t="shared" si="663"/>
        <v/>
      </c>
      <c r="BCY92" s="3" t="str">
        <f t="shared" si="664"/>
        <v/>
      </c>
      <c r="BDD92" s="3" t="str">
        <f t="shared" si="665"/>
        <v/>
      </c>
      <c r="BDI92" s="3" t="str">
        <f t="shared" si="666"/>
        <v/>
      </c>
      <c r="BDN92" s="3" t="str">
        <f t="shared" si="667"/>
        <v/>
      </c>
      <c r="BDS92" s="3" t="str">
        <f t="shared" si="668"/>
        <v/>
      </c>
      <c r="BDU92" s="6">
        <v>35338</v>
      </c>
      <c r="BDV92" s="1">
        <v>6.4375</v>
      </c>
      <c r="BDW92" s="1">
        <v>3740000</v>
      </c>
      <c r="BDX92" s="3">
        <f t="shared" si="669"/>
        <v>24076250</v>
      </c>
      <c r="BDZ92" s="6">
        <v>35338</v>
      </c>
      <c r="BEA92" s="1">
        <v>9.9375</v>
      </c>
      <c r="BEB92" s="1">
        <v>65023100</v>
      </c>
      <c r="BEC92" s="3">
        <f t="shared" si="670"/>
        <v>646167056.25</v>
      </c>
      <c r="BEH92" s="3" t="str">
        <f t="shared" si="671"/>
        <v/>
      </c>
      <c r="BEM92" s="3" t="str">
        <f t="shared" si="672"/>
        <v/>
      </c>
      <c r="BER92" s="3" t="str">
        <f t="shared" si="673"/>
        <v/>
      </c>
      <c r="BET92" s="6">
        <v>35338</v>
      </c>
      <c r="BEU92" s="1">
        <v>7.0937999999999999</v>
      </c>
      <c r="BEV92" s="1">
        <v>84904800</v>
      </c>
      <c r="BEW92" s="3">
        <f t="shared" si="674"/>
        <v>602297670.24000001</v>
      </c>
      <c r="BEY92" s="6">
        <v>35338</v>
      </c>
      <c r="BEZ92" s="1">
        <v>11.4815</v>
      </c>
      <c r="BFA92" s="1">
        <v>2767838</v>
      </c>
      <c r="BFB92" s="3">
        <f t="shared" si="675"/>
        <v>31778931.997000001</v>
      </c>
      <c r="BFG92" s="3" t="str">
        <f t="shared" si="676"/>
        <v/>
      </c>
      <c r="BFL92" s="3" t="str">
        <f t="shared" si="677"/>
        <v/>
      </c>
      <c r="BFQ92" s="3" t="str">
        <f t="shared" si="678"/>
        <v/>
      </c>
      <c r="BFS92" s="6">
        <v>35338</v>
      </c>
      <c r="BFT92" s="1">
        <v>2.0091000000000001</v>
      </c>
      <c r="BFU92" s="1">
        <v>60190400</v>
      </c>
      <c r="BFV92" s="3">
        <f t="shared" si="679"/>
        <v>120928532.64</v>
      </c>
      <c r="BGA92" s="3" t="str">
        <f t="shared" si="680"/>
        <v/>
      </c>
      <c r="BGF92" s="3" t="str">
        <f t="shared" si="681"/>
        <v/>
      </c>
      <c r="BGK92" s="3" t="str">
        <f t="shared" si="682"/>
        <v/>
      </c>
      <c r="BGM92" s="6">
        <v>35338</v>
      </c>
      <c r="BGN92" s="1">
        <v>17.625</v>
      </c>
      <c r="BGO92" s="1">
        <v>15215200</v>
      </c>
      <c r="BGP92" s="3">
        <f t="shared" si="683"/>
        <v>268167900</v>
      </c>
      <c r="BGR92" s="6">
        <v>35338</v>
      </c>
      <c r="BGS92" s="1">
        <v>12.291700000000001</v>
      </c>
      <c r="BGT92" s="1">
        <v>22529700</v>
      </c>
      <c r="BGU92" s="3">
        <f t="shared" si="684"/>
        <v>276928313.49000001</v>
      </c>
      <c r="BGZ92" s="3" t="str">
        <f t="shared" si="685"/>
        <v/>
      </c>
      <c r="BHE92" s="3" t="str">
        <f t="shared" si="686"/>
        <v/>
      </c>
      <c r="BHJ92" s="3" t="str">
        <f t="shared" si="687"/>
        <v/>
      </c>
      <c r="BHL92" s="6">
        <v>35338</v>
      </c>
      <c r="BHM92" s="1">
        <v>3.4531000000000001</v>
      </c>
      <c r="BHN92" s="1">
        <v>63024800</v>
      </c>
      <c r="BHO92" s="3">
        <f t="shared" si="688"/>
        <v>217630936.88</v>
      </c>
      <c r="BHQ92" s="6">
        <v>35338</v>
      </c>
      <c r="BHR92" s="1">
        <v>4.8505000000000003</v>
      </c>
      <c r="BHS92" s="1">
        <v>65561600</v>
      </c>
      <c r="BHT92" s="3">
        <f t="shared" si="689"/>
        <v>318006540.80000001</v>
      </c>
      <c r="BHV92" s="6">
        <v>35338</v>
      </c>
      <c r="BHW92" s="1">
        <v>7.0629999999999997</v>
      </c>
      <c r="BHX92" s="1">
        <v>4869200</v>
      </c>
      <c r="BHY92" s="3">
        <f t="shared" si="690"/>
        <v>34391159.600000001</v>
      </c>
      <c r="BID92" s="3" t="str">
        <f t="shared" si="691"/>
        <v/>
      </c>
      <c r="BII92" s="3" t="str">
        <f t="shared" si="692"/>
        <v/>
      </c>
      <c r="BIK92" s="6">
        <v>35338</v>
      </c>
      <c r="BIL92" s="1">
        <v>2.7707999999999999</v>
      </c>
      <c r="BIM92" s="1">
        <v>46296600</v>
      </c>
      <c r="BIN92" s="3">
        <f t="shared" si="693"/>
        <v>128278619.28</v>
      </c>
      <c r="BIP92" s="6">
        <v>35338</v>
      </c>
      <c r="BIQ92" s="1">
        <v>8.5556000000000001</v>
      </c>
      <c r="BIR92" s="1">
        <v>310484813</v>
      </c>
      <c r="BIS92" s="3">
        <f t="shared" si="694"/>
        <v>2656383866.1027999</v>
      </c>
      <c r="BIU92" s="6">
        <v>35338</v>
      </c>
      <c r="BIV92" s="1">
        <v>18</v>
      </c>
      <c r="BIW92" s="1">
        <v>87702400</v>
      </c>
      <c r="BIX92" s="3">
        <f t="shared" si="695"/>
        <v>1578643200</v>
      </c>
      <c r="BIZ92" s="6">
        <v>35338</v>
      </c>
      <c r="BJA92" s="1">
        <v>1.875</v>
      </c>
      <c r="BJB92" s="1">
        <v>113739200</v>
      </c>
      <c r="BJC92" s="3">
        <f t="shared" si="696"/>
        <v>213261000</v>
      </c>
      <c r="BJH92" s="3" t="str">
        <f t="shared" si="697"/>
        <v/>
      </c>
      <c r="BJJ92" s="6">
        <v>35338</v>
      </c>
      <c r="BJK92" s="1">
        <v>23.0625</v>
      </c>
      <c r="BJL92" s="1">
        <v>49310400</v>
      </c>
      <c r="BJM92" s="3">
        <f t="shared" si="698"/>
        <v>1137221100</v>
      </c>
      <c r="BJR92" s="3" t="str">
        <f t="shared" si="699"/>
        <v/>
      </c>
      <c r="BJT92" s="6">
        <v>35338</v>
      </c>
      <c r="BJU92" s="1">
        <v>7.375</v>
      </c>
      <c r="BJV92" s="1">
        <v>104822000</v>
      </c>
      <c r="BJW92" s="3">
        <f t="shared" si="700"/>
        <v>773062250</v>
      </c>
      <c r="BKB92" s="3" t="str">
        <f t="shared" si="701"/>
        <v/>
      </c>
      <c r="BKG92" s="3" t="str">
        <f t="shared" si="702"/>
        <v/>
      </c>
      <c r="BKI92" s="6">
        <v>35338</v>
      </c>
      <c r="BKJ92" s="1">
        <v>8.8437999999999999</v>
      </c>
      <c r="BKK92" s="1">
        <v>198069600</v>
      </c>
      <c r="BKL92" s="3">
        <f t="shared" si="703"/>
        <v>1751687928.48</v>
      </c>
      <c r="BKQ92" s="3" t="str">
        <f t="shared" si="704"/>
        <v/>
      </c>
      <c r="BKV92" s="3" t="str">
        <f t="shared" si="705"/>
        <v/>
      </c>
      <c r="BKX92" s="6">
        <v>35338</v>
      </c>
      <c r="BKY92" s="1">
        <v>23.969000000000001</v>
      </c>
      <c r="BKZ92" s="1">
        <v>36115200</v>
      </c>
      <c r="BLA92" s="3">
        <f t="shared" si="706"/>
        <v>865645228.80000007</v>
      </c>
      <c r="BLC92" s="6">
        <v>35338</v>
      </c>
      <c r="BLD92" s="1">
        <v>11.25</v>
      </c>
      <c r="BLE92" s="1">
        <v>93236800</v>
      </c>
      <c r="BLF92" s="3">
        <f t="shared" si="707"/>
        <v>1048914000</v>
      </c>
      <c r="BLH92" s="6">
        <v>35338</v>
      </c>
      <c r="BLI92" s="1">
        <v>24.88</v>
      </c>
      <c r="BLJ92" s="1">
        <v>3410000</v>
      </c>
      <c r="BLK92" s="3">
        <f t="shared" si="708"/>
        <v>84840800</v>
      </c>
      <c r="BLM92" s="6">
        <v>35338</v>
      </c>
      <c r="BLN92" s="1">
        <v>8.5</v>
      </c>
      <c r="BLO92" s="1">
        <v>514510000</v>
      </c>
      <c r="BLP92" s="3">
        <f t="shared" si="709"/>
        <v>4373335000</v>
      </c>
      <c r="BLR92" s="6">
        <v>35338</v>
      </c>
      <c r="BLS92" s="1">
        <v>1.3593999999999999</v>
      </c>
      <c r="BLT92" s="1">
        <v>263148000</v>
      </c>
      <c r="BLU92" s="3">
        <f t="shared" si="710"/>
        <v>357723391.19999999</v>
      </c>
      <c r="BLZ92" s="3" t="str">
        <f t="shared" si="711"/>
        <v/>
      </c>
      <c r="BME92" s="3" t="str">
        <f t="shared" si="712"/>
        <v/>
      </c>
      <c r="BMJ92" s="3" t="str">
        <f t="shared" si="713"/>
        <v/>
      </c>
      <c r="BML92" s="6">
        <v>35338</v>
      </c>
      <c r="BMM92" s="1">
        <v>7.375</v>
      </c>
      <c r="BMN92" s="1">
        <v>56993400</v>
      </c>
      <c r="BMO92" s="3">
        <f t="shared" si="714"/>
        <v>420326325</v>
      </c>
      <c r="BMQ92" s="6">
        <v>35338</v>
      </c>
      <c r="BMR92" s="1">
        <v>20.0625</v>
      </c>
      <c r="BMS92" s="1">
        <v>69111800</v>
      </c>
      <c r="BMT92" s="3">
        <f t="shared" si="715"/>
        <v>1386555487.5</v>
      </c>
      <c r="BMY92" s="3" t="str">
        <f t="shared" si="716"/>
        <v/>
      </c>
      <c r="BND92" s="3" t="str">
        <f t="shared" si="717"/>
        <v/>
      </c>
      <c r="BNF92" s="6">
        <v>35338</v>
      </c>
      <c r="BNG92" s="1">
        <v>21.75</v>
      </c>
      <c r="BNH92" s="1">
        <v>54520600</v>
      </c>
      <c r="BNI92" s="3">
        <f t="shared" si="718"/>
        <v>1185823050</v>
      </c>
      <c r="BNK92" s="6">
        <v>35338</v>
      </c>
      <c r="BNL92" s="1">
        <v>23.687999999999999</v>
      </c>
      <c r="BNM92" s="1">
        <v>11310800</v>
      </c>
      <c r="BNN92" s="3">
        <f t="shared" si="719"/>
        <v>267930230.39999998</v>
      </c>
      <c r="BNP92" s="6">
        <v>35338</v>
      </c>
      <c r="BNQ92" s="1">
        <v>8.875</v>
      </c>
      <c r="BNR92" s="1">
        <v>181397700</v>
      </c>
      <c r="BNS92" s="3">
        <f t="shared" si="720"/>
        <v>1609904587.5</v>
      </c>
      <c r="BNX92" s="3" t="str">
        <f t="shared" si="721"/>
        <v/>
      </c>
      <c r="BNZ92" s="6">
        <v>35338</v>
      </c>
      <c r="BOA92" s="1">
        <v>9.3437999999999999</v>
      </c>
      <c r="BOB92" s="1">
        <v>276610000</v>
      </c>
      <c r="BOC92" s="3">
        <f t="shared" si="722"/>
        <v>2584588518</v>
      </c>
      <c r="BOH92" s="3" t="str">
        <f t="shared" si="723"/>
        <v/>
      </c>
      <c r="BOJ92" s="6">
        <v>35338</v>
      </c>
      <c r="BOK92" s="1">
        <v>8.6362000000000005</v>
      </c>
      <c r="BOL92" s="1">
        <v>548703800</v>
      </c>
      <c r="BOM92" s="3">
        <f t="shared" si="724"/>
        <v>4738715757.5600004</v>
      </c>
      <c r="BOR92" s="3" t="str">
        <f t="shared" si="725"/>
        <v/>
      </c>
      <c r="BOW92" s="3" t="str">
        <f t="shared" si="726"/>
        <v/>
      </c>
      <c r="BPB92" s="3" t="str">
        <f t="shared" si="727"/>
        <v/>
      </c>
      <c r="BPG92" s="3" t="str">
        <f t="shared" si="728"/>
        <v/>
      </c>
      <c r="BPI92" s="6">
        <v>35338</v>
      </c>
      <c r="BPJ92" s="1">
        <v>3.4074</v>
      </c>
      <c r="BPK92" s="1">
        <v>174412575</v>
      </c>
      <c r="BPL92" s="3">
        <f t="shared" si="729"/>
        <v>594293408.05499995</v>
      </c>
      <c r="BPQ92" s="3" t="str">
        <f t="shared" si="730"/>
        <v/>
      </c>
      <c r="BPS92" s="6">
        <v>35338</v>
      </c>
      <c r="BPT92" s="1">
        <v>3.4531000000000001</v>
      </c>
      <c r="BPU92" s="1">
        <v>1728172000</v>
      </c>
      <c r="BPV92" s="3">
        <f t="shared" si="731"/>
        <v>5967550733.1999998</v>
      </c>
      <c r="BQA92" s="3" t="str">
        <f t="shared" si="732"/>
        <v/>
      </c>
      <c r="BQF92" s="3" t="str">
        <f t="shared" si="733"/>
        <v/>
      </c>
      <c r="BQK92" s="3" t="str">
        <f t="shared" si="734"/>
        <v/>
      </c>
      <c r="BQM92" s="6">
        <v>35338</v>
      </c>
      <c r="BQN92" s="1">
        <v>4.7149999999999999</v>
      </c>
      <c r="BQO92" s="1">
        <v>555518860</v>
      </c>
      <c r="BQP92" s="3">
        <f t="shared" si="735"/>
        <v>2619271424.9000001</v>
      </c>
      <c r="BQU92" s="3" t="str">
        <f t="shared" si="736"/>
        <v/>
      </c>
      <c r="BQW92" s="6">
        <v>35338</v>
      </c>
      <c r="BQX92" s="1">
        <v>0.88280000000000003</v>
      </c>
      <c r="BQY92" s="1">
        <v>798166400</v>
      </c>
      <c r="BQZ92" s="3">
        <f t="shared" si="737"/>
        <v>704621297.92000008</v>
      </c>
      <c r="BRE92" s="3" t="str">
        <f t="shared" si="738"/>
        <v/>
      </c>
      <c r="BRG92" s="6">
        <v>35338</v>
      </c>
      <c r="BRH92" s="1">
        <v>6.8958000000000004</v>
      </c>
      <c r="BRI92" s="1">
        <v>4403684700</v>
      </c>
      <c r="BRJ92" s="3">
        <f t="shared" si="739"/>
        <v>30366928954.260002</v>
      </c>
      <c r="BRL92" s="6">
        <v>35338</v>
      </c>
      <c r="BRM92" s="1">
        <v>11.9297</v>
      </c>
      <c r="BRN92" s="1">
        <v>4493507200</v>
      </c>
      <c r="BRO92" s="3">
        <f t="shared" si="740"/>
        <v>53606192843.840004</v>
      </c>
      <c r="BRQ92" s="6">
        <v>35338</v>
      </c>
      <c r="BRR92" s="1">
        <v>4.7291999999999996</v>
      </c>
      <c r="BRS92" s="1">
        <v>2525301000</v>
      </c>
      <c r="BRT92" s="3">
        <f t="shared" si="741"/>
        <v>11942653489.199999</v>
      </c>
      <c r="BRV92" s="6">
        <v>35338</v>
      </c>
      <c r="BRW92" s="1">
        <v>31.3125</v>
      </c>
      <c r="BRX92" s="1">
        <v>123838600</v>
      </c>
      <c r="BRY92" s="3">
        <f t="shared" si="742"/>
        <v>3877696162.5</v>
      </c>
      <c r="BSD92" s="3" t="str">
        <f t="shared" si="743"/>
        <v/>
      </c>
      <c r="BSF92" s="6">
        <v>35338</v>
      </c>
      <c r="BSG92" s="1">
        <v>10.1875</v>
      </c>
      <c r="BSH92" s="1">
        <v>147028800</v>
      </c>
      <c r="BSI92" s="3">
        <f t="shared" si="744"/>
        <v>1497855900</v>
      </c>
      <c r="BSN92" s="3" t="str">
        <f t="shared" si="745"/>
        <v/>
      </c>
      <c r="BSS92" s="3" t="str">
        <f t="shared" si="746"/>
        <v/>
      </c>
      <c r="BSU92" s="6">
        <v>35338</v>
      </c>
      <c r="BSV92" s="1">
        <v>0.79239999999999999</v>
      </c>
      <c r="BSW92" s="1">
        <v>2793151200</v>
      </c>
      <c r="BSX92" s="3">
        <f t="shared" si="747"/>
        <v>2213293010.8800001</v>
      </c>
    </row>
    <row r="93" spans="5:1020 1025:1870" x14ac:dyDescent="0.2">
      <c r="E93" s="3" t="str">
        <f t="shared" si="374"/>
        <v/>
      </c>
      <c r="J93" s="3" t="str">
        <f t="shared" si="375"/>
        <v/>
      </c>
      <c r="O93" s="3" t="str">
        <f t="shared" si="376"/>
        <v/>
      </c>
      <c r="T93" s="3" t="str">
        <f t="shared" si="377"/>
        <v/>
      </c>
      <c r="Y93" s="3" t="str">
        <f t="shared" si="378"/>
        <v/>
      </c>
      <c r="AA93" s="6">
        <v>35244</v>
      </c>
      <c r="AB93" s="1">
        <v>8.6250009999999993</v>
      </c>
      <c r="AC93" s="1">
        <v>465467</v>
      </c>
      <c r="AD93" s="3">
        <f t="shared" si="379"/>
        <v>4014653.3404669994</v>
      </c>
      <c r="AI93" s="3" t="str">
        <f t="shared" si="380"/>
        <v/>
      </c>
      <c r="AN93" s="3" t="str">
        <f t="shared" si="381"/>
        <v/>
      </c>
      <c r="AS93" s="3" t="str">
        <f t="shared" si="382"/>
        <v/>
      </c>
      <c r="AX93" s="3" t="str">
        <f t="shared" si="383"/>
        <v/>
      </c>
      <c r="BC93" s="3" t="str">
        <f t="shared" si="384"/>
        <v/>
      </c>
      <c r="BH93" s="3" t="str">
        <f t="shared" si="385"/>
        <v/>
      </c>
      <c r="BM93" s="3" t="str">
        <f t="shared" si="386"/>
        <v/>
      </c>
      <c r="BR93" s="3" t="str">
        <f t="shared" si="387"/>
        <v/>
      </c>
      <c r="BW93" s="3" t="str">
        <f t="shared" si="388"/>
        <v/>
      </c>
      <c r="CB93" s="3" t="str">
        <f t="shared" si="389"/>
        <v/>
      </c>
      <c r="CG93" s="3" t="str">
        <f t="shared" si="390"/>
        <v/>
      </c>
      <c r="CL93" s="3" t="str">
        <f t="shared" si="391"/>
        <v/>
      </c>
      <c r="CQ93" s="3" t="str">
        <f t="shared" si="392"/>
        <v/>
      </c>
      <c r="CV93" s="3" t="str">
        <f t="shared" si="393"/>
        <v/>
      </c>
      <c r="DA93" s="3" t="str">
        <f t="shared" si="394"/>
        <v/>
      </c>
      <c r="DC93" s="6">
        <v>35244</v>
      </c>
      <c r="DD93" s="1">
        <v>35</v>
      </c>
      <c r="DE93" s="1">
        <v>451240</v>
      </c>
      <c r="DF93" s="3">
        <f t="shared" si="395"/>
        <v>15793400</v>
      </c>
      <c r="DK93" s="3" t="str">
        <f t="shared" si="396"/>
        <v/>
      </c>
      <c r="DP93" s="3" t="str">
        <f t="shared" si="397"/>
        <v/>
      </c>
      <c r="DU93" s="3" t="str">
        <f t="shared" si="398"/>
        <v/>
      </c>
      <c r="DZ93" s="3" t="str">
        <f t="shared" si="399"/>
        <v/>
      </c>
      <c r="EE93" s="3" t="str">
        <f t="shared" si="400"/>
        <v/>
      </c>
      <c r="EG93" s="6">
        <v>35244</v>
      </c>
      <c r="EH93" s="1">
        <v>1379.9997000000001</v>
      </c>
      <c r="EI93" s="1">
        <v>22765</v>
      </c>
      <c r="EJ93" s="3">
        <f t="shared" si="401"/>
        <v>31415693.170500003</v>
      </c>
      <c r="EO93" s="3" t="str">
        <f t="shared" si="402"/>
        <v/>
      </c>
      <c r="ET93" s="3" t="str">
        <f t="shared" si="403"/>
        <v/>
      </c>
      <c r="EY93" s="3" t="str">
        <f t="shared" si="404"/>
        <v/>
      </c>
      <c r="FD93" s="3" t="str">
        <f t="shared" si="405"/>
        <v/>
      </c>
      <c r="FI93" s="3" t="str">
        <f t="shared" si="406"/>
        <v/>
      </c>
      <c r="FN93" s="3" t="str">
        <f t="shared" si="407"/>
        <v/>
      </c>
      <c r="FP93" s="6">
        <v>34880</v>
      </c>
      <c r="FQ93" s="1">
        <v>1.0417000000000001</v>
      </c>
      <c r="FR93" s="1">
        <v>31680</v>
      </c>
      <c r="FS93" s="3">
        <f t="shared" si="408"/>
        <v>33001.056000000004</v>
      </c>
      <c r="FX93" s="3" t="str">
        <f t="shared" si="409"/>
        <v/>
      </c>
      <c r="GC93" s="3" t="str">
        <f t="shared" si="410"/>
        <v/>
      </c>
      <c r="GE93" s="6">
        <v>35153</v>
      </c>
      <c r="GF93" s="1">
        <v>6000.0006000000003</v>
      </c>
      <c r="GG93" s="1">
        <v>0</v>
      </c>
      <c r="GH93" s="3" t="str">
        <f t="shared" si="411"/>
        <v/>
      </c>
      <c r="GM93" s="3" t="str">
        <f t="shared" si="412"/>
        <v/>
      </c>
      <c r="GR93" s="3" t="str">
        <f t="shared" si="413"/>
        <v/>
      </c>
      <c r="GW93" s="3" t="str">
        <f t="shared" si="414"/>
        <v/>
      </c>
      <c r="HB93" s="3" t="str">
        <f t="shared" si="415"/>
        <v/>
      </c>
      <c r="HG93" s="3" t="str">
        <f t="shared" si="416"/>
        <v/>
      </c>
      <c r="HL93" s="3" t="str">
        <f t="shared" si="417"/>
        <v/>
      </c>
      <c r="HN93" s="6">
        <v>35244</v>
      </c>
      <c r="HO93" s="1">
        <v>21.75</v>
      </c>
      <c r="HP93" s="1">
        <v>2101533</v>
      </c>
      <c r="HQ93" s="3">
        <f t="shared" si="418"/>
        <v>45708342.75</v>
      </c>
      <c r="HS93" s="6">
        <v>35244</v>
      </c>
      <c r="HT93" s="1">
        <v>46.375</v>
      </c>
      <c r="HU93" s="1">
        <v>761000</v>
      </c>
      <c r="HV93" s="3">
        <f t="shared" si="419"/>
        <v>35291375</v>
      </c>
      <c r="IA93" s="3" t="str">
        <f t="shared" si="420"/>
        <v/>
      </c>
      <c r="IC93" s="6">
        <v>35153</v>
      </c>
      <c r="ID93" s="1">
        <v>131.25</v>
      </c>
      <c r="IE93" s="1">
        <v>10932</v>
      </c>
      <c r="IF93" s="3">
        <f t="shared" si="421"/>
        <v>1434825</v>
      </c>
      <c r="IK93" s="3" t="str">
        <f t="shared" si="422"/>
        <v/>
      </c>
      <c r="IP93" s="3" t="str">
        <f t="shared" si="423"/>
        <v/>
      </c>
      <c r="IU93" s="3" t="str">
        <f t="shared" si="424"/>
        <v/>
      </c>
      <c r="IZ93" s="3" t="str">
        <f t="shared" si="425"/>
        <v/>
      </c>
      <c r="JE93" s="3" t="str">
        <f t="shared" si="426"/>
        <v/>
      </c>
      <c r="JJ93" s="3" t="str">
        <f t="shared" si="427"/>
        <v/>
      </c>
      <c r="JO93" s="3" t="str">
        <f t="shared" si="428"/>
        <v/>
      </c>
      <c r="JT93" s="3" t="str">
        <f t="shared" si="429"/>
        <v/>
      </c>
      <c r="JY93" s="3" t="str">
        <f t="shared" si="430"/>
        <v/>
      </c>
      <c r="KA93" s="6">
        <v>34059</v>
      </c>
      <c r="KB93" s="1">
        <v>3.375</v>
      </c>
      <c r="KC93" s="1">
        <v>290300</v>
      </c>
      <c r="KD93" s="3">
        <f t="shared" si="431"/>
        <v>979762.5</v>
      </c>
      <c r="KI93" s="3" t="str">
        <f t="shared" si="432"/>
        <v/>
      </c>
      <c r="KN93" s="3" t="str">
        <f t="shared" si="433"/>
        <v/>
      </c>
      <c r="KS93" s="3" t="str">
        <f t="shared" si="434"/>
        <v/>
      </c>
      <c r="KX93" s="3" t="str">
        <f t="shared" si="435"/>
        <v/>
      </c>
      <c r="LC93" s="3" t="str">
        <f t="shared" si="436"/>
        <v/>
      </c>
      <c r="LH93" s="3" t="str">
        <f t="shared" si="437"/>
        <v/>
      </c>
      <c r="LM93" s="3" t="str">
        <f t="shared" si="438"/>
        <v/>
      </c>
      <c r="LO93" s="6">
        <v>34789</v>
      </c>
      <c r="LP93" s="1">
        <v>1</v>
      </c>
      <c r="LQ93" s="1">
        <v>700</v>
      </c>
      <c r="LR93" s="3">
        <f t="shared" si="439"/>
        <v>700</v>
      </c>
      <c r="LW93" s="3" t="str">
        <f t="shared" si="440"/>
        <v/>
      </c>
      <c r="MB93" s="3" t="str">
        <f t="shared" si="441"/>
        <v/>
      </c>
      <c r="MG93" s="3" t="str">
        <f t="shared" si="442"/>
        <v/>
      </c>
      <c r="ML93" s="3" t="str">
        <f t="shared" si="443"/>
        <v/>
      </c>
      <c r="MQ93" s="3" t="str">
        <f t="shared" si="444"/>
        <v/>
      </c>
      <c r="MV93" s="3" t="str">
        <f t="shared" si="445"/>
        <v/>
      </c>
      <c r="NA93" s="3" t="str">
        <f t="shared" si="446"/>
        <v/>
      </c>
      <c r="NF93" s="3" t="str">
        <f t="shared" si="447"/>
        <v/>
      </c>
      <c r="NK93" s="3" t="str">
        <f t="shared" si="448"/>
        <v/>
      </c>
      <c r="NP93" s="3" t="str">
        <f t="shared" si="449"/>
        <v/>
      </c>
      <c r="NU93" s="3" t="str">
        <f t="shared" si="450"/>
        <v/>
      </c>
      <c r="NZ93" s="3" t="str">
        <f t="shared" si="451"/>
        <v/>
      </c>
      <c r="OB93" s="6">
        <v>35244</v>
      </c>
      <c r="OC93" s="1">
        <v>11.25</v>
      </c>
      <c r="OD93" s="1">
        <v>587300</v>
      </c>
      <c r="OE93" s="3">
        <f t="shared" si="452"/>
        <v>6607125</v>
      </c>
      <c r="OG93" s="6">
        <v>35244</v>
      </c>
      <c r="OH93" s="1">
        <v>137.5</v>
      </c>
      <c r="OI93" s="1">
        <v>95216</v>
      </c>
      <c r="OJ93" s="3">
        <f t="shared" si="453"/>
        <v>13092200</v>
      </c>
      <c r="OO93" s="3" t="str">
        <f t="shared" si="454"/>
        <v/>
      </c>
      <c r="OQ93" s="6">
        <v>35244</v>
      </c>
      <c r="OR93" s="1">
        <v>6119.9994999999999</v>
      </c>
      <c r="OS93" s="1">
        <v>19532</v>
      </c>
      <c r="OT93" s="3">
        <f t="shared" si="455"/>
        <v>119535830.234</v>
      </c>
      <c r="OY93" s="3" t="str">
        <f t="shared" si="456"/>
        <v/>
      </c>
      <c r="PD93" s="3" t="str">
        <f t="shared" si="457"/>
        <v/>
      </c>
      <c r="PI93" s="3" t="str">
        <f t="shared" si="458"/>
        <v/>
      </c>
      <c r="PK93" s="6">
        <v>35153</v>
      </c>
      <c r="PL93" s="1">
        <v>0.375</v>
      </c>
      <c r="PM93" s="1">
        <v>15100</v>
      </c>
      <c r="PN93" s="3">
        <f t="shared" si="459"/>
        <v>5662.5</v>
      </c>
      <c r="PS93" s="3" t="str">
        <f t="shared" si="460"/>
        <v/>
      </c>
      <c r="PX93" s="3" t="str">
        <f t="shared" si="461"/>
        <v/>
      </c>
      <c r="QC93" s="3" t="str">
        <f t="shared" si="462"/>
        <v/>
      </c>
      <c r="QE93" s="6">
        <v>35244</v>
      </c>
      <c r="QF93" s="1">
        <v>1.625</v>
      </c>
      <c r="QG93" s="1">
        <v>179500</v>
      </c>
      <c r="QH93" s="3">
        <f t="shared" si="463"/>
        <v>291687.5</v>
      </c>
      <c r="QM93" s="3" t="str">
        <f t="shared" si="464"/>
        <v/>
      </c>
      <c r="QR93" s="3" t="str">
        <f t="shared" si="465"/>
        <v/>
      </c>
      <c r="QT93" s="6">
        <v>35244</v>
      </c>
      <c r="QU93" s="1">
        <v>175</v>
      </c>
      <c r="QV93" s="1">
        <v>90836</v>
      </c>
      <c r="QW93" s="3">
        <f t="shared" si="466"/>
        <v>15896300</v>
      </c>
      <c r="RB93" s="3" t="str">
        <f t="shared" si="467"/>
        <v/>
      </c>
      <c r="RG93" s="3" t="str">
        <f t="shared" si="468"/>
        <v/>
      </c>
      <c r="RL93" s="3" t="str">
        <f t="shared" si="469"/>
        <v/>
      </c>
      <c r="RQ93" s="3" t="str">
        <f t="shared" si="470"/>
        <v/>
      </c>
      <c r="RV93" s="3" t="str">
        <f t="shared" si="471"/>
        <v/>
      </c>
      <c r="SA93" s="3" t="str">
        <f t="shared" si="472"/>
        <v/>
      </c>
      <c r="SF93" s="3" t="str">
        <f t="shared" si="473"/>
        <v/>
      </c>
      <c r="SH93" s="6">
        <v>35244</v>
      </c>
      <c r="SI93" s="1">
        <v>38.75</v>
      </c>
      <c r="SJ93" s="1">
        <v>180030</v>
      </c>
      <c r="SK93" s="3">
        <f t="shared" si="474"/>
        <v>6976162.5</v>
      </c>
      <c r="SP93" s="3" t="str">
        <f t="shared" si="475"/>
        <v/>
      </c>
      <c r="SU93" s="3" t="str">
        <f t="shared" si="476"/>
        <v/>
      </c>
      <c r="SZ93" s="3" t="str">
        <f t="shared" si="477"/>
        <v/>
      </c>
      <c r="TE93" s="3" t="str">
        <f t="shared" si="478"/>
        <v/>
      </c>
      <c r="TJ93" s="3" t="str">
        <f t="shared" si="479"/>
        <v/>
      </c>
      <c r="TO93" s="3" t="str">
        <f t="shared" si="480"/>
        <v/>
      </c>
      <c r="TQ93" s="6">
        <v>35244</v>
      </c>
      <c r="TR93" s="1">
        <v>66</v>
      </c>
      <c r="TS93" s="1">
        <v>6291</v>
      </c>
      <c r="TT93" s="3">
        <f t="shared" si="481"/>
        <v>415206</v>
      </c>
      <c r="TY93" s="3" t="str">
        <f t="shared" si="482"/>
        <v/>
      </c>
      <c r="UD93" s="3" t="str">
        <f t="shared" si="483"/>
        <v/>
      </c>
      <c r="UI93" s="3" t="str">
        <f t="shared" si="484"/>
        <v/>
      </c>
      <c r="UN93" s="3" t="str">
        <f t="shared" si="485"/>
        <v/>
      </c>
      <c r="UP93" s="6">
        <v>35244</v>
      </c>
      <c r="UQ93" s="1">
        <v>7.375</v>
      </c>
      <c r="UR93" s="1">
        <v>17200</v>
      </c>
      <c r="US93" s="3">
        <f t="shared" si="486"/>
        <v>126850</v>
      </c>
      <c r="UX93" s="3" t="str">
        <f t="shared" si="487"/>
        <v/>
      </c>
      <c r="VC93" s="3" t="str">
        <f t="shared" si="488"/>
        <v/>
      </c>
      <c r="VH93" s="3" t="str">
        <f t="shared" si="489"/>
        <v/>
      </c>
      <c r="VM93" s="3" t="str">
        <f t="shared" si="490"/>
        <v/>
      </c>
      <c r="VO93" s="6">
        <v>35244</v>
      </c>
      <c r="VP93" s="1">
        <v>1156.25</v>
      </c>
      <c r="VQ93" s="1">
        <v>5050</v>
      </c>
      <c r="VR93" s="3">
        <f t="shared" si="491"/>
        <v>5839062.5</v>
      </c>
      <c r="VW93" s="3" t="str">
        <f t="shared" si="492"/>
        <v/>
      </c>
      <c r="WB93" s="3" t="str">
        <f t="shared" si="493"/>
        <v/>
      </c>
      <c r="WG93" s="3" t="str">
        <f t="shared" si="494"/>
        <v/>
      </c>
      <c r="WL93" s="3" t="str">
        <f t="shared" si="495"/>
        <v/>
      </c>
      <c r="WQ93" s="3" t="str">
        <f t="shared" si="496"/>
        <v/>
      </c>
      <c r="WV93" s="3" t="str">
        <f t="shared" si="497"/>
        <v/>
      </c>
      <c r="WX93" s="6">
        <v>35244</v>
      </c>
      <c r="WY93" s="1">
        <v>16.375</v>
      </c>
      <c r="WZ93" s="1">
        <v>27211800</v>
      </c>
      <c r="XA93" s="3">
        <f t="shared" si="498"/>
        <v>445593225</v>
      </c>
      <c r="XF93" s="3" t="str">
        <f t="shared" si="499"/>
        <v/>
      </c>
      <c r="XK93" s="3" t="str">
        <f t="shared" si="500"/>
        <v/>
      </c>
      <c r="XP93" s="3" t="str">
        <f t="shared" si="501"/>
        <v/>
      </c>
      <c r="XU93" s="3" t="str">
        <f t="shared" si="502"/>
        <v/>
      </c>
      <c r="XW93" s="6">
        <v>35244</v>
      </c>
      <c r="XX93" s="1">
        <v>17900</v>
      </c>
      <c r="XY93" s="1">
        <v>17133</v>
      </c>
      <c r="XZ93" s="3">
        <f t="shared" si="503"/>
        <v>306680700</v>
      </c>
      <c r="YE93" s="3" t="str">
        <f t="shared" si="504"/>
        <v/>
      </c>
      <c r="YJ93" s="3" t="str">
        <f t="shared" si="505"/>
        <v/>
      </c>
      <c r="YL93" s="6">
        <v>35244</v>
      </c>
      <c r="YM93" s="1">
        <v>15</v>
      </c>
      <c r="YN93" s="1">
        <v>2440200</v>
      </c>
      <c r="YO93" s="3">
        <f t="shared" si="506"/>
        <v>36603000</v>
      </c>
      <c r="YT93" s="3" t="str">
        <f t="shared" si="507"/>
        <v/>
      </c>
      <c r="YY93" s="3" t="str">
        <f t="shared" si="508"/>
        <v/>
      </c>
      <c r="ZD93" s="3" t="str">
        <f t="shared" si="509"/>
        <v/>
      </c>
      <c r="ZI93" s="3" t="str">
        <f t="shared" si="510"/>
        <v/>
      </c>
      <c r="ZN93" s="3" t="str">
        <f t="shared" si="511"/>
        <v/>
      </c>
      <c r="ZS93" s="3" t="str">
        <f t="shared" si="512"/>
        <v/>
      </c>
      <c r="ZX93" s="3" t="str">
        <f t="shared" si="513"/>
        <v/>
      </c>
      <c r="AAC93" s="3" t="str">
        <f t="shared" si="514"/>
        <v/>
      </c>
      <c r="AAH93" s="3" t="str">
        <f t="shared" si="515"/>
        <v/>
      </c>
      <c r="AAM93" s="3" t="str">
        <f t="shared" si="516"/>
        <v/>
      </c>
      <c r="AAR93" s="3" t="str">
        <f t="shared" si="517"/>
        <v/>
      </c>
      <c r="AAW93" s="3" t="str">
        <f t="shared" si="518"/>
        <v/>
      </c>
      <c r="ABB93" s="3" t="str">
        <f t="shared" si="519"/>
        <v/>
      </c>
      <c r="ABG93" s="3" t="str">
        <f t="shared" si="520"/>
        <v/>
      </c>
      <c r="ABL93" s="3" t="str">
        <f t="shared" si="521"/>
        <v/>
      </c>
      <c r="ABN93" s="6">
        <v>35244</v>
      </c>
      <c r="ABO93" s="1">
        <v>14.75</v>
      </c>
      <c r="ABP93" s="1">
        <v>7475000</v>
      </c>
      <c r="ABQ93" s="3">
        <f t="shared" si="522"/>
        <v>110256250</v>
      </c>
      <c r="ABV93" s="3" t="str">
        <f t="shared" si="523"/>
        <v/>
      </c>
      <c r="ACA93" s="3" t="str">
        <f t="shared" si="524"/>
        <v/>
      </c>
      <c r="ACF93" s="3" t="str">
        <f t="shared" si="525"/>
        <v/>
      </c>
      <c r="ACK93" s="3" t="str">
        <f t="shared" si="526"/>
        <v/>
      </c>
      <c r="ACP93" s="3" t="str">
        <f t="shared" si="527"/>
        <v/>
      </c>
      <c r="ACU93" s="3" t="str">
        <f t="shared" si="528"/>
        <v/>
      </c>
      <c r="ACZ93" s="3" t="str">
        <f t="shared" si="529"/>
        <v/>
      </c>
      <c r="ADB93" s="6">
        <v>35244</v>
      </c>
      <c r="ADC93" s="1">
        <v>9.375</v>
      </c>
      <c r="ADD93" s="1">
        <v>13806800</v>
      </c>
      <c r="ADE93" s="3">
        <f t="shared" si="530"/>
        <v>129438750</v>
      </c>
      <c r="ADG93" s="6">
        <v>35244</v>
      </c>
      <c r="ADH93" s="1">
        <v>11.375</v>
      </c>
      <c r="ADI93" s="1">
        <v>42639800</v>
      </c>
      <c r="ADJ93" s="3">
        <f t="shared" si="531"/>
        <v>485027725</v>
      </c>
      <c r="ADO93" s="3" t="str">
        <f t="shared" si="532"/>
        <v/>
      </c>
      <c r="ADT93" s="3" t="str">
        <f t="shared" si="533"/>
        <v/>
      </c>
      <c r="ADY93" s="3" t="str">
        <f t="shared" si="534"/>
        <v/>
      </c>
      <c r="AED93" s="3" t="str">
        <f t="shared" si="535"/>
        <v/>
      </c>
      <c r="AEF93" s="6">
        <v>35244</v>
      </c>
      <c r="AEG93" s="1">
        <v>4.2243000000000004</v>
      </c>
      <c r="AEH93" s="1">
        <v>326356</v>
      </c>
      <c r="AEI93" s="3">
        <f t="shared" si="536"/>
        <v>1378625.6508000002</v>
      </c>
      <c r="AEN93" s="3" t="str">
        <f t="shared" si="537"/>
        <v/>
      </c>
      <c r="AES93" s="3" t="str">
        <f t="shared" si="538"/>
        <v/>
      </c>
      <c r="AEX93" s="3" t="str">
        <f t="shared" si="539"/>
        <v/>
      </c>
      <c r="AEZ93" s="6">
        <v>35244</v>
      </c>
      <c r="AFA93" s="1">
        <v>4.0984999999999996</v>
      </c>
      <c r="AFB93" s="1">
        <v>10810600</v>
      </c>
      <c r="AFC93" s="3">
        <f t="shared" si="540"/>
        <v>44307244.099999994</v>
      </c>
      <c r="AFH93" s="3" t="str">
        <f t="shared" si="541"/>
        <v/>
      </c>
      <c r="AFM93" s="3" t="str">
        <f t="shared" si="542"/>
        <v/>
      </c>
      <c r="AFR93" s="3" t="str">
        <f t="shared" si="543"/>
        <v/>
      </c>
      <c r="AFW93" s="3" t="str">
        <f t="shared" si="544"/>
        <v/>
      </c>
      <c r="AGB93" s="3" t="str">
        <f t="shared" si="545"/>
        <v/>
      </c>
      <c r="AGG93" s="3" t="str">
        <f t="shared" si="546"/>
        <v/>
      </c>
      <c r="AGL93" s="3" t="str">
        <f t="shared" si="547"/>
        <v/>
      </c>
      <c r="AGQ93" s="3" t="str">
        <f t="shared" si="548"/>
        <v/>
      </c>
      <c r="AGV93" s="3" t="str">
        <f t="shared" si="549"/>
        <v/>
      </c>
      <c r="AHA93" s="3" t="str">
        <f t="shared" si="550"/>
        <v/>
      </c>
      <c r="AHC93" s="6">
        <v>35244</v>
      </c>
      <c r="AHD93" s="1">
        <v>19</v>
      </c>
      <c r="AHE93" s="1">
        <v>1813300</v>
      </c>
      <c r="AHF93" s="3">
        <f t="shared" si="551"/>
        <v>34452700</v>
      </c>
      <c r="AHK93" s="3" t="str">
        <f t="shared" si="552"/>
        <v/>
      </c>
      <c r="AHP93" s="3" t="str">
        <f t="shared" si="553"/>
        <v/>
      </c>
      <c r="AHU93" s="3" t="str">
        <f t="shared" si="554"/>
        <v/>
      </c>
      <c r="AHZ93" s="3" t="str">
        <f t="shared" si="555"/>
        <v/>
      </c>
      <c r="AIE93" s="3" t="str">
        <f t="shared" si="556"/>
        <v/>
      </c>
      <c r="AIJ93" s="3" t="str">
        <f t="shared" si="557"/>
        <v/>
      </c>
      <c r="AIO93" s="3" t="str">
        <f t="shared" si="558"/>
        <v/>
      </c>
      <c r="AIT93" s="3" t="str">
        <f t="shared" si="559"/>
        <v/>
      </c>
      <c r="AIY93" s="3" t="str">
        <f t="shared" si="560"/>
        <v/>
      </c>
      <c r="AJD93" s="3" t="str">
        <f t="shared" si="561"/>
        <v/>
      </c>
      <c r="AJI93" s="3" t="str">
        <f t="shared" si="562"/>
        <v/>
      </c>
      <c r="AJN93" s="3" t="str">
        <f t="shared" si="563"/>
        <v/>
      </c>
      <c r="AJS93" s="3" t="str">
        <f t="shared" si="564"/>
        <v/>
      </c>
      <c r="AJX93" s="3" t="str">
        <f t="shared" si="565"/>
        <v/>
      </c>
      <c r="AKC93" s="3" t="str">
        <f t="shared" si="566"/>
        <v/>
      </c>
      <c r="AKH93" s="3" t="str">
        <f t="shared" si="567"/>
        <v/>
      </c>
      <c r="AKM93" s="3" t="str">
        <f t="shared" si="568"/>
        <v/>
      </c>
      <c r="AKR93" s="3" t="str">
        <f t="shared" si="569"/>
        <v/>
      </c>
      <c r="AKW93" s="3" t="str">
        <f t="shared" si="570"/>
        <v/>
      </c>
      <c r="ALB93" s="3" t="str">
        <f t="shared" si="571"/>
        <v/>
      </c>
      <c r="ALG93" s="3" t="str">
        <f t="shared" si="572"/>
        <v/>
      </c>
      <c r="ALI93" s="6">
        <v>35244</v>
      </c>
      <c r="ALJ93" s="1">
        <v>13.875</v>
      </c>
      <c r="ALK93" s="1">
        <v>12760900</v>
      </c>
      <c r="ALL93" s="3">
        <f t="shared" si="573"/>
        <v>177057487.5</v>
      </c>
      <c r="ALQ93" s="3" t="str">
        <f t="shared" si="574"/>
        <v/>
      </c>
      <c r="ALV93" s="3" t="str">
        <f t="shared" si="575"/>
        <v/>
      </c>
      <c r="AMA93" s="3" t="str">
        <f t="shared" si="576"/>
        <v/>
      </c>
      <c r="AMF93" s="3" t="str">
        <f t="shared" si="577"/>
        <v/>
      </c>
      <c r="AMK93" s="3" t="str">
        <f t="shared" si="578"/>
        <v/>
      </c>
      <c r="AMP93" s="3" t="str">
        <f t="shared" si="579"/>
        <v/>
      </c>
      <c r="AMU93" s="3" t="str">
        <f t="shared" si="580"/>
        <v/>
      </c>
      <c r="AMZ93" s="3" t="str">
        <f t="shared" si="581"/>
        <v/>
      </c>
      <c r="ANB93" s="6">
        <v>35244</v>
      </c>
      <c r="ANC93" s="1">
        <v>6</v>
      </c>
      <c r="AND93" s="1">
        <v>2455500</v>
      </c>
      <c r="ANE93" s="3">
        <f t="shared" si="582"/>
        <v>14733000</v>
      </c>
      <c r="ANJ93" s="3" t="str">
        <f t="shared" si="583"/>
        <v/>
      </c>
      <c r="ANO93" s="3" t="str">
        <f t="shared" si="584"/>
        <v/>
      </c>
      <c r="ANT93" s="3" t="str">
        <f t="shared" si="585"/>
        <v/>
      </c>
      <c r="ANY93" s="3" t="str">
        <f t="shared" si="586"/>
        <v/>
      </c>
      <c r="AOD93" s="3" t="str">
        <f t="shared" si="587"/>
        <v/>
      </c>
      <c r="AOI93" s="3" t="str">
        <f t="shared" si="588"/>
        <v/>
      </c>
      <c r="AOK93" s="6">
        <v>35244</v>
      </c>
      <c r="AOL93" s="1">
        <v>740</v>
      </c>
      <c r="AOM93" s="1">
        <v>109873</v>
      </c>
      <c r="AON93" s="3">
        <f t="shared" si="589"/>
        <v>81306020</v>
      </c>
      <c r="AOS93" s="3" t="str">
        <f t="shared" si="590"/>
        <v/>
      </c>
      <c r="AOX93" s="3" t="str">
        <f t="shared" si="591"/>
        <v/>
      </c>
      <c r="APC93" s="3" t="str">
        <f t="shared" si="592"/>
        <v/>
      </c>
      <c r="APH93" s="3" t="str">
        <f t="shared" si="593"/>
        <v/>
      </c>
      <c r="APM93" s="3" t="str">
        <f t="shared" si="594"/>
        <v/>
      </c>
      <c r="APR93" s="3" t="str">
        <f t="shared" si="595"/>
        <v/>
      </c>
      <c r="APW93" s="3" t="str">
        <f t="shared" si="596"/>
        <v/>
      </c>
      <c r="AQB93" s="3" t="str">
        <f t="shared" si="597"/>
        <v/>
      </c>
      <c r="AQG93" s="3" t="str">
        <f t="shared" si="598"/>
        <v/>
      </c>
      <c r="AQL93" s="3" t="str">
        <f t="shared" si="599"/>
        <v/>
      </c>
      <c r="AQQ93" s="3" t="str">
        <f t="shared" si="600"/>
        <v/>
      </c>
      <c r="AQS93" s="6">
        <v>35244</v>
      </c>
      <c r="AQT93" s="1">
        <v>4.625</v>
      </c>
      <c r="AQU93" s="1">
        <v>6247100</v>
      </c>
      <c r="AQV93" s="3">
        <f t="shared" si="601"/>
        <v>28892837.5</v>
      </c>
      <c r="ARA93" s="3" t="str">
        <f t="shared" si="602"/>
        <v/>
      </c>
      <c r="ARF93" s="3" t="str">
        <f t="shared" si="603"/>
        <v/>
      </c>
      <c r="ARK93" s="3" t="str">
        <f t="shared" si="604"/>
        <v/>
      </c>
      <c r="ARP93" s="3" t="str">
        <f t="shared" si="605"/>
        <v/>
      </c>
      <c r="ARU93" s="3" t="str">
        <f t="shared" si="606"/>
        <v/>
      </c>
      <c r="ARZ93" s="3" t="str">
        <f t="shared" si="607"/>
        <v/>
      </c>
      <c r="ASE93" s="3" t="str">
        <f t="shared" si="608"/>
        <v/>
      </c>
      <c r="ASJ93" s="3" t="str">
        <f t="shared" si="609"/>
        <v/>
      </c>
      <c r="ASO93" s="3" t="str">
        <f t="shared" si="610"/>
        <v/>
      </c>
      <c r="AST93" s="3" t="str">
        <f t="shared" si="611"/>
        <v/>
      </c>
      <c r="ASY93" s="3" t="str">
        <f t="shared" si="612"/>
        <v/>
      </c>
      <c r="ATD93" s="3" t="str">
        <f t="shared" si="613"/>
        <v/>
      </c>
      <c r="ATI93" s="3" t="str">
        <f t="shared" si="614"/>
        <v/>
      </c>
      <c r="ATN93" s="3" t="str">
        <f t="shared" si="615"/>
        <v/>
      </c>
      <c r="ATS93" s="3" t="str">
        <f t="shared" si="616"/>
        <v/>
      </c>
      <c r="ATX93" s="3" t="str">
        <f t="shared" si="617"/>
        <v/>
      </c>
      <c r="ATZ93" s="6">
        <v>35244</v>
      </c>
      <c r="AUA93" s="1">
        <v>5.5416999999999996</v>
      </c>
      <c r="AUB93" s="1">
        <v>859800</v>
      </c>
      <c r="AUC93" s="3">
        <f t="shared" si="618"/>
        <v>4764753.6599999992</v>
      </c>
      <c r="AUH93" s="3" t="str">
        <f t="shared" si="619"/>
        <v/>
      </c>
      <c r="AUM93" s="3" t="str">
        <f t="shared" si="620"/>
        <v/>
      </c>
      <c r="AUR93" s="3" t="str">
        <f t="shared" si="621"/>
        <v/>
      </c>
      <c r="AUW93" s="3" t="str">
        <f t="shared" si="622"/>
        <v/>
      </c>
      <c r="AVB93" s="3" t="str">
        <f t="shared" si="623"/>
        <v/>
      </c>
      <c r="AVG93" s="3" t="str">
        <f t="shared" si="624"/>
        <v/>
      </c>
      <c r="AVI93" s="6">
        <v>35244</v>
      </c>
      <c r="AVJ93" s="1">
        <v>6.125</v>
      </c>
      <c r="AVK93" s="1">
        <v>6161400</v>
      </c>
      <c r="AVL93" s="3">
        <f t="shared" si="625"/>
        <v>37738575</v>
      </c>
      <c r="AVQ93" s="3" t="str">
        <f t="shared" si="626"/>
        <v/>
      </c>
      <c r="AVV93" s="3" t="str">
        <f t="shared" si="627"/>
        <v/>
      </c>
      <c r="AWA93" s="3" t="str">
        <f t="shared" si="628"/>
        <v/>
      </c>
      <c r="AWF93" s="3" t="str">
        <f t="shared" si="629"/>
        <v/>
      </c>
      <c r="AWK93" s="3" t="str">
        <f t="shared" si="630"/>
        <v/>
      </c>
      <c r="AWP93" s="3" t="str">
        <f t="shared" si="631"/>
        <v/>
      </c>
      <c r="AWU93" s="3" t="str">
        <f t="shared" si="632"/>
        <v/>
      </c>
      <c r="AWZ93" s="3" t="str">
        <f t="shared" si="633"/>
        <v/>
      </c>
      <c r="AXE93" s="3" t="str">
        <f t="shared" si="634"/>
        <v/>
      </c>
      <c r="AXG93" s="6">
        <v>35244</v>
      </c>
      <c r="AXH93" s="1">
        <v>1.625</v>
      </c>
      <c r="AXI93" s="1">
        <v>3060000</v>
      </c>
      <c r="AXJ93" s="3">
        <f t="shared" si="635"/>
        <v>4972500</v>
      </c>
      <c r="AXO93" s="3" t="str">
        <f t="shared" si="636"/>
        <v/>
      </c>
      <c r="AXT93" s="3" t="str">
        <f t="shared" si="637"/>
        <v/>
      </c>
      <c r="AXY93" s="3" t="str">
        <f t="shared" si="638"/>
        <v/>
      </c>
      <c r="AYD93" s="3" t="str">
        <f t="shared" si="639"/>
        <v/>
      </c>
      <c r="AYF93" s="6">
        <v>35244</v>
      </c>
      <c r="AYG93" s="1">
        <v>34.6875</v>
      </c>
      <c r="AYH93" s="1">
        <v>54976600</v>
      </c>
      <c r="AYI93" s="3">
        <f t="shared" si="640"/>
        <v>1907000812.5</v>
      </c>
      <c r="AYN93" s="3" t="str">
        <f t="shared" si="641"/>
        <v/>
      </c>
      <c r="AYP93" s="6">
        <v>35244</v>
      </c>
      <c r="AYQ93" s="1">
        <v>8.75</v>
      </c>
      <c r="AYR93" s="1">
        <v>1324800</v>
      </c>
      <c r="AYS93" s="3">
        <f t="shared" si="642"/>
        <v>11592000</v>
      </c>
      <c r="AYX93" s="3" t="str">
        <f t="shared" si="643"/>
        <v/>
      </c>
      <c r="AYZ93" s="6">
        <v>35244</v>
      </c>
      <c r="AZA93" s="1">
        <v>10.0915</v>
      </c>
      <c r="AZB93" s="1">
        <v>22144000</v>
      </c>
      <c r="AZC93" s="3">
        <f t="shared" si="644"/>
        <v>223466176</v>
      </c>
      <c r="AZH93" s="3" t="str">
        <f t="shared" si="645"/>
        <v/>
      </c>
      <c r="AZM93" s="3" t="str">
        <f t="shared" si="646"/>
        <v/>
      </c>
      <c r="AZR93" s="3" t="str">
        <f t="shared" si="647"/>
        <v/>
      </c>
      <c r="AZW93" s="3" t="str">
        <f t="shared" si="648"/>
        <v/>
      </c>
      <c r="BAB93" s="3" t="str">
        <f t="shared" si="649"/>
        <v/>
      </c>
      <c r="BAG93" s="3" t="str">
        <f t="shared" si="650"/>
        <v/>
      </c>
      <c r="BAL93" s="3" t="str">
        <f t="shared" si="651"/>
        <v/>
      </c>
      <c r="BAQ93" s="3" t="str">
        <f t="shared" si="652"/>
        <v/>
      </c>
      <c r="BAV93" s="3" t="str">
        <f t="shared" si="653"/>
        <v/>
      </c>
      <c r="BBA93" s="3" t="str">
        <f t="shared" si="654"/>
        <v/>
      </c>
      <c r="BBF93" s="3" t="str">
        <f t="shared" si="655"/>
        <v/>
      </c>
      <c r="BBK93" s="3" t="str">
        <f t="shared" si="656"/>
        <v/>
      </c>
      <c r="BBP93" s="3" t="str">
        <f t="shared" si="657"/>
        <v/>
      </c>
      <c r="BBU93" s="3" t="str">
        <f t="shared" si="658"/>
        <v/>
      </c>
      <c r="BBW93" s="6">
        <v>35244</v>
      </c>
      <c r="BBX93" s="1">
        <v>20.25</v>
      </c>
      <c r="BBY93" s="1">
        <v>13964669</v>
      </c>
      <c r="BBZ93" s="3">
        <f t="shared" si="659"/>
        <v>282784547.25</v>
      </c>
      <c r="BCE93" s="3" t="str">
        <f t="shared" si="660"/>
        <v/>
      </c>
      <c r="BCJ93" s="3" t="str">
        <f t="shared" si="661"/>
        <v/>
      </c>
      <c r="BCO93" s="3" t="str">
        <f t="shared" si="662"/>
        <v/>
      </c>
      <c r="BCT93" s="3" t="str">
        <f t="shared" si="663"/>
        <v/>
      </c>
      <c r="BCY93" s="3" t="str">
        <f t="shared" si="664"/>
        <v/>
      </c>
      <c r="BDD93" s="3" t="str">
        <f t="shared" si="665"/>
        <v/>
      </c>
      <c r="BDI93" s="3" t="str">
        <f t="shared" si="666"/>
        <v/>
      </c>
      <c r="BDN93" s="3" t="str">
        <f t="shared" si="667"/>
        <v/>
      </c>
      <c r="BDS93" s="3" t="str">
        <f t="shared" si="668"/>
        <v/>
      </c>
      <c r="BDU93" s="6">
        <v>35244</v>
      </c>
      <c r="BDV93" s="1">
        <v>9.25</v>
      </c>
      <c r="BDW93" s="1">
        <v>9956600</v>
      </c>
      <c r="BDX93" s="3">
        <f t="shared" si="669"/>
        <v>92098550</v>
      </c>
      <c r="BDZ93" s="6">
        <v>35244</v>
      </c>
      <c r="BEA93" s="1">
        <v>10.625</v>
      </c>
      <c r="BEB93" s="1">
        <v>90023600</v>
      </c>
      <c r="BEC93" s="3">
        <f t="shared" si="670"/>
        <v>956500750</v>
      </c>
      <c r="BEH93" s="3" t="str">
        <f t="shared" si="671"/>
        <v/>
      </c>
      <c r="BEM93" s="3" t="str">
        <f t="shared" si="672"/>
        <v/>
      </c>
      <c r="BER93" s="3" t="str">
        <f t="shared" si="673"/>
        <v/>
      </c>
      <c r="BET93" s="6">
        <v>35244</v>
      </c>
      <c r="BEU93" s="1">
        <v>5.9062999999999999</v>
      </c>
      <c r="BEV93" s="1">
        <v>48617200</v>
      </c>
      <c r="BEW93" s="3">
        <f t="shared" si="674"/>
        <v>287147768.36000001</v>
      </c>
      <c r="BEY93" s="6">
        <v>35244</v>
      </c>
      <c r="BEZ93" s="1">
        <v>13.1111</v>
      </c>
      <c r="BFA93" s="1">
        <v>9280575</v>
      </c>
      <c r="BFB93" s="3">
        <f t="shared" si="675"/>
        <v>121678546.88250001</v>
      </c>
      <c r="BFG93" s="3" t="str">
        <f t="shared" si="676"/>
        <v/>
      </c>
      <c r="BFL93" s="3" t="str">
        <f t="shared" si="677"/>
        <v/>
      </c>
      <c r="BFQ93" s="3" t="str">
        <f t="shared" si="678"/>
        <v/>
      </c>
      <c r="BFS93" s="6">
        <v>35244</v>
      </c>
      <c r="BFT93" s="1">
        <v>1.9097</v>
      </c>
      <c r="BFU93" s="1">
        <v>77315100</v>
      </c>
      <c r="BFV93" s="3">
        <f t="shared" si="679"/>
        <v>147648646.47</v>
      </c>
      <c r="BGA93" s="3" t="str">
        <f t="shared" si="680"/>
        <v/>
      </c>
      <c r="BGF93" s="3" t="str">
        <f t="shared" si="681"/>
        <v/>
      </c>
      <c r="BGK93" s="3" t="str">
        <f t="shared" si="682"/>
        <v/>
      </c>
      <c r="BGM93" s="6">
        <v>35244</v>
      </c>
      <c r="BGN93" s="1">
        <v>26</v>
      </c>
      <c r="BGO93" s="1">
        <v>15644400</v>
      </c>
      <c r="BGP93" s="3">
        <f t="shared" si="683"/>
        <v>406754400</v>
      </c>
      <c r="BGR93" s="6">
        <v>35244</v>
      </c>
      <c r="BGS93" s="1">
        <v>9.2917000000000005</v>
      </c>
      <c r="BGT93" s="1">
        <v>24851400</v>
      </c>
      <c r="BGU93" s="3">
        <f t="shared" si="684"/>
        <v>230911753.38000003</v>
      </c>
      <c r="BGZ93" s="3" t="str">
        <f t="shared" si="685"/>
        <v/>
      </c>
      <c r="BHE93" s="3" t="str">
        <f t="shared" si="686"/>
        <v/>
      </c>
      <c r="BHJ93" s="3" t="str">
        <f t="shared" si="687"/>
        <v/>
      </c>
      <c r="BHL93" s="6">
        <v>35244</v>
      </c>
      <c r="BHM93" s="1">
        <v>3.2812999999999999</v>
      </c>
      <c r="BHN93" s="1">
        <v>57550400</v>
      </c>
      <c r="BHO93" s="3">
        <f t="shared" si="688"/>
        <v>188840127.51999998</v>
      </c>
      <c r="BHQ93" s="6">
        <v>35244</v>
      </c>
      <c r="BHR93" s="1">
        <v>5.2294</v>
      </c>
      <c r="BHS93" s="1">
        <v>64947600</v>
      </c>
      <c r="BHT93" s="3">
        <f t="shared" si="689"/>
        <v>339636979.44</v>
      </c>
      <c r="BHV93" s="6">
        <v>35244</v>
      </c>
      <c r="BHW93" s="1">
        <v>6.4379999999999997</v>
      </c>
      <c r="BHX93" s="1">
        <v>7637600</v>
      </c>
      <c r="BHY93" s="3">
        <f t="shared" si="690"/>
        <v>49170868.799999997</v>
      </c>
      <c r="BID93" s="3" t="str">
        <f t="shared" si="691"/>
        <v/>
      </c>
      <c r="BII93" s="3" t="str">
        <f t="shared" si="692"/>
        <v/>
      </c>
      <c r="BIK93" s="6">
        <v>35244</v>
      </c>
      <c r="BIL93" s="1">
        <v>3.2082999999999999</v>
      </c>
      <c r="BIM93" s="1">
        <v>100373400</v>
      </c>
      <c r="BIN93" s="3">
        <f t="shared" si="693"/>
        <v>322027979.21999997</v>
      </c>
      <c r="BIP93" s="6">
        <v>35244</v>
      </c>
      <c r="BIQ93" s="1">
        <v>9.5184999999999995</v>
      </c>
      <c r="BIR93" s="1">
        <v>247820175</v>
      </c>
      <c r="BIS93" s="3">
        <f t="shared" si="694"/>
        <v>2358876335.7374997</v>
      </c>
      <c r="BIU93" s="6">
        <v>35244</v>
      </c>
      <c r="BIV93" s="1">
        <v>16.875</v>
      </c>
      <c r="BIW93" s="1">
        <v>54381500</v>
      </c>
      <c r="BIX93" s="3">
        <f t="shared" si="695"/>
        <v>917687812.5</v>
      </c>
      <c r="BIZ93" s="6">
        <v>35244</v>
      </c>
      <c r="BJA93" s="1">
        <v>1.8593999999999999</v>
      </c>
      <c r="BJB93" s="1">
        <v>91366400</v>
      </c>
      <c r="BJC93" s="3">
        <f t="shared" si="696"/>
        <v>169886684.16</v>
      </c>
      <c r="BJH93" s="3" t="str">
        <f t="shared" si="697"/>
        <v/>
      </c>
      <c r="BJJ93" s="6">
        <v>35244</v>
      </c>
      <c r="BJK93" s="1">
        <v>19.875</v>
      </c>
      <c r="BJL93" s="1">
        <v>49419200</v>
      </c>
      <c r="BJM93" s="3">
        <f t="shared" si="698"/>
        <v>982206600</v>
      </c>
      <c r="BJR93" s="3" t="str">
        <f t="shared" si="699"/>
        <v/>
      </c>
      <c r="BJT93" s="6">
        <v>35244</v>
      </c>
      <c r="BJU93" s="1">
        <v>6.8125</v>
      </c>
      <c r="BJV93" s="1">
        <v>125354800</v>
      </c>
      <c r="BJW93" s="3">
        <f t="shared" si="700"/>
        <v>853979575</v>
      </c>
      <c r="BKB93" s="3" t="str">
        <f t="shared" si="701"/>
        <v/>
      </c>
      <c r="BKG93" s="3" t="str">
        <f t="shared" si="702"/>
        <v/>
      </c>
      <c r="BKI93" s="6">
        <v>35244</v>
      </c>
      <c r="BKJ93" s="1">
        <v>6.8281000000000001</v>
      </c>
      <c r="BKK93" s="1">
        <v>191006400</v>
      </c>
      <c r="BKL93" s="3">
        <f t="shared" si="703"/>
        <v>1304210799.8399999</v>
      </c>
      <c r="BKQ93" s="3" t="str">
        <f t="shared" si="704"/>
        <v/>
      </c>
      <c r="BKV93" s="3" t="str">
        <f t="shared" si="705"/>
        <v/>
      </c>
      <c r="BKX93" s="6">
        <v>35244</v>
      </c>
      <c r="BKY93" s="1">
        <v>22.155999999999999</v>
      </c>
      <c r="BKZ93" s="1">
        <v>36056400</v>
      </c>
      <c r="BLA93" s="3">
        <f t="shared" si="706"/>
        <v>798865598.39999998</v>
      </c>
      <c r="BLC93" s="6">
        <v>35244</v>
      </c>
      <c r="BLD93" s="1">
        <v>11.625</v>
      </c>
      <c r="BLE93" s="1">
        <v>128779800</v>
      </c>
      <c r="BLF93" s="3">
        <f t="shared" si="707"/>
        <v>1497065175</v>
      </c>
      <c r="BLH93" s="6">
        <v>35244</v>
      </c>
      <c r="BLI93" s="1">
        <v>21.5</v>
      </c>
      <c r="BLJ93" s="1">
        <v>1127600</v>
      </c>
      <c r="BLK93" s="3">
        <f t="shared" si="708"/>
        <v>24243400</v>
      </c>
      <c r="BLM93" s="6">
        <v>35244</v>
      </c>
      <c r="BLN93" s="1">
        <v>7.9375</v>
      </c>
      <c r="BLO93" s="1">
        <v>419145600</v>
      </c>
      <c r="BLP93" s="3">
        <f t="shared" si="709"/>
        <v>3326968200</v>
      </c>
      <c r="BLR93" s="6">
        <v>35244</v>
      </c>
      <c r="BLS93" s="1">
        <v>1.5625</v>
      </c>
      <c r="BLT93" s="1">
        <v>492070400</v>
      </c>
      <c r="BLU93" s="3">
        <f t="shared" si="710"/>
        <v>768860000</v>
      </c>
      <c r="BLZ93" s="3" t="str">
        <f t="shared" si="711"/>
        <v/>
      </c>
      <c r="BME93" s="3" t="str">
        <f t="shared" si="712"/>
        <v/>
      </c>
      <c r="BMJ93" s="3" t="str">
        <f t="shared" si="713"/>
        <v/>
      </c>
      <c r="BML93" s="6">
        <v>35244</v>
      </c>
      <c r="BMM93" s="1">
        <v>6.7778</v>
      </c>
      <c r="BMN93" s="1">
        <v>41895000</v>
      </c>
      <c r="BMO93" s="3">
        <f t="shared" si="714"/>
        <v>283955931</v>
      </c>
      <c r="BMQ93" s="6">
        <v>35244</v>
      </c>
      <c r="BMR93" s="1">
        <v>13.0625</v>
      </c>
      <c r="BMS93" s="1">
        <v>88813600</v>
      </c>
      <c r="BMT93" s="3">
        <f t="shared" si="715"/>
        <v>1160127650</v>
      </c>
      <c r="BMY93" s="3" t="str">
        <f t="shared" si="716"/>
        <v/>
      </c>
      <c r="BND93" s="3" t="str">
        <f t="shared" si="717"/>
        <v/>
      </c>
      <c r="BNF93" s="6">
        <v>35244</v>
      </c>
      <c r="BNG93" s="1">
        <v>23.25</v>
      </c>
      <c r="BNH93" s="1">
        <v>71497200</v>
      </c>
      <c r="BNI93" s="3">
        <f t="shared" si="718"/>
        <v>1662309900</v>
      </c>
      <c r="BNK93" s="6">
        <v>35244</v>
      </c>
      <c r="BNL93" s="1">
        <v>23.812999999999999</v>
      </c>
      <c r="BNM93" s="1">
        <v>19689600</v>
      </c>
      <c r="BNN93" s="3">
        <f t="shared" si="719"/>
        <v>468868444.79999995</v>
      </c>
      <c r="BNP93" s="6">
        <v>35244</v>
      </c>
      <c r="BNQ93" s="1">
        <v>8.6667000000000005</v>
      </c>
      <c r="BNR93" s="1">
        <v>227544000</v>
      </c>
      <c r="BNS93" s="3">
        <f t="shared" si="720"/>
        <v>1972055584.8000002</v>
      </c>
      <c r="BNX93" s="3" t="str">
        <f t="shared" si="721"/>
        <v/>
      </c>
      <c r="BNZ93" s="6">
        <v>35244</v>
      </c>
      <c r="BOA93" s="1">
        <v>6.6875</v>
      </c>
      <c r="BOB93" s="1">
        <v>348858400</v>
      </c>
      <c r="BOC93" s="3">
        <f t="shared" si="722"/>
        <v>2332990550</v>
      </c>
      <c r="BOH93" s="3" t="str">
        <f t="shared" si="723"/>
        <v/>
      </c>
      <c r="BOJ93" s="6">
        <v>35244</v>
      </c>
      <c r="BOK93" s="1">
        <v>8.8244000000000007</v>
      </c>
      <c r="BOL93" s="1">
        <v>487990000</v>
      </c>
      <c r="BOM93" s="3">
        <f t="shared" si="724"/>
        <v>4306218956</v>
      </c>
      <c r="BOR93" s="3" t="str">
        <f t="shared" si="725"/>
        <v/>
      </c>
      <c r="BOW93" s="3" t="str">
        <f t="shared" si="726"/>
        <v/>
      </c>
      <c r="BPB93" s="3" t="str">
        <f t="shared" si="727"/>
        <v/>
      </c>
      <c r="BPG93" s="3" t="str">
        <f t="shared" si="728"/>
        <v/>
      </c>
      <c r="BPI93" s="6">
        <v>35244</v>
      </c>
      <c r="BPJ93" s="1">
        <v>3.6295999999999999</v>
      </c>
      <c r="BPK93" s="1">
        <v>193631850</v>
      </c>
      <c r="BPL93" s="3">
        <f t="shared" si="729"/>
        <v>702806162.75999999</v>
      </c>
      <c r="BPQ93" s="3" t="str">
        <f t="shared" si="730"/>
        <v/>
      </c>
      <c r="BPS93" s="6">
        <v>35244</v>
      </c>
      <c r="BPT93" s="1">
        <v>3.8125</v>
      </c>
      <c r="BPU93" s="1">
        <v>1718388800</v>
      </c>
      <c r="BPV93" s="3">
        <f t="shared" si="731"/>
        <v>6551357300</v>
      </c>
      <c r="BQA93" s="3" t="str">
        <f t="shared" si="732"/>
        <v/>
      </c>
      <c r="BQF93" s="3" t="str">
        <f t="shared" si="733"/>
        <v/>
      </c>
      <c r="BQK93" s="3" t="str">
        <f t="shared" si="734"/>
        <v/>
      </c>
      <c r="BQM93" s="6">
        <v>35244</v>
      </c>
      <c r="BQN93" s="1">
        <v>4.5408999999999997</v>
      </c>
      <c r="BQO93" s="1">
        <v>684567601</v>
      </c>
      <c r="BQP93" s="3">
        <f t="shared" si="735"/>
        <v>3108553019.3808999</v>
      </c>
      <c r="BQU93" s="3" t="str">
        <f t="shared" si="736"/>
        <v/>
      </c>
      <c r="BQW93" s="6">
        <v>35244</v>
      </c>
      <c r="BQX93" s="1">
        <v>0.78910000000000002</v>
      </c>
      <c r="BQY93" s="1">
        <v>836035200</v>
      </c>
      <c r="BQZ93" s="3">
        <f t="shared" si="737"/>
        <v>659715376.32000005</v>
      </c>
      <c r="BRE93" s="3" t="str">
        <f t="shared" si="738"/>
        <v/>
      </c>
      <c r="BRG93" s="6">
        <v>35244</v>
      </c>
      <c r="BRH93" s="1">
        <v>6.2916999999999996</v>
      </c>
      <c r="BRI93" s="1">
        <v>3763938600</v>
      </c>
      <c r="BRJ93" s="3">
        <f t="shared" si="739"/>
        <v>23681572489.619999</v>
      </c>
      <c r="BRL93" s="6">
        <v>35244</v>
      </c>
      <c r="BRM93" s="1">
        <v>9.1797000000000004</v>
      </c>
      <c r="BRN93" s="1">
        <v>4038285600</v>
      </c>
      <c r="BRO93" s="3">
        <f t="shared" si="740"/>
        <v>37070250322.32</v>
      </c>
      <c r="BRQ93" s="6">
        <v>35244</v>
      </c>
      <c r="BRR93" s="1">
        <v>4.3818999999999999</v>
      </c>
      <c r="BRS93" s="1">
        <v>3233834550</v>
      </c>
      <c r="BRT93" s="3">
        <f t="shared" si="741"/>
        <v>14170339614.645</v>
      </c>
      <c r="BRV93" s="6">
        <v>35244</v>
      </c>
      <c r="BRW93" s="1">
        <v>29.5</v>
      </c>
      <c r="BRX93" s="1">
        <v>136477400</v>
      </c>
      <c r="BRY93" s="3">
        <f t="shared" si="742"/>
        <v>4026083300</v>
      </c>
      <c r="BSD93" s="3" t="str">
        <f t="shared" si="743"/>
        <v/>
      </c>
      <c r="BSF93" s="6">
        <v>35244</v>
      </c>
      <c r="BSG93" s="1">
        <v>8.7187999999999999</v>
      </c>
      <c r="BSH93" s="1">
        <v>176518000</v>
      </c>
      <c r="BSI93" s="3">
        <f t="shared" si="744"/>
        <v>1539025138.4000001</v>
      </c>
      <c r="BSN93" s="3" t="str">
        <f t="shared" si="745"/>
        <v/>
      </c>
      <c r="BSS93" s="3" t="str">
        <f t="shared" si="746"/>
        <v/>
      </c>
      <c r="BSU93" s="6">
        <v>35244</v>
      </c>
      <c r="BSV93" s="1">
        <v>0.75</v>
      </c>
      <c r="BSW93" s="1">
        <v>2786215600</v>
      </c>
      <c r="BSX93" s="3">
        <f t="shared" si="747"/>
        <v>2089661700</v>
      </c>
    </row>
    <row r="94" spans="5:1020 1025:1870" x14ac:dyDescent="0.2">
      <c r="E94" s="3" t="str">
        <f t="shared" si="374"/>
        <v/>
      </c>
      <c r="J94" s="3" t="str">
        <f t="shared" si="375"/>
        <v/>
      </c>
      <c r="O94" s="3" t="str">
        <f t="shared" si="376"/>
        <v/>
      </c>
      <c r="T94" s="3" t="str">
        <f t="shared" si="377"/>
        <v/>
      </c>
      <c r="Y94" s="3" t="str">
        <f t="shared" si="378"/>
        <v/>
      </c>
      <c r="AA94" s="6">
        <v>35153</v>
      </c>
      <c r="AB94" s="1">
        <v>9.3750009999999993</v>
      </c>
      <c r="AC94" s="1">
        <v>435267</v>
      </c>
      <c r="AD94" s="3">
        <f t="shared" si="379"/>
        <v>4080628.5602669995</v>
      </c>
      <c r="AI94" s="3" t="str">
        <f t="shared" si="380"/>
        <v/>
      </c>
      <c r="AN94" s="3" t="str">
        <f t="shared" si="381"/>
        <v/>
      </c>
      <c r="AS94" s="3" t="str">
        <f t="shared" si="382"/>
        <v/>
      </c>
      <c r="AX94" s="3" t="str">
        <f t="shared" si="383"/>
        <v/>
      </c>
      <c r="BC94" s="3" t="str">
        <f t="shared" si="384"/>
        <v/>
      </c>
      <c r="BH94" s="3" t="str">
        <f t="shared" si="385"/>
        <v/>
      </c>
      <c r="BM94" s="3" t="str">
        <f t="shared" si="386"/>
        <v/>
      </c>
      <c r="BR94" s="3" t="str">
        <f t="shared" si="387"/>
        <v/>
      </c>
      <c r="BW94" s="3" t="str">
        <f t="shared" si="388"/>
        <v/>
      </c>
      <c r="CB94" s="3" t="str">
        <f t="shared" si="389"/>
        <v/>
      </c>
      <c r="CG94" s="3" t="str">
        <f t="shared" si="390"/>
        <v/>
      </c>
      <c r="CL94" s="3" t="str">
        <f t="shared" si="391"/>
        <v/>
      </c>
      <c r="CQ94" s="3" t="str">
        <f t="shared" si="392"/>
        <v/>
      </c>
      <c r="CV94" s="3" t="str">
        <f t="shared" si="393"/>
        <v/>
      </c>
      <c r="DA94" s="3" t="str">
        <f t="shared" si="394"/>
        <v/>
      </c>
      <c r="DC94" s="6">
        <v>35153</v>
      </c>
      <c r="DD94" s="1">
        <v>13.125</v>
      </c>
      <c r="DE94" s="1">
        <v>173610</v>
      </c>
      <c r="DF94" s="3">
        <f t="shared" si="395"/>
        <v>2278631.25</v>
      </c>
      <c r="DK94" s="3" t="str">
        <f t="shared" si="396"/>
        <v/>
      </c>
      <c r="DP94" s="3" t="str">
        <f t="shared" si="397"/>
        <v/>
      </c>
      <c r="DU94" s="3" t="str">
        <f t="shared" si="398"/>
        <v/>
      </c>
      <c r="DZ94" s="3" t="str">
        <f t="shared" si="399"/>
        <v/>
      </c>
      <c r="EE94" s="3" t="str">
        <f t="shared" si="400"/>
        <v/>
      </c>
      <c r="EG94" s="6">
        <v>35153</v>
      </c>
      <c r="EH94" s="1">
        <v>1949.9996000000001</v>
      </c>
      <c r="EI94" s="1">
        <v>39848</v>
      </c>
      <c r="EJ94" s="3">
        <f t="shared" si="401"/>
        <v>77703584.060800001</v>
      </c>
      <c r="EO94" s="3" t="str">
        <f t="shared" si="402"/>
        <v/>
      </c>
      <c r="ET94" s="3" t="str">
        <f t="shared" si="403"/>
        <v/>
      </c>
      <c r="EY94" s="3" t="str">
        <f t="shared" si="404"/>
        <v/>
      </c>
      <c r="FD94" s="3" t="str">
        <f t="shared" si="405"/>
        <v/>
      </c>
      <c r="FI94" s="3" t="str">
        <f t="shared" si="406"/>
        <v/>
      </c>
      <c r="FN94" s="3" t="str">
        <f t="shared" si="407"/>
        <v/>
      </c>
      <c r="FP94" s="6">
        <v>34789</v>
      </c>
      <c r="FQ94" s="1">
        <v>3.75</v>
      </c>
      <c r="FR94" s="1">
        <v>17500</v>
      </c>
      <c r="FS94" s="3">
        <f t="shared" si="408"/>
        <v>65625</v>
      </c>
      <c r="FX94" s="3" t="str">
        <f t="shared" si="409"/>
        <v/>
      </c>
      <c r="GC94" s="3" t="str">
        <f t="shared" si="410"/>
        <v/>
      </c>
      <c r="GH94" s="3" t="str">
        <f t="shared" si="411"/>
        <v/>
      </c>
      <c r="GM94" s="3" t="str">
        <f t="shared" si="412"/>
        <v/>
      </c>
      <c r="GR94" s="3" t="str">
        <f t="shared" si="413"/>
        <v/>
      </c>
      <c r="GW94" s="3" t="str">
        <f t="shared" si="414"/>
        <v/>
      </c>
      <c r="HB94" s="3" t="str">
        <f t="shared" si="415"/>
        <v/>
      </c>
      <c r="HG94" s="3" t="str">
        <f t="shared" si="416"/>
        <v/>
      </c>
      <c r="HL94" s="3" t="str">
        <f t="shared" si="417"/>
        <v/>
      </c>
      <c r="HN94" s="6">
        <v>35153</v>
      </c>
      <c r="HO94" s="1">
        <v>10.3125</v>
      </c>
      <c r="HP94" s="1">
        <v>626433</v>
      </c>
      <c r="HQ94" s="3">
        <f t="shared" si="418"/>
        <v>6460090.3125</v>
      </c>
      <c r="HS94" s="6">
        <v>35153</v>
      </c>
      <c r="HT94" s="1">
        <v>33.25</v>
      </c>
      <c r="HU94" s="1">
        <v>291586</v>
      </c>
      <c r="HV94" s="3">
        <f t="shared" si="419"/>
        <v>9695234.5</v>
      </c>
      <c r="IA94" s="3" t="str">
        <f t="shared" si="420"/>
        <v/>
      </c>
      <c r="IC94" s="6">
        <v>35062</v>
      </c>
      <c r="ID94" s="1">
        <v>93.75</v>
      </c>
      <c r="IE94" s="1">
        <v>15232</v>
      </c>
      <c r="IF94" s="3">
        <f t="shared" si="421"/>
        <v>1428000</v>
      </c>
      <c r="IK94" s="3" t="str">
        <f t="shared" si="422"/>
        <v/>
      </c>
      <c r="IP94" s="3" t="str">
        <f t="shared" si="423"/>
        <v/>
      </c>
      <c r="IU94" s="3" t="str">
        <f t="shared" si="424"/>
        <v/>
      </c>
      <c r="IZ94" s="3" t="str">
        <f t="shared" si="425"/>
        <v/>
      </c>
      <c r="JE94" s="3" t="str">
        <f t="shared" si="426"/>
        <v/>
      </c>
      <c r="JJ94" s="3" t="str">
        <f t="shared" si="427"/>
        <v/>
      </c>
      <c r="JO94" s="3" t="str">
        <f t="shared" si="428"/>
        <v/>
      </c>
      <c r="JT94" s="3" t="str">
        <f t="shared" si="429"/>
        <v/>
      </c>
      <c r="JY94" s="3" t="str">
        <f t="shared" si="430"/>
        <v/>
      </c>
      <c r="KA94" s="6">
        <v>33969</v>
      </c>
      <c r="KB94" s="1">
        <v>3.5</v>
      </c>
      <c r="KC94" s="1">
        <v>116700</v>
      </c>
      <c r="KD94" s="3">
        <f t="shared" si="431"/>
        <v>408450</v>
      </c>
      <c r="KI94" s="3" t="str">
        <f t="shared" si="432"/>
        <v/>
      </c>
      <c r="KN94" s="3" t="str">
        <f t="shared" si="433"/>
        <v/>
      </c>
      <c r="KS94" s="3" t="str">
        <f t="shared" si="434"/>
        <v/>
      </c>
      <c r="KX94" s="3" t="str">
        <f t="shared" si="435"/>
        <v/>
      </c>
      <c r="LC94" s="3" t="str">
        <f t="shared" si="436"/>
        <v/>
      </c>
      <c r="LH94" s="3" t="str">
        <f t="shared" si="437"/>
        <v/>
      </c>
      <c r="LM94" s="3" t="str">
        <f t="shared" si="438"/>
        <v/>
      </c>
      <c r="LO94" s="6">
        <v>34698</v>
      </c>
      <c r="LP94" s="1">
        <v>1.5</v>
      </c>
      <c r="LQ94" s="1">
        <v>1100</v>
      </c>
      <c r="LR94" s="3">
        <f t="shared" si="439"/>
        <v>1650</v>
      </c>
      <c r="LW94" s="3" t="str">
        <f t="shared" si="440"/>
        <v/>
      </c>
      <c r="MB94" s="3" t="str">
        <f t="shared" si="441"/>
        <v/>
      </c>
      <c r="MG94" s="3" t="str">
        <f t="shared" si="442"/>
        <v/>
      </c>
      <c r="ML94" s="3" t="str">
        <f t="shared" si="443"/>
        <v/>
      </c>
      <c r="MQ94" s="3" t="str">
        <f t="shared" si="444"/>
        <v/>
      </c>
      <c r="MV94" s="3" t="str">
        <f t="shared" si="445"/>
        <v/>
      </c>
      <c r="NA94" s="3" t="str">
        <f t="shared" si="446"/>
        <v/>
      </c>
      <c r="NF94" s="3" t="str">
        <f t="shared" si="447"/>
        <v/>
      </c>
      <c r="NK94" s="3" t="str">
        <f t="shared" si="448"/>
        <v/>
      </c>
      <c r="NP94" s="3" t="str">
        <f t="shared" si="449"/>
        <v/>
      </c>
      <c r="NU94" s="3" t="str">
        <f t="shared" si="450"/>
        <v/>
      </c>
      <c r="NZ94" s="3" t="str">
        <f t="shared" si="451"/>
        <v/>
      </c>
      <c r="OB94" s="6">
        <v>35153</v>
      </c>
      <c r="OC94" s="1">
        <v>7</v>
      </c>
      <c r="OD94" s="1">
        <v>117800</v>
      </c>
      <c r="OE94" s="3">
        <f t="shared" si="452"/>
        <v>824600</v>
      </c>
      <c r="OG94" s="6">
        <v>35153</v>
      </c>
      <c r="OH94" s="1">
        <v>50</v>
      </c>
      <c r="OI94" s="1">
        <v>8736</v>
      </c>
      <c r="OJ94" s="3">
        <f t="shared" si="453"/>
        <v>436800</v>
      </c>
      <c r="OO94" s="3" t="str">
        <f t="shared" si="454"/>
        <v/>
      </c>
      <c r="OQ94" s="6">
        <v>35153</v>
      </c>
      <c r="OR94" s="1">
        <v>4559.9996000000001</v>
      </c>
      <c r="OS94" s="1">
        <v>23923</v>
      </c>
      <c r="OT94" s="3">
        <f t="shared" si="455"/>
        <v>109088870.43080001</v>
      </c>
      <c r="OY94" s="3" t="str">
        <f t="shared" si="456"/>
        <v/>
      </c>
      <c r="PD94" s="3" t="str">
        <f t="shared" si="457"/>
        <v/>
      </c>
      <c r="PI94" s="3" t="str">
        <f t="shared" si="458"/>
        <v/>
      </c>
      <c r="PK94" s="6">
        <v>35062</v>
      </c>
      <c r="PL94" s="1">
        <v>0.5</v>
      </c>
      <c r="PM94" s="1">
        <v>27500</v>
      </c>
      <c r="PN94" s="3">
        <f t="shared" si="459"/>
        <v>13750</v>
      </c>
      <c r="PS94" s="3" t="str">
        <f t="shared" si="460"/>
        <v/>
      </c>
      <c r="PX94" s="3" t="str">
        <f t="shared" si="461"/>
        <v/>
      </c>
      <c r="QC94" s="3" t="str">
        <f t="shared" si="462"/>
        <v/>
      </c>
      <c r="QE94" s="6">
        <v>35153</v>
      </c>
      <c r="QF94" s="1">
        <v>1.25</v>
      </c>
      <c r="QG94" s="1">
        <v>278700</v>
      </c>
      <c r="QH94" s="3">
        <f t="shared" si="463"/>
        <v>348375</v>
      </c>
      <c r="QM94" s="3" t="str">
        <f t="shared" si="464"/>
        <v/>
      </c>
      <c r="QR94" s="3" t="str">
        <f t="shared" si="465"/>
        <v/>
      </c>
      <c r="QW94" s="3" t="str">
        <f t="shared" si="466"/>
        <v/>
      </c>
      <c r="RB94" s="3" t="str">
        <f t="shared" si="467"/>
        <v/>
      </c>
      <c r="RG94" s="3" t="str">
        <f t="shared" si="468"/>
        <v/>
      </c>
      <c r="RL94" s="3" t="str">
        <f t="shared" si="469"/>
        <v/>
      </c>
      <c r="RQ94" s="3" t="str">
        <f t="shared" si="470"/>
        <v/>
      </c>
      <c r="RV94" s="3" t="str">
        <f t="shared" si="471"/>
        <v/>
      </c>
      <c r="SA94" s="3" t="str">
        <f t="shared" si="472"/>
        <v/>
      </c>
      <c r="SF94" s="3" t="str">
        <f t="shared" si="473"/>
        <v/>
      </c>
      <c r="SH94" s="6">
        <v>35153</v>
      </c>
      <c r="SI94" s="1">
        <v>36.25</v>
      </c>
      <c r="SJ94" s="1">
        <v>62650</v>
      </c>
      <c r="SK94" s="3">
        <f t="shared" si="474"/>
        <v>2271062.5</v>
      </c>
      <c r="SP94" s="3" t="str">
        <f t="shared" si="475"/>
        <v/>
      </c>
      <c r="SU94" s="3" t="str">
        <f t="shared" si="476"/>
        <v/>
      </c>
      <c r="SZ94" s="3" t="str">
        <f t="shared" si="477"/>
        <v/>
      </c>
      <c r="TE94" s="3" t="str">
        <f t="shared" si="478"/>
        <v/>
      </c>
      <c r="TJ94" s="3" t="str">
        <f t="shared" si="479"/>
        <v/>
      </c>
      <c r="TO94" s="3" t="str">
        <f t="shared" si="480"/>
        <v/>
      </c>
      <c r="TQ94" s="6">
        <v>35153</v>
      </c>
      <c r="TR94" s="1">
        <v>46.0625</v>
      </c>
      <c r="TS94" s="1">
        <v>3491</v>
      </c>
      <c r="TT94" s="3">
        <f t="shared" si="481"/>
        <v>160804.1875</v>
      </c>
      <c r="TY94" s="3" t="str">
        <f t="shared" si="482"/>
        <v/>
      </c>
      <c r="UD94" s="3" t="str">
        <f t="shared" si="483"/>
        <v/>
      </c>
      <c r="UI94" s="3" t="str">
        <f t="shared" si="484"/>
        <v/>
      </c>
      <c r="UN94" s="3" t="str">
        <f t="shared" si="485"/>
        <v/>
      </c>
      <c r="UP94" s="6">
        <v>35153</v>
      </c>
      <c r="UQ94" s="1">
        <v>7</v>
      </c>
      <c r="UR94" s="1">
        <v>32400</v>
      </c>
      <c r="US94" s="3">
        <f t="shared" si="486"/>
        <v>226800</v>
      </c>
      <c r="UX94" s="3" t="str">
        <f t="shared" si="487"/>
        <v/>
      </c>
      <c r="VC94" s="3" t="str">
        <f t="shared" si="488"/>
        <v/>
      </c>
      <c r="VH94" s="3" t="str">
        <f t="shared" si="489"/>
        <v/>
      </c>
      <c r="VM94" s="3" t="str">
        <f t="shared" si="490"/>
        <v/>
      </c>
      <c r="VO94" s="6">
        <v>35153</v>
      </c>
      <c r="VP94" s="1">
        <v>968.75</v>
      </c>
      <c r="VQ94" s="1">
        <v>2693</v>
      </c>
      <c r="VR94" s="3">
        <f t="shared" si="491"/>
        <v>2608843.75</v>
      </c>
      <c r="VW94" s="3" t="str">
        <f t="shared" si="492"/>
        <v/>
      </c>
      <c r="WB94" s="3" t="str">
        <f t="shared" si="493"/>
        <v/>
      </c>
      <c r="WG94" s="3" t="str">
        <f t="shared" si="494"/>
        <v/>
      </c>
      <c r="WL94" s="3" t="str">
        <f t="shared" si="495"/>
        <v/>
      </c>
      <c r="WQ94" s="3" t="str">
        <f t="shared" si="496"/>
        <v/>
      </c>
      <c r="WV94" s="3" t="str">
        <f t="shared" si="497"/>
        <v/>
      </c>
      <c r="WX94" s="6">
        <v>35153</v>
      </c>
      <c r="WY94" s="1">
        <v>15.5</v>
      </c>
      <c r="WZ94" s="1">
        <v>14028200</v>
      </c>
      <c r="XA94" s="3">
        <f t="shared" si="498"/>
        <v>217437100</v>
      </c>
      <c r="XF94" s="3" t="str">
        <f t="shared" si="499"/>
        <v/>
      </c>
      <c r="XK94" s="3" t="str">
        <f t="shared" si="500"/>
        <v/>
      </c>
      <c r="XP94" s="3" t="str">
        <f t="shared" si="501"/>
        <v/>
      </c>
      <c r="XU94" s="3" t="str">
        <f t="shared" si="502"/>
        <v/>
      </c>
      <c r="XW94" s="6">
        <v>35153</v>
      </c>
      <c r="XX94" s="1">
        <v>22700</v>
      </c>
      <c r="XY94" s="1">
        <v>18673</v>
      </c>
      <c r="XZ94" s="3">
        <f t="shared" si="503"/>
        <v>423877100</v>
      </c>
      <c r="YE94" s="3" t="str">
        <f t="shared" si="504"/>
        <v/>
      </c>
      <c r="YJ94" s="3" t="str">
        <f t="shared" si="505"/>
        <v/>
      </c>
      <c r="YL94" s="6">
        <v>35153</v>
      </c>
      <c r="YM94" s="1">
        <v>10.25</v>
      </c>
      <c r="YN94" s="1">
        <v>3990900</v>
      </c>
      <c r="YO94" s="3">
        <f t="shared" si="506"/>
        <v>40906725</v>
      </c>
      <c r="YT94" s="3" t="str">
        <f t="shared" si="507"/>
        <v/>
      </c>
      <c r="YY94" s="3" t="str">
        <f t="shared" si="508"/>
        <v/>
      </c>
      <c r="ZD94" s="3" t="str">
        <f t="shared" si="509"/>
        <v/>
      </c>
      <c r="ZI94" s="3" t="str">
        <f t="shared" si="510"/>
        <v/>
      </c>
      <c r="ZN94" s="3" t="str">
        <f t="shared" si="511"/>
        <v/>
      </c>
      <c r="ZS94" s="3" t="str">
        <f t="shared" si="512"/>
        <v/>
      </c>
      <c r="ZX94" s="3" t="str">
        <f t="shared" si="513"/>
        <v/>
      </c>
      <c r="AAC94" s="3" t="str">
        <f t="shared" si="514"/>
        <v/>
      </c>
      <c r="AAH94" s="3" t="str">
        <f t="shared" si="515"/>
        <v/>
      </c>
      <c r="AAM94" s="3" t="str">
        <f t="shared" si="516"/>
        <v/>
      </c>
      <c r="AAR94" s="3" t="str">
        <f t="shared" si="517"/>
        <v/>
      </c>
      <c r="AAW94" s="3" t="str">
        <f t="shared" si="518"/>
        <v/>
      </c>
      <c r="ABB94" s="3" t="str">
        <f t="shared" si="519"/>
        <v/>
      </c>
      <c r="ABG94" s="3" t="str">
        <f t="shared" si="520"/>
        <v/>
      </c>
      <c r="ABL94" s="3" t="str">
        <f t="shared" si="521"/>
        <v/>
      </c>
      <c r="ABN94" s="6">
        <v>35153</v>
      </c>
      <c r="ABO94" s="1">
        <v>7.25</v>
      </c>
      <c r="ABP94" s="1">
        <v>3588300</v>
      </c>
      <c r="ABQ94" s="3">
        <f t="shared" si="522"/>
        <v>26015175</v>
      </c>
      <c r="ABV94" s="3" t="str">
        <f t="shared" si="523"/>
        <v/>
      </c>
      <c r="ACA94" s="3" t="str">
        <f t="shared" si="524"/>
        <v/>
      </c>
      <c r="ACF94" s="3" t="str">
        <f t="shared" si="525"/>
        <v/>
      </c>
      <c r="ACK94" s="3" t="str">
        <f t="shared" si="526"/>
        <v/>
      </c>
      <c r="ACP94" s="3" t="str">
        <f t="shared" si="527"/>
        <v/>
      </c>
      <c r="ACU94" s="3" t="str">
        <f t="shared" si="528"/>
        <v/>
      </c>
      <c r="ACZ94" s="3" t="str">
        <f t="shared" si="529"/>
        <v/>
      </c>
      <c r="ADB94" s="6">
        <v>35153</v>
      </c>
      <c r="ADC94" s="1">
        <v>9.5</v>
      </c>
      <c r="ADD94" s="1">
        <v>14348100</v>
      </c>
      <c r="ADE94" s="3">
        <f t="shared" si="530"/>
        <v>136306950</v>
      </c>
      <c r="ADG94" s="6">
        <v>35153</v>
      </c>
      <c r="ADH94" s="1">
        <v>6.875</v>
      </c>
      <c r="ADI94" s="1">
        <v>15835000</v>
      </c>
      <c r="ADJ94" s="3">
        <f t="shared" si="531"/>
        <v>108865625</v>
      </c>
      <c r="ADO94" s="3" t="str">
        <f t="shared" si="532"/>
        <v/>
      </c>
      <c r="ADT94" s="3" t="str">
        <f t="shared" si="533"/>
        <v/>
      </c>
      <c r="ADY94" s="3" t="str">
        <f t="shared" si="534"/>
        <v/>
      </c>
      <c r="AED94" s="3" t="str">
        <f t="shared" si="535"/>
        <v/>
      </c>
      <c r="AEF94" s="6">
        <v>35153</v>
      </c>
      <c r="AEG94" s="1">
        <v>4.5776000000000003</v>
      </c>
      <c r="AEH94" s="1">
        <v>160790</v>
      </c>
      <c r="AEI94" s="3">
        <f t="shared" si="536"/>
        <v>736032.304</v>
      </c>
      <c r="AEN94" s="3" t="str">
        <f t="shared" si="537"/>
        <v/>
      </c>
      <c r="AES94" s="3" t="str">
        <f t="shared" si="538"/>
        <v/>
      </c>
      <c r="AEX94" s="3" t="str">
        <f t="shared" si="539"/>
        <v/>
      </c>
      <c r="AEZ94" s="6">
        <v>35153</v>
      </c>
      <c r="AFA94" s="1">
        <v>5.5385</v>
      </c>
      <c r="AFB94" s="1">
        <v>12994200</v>
      </c>
      <c r="AFC94" s="3">
        <f t="shared" si="540"/>
        <v>71968376.700000003</v>
      </c>
      <c r="AFH94" s="3" t="str">
        <f t="shared" si="541"/>
        <v/>
      </c>
      <c r="AFM94" s="3" t="str">
        <f t="shared" si="542"/>
        <v/>
      </c>
      <c r="AFR94" s="3" t="str">
        <f t="shared" si="543"/>
        <v/>
      </c>
      <c r="AFW94" s="3" t="str">
        <f t="shared" si="544"/>
        <v/>
      </c>
      <c r="AGB94" s="3" t="str">
        <f t="shared" si="545"/>
        <v/>
      </c>
      <c r="AGG94" s="3" t="str">
        <f t="shared" si="546"/>
        <v/>
      </c>
      <c r="AGL94" s="3" t="str">
        <f t="shared" si="547"/>
        <v/>
      </c>
      <c r="AGQ94" s="3" t="str">
        <f t="shared" si="548"/>
        <v/>
      </c>
      <c r="AGV94" s="3" t="str">
        <f t="shared" si="549"/>
        <v/>
      </c>
      <c r="AHA94" s="3" t="str">
        <f t="shared" si="550"/>
        <v/>
      </c>
      <c r="AHC94" s="6">
        <v>35153</v>
      </c>
      <c r="AHD94" s="1">
        <v>16.25</v>
      </c>
      <c r="AHE94" s="1">
        <v>4519000</v>
      </c>
      <c r="AHF94" s="3">
        <f t="shared" si="551"/>
        <v>73433750</v>
      </c>
      <c r="AHK94" s="3" t="str">
        <f t="shared" si="552"/>
        <v/>
      </c>
      <c r="AHP94" s="3" t="str">
        <f t="shared" si="553"/>
        <v/>
      </c>
      <c r="AHU94" s="3" t="str">
        <f t="shared" si="554"/>
        <v/>
      </c>
      <c r="AHZ94" s="3" t="str">
        <f t="shared" si="555"/>
        <v/>
      </c>
      <c r="AIE94" s="3" t="str">
        <f t="shared" si="556"/>
        <v/>
      </c>
      <c r="AIJ94" s="3" t="str">
        <f t="shared" si="557"/>
        <v/>
      </c>
      <c r="AIO94" s="3" t="str">
        <f t="shared" si="558"/>
        <v/>
      </c>
      <c r="AIT94" s="3" t="str">
        <f t="shared" si="559"/>
        <v/>
      </c>
      <c r="AIY94" s="3" t="str">
        <f t="shared" si="560"/>
        <v/>
      </c>
      <c r="AJD94" s="3" t="str">
        <f t="shared" si="561"/>
        <v/>
      </c>
      <c r="AJI94" s="3" t="str">
        <f t="shared" si="562"/>
        <v/>
      </c>
      <c r="AJN94" s="3" t="str">
        <f t="shared" si="563"/>
        <v/>
      </c>
      <c r="AJS94" s="3" t="str">
        <f t="shared" si="564"/>
        <v/>
      </c>
      <c r="AJX94" s="3" t="str">
        <f t="shared" si="565"/>
        <v/>
      </c>
      <c r="AKC94" s="3" t="str">
        <f t="shared" si="566"/>
        <v/>
      </c>
      <c r="AKH94" s="3" t="str">
        <f t="shared" si="567"/>
        <v/>
      </c>
      <c r="AKM94" s="3" t="str">
        <f t="shared" si="568"/>
        <v/>
      </c>
      <c r="AKR94" s="3" t="str">
        <f t="shared" si="569"/>
        <v/>
      </c>
      <c r="AKW94" s="3" t="str">
        <f t="shared" si="570"/>
        <v/>
      </c>
      <c r="ALB94" s="3" t="str">
        <f t="shared" si="571"/>
        <v/>
      </c>
      <c r="ALG94" s="3" t="str">
        <f t="shared" si="572"/>
        <v/>
      </c>
      <c r="ALI94" s="6">
        <v>35153</v>
      </c>
      <c r="ALJ94" s="1">
        <v>11.25</v>
      </c>
      <c r="ALK94" s="1">
        <v>30142400</v>
      </c>
      <c r="ALL94" s="3">
        <f t="shared" si="573"/>
        <v>339102000</v>
      </c>
      <c r="ALQ94" s="3" t="str">
        <f t="shared" si="574"/>
        <v/>
      </c>
      <c r="ALV94" s="3" t="str">
        <f t="shared" si="575"/>
        <v/>
      </c>
      <c r="AMA94" s="3" t="str">
        <f t="shared" si="576"/>
        <v/>
      </c>
      <c r="AMF94" s="3" t="str">
        <f t="shared" si="577"/>
        <v/>
      </c>
      <c r="AMK94" s="3" t="str">
        <f t="shared" si="578"/>
        <v/>
      </c>
      <c r="AMP94" s="3" t="str">
        <f t="shared" si="579"/>
        <v/>
      </c>
      <c r="AMU94" s="3" t="str">
        <f t="shared" si="580"/>
        <v/>
      </c>
      <c r="AMZ94" s="3" t="str">
        <f t="shared" si="581"/>
        <v/>
      </c>
      <c r="ANB94" s="6">
        <v>35153</v>
      </c>
      <c r="ANC94" s="1">
        <v>5.625</v>
      </c>
      <c r="AND94" s="1">
        <v>2263000</v>
      </c>
      <c r="ANE94" s="3">
        <f t="shared" si="582"/>
        <v>12729375</v>
      </c>
      <c r="ANJ94" s="3" t="str">
        <f t="shared" si="583"/>
        <v/>
      </c>
      <c r="ANO94" s="3" t="str">
        <f t="shared" si="584"/>
        <v/>
      </c>
      <c r="ANT94" s="3" t="str">
        <f t="shared" si="585"/>
        <v/>
      </c>
      <c r="ANY94" s="3" t="str">
        <f t="shared" si="586"/>
        <v/>
      </c>
      <c r="AOD94" s="3" t="str">
        <f t="shared" si="587"/>
        <v/>
      </c>
      <c r="AOI94" s="3" t="str">
        <f t="shared" si="588"/>
        <v/>
      </c>
      <c r="AOK94" s="6">
        <v>35153</v>
      </c>
      <c r="AOL94" s="1">
        <v>640</v>
      </c>
      <c r="AOM94" s="1">
        <v>121554</v>
      </c>
      <c r="AON94" s="3">
        <f t="shared" si="589"/>
        <v>77794560</v>
      </c>
      <c r="AOS94" s="3" t="str">
        <f t="shared" si="590"/>
        <v/>
      </c>
      <c r="AOX94" s="3" t="str">
        <f t="shared" si="591"/>
        <v/>
      </c>
      <c r="APC94" s="3" t="str">
        <f t="shared" si="592"/>
        <v/>
      </c>
      <c r="APH94" s="3" t="str">
        <f t="shared" si="593"/>
        <v/>
      </c>
      <c r="APM94" s="3" t="str">
        <f t="shared" si="594"/>
        <v/>
      </c>
      <c r="APR94" s="3" t="str">
        <f t="shared" si="595"/>
        <v/>
      </c>
      <c r="APW94" s="3" t="str">
        <f t="shared" si="596"/>
        <v/>
      </c>
      <c r="AQB94" s="3" t="str">
        <f t="shared" si="597"/>
        <v/>
      </c>
      <c r="AQG94" s="3" t="str">
        <f t="shared" si="598"/>
        <v/>
      </c>
      <c r="AQL94" s="3" t="str">
        <f t="shared" si="599"/>
        <v/>
      </c>
      <c r="AQQ94" s="3" t="str">
        <f t="shared" si="600"/>
        <v/>
      </c>
      <c r="AQS94" s="6">
        <v>35153</v>
      </c>
      <c r="AQT94" s="1">
        <v>5.875</v>
      </c>
      <c r="AQU94" s="1">
        <v>2360000</v>
      </c>
      <c r="AQV94" s="3">
        <f t="shared" si="601"/>
        <v>13865000</v>
      </c>
      <c r="ARA94" s="3" t="str">
        <f t="shared" si="602"/>
        <v/>
      </c>
      <c r="ARF94" s="3" t="str">
        <f t="shared" si="603"/>
        <v/>
      </c>
      <c r="ARK94" s="3" t="str">
        <f t="shared" si="604"/>
        <v/>
      </c>
      <c r="ARP94" s="3" t="str">
        <f t="shared" si="605"/>
        <v/>
      </c>
      <c r="ARU94" s="3" t="str">
        <f t="shared" si="606"/>
        <v/>
      </c>
      <c r="ARZ94" s="3" t="str">
        <f t="shared" si="607"/>
        <v/>
      </c>
      <c r="ASE94" s="3" t="str">
        <f t="shared" si="608"/>
        <v/>
      </c>
      <c r="ASJ94" s="3" t="str">
        <f t="shared" si="609"/>
        <v/>
      </c>
      <c r="ASO94" s="3" t="str">
        <f t="shared" si="610"/>
        <v/>
      </c>
      <c r="AST94" s="3" t="str">
        <f t="shared" si="611"/>
        <v/>
      </c>
      <c r="ASY94" s="3" t="str">
        <f t="shared" si="612"/>
        <v/>
      </c>
      <c r="ATD94" s="3" t="str">
        <f t="shared" si="613"/>
        <v/>
      </c>
      <c r="ATI94" s="3" t="str">
        <f t="shared" si="614"/>
        <v/>
      </c>
      <c r="ATN94" s="3" t="str">
        <f t="shared" si="615"/>
        <v/>
      </c>
      <c r="ATS94" s="3" t="str">
        <f t="shared" si="616"/>
        <v/>
      </c>
      <c r="ATX94" s="3" t="str">
        <f t="shared" si="617"/>
        <v/>
      </c>
      <c r="ATZ94" s="6">
        <v>35153</v>
      </c>
      <c r="AUA94" s="1">
        <v>6.5208000000000004</v>
      </c>
      <c r="AUB94" s="1">
        <v>379800</v>
      </c>
      <c r="AUC94" s="3">
        <f t="shared" si="618"/>
        <v>2476599.8400000003</v>
      </c>
      <c r="AUH94" s="3" t="str">
        <f t="shared" si="619"/>
        <v/>
      </c>
      <c r="AUM94" s="3" t="str">
        <f t="shared" si="620"/>
        <v/>
      </c>
      <c r="AUR94" s="3" t="str">
        <f t="shared" si="621"/>
        <v/>
      </c>
      <c r="AUW94" s="3" t="str">
        <f t="shared" si="622"/>
        <v/>
      </c>
      <c r="AVB94" s="3" t="str">
        <f t="shared" si="623"/>
        <v/>
      </c>
      <c r="AVG94" s="3" t="str">
        <f t="shared" si="624"/>
        <v/>
      </c>
      <c r="AVI94" s="6">
        <v>35153</v>
      </c>
      <c r="AVJ94" s="1">
        <v>6.2916999999999996</v>
      </c>
      <c r="AVK94" s="1">
        <v>5032200</v>
      </c>
      <c r="AVL94" s="3">
        <f t="shared" si="625"/>
        <v>31661092.739999998</v>
      </c>
      <c r="AVQ94" s="3" t="str">
        <f t="shared" si="626"/>
        <v/>
      </c>
      <c r="AVV94" s="3" t="str">
        <f t="shared" si="627"/>
        <v/>
      </c>
      <c r="AWA94" s="3" t="str">
        <f t="shared" si="628"/>
        <v/>
      </c>
      <c r="AWF94" s="3" t="str">
        <f t="shared" si="629"/>
        <v/>
      </c>
      <c r="AWK94" s="3" t="str">
        <f t="shared" si="630"/>
        <v/>
      </c>
      <c r="AWP94" s="3" t="str">
        <f t="shared" si="631"/>
        <v/>
      </c>
      <c r="AWU94" s="3" t="str">
        <f t="shared" si="632"/>
        <v/>
      </c>
      <c r="AWZ94" s="3" t="str">
        <f t="shared" si="633"/>
        <v/>
      </c>
      <c r="AXE94" s="3" t="str">
        <f t="shared" si="634"/>
        <v/>
      </c>
      <c r="AXG94" s="6">
        <v>35153</v>
      </c>
      <c r="AXH94" s="1">
        <v>1.375</v>
      </c>
      <c r="AXI94" s="1">
        <v>3976400</v>
      </c>
      <c r="AXJ94" s="3">
        <f t="shared" si="635"/>
        <v>5467550</v>
      </c>
      <c r="AXO94" s="3" t="str">
        <f t="shared" si="636"/>
        <v/>
      </c>
      <c r="AXT94" s="3" t="str">
        <f t="shared" si="637"/>
        <v/>
      </c>
      <c r="AXY94" s="3" t="str">
        <f t="shared" si="638"/>
        <v/>
      </c>
      <c r="AYD94" s="3" t="str">
        <f t="shared" si="639"/>
        <v/>
      </c>
      <c r="AYF94" s="6">
        <v>35153</v>
      </c>
      <c r="AYG94" s="1">
        <v>21.75</v>
      </c>
      <c r="AYH94" s="1">
        <v>47107200</v>
      </c>
      <c r="AYI94" s="3">
        <f t="shared" si="640"/>
        <v>1024581600</v>
      </c>
      <c r="AYN94" s="3" t="str">
        <f t="shared" si="641"/>
        <v/>
      </c>
      <c r="AYP94" s="6">
        <v>35153</v>
      </c>
      <c r="AYQ94" s="1">
        <v>8.75</v>
      </c>
      <c r="AYR94" s="1">
        <v>1098800</v>
      </c>
      <c r="AYS94" s="3">
        <f t="shared" si="642"/>
        <v>9614500</v>
      </c>
      <c r="AYX94" s="3" t="str">
        <f t="shared" si="643"/>
        <v/>
      </c>
      <c r="AYZ94" s="6">
        <v>35153</v>
      </c>
      <c r="AZA94" s="1">
        <v>5.5076999999999998</v>
      </c>
      <c r="AZB94" s="1">
        <v>16115600</v>
      </c>
      <c r="AZC94" s="3">
        <f t="shared" si="644"/>
        <v>88759890.11999999</v>
      </c>
      <c r="AZH94" s="3" t="str">
        <f t="shared" si="645"/>
        <v/>
      </c>
      <c r="AZM94" s="3" t="str">
        <f t="shared" si="646"/>
        <v/>
      </c>
      <c r="AZR94" s="3" t="str">
        <f t="shared" si="647"/>
        <v/>
      </c>
      <c r="AZW94" s="3" t="str">
        <f t="shared" si="648"/>
        <v/>
      </c>
      <c r="BAB94" s="3" t="str">
        <f t="shared" si="649"/>
        <v/>
      </c>
      <c r="BAG94" s="3" t="str">
        <f t="shared" si="650"/>
        <v/>
      </c>
      <c r="BAL94" s="3" t="str">
        <f t="shared" si="651"/>
        <v/>
      </c>
      <c r="BAQ94" s="3" t="str">
        <f t="shared" si="652"/>
        <v/>
      </c>
      <c r="BAV94" s="3" t="str">
        <f t="shared" si="653"/>
        <v/>
      </c>
      <c r="BBA94" s="3" t="str">
        <f t="shared" si="654"/>
        <v/>
      </c>
      <c r="BBF94" s="3" t="str">
        <f t="shared" si="655"/>
        <v/>
      </c>
      <c r="BBK94" s="3" t="str">
        <f t="shared" si="656"/>
        <v/>
      </c>
      <c r="BBP94" s="3" t="str">
        <f t="shared" si="657"/>
        <v/>
      </c>
      <c r="BBU94" s="3" t="str">
        <f t="shared" si="658"/>
        <v/>
      </c>
      <c r="BBW94" s="6">
        <v>35153</v>
      </c>
      <c r="BBX94" s="1">
        <v>22.3125</v>
      </c>
      <c r="BBY94" s="1">
        <v>20979071</v>
      </c>
      <c r="BBZ94" s="3">
        <f t="shared" si="659"/>
        <v>468095521.6875</v>
      </c>
      <c r="BCE94" s="3" t="str">
        <f t="shared" si="660"/>
        <v/>
      </c>
      <c r="BCJ94" s="3" t="str">
        <f t="shared" si="661"/>
        <v/>
      </c>
      <c r="BCO94" s="3" t="str">
        <f t="shared" si="662"/>
        <v/>
      </c>
      <c r="BCT94" s="3" t="str">
        <f t="shared" si="663"/>
        <v/>
      </c>
      <c r="BCY94" s="3" t="str">
        <f t="shared" si="664"/>
        <v/>
      </c>
      <c r="BDD94" s="3" t="str">
        <f t="shared" si="665"/>
        <v/>
      </c>
      <c r="BDI94" s="3" t="str">
        <f t="shared" si="666"/>
        <v/>
      </c>
      <c r="BDN94" s="3" t="str">
        <f t="shared" si="667"/>
        <v/>
      </c>
      <c r="BDS94" s="3" t="str">
        <f t="shared" si="668"/>
        <v/>
      </c>
      <c r="BDU94" s="6">
        <v>35153</v>
      </c>
      <c r="BDV94" s="1">
        <v>7.625</v>
      </c>
      <c r="BDW94" s="1">
        <v>6363600</v>
      </c>
      <c r="BDX94" s="3">
        <f t="shared" si="669"/>
        <v>48522450</v>
      </c>
      <c r="BDZ94" s="6">
        <v>35153</v>
      </c>
      <c r="BEA94" s="1">
        <v>11.375</v>
      </c>
      <c r="BEB94" s="1">
        <v>131229600</v>
      </c>
      <c r="BEC94" s="3">
        <f t="shared" si="670"/>
        <v>1492736700</v>
      </c>
      <c r="BEH94" s="3" t="str">
        <f t="shared" si="671"/>
        <v/>
      </c>
      <c r="BEM94" s="3" t="str">
        <f t="shared" si="672"/>
        <v/>
      </c>
      <c r="BER94" s="3" t="str">
        <f t="shared" si="673"/>
        <v/>
      </c>
      <c r="BET94" s="6">
        <v>35153</v>
      </c>
      <c r="BEU94" s="1">
        <v>5.6875</v>
      </c>
      <c r="BEV94" s="1">
        <v>89382400</v>
      </c>
      <c r="BEW94" s="3">
        <f t="shared" si="674"/>
        <v>508362400</v>
      </c>
      <c r="BEY94" s="6">
        <v>35153</v>
      </c>
      <c r="BEZ94" s="1">
        <v>8.8888999999999996</v>
      </c>
      <c r="BFA94" s="1">
        <v>7163438</v>
      </c>
      <c r="BFB94" s="3">
        <f t="shared" si="675"/>
        <v>63675084.038199998</v>
      </c>
      <c r="BFG94" s="3" t="str">
        <f t="shared" si="676"/>
        <v/>
      </c>
      <c r="BFL94" s="3" t="str">
        <f t="shared" si="677"/>
        <v/>
      </c>
      <c r="BFQ94" s="3" t="str">
        <f t="shared" si="678"/>
        <v/>
      </c>
      <c r="BFS94" s="6">
        <v>35153</v>
      </c>
      <c r="BFT94" s="1">
        <v>1.8898000000000001</v>
      </c>
      <c r="BFU94" s="1">
        <v>118155500</v>
      </c>
      <c r="BFV94" s="3">
        <f t="shared" si="679"/>
        <v>223290263.90000001</v>
      </c>
      <c r="BGA94" s="3" t="str">
        <f t="shared" si="680"/>
        <v/>
      </c>
      <c r="BGF94" s="3" t="str">
        <f t="shared" si="681"/>
        <v/>
      </c>
      <c r="BGK94" s="3" t="str">
        <f t="shared" si="682"/>
        <v/>
      </c>
      <c r="BGM94" s="6">
        <v>35153</v>
      </c>
      <c r="BGN94" s="1">
        <v>21.25</v>
      </c>
      <c r="BGO94" s="1">
        <v>21671400</v>
      </c>
      <c r="BGP94" s="3">
        <f t="shared" si="683"/>
        <v>460517250</v>
      </c>
      <c r="BGR94" s="6">
        <v>35153</v>
      </c>
      <c r="BGS94" s="1">
        <v>8.1042000000000005</v>
      </c>
      <c r="BGT94" s="1">
        <v>23974200</v>
      </c>
      <c r="BGU94" s="3">
        <f t="shared" si="684"/>
        <v>194291711.64000002</v>
      </c>
      <c r="BGZ94" s="3" t="str">
        <f t="shared" si="685"/>
        <v/>
      </c>
      <c r="BHE94" s="3" t="str">
        <f t="shared" si="686"/>
        <v/>
      </c>
      <c r="BHJ94" s="3" t="str">
        <f t="shared" si="687"/>
        <v/>
      </c>
      <c r="BHL94" s="6">
        <v>35153</v>
      </c>
      <c r="BHM94" s="1">
        <v>3.8125</v>
      </c>
      <c r="BHN94" s="1">
        <v>61832000</v>
      </c>
      <c r="BHO94" s="3">
        <f t="shared" si="688"/>
        <v>235734500</v>
      </c>
      <c r="BHQ94" s="6">
        <v>35153</v>
      </c>
      <c r="BHR94" s="1">
        <v>5.0399000000000003</v>
      </c>
      <c r="BHS94" s="1">
        <v>49932000</v>
      </c>
      <c r="BHT94" s="3">
        <f t="shared" si="689"/>
        <v>251652286.80000001</v>
      </c>
      <c r="BHV94" s="6">
        <v>35153</v>
      </c>
      <c r="BHW94" s="1">
        <v>5.6879999999999997</v>
      </c>
      <c r="BHX94" s="1">
        <v>5757200</v>
      </c>
      <c r="BHY94" s="3">
        <f t="shared" si="690"/>
        <v>32746953.599999998</v>
      </c>
      <c r="BID94" s="3" t="str">
        <f t="shared" si="691"/>
        <v/>
      </c>
      <c r="BII94" s="3" t="str">
        <f t="shared" si="692"/>
        <v/>
      </c>
      <c r="BIK94" s="6">
        <v>35153</v>
      </c>
      <c r="BIL94" s="1">
        <v>3.8125</v>
      </c>
      <c r="BIM94" s="1">
        <v>71943600</v>
      </c>
      <c r="BIN94" s="3">
        <f t="shared" si="693"/>
        <v>274284975</v>
      </c>
      <c r="BIP94" s="6">
        <v>35153</v>
      </c>
      <c r="BIQ94" s="1">
        <v>8.2036999999999995</v>
      </c>
      <c r="BIR94" s="1">
        <v>335038275</v>
      </c>
      <c r="BIS94" s="3">
        <f t="shared" si="694"/>
        <v>2748553496.6174998</v>
      </c>
      <c r="BIU94" s="6">
        <v>35153</v>
      </c>
      <c r="BIV94" s="1">
        <v>14.708299999999999</v>
      </c>
      <c r="BIW94" s="1">
        <v>57998400</v>
      </c>
      <c r="BIX94" s="3">
        <f t="shared" si="695"/>
        <v>853057866.72000003</v>
      </c>
      <c r="BIZ94" s="6">
        <v>35153</v>
      </c>
      <c r="BJA94" s="1">
        <v>1.9843999999999999</v>
      </c>
      <c r="BJB94" s="1">
        <v>112760000</v>
      </c>
      <c r="BJC94" s="3">
        <f t="shared" si="696"/>
        <v>223760944</v>
      </c>
      <c r="BJH94" s="3" t="str">
        <f t="shared" si="697"/>
        <v/>
      </c>
      <c r="BJJ94" s="6">
        <v>35153</v>
      </c>
      <c r="BJK94" s="1">
        <v>16</v>
      </c>
      <c r="BJL94" s="1">
        <v>51461400</v>
      </c>
      <c r="BJM94" s="3">
        <f t="shared" si="698"/>
        <v>823382400</v>
      </c>
      <c r="BJR94" s="3" t="str">
        <f t="shared" si="699"/>
        <v/>
      </c>
      <c r="BJT94" s="6">
        <v>35153</v>
      </c>
      <c r="BJU94" s="1">
        <v>8.6875</v>
      </c>
      <c r="BJV94" s="1">
        <v>138492800</v>
      </c>
      <c r="BJW94" s="3">
        <f t="shared" si="700"/>
        <v>1203156200</v>
      </c>
      <c r="BKB94" s="3" t="str">
        <f t="shared" si="701"/>
        <v/>
      </c>
      <c r="BKG94" s="3" t="str">
        <f t="shared" si="702"/>
        <v/>
      </c>
      <c r="BKI94" s="6">
        <v>35153</v>
      </c>
      <c r="BKJ94" s="1">
        <v>7.75</v>
      </c>
      <c r="BKK94" s="1">
        <v>235844800</v>
      </c>
      <c r="BKL94" s="3">
        <f t="shared" si="703"/>
        <v>1827797200</v>
      </c>
      <c r="BKQ94" s="3" t="str">
        <f t="shared" si="704"/>
        <v/>
      </c>
      <c r="BKV94" s="3" t="str">
        <f t="shared" si="705"/>
        <v/>
      </c>
      <c r="BKX94" s="6">
        <v>35153</v>
      </c>
      <c r="BKY94" s="1">
        <v>21.530999999999999</v>
      </c>
      <c r="BKZ94" s="1">
        <v>42121600</v>
      </c>
      <c r="BLA94" s="3">
        <f t="shared" si="706"/>
        <v>906920169.5999999</v>
      </c>
      <c r="BLC94" s="6">
        <v>35153</v>
      </c>
      <c r="BLD94" s="1">
        <v>11.3125</v>
      </c>
      <c r="BLE94" s="1">
        <v>161783000</v>
      </c>
      <c r="BLF94" s="3">
        <f t="shared" si="707"/>
        <v>1830170187.5</v>
      </c>
      <c r="BLH94" s="6">
        <v>35153</v>
      </c>
      <c r="BLI94" s="1">
        <v>20.75</v>
      </c>
      <c r="BLJ94" s="1">
        <v>1569700</v>
      </c>
      <c r="BLK94" s="3">
        <f t="shared" si="708"/>
        <v>32571275</v>
      </c>
      <c r="BLM94" s="6">
        <v>35153</v>
      </c>
      <c r="BLN94" s="1">
        <v>7.9375</v>
      </c>
      <c r="BLO94" s="1">
        <v>504242000</v>
      </c>
      <c r="BLP94" s="3">
        <f t="shared" si="709"/>
        <v>4002420875</v>
      </c>
      <c r="BLR94" s="6">
        <v>35153</v>
      </c>
      <c r="BLS94" s="1">
        <v>1.6093999999999999</v>
      </c>
      <c r="BLT94" s="1">
        <v>879775200</v>
      </c>
      <c r="BLU94" s="3">
        <f t="shared" si="710"/>
        <v>1415910206.8799999</v>
      </c>
      <c r="BLZ94" s="3" t="str">
        <f t="shared" si="711"/>
        <v/>
      </c>
      <c r="BME94" s="3" t="str">
        <f t="shared" si="712"/>
        <v/>
      </c>
      <c r="BMJ94" s="3" t="str">
        <f t="shared" si="713"/>
        <v/>
      </c>
      <c r="BML94" s="6">
        <v>35153</v>
      </c>
      <c r="BMM94" s="1">
        <v>6.3333000000000004</v>
      </c>
      <c r="BMN94" s="1">
        <v>66973500</v>
      </c>
      <c r="BMO94" s="3">
        <f t="shared" si="714"/>
        <v>424163267.55000001</v>
      </c>
      <c r="BMQ94" s="6">
        <v>35153</v>
      </c>
      <c r="BMR94" s="1">
        <v>9.625</v>
      </c>
      <c r="BMS94" s="1">
        <v>62713200</v>
      </c>
      <c r="BMT94" s="3">
        <f t="shared" si="715"/>
        <v>603614550</v>
      </c>
      <c r="BMY94" s="3" t="str">
        <f t="shared" si="716"/>
        <v/>
      </c>
      <c r="BND94" s="3" t="str">
        <f t="shared" si="717"/>
        <v/>
      </c>
      <c r="BNF94" s="6">
        <v>35153</v>
      </c>
      <c r="BNG94" s="1">
        <v>22.375</v>
      </c>
      <c r="BNH94" s="1">
        <v>55865200</v>
      </c>
      <c r="BNI94" s="3">
        <f t="shared" si="718"/>
        <v>1249983850</v>
      </c>
      <c r="BNK94" s="6">
        <v>35153</v>
      </c>
      <c r="BNL94" s="1">
        <v>25.625</v>
      </c>
      <c r="BNM94" s="1">
        <v>23171400</v>
      </c>
      <c r="BNN94" s="3">
        <f t="shared" si="719"/>
        <v>593767125</v>
      </c>
      <c r="BNP94" s="6">
        <v>35153</v>
      </c>
      <c r="BNQ94" s="1">
        <v>11.666700000000001</v>
      </c>
      <c r="BNR94" s="1">
        <v>313437000</v>
      </c>
      <c r="BNS94" s="3">
        <f t="shared" si="720"/>
        <v>3656775447.9000001</v>
      </c>
      <c r="BNX94" s="3" t="str">
        <f t="shared" si="721"/>
        <v/>
      </c>
      <c r="BNZ94" s="6">
        <v>35153</v>
      </c>
      <c r="BOA94" s="1">
        <v>6.625</v>
      </c>
      <c r="BOB94" s="1">
        <v>262194400</v>
      </c>
      <c r="BOC94" s="3">
        <f t="shared" si="722"/>
        <v>1737037900</v>
      </c>
      <c r="BOH94" s="3" t="str">
        <f t="shared" si="723"/>
        <v/>
      </c>
      <c r="BOJ94" s="6">
        <v>35153</v>
      </c>
      <c r="BOK94" s="1">
        <v>8.3373000000000008</v>
      </c>
      <c r="BOL94" s="1">
        <v>596778000</v>
      </c>
      <c r="BOM94" s="3">
        <f t="shared" si="724"/>
        <v>4975517219.4000006</v>
      </c>
      <c r="BOR94" s="3" t="str">
        <f t="shared" si="725"/>
        <v/>
      </c>
      <c r="BOW94" s="3" t="str">
        <f t="shared" si="726"/>
        <v/>
      </c>
      <c r="BPB94" s="3" t="str">
        <f t="shared" si="727"/>
        <v/>
      </c>
      <c r="BPG94" s="3" t="str">
        <f t="shared" si="728"/>
        <v/>
      </c>
      <c r="BPI94" s="6">
        <v>35153</v>
      </c>
      <c r="BPJ94" s="1">
        <v>3.8332999999999999</v>
      </c>
      <c r="BPK94" s="1">
        <v>201374100</v>
      </c>
      <c r="BPL94" s="3">
        <f t="shared" si="729"/>
        <v>771927337.52999997</v>
      </c>
      <c r="BPQ94" s="3" t="str">
        <f t="shared" si="730"/>
        <v/>
      </c>
      <c r="BPS94" s="6">
        <v>35153</v>
      </c>
      <c r="BPT94" s="1">
        <v>4.3593999999999999</v>
      </c>
      <c r="BPU94" s="1">
        <v>2963560800</v>
      </c>
      <c r="BPV94" s="3">
        <f t="shared" si="731"/>
        <v>12919346951.52</v>
      </c>
      <c r="BQA94" s="3" t="str">
        <f t="shared" si="732"/>
        <v/>
      </c>
      <c r="BQF94" s="3" t="str">
        <f t="shared" si="733"/>
        <v/>
      </c>
      <c r="BQK94" s="3" t="str">
        <f t="shared" si="734"/>
        <v/>
      </c>
      <c r="BQM94" s="6">
        <v>35153</v>
      </c>
      <c r="BQN94" s="1">
        <v>4.0820999999999996</v>
      </c>
      <c r="BQO94" s="1">
        <v>1220995312</v>
      </c>
      <c r="BQP94" s="3">
        <f t="shared" si="735"/>
        <v>4984224963.1151991</v>
      </c>
      <c r="BQU94" s="3" t="str">
        <f t="shared" si="736"/>
        <v/>
      </c>
      <c r="BQW94" s="6">
        <v>35153</v>
      </c>
      <c r="BQX94" s="1">
        <v>0.89839999999999998</v>
      </c>
      <c r="BQY94" s="1">
        <v>1181692800</v>
      </c>
      <c r="BQZ94" s="3">
        <f t="shared" si="737"/>
        <v>1061632811.52</v>
      </c>
      <c r="BRE94" s="3" t="str">
        <f t="shared" si="738"/>
        <v/>
      </c>
      <c r="BRG94" s="6">
        <v>35153</v>
      </c>
      <c r="BRH94" s="1">
        <v>5.1528</v>
      </c>
      <c r="BRI94" s="1">
        <v>6069998700</v>
      </c>
      <c r="BRJ94" s="3">
        <f t="shared" si="739"/>
        <v>31277489301.360001</v>
      </c>
      <c r="BRL94" s="6">
        <v>35153</v>
      </c>
      <c r="BRM94" s="1">
        <v>7.1093999999999999</v>
      </c>
      <c r="BRN94" s="1">
        <v>4915545600</v>
      </c>
      <c r="BRO94" s="3">
        <f t="shared" si="740"/>
        <v>34946579888.639999</v>
      </c>
      <c r="BRQ94" s="6">
        <v>35153</v>
      </c>
      <c r="BRR94" s="1">
        <v>3.4906999999999999</v>
      </c>
      <c r="BRS94" s="1">
        <v>3808077300</v>
      </c>
      <c r="BRT94" s="3">
        <f t="shared" si="741"/>
        <v>13292855431.110001</v>
      </c>
      <c r="BRV94" s="6">
        <v>35153</v>
      </c>
      <c r="BRW94" s="1">
        <v>28.0625</v>
      </c>
      <c r="BRX94" s="1">
        <v>164099000</v>
      </c>
      <c r="BRY94" s="3">
        <f t="shared" si="742"/>
        <v>4605028187.5</v>
      </c>
      <c r="BSD94" s="3" t="str">
        <f t="shared" si="743"/>
        <v/>
      </c>
      <c r="BSF94" s="6">
        <v>35153</v>
      </c>
      <c r="BSG94" s="1">
        <v>9.1875</v>
      </c>
      <c r="BSH94" s="1">
        <v>180387200</v>
      </c>
      <c r="BSI94" s="3">
        <f t="shared" si="744"/>
        <v>1657307400</v>
      </c>
      <c r="BSN94" s="3" t="str">
        <f t="shared" si="745"/>
        <v/>
      </c>
      <c r="BSS94" s="3" t="str">
        <f t="shared" si="746"/>
        <v/>
      </c>
      <c r="BSU94" s="6">
        <v>35153</v>
      </c>
      <c r="BSV94" s="1">
        <v>0.87719999999999998</v>
      </c>
      <c r="BSW94" s="1">
        <v>4573870000</v>
      </c>
      <c r="BSX94" s="3">
        <f t="shared" si="747"/>
        <v>4012198764</v>
      </c>
    </row>
    <row r="95" spans="5:1020 1025:1870" x14ac:dyDescent="0.2">
      <c r="E95" s="3" t="str">
        <f t="shared" si="374"/>
        <v/>
      </c>
      <c r="J95" s="3" t="str">
        <f t="shared" si="375"/>
        <v/>
      </c>
      <c r="O95" s="3" t="str">
        <f t="shared" si="376"/>
        <v/>
      </c>
      <c r="T95" s="3" t="str">
        <f t="shared" si="377"/>
        <v/>
      </c>
      <c r="Y95" s="3" t="str">
        <f t="shared" si="378"/>
        <v/>
      </c>
      <c r="AA95" s="6">
        <v>35062</v>
      </c>
      <c r="AB95" s="1">
        <v>11.250000999999999</v>
      </c>
      <c r="AC95" s="1">
        <v>628633</v>
      </c>
      <c r="AD95" s="3">
        <f t="shared" si="379"/>
        <v>7072121.878633</v>
      </c>
      <c r="AI95" s="3" t="str">
        <f t="shared" si="380"/>
        <v/>
      </c>
      <c r="AN95" s="3" t="str">
        <f t="shared" si="381"/>
        <v/>
      </c>
      <c r="AS95" s="3" t="str">
        <f t="shared" si="382"/>
        <v/>
      </c>
      <c r="AX95" s="3" t="str">
        <f t="shared" si="383"/>
        <v/>
      </c>
      <c r="BC95" s="3" t="str">
        <f t="shared" si="384"/>
        <v/>
      </c>
      <c r="BH95" s="3" t="str">
        <f t="shared" si="385"/>
        <v/>
      </c>
      <c r="BM95" s="3" t="str">
        <f t="shared" si="386"/>
        <v/>
      </c>
      <c r="BR95" s="3" t="str">
        <f t="shared" si="387"/>
        <v/>
      </c>
      <c r="BW95" s="3" t="str">
        <f t="shared" si="388"/>
        <v/>
      </c>
      <c r="CB95" s="3" t="str">
        <f t="shared" si="389"/>
        <v/>
      </c>
      <c r="CG95" s="3" t="str">
        <f t="shared" si="390"/>
        <v/>
      </c>
      <c r="CL95" s="3" t="str">
        <f t="shared" si="391"/>
        <v/>
      </c>
      <c r="CQ95" s="3" t="str">
        <f t="shared" si="392"/>
        <v/>
      </c>
      <c r="CV95" s="3" t="str">
        <f t="shared" si="393"/>
        <v/>
      </c>
      <c r="DA95" s="3" t="str">
        <f t="shared" si="394"/>
        <v/>
      </c>
      <c r="DC95" s="6">
        <v>35062</v>
      </c>
      <c r="DD95" s="1">
        <v>15.625</v>
      </c>
      <c r="DE95" s="1">
        <v>148460</v>
      </c>
      <c r="DF95" s="3">
        <f t="shared" si="395"/>
        <v>2319687.5</v>
      </c>
      <c r="DK95" s="3" t="str">
        <f t="shared" si="396"/>
        <v/>
      </c>
      <c r="DP95" s="3" t="str">
        <f t="shared" si="397"/>
        <v/>
      </c>
      <c r="DU95" s="3" t="str">
        <f t="shared" si="398"/>
        <v/>
      </c>
      <c r="DZ95" s="3" t="str">
        <f t="shared" si="399"/>
        <v/>
      </c>
      <c r="EE95" s="3" t="str">
        <f t="shared" si="400"/>
        <v/>
      </c>
      <c r="EG95" s="6">
        <v>35062</v>
      </c>
      <c r="EH95" s="1">
        <v>1529.9997000000001</v>
      </c>
      <c r="EI95" s="1">
        <v>18110</v>
      </c>
      <c r="EJ95" s="3">
        <f t="shared" si="401"/>
        <v>27708294.567000002</v>
      </c>
      <c r="EO95" s="3" t="str">
        <f t="shared" si="402"/>
        <v/>
      </c>
      <c r="ET95" s="3" t="str">
        <f t="shared" si="403"/>
        <v/>
      </c>
      <c r="EY95" s="3" t="str">
        <f t="shared" si="404"/>
        <v/>
      </c>
      <c r="FD95" s="3" t="str">
        <f t="shared" si="405"/>
        <v/>
      </c>
      <c r="FI95" s="3" t="str">
        <f t="shared" si="406"/>
        <v/>
      </c>
      <c r="FN95" s="3" t="str">
        <f t="shared" si="407"/>
        <v/>
      </c>
      <c r="FP95" s="6">
        <v>34698</v>
      </c>
      <c r="FQ95" s="1">
        <v>1.9997</v>
      </c>
      <c r="FR95" s="1">
        <v>47100</v>
      </c>
      <c r="FS95" s="3">
        <f t="shared" si="408"/>
        <v>94185.87</v>
      </c>
      <c r="FX95" s="3" t="str">
        <f t="shared" si="409"/>
        <v/>
      </c>
      <c r="GC95" s="3" t="str">
        <f t="shared" si="410"/>
        <v/>
      </c>
      <c r="GH95" s="3" t="str">
        <f t="shared" si="411"/>
        <v/>
      </c>
      <c r="GM95" s="3" t="str">
        <f t="shared" si="412"/>
        <v/>
      </c>
      <c r="GR95" s="3" t="str">
        <f t="shared" si="413"/>
        <v/>
      </c>
      <c r="GW95" s="3" t="str">
        <f t="shared" si="414"/>
        <v/>
      </c>
      <c r="HB95" s="3" t="str">
        <f t="shared" si="415"/>
        <v/>
      </c>
      <c r="HG95" s="3" t="str">
        <f t="shared" si="416"/>
        <v/>
      </c>
      <c r="HL95" s="3" t="str">
        <f t="shared" si="417"/>
        <v/>
      </c>
      <c r="HN95" s="6">
        <v>35062</v>
      </c>
      <c r="HO95" s="1">
        <v>8.4375</v>
      </c>
      <c r="HP95" s="1">
        <v>668800</v>
      </c>
      <c r="HQ95" s="3">
        <f t="shared" si="418"/>
        <v>5643000</v>
      </c>
      <c r="HS95" s="6">
        <v>35062</v>
      </c>
      <c r="HT95" s="1">
        <v>26.25</v>
      </c>
      <c r="HU95" s="1">
        <v>66629</v>
      </c>
      <c r="HV95" s="3">
        <f t="shared" si="419"/>
        <v>1749011.25</v>
      </c>
      <c r="IA95" s="3" t="str">
        <f t="shared" si="420"/>
        <v/>
      </c>
      <c r="IC95" s="6">
        <v>34971</v>
      </c>
      <c r="ID95" s="1">
        <v>256.25</v>
      </c>
      <c r="IE95" s="1">
        <v>14506</v>
      </c>
      <c r="IF95" s="3">
        <f t="shared" si="421"/>
        <v>3717162.5</v>
      </c>
      <c r="IK95" s="3" t="str">
        <f t="shared" si="422"/>
        <v/>
      </c>
      <c r="IP95" s="3" t="str">
        <f t="shared" si="423"/>
        <v/>
      </c>
      <c r="IU95" s="3" t="str">
        <f t="shared" si="424"/>
        <v/>
      </c>
      <c r="IZ95" s="3" t="str">
        <f t="shared" si="425"/>
        <v/>
      </c>
      <c r="JE95" s="3" t="str">
        <f t="shared" si="426"/>
        <v/>
      </c>
      <c r="JJ95" s="3" t="str">
        <f t="shared" si="427"/>
        <v/>
      </c>
      <c r="JO95" s="3" t="str">
        <f t="shared" si="428"/>
        <v/>
      </c>
      <c r="JT95" s="3" t="str">
        <f t="shared" si="429"/>
        <v/>
      </c>
      <c r="JY95" s="3" t="str">
        <f t="shared" si="430"/>
        <v/>
      </c>
      <c r="KA95" s="6">
        <v>33877</v>
      </c>
      <c r="KB95" s="1">
        <v>4.5</v>
      </c>
      <c r="KC95" s="1">
        <v>58500</v>
      </c>
      <c r="KD95" s="3">
        <f t="shared" si="431"/>
        <v>263250</v>
      </c>
      <c r="KI95" s="3" t="str">
        <f t="shared" si="432"/>
        <v/>
      </c>
      <c r="KN95" s="3" t="str">
        <f t="shared" si="433"/>
        <v/>
      </c>
      <c r="KS95" s="3" t="str">
        <f t="shared" si="434"/>
        <v/>
      </c>
      <c r="KX95" s="3" t="str">
        <f t="shared" si="435"/>
        <v/>
      </c>
      <c r="LC95" s="3" t="str">
        <f t="shared" si="436"/>
        <v/>
      </c>
      <c r="LH95" s="3" t="str">
        <f t="shared" si="437"/>
        <v/>
      </c>
      <c r="LM95" s="3" t="str">
        <f t="shared" si="438"/>
        <v/>
      </c>
      <c r="LO95" s="6">
        <v>34607</v>
      </c>
      <c r="LP95" s="1">
        <v>1.25</v>
      </c>
      <c r="LQ95" s="1">
        <v>415</v>
      </c>
      <c r="LR95" s="3">
        <f t="shared" si="439"/>
        <v>518.75</v>
      </c>
      <c r="LW95" s="3" t="str">
        <f t="shared" si="440"/>
        <v/>
      </c>
      <c r="MB95" s="3" t="str">
        <f t="shared" si="441"/>
        <v/>
      </c>
      <c r="MG95" s="3" t="str">
        <f t="shared" si="442"/>
        <v/>
      </c>
      <c r="ML95" s="3" t="str">
        <f t="shared" si="443"/>
        <v/>
      </c>
      <c r="MQ95" s="3" t="str">
        <f t="shared" si="444"/>
        <v/>
      </c>
      <c r="MV95" s="3" t="str">
        <f t="shared" si="445"/>
        <v/>
      </c>
      <c r="NA95" s="3" t="str">
        <f t="shared" si="446"/>
        <v/>
      </c>
      <c r="NF95" s="3" t="str">
        <f t="shared" si="447"/>
        <v/>
      </c>
      <c r="NK95" s="3" t="str">
        <f t="shared" si="448"/>
        <v/>
      </c>
      <c r="NP95" s="3" t="str">
        <f t="shared" si="449"/>
        <v/>
      </c>
      <c r="NU95" s="3" t="str">
        <f t="shared" si="450"/>
        <v/>
      </c>
      <c r="NZ95" s="3" t="str">
        <f t="shared" si="451"/>
        <v/>
      </c>
      <c r="OB95" s="6">
        <v>35062</v>
      </c>
      <c r="OC95" s="1">
        <v>8</v>
      </c>
      <c r="OD95" s="1">
        <v>147700</v>
      </c>
      <c r="OE95" s="3">
        <f t="shared" si="452"/>
        <v>1181600</v>
      </c>
      <c r="OG95" s="6">
        <v>35062</v>
      </c>
      <c r="OH95" s="1">
        <v>56.25</v>
      </c>
      <c r="OI95" s="1">
        <v>24744</v>
      </c>
      <c r="OJ95" s="3">
        <f t="shared" si="453"/>
        <v>1391850</v>
      </c>
      <c r="OO95" s="3" t="str">
        <f t="shared" si="454"/>
        <v/>
      </c>
      <c r="OQ95" s="6">
        <v>35062</v>
      </c>
      <c r="OR95" s="1">
        <v>2549.9998000000001</v>
      </c>
      <c r="OS95" s="1">
        <v>12248</v>
      </c>
      <c r="OT95" s="3">
        <f t="shared" si="455"/>
        <v>31232397.5504</v>
      </c>
      <c r="OY95" s="3" t="str">
        <f t="shared" si="456"/>
        <v/>
      </c>
      <c r="PD95" s="3" t="str">
        <f t="shared" si="457"/>
        <v/>
      </c>
      <c r="PI95" s="3" t="str">
        <f t="shared" si="458"/>
        <v/>
      </c>
      <c r="PK95" s="6">
        <v>34971</v>
      </c>
      <c r="PL95" s="1">
        <v>0.1875</v>
      </c>
      <c r="PM95" s="1">
        <v>33100</v>
      </c>
      <c r="PN95" s="3">
        <f t="shared" si="459"/>
        <v>6206.25</v>
      </c>
      <c r="PS95" s="3" t="str">
        <f t="shared" si="460"/>
        <v/>
      </c>
      <c r="PX95" s="3" t="str">
        <f t="shared" si="461"/>
        <v/>
      </c>
      <c r="QC95" s="3" t="str">
        <f t="shared" si="462"/>
        <v/>
      </c>
      <c r="QE95" s="6">
        <v>35062</v>
      </c>
      <c r="QF95" s="1">
        <v>1.3125</v>
      </c>
      <c r="QG95" s="1">
        <v>203700</v>
      </c>
      <c r="QH95" s="3">
        <f t="shared" si="463"/>
        <v>267356.25</v>
      </c>
      <c r="QM95" s="3" t="str">
        <f t="shared" si="464"/>
        <v/>
      </c>
      <c r="QR95" s="3" t="str">
        <f t="shared" si="465"/>
        <v/>
      </c>
      <c r="QW95" s="3" t="str">
        <f t="shared" si="466"/>
        <v/>
      </c>
      <c r="RB95" s="3" t="str">
        <f t="shared" si="467"/>
        <v/>
      </c>
      <c r="RG95" s="3" t="str">
        <f t="shared" si="468"/>
        <v/>
      </c>
      <c r="RL95" s="3" t="str">
        <f t="shared" si="469"/>
        <v/>
      </c>
      <c r="RQ95" s="3" t="str">
        <f t="shared" si="470"/>
        <v/>
      </c>
      <c r="RV95" s="3" t="str">
        <f t="shared" si="471"/>
        <v/>
      </c>
      <c r="SA95" s="3" t="str">
        <f t="shared" si="472"/>
        <v/>
      </c>
      <c r="SF95" s="3" t="str">
        <f t="shared" si="473"/>
        <v/>
      </c>
      <c r="SH95" s="6">
        <v>35062</v>
      </c>
      <c r="SI95" s="1">
        <v>30.3125</v>
      </c>
      <c r="SJ95" s="1">
        <v>67600</v>
      </c>
      <c r="SK95" s="3">
        <f t="shared" si="474"/>
        <v>2049125</v>
      </c>
      <c r="SP95" s="3" t="str">
        <f t="shared" si="475"/>
        <v/>
      </c>
      <c r="SU95" s="3" t="str">
        <f t="shared" si="476"/>
        <v/>
      </c>
      <c r="SZ95" s="3" t="str">
        <f t="shared" si="477"/>
        <v/>
      </c>
      <c r="TE95" s="3" t="str">
        <f t="shared" si="478"/>
        <v/>
      </c>
      <c r="TJ95" s="3" t="str">
        <f t="shared" si="479"/>
        <v/>
      </c>
      <c r="TO95" s="3" t="str">
        <f t="shared" si="480"/>
        <v/>
      </c>
      <c r="TT95" s="3" t="str">
        <f t="shared" si="481"/>
        <v/>
      </c>
      <c r="TY95" s="3" t="str">
        <f t="shared" si="482"/>
        <v/>
      </c>
      <c r="UD95" s="3" t="str">
        <f t="shared" si="483"/>
        <v/>
      </c>
      <c r="UI95" s="3" t="str">
        <f t="shared" si="484"/>
        <v/>
      </c>
      <c r="UN95" s="3" t="str">
        <f t="shared" si="485"/>
        <v/>
      </c>
      <c r="UP95" s="6">
        <v>35062</v>
      </c>
      <c r="UQ95" s="1">
        <v>6.4375</v>
      </c>
      <c r="UR95" s="1">
        <v>48400</v>
      </c>
      <c r="US95" s="3">
        <f t="shared" si="486"/>
        <v>311575</v>
      </c>
      <c r="UX95" s="3" t="str">
        <f t="shared" si="487"/>
        <v/>
      </c>
      <c r="VC95" s="3" t="str">
        <f t="shared" si="488"/>
        <v/>
      </c>
      <c r="VH95" s="3" t="str">
        <f t="shared" si="489"/>
        <v/>
      </c>
      <c r="VM95" s="3" t="str">
        <f t="shared" si="490"/>
        <v/>
      </c>
      <c r="VO95" s="6">
        <v>35062</v>
      </c>
      <c r="VP95" s="1">
        <v>1562.5</v>
      </c>
      <c r="VQ95" s="1">
        <v>2861</v>
      </c>
      <c r="VR95" s="3">
        <f t="shared" si="491"/>
        <v>4470312.5</v>
      </c>
      <c r="VW95" s="3" t="str">
        <f t="shared" si="492"/>
        <v/>
      </c>
      <c r="WB95" s="3" t="str">
        <f t="shared" si="493"/>
        <v/>
      </c>
      <c r="WG95" s="3" t="str">
        <f t="shared" si="494"/>
        <v/>
      </c>
      <c r="WL95" s="3" t="str">
        <f t="shared" si="495"/>
        <v/>
      </c>
      <c r="WQ95" s="3" t="str">
        <f t="shared" si="496"/>
        <v/>
      </c>
      <c r="WV95" s="3" t="str">
        <f t="shared" si="497"/>
        <v/>
      </c>
      <c r="WX95" s="6">
        <v>35062</v>
      </c>
      <c r="WY95" s="1">
        <v>15.625</v>
      </c>
      <c r="WZ95" s="1">
        <v>12608200</v>
      </c>
      <c r="XA95" s="3">
        <f t="shared" si="498"/>
        <v>197003125</v>
      </c>
      <c r="XF95" s="3" t="str">
        <f t="shared" si="499"/>
        <v/>
      </c>
      <c r="XK95" s="3" t="str">
        <f t="shared" si="500"/>
        <v/>
      </c>
      <c r="XP95" s="3" t="str">
        <f t="shared" si="501"/>
        <v/>
      </c>
      <c r="XU95" s="3" t="str">
        <f t="shared" si="502"/>
        <v/>
      </c>
      <c r="XW95" s="6">
        <v>35062</v>
      </c>
      <c r="XX95" s="1">
        <v>13300</v>
      </c>
      <c r="XY95" s="1">
        <v>6733</v>
      </c>
      <c r="XZ95" s="3">
        <f t="shared" si="503"/>
        <v>89548900</v>
      </c>
      <c r="YE95" s="3" t="str">
        <f t="shared" si="504"/>
        <v/>
      </c>
      <c r="YJ95" s="3" t="str">
        <f t="shared" si="505"/>
        <v/>
      </c>
      <c r="YO95" s="3" t="str">
        <f t="shared" si="506"/>
        <v/>
      </c>
      <c r="YT95" s="3" t="str">
        <f t="shared" si="507"/>
        <v/>
      </c>
      <c r="YY95" s="3" t="str">
        <f t="shared" si="508"/>
        <v/>
      </c>
      <c r="ZD95" s="3" t="str">
        <f t="shared" si="509"/>
        <v/>
      </c>
      <c r="ZI95" s="3" t="str">
        <f t="shared" si="510"/>
        <v/>
      </c>
      <c r="ZN95" s="3" t="str">
        <f t="shared" si="511"/>
        <v/>
      </c>
      <c r="ZS95" s="3" t="str">
        <f t="shared" si="512"/>
        <v/>
      </c>
      <c r="ZX95" s="3" t="str">
        <f t="shared" si="513"/>
        <v/>
      </c>
      <c r="AAC95" s="3" t="str">
        <f t="shared" si="514"/>
        <v/>
      </c>
      <c r="AAH95" s="3" t="str">
        <f t="shared" si="515"/>
        <v/>
      </c>
      <c r="AAM95" s="3" t="str">
        <f t="shared" si="516"/>
        <v/>
      </c>
      <c r="AAR95" s="3" t="str">
        <f t="shared" si="517"/>
        <v/>
      </c>
      <c r="AAW95" s="3" t="str">
        <f t="shared" si="518"/>
        <v/>
      </c>
      <c r="ABB95" s="3" t="str">
        <f t="shared" si="519"/>
        <v/>
      </c>
      <c r="ABG95" s="3" t="str">
        <f t="shared" si="520"/>
        <v/>
      </c>
      <c r="ABL95" s="3" t="str">
        <f t="shared" si="521"/>
        <v/>
      </c>
      <c r="ABN95" s="6">
        <v>35062</v>
      </c>
      <c r="ABO95" s="1">
        <v>6.625</v>
      </c>
      <c r="ABP95" s="1">
        <v>1356600</v>
      </c>
      <c r="ABQ95" s="3">
        <f t="shared" si="522"/>
        <v>8987475</v>
      </c>
      <c r="ABV95" s="3" t="str">
        <f t="shared" si="523"/>
        <v/>
      </c>
      <c r="ACA95" s="3" t="str">
        <f t="shared" si="524"/>
        <v/>
      </c>
      <c r="ACF95" s="3" t="str">
        <f t="shared" si="525"/>
        <v/>
      </c>
      <c r="ACK95" s="3" t="str">
        <f t="shared" si="526"/>
        <v/>
      </c>
      <c r="ACP95" s="3" t="str">
        <f t="shared" si="527"/>
        <v/>
      </c>
      <c r="ACU95" s="3" t="str">
        <f t="shared" si="528"/>
        <v/>
      </c>
      <c r="ACZ95" s="3" t="str">
        <f t="shared" si="529"/>
        <v/>
      </c>
      <c r="ADB95" s="6">
        <v>35062</v>
      </c>
      <c r="ADC95" s="1">
        <v>7.75</v>
      </c>
      <c r="ADD95" s="1">
        <v>6225100</v>
      </c>
      <c r="ADE95" s="3">
        <f t="shared" si="530"/>
        <v>48244525</v>
      </c>
      <c r="ADG95" s="6">
        <v>35062</v>
      </c>
      <c r="ADH95" s="1">
        <v>5.5</v>
      </c>
      <c r="ADI95" s="1">
        <v>9086800</v>
      </c>
      <c r="ADJ95" s="3">
        <f t="shared" si="531"/>
        <v>49977400</v>
      </c>
      <c r="ADO95" s="3" t="str">
        <f t="shared" si="532"/>
        <v/>
      </c>
      <c r="ADT95" s="3" t="str">
        <f t="shared" si="533"/>
        <v/>
      </c>
      <c r="ADY95" s="3" t="str">
        <f t="shared" si="534"/>
        <v/>
      </c>
      <c r="AED95" s="3" t="str">
        <f t="shared" si="535"/>
        <v/>
      </c>
      <c r="AEF95" s="6">
        <v>35062</v>
      </c>
      <c r="AEG95" s="1">
        <v>4.3970000000000002</v>
      </c>
      <c r="AEH95" s="1">
        <v>308844</v>
      </c>
      <c r="AEI95" s="3">
        <f t="shared" si="536"/>
        <v>1357987.068</v>
      </c>
      <c r="AEN95" s="3" t="str">
        <f t="shared" si="537"/>
        <v/>
      </c>
      <c r="AES95" s="3" t="str">
        <f t="shared" si="538"/>
        <v/>
      </c>
      <c r="AEX95" s="3" t="str">
        <f t="shared" si="539"/>
        <v/>
      </c>
      <c r="AEZ95" s="6">
        <v>35062</v>
      </c>
      <c r="AFA95" s="1">
        <v>5.0953999999999997</v>
      </c>
      <c r="AFB95" s="1">
        <v>25647000</v>
      </c>
      <c r="AFC95" s="3">
        <f t="shared" si="540"/>
        <v>130681723.8</v>
      </c>
      <c r="AFH95" s="3" t="str">
        <f t="shared" si="541"/>
        <v/>
      </c>
      <c r="AFM95" s="3" t="str">
        <f t="shared" si="542"/>
        <v/>
      </c>
      <c r="AFR95" s="3" t="str">
        <f t="shared" si="543"/>
        <v/>
      </c>
      <c r="AFW95" s="3" t="str">
        <f t="shared" si="544"/>
        <v/>
      </c>
      <c r="AGB95" s="3" t="str">
        <f t="shared" si="545"/>
        <v/>
      </c>
      <c r="AGG95" s="3" t="str">
        <f t="shared" si="546"/>
        <v/>
      </c>
      <c r="AGL95" s="3" t="str">
        <f t="shared" si="547"/>
        <v/>
      </c>
      <c r="AGQ95" s="3" t="str">
        <f t="shared" si="548"/>
        <v/>
      </c>
      <c r="AGV95" s="3" t="str">
        <f t="shared" si="549"/>
        <v/>
      </c>
      <c r="AHA95" s="3" t="str">
        <f t="shared" si="550"/>
        <v/>
      </c>
      <c r="AHF95" s="3" t="str">
        <f t="shared" si="551"/>
        <v/>
      </c>
      <c r="AHK95" s="3" t="str">
        <f t="shared" si="552"/>
        <v/>
      </c>
      <c r="AHP95" s="3" t="str">
        <f t="shared" si="553"/>
        <v/>
      </c>
      <c r="AHU95" s="3" t="str">
        <f t="shared" si="554"/>
        <v/>
      </c>
      <c r="AHZ95" s="3" t="str">
        <f t="shared" si="555"/>
        <v/>
      </c>
      <c r="AIE95" s="3" t="str">
        <f t="shared" si="556"/>
        <v/>
      </c>
      <c r="AIJ95" s="3" t="str">
        <f t="shared" si="557"/>
        <v/>
      </c>
      <c r="AIO95" s="3" t="str">
        <f t="shared" si="558"/>
        <v/>
      </c>
      <c r="AIT95" s="3" t="str">
        <f t="shared" si="559"/>
        <v/>
      </c>
      <c r="AIY95" s="3" t="str">
        <f t="shared" si="560"/>
        <v/>
      </c>
      <c r="AJD95" s="3" t="str">
        <f t="shared" si="561"/>
        <v/>
      </c>
      <c r="AJI95" s="3" t="str">
        <f t="shared" si="562"/>
        <v/>
      </c>
      <c r="AJN95" s="3" t="str">
        <f t="shared" si="563"/>
        <v/>
      </c>
      <c r="AJS95" s="3" t="str">
        <f t="shared" si="564"/>
        <v/>
      </c>
      <c r="AJX95" s="3" t="str">
        <f t="shared" si="565"/>
        <v/>
      </c>
      <c r="AKC95" s="3" t="str">
        <f t="shared" si="566"/>
        <v/>
      </c>
      <c r="AKH95" s="3" t="str">
        <f t="shared" si="567"/>
        <v/>
      </c>
      <c r="AKM95" s="3" t="str">
        <f t="shared" si="568"/>
        <v/>
      </c>
      <c r="AKR95" s="3" t="str">
        <f t="shared" si="569"/>
        <v/>
      </c>
      <c r="AKW95" s="3" t="str">
        <f t="shared" si="570"/>
        <v/>
      </c>
      <c r="ALB95" s="3" t="str">
        <f t="shared" si="571"/>
        <v/>
      </c>
      <c r="ALG95" s="3" t="str">
        <f t="shared" si="572"/>
        <v/>
      </c>
      <c r="ALI95" s="6">
        <v>35062</v>
      </c>
      <c r="ALJ95" s="1">
        <v>5.125</v>
      </c>
      <c r="ALK95" s="1">
        <v>10255300</v>
      </c>
      <c r="ALL95" s="3">
        <f t="shared" si="573"/>
        <v>52558412.5</v>
      </c>
      <c r="ALQ95" s="3" t="str">
        <f t="shared" si="574"/>
        <v/>
      </c>
      <c r="ALV95" s="3" t="str">
        <f t="shared" si="575"/>
        <v/>
      </c>
      <c r="AMA95" s="3" t="str">
        <f t="shared" si="576"/>
        <v/>
      </c>
      <c r="AMF95" s="3" t="str">
        <f t="shared" si="577"/>
        <v/>
      </c>
      <c r="AMK95" s="3" t="str">
        <f t="shared" si="578"/>
        <v/>
      </c>
      <c r="AMP95" s="3" t="str">
        <f t="shared" si="579"/>
        <v/>
      </c>
      <c r="AMU95" s="3" t="str">
        <f t="shared" si="580"/>
        <v/>
      </c>
      <c r="AMZ95" s="3" t="str">
        <f t="shared" si="581"/>
        <v/>
      </c>
      <c r="ANB95" s="6">
        <v>35062</v>
      </c>
      <c r="ANC95" s="1">
        <v>7.375</v>
      </c>
      <c r="AND95" s="1">
        <v>2078100</v>
      </c>
      <c r="ANE95" s="3">
        <f t="shared" si="582"/>
        <v>15325987.5</v>
      </c>
      <c r="ANJ95" s="3" t="str">
        <f t="shared" si="583"/>
        <v/>
      </c>
      <c r="ANO95" s="3" t="str">
        <f t="shared" si="584"/>
        <v/>
      </c>
      <c r="ANT95" s="3" t="str">
        <f t="shared" si="585"/>
        <v/>
      </c>
      <c r="ANY95" s="3" t="str">
        <f t="shared" si="586"/>
        <v/>
      </c>
      <c r="AOD95" s="3" t="str">
        <f t="shared" si="587"/>
        <v/>
      </c>
      <c r="AOI95" s="3" t="str">
        <f t="shared" si="588"/>
        <v/>
      </c>
      <c r="AOK95" s="6">
        <v>35062</v>
      </c>
      <c r="AOL95" s="1">
        <v>440</v>
      </c>
      <c r="AOM95" s="1">
        <v>50744</v>
      </c>
      <c r="AON95" s="3">
        <f t="shared" si="589"/>
        <v>22327360</v>
      </c>
      <c r="AOS95" s="3" t="str">
        <f t="shared" si="590"/>
        <v/>
      </c>
      <c r="AOX95" s="3" t="str">
        <f t="shared" si="591"/>
        <v/>
      </c>
      <c r="APC95" s="3" t="str">
        <f t="shared" si="592"/>
        <v/>
      </c>
      <c r="APH95" s="3" t="str">
        <f t="shared" si="593"/>
        <v/>
      </c>
      <c r="APM95" s="3" t="str">
        <f t="shared" si="594"/>
        <v/>
      </c>
      <c r="APR95" s="3" t="str">
        <f t="shared" si="595"/>
        <v/>
      </c>
      <c r="APW95" s="3" t="str">
        <f t="shared" si="596"/>
        <v/>
      </c>
      <c r="AQB95" s="3" t="str">
        <f t="shared" si="597"/>
        <v/>
      </c>
      <c r="AQG95" s="3" t="str">
        <f t="shared" si="598"/>
        <v/>
      </c>
      <c r="AQL95" s="3" t="str">
        <f t="shared" si="599"/>
        <v/>
      </c>
      <c r="AQQ95" s="3" t="str">
        <f t="shared" si="600"/>
        <v/>
      </c>
      <c r="AQS95" s="6">
        <v>35062</v>
      </c>
      <c r="AQT95" s="1">
        <v>7</v>
      </c>
      <c r="AQU95" s="1">
        <v>2488700</v>
      </c>
      <c r="AQV95" s="3">
        <f t="shared" si="601"/>
        <v>17420900</v>
      </c>
      <c r="ARA95" s="3" t="str">
        <f t="shared" si="602"/>
        <v/>
      </c>
      <c r="ARF95" s="3" t="str">
        <f t="shared" si="603"/>
        <v/>
      </c>
      <c r="ARK95" s="3" t="str">
        <f t="shared" si="604"/>
        <v/>
      </c>
      <c r="ARP95" s="3" t="str">
        <f t="shared" si="605"/>
        <v/>
      </c>
      <c r="ARU95" s="3" t="str">
        <f t="shared" si="606"/>
        <v/>
      </c>
      <c r="ARZ95" s="3" t="str">
        <f t="shared" si="607"/>
        <v/>
      </c>
      <c r="ASE95" s="3" t="str">
        <f t="shared" si="608"/>
        <v/>
      </c>
      <c r="ASJ95" s="3" t="str">
        <f t="shared" si="609"/>
        <v/>
      </c>
      <c r="ASO95" s="3" t="str">
        <f t="shared" si="610"/>
        <v/>
      </c>
      <c r="AST95" s="3" t="str">
        <f t="shared" si="611"/>
        <v/>
      </c>
      <c r="ASY95" s="3" t="str">
        <f t="shared" si="612"/>
        <v/>
      </c>
      <c r="ATD95" s="3" t="str">
        <f t="shared" si="613"/>
        <v/>
      </c>
      <c r="ATI95" s="3" t="str">
        <f t="shared" si="614"/>
        <v/>
      </c>
      <c r="ATN95" s="3" t="str">
        <f t="shared" si="615"/>
        <v/>
      </c>
      <c r="ATS95" s="3" t="str">
        <f t="shared" si="616"/>
        <v/>
      </c>
      <c r="ATX95" s="3" t="str">
        <f t="shared" si="617"/>
        <v/>
      </c>
      <c r="ATZ95" s="6">
        <v>35062</v>
      </c>
      <c r="AUA95" s="1">
        <v>6.2916999999999996</v>
      </c>
      <c r="AUB95" s="1">
        <v>438000</v>
      </c>
      <c r="AUC95" s="3">
        <f t="shared" si="618"/>
        <v>2755764.5999999996</v>
      </c>
      <c r="AUH95" s="3" t="str">
        <f t="shared" si="619"/>
        <v/>
      </c>
      <c r="AUM95" s="3" t="str">
        <f t="shared" si="620"/>
        <v/>
      </c>
      <c r="AUR95" s="3" t="str">
        <f t="shared" si="621"/>
        <v/>
      </c>
      <c r="AUW95" s="3" t="str">
        <f t="shared" si="622"/>
        <v/>
      </c>
      <c r="AVB95" s="3" t="str">
        <f t="shared" si="623"/>
        <v/>
      </c>
      <c r="AVG95" s="3" t="str">
        <f t="shared" si="624"/>
        <v/>
      </c>
      <c r="AVI95" s="6">
        <v>35062</v>
      </c>
      <c r="AVJ95" s="1">
        <v>6.0208000000000004</v>
      </c>
      <c r="AVK95" s="1">
        <v>3414000</v>
      </c>
      <c r="AVL95" s="3">
        <f t="shared" si="625"/>
        <v>20555011.200000003</v>
      </c>
      <c r="AVQ95" s="3" t="str">
        <f t="shared" si="626"/>
        <v/>
      </c>
      <c r="AVV95" s="3" t="str">
        <f t="shared" si="627"/>
        <v/>
      </c>
      <c r="AWA95" s="3" t="str">
        <f t="shared" si="628"/>
        <v/>
      </c>
      <c r="AWF95" s="3" t="str">
        <f t="shared" si="629"/>
        <v/>
      </c>
      <c r="AWK95" s="3" t="str">
        <f t="shared" si="630"/>
        <v/>
      </c>
      <c r="AWP95" s="3" t="str">
        <f t="shared" si="631"/>
        <v/>
      </c>
      <c r="AWU95" s="3" t="str">
        <f t="shared" si="632"/>
        <v/>
      </c>
      <c r="AWZ95" s="3" t="str">
        <f t="shared" si="633"/>
        <v/>
      </c>
      <c r="AXE95" s="3" t="str">
        <f t="shared" si="634"/>
        <v/>
      </c>
      <c r="AXG95" s="6">
        <v>35062</v>
      </c>
      <c r="AXH95" s="1">
        <v>1.6562999999999999</v>
      </c>
      <c r="AXI95" s="1">
        <v>2985600</v>
      </c>
      <c r="AXJ95" s="3">
        <f t="shared" si="635"/>
        <v>4945049.2799999993</v>
      </c>
      <c r="AXO95" s="3" t="str">
        <f t="shared" si="636"/>
        <v/>
      </c>
      <c r="AXT95" s="3" t="str">
        <f t="shared" si="637"/>
        <v/>
      </c>
      <c r="AXY95" s="3" t="str">
        <f t="shared" si="638"/>
        <v/>
      </c>
      <c r="AYD95" s="3" t="str">
        <f t="shared" si="639"/>
        <v/>
      </c>
      <c r="AYF95" s="6">
        <v>35062</v>
      </c>
      <c r="AYG95" s="1">
        <v>21.875</v>
      </c>
      <c r="AYH95" s="1">
        <v>63949200</v>
      </c>
      <c r="AYI95" s="3">
        <f t="shared" si="640"/>
        <v>1398888750</v>
      </c>
      <c r="AYN95" s="3" t="str">
        <f t="shared" si="641"/>
        <v/>
      </c>
      <c r="AYP95" s="6">
        <v>35062</v>
      </c>
      <c r="AYQ95" s="1">
        <v>8.1875</v>
      </c>
      <c r="AYR95" s="1">
        <v>1400400</v>
      </c>
      <c r="AYS95" s="3">
        <f t="shared" si="642"/>
        <v>11465775</v>
      </c>
      <c r="AYX95" s="3" t="str">
        <f t="shared" si="643"/>
        <v/>
      </c>
      <c r="AYZ95" s="6">
        <v>35062</v>
      </c>
      <c r="AZA95" s="1">
        <v>5.0812999999999997</v>
      </c>
      <c r="AZB95" s="1">
        <v>30138800</v>
      </c>
      <c r="AZC95" s="3">
        <f t="shared" si="644"/>
        <v>153144284.44</v>
      </c>
      <c r="AZH95" s="3" t="str">
        <f t="shared" si="645"/>
        <v/>
      </c>
      <c r="AZM95" s="3" t="str">
        <f t="shared" si="646"/>
        <v/>
      </c>
      <c r="AZR95" s="3" t="str">
        <f t="shared" si="647"/>
        <v/>
      </c>
      <c r="AZW95" s="3" t="str">
        <f t="shared" si="648"/>
        <v/>
      </c>
      <c r="BAB95" s="3" t="str">
        <f t="shared" si="649"/>
        <v/>
      </c>
      <c r="BAG95" s="3" t="str">
        <f t="shared" si="650"/>
        <v/>
      </c>
      <c r="BAL95" s="3" t="str">
        <f t="shared" si="651"/>
        <v/>
      </c>
      <c r="BAQ95" s="3" t="str">
        <f t="shared" si="652"/>
        <v/>
      </c>
      <c r="BAV95" s="3" t="str">
        <f t="shared" si="653"/>
        <v/>
      </c>
      <c r="BBA95" s="3" t="str">
        <f t="shared" si="654"/>
        <v/>
      </c>
      <c r="BBF95" s="3" t="str">
        <f t="shared" si="655"/>
        <v/>
      </c>
      <c r="BBK95" s="3" t="str">
        <f t="shared" si="656"/>
        <v/>
      </c>
      <c r="BBP95" s="3" t="str">
        <f t="shared" si="657"/>
        <v/>
      </c>
      <c r="BBU95" s="3" t="str">
        <f t="shared" si="658"/>
        <v/>
      </c>
      <c r="BBW95" s="6">
        <v>35062</v>
      </c>
      <c r="BBX95" s="1">
        <v>19.453099999999999</v>
      </c>
      <c r="BBY95" s="1">
        <v>24974938</v>
      </c>
      <c r="BBZ95" s="3">
        <f t="shared" si="659"/>
        <v>485839966.40779996</v>
      </c>
      <c r="BCE95" s="3" t="str">
        <f t="shared" si="660"/>
        <v/>
      </c>
      <c r="BCJ95" s="3" t="str">
        <f t="shared" si="661"/>
        <v/>
      </c>
      <c r="BCO95" s="3" t="str">
        <f t="shared" si="662"/>
        <v/>
      </c>
      <c r="BCT95" s="3" t="str">
        <f t="shared" si="663"/>
        <v/>
      </c>
      <c r="BCY95" s="3" t="str">
        <f t="shared" si="664"/>
        <v/>
      </c>
      <c r="BDD95" s="3" t="str">
        <f t="shared" si="665"/>
        <v/>
      </c>
      <c r="BDI95" s="3" t="str">
        <f t="shared" si="666"/>
        <v/>
      </c>
      <c r="BDN95" s="3" t="str">
        <f t="shared" si="667"/>
        <v/>
      </c>
      <c r="BDS95" s="3" t="str">
        <f t="shared" si="668"/>
        <v/>
      </c>
      <c r="BDU95" s="6">
        <v>35062</v>
      </c>
      <c r="BDV95" s="1">
        <v>4.875</v>
      </c>
      <c r="BDW95" s="1">
        <v>2303200</v>
      </c>
      <c r="BDX95" s="3">
        <f t="shared" si="669"/>
        <v>11228100</v>
      </c>
      <c r="BDZ95" s="6">
        <v>35062</v>
      </c>
      <c r="BEA95" s="1">
        <v>12.875</v>
      </c>
      <c r="BEB95" s="1">
        <v>177202300</v>
      </c>
      <c r="BEC95" s="3">
        <f t="shared" si="670"/>
        <v>2281479612.5</v>
      </c>
      <c r="BEH95" s="3" t="str">
        <f t="shared" si="671"/>
        <v/>
      </c>
      <c r="BEM95" s="3" t="str">
        <f t="shared" si="672"/>
        <v/>
      </c>
      <c r="BER95" s="3" t="str">
        <f t="shared" si="673"/>
        <v/>
      </c>
      <c r="BET95" s="6">
        <v>35062</v>
      </c>
      <c r="BEU95" s="1">
        <v>4.625</v>
      </c>
      <c r="BEV95" s="1">
        <v>62624800</v>
      </c>
      <c r="BEW95" s="3">
        <f t="shared" si="674"/>
        <v>289639700</v>
      </c>
      <c r="BEY95" s="6">
        <v>35062</v>
      </c>
      <c r="BEZ95" s="1">
        <v>7.6666999999999996</v>
      </c>
      <c r="BFA95" s="1">
        <v>2939625</v>
      </c>
      <c r="BFB95" s="3">
        <f t="shared" si="675"/>
        <v>22537222.987500001</v>
      </c>
      <c r="BFG95" s="3" t="str">
        <f t="shared" si="676"/>
        <v/>
      </c>
      <c r="BFL95" s="3" t="str">
        <f t="shared" si="677"/>
        <v/>
      </c>
      <c r="BFQ95" s="3" t="str">
        <f t="shared" si="678"/>
        <v/>
      </c>
      <c r="BFS95" s="6">
        <v>35062</v>
      </c>
      <c r="BFT95" s="1">
        <v>2.0091000000000001</v>
      </c>
      <c r="BFU95" s="1">
        <v>156956800</v>
      </c>
      <c r="BFV95" s="3">
        <f t="shared" si="679"/>
        <v>315341906.88</v>
      </c>
      <c r="BGA95" s="3" t="str">
        <f t="shared" si="680"/>
        <v/>
      </c>
      <c r="BGF95" s="3" t="str">
        <f t="shared" si="681"/>
        <v/>
      </c>
      <c r="BGK95" s="3" t="str">
        <f t="shared" si="682"/>
        <v/>
      </c>
      <c r="BGM95" s="6">
        <v>35062</v>
      </c>
      <c r="BGN95" s="1">
        <v>20.25</v>
      </c>
      <c r="BGO95" s="1">
        <v>23082800</v>
      </c>
      <c r="BGP95" s="3">
        <f t="shared" si="683"/>
        <v>467426700</v>
      </c>
      <c r="BGR95" s="6">
        <v>35062</v>
      </c>
      <c r="BGS95" s="1">
        <v>6.9791999999999996</v>
      </c>
      <c r="BGT95" s="1">
        <v>32746200</v>
      </c>
      <c r="BGU95" s="3">
        <f t="shared" si="684"/>
        <v>228542279.03999999</v>
      </c>
      <c r="BGZ95" s="3" t="str">
        <f t="shared" si="685"/>
        <v/>
      </c>
      <c r="BHE95" s="3" t="str">
        <f t="shared" si="686"/>
        <v/>
      </c>
      <c r="BHJ95" s="3" t="str">
        <f t="shared" si="687"/>
        <v/>
      </c>
      <c r="BHL95" s="6">
        <v>35062</v>
      </c>
      <c r="BHM95" s="1">
        <v>3.75</v>
      </c>
      <c r="BHN95" s="1">
        <v>41003200</v>
      </c>
      <c r="BHO95" s="3">
        <f t="shared" si="688"/>
        <v>153762000</v>
      </c>
      <c r="BHQ95" s="6">
        <v>35062</v>
      </c>
      <c r="BHR95" s="1">
        <v>4.8377999999999997</v>
      </c>
      <c r="BHS95" s="1">
        <v>54179600</v>
      </c>
      <c r="BHT95" s="3">
        <f t="shared" si="689"/>
        <v>262110068.88</v>
      </c>
      <c r="BHV95" s="6">
        <v>35062</v>
      </c>
      <c r="BHW95" s="1">
        <v>6</v>
      </c>
      <c r="BHX95" s="1">
        <v>10553600</v>
      </c>
      <c r="BHY95" s="3">
        <f t="shared" si="690"/>
        <v>63321600</v>
      </c>
      <c r="BID95" s="3" t="str">
        <f t="shared" si="691"/>
        <v/>
      </c>
      <c r="BII95" s="3" t="str">
        <f t="shared" si="692"/>
        <v/>
      </c>
      <c r="BIK95" s="6">
        <v>35062</v>
      </c>
      <c r="BIL95" s="1">
        <v>3.1042000000000001</v>
      </c>
      <c r="BIM95" s="1">
        <v>189846600</v>
      </c>
      <c r="BIN95" s="3">
        <f t="shared" si="693"/>
        <v>589321815.72000003</v>
      </c>
      <c r="BIP95" s="6">
        <v>35062</v>
      </c>
      <c r="BIQ95" s="1">
        <v>6.2222</v>
      </c>
      <c r="BIR95" s="1">
        <v>340366050</v>
      </c>
      <c r="BIS95" s="3">
        <f t="shared" si="694"/>
        <v>2117825636.3099999</v>
      </c>
      <c r="BIU95" s="6">
        <v>35062</v>
      </c>
      <c r="BIV95" s="1">
        <v>14</v>
      </c>
      <c r="BIW95" s="1">
        <v>65811450</v>
      </c>
      <c r="BIX95" s="3">
        <f t="shared" si="695"/>
        <v>921360300</v>
      </c>
      <c r="BIZ95" s="6">
        <v>35062</v>
      </c>
      <c r="BJA95" s="1">
        <v>2.5078</v>
      </c>
      <c r="BJB95" s="1">
        <v>135457600</v>
      </c>
      <c r="BJC95" s="3">
        <f t="shared" si="696"/>
        <v>339700569.28000003</v>
      </c>
      <c r="BJH95" s="3" t="str">
        <f t="shared" si="697"/>
        <v/>
      </c>
      <c r="BJJ95" s="6">
        <v>35062</v>
      </c>
      <c r="BJK95" s="1">
        <v>19</v>
      </c>
      <c r="BJL95" s="1">
        <v>44510400</v>
      </c>
      <c r="BJM95" s="3">
        <f t="shared" si="698"/>
        <v>845697600</v>
      </c>
      <c r="BJR95" s="3" t="str">
        <f t="shared" si="699"/>
        <v/>
      </c>
      <c r="BJT95" s="6">
        <v>35062</v>
      </c>
      <c r="BJU95" s="1">
        <v>8.25</v>
      </c>
      <c r="BJV95" s="1">
        <v>193266800</v>
      </c>
      <c r="BJW95" s="3">
        <f t="shared" si="700"/>
        <v>1594451100</v>
      </c>
      <c r="BKB95" s="3" t="str">
        <f t="shared" si="701"/>
        <v/>
      </c>
      <c r="BKG95" s="3" t="str">
        <f t="shared" si="702"/>
        <v/>
      </c>
      <c r="BKI95" s="6">
        <v>35062</v>
      </c>
      <c r="BKJ95" s="1">
        <v>9.625</v>
      </c>
      <c r="BKK95" s="1">
        <v>185587200</v>
      </c>
      <c r="BKL95" s="3">
        <f t="shared" si="703"/>
        <v>1786276800</v>
      </c>
      <c r="BKQ95" s="3" t="str">
        <f t="shared" si="704"/>
        <v/>
      </c>
      <c r="BKV95" s="3" t="str">
        <f t="shared" si="705"/>
        <v/>
      </c>
      <c r="BKX95" s="6">
        <v>35062</v>
      </c>
      <c r="BKY95" s="1">
        <v>17.905999999999999</v>
      </c>
      <c r="BKZ95" s="1">
        <v>25376800</v>
      </c>
      <c r="BLA95" s="3">
        <f t="shared" si="706"/>
        <v>454396980.79999995</v>
      </c>
      <c r="BLC95" s="6">
        <v>35062</v>
      </c>
      <c r="BLD95" s="1">
        <v>13.0313</v>
      </c>
      <c r="BLE95" s="1">
        <v>151687200</v>
      </c>
      <c r="BLF95" s="3">
        <f t="shared" si="707"/>
        <v>1976681409.3599999</v>
      </c>
      <c r="BLH95" s="6">
        <v>35062</v>
      </c>
      <c r="BLI95" s="1">
        <v>19.25</v>
      </c>
      <c r="BLJ95" s="1">
        <v>730800</v>
      </c>
      <c r="BLK95" s="3">
        <f t="shared" si="708"/>
        <v>14067900</v>
      </c>
      <c r="BLM95" s="6">
        <v>35062</v>
      </c>
      <c r="BLN95" s="1">
        <v>7.625</v>
      </c>
      <c r="BLO95" s="1">
        <v>486718000</v>
      </c>
      <c r="BLP95" s="3">
        <f t="shared" si="709"/>
        <v>3711224750</v>
      </c>
      <c r="BLR95" s="6">
        <v>35062</v>
      </c>
      <c r="BLS95" s="1">
        <v>2.9062999999999999</v>
      </c>
      <c r="BLT95" s="1">
        <v>746757600</v>
      </c>
      <c r="BLU95" s="3">
        <f t="shared" si="710"/>
        <v>2170301612.8800001</v>
      </c>
      <c r="BLZ95" s="3" t="str">
        <f t="shared" si="711"/>
        <v/>
      </c>
      <c r="BME95" s="3" t="str">
        <f t="shared" si="712"/>
        <v/>
      </c>
      <c r="BMJ95" s="3" t="str">
        <f t="shared" si="713"/>
        <v/>
      </c>
      <c r="BML95" s="6">
        <v>35062</v>
      </c>
      <c r="BMM95" s="1">
        <v>5.5972</v>
      </c>
      <c r="BMN95" s="1">
        <v>54271800</v>
      </c>
      <c r="BMO95" s="3">
        <f t="shared" si="714"/>
        <v>303770118.95999998</v>
      </c>
      <c r="BMQ95" s="6">
        <v>35062</v>
      </c>
      <c r="BMR95" s="1">
        <v>8.9375</v>
      </c>
      <c r="BMS95" s="1">
        <v>56798400</v>
      </c>
      <c r="BMT95" s="3">
        <f t="shared" si="715"/>
        <v>507635700</v>
      </c>
      <c r="BMY95" s="3" t="str">
        <f t="shared" si="716"/>
        <v/>
      </c>
      <c r="BND95" s="3" t="str">
        <f t="shared" si="717"/>
        <v/>
      </c>
      <c r="BNF95" s="6">
        <v>35062</v>
      </c>
      <c r="BNG95" s="1">
        <v>28.375</v>
      </c>
      <c r="BNH95" s="1">
        <v>39362300</v>
      </c>
      <c r="BNI95" s="3">
        <f t="shared" si="718"/>
        <v>1116905262.5</v>
      </c>
      <c r="BNK95" s="6">
        <v>35062</v>
      </c>
      <c r="BNL95" s="1">
        <v>25.312999999999999</v>
      </c>
      <c r="BNM95" s="1">
        <v>14680400</v>
      </c>
      <c r="BNN95" s="3">
        <f t="shared" si="719"/>
        <v>371604965.19999999</v>
      </c>
      <c r="BNP95" s="6">
        <v>35062</v>
      </c>
      <c r="BNQ95" s="1">
        <v>15.25</v>
      </c>
      <c r="BNR95" s="1">
        <v>244659000</v>
      </c>
      <c r="BNS95" s="3">
        <f t="shared" si="720"/>
        <v>3731049750</v>
      </c>
      <c r="BNX95" s="3" t="str">
        <f t="shared" si="721"/>
        <v/>
      </c>
      <c r="BNZ95" s="6">
        <v>35062</v>
      </c>
      <c r="BOA95" s="1">
        <v>6.5312999999999999</v>
      </c>
      <c r="BOB95" s="1">
        <v>335315600</v>
      </c>
      <c r="BOC95" s="3">
        <f t="shared" si="722"/>
        <v>2190046778.2799997</v>
      </c>
      <c r="BOH95" s="3" t="str">
        <f t="shared" si="723"/>
        <v/>
      </c>
      <c r="BOJ95" s="6">
        <v>35062</v>
      </c>
      <c r="BOK95" s="1">
        <v>7.4183000000000003</v>
      </c>
      <c r="BOL95" s="1">
        <v>554474400</v>
      </c>
      <c r="BOM95" s="3">
        <f t="shared" si="724"/>
        <v>4113257441.52</v>
      </c>
      <c r="BOR95" s="3" t="str">
        <f t="shared" si="725"/>
        <v/>
      </c>
      <c r="BOW95" s="3" t="str">
        <f t="shared" si="726"/>
        <v/>
      </c>
      <c r="BPB95" s="3" t="str">
        <f t="shared" si="727"/>
        <v/>
      </c>
      <c r="BPG95" s="3" t="str">
        <f t="shared" si="728"/>
        <v/>
      </c>
      <c r="BPI95" s="6">
        <v>35062</v>
      </c>
      <c r="BPJ95" s="1">
        <v>2.9815</v>
      </c>
      <c r="BPK95" s="1">
        <v>272170800</v>
      </c>
      <c r="BPL95" s="3">
        <f t="shared" si="729"/>
        <v>811477240.20000005</v>
      </c>
      <c r="BPQ95" s="3" t="str">
        <f t="shared" si="730"/>
        <v/>
      </c>
      <c r="BPS95" s="6">
        <v>35062</v>
      </c>
      <c r="BPT95" s="1">
        <v>4.9218999999999999</v>
      </c>
      <c r="BPU95" s="1">
        <v>2543805600</v>
      </c>
      <c r="BPV95" s="3">
        <f t="shared" si="731"/>
        <v>12520356782.639999</v>
      </c>
      <c r="BQA95" s="3" t="str">
        <f t="shared" si="732"/>
        <v/>
      </c>
      <c r="BQF95" s="3" t="str">
        <f t="shared" si="733"/>
        <v/>
      </c>
      <c r="BQK95" s="3" t="str">
        <f t="shared" si="734"/>
        <v/>
      </c>
      <c r="BQM95" s="6">
        <v>35062</v>
      </c>
      <c r="BQN95" s="1">
        <v>7.8478000000000003</v>
      </c>
      <c r="BQO95" s="1">
        <v>810494922</v>
      </c>
      <c r="BQP95" s="3">
        <f t="shared" si="735"/>
        <v>6360602048.8716002</v>
      </c>
      <c r="BQU95" s="3" t="str">
        <f t="shared" si="736"/>
        <v/>
      </c>
      <c r="BQW95" s="6">
        <v>35062</v>
      </c>
      <c r="BQX95" s="1">
        <v>1</v>
      </c>
      <c r="BQY95" s="1">
        <v>663459200</v>
      </c>
      <c r="BQZ95" s="3">
        <f t="shared" si="737"/>
        <v>663459200</v>
      </c>
      <c r="BRE95" s="3" t="str">
        <f t="shared" si="738"/>
        <v/>
      </c>
      <c r="BRG95" s="6">
        <v>35062</v>
      </c>
      <c r="BRH95" s="1">
        <v>4.1458000000000004</v>
      </c>
      <c r="BRI95" s="1">
        <v>6326463600</v>
      </c>
      <c r="BRJ95" s="3">
        <f t="shared" si="739"/>
        <v>26228252792.880001</v>
      </c>
      <c r="BRL95" s="6">
        <v>35062</v>
      </c>
      <c r="BRM95" s="1">
        <v>7.0937999999999999</v>
      </c>
      <c r="BRN95" s="1">
        <v>4623680000</v>
      </c>
      <c r="BRO95" s="3">
        <f t="shared" si="740"/>
        <v>32799461184</v>
      </c>
      <c r="BRQ95" s="6">
        <v>35062</v>
      </c>
      <c r="BRR95" s="1">
        <v>3.1389</v>
      </c>
      <c r="BRS95" s="1">
        <v>3263325300</v>
      </c>
      <c r="BRT95" s="3">
        <f t="shared" si="741"/>
        <v>10243251784.17</v>
      </c>
      <c r="BRV95" s="6">
        <v>35062</v>
      </c>
      <c r="BRW95" s="1">
        <v>26.1875</v>
      </c>
      <c r="BRX95" s="1">
        <v>128912800</v>
      </c>
      <c r="BRY95" s="3">
        <f t="shared" si="742"/>
        <v>3375903950</v>
      </c>
      <c r="BSD95" s="3" t="str">
        <f t="shared" si="743"/>
        <v/>
      </c>
      <c r="BSF95" s="6">
        <v>35062</v>
      </c>
      <c r="BSG95" s="1">
        <v>8.25</v>
      </c>
      <c r="BSH95" s="1">
        <v>184334800</v>
      </c>
      <c r="BSI95" s="3">
        <f t="shared" si="744"/>
        <v>1520762100</v>
      </c>
      <c r="BSN95" s="3" t="str">
        <f t="shared" si="745"/>
        <v/>
      </c>
      <c r="BSS95" s="3" t="str">
        <f t="shared" si="746"/>
        <v/>
      </c>
      <c r="BSU95" s="6">
        <v>35062</v>
      </c>
      <c r="BSV95" s="1">
        <v>1.1384000000000001</v>
      </c>
      <c r="BSW95" s="1">
        <v>4481153600</v>
      </c>
      <c r="BSX95" s="3">
        <f t="shared" si="747"/>
        <v>5101345258.2400007</v>
      </c>
    </row>
    <row r="96" spans="5:1020 1025:1870" x14ac:dyDescent="0.2">
      <c r="E96" s="3" t="str">
        <f t="shared" si="374"/>
        <v/>
      </c>
      <c r="J96" s="3" t="str">
        <f t="shared" si="375"/>
        <v/>
      </c>
      <c r="O96" s="3" t="str">
        <f t="shared" si="376"/>
        <v/>
      </c>
      <c r="T96" s="3" t="str">
        <f t="shared" si="377"/>
        <v/>
      </c>
      <c r="Y96" s="3" t="str">
        <f t="shared" si="378"/>
        <v/>
      </c>
      <c r="AA96" s="6">
        <v>34971</v>
      </c>
      <c r="AB96" s="1">
        <v>14.812500999999999</v>
      </c>
      <c r="AC96" s="1">
        <v>1425467</v>
      </c>
      <c r="AD96" s="3">
        <f t="shared" si="379"/>
        <v>21114731.362966999</v>
      </c>
      <c r="AI96" s="3" t="str">
        <f t="shared" si="380"/>
        <v/>
      </c>
      <c r="AN96" s="3" t="str">
        <f t="shared" si="381"/>
        <v/>
      </c>
      <c r="AS96" s="3" t="str">
        <f t="shared" si="382"/>
        <v/>
      </c>
      <c r="AX96" s="3" t="str">
        <f t="shared" si="383"/>
        <v/>
      </c>
      <c r="BC96" s="3" t="str">
        <f t="shared" si="384"/>
        <v/>
      </c>
      <c r="BH96" s="3" t="str">
        <f t="shared" si="385"/>
        <v/>
      </c>
      <c r="BM96" s="3" t="str">
        <f t="shared" si="386"/>
        <v/>
      </c>
      <c r="BR96" s="3" t="str">
        <f t="shared" si="387"/>
        <v/>
      </c>
      <c r="BW96" s="3" t="str">
        <f t="shared" si="388"/>
        <v/>
      </c>
      <c r="CB96" s="3" t="str">
        <f t="shared" si="389"/>
        <v/>
      </c>
      <c r="CG96" s="3" t="str">
        <f t="shared" si="390"/>
        <v/>
      </c>
      <c r="CL96" s="3" t="str">
        <f t="shared" si="391"/>
        <v/>
      </c>
      <c r="CQ96" s="3" t="str">
        <f t="shared" si="392"/>
        <v/>
      </c>
      <c r="CV96" s="3" t="str">
        <f t="shared" si="393"/>
        <v/>
      </c>
      <c r="DA96" s="3" t="str">
        <f t="shared" si="394"/>
        <v/>
      </c>
      <c r="DC96" s="6">
        <v>34971</v>
      </c>
      <c r="DD96" s="1">
        <v>17.5</v>
      </c>
      <c r="DE96" s="1">
        <v>202910</v>
      </c>
      <c r="DF96" s="3">
        <f t="shared" si="395"/>
        <v>3550925</v>
      </c>
      <c r="DK96" s="3" t="str">
        <f t="shared" si="396"/>
        <v/>
      </c>
      <c r="DP96" s="3" t="str">
        <f t="shared" si="397"/>
        <v/>
      </c>
      <c r="DU96" s="3" t="str">
        <f t="shared" si="398"/>
        <v/>
      </c>
      <c r="DZ96" s="3" t="str">
        <f t="shared" si="399"/>
        <v/>
      </c>
      <c r="EE96" s="3" t="str">
        <f t="shared" si="400"/>
        <v/>
      </c>
      <c r="EG96" s="6">
        <v>34971</v>
      </c>
      <c r="EH96" s="1">
        <v>1664.9997000000001</v>
      </c>
      <c r="EI96" s="1">
        <v>18278</v>
      </c>
      <c r="EJ96" s="3">
        <f t="shared" si="401"/>
        <v>30432864.516600002</v>
      </c>
      <c r="EO96" s="3" t="str">
        <f t="shared" si="402"/>
        <v/>
      </c>
      <c r="ET96" s="3" t="str">
        <f t="shared" si="403"/>
        <v/>
      </c>
      <c r="EY96" s="3" t="str">
        <f t="shared" si="404"/>
        <v/>
      </c>
      <c r="FD96" s="3" t="str">
        <f t="shared" si="405"/>
        <v/>
      </c>
      <c r="FI96" s="3" t="str">
        <f t="shared" si="406"/>
        <v/>
      </c>
      <c r="FN96" s="3" t="str">
        <f t="shared" si="407"/>
        <v/>
      </c>
      <c r="FP96" s="6">
        <v>34607</v>
      </c>
      <c r="FQ96" s="1">
        <v>18.125</v>
      </c>
      <c r="FR96" s="1">
        <v>104960</v>
      </c>
      <c r="FS96" s="3">
        <f t="shared" si="408"/>
        <v>1902400</v>
      </c>
      <c r="FX96" s="3" t="str">
        <f t="shared" si="409"/>
        <v/>
      </c>
      <c r="GC96" s="3" t="str">
        <f t="shared" si="410"/>
        <v/>
      </c>
      <c r="GH96" s="3" t="str">
        <f t="shared" si="411"/>
        <v/>
      </c>
      <c r="GM96" s="3" t="str">
        <f t="shared" si="412"/>
        <v/>
      </c>
      <c r="GR96" s="3" t="str">
        <f t="shared" si="413"/>
        <v/>
      </c>
      <c r="GW96" s="3" t="str">
        <f t="shared" si="414"/>
        <v/>
      </c>
      <c r="HB96" s="3" t="str">
        <f t="shared" si="415"/>
        <v/>
      </c>
      <c r="HG96" s="3" t="str">
        <f t="shared" si="416"/>
        <v/>
      </c>
      <c r="HL96" s="3" t="str">
        <f t="shared" si="417"/>
        <v/>
      </c>
      <c r="HN96" s="6">
        <v>34971</v>
      </c>
      <c r="HO96" s="1">
        <v>9.375</v>
      </c>
      <c r="HP96" s="1">
        <v>1129400</v>
      </c>
      <c r="HQ96" s="3">
        <f t="shared" si="418"/>
        <v>10588125</v>
      </c>
      <c r="HS96" s="6">
        <v>34971</v>
      </c>
      <c r="HT96" s="1">
        <v>35.875</v>
      </c>
      <c r="HU96" s="1">
        <v>37757</v>
      </c>
      <c r="HV96" s="3">
        <f t="shared" si="419"/>
        <v>1354532.375</v>
      </c>
      <c r="IA96" s="3" t="str">
        <f t="shared" si="420"/>
        <v/>
      </c>
      <c r="IC96" s="6">
        <v>34880</v>
      </c>
      <c r="ID96" s="1">
        <v>306.25</v>
      </c>
      <c r="IE96" s="1">
        <v>32374</v>
      </c>
      <c r="IF96" s="3">
        <f t="shared" si="421"/>
        <v>9914537.5</v>
      </c>
      <c r="IK96" s="3" t="str">
        <f t="shared" si="422"/>
        <v/>
      </c>
      <c r="IP96" s="3" t="str">
        <f t="shared" si="423"/>
        <v/>
      </c>
      <c r="IU96" s="3" t="str">
        <f t="shared" si="424"/>
        <v/>
      </c>
      <c r="IZ96" s="3" t="str">
        <f t="shared" si="425"/>
        <v/>
      </c>
      <c r="JE96" s="3" t="str">
        <f t="shared" si="426"/>
        <v/>
      </c>
      <c r="JJ96" s="3" t="str">
        <f t="shared" si="427"/>
        <v/>
      </c>
      <c r="JO96" s="3" t="str">
        <f t="shared" si="428"/>
        <v/>
      </c>
      <c r="JT96" s="3" t="str">
        <f t="shared" si="429"/>
        <v/>
      </c>
      <c r="JY96" s="3" t="str">
        <f t="shared" si="430"/>
        <v/>
      </c>
      <c r="KA96" s="6">
        <v>33785</v>
      </c>
      <c r="KB96" s="1">
        <v>5.25</v>
      </c>
      <c r="KC96" s="1">
        <v>108000</v>
      </c>
      <c r="KD96" s="3">
        <f t="shared" si="431"/>
        <v>567000</v>
      </c>
      <c r="KI96" s="3" t="str">
        <f t="shared" si="432"/>
        <v/>
      </c>
      <c r="KN96" s="3" t="str">
        <f t="shared" si="433"/>
        <v/>
      </c>
      <c r="KS96" s="3" t="str">
        <f t="shared" si="434"/>
        <v/>
      </c>
      <c r="KX96" s="3" t="str">
        <f t="shared" si="435"/>
        <v/>
      </c>
      <c r="LC96" s="3" t="str">
        <f t="shared" si="436"/>
        <v/>
      </c>
      <c r="LH96" s="3" t="str">
        <f t="shared" si="437"/>
        <v/>
      </c>
      <c r="LM96" s="3" t="str">
        <f t="shared" si="438"/>
        <v/>
      </c>
      <c r="LO96" s="6">
        <v>34515</v>
      </c>
      <c r="LP96" s="1">
        <v>2.6</v>
      </c>
      <c r="LQ96" s="1">
        <v>1180</v>
      </c>
      <c r="LR96" s="3">
        <f t="shared" si="439"/>
        <v>3068</v>
      </c>
      <c r="LW96" s="3" t="str">
        <f t="shared" si="440"/>
        <v/>
      </c>
      <c r="MB96" s="3" t="str">
        <f t="shared" si="441"/>
        <v/>
      </c>
      <c r="MG96" s="3" t="str">
        <f t="shared" si="442"/>
        <v/>
      </c>
      <c r="ML96" s="3" t="str">
        <f t="shared" si="443"/>
        <v/>
      </c>
      <c r="MQ96" s="3" t="str">
        <f t="shared" si="444"/>
        <v/>
      </c>
      <c r="MV96" s="3" t="str">
        <f t="shared" si="445"/>
        <v/>
      </c>
      <c r="NA96" s="3" t="str">
        <f t="shared" si="446"/>
        <v/>
      </c>
      <c r="NF96" s="3" t="str">
        <f t="shared" si="447"/>
        <v/>
      </c>
      <c r="NK96" s="3" t="str">
        <f t="shared" si="448"/>
        <v/>
      </c>
      <c r="NP96" s="3" t="str">
        <f t="shared" si="449"/>
        <v/>
      </c>
      <c r="NU96" s="3" t="str">
        <f t="shared" si="450"/>
        <v/>
      </c>
      <c r="NZ96" s="3" t="str">
        <f t="shared" si="451"/>
        <v/>
      </c>
      <c r="OB96" s="6">
        <v>34971</v>
      </c>
      <c r="OC96" s="1">
        <v>8.75</v>
      </c>
      <c r="OD96" s="1">
        <v>102200</v>
      </c>
      <c r="OE96" s="3">
        <f t="shared" si="452"/>
        <v>894250</v>
      </c>
      <c r="OG96" s="6">
        <v>34971</v>
      </c>
      <c r="OH96" s="1">
        <v>96.875</v>
      </c>
      <c r="OI96" s="1">
        <v>31200</v>
      </c>
      <c r="OJ96" s="3">
        <f t="shared" si="453"/>
        <v>3022500</v>
      </c>
      <c r="OO96" s="3" t="str">
        <f t="shared" si="454"/>
        <v/>
      </c>
      <c r="OQ96" s="6">
        <v>34971</v>
      </c>
      <c r="OR96" s="1">
        <v>1589.9999</v>
      </c>
      <c r="OS96" s="1">
        <v>3431</v>
      </c>
      <c r="OT96" s="3">
        <f t="shared" si="455"/>
        <v>5455289.6568999998</v>
      </c>
      <c r="OY96" s="3" t="str">
        <f t="shared" si="456"/>
        <v/>
      </c>
      <c r="PD96" s="3" t="str">
        <f t="shared" si="457"/>
        <v/>
      </c>
      <c r="PI96" s="3" t="str">
        <f t="shared" si="458"/>
        <v/>
      </c>
      <c r="PK96" s="6">
        <v>34880</v>
      </c>
      <c r="PL96" s="1">
        <v>0.1875</v>
      </c>
      <c r="PM96" s="1">
        <v>600</v>
      </c>
      <c r="PN96" s="3">
        <f t="shared" si="459"/>
        <v>112.5</v>
      </c>
      <c r="PS96" s="3" t="str">
        <f t="shared" si="460"/>
        <v/>
      </c>
      <c r="PX96" s="3" t="str">
        <f t="shared" si="461"/>
        <v/>
      </c>
      <c r="QC96" s="3" t="str">
        <f t="shared" si="462"/>
        <v/>
      </c>
      <c r="QE96" s="6">
        <v>34971</v>
      </c>
      <c r="QF96" s="1">
        <v>1.5</v>
      </c>
      <c r="QG96" s="1">
        <v>305900</v>
      </c>
      <c r="QH96" s="3">
        <f t="shared" si="463"/>
        <v>458850</v>
      </c>
      <c r="QM96" s="3" t="str">
        <f t="shared" si="464"/>
        <v/>
      </c>
      <c r="QR96" s="3" t="str">
        <f t="shared" si="465"/>
        <v/>
      </c>
      <c r="QW96" s="3" t="str">
        <f t="shared" si="466"/>
        <v/>
      </c>
      <c r="RB96" s="3" t="str">
        <f t="shared" si="467"/>
        <v/>
      </c>
      <c r="RG96" s="3" t="str">
        <f t="shared" si="468"/>
        <v/>
      </c>
      <c r="RL96" s="3" t="str">
        <f t="shared" si="469"/>
        <v/>
      </c>
      <c r="RQ96" s="3" t="str">
        <f t="shared" si="470"/>
        <v/>
      </c>
      <c r="RV96" s="3" t="str">
        <f t="shared" si="471"/>
        <v/>
      </c>
      <c r="SA96" s="3" t="str">
        <f t="shared" si="472"/>
        <v/>
      </c>
      <c r="SF96" s="3" t="str">
        <f t="shared" si="473"/>
        <v/>
      </c>
      <c r="SH96" s="6">
        <v>34971</v>
      </c>
      <c r="SI96" s="1">
        <v>61.25</v>
      </c>
      <c r="SJ96" s="1">
        <v>75280</v>
      </c>
      <c r="SK96" s="3">
        <f t="shared" si="474"/>
        <v>4610900</v>
      </c>
      <c r="SP96" s="3" t="str">
        <f t="shared" si="475"/>
        <v/>
      </c>
      <c r="SU96" s="3" t="str">
        <f t="shared" si="476"/>
        <v/>
      </c>
      <c r="SZ96" s="3" t="str">
        <f t="shared" si="477"/>
        <v/>
      </c>
      <c r="TE96" s="3" t="str">
        <f t="shared" si="478"/>
        <v/>
      </c>
      <c r="TJ96" s="3" t="str">
        <f t="shared" si="479"/>
        <v/>
      </c>
      <c r="TO96" s="3" t="str">
        <f t="shared" si="480"/>
        <v/>
      </c>
      <c r="TT96" s="3" t="str">
        <f t="shared" si="481"/>
        <v/>
      </c>
      <c r="TY96" s="3" t="str">
        <f t="shared" si="482"/>
        <v/>
      </c>
      <c r="UD96" s="3" t="str">
        <f t="shared" si="483"/>
        <v/>
      </c>
      <c r="UI96" s="3" t="str">
        <f t="shared" si="484"/>
        <v/>
      </c>
      <c r="UN96" s="3" t="str">
        <f t="shared" si="485"/>
        <v/>
      </c>
      <c r="UP96" s="6">
        <v>34971</v>
      </c>
      <c r="UQ96" s="1">
        <v>6.3125</v>
      </c>
      <c r="UR96" s="1">
        <v>111200</v>
      </c>
      <c r="US96" s="3">
        <f t="shared" si="486"/>
        <v>701950</v>
      </c>
      <c r="UX96" s="3" t="str">
        <f t="shared" si="487"/>
        <v/>
      </c>
      <c r="VC96" s="3" t="str">
        <f t="shared" si="488"/>
        <v/>
      </c>
      <c r="VH96" s="3" t="str">
        <f t="shared" si="489"/>
        <v/>
      </c>
      <c r="VM96" s="3" t="str">
        <f t="shared" si="490"/>
        <v/>
      </c>
      <c r="VO96" s="6">
        <v>34971</v>
      </c>
      <c r="VP96" s="1">
        <v>1843.75</v>
      </c>
      <c r="VQ96" s="1">
        <v>3574</v>
      </c>
      <c r="VR96" s="3">
        <f t="shared" si="491"/>
        <v>6589562.5</v>
      </c>
      <c r="VW96" s="3" t="str">
        <f t="shared" si="492"/>
        <v/>
      </c>
      <c r="WB96" s="3" t="str">
        <f t="shared" si="493"/>
        <v/>
      </c>
      <c r="WG96" s="3" t="str">
        <f t="shared" si="494"/>
        <v/>
      </c>
      <c r="WL96" s="3" t="str">
        <f t="shared" si="495"/>
        <v/>
      </c>
      <c r="WQ96" s="3" t="str">
        <f t="shared" si="496"/>
        <v/>
      </c>
      <c r="WV96" s="3" t="str">
        <f t="shared" si="497"/>
        <v/>
      </c>
      <c r="WX96" s="6">
        <v>34971</v>
      </c>
      <c r="WY96" s="1">
        <v>10.3125</v>
      </c>
      <c r="WZ96" s="1">
        <v>12467800</v>
      </c>
      <c r="XA96" s="3">
        <f t="shared" si="498"/>
        <v>128574187.5</v>
      </c>
      <c r="XF96" s="3" t="str">
        <f t="shared" si="499"/>
        <v/>
      </c>
      <c r="XK96" s="3" t="str">
        <f t="shared" si="500"/>
        <v/>
      </c>
      <c r="XP96" s="3" t="str">
        <f t="shared" si="501"/>
        <v/>
      </c>
      <c r="XU96" s="3" t="str">
        <f t="shared" si="502"/>
        <v/>
      </c>
      <c r="XW96" s="6">
        <v>34971</v>
      </c>
      <c r="XX96" s="1">
        <v>16000</v>
      </c>
      <c r="XY96" s="1">
        <v>11385</v>
      </c>
      <c r="XZ96" s="3">
        <f t="shared" si="503"/>
        <v>182160000</v>
      </c>
      <c r="YE96" s="3" t="str">
        <f t="shared" si="504"/>
        <v/>
      </c>
      <c r="YJ96" s="3" t="str">
        <f t="shared" si="505"/>
        <v/>
      </c>
      <c r="YO96" s="3" t="str">
        <f t="shared" si="506"/>
        <v/>
      </c>
      <c r="YT96" s="3" t="str">
        <f t="shared" si="507"/>
        <v/>
      </c>
      <c r="YY96" s="3" t="str">
        <f t="shared" si="508"/>
        <v/>
      </c>
      <c r="ZD96" s="3" t="str">
        <f t="shared" si="509"/>
        <v/>
      </c>
      <c r="ZI96" s="3" t="str">
        <f t="shared" si="510"/>
        <v/>
      </c>
      <c r="ZN96" s="3" t="str">
        <f t="shared" si="511"/>
        <v/>
      </c>
      <c r="ZS96" s="3" t="str">
        <f t="shared" si="512"/>
        <v/>
      </c>
      <c r="ZX96" s="3" t="str">
        <f t="shared" si="513"/>
        <v/>
      </c>
      <c r="AAC96" s="3" t="str">
        <f t="shared" si="514"/>
        <v/>
      </c>
      <c r="AAH96" s="3" t="str">
        <f t="shared" si="515"/>
        <v/>
      </c>
      <c r="AAM96" s="3" t="str">
        <f t="shared" si="516"/>
        <v/>
      </c>
      <c r="AAR96" s="3" t="str">
        <f t="shared" si="517"/>
        <v/>
      </c>
      <c r="AAW96" s="3" t="str">
        <f t="shared" si="518"/>
        <v/>
      </c>
      <c r="ABB96" s="3" t="str">
        <f t="shared" si="519"/>
        <v/>
      </c>
      <c r="ABG96" s="3" t="str">
        <f t="shared" si="520"/>
        <v/>
      </c>
      <c r="ABL96" s="3" t="str">
        <f t="shared" si="521"/>
        <v/>
      </c>
      <c r="ABQ96" s="3" t="str">
        <f t="shared" si="522"/>
        <v/>
      </c>
      <c r="ABV96" s="3" t="str">
        <f t="shared" si="523"/>
        <v/>
      </c>
      <c r="ACA96" s="3" t="str">
        <f t="shared" si="524"/>
        <v/>
      </c>
      <c r="ACF96" s="3" t="str">
        <f t="shared" si="525"/>
        <v/>
      </c>
      <c r="ACK96" s="3" t="str">
        <f t="shared" si="526"/>
        <v/>
      </c>
      <c r="ACP96" s="3" t="str">
        <f t="shared" si="527"/>
        <v/>
      </c>
      <c r="ACU96" s="3" t="str">
        <f t="shared" si="528"/>
        <v/>
      </c>
      <c r="ACZ96" s="3" t="str">
        <f t="shared" si="529"/>
        <v/>
      </c>
      <c r="ADB96" s="6">
        <v>34971</v>
      </c>
      <c r="ADC96" s="1">
        <v>5.25</v>
      </c>
      <c r="ADD96" s="1">
        <v>5609800</v>
      </c>
      <c r="ADE96" s="3">
        <f t="shared" si="530"/>
        <v>29451450</v>
      </c>
      <c r="ADG96" s="6">
        <v>34971</v>
      </c>
      <c r="ADH96" s="1">
        <v>9</v>
      </c>
      <c r="ADI96" s="1">
        <v>4344000</v>
      </c>
      <c r="ADJ96" s="3">
        <f t="shared" si="531"/>
        <v>39096000</v>
      </c>
      <c r="ADO96" s="3" t="str">
        <f t="shared" si="532"/>
        <v/>
      </c>
      <c r="ADT96" s="3" t="str">
        <f t="shared" si="533"/>
        <v/>
      </c>
      <c r="ADY96" s="3" t="str">
        <f t="shared" si="534"/>
        <v/>
      </c>
      <c r="AED96" s="3" t="str">
        <f t="shared" si="535"/>
        <v/>
      </c>
      <c r="AEF96" s="6">
        <v>34971</v>
      </c>
      <c r="AEG96" s="1">
        <v>4.0830000000000002</v>
      </c>
      <c r="AEH96" s="1">
        <v>73231</v>
      </c>
      <c r="AEI96" s="3">
        <f t="shared" si="536"/>
        <v>299002.17300000001</v>
      </c>
      <c r="AEN96" s="3" t="str">
        <f t="shared" si="537"/>
        <v/>
      </c>
      <c r="AES96" s="3" t="str">
        <f t="shared" si="538"/>
        <v/>
      </c>
      <c r="AEX96" s="3" t="str">
        <f t="shared" si="539"/>
        <v/>
      </c>
      <c r="AEZ96" s="6">
        <v>34971</v>
      </c>
      <c r="AFA96" s="1">
        <v>7.8646000000000003</v>
      </c>
      <c r="AFB96" s="1">
        <v>22741400</v>
      </c>
      <c r="AFC96" s="3">
        <f t="shared" si="540"/>
        <v>178852014.44</v>
      </c>
      <c r="AFH96" s="3" t="str">
        <f t="shared" si="541"/>
        <v/>
      </c>
      <c r="AFM96" s="3" t="str">
        <f t="shared" si="542"/>
        <v/>
      </c>
      <c r="AFR96" s="3" t="str">
        <f t="shared" si="543"/>
        <v/>
      </c>
      <c r="AFW96" s="3" t="str">
        <f t="shared" si="544"/>
        <v/>
      </c>
      <c r="AGB96" s="3" t="str">
        <f t="shared" si="545"/>
        <v/>
      </c>
      <c r="AGG96" s="3" t="str">
        <f t="shared" si="546"/>
        <v/>
      </c>
      <c r="AGL96" s="3" t="str">
        <f t="shared" si="547"/>
        <v/>
      </c>
      <c r="AGQ96" s="3" t="str">
        <f t="shared" si="548"/>
        <v/>
      </c>
      <c r="AGV96" s="3" t="str">
        <f t="shared" si="549"/>
        <v/>
      </c>
      <c r="AHA96" s="3" t="str">
        <f t="shared" si="550"/>
        <v/>
      </c>
      <c r="AHF96" s="3" t="str">
        <f t="shared" si="551"/>
        <v/>
      </c>
      <c r="AHK96" s="3" t="str">
        <f t="shared" si="552"/>
        <v/>
      </c>
      <c r="AHP96" s="3" t="str">
        <f t="shared" si="553"/>
        <v/>
      </c>
      <c r="AHU96" s="3" t="str">
        <f t="shared" si="554"/>
        <v/>
      </c>
      <c r="AHZ96" s="3" t="str">
        <f t="shared" si="555"/>
        <v/>
      </c>
      <c r="AIE96" s="3" t="str">
        <f t="shared" si="556"/>
        <v/>
      </c>
      <c r="AIJ96" s="3" t="str">
        <f t="shared" si="557"/>
        <v/>
      </c>
      <c r="AIO96" s="3" t="str">
        <f t="shared" si="558"/>
        <v/>
      </c>
      <c r="AIT96" s="3" t="str">
        <f t="shared" si="559"/>
        <v/>
      </c>
      <c r="AIY96" s="3" t="str">
        <f t="shared" si="560"/>
        <v/>
      </c>
      <c r="AJD96" s="3" t="str">
        <f t="shared" si="561"/>
        <v/>
      </c>
      <c r="AJI96" s="3" t="str">
        <f t="shared" si="562"/>
        <v/>
      </c>
      <c r="AJN96" s="3" t="str">
        <f t="shared" si="563"/>
        <v/>
      </c>
      <c r="AJS96" s="3" t="str">
        <f t="shared" si="564"/>
        <v/>
      </c>
      <c r="AJX96" s="3" t="str">
        <f t="shared" si="565"/>
        <v/>
      </c>
      <c r="AKC96" s="3" t="str">
        <f t="shared" si="566"/>
        <v/>
      </c>
      <c r="AKH96" s="3" t="str">
        <f t="shared" si="567"/>
        <v/>
      </c>
      <c r="AKM96" s="3" t="str">
        <f t="shared" si="568"/>
        <v/>
      </c>
      <c r="AKR96" s="3" t="str">
        <f t="shared" si="569"/>
        <v/>
      </c>
      <c r="AKW96" s="3" t="str">
        <f t="shared" si="570"/>
        <v/>
      </c>
      <c r="ALB96" s="3" t="str">
        <f t="shared" si="571"/>
        <v/>
      </c>
      <c r="ALG96" s="3" t="str">
        <f t="shared" si="572"/>
        <v/>
      </c>
      <c r="ALI96" s="6">
        <v>34971</v>
      </c>
      <c r="ALJ96" s="1">
        <v>8.5</v>
      </c>
      <c r="ALK96" s="1">
        <v>10180900</v>
      </c>
      <c r="ALL96" s="3">
        <f t="shared" si="573"/>
        <v>86537650</v>
      </c>
      <c r="ALQ96" s="3" t="str">
        <f t="shared" si="574"/>
        <v/>
      </c>
      <c r="ALV96" s="3" t="str">
        <f t="shared" si="575"/>
        <v/>
      </c>
      <c r="AMA96" s="3" t="str">
        <f t="shared" si="576"/>
        <v/>
      </c>
      <c r="AMF96" s="3" t="str">
        <f t="shared" si="577"/>
        <v/>
      </c>
      <c r="AMK96" s="3" t="str">
        <f t="shared" si="578"/>
        <v/>
      </c>
      <c r="AMP96" s="3" t="str">
        <f t="shared" si="579"/>
        <v/>
      </c>
      <c r="AMU96" s="3" t="str">
        <f t="shared" si="580"/>
        <v/>
      </c>
      <c r="AMZ96" s="3" t="str">
        <f t="shared" si="581"/>
        <v/>
      </c>
      <c r="ANB96" s="6">
        <v>34971</v>
      </c>
      <c r="ANC96" s="1">
        <v>9</v>
      </c>
      <c r="AND96" s="1">
        <v>5546700</v>
      </c>
      <c r="ANE96" s="3">
        <f t="shared" si="582"/>
        <v>49920300</v>
      </c>
      <c r="ANJ96" s="3" t="str">
        <f t="shared" si="583"/>
        <v/>
      </c>
      <c r="ANO96" s="3" t="str">
        <f t="shared" si="584"/>
        <v/>
      </c>
      <c r="ANT96" s="3" t="str">
        <f t="shared" si="585"/>
        <v/>
      </c>
      <c r="ANY96" s="3" t="str">
        <f t="shared" si="586"/>
        <v/>
      </c>
      <c r="AOD96" s="3" t="str">
        <f t="shared" si="587"/>
        <v/>
      </c>
      <c r="AOI96" s="3" t="str">
        <f t="shared" si="588"/>
        <v/>
      </c>
      <c r="AOK96" s="6">
        <v>34971</v>
      </c>
      <c r="AOL96" s="1">
        <v>575</v>
      </c>
      <c r="AOM96" s="1">
        <v>54891</v>
      </c>
      <c r="AON96" s="3">
        <f t="shared" si="589"/>
        <v>31562325</v>
      </c>
      <c r="AOS96" s="3" t="str">
        <f t="shared" si="590"/>
        <v/>
      </c>
      <c r="AOX96" s="3" t="str">
        <f t="shared" si="591"/>
        <v/>
      </c>
      <c r="APC96" s="3" t="str">
        <f t="shared" si="592"/>
        <v/>
      </c>
      <c r="APH96" s="3" t="str">
        <f t="shared" si="593"/>
        <v/>
      </c>
      <c r="APM96" s="3" t="str">
        <f t="shared" si="594"/>
        <v/>
      </c>
      <c r="APR96" s="3" t="str">
        <f t="shared" si="595"/>
        <v/>
      </c>
      <c r="APW96" s="3" t="str">
        <f t="shared" si="596"/>
        <v/>
      </c>
      <c r="AQB96" s="3" t="str">
        <f t="shared" si="597"/>
        <v/>
      </c>
      <c r="AQG96" s="3" t="str">
        <f t="shared" si="598"/>
        <v/>
      </c>
      <c r="AQL96" s="3" t="str">
        <f t="shared" si="599"/>
        <v/>
      </c>
      <c r="AQQ96" s="3" t="str">
        <f t="shared" si="600"/>
        <v/>
      </c>
      <c r="AQS96" s="6">
        <v>34971</v>
      </c>
      <c r="AQT96" s="1">
        <v>8.875</v>
      </c>
      <c r="AQU96" s="1">
        <v>4567100</v>
      </c>
      <c r="AQV96" s="3">
        <f t="shared" si="601"/>
        <v>40533012.5</v>
      </c>
      <c r="ARA96" s="3" t="str">
        <f t="shared" si="602"/>
        <v/>
      </c>
      <c r="ARF96" s="3" t="str">
        <f t="shared" si="603"/>
        <v/>
      </c>
      <c r="ARK96" s="3" t="str">
        <f t="shared" si="604"/>
        <v/>
      </c>
      <c r="ARP96" s="3" t="str">
        <f t="shared" si="605"/>
        <v/>
      </c>
      <c r="ARU96" s="3" t="str">
        <f t="shared" si="606"/>
        <v/>
      </c>
      <c r="ARZ96" s="3" t="str">
        <f t="shared" si="607"/>
        <v/>
      </c>
      <c r="ASE96" s="3" t="str">
        <f t="shared" si="608"/>
        <v/>
      </c>
      <c r="ASJ96" s="3" t="str">
        <f t="shared" si="609"/>
        <v/>
      </c>
      <c r="ASO96" s="3" t="str">
        <f t="shared" si="610"/>
        <v/>
      </c>
      <c r="AST96" s="3" t="str">
        <f t="shared" si="611"/>
        <v/>
      </c>
      <c r="ASY96" s="3" t="str">
        <f t="shared" si="612"/>
        <v/>
      </c>
      <c r="ATD96" s="3" t="str">
        <f t="shared" si="613"/>
        <v/>
      </c>
      <c r="ATI96" s="3" t="str">
        <f t="shared" si="614"/>
        <v/>
      </c>
      <c r="ATN96" s="3" t="str">
        <f t="shared" si="615"/>
        <v/>
      </c>
      <c r="ATS96" s="3" t="str">
        <f t="shared" si="616"/>
        <v/>
      </c>
      <c r="ATX96" s="3" t="str">
        <f t="shared" si="617"/>
        <v/>
      </c>
      <c r="ATZ96" s="6">
        <v>34971</v>
      </c>
      <c r="AUA96" s="1">
        <v>6.2083000000000004</v>
      </c>
      <c r="AUB96" s="1">
        <v>251400</v>
      </c>
      <c r="AUC96" s="3">
        <f t="shared" si="618"/>
        <v>1560766.62</v>
      </c>
      <c r="AUH96" s="3" t="str">
        <f t="shared" si="619"/>
        <v/>
      </c>
      <c r="AUM96" s="3" t="str">
        <f t="shared" si="620"/>
        <v/>
      </c>
      <c r="AUR96" s="3" t="str">
        <f t="shared" si="621"/>
        <v/>
      </c>
      <c r="AUW96" s="3" t="str">
        <f t="shared" si="622"/>
        <v/>
      </c>
      <c r="AVB96" s="3" t="str">
        <f t="shared" si="623"/>
        <v/>
      </c>
      <c r="AVG96" s="3" t="str">
        <f t="shared" si="624"/>
        <v/>
      </c>
      <c r="AVI96" s="6">
        <v>34971</v>
      </c>
      <c r="AVJ96" s="1">
        <v>6.0833000000000004</v>
      </c>
      <c r="AVK96" s="1">
        <v>5137800</v>
      </c>
      <c r="AVL96" s="3">
        <f t="shared" si="625"/>
        <v>31254778.740000002</v>
      </c>
      <c r="AVQ96" s="3" t="str">
        <f t="shared" si="626"/>
        <v/>
      </c>
      <c r="AVV96" s="3" t="str">
        <f t="shared" si="627"/>
        <v/>
      </c>
      <c r="AWA96" s="3" t="str">
        <f t="shared" si="628"/>
        <v/>
      </c>
      <c r="AWF96" s="3" t="str">
        <f t="shared" si="629"/>
        <v/>
      </c>
      <c r="AWK96" s="3" t="str">
        <f t="shared" si="630"/>
        <v/>
      </c>
      <c r="AWP96" s="3" t="str">
        <f t="shared" si="631"/>
        <v/>
      </c>
      <c r="AWU96" s="3" t="str">
        <f t="shared" si="632"/>
        <v/>
      </c>
      <c r="AWZ96" s="3" t="str">
        <f t="shared" si="633"/>
        <v/>
      </c>
      <c r="AXE96" s="3" t="str">
        <f t="shared" si="634"/>
        <v/>
      </c>
      <c r="AXG96" s="6">
        <v>34971</v>
      </c>
      <c r="AXH96" s="1">
        <v>1.7187999999999999</v>
      </c>
      <c r="AXI96" s="1">
        <v>5757200</v>
      </c>
      <c r="AXJ96" s="3">
        <f t="shared" si="635"/>
        <v>9895475.3599999994</v>
      </c>
      <c r="AXO96" s="3" t="str">
        <f t="shared" si="636"/>
        <v/>
      </c>
      <c r="AXT96" s="3" t="str">
        <f t="shared" si="637"/>
        <v/>
      </c>
      <c r="AXY96" s="3" t="str">
        <f t="shared" si="638"/>
        <v/>
      </c>
      <c r="AYD96" s="3" t="str">
        <f t="shared" si="639"/>
        <v/>
      </c>
      <c r="AYF96" s="6">
        <v>34971</v>
      </c>
      <c r="AYG96" s="1">
        <v>17.906300000000002</v>
      </c>
      <c r="AYH96" s="1">
        <v>46766000</v>
      </c>
      <c r="AYI96" s="3">
        <f t="shared" si="640"/>
        <v>837406025.80000007</v>
      </c>
      <c r="AYN96" s="3" t="str">
        <f t="shared" si="641"/>
        <v/>
      </c>
      <c r="AYP96" s="6">
        <v>34971</v>
      </c>
      <c r="AYQ96" s="1">
        <v>8.2187999999999999</v>
      </c>
      <c r="AYR96" s="1">
        <v>1252400</v>
      </c>
      <c r="AYS96" s="3">
        <f t="shared" si="642"/>
        <v>10293225.119999999</v>
      </c>
      <c r="AYX96" s="3" t="str">
        <f t="shared" si="643"/>
        <v/>
      </c>
      <c r="AYZ96" s="6">
        <v>34971</v>
      </c>
      <c r="AZA96" s="1">
        <v>5.0102000000000002</v>
      </c>
      <c r="AZB96" s="1">
        <v>27788000</v>
      </c>
      <c r="AZC96" s="3">
        <f t="shared" si="644"/>
        <v>139223437.59999999</v>
      </c>
      <c r="AZH96" s="3" t="str">
        <f t="shared" si="645"/>
        <v/>
      </c>
      <c r="AZM96" s="3" t="str">
        <f t="shared" si="646"/>
        <v/>
      </c>
      <c r="AZR96" s="3" t="str">
        <f t="shared" si="647"/>
        <v/>
      </c>
      <c r="AZW96" s="3" t="str">
        <f t="shared" si="648"/>
        <v/>
      </c>
      <c r="BAB96" s="3" t="str">
        <f t="shared" si="649"/>
        <v/>
      </c>
      <c r="BAG96" s="3" t="str">
        <f t="shared" si="650"/>
        <v/>
      </c>
      <c r="BAL96" s="3" t="str">
        <f t="shared" si="651"/>
        <v/>
      </c>
      <c r="BAQ96" s="3" t="str">
        <f t="shared" si="652"/>
        <v/>
      </c>
      <c r="BAV96" s="3" t="str">
        <f t="shared" si="653"/>
        <v/>
      </c>
      <c r="BBA96" s="3" t="str">
        <f t="shared" si="654"/>
        <v/>
      </c>
      <c r="BBF96" s="3" t="str">
        <f t="shared" si="655"/>
        <v/>
      </c>
      <c r="BBK96" s="3" t="str">
        <f t="shared" si="656"/>
        <v/>
      </c>
      <c r="BBP96" s="3" t="str">
        <f t="shared" si="657"/>
        <v/>
      </c>
      <c r="BBU96" s="3" t="str">
        <f t="shared" si="658"/>
        <v/>
      </c>
      <c r="BBW96" s="6">
        <v>34971</v>
      </c>
      <c r="BBX96" s="1">
        <v>17.906199999999998</v>
      </c>
      <c r="BBY96" s="1">
        <v>19446937</v>
      </c>
      <c r="BBZ96" s="3">
        <f t="shared" si="659"/>
        <v>348220743.30939996</v>
      </c>
      <c r="BCE96" s="3" t="str">
        <f t="shared" si="660"/>
        <v/>
      </c>
      <c r="BCJ96" s="3" t="str">
        <f t="shared" si="661"/>
        <v/>
      </c>
      <c r="BCO96" s="3" t="str">
        <f t="shared" si="662"/>
        <v/>
      </c>
      <c r="BCT96" s="3" t="str">
        <f t="shared" si="663"/>
        <v/>
      </c>
      <c r="BCY96" s="3" t="str">
        <f t="shared" si="664"/>
        <v/>
      </c>
      <c r="BDD96" s="3" t="str">
        <f t="shared" si="665"/>
        <v/>
      </c>
      <c r="BDI96" s="3" t="str">
        <f t="shared" si="666"/>
        <v/>
      </c>
      <c r="BDN96" s="3" t="str">
        <f t="shared" si="667"/>
        <v/>
      </c>
      <c r="BDS96" s="3" t="str">
        <f t="shared" si="668"/>
        <v/>
      </c>
      <c r="BDU96" s="6">
        <v>34971</v>
      </c>
      <c r="BDV96" s="1">
        <v>6</v>
      </c>
      <c r="BDW96" s="1">
        <v>2079600</v>
      </c>
      <c r="BDX96" s="3">
        <f t="shared" si="669"/>
        <v>12477600</v>
      </c>
      <c r="BDZ96" s="6">
        <v>34971</v>
      </c>
      <c r="BEA96" s="1">
        <v>25</v>
      </c>
      <c r="BEB96" s="1">
        <v>273534100</v>
      </c>
      <c r="BEC96" s="3">
        <f t="shared" si="670"/>
        <v>6838352500</v>
      </c>
      <c r="BEH96" s="3" t="str">
        <f t="shared" si="671"/>
        <v/>
      </c>
      <c r="BEM96" s="3" t="str">
        <f t="shared" si="672"/>
        <v/>
      </c>
      <c r="BER96" s="3" t="str">
        <f t="shared" si="673"/>
        <v/>
      </c>
      <c r="BET96" s="6">
        <v>34971</v>
      </c>
      <c r="BEU96" s="1">
        <v>5.1875</v>
      </c>
      <c r="BEV96" s="1">
        <v>68370000</v>
      </c>
      <c r="BEW96" s="3">
        <f t="shared" si="674"/>
        <v>354669375</v>
      </c>
      <c r="BEY96" s="6">
        <v>34971</v>
      </c>
      <c r="BEZ96" s="1">
        <v>8.5926000000000009</v>
      </c>
      <c r="BFA96" s="1">
        <v>6129675</v>
      </c>
      <c r="BFB96" s="3">
        <f t="shared" si="675"/>
        <v>52669845.405000009</v>
      </c>
      <c r="BFG96" s="3" t="str">
        <f t="shared" si="676"/>
        <v/>
      </c>
      <c r="BFL96" s="3" t="str">
        <f t="shared" si="677"/>
        <v/>
      </c>
      <c r="BFQ96" s="3" t="str">
        <f t="shared" si="678"/>
        <v/>
      </c>
      <c r="BFS96" s="6">
        <v>34971</v>
      </c>
      <c r="BFT96" s="1">
        <v>3.0634000000000001</v>
      </c>
      <c r="BFU96" s="1">
        <v>140223200</v>
      </c>
      <c r="BFV96" s="3">
        <f t="shared" si="679"/>
        <v>429559750.88</v>
      </c>
      <c r="BGA96" s="3" t="str">
        <f t="shared" si="680"/>
        <v/>
      </c>
      <c r="BGF96" s="3" t="str">
        <f t="shared" si="681"/>
        <v/>
      </c>
      <c r="BGK96" s="3" t="str">
        <f t="shared" si="682"/>
        <v/>
      </c>
      <c r="BGM96" s="6">
        <v>34971</v>
      </c>
      <c r="BGN96" s="1">
        <v>18.25</v>
      </c>
      <c r="BGO96" s="1">
        <v>19754200</v>
      </c>
      <c r="BGP96" s="3">
        <f t="shared" si="683"/>
        <v>360514150</v>
      </c>
      <c r="BGR96" s="6">
        <v>34971</v>
      </c>
      <c r="BGS96" s="1">
        <v>5.6875</v>
      </c>
      <c r="BGT96" s="1">
        <v>26118600</v>
      </c>
      <c r="BGU96" s="3">
        <f t="shared" si="684"/>
        <v>148549537.5</v>
      </c>
      <c r="BGZ96" s="3" t="str">
        <f t="shared" si="685"/>
        <v/>
      </c>
      <c r="BHE96" s="3" t="str">
        <f t="shared" si="686"/>
        <v/>
      </c>
      <c r="BHJ96" s="3" t="str">
        <f t="shared" si="687"/>
        <v/>
      </c>
      <c r="BHL96" s="6">
        <v>34971</v>
      </c>
      <c r="BHM96" s="1">
        <v>3.2187999999999999</v>
      </c>
      <c r="BHN96" s="1">
        <v>42891200</v>
      </c>
      <c r="BHO96" s="3">
        <f t="shared" si="688"/>
        <v>138058194.56</v>
      </c>
      <c r="BHQ96" s="6">
        <v>34971</v>
      </c>
      <c r="BHR96" s="1">
        <v>5.4062999999999999</v>
      </c>
      <c r="BHS96" s="1">
        <v>36918800</v>
      </c>
      <c r="BHT96" s="3">
        <f t="shared" si="689"/>
        <v>199594108.44</v>
      </c>
      <c r="BHV96" s="6">
        <v>34971</v>
      </c>
      <c r="BHW96" s="1">
        <v>5.0629999999999997</v>
      </c>
      <c r="BHX96" s="1">
        <v>8712800</v>
      </c>
      <c r="BHY96" s="3">
        <f t="shared" si="690"/>
        <v>44112906.399999999</v>
      </c>
      <c r="BID96" s="3" t="str">
        <f t="shared" si="691"/>
        <v/>
      </c>
      <c r="BII96" s="3" t="str">
        <f t="shared" si="692"/>
        <v/>
      </c>
      <c r="BIK96" s="6">
        <v>34971</v>
      </c>
      <c r="BIL96" s="1">
        <v>4.2083000000000004</v>
      </c>
      <c r="BIM96" s="1">
        <v>119149200</v>
      </c>
      <c r="BIN96" s="3">
        <f t="shared" si="693"/>
        <v>501415578.36000007</v>
      </c>
      <c r="BIP96" s="6">
        <v>34971</v>
      </c>
      <c r="BIQ96" s="1">
        <v>5.3333000000000004</v>
      </c>
      <c r="BIR96" s="1">
        <v>210109950</v>
      </c>
      <c r="BIS96" s="3">
        <f t="shared" si="694"/>
        <v>1120579396.335</v>
      </c>
      <c r="BIU96" s="6">
        <v>34971</v>
      </c>
      <c r="BIV96" s="1">
        <v>8.7222000000000008</v>
      </c>
      <c r="BIW96" s="1">
        <v>50848650</v>
      </c>
      <c r="BIX96" s="3">
        <f t="shared" si="695"/>
        <v>443512095.03000003</v>
      </c>
      <c r="BJC96" s="3" t="str">
        <f t="shared" si="696"/>
        <v/>
      </c>
      <c r="BJH96" s="3" t="str">
        <f t="shared" si="697"/>
        <v/>
      </c>
      <c r="BJJ96" s="6">
        <v>34971</v>
      </c>
      <c r="BJK96" s="1">
        <v>15.375</v>
      </c>
      <c r="BJL96" s="1">
        <v>56048600</v>
      </c>
      <c r="BJM96" s="3">
        <f t="shared" si="698"/>
        <v>861747225</v>
      </c>
      <c r="BJR96" s="3" t="str">
        <f t="shared" si="699"/>
        <v/>
      </c>
      <c r="BJT96" s="6">
        <v>34971</v>
      </c>
      <c r="BJU96" s="1">
        <v>14.5625</v>
      </c>
      <c r="BJV96" s="1">
        <v>216808804</v>
      </c>
      <c r="BJW96" s="3">
        <f t="shared" si="700"/>
        <v>3157278208.25</v>
      </c>
      <c r="BKB96" s="3" t="str">
        <f t="shared" si="701"/>
        <v/>
      </c>
      <c r="BKG96" s="3" t="str">
        <f t="shared" si="702"/>
        <v/>
      </c>
      <c r="BKI96" s="6">
        <v>34971</v>
      </c>
      <c r="BKJ96" s="1">
        <v>9.25</v>
      </c>
      <c r="BKK96" s="1">
        <v>172771200</v>
      </c>
      <c r="BKL96" s="3">
        <f t="shared" si="703"/>
        <v>1598133600</v>
      </c>
      <c r="BKQ96" s="3" t="str">
        <f t="shared" si="704"/>
        <v/>
      </c>
      <c r="BKV96" s="3" t="str">
        <f t="shared" si="705"/>
        <v/>
      </c>
      <c r="BKX96" s="6">
        <v>34971</v>
      </c>
      <c r="BKY96" s="1">
        <v>17.844000000000001</v>
      </c>
      <c r="BKZ96" s="1">
        <v>26582000</v>
      </c>
      <c r="BLA96" s="3">
        <f t="shared" si="706"/>
        <v>474329208.00000006</v>
      </c>
      <c r="BLC96" s="6">
        <v>34971</v>
      </c>
      <c r="BLD96" s="1">
        <v>20.0625</v>
      </c>
      <c r="BLE96" s="1">
        <v>169384400</v>
      </c>
      <c r="BLF96" s="3">
        <f t="shared" si="707"/>
        <v>3398274525</v>
      </c>
      <c r="BLH96" s="6">
        <v>34971</v>
      </c>
      <c r="BLI96" s="1">
        <v>17.63</v>
      </c>
      <c r="BLJ96" s="1">
        <v>1096500</v>
      </c>
      <c r="BLK96" s="3">
        <f t="shared" si="708"/>
        <v>19331295</v>
      </c>
      <c r="BLM96" s="6">
        <v>34971</v>
      </c>
      <c r="BLN96" s="1">
        <v>12.0313</v>
      </c>
      <c r="BLO96" s="1">
        <v>530892800</v>
      </c>
      <c r="BLP96" s="3">
        <f t="shared" si="709"/>
        <v>6387330544.6400003</v>
      </c>
      <c r="BLR96" s="6">
        <v>34971</v>
      </c>
      <c r="BLS96" s="1">
        <v>3.75</v>
      </c>
      <c r="BLT96" s="1">
        <v>537190400</v>
      </c>
      <c r="BLU96" s="3">
        <f t="shared" si="710"/>
        <v>2014464000</v>
      </c>
      <c r="BLZ96" s="3" t="str">
        <f t="shared" si="711"/>
        <v/>
      </c>
      <c r="BME96" s="3" t="str">
        <f t="shared" si="712"/>
        <v/>
      </c>
      <c r="BMJ96" s="3" t="str">
        <f t="shared" si="713"/>
        <v/>
      </c>
      <c r="BML96" s="6">
        <v>34971</v>
      </c>
      <c r="BMM96" s="1">
        <v>6.4028</v>
      </c>
      <c r="BMN96" s="1">
        <v>69000300</v>
      </c>
      <c r="BMO96" s="3">
        <f t="shared" si="714"/>
        <v>441795120.83999997</v>
      </c>
      <c r="BMQ96" s="6">
        <v>34971</v>
      </c>
      <c r="BMR96" s="1">
        <v>7.9375</v>
      </c>
      <c r="BMS96" s="1">
        <v>126525000</v>
      </c>
      <c r="BMT96" s="3">
        <f t="shared" si="715"/>
        <v>1004292187.5</v>
      </c>
      <c r="BMY96" s="3" t="str">
        <f t="shared" si="716"/>
        <v/>
      </c>
      <c r="BND96" s="3" t="str">
        <f t="shared" si="717"/>
        <v/>
      </c>
      <c r="BNF96" s="6">
        <v>34971</v>
      </c>
      <c r="BNG96" s="1">
        <v>30</v>
      </c>
      <c r="BNH96" s="1">
        <v>35286600</v>
      </c>
      <c r="BNI96" s="3">
        <f t="shared" si="718"/>
        <v>1058598000</v>
      </c>
      <c r="BNK96" s="6">
        <v>34971</v>
      </c>
      <c r="BNL96" s="1">
        <v>22.5</v>
      </c>
      <c r="BNM96" s="1">
        <v>15669600</v>
      </c>
      <c r="BNN96" s="3">
        <f t="shared" si="719"/>
        <v>352566000</v>
      </c>
      <c r="BNP96" s="6">
        <v>34971</v>
      </c>
      <c r="BNQ96" s="1">
        <v>19.916699999999999</v>
      </c>
      <c r="BNR96" s="1">
        <v>160208400</v>
      </c>
      <c r="BNS96" s="3">
        <f t="shared" si="720"/>
        <v>3190822640.2799997</v>
      </c>
      <c r="BNX96" s="3" t="str">
        <f t="shared" si="721"/>
        <v/>
      </c>
      <c r="BNZ96" s="6">
        <v>34971</v>
      </c>
      <c r="BOA96" s="1">
        <v>9.1875</v>
      </c>
      <c r="BOB96" s="1">
        <v>342110000</v>
      </c>
      <c r="BOC96" s="3">
        <f t="shared" si="722"/>
        <v>3143135625</v>
      </c>
      <c r="BOH96" s="3" t="str">
        <f t="shared" si="723"/>
        <v/>
      </c>
      <c r="BOJ96" s="6">
        <v>34971</v>
      </c>
      <c r="BOK96" s="1">
        <v>7.3850999999999996</v>
      </c>
      <c r="BOL96" s="1">
        <v>410661600</v>
      </c>
      <c r="BOM96" s="3">
        <f t="shared" si="724"/>
        <v>3032776982.1599998</v>
      </c>
      <c r="BOR96" s="3" t="str">
        <f t="shared" si="725"/>
        <v/>
      </c>
      <c r="BOW96" s="3" t="str">
        <f t="shared" si="726"/>
        <v/>
      </c>
      <c r="BPB96" s="3" t="str">
        <f t="shared" si="727"/>
        <v/>
      </c>
      <c r="BPG96" s="3" t="str">
        <f t="shared" si="728"/>
        <v/>
      </c>
      <c r="BPI96" s="6">
        <v>34971</v>
      </c>
      <c r="BPJ96" s="1">
        <v>4.2963000000000005</v>
      </c>
      <c r="BPK96" s="1">
        <v>195509025</v>
      </c>
      <c r="BPL96" s="3">
        <f t="shared" si="729"/>
        <v>839965424.10750008</v>
      </c>
      <c r="BPQ96" s="3" t="str">
        <f t="shared" si="730"/>
        <v/>
      </c>
      <c r="BPS96" s="6">
        <v>34971</v>
      </c>
      <c r="BPT96" s="1">
        <v>6.3906000000000001</v>
      </c>
      <c r="BPU96" s="1">
        <v>2635744000</v>
      </c>
      <c r="BPV96" s="3">
        <f t="shared" si="731"/>
        <v>16843985606.4</v>
      </c>
      <c r="BQA96" s="3" t="str">
        <f t="shared" si="732"/>
        <v/>
      </c>
      <c r="BQF96" s="3" t="str">
        <f t="shared" si="733"/>
        <v/>
      </c>
      <c r="BQK96" s="3" t="str">
        <f t="shared" si="734"/>
        <v/>
      </c>
      <c r="BQM96" s="6">
        <v>34971</v>
      </c>
      <c r="BQN96" s="1">
        <v>6.5503999999999998</v>
      </c>
      <c r="BQO96" s="1">
        <v>733006109</v>
      </c>
      <c r="BQP96" s="3">
        <f t="shared" si="735"/>
        <v>4801483216.3935995</v>
      </c>
      <c r="BQU96" s="3" t="str">
        <f t="shared" si="736"/>
        <v/>
      </c>
      <c r="BQW96" s="6">
        <v>34971</v>
      </c>
      <c r="BQX96" s="1">
        <v>0.6875</v>
      </c>
      <c r="BQY96" s="1">
        <v>612758400</v>
      </c>
      <c r="BQZ96" s="3">
        <f t="shared" si="737"/>
        <v>421271400</v>
      </c>
      <c r="BRE96" s="3" t="str">
        <f t="shared" si="738"/>
        <v/>
      </c>
      <c r="BRG96" s="6">
        <v>34971</v>
      </c>
      <c r="BRH96" s="1">
        <v>3.8332999999999999</v>
      </c>
      <c r="BRI96" s="1">
        <v>4914385200</v>
      </c>
      <c r="BRJ96" s="3">
        <f t="shared" si="739"/>
        <v>18838312787.16</v>
      </c>
      <c r="BRL96" s="6">
        <v>34971</v>
      </c>
      <c r="BRM96" s="1">
        <v>7.5312999999999999</v>
      </c>
      <c r="BRN96" s="1">
        <v>5668113968</v>
      </c>
      <c r="BRO96" s="3">
        <f t="shared" si="740"/>
        <v>42688266727.198402</v>
      </c>
      <c r="BRQ96" s="6">
        <v>34971</v>
      </c>
      <c r="BRR96" s="1">
        <v>2.8426</v>
      </c>
      <c r="BRS96" s="1">
        <v>2920151250</v>
      </c>
      <c r="BRT96" s="3">
        <f t="shared" si="741"/>
        <v>8300821943.25</v>
      </c>
      <c r="BRV96" s="6">
        <v>34971</v>
      </c>
      <c r="BRW96" s="1">
        <v>24.375</v>
      </c>
      <c r="BRX96" s="1">
        <v>111767600</v>
      </c>
      <c r="BRY96" s="3">
        <f t="shared" si="742"/>
        <v>2724335250</v>
      </c>
      <c r="BSD96" s="3" t="str">
        <f t="shared" si="743"/>
        <v/>
      </c>
      <c r="BSF96" s="6">
        <v>34971</v>
      </c>
      <c r="BSG96" s="1">
        <v>8.125</v>
      </c>
      <c r="BSH96" s="1">
        <v>161666000</v>
      </c>
      <c r="BSI96" s="3">
        <f t="shared" si="744"/>
        <v>1313536250</v>
      </c>
      <c r="BSN96" s="3" t="str">
        <f t="shared" si="745"/>
        <v/>
      </c>
      <c r="BSS96" s="3" t="str">
        <f t="shared" si="746"/>
        <v/>
      </c>
      <c r="BSU96" s="6">
        <v>34971</v>
      </c>
      <c r="BSV96" s="1">
        <v>1.3304</v>
      </c>
      <c r="BSW96" s="1">
        <v>4575964400</v>
      </c>
      <c r="BSX96" s="3">
        <f t="shared" si="747"/>
        <v>6087863037.7600002</v>
      </c>
    </row>
    <row r="97" spans="5:1020 1025:1870" x14ac:dyDescent="0.2">
      <c r="E97" s="3" t="str">
        <f t="shared" si="374"/>
        <v/>
      </c>
      <c r="J97" s="3" t="str">
        <f t="shared" si="375"/>
        <v/>
      </c>
      <c r="O97" s="3" t="str">
        <f t="shared" si="376"/>
        <v/>
      </c>
      <c r="T97" s="3" t="str">
        <f t="shared" si="377"/>
        <v/>
      </c>
      <c r="Y97" s="3" t="str">
        <f t="shared" si="378"/>
        <v/>
      </c>
      <c r="AA97" s="6">
        <v>34880</v>
      </c>
      <c r="AB97" s="1">
        <v>10.875000999999999</v>
      </c>
      <c r="AC97" s="1">
        <v>456700</v>
      </c>
      <c r="AD97" s="3">
        <f t="shared" si="379"/>
        <v>4966612.9567</v>
      </c>
      <c r="AI97" s="3" t="str">
        <f t="shared" si="380"/>
        <v/>
      </c>
      <c r="AN97" s="3" t="str">
        <f t="shared" si="381"/>
        <v/>
      </c>
      <c r="AS97" s="3" t="str">
        <f t="shared" si="382"/>
        <v/>
      </c>
      <c r="AX97" s="3" t="str">
        <f t="shared" si="383"/>
        <v/>
      </c>
      <c r="BC97" s="3" t="str">
        <f t="shared" si="384"/>
        <v/>
      </c>
      <c r="BH97" s="3" t="str">
        <f t="shared" si="385"/>
        <v/>
      </c>
      <c r="BM97" s="3" t="str">
        <f t="shared" si="386"/>
        <v/>
      </c>
      <c r="BR97" s="3" t="str">
        <f t="shared" si="387"/>
        <v/>
      </c>
      <c r="BW97" s="3" t="str">
        <f t="shared" si="388"/>
        <v/>
      </c>
      <c r="CB97" s="3" t="str">
        <f t="shared" si="389"/>
        <v/>
      </c>
      <c r="CG97" s="3" t="str">
        <f t="shared" si="390"/>
        <v/>
      </c>
      <c r="CL97" s="3" t="str">
        <f t="shared" si="391"/>
        <v/>
      </c>
      <c r="CQ97" s="3" t="str">
        <f t="shared" si="392"/>
        <v/>
      </c>
      <c r="CV97" s="3" t="str">
        <f t="shared" si="393"/>
        <v/>
      </c>
      <c r="DA97" s="3" t="str">
        <f t="shared" si="394"/>
        <v/>
      </c>
      <c r="DC97" s="6">
        <v>34880</v>
      </c>
      <c r="DD97" s="1">
        <v>12.3438</v>
      </c>
      <c r="DE97" s="1">
        <v>71470</v>
      </c>
      <c r="DF97" s="3">
        <f t="shared" si="395"/>
        <v>882211.38599999994</v>
      </c>
      <c r="DK97" s="3" t="str">
        <f t="shared" si="396"/>
        <v/>
      </c>
      <c r="DP97" s="3" t="str">
        <f t="shared" si="397"/>
        <v/>
      </c>
      <c r="DU97" s="3" t="str">
        <f t="shared" si="398"/>
        <v/>
      </c>
      <c r="DZ97" s="3" t="str">
        <f t="shared" si="399"/>
        <v/>
      </c>
      <c r="EE97" s="3" t="str">
        <f t="shared" si="400"/>
        <v/>
      </c>
      <c r="EG97" s="6">
        <v>34880</v>
      </c>
      <c r="EH97" s="1">
        <v>1304.9997000000001</v>
      </c>
      <c r="EI97" s="1">
        <v>14063</v>
      </c>
      <c r="EJ97" s="3">
        <f t="shared" si="401"/>
        <v>18352210.781100001</v>
      </c>
      <c r="EO97" s="3" t="str">
        <f t="shared" si="402"/>
        <v/>
      </c>
      <c r="ET97" s="3" t="str">
        <f t="shared" si="403"/>
        <v/>
      </c>
      <c r="EY97" s="3" t="str">
        <f t="shared" si="404"/>
        <v/>
      </c>
      <c r="FD97" s="3" t="str">
        <f t="shared" si="405"/>
        <v/>
      </c>
      <c r="FI97" s="3" t="str">
        <f t="shared" si="406"/>
        <v/>
      </c>
      <c r="FN97" s="3" t="str">
        <f t="shared" si="407"/>
        <v/>
      </c>
      <c r="FP97" s="6">
        <v>34515</v>
      </c>
      <c r="FQ97" s="1">
        <v>27.5</v>
      </c>
      <c r="FR97" s="1">
        <v>173100</v>
      </c>
      <c r="FS97" s="3">
        <f t="shared" si="408"/>
        <v>4760250</v>
      </c>
      <c r="FX97" s="3" t="str">
        <f t="shared" si="409"/>
        <v/>
      </c>
      <c r="GC97" s="3" t="str">
        <f t="shared" si="410"/>
        <v/>
      </c>
      <c r="GH97" s="3" t="str">
        <f t="shared" si="411"/>
        <v/>
      </c>
      <c r="GM97" s="3" t="str">
        <f t="shared" si="412"/>
        <v/>
      </c>
      <c r="GR97" s="3" t="str">
        <f t="shared" si="413"/>
        <v/>
      </c>
      <c r="GW97" s="3" t="str">
        <f t="shared" si="414"/>
        <v/>
      </c>
      <c r="HB97" s="3" t="str">
        <f t="shared" si="415"/>
        <v/>
      </c>
      <c r="HG97" s="3" t="str">
        <f t="shared" si="416"/>
        <v/>
      </c>
      <c r="HL97" s="3" t="str">
        <f t="shared" si="417"/>
        <v/>
      </c>
      <c r="HN97" s="6">
        <v>34880</v>
      </c>
      <c r="HO97" s="1">
        <v>7.875</v>
      </c>
      <c r="HP97" s="1">
        <v>249500</v>
      </c>
      <c r="HQ97" s="3">
        <f t="shared" si="418"/>
        <v>1964812.5</v>
      </c>
      <c r="HS97" s="6">
        <v>34880</v>
      </c>
      <c r="HT97" s="1">
        <v>31.5</v>
      </c>
      <c r="HU97" s="1">
        <v>53686</v>
      </c>
      <c r="HV97" s="3">
        <f t="shared" si="419"/>
        <v>1691109</v>
      </c>
      <c r="IA97" s="3" t="str">
        <f t="shared" si="420"/>
        <v/>
      </c>
      <c r="IC97" s="6">
        <v>34789</v>
      </c>
      <c r="ID97" s="1">
        <v>450</v>
      </c>
      <c r="IE97" s="1">
        <v>36478</v>
      </c>
      <c r="IF97" s="3">
        <f t="shared" si="421"/>
        <v>16415100</v>
      </c>
      <c r="IK97" s="3" t="str">
        <f t="shared" si="422"/>
        <v/>
      </c>
      <c r="IP97" s="3" t="str">
        <f t="shared" si="423"/>
        <v/>
      </c>
      <c r="IU97" s="3" t="str">
        <f t="shared" si="424"/>
        <v/>
      </c>
      <c r="IZ97" s="3" t="str">
        <f t="shared" si="425"/>
        <v/>
      </c>
      <c r="JE97" s="3" t="str">
        <f t="shared" si="426"/>
        <v/>
      </c>
      <c r="JJ97" s="3" t="str">
        <f t="shared" si="427"/>
        <v/>
      </c>
      <c r="JO97" s="3" t="str">
        <f t="shared" si="428"/>
        <v/>
      </c>
      <c r="JT97" s="3" t="str">
        <f t="shared" si="429"/>
        <v/>
      </c>
      <c r="JY97" s="3" t="str">
        <f t="shared" si="430"/>
        <v/>
      </c>
      <c r="KA97" s="6">
        <v>33694</v>
      </c>
      <c r="KB97" s="1">
        <v>3.25</v>
      </c>
      <c r="KC97" s="1">
        <v>46800</v>
      </c>
      <c r="KD97" s="3">
        <f t="shared" si="431"/>
        <v>152100</v>
      </c>
      <c r="KI97" s="3" t="str">
        <f t="shared" si="432"/>
        <v/>
      </c>
      <c r="KN97" s="3" t="str">
        <f t="shared" si="433"/>
        <v/>
      </c>
      <c r="KS97" s="3" t="str">
        <f t="shared" si="434"/>
        <v/>
      </c>
      <c r="KX97" s="3" t="str">
        <f t="shared" si="435"/>
        <v/>
      </c>
      <c r="LC97" s="3" t="str">
        <f t="shared" si="436"/>
        <v/>
      </c>
      <c r="LH97" s="3" t="str">
        <f t="shared" si="437"/>
        <v/>
      </c>
      <c r="LM97" s="3" t="str">
        <f t="shared" si="438"/>
        <v/>
      </c>
      <c r="LO97" s="6">
        <v>33325</v>
      </c>
      <c r="LP97" s="1">
        <v>2.6</v>
      </c>
      <c r="LQ97" s="1">
        <v>2186</v>
      </c>
      <c r="LR97" s="3">
        <f t="shared" si="439"/>
        <v>5683.6</v>
      </c>
      <c r="LW97" s="3" t="str">
        <f t="shared" si="440"/>
        <v/>
      </c>
      <c r="MB97" s="3" t="str">
        <f t="shared" si="441"/>
        <v/>
      </c>
      <c r="MG97" s="3" t="str">
        <f t="shared" si="442"/>
        <v/>
      </c>
      <c r="ML97" s="3" t="str">
        <f t="shared" si="443"/>
        <v/>
      </c>
      <c r="MQ97" s="3" t="str">
        <f t="shared" si="444"/>
        <v/>
      </c>
      <c r="MV97" s="3" t="str">
        <f t="shared" si="445"/>
        <v/>
      </c>
      <c r="NA97" s="3" t="str">
        <f t="shared" si="446"/>
        <v/>
      </c>
      <c r="NF97" s="3" t="str">
        <f t="shared" si="447"/>
        <v/>
      </c>
      <c r="NK97" s="3" t="str">
        <f t="shared" si="448"/>
        <v/>
      </c>
      <c r="NP97" s="3" t="str">
        <f t="shared" si="449"/>
        <v/>
      </c>
      <c r="NU97" s="3" t="str">
        <f t="shared" si="450"/>
        <v/>
      </c>
      <c r="NZ97" s="3" t="str">
        <f t="shared" si="451"/>
        <v/>
      </c>
      <c r="OB97" s="6">
        <v>34880</v>
      </c>
      <c r="OC97" s="1">
        <v>7.75</v>
      </c>
      <c r="OD97" s="1">
        <v>181100</v>
      </c>
      <c r="OE97" s="3">
        <f t="shared" si="452"/>
        <v>1403525</v>
      </c>
      <c r="OG97" s="6">
        <v>34880</v>
      </c>
      <c r="OH97" s="1">
        <v>84.375</v>
      </c>
      <c r="OI97" s="1">
        <v>16368</v>
      </c>
      <c r="OJ97" s="3">
        <f t="shared" si="453"/>
        <v>1381050</v>
      </c>
      <c r="OO97" s="3" t="str">
        <f t="shared" si="454"/>
        <v/>
      </c>
      <c r="OQ97" s="6">
        <v>34880</v>
      </c>
      <c r="OR97" s="1">
        <v>1739.9999</v>
      </c>
      <c r="OS97" s="1">
        <v>3279</v>
      </c>
      <c r="OT97" s="3">
        <f t="shared" si="455"/>
        <v>5705459.6721000001</v>
      </c>
      <c r="OY97" s="3" t="str">
        <f t="shared" si="456"/>
        <v/>
      </c>
      <c r="PD97" s="3" t="str">
        <f t="shared" si="457"/>
        <v/>
      </c>
      <c r="PI97" s="3" t="str">
        <f t="shared" si="458"/>
        <v/>
      </c>
      <c r="PK97" s="6">
        <v>34789</v>
      </c>
      <c r="PL97" s="1">
        <v>0.5</v>
      </c>
      <c r="PM97" s="1">
        <v>27200</v>
      </c>
      <c r="PN97" s="3">
        <f t="shared" si="459"/>
        <v>13600</v>
      </c>
      <c r="PS97" s="3" t="str">
        <f t="shared" si="460"/>
        <v/>
      </c>
      <c r="PX97" s="3" t="str">
        <f t="shared" si="461"/>
        <v/>
      </c>
      <c r="QC97" s="3" t="str">
        <f t="shared" si="462"/>
        <v/>
      </c>
      <c r="QE97" s="6">
        <v>34880</v>
      </c>
      <c r="QF97" s="1">
        <v>1.625</v>
      </c>
      <c r="QG97" s="1">
        <v>624500</v>
      </c>
      <c r="QH97" s="3">
        <f t="shared" si="463"/>
        <v>1014812.5</v>
      </c>
      <c r="QM97" s="3" t="str">
        <f t="shared" si="464"/>
        <v/>
      </c>
      <c r="QR97" s="3" t="str">
        <f t="shared" si="465"/>
        <v/>
      </c>
      <c r="QW97" s="3" t="str">
        <f t="shared" si="466"/>
        <v/>
      </c>
      <c r="RB97" s="3" t="str">
        <f t="shared" si="467"/>
        <v/>
      </c>
      <c r="RG97" s="3" t="str">
        <f t="shared" si="468"/>
        <v/>
      </c>
      <c r="RL97" s="3" t="str">
        <f t="shared" si="469"/>
        <v/>
      </c>
      <c r="RQ97" s="3" t="str">
        <f t="shared" si="470"/>
        <v/>
      </c>
      <c r="RV97" s="3" t="str">
        <f t="shared" si="471"/>
        <v/>
      </c>
      <c r="SA97" s="3" t="str">
        <f t="shared" si="472"/>
        <v/>
      </c>
      <c r="SF97" s="3" t="str">
        <f t="shared" si="473"/>
        <v/>
      </c>
      <c r="SH97" s="6">
        <v>34880</v>
      </c>
      <c r="SI97" s="1">
        <v>63.75</v>
      </c>
      <c r="SJ97" s="1">
        <v>141210</v>
      </c>
      <c r="SK97" s="3">
        <f t="shared" si="474"/>
        <v>9002137.5</v>
      </c>
      <c r="SP97" s="3" t="str">
        <f t="shared" si="475"/>
        <v/>
      </c>
      <c r="SU97" s="3" t="str">
        <f t="shared" si="476"/>
        <v/>
      </c>
      <c r="SZ97" s="3" t="str">
        <f t="shared" si="477"/>
        <v/>
      </c>
      <c r="TE97" s="3" t="str">
        <f t="shared" si="478"/>
        <v/>
      </c>
      <c r="TJ97" s="3" t="str">
        <f t="shared" si="479"/>
        <v/>
      </c>
      <c r="TO97" s="3" t="str">
        <f t="shared" si="480"/>
        <v/>
      </c>
      <c r="TT97" s="3" t="str">
        <f t="shared" si="481"/>
        <v/>
      </c>
      <c r="TY97" s="3" t="str">
        <f t="shared" si="482"/>
        <v/>
      </c>
      <c r="UD97" s="3" t="str">
        <f t="shared" si="483"/>
        <v/>
      </c>
      <c r="UI97" s="3" t="str">
        <f t="shared" si="484"/>
        <v/>
      </c>
      <c r="UN97" s="3" t="str">
        <f t="shared" si="485"/>
        <v/>
      </c>
      <c r="UP97" s="6">
        <v>34880</v>
      </c>
      <c r="UQ97" s="1">
        <v>5.625</v>
      </c>
      <c r="UR97" s="1">
        <v>61600</v>
      </c>
      <c r="US97" s="3">
        <f t="shared" si="486"/>
        <v>346500</v>
      </c>
      <c r="UX97" s="3" t="str">
        <f t="shared" si="487"/>
        <v/>
      </c>
      <c r="VC97" s="3" t="str">
        <f t="shared" si="488"/>
        <v/>
      </c>
      <c r="VH97" s="3" t="str">
        <f t="shared" si="489"/>
        <v/>
      </c>
      <c r="VM97" s="3" t="str">
        <f t="shared" si="490"/>
        <v/>
      </c>
      <c r="VO97" s="6">
        <v>34880</v>
      </c>
      <c r="VP97" s="1">
        <v>1437.5</v>
      </c>
      <c r="VQ97" s="1">
        <v>6966</v>
      </c>
      <c r="VR97" s="3">
        <f t="shared" si="491"/>
        <v>10013625</v>
      </c>
      <c r="VW97" s="3" t="str">
        <f t="shared" si="492"/>
        <v/>
      </c>
      <c r="WB97" s="3" t="str">
        <f t="shared" si="493"/>
        <v/>
      </c>
      <c r="WG97" s="3" t="str">
        <f t="shared" si="494"/>
        <v/>
      </c>
      <c r="WL97" s="3" t="str">
        <f t="shared" si="495"/>
        <v/>
      </c>
      <c r="WQ97" s="3" t="str">
        <f t="shared" si="496"/>
        <v/>
      </c>
      <c r="WV97" s="3" t="str">
        <f t="shared" si="497"/>
        <v/>
      </c>
      <c r="WX97" s="6">
        <v>34880</v>
      </c>
      <c r="WY97" s="1">
        <v>7.5</v>
      </c>
      <c r="WZ97" s="1">
        <v>7756000</v>
      </c>
      <c r="XA97" s="3">
        <f t="shared" si="498"/>
        <v>58170000</v>
      </c>
      <c r="XF97" s="3" t="str">
        <f t="shared" si="499"/>
        <v/>
      </c>
      <c r="XK97" s="3" t="str">
        <f t="shared" si="500"/>
        <v/>
      </c>
      <c r="XP97" s="3" t="str">
        <f t="shared" si="501"/>
        <v/>
      </c>
      <c r="XU97" s="3" t="str">
        <f t="shared" si="502"/>
        <v/>
      </c>
      <c r="XW97" s="6">
        <v>34880</v>
      </c>
      <c r="XX97" s="1">
        <v>7850</v>
      </c>
      <c r="XY97" s="1">
        <v>10627</v>
      </c>
      <c r="XZ97" s="3">
        <f t="shared" si="503"/>
        <v>83421950</v>
      </c>
      <c r="YE97" s="3" t="str">
        <f t="shared" si="504"/>
        <v/>
      </c>
      <c r="YJ97" s="3" t="str">
        <f t="shared" si="505"/>
        <v/>
      </c>
      <c r="YO97" s="3" t="str">
        <f t="shared" si="506"/>
        <v/>
      </c>
      <c r="YT97" s="3" t="str">
        <f t="shared" si="507"/>
        <v/>
      </c>
      <c r="YY97" s="3" t="str">
        <f t="shared" si="508"/>
        <v/>
      </c>
      <c r="ZD97" s="3" t="str">
        <f t="shared" si="509"/>
        <v/>
      </c>
      <c r="ZI97" s="3" t="str">
        <f t="shared" si="510"/>
        <v/>
      </c>
      <c r="ZN97" s="3" t="str">
        <f t="shared" si="511"/>
        <v/>
      </c>
      <c r="ZS97" s="3" t="str">
        <f t="shared" si="512"/>
        <v/>
      </c>
      <c r="ZX97" s="3" t="str">
        <f t="shared" si="513"/>
        <v/>
      </c>
      <c r="AAC97" s="3" t="str">
        <f t="shared" si="514"/>
        <v/>
      </c>
      <c r="AAH97" s="3" t="str">
        <f t="shared" si="515"/>
        <v/>
      </c>
      <c r="AAM97" s="3" t="str">
        <f t="shared" si="516"/>
        <v/>
      </c>
      <c r="AAR97" s="3" t="str">
        <f t="shared" si="517"/>
        <v/>
      </c>
      <c r="AAW97" s="3" t="str">
        <f t="shared" si="518"/>
        <v/>
      </c>
      <c r="ABB97" s="3" t="str">
        <f t="shared" si="519"/>
        <v/>
      </c>
      <c r="ABG97" s="3" t="str">
        <f t="shared" si="520"/>
        <v/>
      </c>
      <c r="ABL97" s="3" t="str">
        <f t="shared" si="521"/>
        <v/>
      </c>
      <c r="ABQ97" s="3" t="str">
        <f t="shared" si="522"/>
        <v/>
      </c>
      <c r="ABV97" s="3" t="str">
        <f t="shared" si="523"/>
        <v/>
      </c>
      <c r="ACA97" s="3" t="str">
        <f t="shared" si="524"/>
        <v/>
      </c>
      <c r="ACF97" s="3" t="str">
        <f t="shared" si="525"/>
        <v/>
      </c>
      <c r="ACK97" s="3" t="str">
        <f t="shared" si="526"/>
        <v/>
      </c>
      <c r="ACP97" s="3" t="str">
        <f t="shared" si="527"/>
        <v/>
      </c>
      <c r="ACU97" s="3" t="str">
        <f t="shared" si="528"/>
        <v/>
      </c>
      <c r="ACZ97" s="3" t="str">
        <f t="shared" si="529"/>
        <v/>
      </c>
      <c r="ADB97" s="6">
        <v>34880</v>
      </c>
      <c r="ADC97" s="1">
        <v>6.375</v>
      </c>
      <c r="ADD97" s="1">
        <v>7194700</v>
      </c>
      <c r="ADE97" s="3">
        <f t="shared" si="530"/>
        <v>45866212.5</v>
      </c>
      <c r="ADG97" s="6">
        <v>34880</v>
      </c>
      <c r="ADH97" s="1">
        <v>8.375</v>
      </c>
      <c r="ADI97" s="1">
        <v>12168000</v>
      </c>
      <c r="ADJ97" s="3">
        <f t="shared" si="531"/>
        <v>101907000</v>
      </c>
      <c r="ADO97" s="3" t="str">
        <f t="shared" si="532"/>
        <v/>
      </c>
      <c r="ADT97" s="3" t="str">
        <f t="shared" si="533"/>
        <v/>
      </c>
      <c r="ADY97" s="3" t="str">
        <f t="shared" si="534"/>
        <v/>
      </c>
      <c r="AED97" s="3" t="str">
        <f t="shared" si="535"/>
        <v/>
      </c>
      <c r="AEF97" s="6">
        <v>34880</v>
      </c>
      <c r="AEG97" s="1">
        <v>3.7688999999999999</v>
      </c>
      <c r="AEH97" s="1">
        <v>176710</v>
      </c>
      <c r="AEI97" s="3">
        <f t="shared" si="536"/>
        <v>666002.31900000002</v>
      </c>
      <c r="AEN97" s="3" t="str">
        <f t="shared" si="537"/>
        <v/>
      </c>
      <c r="AES97" s="3" t="str">
        <f t="shared" si="538"/>
        <v/>
      </c>
      <c r="AEX97" s="3" t="str">
        <f t="shared" si="539"/>
        <v/>
      </c>
      <c r="AEZ97" s="6">
        <v>34880</v>
      </c>
      <c r="AFA97" s="1">
        <v>11.0838</v>
      </c>
      <c r="AFB97" s="1">
        <v>20751000</v>
      </c>
      <c r="AFC97" s="3">
        <f t="shared" si="540"/>
        <v>229999933.80000001</v>
      </c>
      <c r="AFH97" s="3" t="str">
        <f t="shared" si="541"/>
        <v/>
      </c>
      <c r="AFM97" s="3" t="str">
        <f t="shared" si="542"/>
        <v/>
      </c>
      <c r="AFR97" s="3" t="str">
        <f t="shared" si="543"/>
        <v/>
      </c>
      <c r="AFW97" s="3" t="str">
        <f t="shared" si="544"/>
        <v/>
      </c>
      <c r="AGB97" s="3" t="str">
        <f t="shared" si="545"/>
        <v/>
      </c>
      <c r="AGG97" s="3" t="str">
        <f t="shared" si="546"/>
        <v/>
      </c>
      <c r="AGL97" s="3" t="str">
        <f t="shared" si="547"/>
        <v/>
      </c>
      <c r="AGQ97" s="3" t="str">
        <f t="shared" si="548"/>
        <v/>
      </c>
      <c r="AGV97" s="3" t="str">
        <f t="shared" si="549"/>
        <v/>
      </c>
      <c r="AHA97" s="3" t="str">
        <f t="shared" si="550"/>
        <v/>
      </c>
      <c r="AHF97" s="3" t="str">
        <f t="shared" si="551"/>
        <v/>
      </c>
      <c r="AHK97" s="3" t="str">
        <f t="shared" si="552"/>
        <v/>
      </c>
      <c r="AHP97" s="3" t="str">
        <f t="shared" si="553"/>
        <v/>
      </c>
      <c r="AHU97" s="3" t="str">
        <f t="shared" si="554"/>
        <v/>
      </c>
      <c r="AHZ97" s="3" t="str">
        <f t="shared" si="555"/>
        <v/>
      </c>
      <c r="AIE97" s="3" t="str">
        <f t="shared" si="556"/>
        <v/>
      </c>
      <c r="AIJ97" s="3" t="str">
        <f t="shared" si="557"/>
        <v/>
      </c>
      <c r="AIO97" s="3" t="str">
        <f t="shared" si="558"/>
        <v/>
      </c>
      <c r="AIT97" s="3" t="str">
        <f t="shared" si="559"/>
        <v/>
      </c>
      <c r="AIY97" s="3" t="str">
        <f t="shared" si="560"/>
        <v/>
      </c>
      <c r="AJD97" s="3" t="str">
        <f t="shared" si="561"/>
        <v/>
      </c>
      <c r="AJI97" s="3" t="str">
        <f t="shared" si="562"/>
        <v/>
      </c>
      <c r="AJN97" s="3" t="str">
        <f t="shared" si="563"/>
        <v/>
      </c>
      <c r="AJS97" s="3" t="str">
        <f t="shared" si="564"/>
        <v/>
      </c>
      <c r="AJX97" s="3" t="str">
        <f t="shared" si="565"/>
        <v/>
      </c>
      <c r="AKC97" s="3" t="str">
        <f t="shared" si="566"/>
        <v/>
      </c>
      <c r="AKH97" s="3" t="str">
        <f t="shared" si="567"/>
        <v/>
      </c>
      <c r="AKM97" s="3" t="str">
        <f t="shared" si="568"/>
        <v/>
      </c>
      <c r="AKR97" s="3" t="str">
        <f t="shared" si="569"/>
        <v/>
      </c>
      <c r="AKW97" s="3" t="str">
        <f t="shared" si="570"/>
        <v/>
      </c>
      <c r="ALB97" s="3" t="str">
        <f t="shared" si="571"/>
        <v/>
      </c>
      <c r="ALG97" s="3" t="str">
        <f t="shared" si="572"/>
        <v/>
      </c>
      <c r="ALI97" s="6">
        <v>34880</v>
      </c>
      <c r="ALJ97" s="1">
        <v>6.25</v>
      </c>
      <c r="ALK97" s="1">
        <v>8730300</v>
      </c>
      <c r="ALL97" s="3">
        <f t="shared" si="573"/>
        <v>54564375</v>
      </c>
      <c r="ALQ97" s="3" t="str">
        <f t="shared" si="574"/>
        <v/>
      </c>
      <c r="ALV97" s="3" t="str">
        <f t="shared" si="575"/>
        <v/>
      </c>
      <c r="AMA97" s="3" t="str">
        <f t="shared" si="576"/>
        <v/>
      </c>
      <c r="AMF97" s="3" t="str">
        <f t="shared" si="577"/>
        <v/>
      </c>
      <c r="AMK97" s="3" t="str">
        <f t="shared" si="578"/>
        <v/>
      </c>
      <c r="AMP97" s="3" t="str">
        <f t="shared" si="579"/>
        <v/>
      </c>
      <c r="AMU97" s="3" t="str">
        <f t="shared" si="580"/>
        <v/>
      </c>
      <c r="AMZ97" s="3" t="str">
        <f t="shared" si="581"/>
        <v/>
      </c>
      <c r="ANB97" s="6">
        <v>34880</v>
      </c>
      <c r="ANC97" s="1">
        <v>5.6875</v>
      </c>
      <c r="AND97" s="1">
        <v>2714700</v>
      </c>
      <c r="ANE97" s="3">
        <f t="shared" si="582"/>
        <v>15439856.25</v>
      </c>
      <c r="ANJ97" s="3" t="str">
        <f t="shared" si="583"/>
        <v/>
      </c>
      <c r="ANO97" s="3" t="str">
        <f t="shared" si="584"/>
        <v/>
      </c>
      <c r="ANT97" s="3" t="str">
        <f t="shared" si="585"/>
        <v/>
      </c>
      <c r="ANY97" s="3" t="str">
        <f t="shared" si="586"/>
        <v/>
      </c>
      <c r="AOD97" s="3" t="str">
        <f t="shared" si="587"/>
        <v/>
      </c>
      <c r="AOI97" s="3" t="str">
        <f t="shared" si="588"/>
        <v/>
      </c>
      <c r="AOK97" s="6">
        <v>34880</v>
      </c>
      <c r="AOL97" s="1">
        <v>440</v>
      </c>
      <c r="AOM97" s="1">
        <v>32778</v>
      </c>
      <c r="AON97" s="3">
        <f t="shared" si="589"/>
        <v>14422320</v>
      </c>
      <c r="AOS97" s="3" t="str">
        <f t="shared" si="590"/>
        <v/>
      </c>
      <c r="AOX97" s="3" t="str">
        <f t="shared" si="591"/>
        <v/>
      </c>
      <c r="APC97" s="3" t="str">
        <f t="shared" si="592"/>
        <v/>
      </c>
      <c r="APH97" s="3" t="str">
        <f t="shared" si="593"/>
        <v/>
      </c>
      <c r="APM97" s="3" t="str">
        <f t="shared" si="594"/>
        <v/>
      </c>
      <c r="APR97" s="3" t="str">
        <f t="shared" si="595"/>
        <v/>
      </c>
      <c r="APW97" s="3" t="str">
        <f t="shared" si="596"/>
        <v/>
      </c>
      <c r="AQB97" s="3" t="str">
        <f t="shared" si="597"/>
        <v/>
      </c>
      <c r="AQG97" s="3" t="str">
        <f t="shared" si="598"/>
        <v/>
      </c>
      <c r="AQL97" s="3" t="str">
        <f t="shared" si="599"/>
        <v/>
      </c>
      <c r="AQQ97" s="3" t="str">
        <f t="shared" si="600"/>
        <v/>
      </c>
      <c r="AQS97" s="6">
        <v>34880</v>
      </c>
      <c r="AQT97" s="1">
        <v>7</v>
      </c>
      <c r="AQU97" s="1">
        <v>4040200</v>
      </c>
      <c r="AQV97" s="3">
        <f t="shared" si="601"/>
        <v>28281400</v>
      </c>
      <c r="ARA97" s="3" t="str">
        <f t="shared" si="602"/>
        <v/>
      </c>
      <c r="ARF97" s="3" t="str">
        <f t="shared" si="603"/>
        <v/>
      </c>
      <c r="ARK97" s="3" t="str">
        <f t="shared" si="604"/>
        <v/>
      </c>
      <c r="ARP97" s="3" t="str">
        <f t="shared" si="605"/>
        <v/>
      </c>
      <c r="ARU97" s="3" t="str">
        <f t="shared" si="606"/>
        <v/>
      </c>
      <c r="ARZ97" s="3" t="str">
        <f t="shared" si="607"/>
        <v/>
      </c>
      <c r="ASE97" s="3" t="str">
        <f t="shared" si="608"/>
        <v/>
      </c>
      <c r="ASJ97" s="3" t="str">
        <f t="shared" si="609"/>
        <v/>
      </c>
      <c r="ASO97" s="3" t="str">
        <f t="shared" si="610"/>
        <v/>
      </c>
      <c r="AST97" s="3" t="str">
        <f t="shared" si="611"/>
        <v/>
      </c>
      <c r="ASY97" s="3" t="str">
        <f t="shared" si="612"/>
        <v/>
      </c>
      <c r="ATD97" s="3" t="str">
        <f t="shared" si="613"/>
        <v/>
      </c>
      <c r="ATI97" s="3" t="str">
        <f t="shared" si="614"/>
        <v/>
      </c>
      <c r="ATN97" s="3" t="str">
        <f t="shared" si="615"/>
        <v/>
      </c>
      <c r="ATS97" s="3" t="str">
        <f t="shared" si="616"/>
        <v/>
      </c>
      <c r="ATX97" s="3" t="str">
        <f t="shared" si="617"/>
        <v/>
      </c>
      <c r="ATZ97" s="6">
        <v>34880</v>
      </c>
      <c r="AUA97" s="1">
        <v>5.9791999999999996</v>
      </c>
      <c r="AUB97" s="1">
        <v>293400</v>
      </c>
      <c r="AUC97" s="3">
        <f t="shared" si="618"/>
        <v>1754297.2799999998</v>
      </c>
      <c r="AUH97" s="3" t="str">
        <f t="shared" si="619"/>
        <v/>
      </c>
      <c r="AUM97" s="3" t="str">
        <f t="shared" si="620"/>
        <v/>
      </c>
      <c r="AUR97" s="3" t="str">
        <f t="shared" si="621"/>
        <v/>
      </c>
      <c r="AUW97" s="3" t="str">
        <f t="shared" si="622"/>
        <v/>
      </c>
      <c r="AVB97" s="3" t="str">
        <f t="shared" si="623"/>
        <v/>
      </c>
      <c r="AVG97" s="3" t="str">
        <f t="shared" si="624"/>
        <v/>
      </c>
      <c r="AVI97" s="6">
        <v>34880</v>
      </c>
      <c r="AVJ97" s="1">
        <v>4.4583000000000004</v>
      </c>
      <c r="AVK97" s="1">
        <v>6183600</v>
      </c>
      <c r="AVL97" s="3">
        <f t="shared" si="625"/>
        <v>27568343.880000003</v>
      </c>
      <c r="AVQ97" s="3" t="str">
        <f t="shared" si="626"/>
        <v/>
      </c>
      <c r="AVV97" s="3" t="str">
        <f t="shared" si="627"/>
        <v/>
      </c>
      <c r="AWA97" s="3" t="str">
        <f t="shared" si="628"/>
        <v/>
      </c>
      <c r="AWF97" s="3" t="str">
        <f t="shared" si="629"/>
        <v/>
      </c>
      <c r="AWK97" s="3" t="str">
        <f t="shared" si="630"/>
        <v/>
      </c>
      <c r="AWP97" s="3" t="str">
        <f t="shared" si="631"/>
        <v/>
      </c>
      <c r="AWU97" s="3" t="str">
        <f t="shared" si="632"/>
        <v/>
      </c>
      <c r="AWZ97" s="3" t="str">
        <f t="shared" si="633"/>
        <v/>
      </c>
      <c r="AXE97" s="3" t="str">
        <f t="shared" si="634"/>
        <v/>
      </c>
      <c r="AXG97" s="6">
        <v>34880</v>
      </c>
      <c r="AXH97" s="1">
        <v>1.3437999999999999</v>
      </c>
      <c r="AXI97" s="1">
        <v>2328800</v>
      </c>
      <c r="AXJ97" s="3">
        <f t="shared" si="635"/>
        <v>3129441.44</v>
      </c>
      <c r="AXO97" s="3" t="str">
        <f t="shared" si="636"/>
        <v/>
      </c>
      <c r="AXT97" s="3" t="str">
        <f t="shared" si="637"/>
        <v/>
      </c>
      <c r="AXY97" s="3" t="str">
        <f t="shared" si="638"/>
        <v/>
      </c>
      <c r="AYD97" s="3" t="str">
        <f t="shared" si="639"/>
        <v/>
      </c>
      <c r="AYF97" s="6">
        <v>34880</v>
      </c>
      <c r="AYG97" s="1">
        <v>13.0625</v>
      </c>
      <c r="AYH97" s="1">
        <v>84027200</v>
      </c>
      <c r="AYI97" s="3">
        <f t="shared" si="640"/>
        <v>1097605300</v>
      </c>
      <c r="AYN97" s="3" t="str">
        <f t="shared" si="641"/>
        <v/>
      </c>
      <c r="AYP97" s="6">
        <v>34880</v>
      </c>
      <c r="AYQ97" s="1">
        <v>7.875</v>
      </c>
      <c r="AYR97" s="1">
        <v>896800</v>
      </c>
      <c r="AYS97" s="3">
        <f t="shared" si="642"/>
        <v>7062300</v>
      </c>
      <c r="AYX97" s="3" t="str">
        <f t="shared" si="643"/>
        <v/>
      </c>
      <c r="AYZ97" s="6">
        <v>34880</v>
      </c>
      <c r="AZA97" s="1">
        <v>3.0381</v>
      </c>
      <c r="AZB97" s="1">
        <v>12445600</v>
      </c>
      <c r="AZC97" s="3">
        <f t="shared" si="644"/>
        <v>37810977.359999999</v>
      </c>
      <c r="AZH97" s="3" t="str">
        <f t="shared" si="645"/>
        <v/>
      </c>
      <c r="AZM97" s="3" t="str">
        <f t="shared" si="646"/>
        <v/>
      </c>
      <c r="AZR97" s="3" t="str">
        <f t="shared" si="647"/>
        <v/>
      </c>
      <c r="AZW97" s="3" t="str">
        <f t="shared" si="648"/>
        <v/>
      </c>
      <c r="BAB97" s="3" t="str">
        <f t="shared" si="649"/>
        <v/>
      </c>
      <c r="BAG97" s="3" t="str">
        <f t="shared" si="650"/>
        <v/>
      </c>
      <c r="BAL97" s="3" t="str">
        <f t="shared" si="651"/>
        <v/>
      </c>
      <c r="BAQ97" s="3" t="str">
        <f t="shared" si="652"/>
        <v/>
      </c>
      <c r="BAV97" s="3" t="str">
        <f t="shared" si="653"/>
        <v/>
      </c>
      <c r="BBA97" s="3" t="str">
        <f t="shared" si="654"/>
        <v/>
      </c>
      <c r="BBF97" s="3" t="str">
        <f t="shared" si="655"/>
        <v/>
      </c>
      <c r="BBK97" s="3" t="str">
        <f t="shared" si="656"/>
        <v/>
      </c>
      <c r="BBP97" s="3" t="str">
        <f t="shared" si="657"/>
        <v/>
      </c>
      <c r="BBU97" s="3" t="str">
        <f t="shared" si="658"/>
        <v/>
      </c>
      <c r="BBW97" s="6">
        <v>34880</v>
      </c>
      <c r="BBX97" s="1">
        <v>14.25</v>
      </c>
      <c r="BBY97" s="1">
        <v>16497603</v>
      </c>
      <c r="BBZ97" s="3">
        <f t="shared" si="659"/>
        <v>235090842.75</v>
      </c>
      <c r="BCE97" s="3" t="str">
        <f t="shared" si="660"/>
        <v/>
      </c>
      <c r="BCJ97" s="3" t="str">
        <f t="shared" si="661"/>
        <v/>
      </c>
      <c r="BCO97" s="3" t="str">
        <f t="shared" si="662"/>
        <v/>
      </c>
      <c r="BCT97" s="3" t="str">
        <f t="shared" si="663"/>
        <v/>
      </c>
      <c r="BCY97" s="3" t="str">
        <f t="shared" si="664"/>
        <v/>
      </c>
      <c r="BDD97" s="3" t="str">
        <f t="shared" si="665"/>
        <v/>
      </c>
      <c r="BDI97" s="3" t="str">
        <f t="shared" si="666"/>
        <v/>
      </c>
      <c r="BDN97" s="3" t="str">
        <f t="shared" si="667"/>
        <v/>
      </c>
      <c r="BDS97" s="3" t="str">
        <f t="shared" si="668"/>
        <v/>
      </c>
      <c r="BDU97" s="6">
        <v>34880</v>
      </c>
      <c r="BDV97" s="1">
        <v>4</v>
      </c>
      <c r="BDW97" s="1">
        <v>528400</v>
      </c>
      <c r="BDX97" s="3">
        <f t="shared" si="669"/>
        <v>2113600</v>
      </c>
      <c r="BDZ97" s="6">
        <v>34880</v>
      </c>
      <c r="BEA97" s="1">
        <v>23.125</v>
      </c>
      <c r="BEB97" s="1">
        <v>197503600</v>
      </c>
      <c r="BEC97" s="3">
        <f t="shared" si="670"/>
        <v>4567270750</v>
      </c>
      <c r="BEH97" s="3" t="str">
        <f t="shared" si="671"/>
        <v/>
      </c>
      <c r="BEM97" s="3" t="str">
        <f t="shared" si="672"/>
        <v/>
      </c>
      <c r="BER97" s="3" t="str">
        <f t="shared" si="673"/>
        <v/>
      </c>
      <c r="BET97" s="6">
        <v>34880</v>
      </c>
      <c r="BEU97" s="1">
        <v>5.5</v>
      </c>
      <c r="BEV97" s="1">
        <v>75317600</v>
      </c>
      <c r="BEW97" s="3">
        <f t="shared" si="674"/>
        <v>414246800</v>
      </c>
      <c r="BEY97" s="6">
        <v>34880</v>
      </c>
      <c r="BEZ97" s="1">
        <v>8.8148</v>
      </c>
      <c r="BFA97" s="1">
        <v>6512063</v>
      </c>
      <c r="BFB97" s="3">
        <f t="shared" si="675"/>
        <v>57402532.932400003</v>
      </c>
      <c r="BFG97" s="3" t="str">
        <f t="shared" si="676"/>
        <v/>
      </c>
      <c r="BFL97" s="3" t="str">
        <f t="shared" si="677"/>
        <v/>
      </c>
      <c r="BFQ97" s="3" t="str">
        <f t="shared" si="678"/>
        <v/>
      </c>
      <c r="BFS97" s="6">
        <v>34880</v>
      </c>
      <c r="BFT97" s="1">
        <v>3.2225999999999999</v>
      </c>
      <c r="BFU97" s="1">
        <v>84006200</v>
      </c>
      <c r="BFV97" s="3">
        <f t="shared" si="679"/>
        <v>270718380.12</v>
      </c>
      <c r="BGA97" s="3" t="str">
        <f t="shared" si="680"/>
        <v/>
      </c>
      <c r="BGF97" s="3" t="str">
        <f t="shared" si="681"/>
        <v/>
      </c>
      <c r="BGK97" s="3" t="str">
        <f t="shared" si="682"/>
        <v/>
      </c>
      <c r="BGM97" s="6">
        <v>34880</v>
      </c>
      <c r="BGN97" s="1">
        <v>14.6875</v>
      </c>
      <c r="BGO97" s="1">
        <v>18927000</v>
      </c>
      <c r="BGP97" s="3">
        <f t="shared" si="683"/>
        <v>277990312.5</v>
      </c>
      <c r="BGR97" s="6">
        <v>34880</v>
      </c>
      <c r="BGS97" s="1">
        <v>4.2708000000000004</v>
      </c>
      <c r="BGT97" s="1">
        <v>50989800</v>
      </c>
      <c r="BGU97" s="3">
        <f t="shared" si="684"/>
        <v>217767237.84000003</v>
      </c>
      <c r="BGZ97" s="3" t="str">
        <f t="shared" si="685"/>
        <v/>
      </c>
      <c r="BHE97" s="3" t="str">
        <f t="shared" si="686"/>
        <v/>
      </c>
      <c r="BHJ97" s="3" t="str">
        <f t="shared" si="687"/>
        <v/>
      </c>
      <c r="BHL97" s="6">
        <v>34880</v>
      </c>
      <c r="BHM97" s="1">
        <v>2.7343999999999999</v>
      </c>
      <c r="BHN97" s="1">
        <v>47576800</v>
      </c>
      <c r="BHO97" s="3">
        <f t="shared" si="688"/>
        <v>130094001.92</v>
      </c>
      <c r="BHQ97" s="6">
        <v>34880</v>
      </c>
      <c r="BHR97" s="1">
        <v>5.6589</v>
      </c>
      <c r="BHS97" s="1">
        <v>29677200</v>
      </c>
      <c r="BHT97" s="3">
        <f t="shared" si="689"/>
        <v>167940307.08000001</v>
      </c>
      <c r="BHV97" s="6">
        <v>34880</v>
      </c>
      <c r="BHW97" s="1">
        <v>4.5</v>
      </c>
      <c r="BHX97" s="1">
        <v>7173600</v>
      </c>
      <c r="BHY97" s="3">
        <f t="shared" si="690"/>
        <v>32281200</v>
      </c>
      <c r="BID97" s="3" t="str">
        <f t="shared" si="691"/>
        <v/>
      </c>
      <c r="BII97" s="3" t="str">
        <f t="shared" si="692"/>
        <v/>
      </c>
      <c r="BIK97" s="6">
        <v>34880</v>
      </c>
      <c r="BIL97" s="1">
        <v>4.7291999999999996</v>
      </c>
      <c r="BIM97" s="1">
        <v>103536600</v>
      </c>
      <c r="BIN97" s="3">
        <f t="shared" si="693"/>
        <v>489645288.71999997</v>
      </c>
      <c r="BIP97" s="6">
        <v>34880</v>
      </c>
      <c r="BIQ97" s="1">
        <v>5.1666999999999996</v>
      </c>
      <c r="BIR97" s="1">
        <v>231905700</v>
      </c>
      <c r="BIS97" s="3">
        <f t="shared" si="694"/>
        <v>1198187180.1899998</v>
      </c>
      <c r="BIU97" s="6">
        <v>34880</v>
      </c>
      <c r="BIV97" s="1">
        <v>7.1943999999999999</v>
      </c>
      <c r="BIW97" s="1">
        <v>80128800</v>
      </c>
      <c r="BIX97" s="3">
        <f t="shared" si="695"/>
        <v>576478638.72000003</v>
      </c>
      <c r="BJC97" s="3" t="str">
        <f t="shared" si="696"/>
        <v/>
      </c>
      <c r="BJH97" s="3" t="str">
        <f t="shared" si="697"/>
        <v/>
      </c>
      <c r="BJJ97" s="6">
        <v>34880</v>
      </c>
      <c r="BJK97" s="1">
        <v>15.6563</v>
      </c>
      <c r="BJL97" s="1">
        <v>54161200</v>
      </c>
      <c r="BJM97" s="3">
        <f t="shared" si="698"/>
        <v>847963995.55999994</v>
      </c>
      <c r="BJR97" s="3" t="str">
        <f t="shared" si="699"/>
        <v/>
      </c>
      <c r="BJT97" s="6">
        <v>34880</v>
      </c>
      <c r="BJU97" s="1">
        <v>18.25</v>
      </c>
      <c r="BJV97" s="1">
        <v>192978390</v>
      </c>
      <c r="BJW97" s="3">
        <f t="shared" si="700"/>
        <v>3521855617.5</v>
      </c>
      <c r="BKB97" s="3" t="str">
        <f t="shared" si="701"/>
        <v/>
      </c>
      <c r="BKG97" s="3" t="str">
        <f t="shared" si="702"/>
        <v/>
      </c>
      <c r="BKI97" s="6">
        <v>34880</v>
      </c>
      <c r="BKJ97" s="1">
        <v>6.375</v>
      </c>
      <c r="BKK97" s="1">
        <v>152402400</v>
      </c>
      <c r="BKL97" s="3">
        <f t="shared" si="703"/>
        <v>971565300</v>
      </c>
      <c r="BKQ97" s="3" t="str">
        <f t="shared" si="704"/>
        <v/>
      </c>
      <c r="BKV97" s="3" t="str">
        <f t="shared" si="705"/>
        <v/>
      </c>
      <c r="BKX97" s="6">
        <v>34880</v>
      </c>
      <c r="BKY97" s="1">
        <v>16.312999999999999</v>
      </c>
      <c r="BKZ97" s="1">
        <v>36756800</v>
      </c>
      <c r="BLA97" s="3">
        <f t="shared" si="706"/>
        <v>599613678.39999998</v>
      </c>
      <c r="BLC97" s="6">
        <v>34880</v>
      </c>
      <c r="BLD97" s="1">
        <v>19.3125</v>
      </c>
      <c r="BLE97" s="1">
        <v>154767600</v>
      </c>
      <c r="BLF97" s="3">
        <f t="shared" si="707"/>
        <v>2988949275</v>
      </c>
      <c r="BLH97" s="6">
        <v>34880</v>
      </c>
      <c r="BLI97" s="1">
        <v>18.13</v>
      </c>
      <c r="BLJ97" s="1">
        <v>724300</v>
      </c>
      <c r="BLK97" s="3">
        <f t="shared" si="708"/>
        <v>13131559</v>
      </c>
      <c r="BLM97" s="6">
        <v>34880</v>
      </c>
      <c r="BLN97" s="1">
        <v>7.8333000000000004</v>
      </c>
      <c r="BLO97" s="1">
        <v>518708400</v>
      </c>
      <c r="BLP97" s="3">
        <f t="shared" si="709"/>
        <v>4063198509.7200003</v>
      </c>
      <c r="BLR97" s="6">
        <v>34880</v>
      </c>
      <c r="BLS97" s="1">
        <v>3.6093999999999999</v>
      </c>
      <c r="BLT97" s="1">
        <v>330470400</v>
      </c>
      <c r="BLU97" s="3">
        <f t="shared" si="710"/>
        <v>1192799861.76</v>
      </c>
      <c r="BLZ97" s="3" t="str">
        <f t="shared" si="711"/>
        <v/>
      </c>
      <c r="BME97" s="3" t="str">
        <f t="shared" si="712"/>
        <v/>
      </c>
      <c r="BMJ97" s="3" t="str">
        <f t="shared" si="713"/>
        <v/>
      </c>
      <c r="BML97" s="6">
        <v>34880</v>
      </c>
      <c r="BMM97" s="1">
        <v>4.9443999999999999</v>
      </c>
      <c r="BMN97" s="1">
        <v>62967600</v>
      </c>
      <c r="BMO97" s="3">
        <f t="shared" si="714"/>
        <v>311337001.44</v>
      </c>
      <c r="BMQ97" s="6">
        <v>34880</v>
      </c>
      <c r="BMR97" s="1">
        <v>8.75</v>
      </c>
      <c r="BMS97" s="1">
        <v>109301800</v>
      </c>
      <c r="BMT97" s="3">
        <f t="shared" si="715"/>
        <v>956390750</v>
      </c>
      <c r="BMY97" s="3" t="str">
        <f t="shared" si="716"/>
        <v/>
      </c>
      <c r="BND97" s="3" t="str">
        <f t="shared" si="717"/>
        <v/>
      </c>
      <c r="BNF97" s="6">
        <v>34880</v>
      </c>
      <c r="BNG97" s="1">
        <v>29</v>
      </c>
      <c r="BNH97" s="1">
        <v>41992900</v>
      </c>
      <c r="BNI97" s="3">
        <f t="shared" si="718"/>
        <v>1217794100</v>
      </c>
      <c r="BNK97" s="6">
        <v>34880</v>
      </c>
      <c r="BNL97" s="1">
        <v>23.375</v>
      </c>
      <c r="BNM97" s="1">
        <v>13085000</v>
      </c>
      <c r="BNN97" s="3">
        <f t="shared" si="719"/>
        <v>305861875</v>
      </c>
      <c r="BNP97" s="6">
        <v>34880</v>
      </c>
      <c r="BNQ97" s="1">
        <v>21.333300000000001</v>
      </c>
      <c r="BNR97" s="1">
        <v>127058100</v>
      </c>
      <c r="BNS97" s="3">
        <f t="shared" si="720"/>
        <v>2710568564.73</v>
      </c>
      <c r="BNX97" s="3" t="str">
        <f t="shared" si="721"/>
        <v/>
      </c>
      <c r="BNZ97" s="6">
        <v>34880</v>
      </c>
      <c r="BOA97" s="1">
        <v>6.7812999999999999</v>
      </c>
      <c r="BOB97" s="1">
        <v>292416000</v>
      </c>
      <c r="BOC97" s="3">
        <f t="shared" si="722"/>
        <v>1982960620.8</v>
      </c>
      <c r="BOH97" s="3" t="str">
        <f t="shared" si="723"/>
        <v/>
      </c>
      <c r="BOJ97" s="6">
        <v>34880</v>
      </c>
      <c r="BOK97" s="1">
        <v>6.5990000000000002</v>
      </c>
      <c r="BOL97" s="1">
        <v>380406000</v>
      </c>
      <c r="BOM97" s="3">
        <f t="shared" si="724"/>
        <v>2510299194</v>
      </c>
      <c r="BOR97" s="3" t="str">
        <f t="shared" si="725"/>
        <v/>
      </c>
      <c r="BOW97" s="3" t="str">
        <f t="shared" si="726"/>
        <v/>
      </c>
      <c r="BPB97" s="3" t="str">
        <f t="shared" si="727"/>
        <v/>
      </c>
      <c r="BPG97" s="3" t="str">
        <f t="shared" si="728"/>
        <v/>
      </c>
      <c r="BPI97" s="6">
        <v>34880</v>
      </c>
      <c r="BPJ97" s="1">
        <v>3.25</v>
      </c>
      <c r="BPK97" s="1">
        <v>222359850</v>
      </c>
      <c r="BPL97" s="3">
        <f t="shared" si="729"/>
        <v>722669512.5</v>
      </c>
      <c r="BPQ97" s="3" t="str">
        <f t="shared" si="730"/>
        <v/>
      </c>
      <c r="BPS97" s="6">
        <v>34880</v>
      </c>
      <c r="BPT97" s="1">
        <v>5.4141000000000004</v>
      </c>
      <c r="BPU97" s="1">
        <v>1864188800</v>
      </c>
      <c r="BPV97" s="3">
        <f t="shared" si="731"/>
        <v>10092904582.08</v>
      </c>
      <c r="BQA97" s="3" t="str">
        <f t="shared" si="732"/>
        <v/>
      </c>
      <c r="BQF97" s="3" t="str">
        <f t="shared" si="733"/>
        <v/>
      </c>
      <c r="BQK97" s="3" t="str">
        <f t="shared" si="734"/>
        <v/>
      </c>
      <c r="BQM97" s="6">
        <v>34880</v>
      </c>
      <c r="BQN97" s="1">
        <v>7.3414999999999999</v>
      </c>
      <c r="BQO97" s="1">
        <v>666817928</v>
      </c>
      <c r="BQP97" s="3">
        <f t="shared" si="735"/>
        <v>4895443818.4119997</v>
      </c>
      <c r="BQU97" s="3" t="str">
        <f t="shared" si="736"/>
        <v/>
      </c>
      <c r="BQW97" s="6">
        <v>34880</v>
      </c>
      <c r="BQX97" s="1">
        <v>0.55079999999999996</v>
      </c>
      <c r="BQY97" s="1">
        <v>291059200</v>
      </c>
      <c r="BQZ97" s="3">
        <f t="shared" si="737"/>
        <v>160315407.35999998</v>
      </c>
      <c r="BRE97" s="3" t="str">
        <f t="shared" si="738"/>
        <v/>
      </c>
      <c r="BRG97" s="6">
        <v>34880</v>
      </c>
      <c r="BRH97" s="1">
        <v>2.8090000000000002</v>
      </c>
      <c r="BRI97" s="1">
        <v>4073616000</v>
      </c>
      <c r="BRJ97" s="3">
        <f t="shared" si="739"/>
        <v>11442787344</v>
      </c>
      <c r="BRL97" s="6">
        <v>34880</v>
      </c>
      <c r="BRM97" s="1">
        <v>7.9141000000000004</v>
      </c>
      <c r="BRN97" s="1">
        <v>6791748000</v>
      </c>
      <c r="BRO97" s="3">
        <f t="shared" si="740"/>
        <v>53750572846.800003</v>
      </c>
      <c r="BRQ97" s="6">
        <v>34880</v>
      </c>
      <c r="BRR97" s="1">
        <v>2.8611</v>
      </c>
      <c r="BRS97" s="1">
        <v>2983475700</v>
      </c>
      <c r="BRT97" s="3">
        <f t="shared" si="741"/>
        <v>8536022325.2699995</v>
      </c>
      <c r="BRV97" s="6">
        <v>34880</v>
      </c>
      <c r="BRW97" s="1">
        <v>23.1875</v>
      </c>
      <c r="BRX97" s="1">
        <v>116162000</v>
      </c>
      <c r="BRY97" s="3">
        <f t="shared" si="742"/>
        <v>2693506375</v>
      </c>
      <c r="BSD97" s="3" t="str">
        <f t="shared" si="743"/>
        <v/>
      </c>
      <c r="BSF97" s="6">
        <v>34880</v>
      </c>
      <c r="BSG97" s="1">
        <v>7.1875</v>
      </c>
      <c r="BSH97" s="1">
        <v>147929600</v>
      </c>
      <c r="BSI97" s="3">
        <f t="shared" si="744"/>
        <v>1063244000</v>
      </c>
      <c r="BSN97" s="3" t="str">
        <f t="shared" si="745"/>
        <v/>
      </c>
      <c r="BSS97" s="3" t="str">
        <f t="shared" si="746"/>
        <v/>
      </c>
      <c r="BSU97" s="6">
        <v>34880</v>
      </c>
      <c r="BSV97" s="1">
        <v>1.6585000000000001</v>
      </c>
      <c r="BSW97" s="1">
        <v>4398998800</v>
      </c>
      <c r="BSX97" s="3">
        <f t="shared" si="747"/>
        <v>7295739509.8000002</v>
      </c>
    </row>
    <row r="98" spans="5:1020 1025:1870" x14ac:dyDescent="0.2">
      <c r="E98" s="3" t="str">
        <f t="shared" si="374"/>
        <v/>
      </c>
      <c r="J98" s="3" t="str">
        <f t="shared" si="375"/>
        <v/>
      </c>
      <c r="O98" s="3" t="str">
        <f t="shared" si="376"/>
        <v/>
      </c>
      <c r="T98" s="3" t="str">
        <f t="shared" si="377"/>
        <v/>
      </c>
      <c r="Y98" s="3" t="str">
        <f t="shared" si="378"/>
        <v/>
      </c>
      <c r="AA98" s="6">
        <v>34789</v>
      </c>
      <c r="AB98" s="1">
        <v>14.062500999999999</v>
      </c>
      <c r="AC98" s="1">
        <v>1570833</v>
      </c>
      <c r="AD98" s="3">
        <f t="shared" si="379"/>
        <v>22089840.633332998</v>
      </c>
      <c r="AI98" s="3" t="str">
        <f t="shared" si="380"/>
        <v/>
      </c>
      <c r="AN98" s="3" t="str">
        <f t="shared" si="381"/>
        <v/>
      </c>
      <c r="AS98" s="3" t="str">
        <f t="shared" si="382"/>
        <v/>
      </c>
      <c r="AX98" s="3" t="str">
        <f t="shared" si="383"/>
        <v/>
      </c>
      <c r="BC98" s="3" t="str">
        <f t="shared" si="384"/>
        <v/>
      </c>
      <c r="BH98" s="3" t="str">
        <f t="shared" si="385"/>
        <v/>
      </c>
      <c r="BM98" s="3" t="str">
        <f t="shared" si="386"/>
        <v/>
      </c>
      <c r="BR98" s="3" t="str">
        <f t="shared" si="387"/>
        <v/>
      </c>
      <c r="BW98" s="3" t="str">
        <f t="shared" si="388"/>
        <v/>
      </c>
      <c r="CB98" s="3" t="str">
        <f t="shared" si="389"/>
        <v/>
      </c>
      <c r="CG98" s="3" t="str">
        <f t="shared" si="390"/>
        <v/>
      </c>
      <c r="CL98" s="3" t="str">
        <f t="shared" si="391"/>
        <v/>
      </c>
      <c r="CQ98" s="3" t="str">
        <f t="shared" si="392"/>
        <v/>
      </c>
      <c r="CV98" s="3" t="str">
        <f t="shared" si="393"/>
        <v/>
      </c>
      <c r="DA98" s="3" t="str">
        <f t="shared" si="394"/>
        <v/>
      </c>
      <c r="DC98" s="6">
        <v>34789</v>
      </c>
      <c r="DD98" s="1">
        <v>13.125</v>
      </c>
      <c r="DE98" s="1">
        <v>228290</v>
      </c>
      <c r="DF98" s="3">
        <f t="shared" si="395"/>
        <v>2996306.25</v>
      </c>
      <c r="DK98" s="3" t="str">
        <f t="shared" si="396"/>
        <v/>
      </c>
      <c r="DP98" s="3" t="str">
        <f t="shared" si="397"/>
        <v/>
      </c>
      <c r="DU98" s="3" t="str">
        <f t="shared" si="398"/>
        <v/>
      </c>
      <c r="DZ98" s="3" t="str">
        <f t="shared" si="399"/>
        <v/>
      </c>
      <c r="EE98" s="3" t="str">
        <f t="shared" si="400"/>
        <v/>
      </c>
      <c r="EG98" s="6">
        <v>34789</v>
      </c>
      <c r="EH98" s="1">
        <v>1379.9997000000001</v>
      </c>
      <c r="EI98" s="1">
        <v>15488</v>
      </c>
      <c r="EJ98" s="3">
        <f t="shared" si="401"/>
        <v>21373435.353600003</v>
      </c>
      <c r="EO98" s="3" t="str">
        <f t="shared" si="402"/>
        <v/>
      </c>
      <c r="ET98" s="3" t="str">
        <f t="shared" si="403"/>
        <v/>
      </c>
      <c r="EY98" s="3" t="str">
        <f t="shared" si="404"/>
        <v/>
      </c>
      <c r="FD98" s="3" t="str">
        <f t="shared" si="405"/>
        <v/>
      </c>
      <c r="FI98" s="3" t="str">
        <f t="shared" si="406"/>
        <v/>
      </c>
      <c r="FN98" s="3" t="str">
        <f t="shared" si="407"/>
        <v/>
      </c>
      <c r="FS98" s="3" t="str">
        <f t="shared" si="408"/>
        <v/>
      </c>
      <c r="FX98" s="3" t="str">
        <f t="shared" si="409"/>
        <v/>
      </c>
      <c r="GC98" s="3" t="str">
        <f t="shared" si="410"/>
        <v/>
      </c>
      <c r="GH98" s="3" t="str">
        <f t="shared" si="411"/>
        <v/>
      </c>
      <c r="GM98" s="3" t="str">
        <f t="shared" si="412"/>
        <v/>
      </c>
      <c r="GR98" s="3" t="str">
        <f t="shared" si="413"/>
        <v/>
      </c>
      <c r="GW98" s="3" t="str">
        <f t="shared" si="414"/>
        <v/>
      </c>
      <c r="HB98" s="3" t="str">
        <f t="shared" si="415"/>
        <v/>
      </c>
      <c r="HG98" s="3" t="str">
        <f t="shared" si="416"/>
        <v/>
      </c>
      <c r="HL98" s="3" t="str">
        <f t="shared" si="417"/>
        <v/>
      </c>
      <c r="HN98" s="6">
        <v>34789</v>
      </c>
      <c r="HO98" s="1">
        <v>4.3125</v>
      </c>
      <c r="HP98" s="1">
        <v>134633</v>
      </c>
      <c r="HQ98" s="3">
        <f t="shared" si="418"/>
        <v>580604.8125</v>
      </c>
      <c r="HS98" s="6">
        <v>34789</v>
      </c>
      <c r="HT98" s="1">
        <v>28</v>
      </c>
      <c r="HU98" s="1">
        <v>39743</v>
      </c>
      <c r="HV98" s="3">
        <f t="shared" si="419"/>
        <v>1112804</v>
      </c>
      <c r="IA98" s="3" t="str">
        <f t="shared" si="420"/>
        <v/>
      </c>
      <c r="IC98" s="6">
        <v>34698</v>
      </c>
      <c r="ID98" s="1">
        <v>431.25</v>
      </c>
      <c r="IE98" s="1">
        <v>6390</v>
      </c>
      <c r="IF98" s="3">
        <f t="shared" si="421"/>
        <v>2755687.5</v>
      </c>
      <c r="IK98" s="3" t="str">
        <f t="shared" si="422"/>
        <v/>
      </c>
      <c r="IP98" s="3" t="str">
        <f t="shared" si="423"/>
        <v/>
      </c>
      <c r="IU98" s="3" t="str">
        <f t="shared" si="424"/>
        <v/>
      </c>
      <c r="IZ98" s="3" t="str">
        <f t="shared" si="425"/>
        <v/>
      </c>
      <c r="JE98" s="3" t="str">
        <f t="shared" si="426"/>
        <v/>
      </c>
      <c r="JJ98" s="3" t="str">
        <f t="shared" si="427"/>
        <v/>
      </c>
      <c r="JO98" s="3" t="str">
        <f t="shared" si="428"/>
        <v/>
      </c>
      <c r="JT98" s="3" t="str">
        <f t="shared" si="429"/>
        <v/>
      </c>
      <c r="JY98" s="3" t="str">
        <f t="shared" si="430"/>
        <v/>
      </c>
      <c r="KA98" s="6">
        <v>33603</v>
      </c>
      <c r="KB98" s="1">
        <v>2.25</v>
      </c>
      <c r="KC98" s="1">
        <v>50000</v>
      </c>
      <c r="KD98" s="3">
        <f t="shared" si="431"/>
        <v>112500</v>
      </c>
      <c r="KI98" s="3" t="str">
        <f t="shared" si="432"/>
        <v/>
      </c>
      <c r="KN98" s="3" t="str">
        <f t="shared" si="433"/>
        <v/>
      </c>
      <c r="KS98" s="3" t="str">
        <f t="shared" si="434"/>
        <v/>
      </c>
      <c r="KX98" s="3" t="str">
        <f t="shared" si="435"/>
        <v/>
      </c>
      <c r="LC98" s="3" t="str">
        <f t="shared" si="436"/>
        <v/>
      </c>
      <c r="LH98" s="3" t="str">
        <f t="shared" si="437"/>
        <v/>
      </c>
      <c r="LM98" s="3" t="str">
        <f t="shared" si="438"/>
        <v/>
      </c>
      <c r="LO98" s="6">
        <v>33238</v>
      </c>
      <c r="LP98" s="1">
        <v>6.25</v>
      </c>
      <c r="LQ98" s="1">
        <v>11111</v>
      </c>
      <c r="LR98" s="3">
        <f t="shared" si="439"/>
        <v>69443.75</v>
      </c>
      <c r="LW98" s="3" t="str">
        <f t="shared" si="440"/>
        <v/>
      </c>
      <c r="MB98" s="3" t="str">
        <f t="shared" si="441"/>
        <v/>
      </c>
      <c r="MG98" s="3" t="str">
        <f t="shared" si="442"/>
        <v/>
      </c>
      <c r="ML98" s="3" t="str">
        <f t="shared" si="443"/>
        <v/>
      </c>
      <c r="MQ98" s="3" t="str">
        <f t="shared" si="444"/>
        <v/>
      </c>
      <c r="MV98" s="3" t="str">
        <f t="shared" si="445"/>
        <v/>
      </c>
      <c r="NA98" s="3" t="str">
        <f t="shared" si="446"/>
        <v/>
      </c>
      <c r="NF98" s="3" t="str">
        <f t="shared" si="447"/>
        <v/>
      </c>
      <c r="NK98" s="3" t="str">
        <f t="shared" si="448"/>
        <v/>
      </c>
      <c r="NP98" s="3" t="str">
        <f t="shared" si="449"/>
        <v/>
      </c>
      <c r="NU98" s="3" t="str">
        <f t="shared" si="450"/>
        <v/>
      </c>
      <c r="NZ98" s="3" t="str">
        <f t="shared" si="451"/>
        <v/>
      </c>
      <c r="OB98" s="6">
        <v>34789</v>
      </c>
      <c r="OC98" s="1">
        <v>7</v>
      </c>
      <c r="OD98" s="1">
        <v>317200</v>
      </c>
      <c r="OE98" s="3">
        <f t="shared" si="452"/>
        <v>2220400</v>
      </c>
      <c r="OG98" s="6">
        <v>34789</v>
      </c>
      <c r="OH98" s="1">
        <v>78.125</v>
      </c>
      <c r="OI98" s="1">
        <v>41768</v>
      </c>
      <c r="OJ98" s="3">
        <f t="shared" si="453"/>
        <v>3263125</v>
      </c>
      <c r="OO98" s="3" t="str">
        <f t="shared" si="454"/>
        <v/>
      </c>
      <c r="OQ98" s="6">
        <v>34789</v>
      </c>
      <c r="OR98" s="1">
        <v>1529.9999</v>
      </c>
      <c r="OS98" s="1">
        <v>5698</v>
      </c>
      <c r="OT98" s="3">
        <f t="shared" si="455"/>
        <v>8717939.4301999994</v>
      </c>
      <c r="OY98" s="3" t="str">
        <f t="shared" si="456"/>
        <v/>
      </c>
      <c r="PD98" s="3" t="str">
        <f t="shared" si="457"/>
        <v/>
      </c>
      <c r="PI98" s="3" t="str">
        <f t="shared" si="458"/>
        <v/>
      </c>
      <c r="PK98" s="6">
        <v>34698</v>
      </c>
      <c r="PL98" s="1">
        <v>0.24</v>
      </c>
      <c r="PM98" s="1">
        <v>64500</v>
      </c>
      <c r="PN98" s="3">
        <f t="shared" si="459"/>
        <v>15480</v>
      </c>
      <c r="PS98" s="3" t="str">
        <f t="shared" si="460"/>
        <v/>
      </c>
      <c r="PX98" s="3" t="str">
        <f t="shared" si="461"/>
        <v/>
      </c>
      <c r="QC98" s="3" t="str">
        <f t="shared" si="462"/>
        <v/>
      </c>
      <c r="QE98" s="6">
        <v>34789</v>
      </c>
      <c r="QF98" s="1">
        <v>0.4375</v>
      </c>
      <c r="QG98" s="1">
        <v>138600</v>
      </c>
      <c r="QH98" s="3">
        <f t="shared" si="463"/>
        <v>60637.5</v>
      </c>
      <c r="QM98" s="3" t="str">
        <f t="shared" si="464"/>
        <v/>
      </c>
      <c r="QR98" s="3" t="str">
        <f t="shared" si="465"/>
        <v/>
      </c>
      <c r="QW98" s="3" t="str">
        <f t="shared" si="466"/>
        <v/>
      </c>
      <c r="RB98" s="3" t="str">
        <f t="shared" si="467"/>
        <v/>
      </c>
      <c r="RG98" s="3" t="str">
        <f t="shared" si="468"/>
        <v/>
      </c>
      <c r="RL98" s="3" t="str">
        <f t="shared" si="469"/>
        <v/>
      </c>
      <c r="RQ98" s="3" t="str">
        <f t="shared" si="470"/>
        <v/>
      </c>
      <c r="RV98" s="3" t="str">
        <f t="shared" si="471"/>
        <v/>
      </c>
      <c r="SA98" s="3" t="str">
        <f t="shared" si="472"/>
        <v/>
      </c>
      <c r="SF98" s="3" t="str">
        <f t="shared" si="473"/>
        <v/>
      </c>
      <c r="SK98" s="3" t="str">
        <f t="shared" si="474"/>
        <v/>
      </c>
      <c r="SP98" s="3" t="str">
        <f t="shared" si="475"/>
        <v/>
      </c>
      <c r="SU98" s="3" t="str">
        <f t="shared" si="476"/>
        <v/>
      </c>
      <c r="SZ98" s="3" t="str">
        <f t="shared" si="477"/>
        <v/>
      </c>
      <c r="TE98" s="3" t="str">
        <f t="shared" si="478"/>
        <v/>
      </c>
      <c r="TJ98" s="3" t="str">
        <f t="shared" si="479"/>
        <v/>
      </c>
      <c r="TO98" s="3" t="str">
        <f t="shared" si="480"/>
        <v/>
      </c>
      <c r="TT98" s="3" t="str">
        <f t="shared" si="481"/>
        <v/>
      </c>
      <c r="TY98" s="3" t="str">
        <f t="shared" si="482"/>
        <v/>
      </c>
      <c r="UD98" s="3" t="str">
        <f t="shared" si="483"/>
        <v/>
      </c>
      <c r="UI98" s="3" t="str">
        <f t="shared" si="484"/>
        <v/>
      </c>
      <c r="UN98" s="3" t="str">
        <f t="shared" si="485"/>
        <v/>
      </c>
      <c r="UP98" s="6">
        <v>34789</v>
      </c>
      <c r="UQ98" s="1">
        <v>5.5312999999999999</v>
      </c>
      <c r="UR98" s="1">
        <v>145600</v>
      </c>
      <c r="US98" s="3">
        <f t="shared" si="486"/>
        <v>805357.28</v>
      </c>
      <c r="UX98" s="3" t="str">
        <f t="shared" si="487"/>
        <v/>
      </c>
      <c r="VC98" s="3" t="str">
        <f t="shared" si="488"/>
        <v/>
      </c>
      <c r="VH98" s="3" t="str">
        <f t="shared" si="489"/>
        <v/>
      </c>
      <c r="VM98" s="3" t="str">
        <f t="shared" si="490"/>
        <v/>
      </c>
      <c r="VO98" s="6">
        <v>34789</v>
      </c>
      <c r="VP98" s="1">
        <v>1187.5</v>
      </c>
      <c r="VQ98" s="1">
        <v>4350</v>
      </c>
      <c r="VR98" s="3">
        <f t="shared" si="491"/>
        <v>5165625</v>
      </c>
      <c r="VW98" s="3" t="str">
        <f t="shared" si="492"/>
        <v/>
      </c>
      <c r="WB98" s="3" t="str">
        <f t="shared" si="493"/>
        <v/>
      </c>
      <c r="WG98" s="3" t="str">
        <f t="shared" si="494"/>
        <v/>
      </c>
      <c r="WL98" s="3" t="str">
        <f t="shared" si="495"/>
        <v/>
      </c>
      <c r="WQ98" s="3" t="str">
        <f t="shared" si="496"/>
        <v/>
      </c>
      <c r="WV98" s="3" t="str">
        <f t="shared" si="497"/>
        <v/>
      </c>
      <c r="WX98" s="6">
        <v>34789</v>
      </c>
      <c r="WY98" s="1">
        <v>8.625</v>
      </c>
      <c r="WZ98" s="1">
        <v>2939800</v>
      </c>
      <c r="XA98" s="3">
        <f t="shared" si="498"/>
        <v>25355775</v>
      </c>
      <c r="XF98" s="3" t="str">
        <f t="shared" si="499"/>
        <v/>
      </c>
      <c r="XK98" s="3" t="str">
        <f t="shared" si="500"/>
        <v/>
      </c>
      <c r="XP98" s="3" t="str">
        <f t="shared" si="501"/>
        <v/>
      </c>
      <c r="XU98" s="3" t="str">
        <f t="shared" si="502"/>
        <v/>
      </c>
      <c r="XW98" s="6">
        <v>34789</v>
      </c>
      <c r="XX98" s="1">
        <v>4600</v>
      </c>
      <c r="XY98" s="1">
        <v>4295</v>
      </c>
      <c r="XZ98" s="3">
        <f t="shared" si="503"/>
        <v>19757000</v>
      </c>
      <c r="YE98" s="3" t="str">
        <f t="shared" si="504"/>
        <v/>
      </c>
      <c r="YJ98" s="3" t="str">
        <f t="shared" si="505"/>
        <v/>
      </c>
      <c r="YO98" s="3" t="str">
        <f t="shared" si="506"/>
        <v/>
      </c>
      <c r="YT98" s="3" t="str">
        <f t="shared" si="507"/>
        <v/>
      </c>
      <c r="YY98" s="3" t="str">
        <f t="shared" si="508"/>
        <v/>
      </c>
      <c r="ZD98" s="3" t="str">
        <f t="shared" si="509"/>
        <v/>
      </c>
      <c r="ZI98" s="3" t="str">
        <f t="shared" si="510"/>
        <v/>
      </c>
      <c r="ZN98" s="3" t="str">
        <f t="shared" si="511"/>
        <v/>
      </c>
      <c r="ZS98" s="3" t="str">
        <f t="shared" si="512"/>
        <v/>
      </c>
      <c r="ZX98" s="3" t="str">
        <f t="shared" si="513"/>
        <v/>
      </c>
      <c r="AAC98" s="3" t="str">
        <f t="shared" si="514"/>
        <v/>
      </c>
      <c r="AAH98" s="3" t="str">
        <f t="shared" si="515"/>
        <v/>
      </c>
      <c r="AAM98" s="3" t="str">
        <f t="shared" si="516"/>
        <v/>
      </c>
      <c r="AAR98" s="3" t="str">
        <f t="shared" si="517"/>
        <v/>
      </c>
      <c r="AAW98" s="3" t="str">
        <f t="shared" si="518"/>
        <v/>
      </c>
      <c r="ABB98" s="3" t="str">
        <f t="shared" si="519"/>
        <v/>
      </c>
      <c r="ABG98" s="3" t="str">
        <f t="shared" si="520"/>
        <v/>
      </c>
      <c r="ABL98" s="3" t="str">
        <f t="shared" si="521"/>
        <v/>
      </c>
      <c r="ABQ98" s="3" t="str">
        <f t="shared" si="522"/>
        <v/>
      </c>
      <c r="ABV98" s="3" t="str">
        <f t="shared" si="523"/>
        <v/>
      </c>
      <c r="ACA98" s="3" t="str">
        <f t="shared" si="524"/>
        <v/>
      </c>
      <c r="ACF98" s="3" t="str">
        <f t="shared" si="525"/>
        <v/>
      </c>
      <c r="ACK98" s="3" t="str">
        <f t="shared" si="526"/>
        <v/>
      </c>
      <c r="ACP98" s="3" t="str">
        <f t="shared" si="527"/>
        <v/>
      </c>
      <c r="ACU98" s="3" t="str">
        <f t="shared" si="528"/>
        <v/>
      </c>
      <c r="ACZ98" s="3" t="str">
        <f t="shared" si="529"/>
        <v/>
      </c>
      <c r="ADB98" s="6">
        <v>34789</v>
      </c>
      <c r="ADC98" s="1">
        <v>5.625</v>
      </c>
      <c r="ADD98" s="1">
        <v>5659000</v>
      </c>
      <c r="ADE98" s="3">
        <f t="shared" si="530"/>
        <v>31831875</v>
      </c>
      <c r="ADJ98" s="3" t="str">
        <f t="shared" si="531"/>
        <v/>
      </c>
      <c r="ADO98" s="3" t="str">
        <f t="shared" si="532"/>
        <v/>
      </c>
      <c r="ADT98" s="3" t="str">
        <f t="shared" si="533"/>
        <v/>
      </c>
      <c r="ADY98" s="3" t="str">
        <f t="shared" si="534"/>
        <v/>
      </c>
      <c r="AED98" s="3" t="str">
        <f t="shared" si="535"/>
        <v/>
      </c>
      <c r="AEF98" s="6">
        <v>34698</v>
      </c>
      <c r="AEG98" s="1">
        <v>2.6696</v>
      </c>
      <c r="AEH98" s="1">
        <v>3184</v>
      </c>
      <c r="AEI98" s="3">
        <f t="shared" si="536"/>
        <v>8500.0064000000002</v>
      </c>
      <c r="AEN98" s="3" t="str">
        <f t="shared" si="537"/>
        <v/>
      </c>
      <c r="AES98" s="3" t="str">
        <f t="shared" si="538"/>
        <v/>
      </c>
      <c r="AEX98" s="3" t="str">
        <f t="shared" si="539"/>
        <v/>
      </c>
      <c r="AEZ98" s="6">
        <v>34789</v>
      </c>
      <c r="AFA98" s="1">
        <v>10.08</v>
      </c>
      <c r="AFB98" s="1">
        <v>28752000</v>
      </c>
      <c r="AFC98" s="3">
        <f t="shared" si="540"/>
        <v>289820160</v>
      </c>
      <c r="AFH98" s="3" t="str">
        <f t="shared" si="541"/>
        <v/>
      </c>
      <c r="AFM98" s="3" t="str">
        <f t="shared" si="542"/>
        <v/>
      </c>
      <c r="AFR98" s="3" t="str">
        <f t="shared" si="543"/>
        <v/>
      </c>
      <c r="AFW98" s="3" t="str">
        <f t="shared" si="544"/>
        <v/>
      </c>
      <c r="AGB98" s="3" t="str">
        <f t="shared" si="545"/>
        <v/>
      </c>
      <c r="AGG98" s="3" t="str">
        <f t="shared" si="546"/>
        <v/>
      </c>
      <c r="AGL98" s="3" t="str">
        <f t="shared" si="547"/>
        <v/>
      </c>
      <c r="AGQ98" s="3" t="str">
        <f t="shared" si="548"/>
        <v/>
      </c>
      <c r="AGV98" s="3" t="str">
        <f t="shared" si="549"/>
        <v/>
      </c>
      <c r="AHA98" s="3" t="str">
        <f t="shared" si="550"/>
        <v/>
      </c>
      <c r="AHF98" s="3" t="str">
        <f t="shared" si="551"/>
        <v/>
      </c>
      <c r="AHK98" s="3" t="str">
        <f t="shared" si="552"/>
        <v/>
      </c>
      <c r="AHP98" s="3" t="str">
        <f t="shared" si="553"/>
        <v/>
      </c>
      <c r="AHU98" s="3" t="str">
        <f t="shared" si="554"/>
        <v/>
      </c>
      <c r="AHZ98" s="3" t="str">
        <f t="shared" si="555"/>
        <v/>
      </c>
      <c r="AIE98" s="3" t="str">
        <f t="shared" si="556"/>
        <v/>
      </c>
      <c r="AIJ98" s="3" t="str">
        <f t="shared" si="557"/>
        <v/>
      </c>
      <c r="AIO98" s="3" t="str">
        <f t="shared" si="558"/>
        <v/>
      </c>
      <c r="AIT98" s="3" t="str">
        <f t="shared" si="559"/>
        <v/>
      </c>
      <c r="AIY98" s="3" t="str">
        <f t="shared" si="560"/>
        <v/>
      </c>
      <c r="AJD98" s="3" t="str">
        <f t="shared" si="561"/>
        <v/>
      </c>
      <c r="AJI98" s="3" t="str">
        <f t="shared" si="562"/>
        <v/>
      </c>
      <c r="AJN98" s="3" t="str">
        <f t="shared" si="563"/>
        <v/>
      </c>
      <c r="AJS98" s="3" t="str">
        <f t="shared" si="564"/>
        <v/>
      </c>
      <c r="AJX98" s="3" t="str">
        <f t="shared" si="565"/>
        <v/>
      </c>
      <c r="AKC98" s="3" t="str">
        <f t="shared" si="566"/>
        <v/>
      </c>
      <c r="AKH98" s="3" t="str">
        <f t="shared" si="567"/>
        <v/>
      </c>
      <c r="AKM98" s="3" t="str">
        <f t="shared" si="568"/>
        <v/>
      </c>
      <c r="AKR98" s="3" t="str">
        <f t="shared" si="569"/>
        <v/>
      </c>
      <c r="AKW98" s="3" t="str">
        <f t="shared" si="570"/>
        <v/>
      </c>
      <c r="ALB98" s="3" t="str">
        <f t="shared" si="571"/>
        <v/>
      </c>
      <c r="ALG98" s="3" t="str">
        <f t="shared" si="572"/>
        <v/>
      </c>
      <c r="ALI98" s="6">
        <v>34789</v>
      </c>
      <c r="ALJ98" s="1">
        <v>6.25</v>
      </c>
      <c r="ALK98" s="1">
        <v>8592400</v>
      </c>
      <c r="ALL98" s="3">
        <f t="shared" si="573"/>
        <v>53702500</v>
      </c>
      <c r="ALQ98" s="3" t="str">
        <f t="shared" si="574"/>
        <v/>
      </c>
      <c r="ALV98" s="3" t="str">
        <f t="shared" si="575"/>
        <v/>
      </c>
      <c r="AMA98" s="3" t="str">
        <f t="shared" si="576"/>
        <v/>
      </c>
      <c r="AMF98" s="3" t="str">
        <f t="shared" si="577"/>
        <v/>
      </c>
      <c r="AMK98" s="3" t="str">
        <f t="shared" si="578"/>
        <v/>
      </c>
      <c r="AMP98" s="3" t="str">
        <f t="shared" si="579"/>
        <v/>
      </c>
      <c r="AMU98" s="3" t="str">
        <f t="shared" si="580"/>
        <v/>
      </c>
      <c r="AMZ98" s="3" t="str">
        <f t="shared" si="581"/>
        <v/>
      </c>
      <c r="ANB98" s="6">
        <v>34789</v>
      </c>
      <c r="ANC98" s="1">
        <v>1.6875</v>
      </c>
      <c r="AND98" s="1">
        <v>1270600</v>
      </c>
      <c r="ANE98" s="3">
        <f t="shared" si="582"/>
        <v>2144137.5</v>
      </c>
      <c r="ANJ98" s="3" t="str">
        <f t="shared" si="583"/>
        <v/>
      </c>
      <c r="ANO98" s="3" t="str">
        <f t="shared" si="584"/>
        <v/>
      </c>
      <c r="ANT98" s="3" t="str">
        <f t="shared" si="585"/>
        <v/>
      </c>
      <c r="ANY98" s="3" t="str">
        <f t="shared" si="586"/>
        <v/>
      </c>
      <c r="AOD98" s="3" t="str">
        <f t="shared" si="587"/>
        <v/>
      </c>
      <c r="AOI98" s="3" t="str">
        <f t="shared" si="588"/>
        <v/>
      </c>
      <c r="AOK98" s="6">
        <v>34789</v>
      </c>
      <c r="AOL98" s="1">
        <v>325</v>
      </c>
      <c r="AOM98" s="1">
        <v>44221</v>
      </c>
      <c r="AON98" s="3">
        <f t="shared" si="589"/>
        <v>14371825</v>
      </c>
      <c r="AOS98" s="3" t="str">
        <f t="shared" si="590"/>
        <v/>
      </c>
      <c r="AOX98" s="3" t="str">
        <f t="shared" si="591"/>
        <v/>
      </c>
      <c r="APC98" s="3" t="str">
        <f t="shared" si="592"/>
        <v/>
      </c>
      <c r="APH98" s="3" t="str">
        <f t="shared" si="593"/>
        <v/>
      </c>
      <c r="APM98" s="3" t="str">
        <f t="shared" si="594"/>
        <v/>
      </c>
      <c r="APR98" s="3" t="str">
        <f t="shared" si="595"/>
        <v/>
      </c>
      <c r="APW98" s="3" t="str">
        <f t="shared" si="596"/>
        <v/>
      </c>
      <c r="AQB98" s="3" t="str">
        <f t="shared" si="597"/>
        <v/>
      </c>
      <c r="AQG98" s="3" t="str">
        <f t="shared" si="598"/>
        <v/>
      </c>
      <c r="AQL98" s="3" t="str">
        <f t="shared" si="599"/>
        <v/>
      </c>
      <c r="AQQ98" s="3" t="str">
        <f t="shared" si="600"/>
        <v/>
      </c>
      <c r="AQS98" s="6">
        <v>34789</v>
      </c>
      <c r="AQT98" s="1">
        <v>5.625</v>
      </c>
      <c r="AQU98" s="1">
        <v>2944500</v>
      </c>
      <c r="AQV98" s="3">
        <f t="shared" si="601"/>
        <v>16562812.5</v>
      </c>
      <c r="ARA98" s="3" t="str">
        <f t="shared" si="602"/>
        <v/>
      </c>
      <c r="ARF98" s="3" t="str">
        <f t="shared" si="603"/>
        <v/>
      </c>
      <c r="ARK98" s="3" t="str">
        <f t="shared" si="604"/>
        <v/>
      </c>
      <c r="ARP98" s="3" t="str">
        <f t="shared" si="605"/>
        <v/>
      </c>
      <c r="ARU98" s="3" t="str">
        <f t="shared" si="606"/>
        <v/>
      </c>
      <c r="ARZ98" s="3" t="str">
        <f t="shared" si="607"/>
        <v/>
      </c>
      <c r="ASE98" s="3" t="str">
        <f t="shared" si="608"/>
        <v/>
      </c>
      <c r="ASJ98" s="3" t="str">
        <f t="shared" si="609"/>
        <v/>
      </c>
      <c r="ASO98" s="3" t="str">
        <f t="shared" si="610"/>
        <v/>
      </c>
      <c r="AST98" s="3" t="str">
        <f t="shared" si="611"/>
        <v/>
      </c>
      <c r="ASY98" s="3" t="str">
        <f t="shared" si="612"/>
        <v/>
      </c>
      <c r="ATD98" s="3" t="str">
        <f t="shared" si="613"/>
        <v/>
      </c>
      <c r="ATI98" s="3" t="str">
        <f t="shared" si="614"/>
        <v/>
      </c>
      <c r="ATN98" s="3" t="str">
        <f t="shared" si="615"/>
        <v/>
      </c>
      <c r="ATS98" s="3" t="str">
        <f t="shared" si="616"/>
        <v/>
      </c>
      <c r="ATX98" s="3" t="str">
        <f t="shared" si="617"/>
        <v/>
      </c>
      <c r="ATZ98" s="6">
        <v>34789</v>
      </c>
      <c r="AUA98" s="1">
        <v>5.3958000000000004</v>
      </c>
      <c r="AUB98" s="1">
        <v>410400</v>
      </c>
      <c r="AUC98" s="3">
        <f t="shared" si="618"/>
        <v>2214436.3200000003</v>
      </c>
      <c r="AUH98" s="3" t="str">
        <f t="shared" si="619"/>
        <v/>
      </c>
      <c r="AUM98" s="3" t="str">
        <f t="shared" si="620"/>
        <v/>
      </c>
      <c r="AUR98" s="3" t="str">
        <f t="shared" si="621"/>
        <v/>
      </c>
      <c r="AUW98" s="3" t="str">
        <f t="shared" si="622"/>
        <v/>
      </c>
      <c r="AVB98" s="3" t="str">
        <f t="shared" si="623"/>
        <v/>
      </c>
      <c r="AVG98" s="3" t="str">
        <f t="shared" si="624"/>
        <v/>
      </c>
      <c r="AVI98" s="6">
        <v>34789</v>
      </c>
      <c r="AVJ98" s="1">
        <v>4.6041999999999996</v>
      </c>
      <c r="AVK98" s="1">
        <v>14846400</v>
      </c>
      <c r="AVL98" s="3">
        <f t="shared" si="625"/>
        <v>68355794.879999995</v>
      </c>
      <c r="AVQ98" s="3" t="str">
        <f t="shared" si="626"/>
        <v/>
      </c>
      <c r="AVV98" s="3" t="str">
        <f t="shared" si="627"/>
        <v/>
      </c>
      <c r="AWA98" s="3" t="str">
        <f t="shared" si="628"/>
        <v/>
      </c>
      <c r="AWF98" s="3" t="str">
        <f t="shared" si="629"/>
        <v/>
      </c>
      <c r="AWK98" s="3" t="str">
        <f t="shared" si="630"/>
        <v/>
      </c>
      <c r="AWP98" s="3" t="str">
        <f t="shared" si="631"/>
        <v/>
      </c>
      <c r="AWU98" s="3" t="str">
        <f t="shared" si="632"/>
        <v/>
      </c>
      <c r="AWZ98" s="3" t="str">
        <f t="shared" si="633"/>
        <v/>
      </c>
      <c r="AXE98" s="3" t="str">
        <f t="shared" si="634"/>
        <v/>
      </c>
      <c r="AXG98" s="6">
        <v>34789</v>
      </c>
      <c r="AXH98" s="1">
        <v>1.3125</v>
      </c>
      <c r="AXI98" s="1">
        <v>4406400</v>
      </c>
      <c r="AXJ98" s="3">
        <f t="shared" si="635"/>
        <v>5783400</v>
      </c>
      <c r="AXO98" s="3" t="str">
        <f t="shared" si="636"/>
        <v/>
      </c>
      <c r="AXT98" s="3" t="str">
        <f t="shared" si="637"/>
        <v/>
      </c>
      <c r="AXY98" s="3" t="str">
        <f t="shared" si="638"/>
        <v/>
      </c>
      <c r="AYD98" s="3" t="str">
        <f t="shared" si="639"/>
        <v/>
      </c>
      <c r="AYF98" s="6">
        <v>34789</v>
      </c>
      <c r="AYG98" s="1">
        <v>13.375</v>
      </c>
      <c r="AYH98" s="1">
        <v>86858400</v>
      </c>
      <c r="AYI98" s="3">
        <f t="shared" si="640"/>
        <v>1161731100</v>
      </c>
      <c r="AYN98" s="3" t="str">
        <f t="shared" si="641"/>
        <v/>
      </c>
      <c r="AYP98" s="6">
        <v>34789</v>
      </c>
      <c r="AYQ98" s="1">
        <v>7.4687999999999999</v>
      </c>
      <c r="AYR98" s="1">
        <v>1236400</v>
      </c>
      <c r="AYS98" s="3">
        <f t="shared" si="642"/>
        <v>9234424.3200000003</v>
      </c>
      <c r="AYX98" s="3" t="str">
        <f t="shared" si="643"/>
        <v/>
      </c>
      <c r="AYZ98" s="6">
        <v>34789</v>
      </c>
      <c r="AZA98" s="1">
        <v>2.7361</v>
      </c>
      <c r="AZB98" s="1">
        <v>16589600</v>
      </c>
      <c r="AZC98" s="3">
        <f t="shared" si="644"/>
        <v>45390804.560000002</v>
      </c>
      <c r="AZH98" s="3" t="str">
        <f t="shared" si="645"/>
        <v/>
      </c>
      <c r="AZM98" s="3" t="str">
        <f t="shared" si="646"/>
        <v/>
      </c>
      <c r="AZR98" s="3" t="str">
        <f t="shared" si="647"/>
        <v/>
      </c>
      <c r="AZW98" s="3" t="str">
        <f t="shared" si="648"/>
        <v/>
      </c>
      <c r="BAB98" s="3" t="str">
        <f t="shared" si="649"/>
        <v/>
      </c>
      <c r="BAG98" s="3" t="str">
        <f t="shared" si="650"/>
        <v/>
      </c>
      <c r="BAL98" s="3" t="str">
        <f t="shared" si="651"/>
        <v/>
      </c>
      <c r="BAQ98" s="3" t="str">
        <f t="shared" si="652"/>
        <v/>
      </c>
      <c r="BAV98" s="3" t="str">
        <f t="shared" si="653"/>
        <v/>
      </c>
      <c r="BBA98" s="3" t="str">
        <f t="shared" si="654"/>
        <v/>
      </c>
      <c r="BBF98" s="3" t="str">
        <f t="shared" si="655"/>
        <v/>
      </c>
      <c r="BBK98" s="3" t="str">
        <f t="shared" si="656"/>
        <v/>
      </c>
      <c r="BBP98" s="3" t="str">
        <f t="shared" si="657"/>
        <v/>
      </c>
      <c r="BBU98" s="3" t="str">
        <f t="shared" si="658"/>
        <v/>
      </c>
      <c r="BBW98" s="6">
        <v>34789</v>
      </c>
      <c r="BBX98" s="1">
        <v>12.1875</v>
      </c>
      <c r="BBY98" s="1">
        <v>12239469</v>
      </c>
      <c r="BBZ98" s="3">
        <f t="shared" si="659"/>
        <v>149168528.4375</v>
      </c>
      <c r="BCE98" s="3" t="str">
        <f t="shared" si="660"/>
        <v/>
      </c>
      <c r="BCJ98" s="3" t="str">
        <f t="shared" si="661"/>
        <v/>
      </c>
      <c r="BCO98" s="3" t="str">
        <f t="shared" si="662"/>
        <v/>
      </c>
      <c r="BCT98" s="3" t="str">
        <f t="shared" si="663"/>
        <v/>
      </c>
      <c r="BCY98" s="3" t="str">
        <f t="shared" si="664"/>
        <v/>
      </c>
      <c r="BDD98" s="3" t="str">
        <f t="shared" si="665"/>
        <v/>
      </c>
      <c r="BDI98" s="3" t="str">
        <f t="shared" si="666"/>
        <v/>
      </c>
      <c r="BDN98" s="3" t="str">
        <f t="shared" si="667"/>
        <v/>
      </c>
      <c r="BDS98" s="3" t="str">
        <f t="shared" si="668"/>
        <v/>
      </c>
      <c r="BDU98" s="6">
        <v>34789</v>
      </c>
      <c r="BDV98" s="1">
        <v>3.875</v>
      </c>
      <c r="BDW98" s="1">
        <v>2336800</v>
      </c>
      <c r="BDX98" s="3">
        <f t="shared" si="669"/>
        <v>9055100</v>
      </c>
      <c r="BDZ98" s="6">
        <v>34789</v>
      </c>
      <c r="BEA98" s="1">
        <v>18.5</v>
      </c>
      <c r="BEB98" s="1">
        <v>130566800</v>
      </c>
      <c r="BEC98" s="3">
        <f t="shared" si="670"/>
        <v>2415485800</v>
      </c>
      <c r="BEH98" s="3" t="str">
        <f t="shared" si="671"/>
        <v/>
      </c>
      <c r="BEM98" s="3" t="str">
        <f t="shared" si="672"/>
        <v/>
      </c>
      <c r="BER98" s="3" t="str">
        <f t="shared" si="673"/>
        <v/>
      </c>
      <c r="BET98" s="6">
        <v>34789</v>
      </c>
      <c r="BEU98" s="1">
        <v>6.25</v>
      </c>
      <c r="BEV98" s="1">
        <v>128282000</v>
      </c>
      <c r="BEW98" s="3">
        <f t="shared" si="674"/>
        <v>801762500</v>
      </c>
      <c r="BEY98" s="6">
        <v>34789</v>
      </c>
      <c r="BEZ98" s="1">
        <v>7.1111000000000004</v>
      </c>
      <c r="BFA98" s="1">
        <v>8899875</v>
      </c>
      <c r="BFB98" s="3">
        <f t="shared" si="675"/>
        <v>63287901.112500004</v>
      </c>
      <c r="BFG98" s="3" t="str">
        <f t="shared" si="676"/>
        <v/>
      </c>
      <c r="BFL98" s="3" t="str">
        <f t="shared" si="677"/>
        <v/>
      </c>
      <c r="BFQ98" s="3" t="str">
        <f t="shared" si="678"/>
        <v/>
      </c>
      <c r="BFS98" s="6">
        <v>34789</v>
      </c>
      <c r="BFT98" s="1">
        <v>2.218</v>
      </c>
      <c r="BFU98" s="1">
        <v>51482000</v>
      </c>
      <c r="BFV98" s="3">
        <f t="shared" si="679"/>
        <v>114187076</v>
      </c>
      <c r="BGA98" s="3" t="str">
        <f t="shared" si="680"/>
        <v/>
      </c>
      <c r="BGF98" s="3" t="str">
        <f t="shared" si="681"/>
        <v/>
      </c>
      <c r="BGK98" s="3" t="str">
        <f t="shared" si="682"/>
        <v/>
      </c>
      <c r="BGM98" s="6">
        <v>34789</v>
      </c>
      <c r="BGN98" s="1">
        <v>13.375</v>
      </c>
      <c r="BGO98" s="1">
        <v>22877000</v>
      </c>
      <c r="BGP98" s="3">
        <f t="shared" si="683"/>
        <v>305979875</v>
      </c>
      <c r="BGR98" s="6">
        <v>34789</v>
      </c>
      <c r="BGS98" s="1">
        <v>4.25</v>
      </c>
      <c r="BGT98" s="1">
        <v>22379400</v>
      </c>
      <c r="BGU98" s="3">
        <f t="shared" si="684"/>
        <v>95112450</v>
      </c>
      <c r="BGZ98" s="3" t="str">
        <f t="shared" si="685"/>
        <v/>
      </c>
      <c r="BHE98" s="3" t="str">
        <f t="shared" si="686"/>
        <v/>
      </c>
      <c r="BHJ98" s="3" t="str">
        <f t="shared" si="687"/>
        <v/>
      </c>
      <c r="BHL98" s="6">
        <v>34789</v>
      </c>
      <c r="BHM98" s="1">
        <v>1.7187999999999999</v>
      </c>
      <c r="BHN98" s="1">
        <v>24800000</v>
      </c>
      <c r="BHO98" s="3">
        <f t="shared" si="688"/>
        <v>42626240</v>
      </c>
      <c r="BHQ98" s="6">
        <v>34789</v>
      </c>
      <c r="BHR98" s="1">
        <v>4.3452000000000002</v>
      </c>
      <c r="BHS98" s="1">
        <v>32919600</v>
      </c>
      <c r="BHT98" s="3">
        <f t="shared" si="689"/>
        <v>143042245.92000002</v>
      </c>
      <c r="BHV98" s="6">
        <v>34789</v>
      </c>
      <c r="BHW98" s="1">
        <v>3.625</v>
      </c>
      <c r="BHX98" s="1">
        <v>4528800</v>
      </c>
      <c r="BHY98" s="3">
        <f t="shared" si="690"/>
        <v>16416900</v>
      </c>
      <c r="BID98" s="3" t="str">
        <f t="shared" si="691"/>
        <v/>
      </c>
      <c r="BII98" s="3" t="str">
        <f t="shared" si="692"/>
        <v/>
      </c>
      <c r="BIK98" s="6">
        <v>34789</v>
      </c>
      <c r="BIL98" s="1">
        <v>3.1667000000000001</v>
      </c>
      <c r="BIM98" s="1">
        <v>63798600</v>
      </c>
      <c r="BIN98" s="3">
        <f t="shared" si="693"/>
        <v>202031026.62</v>
      </c>
      <c r="BIP98" s="6">
        <v>34789</v>
      </c>
      <c r="BIQ98" s="1">
        <v>5.2592999999999996</v>
      </c>
      <c r="BIR98" s="1">
        <v>219710475</v>
      </c>
      <c r="BIS98" s="3">
        <f t="shared" si="694"/>
        <v>1155523301.1675</v>
      </c>
      <c r="BIU98" s="6">
        <v>34789</v>
      </c>
      <c r="BIV98" s="1">
        <v>5.8888999999999996</v>
      </c>
      <c r="BIW98" s="1">
        <v>91366650</v>
      </c>
      <c r="BIX98" s="3">
        <f t="shared" si="695"/>
        <v>538049065.18499994</v>
      </c>
      <c r="BJC98" s="3" t="str">
        <f t="shared" si="696"/>
        <v/>
      </c>
      <c r="BJH98" s="3" t="str">
        <f t="shared" si="697"/>
        <v/>
      </c>
      <c r="BJJ98" s="6">
        <v>34789</v>
      </c>
      <c r="BJK98" s="1">
        <v>11.9375</v>
      </c>
      <c r="BJL98" s="1">
        <v>53920000</v>
      </c>
      <c r="BJM98" s="3">
        <f t="shared" si="698"/>
        <v>643670000</v>
      </c>
      <c r="BJR98" s="3" t="str">
        <f t="shared" si="699"/>
        <v/>
      </c>
      <c r="BJT98" s="6">
        <v>34789</v>
      </c>
      <c r="BJU98" s="1">
        <v>16.9375</v>
      </c>
      <c r="BJV98" s="1">
        <v>175537800</v>
      </c>
      <c r="BJW98" s="3">
        <f t="shared" si="700"/>
        <v>2973171487.5</v>
      </c>
      <c r="BKB98" s="3" t="str">
        <f t="shared" si="701"/>
        <v/>
      </c>
      <c r="BKG98" s="3" t="str">
        <f t="shared" si="702"/>
        <v/>
      </c>
      <c r="BKI98" s="6">
        <v>34789</v>
      </c>
      <c r="BKJ98" s="1">
        <v>4.5625</v>
      </c>
      <c r="BKK98" s="1">
        <v>83464000</v>
      </c>
      <c r="BKL98" s="3">
        <f t="shared" si="703"/>
        <v>380804500</v>
      </c>
      <c r="BKQ98" s="3" t="str">
        <f t="shared" si="704"/>
        <v/>
      </c>
      <c r="BKV98" s="3" t="str">
        <f t="shared" si="705"/>
        <v/>
      </c>
      <c r="BKX98" s="6">
        <v>34789</v>
      </c>
      <c r="BKY98" s="1">
        <v>15</v>
      </c>
      <c r="BKZ98" s="1">
        <v>27837600</v>
      </c>
      <c r="BLA98" s="3">
        <f t="shared" si="706"/>
        <v>417564000</v>
      </c>
      <c r="BLC98" s="6">
        <v>34789</v>
      </c>
      <c r="BLD98" s="1">
        <v>15.8125</v>
      </c>
      <c r="BLE98" s="1">
        <v>99830000</v>
      </c>
      <c r="BLF98" s="3">
        <f t="shared" si="707"/>
        <v>1578561875</v>
      </c>
      <c r="BLH98" s="6">
        <v>34789</v>
      </c>
      <c r="BLI98" s="1">
        <v>15.88</v>
      </c>
      <c r="BLJ98" s="1">
        <v>1021300</v>
      </c>
      <c r="BLK98" s="3">
        <f t="shared" si="708"/>
        <v>16218244</v>
      </c>
      <c r="BLM98" s="6">
        <v>34789</v>
      </c>
      <c r="BLN98" s="1">
        <v>5.6458000000000004</v>
      </c>
      <c r="BLO98" s="1">
        <v>322491600</v>
      </c>
      <c r="BLP98" s="3">
        <f t="shared" si="709"/>
        <v>1820723075.2800002</v>
      </c>
      <c r="BLR98" s="6">
        <v>34789</v>
      </c>
      <c r="BLS98" s="1">
        <v>2.875</v>
      </c>
      <c r="BLT98" s="1">
        <v>301208000</v>
      </c>
      <c r="BLU98" s="3">
        <f t="shared" si="710"/>
        <v>865973000</v>
      </c>
      <c r="BLZ98" s="3" t="str">
        <f t="shared" si="711"/>
        <v/>
      </c>
      <c r="BME98" s="3" t="str">
        <f t="shared" si="712"/>
        <v/>
      </c>
      <c r="BMJ98" s="3" t="str">
        <f t="shared" si="713"/>
        <v/>
      </c>
      <c r="BML98" s="6">
        <v>34789</v>
      </c>
      <c r="BMM98" s="1">
        <v>4.3193999999999999</v>
      </c>
      <c r="BMN98" s="1">
        <v>108605700</v>
      </c>
      <c r="BMO98" s="3">
        <f t="shared" si="714"/>
        <v>469111460.57999998</v>
      </c>
      <c r="BMQ98" s="6">
        <v>34789</v>
      </c>
      <c r="BMR98" s="1">
        <v>6.875</v>
      </c>
      <c r="BMS98" s="1">
        <v>76691400</v>
      </c>
      <c r="BMT98" s="3">
        <f t="shared" si="715"/>
        <v>527253375</v>
      </c>
      <c r="BMY98" s="3" t="str">
        <f t="shared" si="716"/>
        <v/>
      </c>
      <c r="BND98" s="3" t="str">
        <f t="shared" si="717"/>
        <v/>
      </c>
      <c r="BNF98" s="6">
        <v>34789</v>
      </c>
      <c r="BNG98" s="1">
        <v>24.875</v>
      </c>
      <c r="BNH98" s="1">
        <v>37004100</v>
      </c>
      <c r="BNI98" s="3">
        <f t="shared" si="718"/>
        <v>920476987.5</v>
      </c>
      <c r="BNK98" s="6">
        <v>34789</v>
      </c>
      <c r="BNL98" s="1">
        <v>20.187999999999999</v>
      </c>
      <c r="BNM98" s="1">
        <v>34677400</v>
      </c>
      <c r="BNN98" s="3">
        <f t="shared" si="719"/>
        <v>700067351.19999993</v>
      </c>
      <c r="BNP98" s="6">
        <v>34789</v>
      </c>
      <c r="BNQ98" s="1">
        <v>14.916700000000001</v>
      </c>
      <c r="BNR98" s="1">
        <v>140406600</v>
      </c>
      <c r="BNS98" s="3">
        <f t="shared" si="720"/>
        <v>2094403130.22</v>
      </c>
      <c r="BNX98" s="3" t="str">
        <f t="shared" si="721"/>
        <v/>
      </c>
      <c r="BNZ98" s="6">
        <v>34789</v>
      </c>
      <c r="BOA98" s="1">
        <v>5.6562999999999999</v>
      </c>
      <c r="BOB98" s="1">
        <v>299298000</v>
      </c>
      <c r="BOC98" s="3">
        <f t="shared" si="722"/>
        <v>1692919277.3999999</v>
      </c>
      <c r="BOH98" s="3" t="str">
        <f t="shared" si="723"/>
        <v/>
      </c>
      <c r="BOJ98" s="6">
        <v>34789</v>
      </c>
      <c r="BOK98" s="1">
        <v>5.3311999999999999</v>
      </c>
      <c r="BOL98" s="1">
        <v>462168800</v>
      </c>
      <c r="BOM98" s="3">
        <f t="shared" si="724"/>
        <v>2463914306.5599999</v>
      </c>
      <c r="BOR98" s="3" t="str">
        <f t="shared" si="725"/>
        <v/>
      </c>
      <c r="BOW98" s="3" t="str">
        <f t="shared" si="726"/>
        <v/>
      </c>
      <c r="BPB98" s="3" t="str">
        <f t="shared" si="727"/>
        <v/>
      </c>
      <c r="BPG98" s="3" t="str">
        <f t="shared" si="728"/>
        <v/>
      </c>
      <c r="BPI98" s="6">
        <v>34789</v>
      </c>
      <c r="BPJ98" s="1">
        <v>2.3889</v>
      </c>
      <c r="BPK98" s="1">
        <v>343685025</v>
      </c>
      <c r="BPL98" s="3">
        <f t="shared" si="729"/>
        <v>821029156.22249997</v>
      </c>
      <c r="BPQ98" s="3" t="str">
        <f t="shared" si="730"/>
        <v/>
      </c>
      <c r="BPS98" s="6">
        <v>34789</v>
      </c>
      <c r="BPT98" s="1">
        <v>3.4453</v>
      </c>
      <c r="BPU98" s="1">
        <v>2020640000</v>
      </c>
      <c r="BPV98" s="3">
        <f t="shared" si="731"/>
        <v>6961710992</v>
      </c>
      <c r="BQA98" s="3" t="str">
        <f t="shared" si="732"/>
        <v/>
      </c>
      <c r="BQF98" s="3" t="str">
        <f t="shared" si="733"/>
        <v/>
      </c>
      <c r="BQK98" s="3" t="str">
        <f t="shared" si="734"/>
        <v/>
      </c>
      <c r="BQM98" s="6">
        <v>34789</v>
      </c>
      <c r="BQN98" s="1">
        <v>6.2656000000000001</v>
      </c>
      <c r="BQO98" s="1">
        <v>614527220</v>
      </c>
      <c r="BQP98" s="3">
        <f t="shared" si="735"/>
        <v>3850381749.632</v>
      </c>
      <c r="BQU98" s="3" t="str">
        <f t="shared" si="736"/>
        <v/>
      </c>
      <c r="BQW98" s="6">
        <v>34789</v>
      </c>
      <c r="BQX98" s="1">
        <v>0.40629999999999999</v>
      </c>
      <c r="BQY98" s="1">
        <v>436428800</v>
      </c>
      <c r="BQZ98" s="3">
        <f t="shared" si="737"/>
        <v>177321021.44</v>
      </c>
      <c r="BRE98" s="3" t="str">
        <f t="shared" si="738"/>
        <v/>
      </c>
      <c r="BRG98" s="6">
        <v>34789</v>
      </c>
      <c r="BRH98" s="1">
        <v>2.1181000000000001</v>
      </c>
      <c r="BRI98" s="1">
        <v>4191773400</v>
      </c>
      <c r="BRJ98" s="3">
        <f t="shared" si="739"/>
        <v>8878595238.5400009</v>
      </c>
      <c r="BRL98" s="6">
        <v>34789</v>
      </c>
      <c r="BRM98" s="1">
        <v>5.3047000000000004</v>
      </c>
      <c r="BRN98" s="1">
        <v>5544449600</v>
      </c>
      <c r="BRO98" s="3">
        <f t="shared" si="740"/>
        <v>29411641793.120003</v>
      </c>
      <c r="BRQ98" s="6">
        <v>34789</v>
      </c>
      <c r="BRR98" s="1">
        <v>2.3148</v>
      </c>
      <c r="BRS98" s="1">
        <v>2353762800</v>
      </c>
      <c r="BRT98" s="3">
        <f t="shared" si="741"/>
        <v>5448490129.4399996</v>
      </c>
      <c r="BRV98" s="6">
        <v>34789</v>
      </c>
      <c r="BRW98" s="1">
        <v>24</v>
      </c>
      <c r="BRX98" s="1">
        <v>119862000</v>
      </c>
      <c r="BRY98" s="3">
        <f t="shared" si="742"/>
        <v>2876688000</v>
      </c>
      <c r="BSD98" s="3" t="str">
        <f t="shared" si="743"/>
        <v/>
      </c>
      <c r="BSF98" s="6">
        <v>34789</v>
      </c>
      <c r="BSG98" s="1">
        <v>6.3437999999999999</v>
      </c>
      <c r="BSH98" s="1">
        <v>116283200</v>
      </c>
      <c r="BSI98" s="3">
        <f t="shared" si="744"/>
        <v>737677364.15999997</v>
      </c>
      <c r="BSN98" s="3" t="str">
        <f t="shared" si="745"/>
        <v/>
      </c>
      <c r="BSS98" s="3" t="str">
        <f t="shared" si="746"/>
        <v/>
      </c>
      <c r="BSU98" s="6">
        <v>34789</v>
      </c>
      <c r="BSV98" s="1">
        <v>1.2589000000000001</v>
      </c>
      <c r="BSW98" s="1">
        <v>5140634240</v>
      </c>
      <c r="BSX98" s="3">
        <f t="shared" si="747"/>
        <v>6471544444.736001</v>
      </c>
    </row>
    <row r="99" spans="5:1020 1025:1870" x14ac:dyDescent="0.2">
      <c r="E99" s="3" t="str">
        <f t="shared" si="374"/>
        <v/>
      </c>
      <c r="J99" s="3" t="str">
        <f t="shared" si="375"/>
        <v/>
      </c>
      <c r="O99" s="3" t="str">
        <f t="shared" si="376"/>
        <v/>
      </c>
      <c r="T99" s="3" t="str">
        <f t="shared" si="377"/>
        <v/>
      </c>
      <c r="Y99" s="3" t="str">
        <f t="shared" si="378"/>
        <v/>
      </c>
      <c r="AD99" s="3" t="str">
        <f t="shared" si="379"/>
        <v/>
      </c>
      <c r="AI99" s="3" t="str">
        <f t="shared" si="380"/>
        <v/>
      </c>
      <c r="AN99" s="3" t="str">
        <f t="shared" si="381"/>
        <v/>
      </c>
      <c r="AS99" s="3" t="str">
        <f t="shared" si="382"/>
        <v/>
      </c>
      <c r="AX99" s="3" t="str">
        <f t="shared" si="383"/>
        <v/>
      </c>
      <c r="BC99" s="3" t="str">
        <f t="shared" si="384"/>
        <v/>
      </c>
      <c r="BH99" s="3" t="str">
        <f t="shared" si="385"/>
        <v/>
      </c>
      <c r="BM99" s="3" t="str">
        <f t="shared" si="386"/>
        <v/>
      </c>
      <c r="BR99" s="3" t="str">
        <f t="shared" si="387"/>
        <v/>
      </c>
      <c r="BW99" s="3" t="str">
        <f t="shared" si="388"/>
        <v/>
      </c>
      <c r="CB99" s="3" t="str">
        <f t="shared" si="389"/>
        <v/>
      </c>
      <c r="CG99" s="3" t="str">
        <f t="shared" si="390"/>
        <v/>
      </c>
      <c r="CL99" s="3" t="str">
        <f t="shared" si="391"/>
        <v/>
      </c>
      <c r="CQ99" s="3" t="str">
        <f t="shared" si="392"/>
        <v/>
      </c>
      <c r="CV99" s="3" t="str">
        <f t="shared" si="393"/>
        <v/>
      </c>
      <c r="DA99" s="3" t="str">
        <f t="shared" si="394"/>
        <v/>
      </c>
      <c r="DC99" s="6">
        <v>34698</v>
      </c>
      <c r="DD99" s="1">
        <v>9.375</v>
      </c>
      <c r="DE99" s="1">
        <v>140240</v>
      </c>
      <c r="DF99" s="3">
        <f t="shared" si="395"/>
        <v>1314750</v>
      </c>
      <c r="DK99" s="3" t="str">
        <f t="shared" si="396"/>
        <v/>
      </c>
      <c r="DP99" s="3" t="str">
        <f t="shared" si="397"/>
        <v/>
      </c>
      <c r="DU99" s="3" t="str">
        <f t="shared" si="398"/>
        <v/>
      </c>
      <c r="DZ99" s="3" t="str">
        <f t="shared" si="399"/>
        <v/>
      </c>
      <c r="EE99" s="3" t="str">
        <f t="shared" si="400"/>
        <v/>
      </c>
      <c r="EG99" s="6">
        <v>34698</v>
      </c>
      <c r="EH99" s="1">
        <v>1169.9998000000001</v>
      </c>
      <c r="EI99" s="1">
        <v>52195</v>
      </c>
      <c r="EJ99" s="3">
        <f t="shared" si="401"/>
        <v>61068139.561000004</v>
      </c>
      <c r="EO99" s="3" t="str">
        <f t="shared" si="402"/>
        <v/>
      </c>
      <c r="ET99" s="3" t="str">
        <f t="shared" si="403"/>
        <v/>
      </c>
      <c r="EY99" s="3" t="str">
        <f t="shared" si="404"/>
        <v/>
      </c>
      <c r="FD99" s="3" t="str">
        <f t="shared" si="405"/>
        <v/>
      </c>
      <c r="FI99" s="3" t="str">
        <f t="shared" si="406"/>
        <v/>
      </c>
      <c r="FN99" s="3" t="str">
        <f t="shared" si="407"/>
        <v/>
      </c>
      <c r="FS99" s="3" t="str">
        <f t="shared" si="408"/>
        <v/>
      </c>
      <c r="FX99" s="3" t="str">
        <f t="shared" si="409"/>
        <v/>
      </c>
      <c r="GC99" s="3" t="str">
        <f t="shared" si="410"/>
        <v/>
      </c>
      <c r="GH99" s="3" t="str">
        <f t="shared" si="411"/>
        <v/>
      </c>
      <c r="GM99" s="3" t="str">
        <f t="shared" si="412"/>
        <v/>
      </c>
      <c r="GR99" s="3" t="str">
        <f t="shared" si="413"/>
        <v/>
      </c>
      <c r="GW99" s="3" t="str">
        <f t="shared" si="414"/>
        <v/>
      </c>
      <c r="HB99" s="3" t="str">
        <f t="shared" si="415"/>
        <v/>
      </c>
      <c r="HG99" s="3" t="str">
        <f t="shared" si="416"/>
        <v/>
      </c>
      <c r="HL99" s="3" t="str">
        <f t="shared" si="417"/>
        <v/>
      </c>
      <c r="HN99" s="6">
        <v>34698</v>
      </c>
      <c r="HO99" s="1">
        <v>6</v>
      </c>
      <c r="HP99" s="1">
        <v>304300</v>
      </c>
      <c r="HQ99" s="3">
        <f t="shared" si="418"/>
        <v>1825800</v>
      </c>
      <c r="HS99" s="6">
        <v>34698</v>
      </c>
      <c r="HT99" s="1">
        <v>20.125</v>
      </c>
      <c r="HU99" s="1">
        <v>111143</v>
      </c>
      <c r="HV99" s="3">
        <f t="shared" si="419"/>
        <v>2236752.875</v>
      </c>
      <c r="IA99" s="3" t="str">
        <f t="shared" si="420"/>
        <v/>
      </c>
      <c r="IF99" s="3" t="str">
        <f t="shared" si="421"/>
        <v/>
      </c>
      <c r="IK99" s="3" t="str">
        <f t="shared" si="422"/>
        <v/>
      </c>
      <c r="IP99" s="3" t="str">
        <f t="shared" si="423"/>
        <v/>
      </c>
      <c r="IU99" s="3" t="str">
        <f t="shared" si="424"/>
        <v/>
      </c>
      <c r="IZ99" s="3" t="str">
        <f t="shared" si="425"/>
        <v/>
      </c>
      <c r="JE99" s="3" t="str">
        <f t="shared" si="426"/>
        <v/>
      </c>
      <c r="JJ99" s="3" t="str">
        <f t="shared" si="427"/>
        <v/>
      </c>
      <c r="JO99" s="3" t="str">
        <f t="shared" si="428"/>
        <v/>
      </c>
      <c r="JT99" s="3" t="str">
        <f t="shared" si="429"/>
        <v/>
      </c>
      <c r="JY99" s="3" t="str">
        <f t="shared" si="430"/>
        <v/>
      </c>
      <c r="KA99" s="6">
        <v>33511</v>
      </c>
      <c r="KB99" s="1">
        <v>2.25</v>
      </c>
      <c r="KC99" s="1">
        <v>93700</v>
      </c>
      <c r="KD99" s="3">
        <f t="shared" si="431"/>
        <v>210825</v>
      </c>
      <c r="KI99" s="3" t="str">
        <f t="shared" si="432"/>
        <v/>
      </c>
      <c r="KN99" s="3" t="str">
        <f t="shared" si="433"/>
        <v/>
      </c>
      <c r="KS99" s="3" t="str">
        <f t="shared" si="434"/>
        <v/>
      </c>
      <c r="KX99" s="3" t="str">
        <f t="shared" si="435"/>
        <v/>
      </c>
      <c r="LC99" s="3" t="str">
        <f t="shared" si="436"/>
        <v/>
      </c>
      <c r="LH99" s="3" t="str">
        <f t="shared" si="437"/>
        <v/>
      </c>
      <c r="LM99" s="3" t="str">
        <f t="shared" si="438"/>
        <v/>
      </c>
      <c r="LO99" s="6">
        <v>33144</v>
      </c>
      <c r="LP99" s="1">
        <v>6.25</v>
      </c>
      <c r="LQ99" s="1">
        <v>17075</v>
      </c>
      <c r="LR99" s="3">
        <f t="shared" si="439"/>
        <v>106718.75</v>
      </c>
      <c r="LW99" s="3" t="str">
        <f t="shared" si="440"/>
        <v/>
      </c>
      <c r="MB99" s="3" t="str">
        <f t="shared" si="441"/>
        <v/>
      </c>
      <c r="MG99" s="3" t="str">
        <f t="shared" si="442"/>
        <v/>
      </c>
      <c r="ML99" s="3" t="str">
        <f t="shared" si="443"/>
        <v/>
      </c>
      <c r="MQ99" s="3" t="str">
        <f t="shared" si="444"/>
        <v/>
      </c>
      <c r="MV99" s="3" t="str">
        <f t="shared" si="445"/>
        <v/>
      </c>
      <c r="NA99" s="3" t="str">
        <f t="shared" si="446"/>
        <v/>
      </c>
      <c r="NF99" s="3" t="str">
        <f t="shared" si="447"/>
        <v/>
      </c>
      <c r="NK99" s="3" t="str">
        <f t="shared" si="448"/>
        <v/>
      </c>
      <c r="NP99" s="3" t="str">
        <f t="shared" si="449"/>
        <v/>
      </c>
      <c r="NU99" s="3" t="str">
        <f t="shared" si="450"/>
        <v/>
      </c>
      <c r="NZ99" s="3" t="str">
        <f t="shared" si="451"/>
        <v/>
      </c>
      <c r="OB99" s="6">
        <v>34698</v>
      </c>
      <c r="OC99" s="1">
        <v>5.75</v>
      </c>
      <c r="OD99" s="1">
        <v>144900</v>
      </c>
      <c r="OE99" s="3">
        <f t="shared" si="452"/>
        <v>833175</v>
      </c>
      <c r="OG99" s="6">
        <v>34698</v>
      </c>
      <c r="OH99" s="1">
        <v>103.125</v>
      </c>
      <c r="OI99" s="1">
        <v>32428</v>
      </c>
      <c r="OJ99" s="3">
        <f t="shared" si="453"/>
        <v>3344137.5</v>
      </c>
      <c r="OO99" s="3" t="str">
        <f t="shared" si="454"/>
        <v/>
      </c>
      <c r="OQ99" s="6">
        <v>34698</v>
      </c>
      <c r="OR99" s="1">
        <v>1139.9999</v>
      </c>
      <c r="OS99" s="1">
        <v>9134</v>
      </c>
      <c r="OT99" s="3">
        <f t="shared" si="455"/>
        <v>10412759.0866</v>
      </c>
      <c r="OY99" s="3" t="str">
        <f t="shared" si="456"/>
        <v/>
      </c>
      <c r="PD99" s="3" t="str">
        <f t="shared" si="457"/>
        <v/>
      </c>
      <c r="PI99" s="3" t="str">
        <f t="shared" si="458"/>
        <v/>
      </c>
      <c r="PK99" s="6">
        <v>34607</v>
      </c>
      <c r="PL99" s="1">
        <v>0.375</v>
      </c>
      <c r="PM99" s="1">
        <v>107600</v>
      </c>
      <c r="PN99" s="3">
        <f t="shared" si="459"/>
        <v>40350</v>
      </c>
      <c r="PS99" s="3" t="str">
        <f t="shared" si="460"/>
        <v/>
      </c>
      <c r="PX99" s="3" t="str">
        <f t="shared" si="461"/>
        <v/>
      </c>
      <c r="QC99" s="3" t="str">
        <f t="shared" si="462"/>
        <v/>
      </c>
      <c r="QE99" s="6">
        <v>34698</v>
      </c>
      <c r="QF99" s="1">
        <v>0.5</v>
      </c>
      <c r="QG99" s="1">
        <v>455300</v>
      </c>
      <c r="QH99" s="3">
        <f t="shared" si="463"/>
        <v>227650</v>
      </c>
      <c r="QM99" s="3" t="str">
        <f t="shared" si="464"/>
        <v/>
      </c>
      <c r="QR99" s="3" t="str">
        <f t="shared" si="465"/>
        <v/>
      </c>
      <c r="QW99" s="3" t="str">
        <f t="shared" si="466"/>
        <v/>
      </c>
      <c r="RB99" s="3" t="str">
        <f t="shared" si="467"/>
        <v/>
      </c>
      <c r="RG99" s="3" t="str">
        <f t="shared" si="468"/>
        <v/>
      </c>
      <c r="RL99" s="3" t="str">
        <f t="shared" si="469"/>
        <v/>
      </c>
      <c r="RQ99" s="3" t="str">
        <f t="shared" si="470"/>
        <v/>
      </c>
      <c r="RV99" s="3" t="str">
        <f t="shared" si="471"/>
        <v/>
      </c>
      <c r="SA99" s="3" t="str">
        <f t="shared" si="472"/>
        <v/>
      </c>
      <c r="SF99" s="3" t="str">
        <f t="shared" si="473"/>
        <v/>
      </c>
      <c r="SK99" s="3" t="str">
        <f t="shared" si="474"/>
        <v/>
      </c>
      <c r="SP99" s="3" t="str">
        <f t="shared" si="475"/>
        <v/>
      </c>
      <c r="SU99" s="3" t="str">
        <f t="shared" si="476"/>
        <v/>
      </c>
      <c r="SZ99" s="3" t="str">
        <f t="shared" si="477"/>
        <v/>
      </c>
      <c r="TE99" s="3" t="str">
        <f t="shared" si="478"/>
        <v/>
      </c>
      <c r="TJ99" s="3" t="str">
        <f t="shared" si="479"/>
        <v/>
      </c>
      <c r="TO99" s="3" t="str">
        <f t="shared" si="480"/>
        <v/>
      </c>
      <c r="TT99" s="3" t="str">
        <f t="shared" si="481"/>
        <v/>
      </c>
      <c r="TY99" s="3" t="str">
        <f t="shared" si="482"/>
        <v/>
      </c>
      <c r="UD99" s="3" t="str">
        <f t="shared" si="483"/>
        <v/>
      </c>
      <c r="UI99" s="3" t="str">
        <f t="shared" si="484"/>
        <v/>
      </c>
      <c r="UN99" s="3" t="str">
        <f t="shared" si="485"/>
        <v/>
      </c>
      <c r="UP99" s="6">
        <v>34698</v>
      </c>
      <c r="UQ99" s="1">
        <v>6</v>
      </c>
      <c r="UR99" s="1">
        <v>220000</v>
      </c>
      <c r="US99" s="3">
        <f t="shared" si="486"/>
        <v>1320000</v>
      </c>
      <c r="UX99" s="3" t="str">
        <f t="shared" si="487"/>
        <v/>
      </c>
      <c r="VC99" s="3" t="str">
        <f t="shared" si="488"/>
        <v/>
      </c>
      <c r="VH99" s="3" t="str">
        <f t="shared" si="489"/>
        <v/>
      </c>
      <c r="VM99" s="3" t="str">
        <f t="shared" si="490"/>
        <v/>
      </c>
      <c r="VO99" s="6">
        <v>34698</v>
      </c>
      <c r="VP99" s="1">
        <v>1000</v>
      </c>
      <c r="VQ99" s="1">
        <v>2360</v>
      </c>
      <c r="VR99" s="3">
        <f t="shared" si="491"/>
        <v>2360000</v>
      </c>
      <c r="VW99" s="3" t="str">
        <f t="shared" si="492"/>
        <v/>
      </c>
      <c r="WB99" s="3" t="str">
        <f t="shared" si="493"/>
        <v/>
      </c>
      <c r="WG99" s="3" t="str">
        <f t="shared" si="494"/>
        <v/>
      </c>
      <c r="WL99" s="3" t="str">
        <f t="shared" si="495"/>
        <v/>
      </c>
      <c r="WQ99" s="3" t="str">
        <f t="shared" si="496"/>
        <v/>
      </c>
      <c r="WV99" s="3" t="str">
        <f t="shared" si="497"/>
        <v/>
      </c>
      <c r="WX99" s="6">
        <v>34698</v>
      </c>
      <c r="WY99" s="1">
        <v>7.625</v>
      </c>
      <c r="WZ99" s="1">
        <v>1605538</v>
      </c>
      <c r="XA99" s="3">
        <f t="shared" si="498"/>
        <v>12242227.25</v>
      </c>
      <c r="XF99" s="3" t="str">
        <f t="shared" si="499"/>
        <v/>
      </c>
      <c r="XK99" s="3" t="str">
        <f t="shared" si="500"/>
        <v/>
      </c>
      <c r="XP99" s="3" t="str">
        <f t="shared" si="501"/>
        <v/>
      </c>
      <c r="XU99" s="3" t="str">
        <f t="shared" si="502"/>
        <v/>
      </c>
      <c r="XW99" s="6">
        <v>34698</v>
      </c>
      <c r="XX99" s="1">
        <v>3950</v>
      </c>
      <c r="XY99" s="1">
        <v>2187</v>
      </c>
      <c r="XZ99" s="3">
        <f t="shared" si="503"/>
        <v>8638650</v>
      </c>
      <c r="YE99" s="3" t="str">
        <f t="shared" si="504"/>
        <v/>
      </c>
      <c r="YJ99" s="3" t="str">
        <f t="shared" si="505"/>
        <v/>
      </c>
      <c r="YO99" s="3" t="str">
        <f t="shared" si="506"/>
        <v/>
      </c>
      <c r="YT99" s="3" t="str">
        <f t="shared" si="507"/>
        <v/>
      </c>
      <c r="YY99" s="3" t="str">
        <f t="shared" si="508"/>
        <v/>
      </c>
      <c r="ZD99" s="3" t="str">
        <f t="shared" si="509"/>
        <v/>
      </c>
      <c r="ZI99" s="3" t="str">
        <f t="shared" si="510"/>
        <v/>
      </c>
      <c r="ZN99" s="3" t="str">
        <f t="shared" si="511"/>
        <v/>
      </c>
      <c r="ZS99" s="3" t="str">
        <f t="shared" si="512"/>
        <v/>
      </c>
      <c r="ZX99" s="3" t="str">
        <f t="shared" si="513"/>
        <v/>
      </c>
      <c r="AAC99" s="3" t="str">
        <f t="shared" si="514"/>
        <v/>
      </c>
      <c r="AAH99" s="3" t="str">
        <f t="shared" si="515"/>
        <v/>
      </c>
      <c r="AAM99" s="3" t="str">
        <f t="shared" si="516"/>
        <v/>
      </c>
      <c r="AAR99" s="3" t="str">
        <f t="shared" si="517"/>
        <v/>
      </c>
      <c r="AAW99" s="3" t="str">
        <f t="shared" si="518"/>
        <v/>
      </c>
      <c r="ABB99" s="3" t="str">
        <f t="shared" si="519"/>
        <v/>
      </c>
      <c r="ABG99" s="3" t="str">
        <f t="shared" si="520"/>
        <v/>
      </c>
      <c r="ABL99" s="3" t="str">
        <f t="shared" si="521"/>
        <v/>
      </c>
      <c r="ABQ99" s="3" t="str">
        <f t="shared" si="522"/>
        <v/>
      </c>
      <c r="ABV99" s="3" t="str">
        <f t="shared" si="523"/>
        <v/>
      </c>
      <c r="ACA99" s="3" t="str">
        <f t="shared" si="524"/>
        <v/>
      </c>
      <c r="ACF99" s="3" t="str">
        <f t="shared" si="525"/>
        <v/>
      </c>
      <c r="ACK99" s="3" t="str">
        <f t="shared" si="526"/>
        <v/>
      </c>
      <c r="ACP99" s="3" t="str">
        <f t="shared" si="527"/>
        <v/>
      </c>
      <c r="ACU99" s="3" t="str">
        <f t="shared" si="528"/>
        <v/>
      </c>
      <c r="ACZ99" s="3" t="str">
        <f t="shared" si="529"/>
        <v/>
      </c>
      <c r="ADB99" s="6">
        <v>34698</v>
      </c>
      <c r="ADC99" s="1">
        <v>5.75</v>
      </c>
      <c r="ADD99" s="1">
        <v>8103200</v>
      </c>
      <c r="ADE99" s="3">
        <f t="shared" si="530"/>
        <v>46593400</v>
      </c>
      <c r="ADJ99" s="3" t="str">
        <f t="shared" si="531"/>
        <v/>
      </c>
      <c r="ADO99" s="3" t="str">
        <f t="shared" si="532"/>
        <v/>
      </c>
      <c r="ADT99" s="3" t="str">
        <f t="shared" si="533"/>
        <v/>
      </c>
      <c r="ADY99" s="3" t="str">
        <f t="shared" si="534"/>
        <v/>
      </c>
      <c r="AED99" s="3" t="str">
        <f t="shared" si="535"/>
        <v/>
      </c>
      <c r="AEF99" s="6">
        <v>34607</v>
      </c>
      <c r="AEG99" s="1">
        <v>2.2776000000000001</v>
      </c>
      <c r="AEH99" s="1">
        <v>116788</v>
      </c>
      <c r="AEI99" s="3">
        <f t="shared" si="536"/>
        <v>265996.34880000004</v>
      </c>
      <c r="AEN99" s="3" t="str">
        <f t="shared" si="537"/>
        <v/>
      </c>
      <c r="AES99" s="3" t="str">
        <f t="shared" si="538"/>
        <v/>
      </c>
      <c r="AEX99" s="3" t="str">
        <f t="shared" si="539"/>
        <v/>
      </c>
      <c r="AEZ99" s="6">
        <v>34698</v>
      </c>
      <c r="AFA99" s="1">
        <v>8.64</v>
      </c>
      <c r="AFB99" s="1">
        <v>12035000</v>
      </c>
      <c r="AFC99" s="3">
        <f t="shared" si="540"/>
        <v>103982400</v>
      </c>
      <c r="AFH99" s="3" t="str">
        <f t="shared" si="541"/>
        <v/>
      </c>
      <c r="AFM99" s="3" t="str">
        <f t="shared" si="542"/>
        <v/>
      </c>
      <c r="AFR99" s="3" t="str">
        <f t="shared" si="543"/>
        <v/>
      </c>
      <c r="AFW99" s="3" t="str">
        <f t="shared" si="544"/>
        <v/>
      </c>
      <c r="AGB99" s="3" t="str">
        <f t="shared" si="545"/>
        <v/>
      </c>
      <c r="AGG99" s="3" t="str">
        <f t="shared" si="546"/>
        <v/>
      </c>
      <c r="AGL99" s="3" t="str">
        <f t="shared" si="547"/>
        <v/>
      </c>
      <c r="AGQ99" s="3" t="str">
        <f t="shared" si="548"/>
        <v/>
      </c>
      <c r="AGV99" s="3" t="str">
        <f t="shared" si="549"/>
        <v/>
      </c>
      <c r="AHA99" s="3" t="str">
        <f t="shared" si="550"/>
        <v/>
      </c>
      <c r="AHF99" s="3" t="str">
        <f t="shared" si="551"/>
        <v/>
      </c>
      <c r="AHK99" s="3" t="str">
        <f t="shared" si="552"/>
        <v/>
      </c>
      <c r="AHP99" s="3" t="str">
        <f t="shared" si="553"/>
        <v/>
      </c>
      <c r="AHU99" s="3" t="str">
        <f t="shared" si="554"/>
        <v/>
      </c>
      <c r="AHZ99" s="3" t="str">
        <f t="shared" si="555"/>
        <v/>
      </c>
      <c r="AIE99" s="3" t="str">
        <f t="shared" si="556"/>
        <v/>
      </c>
      <c r="AIJ99" s="3" t="str">
        <f t="shared" si="557"/>
        <v/>
      </c>
      <c r="AIO99" s="3" t="str">
        <f t="shared" si="558"/>
        <v/>
      </c>
      <c r="AIT99" s="3" t="str">
        <f t="shared" si="559"/>
        <v/>
      </c>
      <c r="AIY99" s="3" t="str">
        <f t="shared" si="560"/>
        <v/>
      </c>
      <c r="AJD99" s="3" t="str">
        <f t="shared" si="561"/>
        <v/>
      </c>
      <c r="AJI99" s="3" t="str">
        <f t="shared" si="562"/>
        <v/>
      </c>
      <c r="AJN99" s="3" t="str">
        <f t="shared" si="563"/>
        <v/>
      </c>
      <c r="AJS99" s="3" t="str">
        <f t="shared" si="564"/>
        <v/>
      </c>
      <c r="AJX99" s="3" t="str">
        <f t="shared" si="565"/>
        <v/>
      </c>
      <c r="AKC99" s="3" t="str">
        <f t="shared" si="566"/>
        <v/>
      </c>
      <c r="AKH99" s="3" t="str">
        <f t="shared" si="567"/>
        <v/>
      </c>
      <c r="AKM99" s="3" t="str">
        <f t="shared" si="568"/>
        <v/>
      </c>
      <c r="AKR99" s="3" t="str">
        <f t="shared" si="569"/>
        <v/>
      </c>
      <c r="AKW99" s="3" t="str">
        <f t="shared" si="570"/>
        <v/>
      </c>
      <c r="ALB99" s="3" t="str">
        <f t="shared" si="571"/>
        <v/>
      </c>
      <c r="ALG99" s="3" t="str">
        <f t="shared" si="572"/>
        <v/>
      </c>
      <c r="ALI99" s="6">
        <v>34698</v>
      </c>
      <c r="ALJ99" s="1">
        <v>6.75</v>
      </c>
      <c r="ALK99" s="1">
        <v>7454200</v>
      </c>
      <c r="ALL99" s="3">
        <f t="shared" si="573"/>
        <v>50315850</v>
      </c>
      <c r="ALQ99" s="3" t="str">
        <f t="shared" si="574"/>
        <v/>
      </c>
      <c r="ALV99" s="3" t="str">
        <f t="shared" si="575"/>
        <v/>
      </c>
      <c r="AMA99" s="3" t="str">
        <f t="shared" si="576"/>
        <v/>
      </c>
      <c r="AMF99" s="3" t="str">
        <f t="shared" si="577"/>
        <v/>
      </c>
      <c r="AMK99" s="3" t="str">
        <f t="shared" si="578"/>
        <v/>
      </c>
      <c r="AMP99" s="3" t="str">
        <f t="shared" si="579"/>
        <v/>
      </c>
      <c r="AMU99" s="3" t="str">
        <f t="shared" si="580"/>
        <v/>
      </c>
      <c r="AMZ99" s="3" t="str">
        <f t="shared" si="581"/>
        <v/>
      </c>
      <c r="ANB99" s="6">
        <v>34698</v>
      </c>
      <c r="ANC99" s="1">
        <v>0.5625</v>
      </c>
      <c r="AND99" s="1">
        <v>427900</v>
      </c>
      <c r="ANE99" s="3">
        <f t="shared" si="582"/>
        <v>240693.75</v>
      </c>
      <c r="ANJ99" s="3" t="str">
        <f t="shared" si="583"/>
        <v/>
      </c>
      <c r="ANO99" s="3" t="str">
        <f t="shared" si="584"/>
        <v/>
      </c>
      <c r="ANT99" s="3" t="str">
        <f t="shared" si="585"/>
        <v/>
      </c>
      <c r="ANY99" s="3" t="str">
        <f t="shared" si="586"/>
        <v/>
      </c>
      <c r="AOD99" s="3" t="str">
        <f t="shared" si="587"/>
        <v/>
      </c>
      <c r="AOI99" s="3" t="str">
        <f t="shared" si="588"/>
        <v/>
      </c>
      <c r="AOK99" s="6">
        <v>34698</v>
      </c>
      <c r="AOL99" s="1">
        <v>350</v>
      </c>
      <c r="AOM99" s="1">
        <v>32996</v>
      </c>
      <c r="AON99" s="3">
        <f t="shared" si="589"/>
        <v>11548600</v>
      </c>
      <c r="AOS99" s="3" t="str">
        <f t="shared" si="590"/>
        <v/>
      </c>
      <c r="AOX99" s="3" t="str">
        <f t="shared" si="591"/>
        <v/>
      </c>
      <c r="APC99" s="3" t="str">
        <f t="shared" si="592"/>
        <v/>
      </c>
      <c r="APH99" s="3" t="str">
        <f t="shared" si="593"/>
        <v/>
      </c>
      <c r="APM99" s="3" t="str">
        <f t="shared" si="594"/>
        <v/>
      </c>
      <c r="APR99" s="3" t="str">
        <f t="shared" si="595"/>
        <v/>
      </c>
      <c r="APW99" s="3" t="str">
        <f t="shared" si="596"/>
        <v/>
      </c>
      <c r="AQB99" s="3" t="str">
        <f t="shared" si="597"/>
        <v/>
      </c>
      <c r="AQG99" s="3" t="str">
        <f t="shared" si="598"/>
        <v/>
      </c>
      <c r="AQL99" s="3" t="str">
        <f t="shared" si="599"/>
        <v/>
      </c>
      <c r="AQQ99" s="3" t="str">
        <f t="shared" si="600"/>
        <v/>
      </c>
      <c r="AQS99" s="6">
        <v>34698</v>
      </c>
      <c r="AQT99" s="1">
        <v>3.125</v>
      </c>
      <c r="AQU99" s="1">
        <v>3105000</v>
      </c>
      <c r="AQV99" s="3">
        <f t="shared" si="601"/>
        <v>9703125</v>
      </c>
      <c r="ARA99" s="3" t="str">
        <f t="shared" si="602"/>
        <v/>
      </c>
      <c r="ARF99" s="3" t="str">
        <f t="shared" si="603"/>
        <v/>
      </c>
      <c r="ARK99" s="3" t="str">
        <f t="shared" si="604"/>
        <v/>
      </c>
      <c r="ARP99" s="3" t="str">
        <f t="shared" si="605"/>
        <v/>
      </c>
      <c r="ARU99" s="3" t="str">
        <f t="shared" si="606"/>
        <v/>
      </c>
      <c r="ARZ99" s="3" t="str">
        <f t="shared" si="607"/>
        <v/>
      </c>
      <c r="ASE99" s="3" t="str">
        <f t="shared" si="608"/>
        <v/>
      </c>
      <c r="ASJ99" s="3" t="str">
        <f t="shared" si="609"/>
        <v/>
      </c>
      <c r="ASO99" s="3" t="str">
        <f t="shared" si="610"/>
        <v/>
      </c>
      <c r="AST99" s="3" t="str">
        <f t="shared" si="611"/>
        <v/>
      </c>
      <c r="ASY99" s="3" t="str">
        <f t="shared" si="612"/>
        <v/>
      </c>
      <c r="ATD99" s="3" t="str">
        <f t="shared" si="613"/>
        <v/>
      </c>
      <c r="ATI99" s="3" t="str">
        <f t="shared" si="614"/>
        <v/>
      </c>
      <c r="ATN99" s="3" t="str">
        <f t="shared" si="615"/>
        <v/>
      </c>
      <c r="ATS99" s="3" t="str">
        <f t="shared" si="616"/>
        <v/>
      </c>
      <c r="ATX99" s="3" t="str">
        <f t="shared" si="617"/>
        <v/>
      </c>
      <c r="ATZ99" s="6">
        <v>34698</v>
      </c>
      <c r="AUA99" s="1">
        <v>5.375</v>
      </c>
      <c r="AUB99" s="1">
        <v>297000</v>
      </c>
      <c r="AUC99" s="3">
        <f t="shared" si="618"/>
        <v>1596375</v>
      </c>
      <c r="AUH99" s="3" t="str">
        <f t="shared" si="619"/>
        <v/>
      </c>
      <c r="AUM99" s="3" t="str">
        <f t="shared" si="620"/>
        <v/>
      </c>
      <c r="AUR99" s="3" t="str">
        <f t="shared" si="621"/>
        <v/>
      </c>
      <c r="AUW99" s="3" t="str">
        <f t="shared" si="622"/>
        <v/>
      </c>
      <c r="AVB99" s="3" t="str">
        <f t="shared" si="623"/>
        <v/>
      </c>
      <c r="AVG99" s="3" t="str">
        <f t="shared" si="624"/>
        <v/>
      </c>
      <c r="AVI99" s="6">
        <v>34698</v>
      </c>
      <c r="AVJ99" s="1">
        <v>5</v>
      </c>
      <c r="AVK99" s="1">
        <v>8598600</v>
      </c>
      <c r="AVL99" s="3">
        <f t="shared" si="625"/>
        <v>42993000</v>
      </c>
      <c r="AVQ99" s="3" t="str">
        <f t="shared" si="626"/>
        <v/>
      </c>
      <c r="AVV99" s="3" t="str">
        <f t="shared" si="627"/>
        <v/>
      </c>
      <c r="AWA99" s="3" t="str">
        <f t="shared" si="628"/>
        <v/>
      </c>
      <c r="AWF99" s="3" t="str">
        <f t="shared" si="629"/>
        <v/>
      </c>
      <c r="AWK99" s="3" t="str">
        <f t="shared" si="630"/>
        <v/>
      </c>
      <c r="AWP99" s="3" t="str">
        <f t="shared" si="631"/>
        <v/>
      </c>
      <c r="AWU99" s="3" t="str">
        <f t="shared" si="632"/>
        <v/>
      </c>
      <c r="AWZ99" s="3" t="str">
        <f t="shared" si="633"/>
        <v/>
      </c>
      <c r="AXE99" s="3" t="str">
        <f t="shared" si="634"/>
        <v/>
      </c>
      <c r="AXG99" s="6">
        <v>34698</v>
      </c>
      <c r="AXH99" s="1">
        <v>1.0625</v>
      </c>
      <c r="AXI99" s="1">
        <v>5113600</v>
      </c>
      <c r="AXJ99" s="3">
        <f t="shared" si="635"/>
        <v>5433200</v>
      </c>
      <c r="AXO99" s="3" t="str">
        <f t="shared" si="636"/>
        <v/>
      </c>
      <c r="AXT99" s="3" t="str">
        <f t="shared" si="637"/>
        <v/>
      </c>
      <c r="AXY99" s="3" t="str">
        <f t="shared" si="638"/>
        <v/>
      </c>
      <c r="AYD99" s="3" t="str">
        <f t="shared" si="639"/>
        <v/>
      </c>
      <c r="AYF99" s="6">
        <v>34698</v>
      </c>
      <c r="AYG99" s="1">
        <v>6.875</v>
      </c>
      <c r="AYH99" s="1">
        <v>54442400</v>
      </c>
      <c r="AYI99" s="3">
        <f t="shared" si="640"/>
        <v>374291500</v>
      </c>
      <c r="AYN99" s="3" t="str">
        <f t="shared" si="641"/>
        <v/>
      </c>
      <c r="AYP99" s="6">
        <v>34698</v>
      </c>
      <c r="AYQ99" s="1">
        <v>8</v>
      </c>
      <c r="AYR99" s="1">
        <v>2420000</v>
      </c>
      <c r="AYS99" s="3">
        <f t="shared" si="642"/>
        <v>19360000</v>
      </c>
      <c r="AYX99" s="3" t="str">
        <f t="shared" si="643"/>
        <v/>
      </c>
      <c r="AYZ99" s="6">
        <v>34698</v>
      </c>
      <c r="AZA99" s="1">
        <v>2.0609000000000002</v>
      </c>
      <c r="AZB99" s="1">
        <v>11481200</v>
      </c>
      <c r="AZC99" s="3">
        <f t="shared" si="644"/>
        <v>23661605.080000002</v>
      </c>
      <c r="AZH99" s="3" t="str">
        <f t="shared" si="645"/>
        <v/>
      </c>
      <c r="AZM99" s="3" t="str">
        <f t="shared" si="646"/>
        <v/>
      </c>
      <c r="AZR99" s="3" t="str">
        <f t="shared" si="647"/>
        <v/>
      </c>
      <c r="AZW99" s="3" t="str">
        <f t="shared" si="648"/>
        <v/>
      </c>
      <c r="BAB99" s="3" t="str">
        <f t="shared" si="649"/>
        <v/>
      </c>
      <c r="BAG99" s="3" t="str">
        <f t="shared" si="650"/>
        <v/>
      </c>
      <c r="BAL99" s="3" t="str">
        <f t="shared" si="651"/>
        <v/>
      </c>
      <c r="BAQ99" s="3" t="str">
        <f t="shared" si="652"/>
        <v/>
      </c>
      <c r="BAV99" s="3" t="str">
        <f t="shared" si="653"/>
        <v/>
      </c>
      <c r="BBA99" s="3" t="str">
        <f t="shared" si="654"/>
        <v/>
      </c>
      <c r="BBF99" s="3" t="str">
        <f t="shared" si="655"/>
        <v/>
      </c>
      <c r="BBK99" s="3" t="str">
        <f t="shared" si="656"/>
        <v/>
      </c>
      <c r="BBP99" s="3" t="str">
        <f t="shared" si="657"/>
        <v/>
      </c>
      <c r="BBU99" s="3" t="str">
        <f t="shared" si="658"/>
        <v/>
      </c>
      <c r="BBW99" s="6">
        <v>34698</v>
      </c>
      <c r="BBX99" s="1">
        <v>10.2187</v>
      </c>
      <c r="BBY99" s="1">
        <v>16461337</v>
      </c>
      <c r="BBZ99" s="3">
        <f t="shared" si="659"/>
        <v>168213464.40189999</v>
      </c>
      <c r="BCE99" s="3" t="str">
        <f t="shared" si="660"/>
        <v/>
      </c>
      <c r="BCJ99" s="3" t="str">
        <f t="shared" si="661"/>
        <v/>
      </c>
      <c r="BCO99" s="3" t="str">
        <f t="shared" si="662"/>
        <v/>
      </c>
      <c r="BCT99" s="3" t="str">
        <f t="shared" si="663"/>
        <v/>
      </c>
      <c r="BCY99" s="3" t="str">
        <f t="shared" si="664"/>
        <v/>
      </c>
      <c r="BDD99" s="3" t="str">
        <f t="shared" si="665"/>
        <v/>
      </c>
      <c r="BDI99" s="3" t="str">
        <f t="shared" si="666"/>
        <v/>
      </c>
      <c r="BDN99" s="3" t="str">
        <f t="shared" si="667"/>
        <v/>
      </c>
      <c r="BDS99" s="3" t="str">
        <f t="shared" si="668"/>
        <v/>
      </c>
      <c r="BDU99" s="6">
        <v>34698</v>
      </c>
      <c r="BDV99" s="1">
        <v>4.625</v>
      </c>
      <c r="BDW99" s="1">
        <v>736400</v>
      </c>
      <c r="BDX99" s="3">
        <f t="shared" si="669"/>
        <v>3405850</v>
      </c>
      <c r="BDZ99" s="6">
        <v>34698</v>
      </c>
      <c r="BEA99" s="1">
        <v>14.75</v>
      </c>
      <c r="BEB99" s="1">
        <v>143196200</v>
      </c>
      <c r="BEC99" s="3">
        <f t="shared" si="670"/>
        <v>2112143950</v>
      </c>
      <c r="BEH99" s="3" t="str">
        <f t="shared" si="671"/>
        <v/>
      </c>
      <c r="BEM99" s="3" t="str">
        <f t="shared" si="672"/>
        <v/>
      </c>
      <c r="BER99" s="3" t="str">
        <f t="shared" si="673"/>
        <v/>
      </c>
      <c r="BET99" s="6">
        <v>34698</v>
      </c>
      <c r="BEU99" s="1">
        <v>7.5156000000000001</v>
      </c>
      <c r="BEV99" s="1">
        <v>71370800</v>
      </c>
      <c r="BEW99" s="3">
        <f t="shared" si="674"/>
        <v>536394384.48000002</v>
      </c>
      <c r="BEY99" s="6">
        <v>34698</v>
      </c>
      <c r="BEZ99" s="1">
        <v>8.3332999999999995</v>
      </c>
      <c r="BFA99" s="1">
        <v>9042300</v>
      </c>
      <c r="BFB99" s="3">
        <f t="shared" si="675"/>
        <v>75352198.589999989</v>
      </c>
      <c r="BFG99" s="3" t="str">
        <f t="shared" si="676"/>
        <v/>
      </c>
      <c r="BFL99" s="3" t="str">
        <f t="shared" si="677"/>
        <v/>
      </c>
      <c r="BFQ99" s="3" t="str">
        <f t="shared" si="678"/>
        <v/>
      </c>
      <c r="BFS99" s="6">
        <v>34698</v>
      </c>
      <c r="BFT99" s="1">
        <v>1.8399999999999999</v>
      </c>
      <c r="BFU99" s="1">
        <v>45777800</v>
      </c>
      <c r="BFV99" s="3">
        <f t="shared" si="679"/>
        <v>84231152</v>
      </c>
      <c r="BGA99" s="3" t="str">
        <f t="shared" si="680"/>
        <v/>
      </c>
      <c r="BGF99" s="3" t="str">
        <f t="shared" si="681"/>
        <v/>
      </c>
      <c r="BGK99" s="3" t="str">
        <f t="shared" si="682"/>
        <v/>
      </c>
      <c r="BGM99" s="6">
        <v>34698</v>
      </c>
      <c r="BGN99" s="1">
        <v>8.5625</v>
      </c>
      <c r="BGO99" s="1">
        <v>5374400</v>
      </c>
      <c r="BGP99" s="3">
        <f t="shared" si="683"/>
        <v>46018300</v>
      </c>
      <c r="BGR99" s="6">
        <v>34698</v>
      </c>
      <c r="BGS99" s="1">
        <v>4</v>
      </c>
      <c r="BGT99" s="1">
        <v>39945600</v>
      </c>
      <c r="BGU99" s="3">
        <f t="shared" si="684"/>
        <v>159782400</v>
      </c>
      <c r="BGZ99" s="3" t="str">
        <f t="shared" si="685"/>
        <v/>
      </c>
      <c r="BHE99" s="3" t="str">
        <f t="shared" si="686"/>
        <v/>
      </c>
      <c r="BHJ99" s="3" t="str">
        <f t="shared" si="687"/>
        <v/>
      </c>
      <c r="BHL99" s="6">
        <v>34698</v>
      </c>
      <c r="BHM99" s="1">
        <v>1.9062999999999999</v>
      </c>
      <c r="BHN99" s="1">
        <v>20348800</v>
      </c>
      <c r="BHO99" s="3">
        <f t="shared" si="688"/>
        <v>38790917.439999998</v>
      </c>
      <c r="BHQ99" s="6">
        <v>34698</v>
      </c>
      <c r="BHR99" s="1">
        <v>3.5621</v>
      </c>
      <c r="BHS99" s="1">
        <v>27245200</v>
      </c>
      <c r="BHT99" s="3">
        <f t="shared" si="689"/>
        <v>97050126.920000002</v>
      </c>
      <c r="BHV99" s="6">
        <v>34698</v>
      </c>
      <c r="BHW99" s="1">
        <v>3.375</v>
      </c>
      <c r="BHX99" s="1">
        <v>4386000</v>
      </c>
      <c r="BHY99" s="3">
        <f t="shared" si="690"/>
        <v>14802750</v>
      </c>
      <c r="BID99" s="3" t="str">
        <f t="shared" si="691"/>
        <v/>
      </c>
      <c r="BII99" s="3" t="str">
        <f t="shared" si="692"/>
        <v/>
      </c>
      <c r="BIK99" s="6">
        <v>34698</v>
      </c>
      <c r="BIL99" s="1">
        <v>2.75</v>
      </c>
      <c r="BIM99" s="1">
        <v>40422600</v>
      </c>
      <c r="BIN99" s="3">
        <f t="shared" si="693"/>
        <v>111162150</v>
      </c>
      <c r="BIP99" s="6">
        <v>34698</v>
      </c>
      <c r="BIQ99" s="1">
        <v>4.5184999999999995</v>
      </c>
      <c r="BIR99" s="1">
        <v>372693825</v>
      </c>
      <c r="BIS99" s="3">
        <f t="shared" si="694"/>
        <v>1684017048.2624998</v>
      </c>
      <c r="BIU99" s="6">
        <v>34698</v>
      </c>
      <c r="BIV99" s="1">
        <v>4.5833000000000004</v>
      </c>
      <c r="BIW99" s="1">
        <v>62478000</v>
      </c>
      <c r="BIX99" s="3">
        <f t="shared" si="695"/>
        <v>286355417.40000004</v>
      </c>
      <c r="BJC99" s="3" t="str">
        <f t="shared" si="696"/>
        <v/>
      </c>
      <c r="BJH99" s="3" t="str">
        <f t="shared" si="697"/>
        <v/>
      </c>
      <c r="BJJ99" s="6">
        <v>34698</v>
      </c>
      <c r="BJK99" s="1">
        <v>10.9375</v>
      </c>
      <c r="BJL99" s="1">
        <v>46683200</v>
      </c>
      <c r="BJM99" s="3">
        <f t="shared" si="698"/>
        <v>510597500</v>
      </c>
      <c r="BJR99" s="3" t="str">
        <f t="shared" si="699"/>
        <v/>
      </c>
      <c r="BJT99" s="6">
        <v>34698</v>
      </c>
      <c r="BJU99" s="1">
        <v>12.4375</v>
      </c>
      <c r="BJV99" s="1">
        <v>149033600</v>
      </c>
      <c r="BJW99" s="3">
        <f t="shared" si="700"/>
        <v>1853605400</v>
      </c>
      <c r="BKB99" s="3" t="str">
        <f t="shared" si="701"/>
        <v/>
      </c>
      <c r="BKG99" s="3" t="str">
        <f t="shared" si="702"/>
        <v/>
      </c>
      <c r="BKI99" s="6">
        <v>34698</v>
      </c>
      <c r="BKJ99" s="1">
        <v>4.375</v>
      </c>
      <c r="BKK99" s="1">
        <v>113335200</v>
      </c>
      <c r="BKL99" s="3">
        <f t="shared" si="703"/>
        <v>495841500</v>
      </c>
      <c r="BKQ99" s="3" t="str">
        <f t="shared" si="704"/>
        <v/>
      </c>
      <c r="BKV99" s="3" t="str">
        <f t="shared" si="705"/>
        <v/>
      </c>
      <c r="BKX99" s="6">
        <v>34698</v>
      </c>
      <c r="BKY99" s="1">
        <v>14.718999999999999</v>
      </c>
      <c r="BKZ99" s="1">
        <v>29586800</v>
      </c>
      <c r="BLA99" s="3">
        <f t="shared" si="706"/>
        <v>435488109.19999999</v>
      </c>
      <c r="BLC99" s="6">
        <v>34698</v>
      </c>
      <c r="BLD99" s="1">
        <v>12.25</v>
      </c>
      <c r="BLE99" s="1">
        <v>120525600</v>
      </c>
      <c r="BLF99" s="3">
        <f t="shared" si="707"/>
        <v>1476438600</v>
      </c>
      <c r="BLH99" s="6">
        <v>34698</v>
      </c>
      <c r="BLI99" s="1">
        <v>15.13</v>
      </c>
      <c r="BLJ99" s="1">
        <v>949600</v>
      </c>
      <c r="BLK99" s="3">
        <f t="shared" si="708"/>
        <v>14367448</v>
      </c>
      <c r="BLM99" s="6">
        <v>34698</v>
      </c>
      <c r="BLN99" s="1">
        <v>4.9375</v>
      </c>
      <c r="BLO99" s="1">
        <v>315597600</v>
      </c>
      <c r="BLP99" s="3">
        <f t="shared" si="709"/>
        <v>1558263150</v>
      </c>
      <c r="BLR99" s="6">
        <v>34698</v>
      </c>
      <c r="BLS99" s="1">
        <v>2.1875</v>
      </c>
      <c r="BLT99" s="1">
        <v>298692000</v>
      </c>
      <c r="BLU99" s="3">
        <f t="shared" si="710"/>
        <v>653388750</v>
      </c>
      <c r="BLZ99" s="3" t="str">
        <f t="shared" si="711"/>
        <v/>
      </c>
      <c r="BME99" s="3" t="str">
        <f t="shared" si="712"/>
        <v/>
      </c>
      <c r="BMJ99" s="3" t="str">
        <f t="shared" si="713"/>
        <v/>
      </c>
      <c r="BML99" s="6">
        <v>34698</v>
      </c>
      <c r="BMM99" s="1">
        <v>3.9582999999999999</v>
      </c>
      <c r="BMN99" s="1">
        <v>91445400</v>
      </c>
      <c r="BMO99" s="3">
        <f t="shared" si="714"/>
        <v>361968326.81999999</v>
      </c>
      <c r="BMQ99" s="6">
        <v>34698</v>
      </c>
      <c r="BMR99" s="1">
        <v>8.375</v>
      </c>
      <c r="BMS99" s="1">
        <v>49365600</v>
      </c>
      <c r="BMT99" s="3">
        <f t="shared" si="715"/>
        <v>413436900</v>
      </c>
      <c r="BMY99" s="3" t="str">
        <f t="shared" si="716"/>
        <v/>
      </c>
      <c r="BND99" s="3" t="str">
        <f t="shared" si="717"/>
        <v/>
      </c>
      <c r="BNF99" s="6">
        <v>34698</v>
      </c>
      <c r="BNG99" s="1">
        <v>24.375</v>
      </c>
      <c r="BNH99" s="1">
        <v>50185400</v>
      </c>
      <c r="BNI99" s="3">
        <f t="shared" si="718"/>
        <v>1223269125</v>
      </c>
      <c r="BNK99" s="6">
        <v>34698</v>
      </c>
      <c r="BNL99" s="1">
        <v>16.312999999999999</v>
      </c>
      <c r="BNM99" s="1">
        <v>51610800</v>
      </c>
      <c r="BNN99" s="3">
        <f t="shared" si="719"/>
        <v>841926980.39999998</v>
      </c>
      <c r="BNP99" s="6">
        <v>34698</v>
      </c>
      <c r="BNQ99" s="1">
        <v>12.416700000000001</v>
      </c>
      <c r="BNR99" s="1">
        <v>113048100</v>
      </c>
      <c r="BNS99" s="3">
        <f t="shared" si="720"/>
        <v>1403684343.27</v>
      </c>
      <c r="BNX99" s="3" t="str">
        <f t="shared" si="721"/>
        <v/>
      </c>
      <c r="BNZ99" s="6">
        <v>34698</v>
      </c>
      <c r="BOA99" s="1">
        <v>4.8125</v>
      </c>
      <c r="BOB99" s="1">
        <v>291154000</v>
      </c>
      <c r="BOC99" s="3">
        <f t="shared" si="722"/>
        <v>1401178625</v>
      </c>
      <c r="BOH99" s="3" t="str">
        <f t="shared" si="723"/>
        <v/>
      </c>
      <c r="BOJ99" s="6">
        <v>34698</v>
      </c>
      <c r="BOK99" s="1">
        <v>4.4233000000000002</v>
      </c>
      <c r="BOL99" s="1">
        <v>480996800</v>
      </c>
      <c r="BOM99" s="3">
        <f t="shared" si="724"/>
        <v>2127593145.4400001</v>
      </c>
      <c r="BOR99" s="3" t="str">
        <f t="shared" si="725"/>
        <v/>
      </c>
      <c r="BOW99" s="3" t="str">
        <f t="shared" si="726"/>
        <v/>
      </c>
      <c r="BPB99" s="3" t="str">
        <f t="shared" si="727"/>
        <v/>
      </c>
      <c r="BPG99" s="3" t="str">
        <f t="shared" si="728"/>
        <v/>
      </c>
      <c r="BPI99" s="6">
        <v>34698</v>
      </c>
      <c r="BPJ99" s="1">
        <v>1.7222</v>
      </c>
      <c r="BPK99" s="1">
        <v>315110250</v>
      </c>
      <c r="BPL99" s="3">
        <f t="shared" si="729"/>
        <v>542682872.54999995</v>
      </c>
      <c r="BPQ99" s="3" t="str">
        <f t="shared" si="730"/>
        <v/>
      </c>
      <c r="BPS99" s="6">
        <v>34698</v>
      </c>
      <c r="BPT99" s="1">
        <v>2.6406000000000001</v>
      </c>
      <c r="BPU99" s="1">
        <v>1437331200</v>
      </c>
      <c r="BPV99" s="3">
        <f t="shared" si="731"/>
        <v>3795416766.7200003</v>
      </c>
      <c r="BQA99" s="3" t="str">
        <f t="shared" si="732"/>
        <v/>
      </c>
      <c r="BQF99" s="3" t="str">
        <f t="shared" si="733"/>
        <v/>
      </c>
      <c r="BQK99" s="3" t="str">
        <f t="shared" si="734"/>
        <v/>
      </c>
      <c r="BQM99" s="6">
        <v>34698</v>
      </c>
      <c r="BQN99" s="1">
        <v>3.7656999999999998</v>
      </c>
      <c r="BQO99" s="1">
        <v>404899846</v>
      </c>
      <c r="BQP99" s="3">
        <f t="shared" si="735"/>
        <v>1524731350.0821998</v>
      </c>
      <c r="BQU99" s="3" t="str">
        <f t="shared" si="736"/>
        <v/>
      </c>
      <c r="BQW99" s="6">
        <v>34698</v>
      </c>
      <c r="BQX99" s="1">
        <v>0.2969</v>
      </c>
      <c r="BQY99" s="1">
        <v>154640000</v>
      </c>
      <c r="BQZ99" s="3">
        <f t="shared" si="737"/>
        <v>45912616</v>
      </c>
      <c r="BRE99" s="3" t="str">
        <f t="shared" si="738"/>
        <v/>
      </c>
      <c r="BRG99" s="6">
        <v>34698</v>
      </c>
      <c r="BRH99" s="1">
        <v>1.9514</v>
      </c>
      <c r="BRI99" s="1">
        <v>4451185800</v>
      </c>
      <c r="BRJ99" s="3">
        <f t="shared" si="739"/>
        <v>8686043970.1200008</v>
      </c>
      <c r="BRL99" s="6">
        <v>34698</v>
      </c>
      <c r="BRM99" s="1">
        <v>3.9922</v>
      </c>
      <c r="BRN99" s="1">
        <v>5533259200</v>
      </c>
      <c r="BRO99" s="3">
        <f t="shared" si="740"/>
        <v>22089877378.240002</v>
      </c>
      <c r="BRQ99" s="6">
        <v>34698</v>
      </c>
      <c r="BRR99" s="1">
        <v>2.1789999999999998</v>
      </c>
      <c r="BRS99" s="1">
        <v>2663575650</v>
      </c>
      <c r="BRT99" s="3">
        <f t="shared" si="741"/>
        <v>5803931341.3499994</v>
      </c>
      <c r="BRV99" s="6">
        <v>34698</v>
      </c>
      <c r="BRW99" s="1">
        <v>22.3125</v>
      </c>
      <c r="BRX99" s="1">
        <v>115473800</v>
      </c>
      <c r="BRY99" s="3">
        <f t="shared" si="742"/>
        <v>2576509162.5</v>
      </c>
      <c r="BSD99" s="3" t="str">
        <f t="shared" si="743"/>
        <v/>
      </c>
      <c r="BSF99" s="6">
        <v>34698</v>
      </c>
      <c r="BSG99" s="1">
        <v>5.8437999999999999</v>
      </c>
      <c r="BSH99" s="1">
        <v>157172000</v>
      </c>
      <c r="BSI99" s="3">
        <f t="shared" si="744"/>
        <v>918481733.60000002</v>
      </c>
      <c r="BSN99" s="3" t="str">
        <f t="shared" si="745"/>
        <v/>
      </c>
      <c r="BSS99" s="3" t="str">
        <f t="shared" si="746"/>
        <v/>
      </c>
      <c r="BSU99" s="6">
        <v>34698</v>
      </c>
      <c r="BSV99" s="1">
        <v>1.3839000000000001</v>
      </c>
      <c r="BSW99" s="1">
        <v>3903373600</v>
      </c>
      <c r="BSX99" s="3">
        <f t="shared" si="747"/>
        <v>5401878725.0400009</v>
      </c>
    </row>
    <row r="100" spans="5:1020 1025:1870" x14ac:dyDescent="0.2">
      <c r="E100" s="3" t="str">
        <f t="shared" si="374"/>
        <v/>
      </c>
      <c r="J100" s="3" t="str">
        <f t="shared" si="375"/>
        <v/>
      </c>
      <c r="O100" s="3" t="str">
        <f t="shared" si="376"/>
        <v/>
      </c>
      <c r="T100" s="3" t="str">
        <f t="shared" si="377"/>
        <v/>
      </c>
      <c r="Y100" s="3" t="str">
        <f t="shared" si="378"/>
        <v/>
      </c>
      <c r="AD100" s="3" t="str">
        <f t="shared" si="379"/>
        <v/>
      </c>
      <c r="AI100" s="3" t="str">
        <f t="shared" si="380"/>
        <v/>
      </c>
      <c r="AN100" s="3" t="str">
        <f t="shared" si="381"/>
        <v/>
      </c>
      <c r="AS100" s="3" t="str">
        <f t="shared" si="382"/>
        <v/>
      </c>
      <c r="AX100" s="3" t="str">
        <f t="shared" si="383"/>
        <v/>
      </c>
      <c r="BC100" s="3" t="str">
        <f t="shared" si="384"/>
        <v/>
      </c>
      <c r="BH100" s="3" t="str">
        <f t="shared" si="385"/>
        <v/>
      </c>
      <c r="BM100" s="3" t="str">
        <f t="shared" si="386"/>
        <v/>
      </c>
      <c r="BR100" s="3" t="str">
        <f t="shared" si="387"/>
        <v/>
      </c>
      <c r="BW100" s="3" t="str">
        <f t="shared" si="388"/>
        <v/>
      </c>
      <c r="CB100" s="3" t="str">
        <f t="shared" si="389"/>
        <v/>
      </c>
      <c r="CG100" s="3" t="str">
        <f t="shared" si="390"/>
        <v/>
      </c>
      <c r="CL100" s="3" t="str">
        <f t="shared" si="391"/>
        <v/>
      </c>
      <c r="CQ100" s="3" t="str">
        <f t="shared" si="392"/>
        <v/>
      </c>
      <c r="CV100" s="3" t="str">
        <f t="shared" si="393"/>
        <v/>
      </c>
      <c r="DA100" s="3" t="str">
        <f t="shared" si="394"/>
        <v/>
      </c>
      <c r="DC100" s="6">
        <v>34607</v>
      </c>
      <c r="DD100" s="1">
        <v>21.875</v>
      </c>
      <c r="DE100" s="1">
        <v>165200</v>
      </c>
      <c r="DF100" s="3">
        <f t="shared" si="395"/>
        <v>3613750</v>
      </c>
      <c r="DK100" s="3" t="str">
        <f t="shared" si="396"/>
        <v/>
      </c>
      <c r="DP100" s="3" t="str">
        <f t="shared" si="397"/>
        <v/>
      </c>
      <c r="DU100" s="3" t="str">
        <f t="shared" si="398"/>
        <v/>
      </c>
      <c r="DZ100" s="3" t="str">
        <f t="shared" si="399"/>
        <v/>
      </c>
      <c r="EE100" s="3" t="str">
        <f t="shared" si="400"/>
        <v/>
      </c>
      <c r="EG100" s="6">
        <v>34607</v>
      </c>
      <c r="EH100" s="1">
        <v>839.99980000000005</v>
      </c>
      <c r="EI100" s="1">
        <v>21153</v>
      </c>
      <c r="EJ100" s="3">
        <f t="shared" si="401"/>
        <v>17768515.769400001</v>
      </c>
      <c r="EO100" s="3" t="str">
        <f t="shared" si="402"/>
        <v/>
      </c>
      <c r="ET100" s="3" t="str">
        <f t="shared" si="403"/>
        <v/>
      </c>
      <c r="EY100" s="3" t="str">
        <f t="shared" si="404"/>
        <v/>
      </c>
      <c r="FD100" s="3" t="str">
        <f t="shared" si="405"/>
        <v/>
      </c>
      <c r="FI100" s="3" t="str">
        <f t="shared" si="406"/>
        <v/>
      </c>
      <c r="FN100" s="3" t="str">
        <f t="shared" si="407"/>
        <v/>
      </c>
      <c r="FS100" s="3" t="str">
        <f t="shared" si="408"/>
        <v/>
      </c>
      <c r="FX100" s="3" t="str">
        <f t="shared" si="409"/>
        <v/>
      </c>
      <c r="GC100" s="3" t="str">
        <f t="shared" si="410"/>
        <v/>
      </c>
      <c r="GH100" s="3" t="str">
        <f t="shared" si="411"/>
        <v/>
      </c>
      <c r="GM100" s="3" t="str">
        <f t="shared" si="412"/>
        <v/>
      </c>
      <c r="GR100" s="3" t="str">
        <f t="shared" si="413"/>
        <v/>
      </c>
      <c r="GW100" s="3" t="str">
        <f t="shared" si="414"/>
        <v/>
      </c>
      <c r="HB100" s="3" t="str">
        <f t="shared" si="415"/>
        <v/>
      </c>
      <c r="HG100" s="3" t="str">
        <f t="shared" si="416"/>
        <v/>
      </c>
      <c r="HL100" s="3" t="str">
        <f t="shared" si="417"/>
        <v/>
      </c>
      <c r="HN100" s="6">
        <v>34607</v>
      </c>
      <c r="HO100" s="1">
        <v>4.6875</v>
      </c>
      <c r="HP100" s="1">
        <v>137300</v>
      </c>
      <c r="HQ100" s="3">
        <f t="shared" si="418"/>
        <v>643593.75</v>
      </c>
      <c r="HS100" s="6">
        <v>34607</v>
      </c>
      <c r="HT100" s="1">
        <v>34.125</v>
      </c>
      <c r="HU100" s="1">
        <v>93386</v>
      </c>
      <c r="HV100" s="3">
        <f t="shared" si="419"/>
        <v>3186797.25</v>
      </c>
      <c r="IA100" s="3" t="str">
        <f t="shared" si="420"/>
        <v/>
      </c>
      <c r="IF100" s="3" t="str">
        <f t="shared" si="421"/>
        <v/>
      </c>
      <c r="IK100" s="3" t="str">
        <f t="shared" si="422"/>
        <v/>
      </c>
      <c r="IP100" s="3" t="str">
        <f t="shared" si="423"/>
        <v/>
      </c>
      <c r="IU100" s="3" t="str">
        <f t="shared" si="424"/>
        <v/>
      </c>
      <c r="IZ100" s="3" t="str">
        <f t="shared" si="425"/>
        <v/>
      </c>
      <c r="JE100" s="3" t="str">
        <f t="shared" si="426"/>
        <v/>
      </c>
      <c r="JJ100" s="3" t="str">
        <f t="shared" si="427"/>
        <v/>
      </c>
      <c r="JO100" s="3" t="str">
        <f t="shared" si="428"/>
        <v/>
      </c>
      <c r="JT100" s="3" t="str">
        <f t="shared" si="429"/>
        <v/>
      </c>
      <c r="JY100" s="3" t="str">
        <f t="shared" si="430"/>
        <v/>
      </c>
      <c r="KA100" s="6">
        <v>33417</v>
      </c>
      <c r="KB100" s="1">
        <v>2.5</v>
      </c>
      <c r="KC100" s="1">
        <v>75400</v>
      </c>
      <c r="KD100" s="3">
        <f t="shared" si="431"/>
        <v>188500</v>
      </c>
      <c r="KI100" s="3" t="str">
        <f t="shared" si="432"/>
        <v/>
      </c>
      <c r="KN100" s="3" t="str">
        <f t="shared" si="433"/>
        <v/>
      </c>
      <c r="KS100" s="3" t="str">
        <f t="shared" si="434"/>
        <v/>
      </c>
      <c r="KX100" s="3" t="str">
        <f t="shared" si="435"/>
        <v/>
      </c>
      <c r="LC100" s="3" t="str">
        <f t="shared" si="436"/>
        <v/>
      </c>
      <c r="LH100" s="3" t="str">
        <f t="shared" si="437"/>
        <v/>
      </c>
      <c r="LM100" s="3" t="str">
        <f t="shared" si="438"/>
        <v/>
      </c>
      <c r="LO100" s="6">
        <v>33053</v>
      </c>
      <c r="LP100" s="1">
        <v>13.75</v>
      </c>
      <c r="LQ100" s="1">
        <v>12305</v>
      </c>
      <c r="LR100" s="3">
        <f t="shared" si="439"/>
        <v>169193.75</v>
      </c>
      <c r="LW100" s="3" t="str">
        <f t="shared" si="440"/>
        <v/>
      </c>
      <c r="MB100" s="3" t="str">
        <f t="shared" si="441"/>
        <v/>
      </c>
      <c r="MG100" s="3" t="str">
        <f t="shared" si="442"/>
        <v/>
      </c>
      <c r="ML100" s="3" t="str">
        <f t="shared" si="443"/>
        <v/>
      </c>
      <c r="MQ100" s="3" t="str">
        <f t="shared" si="444"/>
        <v/>
      </c>
      <c r="MV100" s="3" t="str">
        <f t="shared" si="445"/>
        <v/>
      </c>
      <c r="NA100" s="3" t="str">
        <f t="shared" si="446"/>
        <v/>
      </c>
      <c r="NF100" s="3" t="str">
        <f t="shared" si="447"/>
        <v/>
      </c>
      <c r="NK100" s="3" t="str">
        <f t="shared" si="448"/>
        <v/>
      </c>
      <c r="NP100" s="3" t="str">
        <f t="shared" si="449"/>
        <v/>
      </c>
      <c r="NU100" s="3" t="str">
        <f t="shared" si="450"/>
        <v/>
      </c>
      <c r="NZ100" s="3" t="str">
        <f t="shared" si="451"/>
        <v/>
      </c>
      <c r="OB100" s="6">
        <v>34607</v>
      </c>
      <c r="OC100" s="1">
        <v>5.625</v>
      </c>
      <c r="OD100" s="1">
        <v>77900</v>
      </c>
      <c r="OE100" s="3">
        <f t="shared" si="452"/>
        <v>438187.5</v>
      </c>
      <c r="OG100" s="6">
        <v>34607</v>
      </c>
      <c r="OH100" s="1">
        <v>93.75</v>
      </c>
      <c r="OI100" s="1">
        <v>43692</v>
      </c>
      <c r="OJ100" s="3">
        <f t="shared" si="453"/>
        <v>4096125</v>
      </c>
      <c r="OO100" s="3" t="str">
        <f t="shared" si="454"/>
        <v/>
      </c>
      <c r="OQ100" s="6">
        <v>34607</v>
      </c>
      <c r="OR100" s="1">
        <v>1859.9999</v>
      </c>
      <c r="OS100" s="1">
        <v>41680</v>
      </c>
      <c r="OT100" s="3">
        <f t="shared" si="455"/>
        <v>77524795.832000002</v>
      </c>
      <c r="OY100" s="3" t="str">
        <f t="shared" si="456"/>
        <v/>
      </c>
      <c r="PD100" s="3" t="str">
        <f t="shared" si="457"/>
        <v/>
      </c>
      <c r="PI100" s="3" t="str">
        <f t="shared" si="458"/>
        <v/>
      </c>
      <c r="PK100" s="6">
        <v>34515</v>
      </c>
      <c r="PL100" s="1">
        <v>0.4375</v>
      </c>
      <c r="PM100" s="1">
        <v>25000</v>
      </c>
      <c r="PN100" s="3">
        <f t="shared" si="459"/>
        <v>10937.5</v>
      </c>
      <c r="PS100" s="3" t="str">
        <f t="shared" si="460"/>
        <v/>
      </c>
      <c r="PX100" s="3" t="str">
        <f t="shared" si="461"/>
        <v/>
      </c>
      <c r="QC100" s="3" t="str">
        <f t="shared" si="462"/>
        <v/>
      </c>
      <c r="QE100" s="6">
        <v>34607</v>
      </c>
      <c r="QF100" s="1">
        <v>0.4375</v>
      </c>
      <c r="QG100" s="1">
        <v>293300</v>
      </c>
      <c r="QH100" s="3">
        <f t="shared" si="463"/>
        <v>128318.75</v>
      </c>
      <c r="QM100" s="3" t="str">
        <f t="shared" si="464"/>
        <v/>
      </c>
      <c r="QR100" s="3" t="str">
        <f t="shared" si="465"/>
        <v/>
      </c>
      <c r="QW100" s="3" t="str">
        <f t="shared" si="466"/>
        <v/>
      </c>
      <c r="RB100" s="3" t="str">
        <f t="shared" si="467"/>
        <v/>
      </c>
      <c r="RG100" s="3" t="str">
        <f t="shared" si="468"/>
        <v/>
      </c>
      <c r="RL100" s="3" t="str">
        <f t="shared" si="469"/>
        <v/>
      </c>
      <c r="RQ100" s="3" t="str">
        <f t="shared" si="470"/>
        <v/>
      </c>
      <c r="RV100" s="3" t="str">
        <f t="shared" si="471"/>
        <v/>
      </c>
      <c r="SA100" s="3" t="str">
        <f t="shared" si="472"/>
        <v/>
      </c>
      <c r="SF100" s="3" t="str">
        <f t="shared" si="473"/>
        <v/>
      </c>
      <c r="SK100" s="3" t="str">
        <f t="shared" si="474"/>
        <v/>
      </c>
      <c r="SP100" s="3" t="str">
        <f t="shared" si="475"/>
        <v/>
      </c>
      <c r="SU100" s="3" t="str">
        <f t="shared" si="476"/>
        <v/>
      </c>
      <c r="SZ100" s="3" t="str">
        <f t="shared" si="477"/>
        <v/>
      </c>
      <c r="TE100" s="3" t="str">
        <f t="shared" si="478"/>
        <v/>
      </c>
      <c r="TJ100" s="3" t="str">
        <f t="shared" si="479"/>
        <v/>
      </c>
      <c r="TO100" s="3" t="str">
        <f t="shared" si="480"/>
        <v/>
      </c>
      <c r="TT100" s="3" t="str">
        <f t="shared" si="481"/>
        <v/>
      </c>
      <c r="TY100" s="3" t="str">
        <f t="shared" si="482"/>
        <v/>
      </c>
      <c r="UD100" s="3" t="str">
        <f t="shared" si="483"/>
        <v/>
      </c>
      <c r="UI100" s="3" t="str">
        <f t="shared" si="484"/>
        <v/>
      </c>
      <c r="UN100" s="3" t="str">
        <f t="shared" si="485"/>
        <v/>
      </c>
      <c r="UP100" s="6">
        <v>34607</v>
      </c>
      <c r="UQ100" s="1">
        <v>4.625</v>
      </c>
      <c r="UR100" s="1">
        <v>30400</v>
      </c>
      <c r="US100" s="3">
        <f t="shared" si="486"/>
        <v>140600</v>
      </c>
      <c r="UX100" s="3" t="str">
        <f t="shared" si="487"/>
        <v/>
      </c>
      <c r="VC100" s="3" t="str">
        <f t="shared" si="488"/>
        <v/>
      </c>
      <c r="VH100" s="3" t="str">
        <f t="shared" si="489"/>
        <v/>
      </c>
      <c r="VM100" s="3" t="str">
        <f t="shared" si="490"/>
        <v/>
      </c>
      <c r="VO100" s="6">
        <v>34607</v>
      </c>
      <c r="VP100" s="1">
        <v>937.5</v>
      </c>
      <c r="VQ100" s="1">
        <v>3259</v>
      </c>
      <c r="VR100" s="3">
        <f t="shared" si="491"/>
        <v>3055312.5</v>
      </c>
      <c r="VW100" s="3" t="str">
        <f t="shared" si="492"/>
        <v/>
      </c>
      <c r="WB100" s="3" t="str">
        <f t="shared" si="493"/>
        <v/>
      </c>
      <c r="WG100" s="3" t="str">
        <f t="shared" si="494"/>
        <v/>
      </c>
      <c r="WL100" s="3" t="str">
        <f t="shared" si="495"/>
        <v/>
      </c>
      <c r="WQ100" s="3" t="str">
        <f t="shared" si="496"/>
        <v/>
      </c>
      <c r="WV100" s="3" t="str">
        <f t="shared" si="497"/>
        <v/>
      </c>
      <c r="WX100" s="6">
        <v>34607</v>
      </c>
      <c r="WY100" s="1">
        <v>6.5</v>
      </c>
      <c r="WZ100" s="1">
        <v>1495570</v>
      </c>
      <c r="XA100" s="3">
        <f t="shared" si="498"/>
        <v>9721205</v>
      </c>
      <c r="XF100" s="3" t="str">
        <f t="shared" si="499"/>
        <v/>
      </c>
      <c r="XK100" s="3" t="str">
        <f t="shared" si="500"/>
        <v/>
      </c>
      <c r="XP100" s="3" t="str">
        <f t="shared" si="501"/>
        <v/>
      </c>
      <c r="XU100" s="3" t="str">
        <f t="shared" si="502"/>
        <v/>
      </c>
      <c r="XW100" s="6">
        <v>34607</v>
      </c>
      <c r="XX100" s="1">
        <v>4800</v>
      </c>
      <c r="XY100" s="1">
        <v>2443</v>
      </c>
      <c r="XZ100" s="3">
        <f t="shared" si="503"/>
        <v>11726400</v>
      </c>
      <c r="YE100" s="3" t="str">
        <f t="shared" si="504"/>
        <v/>
      </c>
      <c r="YJ100" s="3" t="str">
        <f t="shared" si="505"/>
        <v/>
      </c>
      <c r="YO100" s="3" t="str">
        <f t="shared" si="506"/>
        <v/>
      </c>
      <c r="YT100" s="3" t="str">
        <f t="shared" si="507"/>
        <v/>
      </c>
      <c r="YY100" s="3" t="str">
        <f t="shared" si="508"/>
        <v/>
      </c>
      <c r="ZD100" s="3" t="str">
        <f t="shared" si="509"/>
        <v/>
      </c>
      <c r="ZI100" s="3" t="str">
        <f t="shared" si="510"/>
        <v/>
      </c>
      <c r="ZN100" s="3" t="str">
        <f t="shared" si="511"/>
        <v/>
      </c>
      <c r="ZS100" s="3" t="str">
        <f t="shared" si="512"/>
        <v/>
      </c>
      <c r="ZX100" s="3" t="str">
        <f t="shared" si="513"/>
        <v/>
      </c>
      <c r="AAC100" s="3" t="str">
        <f t="shared" si="514"/>
        <v/>
      </c>
      <c r="AAH100" s="3" t="str">
        <f t="shared" si="515"/>
        <v/>
      </c>
      <c r="AAM100" s="3" t="str">
        <f t="shared" si="516"/>
        <v/>
      </c>
      <c r="AAR100" s="3" t="str">
        <f t="shared" si="517"/>
        <v/>
      </c>
      <c r="AAW100" s="3" t="str">
        <f t="shared" si="518"/>
        <v/>
      </c>
      <c r="ABB100" s="3" t="str">
        <f t="shared" si="519"/>
        <v/>
      </c>
      <c r="ABG100" s="3" t="str">
        <f t="shared" si="520"/>
        <v/>
      </c>
      <c r="ABL100" s="3" t="str">
        <f t="shared" si="521"/>
        <v/>
      </c>
      <c r="ABQ100" s="3" t="str">
        <f t="shared" si="522"/>
        <v/>
      </c>
      <c r="ABV100" s="3" t="str">
        <f t="shared" si="523"/>
        <v/>
      </c>
      <c r="ACA100" s="3" t="str">
        <f t="shared" si="524"/>
        <v/>
      </c>
      <c r="ACF100" s="3" t="str">
        <f t="shared" si="525"/>
        <v/>
      </c>
      <c r="ACK100" s="3" t="str">
        <f t="shared" si="526"/>
        <v/>
      </c>
      <c r="ACP100" s="3" t="str">
        <f t="shared" si="527"/>
        <v/>
      </c>
      <c r="ACU100" s="3" t="str">
        <f t="shared" si="528"/>
        <v/>
      </c>
      <c r="ACZ100" s="3" t="str">
        <f t="shared" si="529"/>
        <v/>
      </c>
      <c r="ADB100" s="6">
        <v>34607</v>
      </c>
      <c r="ADC100" s="1">
        <v>8.125</v>
      </c>
      <c r="ADD100" s="1">
        <v>6707000</v>
      </c>
      <c r="ADE100" s="3">
        <f t="shared" si="530"/>
        <v>54494375</v>
      </c>
      <c r="ADJ100" s="3" t="str">
        <f t="shared" si="531"/>
        <v/>
      </c>
      <c r="ADO100" s="3" t="str">
        <f t="shared" si="532"/>
        <v/>
      </c>
      <c r="ADT100" s="3" t="str">
        <f t="shared" si="533"/>
        <v/>
      </c>
      <c r="ADY100" s="3" t="str">
        <f t="shared" si="534"/>
        <v/>
      </c>
      <c r="AED100" s="3" t="str">
        <f t="shared" si="535"/>
        <v/>
      </c>
      <c r="AEF100" s="6">
        <v>34515</v>
      </c>
      <c r="AEG100" s="1">
        <v>2.0228999999999999</v>
      </c>
      <c r="AEH100" s="1">
        <v>106777</v>
      </c>
      <c r="AEI100" s="3">
        <f t="shared" si="536"/>
        <v>215999.19329999998</v>
      </c>
      <c r="AEN100" s="3" t="str">
        <f t="shared" si="537"/>
        <v/>
      </c>
      <c r="AES100" s="3" t="str">
        <f t="shared" si="538"/>
        <v/>
      </c>
      <c r="AEX100" s="3" t="str">
        <f t="shared" si="539"/>
        <v/>
      </c>
      <c r="AEZ100" s="6">
        <v>34607</v>
      </c>
      <c r="AFA100" s="1">
        <v>9.8308</v>
      </c>
      <c r="AFB100" s="1">
        <v>17797000</v>
      </c>
      <c r="AFC100" s="3">
        <f t="shared" si="540"/>
        <v>174958747.59999999</v>
      </c>
      <c r="AFH100" s="3" t="str">
        <f t="shared" si="541"/>
        <v/>
      </c>
      <c r="AFM100" s="3" t="str">
        <f t="shared" si="542"/>
        <v/>
      </c>
      <c r="AFR100" s="3" t="str">
        <f t="shared" si="543"/>
        <v/>
      </c>
      <c r="AFW100" s="3" t="str">
        <f t="shared" si="544"/>
        <v/>
      </c>
      <c r="AGB100" s="3" t="str">
        <f t="shared" si="545"/>
        <v/>
      </c>
      <c r="AGG100" s="3" t="str">
        <f t="shared" si="546"/>
        <v/>
      </c>
      <c r="AGL100" s="3" t="str">
        <f t="shared" si="547"/>
        <v/>
      </c>
      <c r="AGQ100" s="3" t="str">
        <f t="shared" si="548"/>
        <v/>
      </c>
      <c r="AGV100" s="3" t="str">
        <f t="shared" si="549"/>
        <v/>
      </c>
      <c r="AHA100" s="3" t="str">
        <f t="shared" si="550"/>
        <v/>
      </c>
      <c r="AHF100" s="3" t="str">
        <f t="shared" si="551"/>
        <v/>
      </c>
      <c r="AHK100" s="3" t="str">
        <f t="shared" si="552"/>
        <v/>
      </c>
      <c r="AHP100" s="3" t="str">
        <f t="shared" si="553"/>
        <v/>
      </c>
      <c r="AHU100" s="3" t="str">
        <f t="shared" si="554"/>
        <v/>
      </c>
      <c r="AHZ100" s="3" t="str">
        <f t="shared" si="555"/>
        <v/>
      </c>
      <c r="AIE100" s="3" t="str">
        <f t="shared" si="556"/>
        <v/>
      </c>
      <c r="AIJ100" s="3" t="str">
        <f t="shared" si="557"/>
        <v/>
      </c>
      <c r="AIO100" s="3" t="str">
        <f t="shared" si="558"/>
        <v/>
      </c>
      <c r="AIT100" s="3" t="str">
        <f t="shared" si="559"/>
        <v/>
      </c>
      <c r="AIY100" s="3" t="str">
        <f t="shared" si="560"/>
        <v/>
      </c>
      <c r="AJD100" s="3" t="str">
        <f t="shared" si="561"/>
        <v/>
      </c>
      <c r="AJI100" s="3" t="str">
        <f t="shared" si="562"/>
        <v/>
      </c>
      <c r="AJN100" s="3" t="str">
        <f t="shared" si="563"/>
        <v/>
      </c>
      <c r="AJS100" s="3" t="str">
        <f t="shared" si="564"/>
        <v/>
      </c>
      <c r="AJX100" s="3" t="str">
        <f t="shared" si="565"/>
        <v/>
      </c>
      <c r="AKC100" s="3" t="str">
        <f t="shared" si="566"/>
        <v/>
      </c>
      <c r="AKH100" s="3" t="str">
        <f t="shared" si="567"/>
        <v/>
      </c>
      <c r="AKM100" s="3" t="str">
        <f t="shared" si="568"/>
        <v/>
      </c>
      <c r="AKR100" s="3" t="str">
        <f t="shared" si="569"/>
        <v/>
      </c>
      <c r="AKW100" s="3" t="str">
        <f t="shared" si="570"/>
        <v/>
      </c>
      <c r="ALB100" s="3" t="str">
        <f t="shared" si="571"/>
        <v/>
      </c>
      <c r="ALG100" s="3" t="str">
        <f t="shared" si="572"/>
        <v/>
      </c>
      <c r="ALI100" s="6">
        <v>34607</v>
      </c>
      <c r="ALJ100" s="1">
        <v>7.375</v>
      </c>
      <c r="ALK100" s="1">
        <v>6692600</v>
      </c>
      <c r="ALL100" s="3">
        <f t="shared" si="573"/>
        <v>49357925</v>
      </c>
      <c r="ALQ100" s="3" t="str">
        <f t="shared" si="574"/>
        <v/>
      </c>
      <c r="ALV100" s="3" t="str">
        <f t="shared" si="575"/>
        <v/>
      </c>
      <c r="AMA100" s="3" t="str">
        <f t="shared" si="576"/>
        <v/>
      </c>
      <c r="AMF100" s="3" t="str">
        <f t="shared" si="577"/>
        <v/>
      </c>
      <c r="AMK100" s="3" t="str">
        <f t="shared" si="578"/>
        <v/>
      </c>
      <c r="AMP100" s="3" t="str">
        <f t="shared" si="579"/>
        <v/>
      </c>
      <c r="AMU100" s="3" t="str">
        <f t="shared" si="580"/>
        <v/>
      </c>
      <c r="AMZ100" s="3" t="str">
        <f t="shared" si="581"/>
        <v/>
      </c>
      <c r="ANB100" s="6">
        <v>34607</v>
      </c>
      <c r="ANC100" s="1">
        <v>0.6875</v>
      </c>
      <c r="AND100" s="1">
        <v>336700</v>
      </c>
      <c r="ANE100" s="3">
        <f t="shared" si="582"/>
        <v>231481.25</v>
      </c>
      <c r="ANJ100" s="3" t="str">
        <f t="shared" si="583"/>
        <v/>
      </c>
      <c r="ANO100" s="3" t="str">
        <f t="shared" si="584"/>
        <v/>
      </c>
      <c r="ANT100" s="3" t="str">
        <f t="shared" si="585"/>
        <v/>
      </c>
      <c r="ANY100" s="3" t="str">
        <f t="shared" si="586"/>
        <v/>
      </c>
      <c r="AOD100" s="3" t="str">
        <f t="shared" si="587"/>
        <v/>
      </c>
      <c r="AOI100" s="3" t="str">
        <f t="shared" si="588"/>
        <v/>
      </c>
      <c r="AOK100" s="6">
        <v>34607</v>
      </c>
      <c r="AOL100" s="1">
        <v>470</v>
      </c>
      <c r="AOM100" s="1">
        <v>40103</v>
      </c>
      <c r="AON100" s="3">
        <f t="shared" si="589"/>
        <v>18848410</v>
      </c>
      <c r="AOS100" s="3" t="str">
        <f t="shared" si="590"/>
        <v/>
      </c>
      <c r="AOX100" s="3" t="str">
        <f t="shared" si="591"/>
        <v/>
      </c>
      <c r="APC100" s="3" t="str">
        <f t="shared" si="592"/>
        <v/>
      </c>
      <c r="APH100" s="3" t="str">
        <f t="shared" si="593"/>
        <v/>
      </c>
      <c r="APM100" s="3" t="str">
        <f t="shared" si="594"/>
        <v/>
      </c>
      <c r="APR100" s="3" t="str">
        <f t="shared" si="595"/>
        <v/>
      </c>
      <c r="APW100" s="3" t="str">
        <f t="shared" si="596"/>
        <v/>
      </c>
      <c r="AQB100" s="3" t="str">
        <f t="shared" si="597"/>
        <v/>
      </c>
      <c r="AQG100" s="3" t="str">
        <f t="shared" si="598"/>
        <v/>
      </c>
      <c r="AQL100" s="3" t="str">
        <f t="shared" si="599"/>
        <v/>
      </c>
      <c r="AQQ100" s="3" t="str">
        <f t="shared" si="600"/>
        <v/>
      </c>
      <c r="AQS100" s="6">
        <v>34607</v>
      </c>
      <c r="AQT100" s="1">
        <v>6</v>
      </c>
      <c r="AQU100" s="1">
        <v>1635800</v>
      </c>
      <c r="AQV100" s="3">
        <f t="shared" si="601"/>
        <v>9814800</v>
      </c>
      <c r="ARA100" s="3" t="str">
        <f t="shared" si="602"/>
        <v/>
      </c>
      <c r="ARF100" s="3" t="str">
        <f t="shared" si="603"/>
        <v/>
      </c>
      <c r="ARK100" s="3" t="str">
        <f t="shared" si="604"/>
        <v/>
      </c>
      <c r="ARP100" s="3" t="str">
        <f t="shared" si="605"/>
        <v/>
      </c>
      <c r="ARU100" s="3" t="str">
        <f t="shared" si="606"/>
        <v/>
      </c>
      <c r="ARZ100" s="3" t="str">
        <f t="shared" si="607"/>
        <v/>
      </c>
      <c r="ASE100" s="3" t="str">
        <f t="shared" si="608"/>
        <v/>
      </c>
      <c r="ASJ100" s="3" t="str">
        <f t="shared" si="609"/>
        <v/>
      </c>
      <c r="ASO100" s="3" t="str">
        <f t="shared" si="610"/>
        <v/>
      </c>
      <c r="AST100" s="3" t="str">
        <f t="shared" si="611"/>
        <v/>
      </c>
      <c r="ASY100" s="3" t="str">
        <f t="shared" si="612"/>
        <v/>
      </c>
      <c r="ATD100" s="3" t="str">
        <f t="shared" si="613"/>
        <v/>
      </c>
      <c r="ATI100" s="3" t="str">
        <f t="shared" si="614"/>
        <v/>
      </c>
      <c r="ATN100" s="3" t="str">
        <f t="shared" si="615"/>
        <v/>
      </c>
      <c r="ATS100" s="3" t="str">
        <f t="shared" si="616"/>
        <v/>
      </c>
      <c r="ATX100" s="3" t="str">
        <f t="shared" si="617"/>
        <v/>
      </c>
      <c r="ATZ100" s="6">
        <v>34607</v>
      </c>
      <c r="AUA100" s="1">
        <v>6</v>
      </c>
      <c r="AUB100" s="1">
        <v>232200</v>
      </c>
      <c r="AUC100" s="3">
        <f t="shared" si="618"/>
        <v>1393200</v>
      </c>
      <c r="AUH100" s="3" t="str">
        <f t="shared" si="619"/>
        <v/>
      </c>
      <c r="AUM100" s="3" t="str">
        <f t="shared" si="620"/>
        <v/>
      </c>
      <c r="AUR100" s="3" t="str">
        <f t="shared" si="621"/>
        <v/>
      </c>
      <c r="AUW100" s="3" t="str">
        <f t="shared" si="622"/>
        <v/>
      </c>
      <c r="AVB100" s="3" t="str">
        <f t="shared" si="623"/>
        <v/>
      </c>
      <c r="AVG100" s="3" t="str">
        <f t="shared" si="624"/>
        <v/>
      </c>
      <c r="AVI100" s="6">
        <v>34607</v>
      </c>
      <c r="AVJ100" s="1">
        <v>4</v>
      </c>
      <c r="AVK100" s="1">
        <v>6924600</v>
      </c>
      <c r="AVL100" s="3">
        <f t="shared" si="625"/>
        <v>27698400</v>
      </c>
      <c r="AVQ100" s="3" t="str">
        <f t="shared" si="626"/>
        <v/>
      </c>
      <c r="AVV100" s="3" t="str">
        <f t="shared" si="627"/>
        <v/>
      </c>
      <c r="AWA100" s="3" t="str">
        <f t="shared" si="628"/>
        <v/>
      </c>
      <c r="AWF100" s="3" t="str">
        <f t="shared" si="629"/>
        <v/>
      </c>
      <c r="AWK100" s="3" t="str">
        <f t="shared" si="630"/>
        <v/>
      </c>
      <c r="AWP100" s="3" t="str">
        <f t="shared" si="631"/>
        <v/>
      </c>
      <c r="AWU100" s="3" t="str">
        <f t="shared" si="632"/>
        <v/>
      </c>
      <c r="AWZ100" s="3" t="str">
        <f t="shared" si="633"/>
        <v/>
      </c>
      <c r="AXE100" s="3" t="str">
        <f t="shared" si="634"/>
        <v/>
      </c>
      <c r="AXG100" s="6">
        <v>34607</v>
      </c>
      <c r="AXH100" s="1">
        <v>1.125</v>
      </c>
      <c r="AXI100" s="1">
        <v>4468400</v>
      </c>
      <c r="AXJ100" s="3">
        <f t="shared" si="635"/>
        <v>5026950</v>
      </c>
      <c r="AXO100" s="3" t="str">
        <f t="shared" si="636"/>
        <v/>
      </c>
      <c r="AXT100" s="3" t="str">
        <f t="shared" si="637"/>
        <v/>
      </c>
      <c r="AXY100" s="3" t="str">
        <f t="shared" si="638"/>
        <v/>
      </c>
      <c r="AYD100" s="3" t="str">
        <f t="shared" si="639"/>
        <v/>
      </c>
      <c r="AYF100" s="6">
        <v>34607</v>
      </c>
      <c r="AYG100" s="1">
        <v>6.5625</v>
      </c>
      <c r="AYH100" s="1">
        <v>59057200</v>
      </c>
      <c r="AYI100" s="3">
        <f t="shared" si="640"/>
        <v>387562875</v>
      </c>
      <c r="AYN100" s="3" t="str">
        <f t="shared" si="641"/>
        <v/>
      </c>
      <c r="AYP100" s="6">
        <v>34607</v>
      </c>
      <c r="AYQ100" s="1">
        <v>8.2812999999999999</v>
      </c>
      <c r="AYR100" s="1">
        <v>1142800</v>
      </c>
      <c r="AYS100" s="3">
        <f t="shared" si="642"/>
        <v>9463869.6400000006</v>
      </c>
      <c r="AYX100" s="3" t="str">
        <f t="shared" si="643"/>
        <v/>
      </c>
      <c r="AYZ100" s="6">
        <v>34607</v>
      </c>
      <c r="AZA100" s="1">
        <v>1.4923999999999999</v>
      </c>
      <c r="AZB100" s="1">
        <v>2625200</v>
      </c>
      <c r="AZC100" s="3">
        <f t="shared" si="644"/>
        <v>3917848.48</v>
      </c>
      <c r="AZH100" s="3" t="str">
        <f t="shared" si="645"/>
        <v/>
      </c>
      <c r="AZM100" s="3" t="str">
        <f t="shared" si="646"/>
        <v/>
      </c>
      <c r="AZR100" s="3" t="str">
        <f t="shared" si="647"/>
        <v/>
      </c>
      <c r="AZW100" s="3" t="str">
        <f t="shared" si="648"/>
        <v/>
      </c>
      <c r="BAB100" s="3" t="str">
        <f t="shared" si="649"/>
        <v/>
      </c>
      <c r="BAG100" s="3" t="str">
        <f t="shared" si="650"/>
        <v/>
      </c>
      <c r="BAL100" s="3" t="str">
        <f t="shared" si="651"/>
        <v/>
      </c>
      <c r="BAQ100" s="3" t="str">
        <f t="shared" si="652"/>
        <v/>
      </c>
      <c r="BAV100" s="3" t="str">
        <f t="shared" si="653"/>
        <v/>
      </c>
      <c r="BBA100" s="3" t="str">
        <f t="shared" si="654"/>
        <v/>
      </c>
      <c r="BBF100" s="3" t="str">
        <f t="shared" si="655"/>
        <v/>
      </c>
      <c r="BBK100" s="3" t="str">
        <f t="shared" si="656"/>
        <v/>
      </c>
      <c r="BBP100" s="3" t="str">
        <f t="shared" si="657"/>
        <v/>
      </c>
      <c r="BBU100" s="3" t="str">
        <f t="shared" si="658"/>
        <v/>
      </c>
      <c r="BBW100" s="6">
        <v>34607</v>
      </c>
      <c r="BBX100" s="1">
        <v>9.0937000000000001</v>
      </c>
      <c r="BBY100" s="1">
        <v>12358402</v>
      </c>
      <c r="BBZ100" s="3">
        <f t="shared" si="659"/>
        <v>112383600.2674</v>
      </c>
      <c r="BCE100" s="3" t="str">
        <f t="shared" si="660"/>
        <v/>
      </c>
      <c r="BCJ100" s="3" t="str">
        <f t="shared" si="661"/>
        <v/>
      </c>
      <c r="BCO100" s="3" t="str">
        <f t="shared" si="662"/>
        <v/>
      </c>
      <c r="BCT100" s="3" t="str">
        <f t="shared" si="663"/>
        <v/>
      </c>
      <c r="BCY100" s="3" t="str">
        <f t="shared" si="664"/>
        <v/>
      </c>
      <c r="BDD100" s="3" t="str">
        <f t="shared" si="665"/>
        <v/>
      </c>
      <c r="BDI100" s="3" t="str">
        <f t="shared" si="666"/>
        <v/>
      </c>
      <c r="BDN100" s="3" t="str">
        <f t="shared" si="667"/>
        <v/>
      </c>
      <c r="BDS100" s="3" t="str">
        <f t="shared" si="668"/>
        <v/>
      </c>
      <c r="BDU100" s="6">
        <v>34607</v>
      </c>
      <c r="BDV100" s="1">
        <v>4.875</v>
      </c>
      <c r="BDW100" s="1">
        <v>816000</v>
      </c>
      <c r="BDX100" s="3">
        <f t="shared" si="669"/>
        <v>3978000</v>
      </c>
      <c r="BDZ100" s="6">
        <v>34607</v>
      </c>
      <c r="BEA100" s="1">
        <v>10.5</v>
      </c>
      <c r="BEB100" s="1">
        <v>165382200</v>
      </c>
      <c r="BEC100" s="3">
        <f t="shared" si="670"/>
        <v>1736513100</v>
      </c>
      <c r="BEH100" s="3" t="str">
        <f t="shared" si="671"/>
        <v/>
      </c>
      <c r="BEM100" s="3" t="str">
        <f t="shared" si="672"/>
        <v/>
      </c>
      <c r="BER100" s="3" t="str">
        <f t="shared" si="673"/>
        <v/>
      </c>
      <c r="BET100" s="6">
        <v>34607</v>
      </c>
      <c r="BEU100" s="1">
        <v>8.5469000000000008</v>
      </c>
      <c r="BEV100" s="1">
        <v>111211400</v>
      </c>
      <c r="BEW100" s="3">
        <f t="shared" si="674"/>
        <v>950512714.66000009</v>
      </c>
      <c r="BEY100" s="6">
        <v>34607</v>
      </c>
      <c r="BEZ100" s="1">
        <v>5.2407000000000004</v>
      </c>
      <c r="BFA100" s="1">
        <v>7977150</v>
      </c>
      <c r="BFB100" s="3">
        <f t="shared" si="675"/>
        <v>41805850.005000003</v>
      </c>
      <c r="BFG100" s="3" t="str">
        <f t="shared" si="676"/>
        <v/>
      </c>
      <c r="BFL100" s="3" t="str">
        <f t="shared" si="677"/>
        <v/>
      </c>
      <c r="BFQ100" s="3" t="str">
        <f t="shared" si="678"/>
        <v/>
      </c>
      <c r="BFS100" s="6">
        <v>34607</v>
      </c>
      <c r="BFT100" s="1">
        <v>1.3825000000000001</v>
      </c>
      <c r="BFU100" s="1">
        <v>27543000</v>
      </c>
      <c r="BFV100" s="3">
        <f t="shared" si="679"/>
        <v>38078197.5</v>
      </c>
      <c r="BGA100" s="3" t="str">
        <f t="shared" si="680"/>
        <v/>
      </c>
      <c r="BGF100" s="3" t="str">
        <f t="shared" si="681"/>
        <v/>
      </c>
      <c r="BGK100" s="3" t="str">
        <f t="shared" si="682"/>
        <v/>
      </c>
      <c r="BGM100" s="6">
        <v>34607</v>
      </c>
      <c r="BGN100" s="1">
        <v>7</v>
      </c>
      <c r="BGO100" s="1">
        <v>2774600</v>
      </c>
      <c r="BGP100" s="3">
        <f t="shared" si="683"/>
        <v>19422200</v>
      </c>
      <c r="BGR100" s="6">
        <v>34607</v>
      </c>
      <c r="BGS100" s="1">
        <v>3.1875</v>
      </c>
      <c r="BGT100" s="1">
        <v>17686800</v>
      </c>
      <c r="BGU100" s="3">
        <f t="shared" si="684"/>
        <v>56376675</v>
      </c>
      <c r="BGZ100" s="3" t="str">
        <f t="shared" si="685"/>
        <v/>
      </c>
      <c r="BHE100" s="3" t="str">
        <f t="shared" si="686"/>
        <v/>
      </c>
      <c r="BHJ100" s="3" t="str">
        <f t="shared" si="687"/>
        <v/>
      </c>
      <c r="BHL100" s="6">
        <v>34607</v>
      </c>
      <c r="BHM100" s="1">
        <v>1.8281000000000001</v>
      </c>
      <c r="BHN100" s="1">
        <v>27666400</v>
      </c>
      <c r="BHO100" s="3">
        <f t="shared" si="688"/>
        <v>50576945.840000004</v>
      </c>
      <c r="BHQ100" s="6">
        <v>34607</v>
      </c>
      <c r="BHR100" s="1">
        <v>3.6884000000000001</v>
      </c>
      <c r="BHS100" s="1">
        <v>25192400</v>
      </c>
      <c r="BHT100" s="3">
        <f t="shared" si="689"/>
        <v>92919648.159999996</v>
      </c>
      <c r="BHV100" s="6">
        <v>34607</v>
      </c>
      <c r="BHW100" s="1">
        <v>3.0939999999999999</v>
      </c>
      <c r="BHX100" s="1">
        <v>4535600</v>
      </c>
      <c r="BHY100" s="3">
        <f t="shared" si="690"/>
        <v>14033146.399999999</v>
      </c>
      <c r="BID100" s="3" t="str">
        <f t="shared" si="691"/>
        <v/>
      </c>
      <c r="BII100" s="3" t="str">
        <f t="shared" si="692"/>
        <v/>
      </c>
      <c r="BIK100" s="6">
        <v>34607</v>
      </c>
      <c r="BIL100" s="1">
        <v>2.375</v>
      </c>
      <c r="BIM100" s="1">
        <v>45166200</v>
      </c>
      <c r="BIN100" s="3">
        <f t="shared" si="693"/>
        <v>107269725</v>
      </c>
      <c r="BIP100" s="6">
        <v>34607</v>
      </c>
      <c r="BIQ100" s="1">
        <v>4.8704000000000001</v>
      </c>
      <c r="BIR100" s="1">
        <v>447144975</v>
      </c>
      <c r="BIS100" s="3">
        <f t="shared" si="694"/>
        <v>2177774886.2400002</v>
      </c>
      <c r="BIU100" s="6">
        <v>34607</v>
      </c>
      <c r="BIV100" s="1">
        <v>4.0278</v>
      </c>
      <c r="BIW100" s="1">
        <v>99879300</v>
      </c>
      <c r="BIX100" s="3">
        <f t="shared" si="695"/>
        <v>402293844.54000002</v>
      </c>
      <c r="BJC100" s="3" t="str">
        <f t="shared" si="696"/>
        <v/>
      </c>
      <c r="BJH100" s="3" t="str">
        <f t="shared" si="697"/>
        <v/>
      </c>
      <c r="BJJ100" s="6">
        <v>34607</v>
      </c>
      <c r="BJK100" s="1">
        <v>11.3125</v>
      </c>
      <c r="BJL100" s="1">
        <v>44042400</v>
      </c>
      <c r="BJM100" s="3">
        <f t="shared" si="698"/>
        <v>498229650</v>
      </c>
      <c r="BJR100" s="3" t="str">
        <f t="shared" si="699"/>
        <v/>
      </c>
      <c r="BJT100" s="6">
        <v>34607</v>
      </c>
      <c r="BJU100" s="1">
        <v>14.875</v>
      </c>
      <c r="BJV100" s="1">
        <v>84975600</v>
      </c>
      <c r="BJW100" s="3">
        <f t="shared" si="700"/>
        <v>1264012050</v>
      </c>
      <c r="BKB100" s="3" t="str">
        <f t="shared" si="701"/>
        <v/>
      </c>
      <c r="BKG100" s="3" t="str">
        <f t="shared" si="702"/>
        <v/>
      </c>
      <c r="BKI100" s="6">
        <v>34607</v>
      </c>
      <c r="BKJ100" s="1">
        <v>3.8281000000000001</v>
      </c>
      <c r="BKK100" s="1">
        <v>151033600</v>
      </c>
      <c r="BKL100" s="3">
        <f t="shared" si="703"/>
        <v>578171724.15999997</v>
      </c>
      <c r="BKQ100" s="3" t="str">
        <f t="shared" si="704"/>
        <v/>
      </c>
      <c r="BKV100" s="3" t="str">
        <f t="shared" si="705"/>
        <v/>
      </c>
      <c r="BKX100" s="6">
        <v>34607</v>
      </c>
      <c r="BKY100" s="1">
        <v>13.031000000000001</v>
      </c>
      <c r="BKZ100" s="1">
        <v>17674800</v>
      </c>
      <c r="BLA100" s="3">
        <f t="shared" si="706"/>
        <v>230320318.80000001</v>
      </c>
      <c r="BLC100" s="6">
        <v>34607</v>
      </c>
      <c r="BLD100" s="1">
        <v>12.375</v>
      </c>
      <c r="BLE100" s="1">
        <v>109048800</v>
      </c>
      <c r="BLF100" s="3">
        <f t="shared" si="707"/>
        <v>1349478900</v>
      </c>
      <c r="BLH100" s="6">
        <v>34607</v>
      </c>
      <c r="BLI100" s="1">
        <v>18</v>
      </c>
      <c r="BLJ100" s="1">
        <v>1149800</v>
      </c>
      <c r="BLK100" s="3">
        <f t="shared" si="708"/>
        <v>20696400</v>
      </c>
      <c r="BLM100" s="6">
        <v>34607</v>
      </c>
      <c r="BLN100" s="1">
        <v>4.1666999999999996</v>
      </c>
      <c r="BLO100" s="1">
        <v>494454000</v>
      </c>
      <c r="BLP100" s="3">
        <f t="shared" si="709"/>
        <v>2060241481.7999997</v>
      </c>
      <c r="BLR100" s="6">
        <v>34607</v>
      </c>
      <c r="BLS100" s="1">
        <v>1.8672</v>
      </c>
      <c r="BLT100" s="1">
        <v>198446400</v>
      </c>
      <c r="BLU100" s="3">
        <f t="shared" si="710"/>
        <v>370539118.07999998</v>
      </c>
      <c r="BLZ100" s="3" t="str">
        <f t="shared" si="711"/>
        <v/>
      </c>
      <c r="BME100" s="3" t="str">
        <f t="shared" si="712"/>
        <v/>
      </c>
      <c r="BMJ100" s="3" t="str">
        <f t="shared" si="713"/>
        <v/>
      </c>
      <c r="BML100" s="6">
        <v>34607</v>
      </c>
      <c r="BMM100" s="1">
        <v>4.1528</v>
      </c>
      <c r="BMN100" s="1">
        <v>82566000</v>
      </c>
      <c r="BMO100" s="3">
        <f t="shared" si="714"/>
        <v>342880084.80000001</v>
      </c>
      <c r="BMQ100" s="6">
        <v>34607</v>
      </c>
      <c r="BMR100" s="1">
        <v>7.4375</v>
      </c>
      <c r="BMS100" s="1">
        <v>55741200</v>
      </c>
      <c r="BMT100" s="3">
        <f t="shared" si="715"/>
        <v>414575175</v>
      </c>
      <c r="BMY100" s="3" t="str">
        <f t="shared" si="716"/>
        <v/>
      </c>
      <c r="BND100" s="3" t="str">
        <f t="shared" si="717"/>
        <v/>
      </c>
      <c r="BNF100" s="6">
        <v>34607</v>
      </c>
      <c r="BNG100" s="1">
        <v>22.75</v>
      </c>
      <c r="BNH100" s="1">
        <v>34192100</v>
      </c>
      <c r="BNI100" s="3">
        <f t="shared" si="718"/>
        <v>777870275</v>
      </c>
      <c r="BNK100" s="6">
        <v>34607</v>
      </c>
      <c r="BNL100" s="1">
        <v>14.938000000000001</v>
      </c>
      <c r="BNM100" s="1">
        <v>23308200</v>
      </c>
      <c r="BNN100" s="3">
        <f t="shared" si="719"/>
        <v>348177891.60000002</v>
      </c>
      <c r="BNP100" s="6">
        <v>34607</v>
      </c>
      <c r="BNQ100" s="1">
        <v>13.416700000000001</v>
      </c>
      <c r="BNR100" s="1">
        <v>95120100</v>
      </c>
      <c r="BNS100" s="3">
        <f t="shared" si="720"/>
        <v>1276197845.6700001</v>
      </c>
      <c r="BNX100" s="3" t="str">
        <f t="shared" si="721"/>
        <v/>
      </c>
      <c r="BNZ100" s="6">
        <v>34607</v>
      </c>
      <c r="BOA100" s="1">
        <v>4.625</v>
      </c>
      <c r="BOB100" s="1">
        <v>278526400</v>
      </c>
      <c r="BOC100" s="3">
        <f t="shared" si="722"/>
        <v>1288184600</v>
      </c>
      <c r="BOH100" s="3" t="str">
        <f t="shared" si="723"/>
        <v/>
      </c>
      <c r="BOJ100" s="6">
        <v>34607</v>
      </c>
      <c r="BOK100" s="1">
        <v>3.8696999999999999</v>
      </c>
      <c r="BOL100" s="1">
        <v>369753600</v>
      </c>
      <c r="BOM100" s="3">
        <f t="shared" si="724"/>
        <v>1430835505.9200001</v>
      </c>
      <c r="BOR100" s="3" t="str">
        <f t="shared" si="725"/>
        <v/>
      </c>
      <c r="BOW100" s="3" t="str">
        <f t="shared" si="726"/>
        <v/>
      </c>
      <c r="BPB100" s="3" t="str">
        <f t="shared" si="727"/>
        <v/>
      </c>
      <c r="BPG100" s="3" t="str">
        <f t="shared" si="728"/>
        <v/>
      </c>
      <c r="BPI100" s="6">
        <v>34607</v>
      </c>
      <c r="BPJ100" s="1">
        <v>1.4630000000000001</v>
      </c>
      <c r="BPK100" s="1">
        <v>286448400</v>
      </c>
      <c r="BPL100" s="3">
        <f t="shared" si="729"/>
        <v>419074009.20000005</v>
      </c>
      <c r="BPQ100" s="3" t="str">
        <f t="shared" si="730"/>
        <v/>
      </c>
      <c r="BPS100" s="6">
        <v>34607</v>
      </c>
      <c r="BPT100" s="1">
        <v>2.9218999999999999</v>
      </c>
      <c r="BPU100" s="1">
        <v>1252046400</v>
      </c>
      <c r="BPV100" s="3">
        <f t="shared" si="731"/>
        <v>3658354376.1599998</v>
      </c>
      <c r="BQA100" s="3" t="str">
        <f t="shared" si="732"/>
        <v/>
      </c>
      <c r="BQF100" s="3" t="str">
        <f t="shared" si="733"/>
        <v/>
      </c>
      <c r="BQK100" s="3" t="str">
        <f t="shared" si="734"/>
        <v/>
      </c>
      <c r="BQM100" s="6">
        <v>34607</v>
      </c>
      <c r="BQN100" s="1">
        <v>4.1138000000000003</v>
      </c>
      <c r="BQO100" s="1">
        <v>420849824</v>
      </c>
      <c r="BQP100" s="3">
        <f t="shared" si="735"/>
        <v>1731292005.9712002</v>
      </c>
      <c r="BQU100" s="3" t="str">
        <f t="shared" si="736"/>
        <v/>
      </c>
      <c r="BQW100" s="6">
        <v>34607</v>
      </c>
      <c r="BQX100" s="1">
        <v>0.36720000000000003</v>
      </c>
      <c r="BQY100" s="1">
        <v>143369600</v>
      </c>
      <c r="BQZ100" s="3">
        <f t="shared" si="737"/>
        <v>52645317.120000005</v>
      </c>
      <c r="BRE100" s="3" t="str">
        <f t="shared" si="738"/>
        <v/>
      </c>
      <c r="BRG100" s="6">
        <v>34607</v>
      </c>
      <c r="BRH100" s="1">
        <v>1.5207999999999999</v>
      </c>
      <c r="BRI100" s="1">
        <v>5336463204</v>
      </c>
      <c r="BRJ100" s="3">
        <f t="shared" si="739"/>
        <v>8115693240.6431999</v>
      </c>
      <c r="BRL100" s="6">
        <v>34607</v>
      </c>
      <c r="BRM100" s="1">
        <v>3.8437999999999999</v>
      </c>
      <c r="BRN100" s="1">
        <v>4182712000</v>
      </c>
      <c r="BRO100" s="3">
        <f t="shared" si="740"/>
        <v>16077508385.6</v>
      </c>
      <c r="BRQ100" s="6">
        <v>34607</v>
      </c>
      <c r="BRR100" s="1">
        <v>2.1234999999999999</v>
      </c>
      <c r="BRS100" s="1">
        <v>2443533075</v>
      </c>
      <c r="BRT100" s="3">
        <f t="shared" si="741"/>
        <v>5188842484.7624998</v>
      </c>
      <c r="BRV100" s="6">
        <v>34607</v>
      </c>
      <c r="BRW100" s="1">
        <v>20.8125</v>
      </c>
      <c r="BRX100" s="1">
        <v>124947600</v>
      </c>
      <c r="BRY100" s="3">
        <f t="shared" si="742"/>
        <v>2600471925</v>
      </c>
      <c r="BSD100" s="3" t="str">
        <f t="shared" si="743"/>
        <v/>
      </c>
      <c r="BSF100" s="6">
        <v>34607</v>
      </c>
      <c r="BSG100" s="1">
        <v>6.1875</v>
      </c>
      <c r="BSH100" s="1">
        <v>116264000</v>
      </c>
      <c r="BSI100" s="3">
        <f t="shared" si="744"/>
        <v>719383500</v>
      </c>
      <c r="BSN100" s="3" t="str">
        <f t="shared" si="745"/>
        <v/>
      </c>
      <c r="BSS100" s="3" t="str">
        <f t="shared" si="746"/>
        <v/>
      </c>
      <c r="BSU100" s="6">
        <v>34607</v>
      </c>
      <c r="BSV100" s="1">
        <v>1.2031000000000001</v>
      </c>
      <c r="BSW100" s="1">
        <v>3171086800</v>
      </c>
      <c r="BSX100" s="3">
        <f t="shared" si="747"/>
        <v>3815134529.0800004</v>
      </c>
    </row>
    <row r="101" spans="5:1020 1025:1870" x14ac:dyDescent="0.2">
      <c r="E101" s="3" t="str">
        <f t="shared" si="374"/>
        <v/>
      </c>
      <c r="J101" s="3" t="str">
        <f t="shared" si="375"/>
        <v/>
      </c>
      <c r="O101" s="3" t="str">
        <f t="shared" si="376"/>
        <v/>
      </c>
      <c r="T101" s="3" t="str">
        <f t="shared" si="377"/>
        <v/>
      </c>
      <c r="Y101" s="3" t="str">
        <f t="shared" si="378"/>
        <v/>
      </c>
      <c r="AD101" s="3" t="str">
        <f t="shared" si="379"/>
        <v/>
      </c>
      <c r="AI101" s="3" t="str">
        <f t="shared" si="380"/>
        <v/>
      </c>
      <c r="AN101" s="3" t="str">
        <f t="shared" si="381"/>
        <v/>
      </c>
      <c r="AS101" s="3" t="str">
        <f t="shared" si="382"/>
        <v/>
      </c>
      <c r="AX101" s="3" t="str">
        <f t="shared" si="383"/>
        <v/>
      </c>
      <c r="BC101" s="3" t="str">
        <f t="shared" si="384"/>
        <v/>
      </c>
      <c r="BH101" s="3" t="str">
        <f t="shared" si="385"/>
        <v/>
      </c>
      <c r="BM101" s="3" t="str">
        <f t="shared" si="386"/>
        <v/>
      </c>
      <c r="BR101" s="3" t="str">
        <f t="shared" si="387"/>
        <v/>
      </c>
      <c r="BW101" s="3" t="str">
        <f t="shared" si="388"/>
        <v/>
      </c>
      <c r="CB101" s="3" t="str">
        <f t="shared" si="389"/>
        <v/>
      </c>
      <c r="CG101" s="3" t="str">
        <f t="shared" si="390"/>
        <v/>
      </c>
      <c r="CL101" s="3" t="str">
        <f t="shared" si="391"/>
        <v/>
      </c>
      <c r="CQ101" s="3" t="str">
        <f t="shared" si="392"/>
        <v/>
      </c>
      <c r="CV101" s="3" t="str">
        <f t="shared" si="393"/>
        <v/>
      </c>
      <c r="DA101" s="3" t="str">
        <f t="shared" si="394"/>
        <v/>
      </c>
      <c r="DC101" s="6">
        <v>34515</v>
      </c>
      <c r="DD101" s="1">
        <v>28.75</v>
      </c>
      <c r="DE101" s="1">
        <v>163390</v>
      </c>
      <c r="DF101" s="3">
        <f t="shared" si="395"/>
        <v>4697462.5</v>
      </c>
      <c r="DK101" s="3" t="str">
        <f t="shared" si="396"/>
        <v/>
      </c>
      <c r="DP101" s="3" t="str">
        <f t="shared" si="397"/>
        <v/>
      </c>
      <c r="DU101" s="3" t="str">
        <f t="shared" si="398"/>
        <v/>
      </c>
      <c r="DZ101" s="3" t="str">
        <f t="shared" si="399"/>
        <v/>
      </c>
      <c r="EE101" s="3" t="str">
        <f t="shared" si="400"/>
        <v/>
      </c>
      <c r="EG101" s="6">
        <v>34515</v>
      </c>
      <c r="EH101" s="1">
        <v>659.99990000000003</v>
      </c>
      <c r="EI101" s="1">
        <v>42039</v>
      </c>
      <c r="EJ101" s="3">
        <f t="shared" si="401"/>
        <v>27745735.796100002</v>
      </c>
      <c r="EO101" s="3" t="str">
        <f t="shared" si="402"/>
        <v/>
      </c>
      <c r="ET101" s="3" t="str">
        <f t="shared" si="403"/>
        <v/>
      </c>
      <c r="EY101" s="3" t="str">
        <f t="shared" si="404"/>
        <v/>
      </c>
      <c r="FD101" s="3" t="str">
        <f t="shared" si="405"/>
        <v/>
      </c>
      <c r="FI101" s="3" t="str">
        <f t="shared" si="406"/>
        <v/>
      </c>
      <c r="FN101" s="3" t="str">
        <f t="shared" si="407"/>
        <v/>
      </c>
      <c r="FS101" s="3" t="str">
        <f t="shared" si="408"/>
        <v/>
      </c>
      <c r="FX101" s="3" t="str">
        <f t="shared" si="409"/>
        <v/>
      </c>
      <c r="GC101" s="3" t="str">
        <f t="shared" si="410"/>
        <v/>
      </c>
      <c r="GH101" s="3" t="str">
        <f t="shared" si="411"/>
        <v/>
      </c>
      <c r="GM101" s="3" t="str">
        <f t="shared" si="412"/>
        <v/>
      </c>
      <c r="GR101" s="3" t="str">
        <f t="shared" si="413"/>
        <v/>
      </c>
      <c r="GW101" s="3" t="str">
        <f t="shared" si="414"/>
        <v/>
      </c>
      <c r="HB101" s="3" t="str">
        <f t="shared" si="415"/>
        <v/>
      </c>
      <c r="HG101" s="3" t="str">
        <f t="shared" si="416"/>
        <v/>
      </c>
      <c r="HL101" s="3" t="str">
        <f t="shared" si="417"/>
        <v/>
      </c>
      <c r="HN101" s="6">
        <v>34515</v>
      </c>
      <c r="HO101" s="1">
        <v>5.25</v>
      </c>
      <c r="HP101" s="1">
        <v>248933</v>
      </c>
      <c r="HQ101" s="3">
        <f t="shared" si="418"/>
        <v>1306898.25</v>
      </c>
      <c r="HS101" s="6">
        <v>34515</v>
      </c>
      <c r="HT101" s="1">
        <v>35</v>
      </c>
      <c r="HU101" s="1">
        <v>42714</v>
      </c>
      <c r="HV101" s="3">
        <f t="shared" si="419"/>
        <v>1494990</v>
      </c>
      <c r="IA101" s="3" t="str">
        <f t="shared" si="420"/>
        <v/>
      </c>
      <c r="IF101" s="3" t="str">
        <f t="shared" si="421"/>
        <v/>
      </c>
      <c r="IK101" s="3" t="str">
        <f t="shared" si="422"/>
        <v/>
      </c>
      <c r="IP101" s="3" t="str">
        <f t="shared" si="423"/>
        <v/>
      </c>
      <c r="IU101" s="3" t="str">
        <f t="shared" si="424"/>
        <v/>
      </c>
      <c r="IZ101" s="3" t="str">
        <f t="shared" si="425"/>
        <v/>
      </c>
      <c r="JE101" s="3" t="str">
        <f t="shared" si="426"/>
        <v/>
      </c>
      <c r="JJ101" s="3" t="str">
        <f t="shared" si="427"/>
        <v/>
      </c>
      <c r="JO101" s="3" t="str">
        <f t="shared" si="428"/>
        <v/>
      </c>
      <c r="JT101" s="3" t="str">
        <f t="shared" si="429"/>
        <v/>
      </c>
      <c r="JY101" s="3" t="str">
        <f t="shared" si="430"/>
        <v/>
      </c>
      <c r="KA101" s="6">
        <v>33325</v>
      </c>
      <c r="KB101" s="1">
        <v>3.75</v>
      </c>
      <c r="KC101" s="1">
        <v>44600</v>
      </c>
      <c r="KD101" s="3">
        <f t="shared" si="431"/>
        <v>167250</v>
      </c>
      <c r="KI101" s="3" t="str">
        <f t="shared" si="432"/>
        <v/>
      </c>
      <c r="KN101" s="3" t="str">
        <f t="shared" si="433"/>
        <v/>
      </c>
      <c r="KS101" s="3" t="str">
        <f t="shared" si="434"/>
        <v/>
      </c>
      <c r="KX101" s="3" t="str">
        <f t="shared" si="435"/>
        <v/>
      </c>
      <c r="LC101" s="3" t="str">
        <f t="shared" si="436"/>
        <v/>
      </c>
      <c r="LH101" s="3" t="str">
        <f t="shared" si="437"/>
        <v/>
      </c>
      <c r="LM101" s="3" t="str">
        <f t="shared" si="438"/>
        <v/>
      </c>
      <c r="LO101" s="6">
        <v>32962</v>
      </c>
      <c r="LP101" s="1">
        <v>17.5</v>
      </c>
      <c r="LQ101" s="1">
        <v>21480</v>
      </c>
      <c r="LR101" s="3">
        <f t="shared" si="439"/>
        <v>375900</v>
      </c>
      <c r="LW101" s="3" t="str">
        <f t="shared" si="440"/>
        <v/>
      </c>
      <c r="MB101" s="3" t="str">
        <f t="shared" si="441"/>
        <v/>
      </c>
      <c r="MG101" s="3" t="str">
        <f t="shared" si="442"/>
        <v/>
      </c>
      <c r="ML101" s="3" t="str">
        <f t="shared" si="443"/>
        <v/>
      </c>
      <c r="MQ101" s="3" t="str">
        <f t="shared" si="444"/>
        <v/>
      </c>
      <c r="MV101" s="3" t="str">
        <f t="shared" si="445"/>
        <v/>
      </c>
      <c r="NA101" s="3" t="str">
        <f t="shared" si="446"/>
        <v/>
      </c>
      <c r="NF101" s="3" t="str">
        <f t="shared" si="447"/>
        <v/>
      </c>
      <c r="NK101" s="3" t="str">
        <f t="shared" si="448"/>
        <v/>
      </c>
      <c r="NP101" s="3" t="str">
        <f t="shared" si="449"/>
        <v/>
      </c>
      <c r="NU101" s="3" t="str">
        <f t="shared" si="450"/>
        <v/>
      </c>
      <c r="NZ101" s="3" t="str">
        <f t="shared" si="451"/>
        <v/>
      </c>
      <c r="OB101" s="6">
        <v>34515</v>
      </c>
      <c r="OC101" s="1">
        <v>5.75</v>
      </c>
      <c r="OD101" s="1">
        <v>73000</v>
      </c>
      <c r="OE101" s="3">
        <f t="shared" si="452"/>
        <v>419750</v>
      </c>
      <c r="OG101" s="6">
        <v>34515</v>
      </c>
      <c r="OH101" s="1">
        <v>81.25</v>
      </c>
      <c r="OI101" s="1">
        <v>62812</v>
      </c>
      <c r="OJ101" s="3">
        <f t="shared" si="453"/>
        <v>5103475</v>
      </c>
      <c r="OO101" s="3" t="str">
        <f t="shared" si="454"/>
        <v/>
      </c>
      <c r="OQ101" s="6">
        <v>34515</v>
      </c>
      <c r="OR101" s="1">
        <v>1852.4999</v>
      </c>
      <c r="OS101" s="1">
        <v>13790</v>
      </c>
      <c r="OT101" s="3">
        <f t="shared" si="455"/>
        <v>25545973.620999999</v>
      </c>
      <c r="OY101" s="3" t="str">
        <f t="shared" si="456"/>
        <v/>
      </c>
      <c r="PD101" s="3" t="str">
        <f t="shared" si="457"/>
        <v/>
      </c>
      <c r="PI101" s="3" t="str">
        <f t="shared" si="458"/>
        <v/>
      </c>
      <c r="PN101" s="3" t="str">
        <f t="shared" si="459"/>
        <v/>
      </c>
      <c r="PS101" s="3" t="str">
        <f t="shared" si="460"/>
        <v/>
      </c>
      <c r="PX101" s="3" t="str">
        <f t="shared" si="461"/>
        <v/>
      </c>
      <c r="QC101" s="3" t="str">
        <f t="shared" si="462"/>
        <v/>
      </c>
      <c r="QE101" s="6">
        <v>34515</v>
      </c>
      <c r="QF101" s="1">
        <v>0.625</v>
      </c>
      <c r="QG101" s="1">
        <v>498400</v>
      </c>
      <c r="QH101" s="3">
        <f t="shared" si="463"/>
        <v>311500</v>
      </c>
      <c r="QM101" s="3" t="str">
        <f t="shared" si="464"/>
        <v/>
      </c>
      <c r="QR101" s="3" t="str">
        <f t="shared" si="465"/>
        <v/>
      </c>
      <c r="QW101" s="3" t="str">
        <f t="shared" si="466"/>
        <v/>
      </c>
      <c r="RB101" s="3" t="str">
        <f t="shared" si="467"/>
        <v/>
      </c>
      <c r="RG101" s="3" t="str">
        <f t="shared" si="468"/>
        <v/>
      </c>
      <c r="RL101" s="3" t="str">
        <f t="shared" si="469"/>
        <v/>
      </c>
      <c r="RQ101" s="3" t="str">
        <f t="shared" si="470"/>
        <v/>
      </c>
      <c r="RV101" s="3" t="str">
        <f t="shared" si="471"/>
        <v/>
      </c>
      <c r="SA101" s="3" t="str">
        <f t="shared" si="472"/>
        <v/>
      </c>
      <c r="SF101" s="3" t="str">
        <f t="shared" si="473"/>
        <v/>
      </c>
      <c r="SK101" s="3" t="str">
        <f t="shared" si="474"/>
        <v/>
      </c>
      <c r="SP101" s="3" t="str">
        <f t="shared" si="475"/>
        <v/>
      </c>
      <c r="SU101" s="3" t="str">
        <f t="shared" si="476"/>
        <v/>
      </c>
      <c r="SZ101" s="3" t="str">
        <f t="shared" si="477"/>
        <v/>
      </c>
      <c r="TE101" s="3" t="str">
        <f t="shared" si="478"/>
        <v/>
      </c>
      <c r="TJ101" s="3" t="str">
        <f t="shared" si="479"/>
        <v/>
      </c>
      <c r="TO101" s="3" t="str">
        <f t="shared" si="480"/>
        <v/>
      </c>
      <c r="TT101" s="3" t="str">
        <f t="shared" si="481"/>
        <v/>
      </c>
      <c r="TY101" s="3" t="str">
        <f t="shared" si="482"/>
        <v/>
      </c>
      <c r="UD101" s="3" t="str">
        <f t="shared" si="483"/>
        <v/>
      </c>
      <c r="UI101" s="3" t="str">
        <f t="shared" si="484"/>
        <v/>
      </c>
      <c r="UN101" s="3" t="str">
        <f t="shared" si="485"/>
        <v/>
      </c>
      <c r="UP101" s="6">
        <v>34515</v>
      </c>
      <c r="UQ101" s="1">
        <v>4.1875</v>
      </c>
      <c r="UR101" s="1">
        <v>54400</v>
      </c>
      <c r="US101" s="3">
        <f t="shared" si="486"/>
        <v>227800</v>
      </c>
      <c r="UX101" s="3" t="str">
        <f t="shared" si="487"/>
        <v/>
      </c>
      <c r="VC101" s="3" t="str">
        <f t="shared" si="488"/>
        <v/>
      </c>
      <c r="VH101" s="3" t="str">
        <f t="shared" si="489"/>
        <v/>
      </c>
      <c r="VM101" s="3" t="str">
        <f t="shared" si="490"/>
        <v/>
      </c>
      <c r="VO101" s="6">
        <v>34515</v>
      </c>
      <c r="VP101" s="1">
        <v>1000</v>
      </c>
      <c r="VQ101" s="1">
        <v>1890</v>
      </c>
      <c r="VR101" s="3">
        <f t="shared" si="491"/>
        <v>1890000</v>
      </c>
      <c r="VW101" s="3" t="str">
        <f t="shared" si="492"/>
        <v/>
      </c>
      <c r="WB101" s="3" t="str">
        <f t="shared" si="493"/>
        <v/>
      </c>
      <c r="WG101" s="3" t="str">
        <f t="shared" si="494"/>
        <v/>
      </c>
      <c r="WL101" s="3" t="str">
        <f t="shared" si="495"/>
        <v/>
      </c>
      <c r="WQ101" s="3" t="str">
        <f t="shared" si="496"/>
        <v/>
      </c>
      <c r="WV101" s="3" t="str">
        <f t="shared" si="497"/>
        <v/>
      </c>
      <c r="WX101" s="6">
        <v>34515</v>
      </c>
      <c r="WY101" s="1">
        <v>7</v>
      </c>
      <c r="WZ101" s="1">
        <v>4235000</v>
      </c>
      <c r="XA101" s="3">
        <f t="shared" si="498"/>
        <v>29645000</v>
      </c>
      <c r="XF101" s="3" t="str">
        <f t="shared" si="499"/>
        <v/>
      </c>
      <c r="XK101" s="3" t="str">
        <f t="shared" si="500"/>
        <v/>
      </c>
      <c r="XP101" s="3" t="str">
        <f t="shared" si="501"/>
        <v/>
      </c>
      <c r="XU101" s="3" t="str">
        <f t="shared" si="502"/>
        <v/>
      </c>
      <c r="XW101" s="6">
        <v>34515</v>
      </c>
      <c r="XX101" s="1">
        <v>3150</v>
      </c>
      <c r="XY101" s="1">
        <v>1787</v>
      </c>
      <c r="XZ101" s="3">
        <f t="shared" si="503"/>
        <v>5629050</v>
      </c>
      <c r="YE101" s="3" t="str">
        <f t="shared" si="504"/>
        <v/>
      </c>
      <c r="YJ101" s="3" t="str">
        <f t="shared" si="505"/>
        <v/>
      </c>
      <c r="YO101" s="3" t="str">
        <f t="shared" si="506"/>
        <v/>
      </c>
      <c r="YT101" s="3" t="str">
        <f t="shared" si="507"/>
        <v/>
      </c>
      <c r="YY101" s="3" t="str">
        <f t="shared" si="508"/>
        <v/>
      </c>
      <c r="ZD101" s="3" t="str">
        <f t="shared" si="509"/>
        <v/>
      </c>
      <c r="ZI101" s="3" t="str">
        <f t="shared" si="510"/>
        <v/>
      </c>
      <c r="ZN101" s="3" t="str">
        <f t="shared" si="511"/>
        <v/>
      </c>
      <c r="ZS101" s="3" t="str">
        <f t="shared" si="512"/>
        <v/>
      </c>
      <c r="ZX101" s="3" t="str">
        <f t="shared" si="513"/>
        <v/>
      </c>
      <c r="AAC101" s="3" t="str">
        <f t="shared" si="514"/>
        <v/>
      </c>
      <c r="AAH101" s="3" t="str">
        <f t="shared" si="515"/>
        <v/>
      </c>
      <c r="AAM101" s="3" t="str">
        <f t="shared" si="516"/>
        <v/>
      </c>
      <c r="AAR101" s="3" t="str">
        <f t="shared" si="517"/>
        <v/>
      </c>
      <c r="AAW101" s="3" t="str">
        <f t="shared" si="518"/>
        <v/>
      </c>
      <c r="ABB101" s="3" t="str">
        <f t="shared" si="519"/>
        <v/>
      </c>
      <c r="ABG101" s="3" t="str">
        <f t="shared" si="520"/>
        <v/>
      </c>
      <c r="ABL101" s="3" t="str">
        <f t="shared" si="521"/>
        <v/>
      </c>
      <c r="ABQ101" s="3" t="str">
        <f t="shared" si="522"/>
        <v/>
      </c>
      <c r="ABV101" s="3" t="str">
        <f t="shared" si="523"/>
        <v/>
      </c>
      <c r="ACA101" s="3" t="str">
        <f t="shared" si="524"/>
        <v/>
      </c>
      <c r="ACF101" s="3" t="str">
        <f t="shared" si="525"/>
        <v/>
      </c>
      <c r="ACK101" s="3" t="str">
        <f t="shared" si="526"/>
        <v/>
      </c>
      <c r="ACP101" s="3" t="str">
        <f t="shared" si="527"/>
        <v/>
      </c>
      <c r="ACU101" s="3" t="str">
        <f t="shared" si="528"/>
        <v/>
      </c>
      <c r="ACZ101" s="3" t="str">
        <f t="shared" si="529"/>
        <v/>
      </c>
      <c r="ADB101" s="6">
        <v>34515</v>
      </c>
      <c r="ADC101" s="1">
        <v>7.5</v>
      </c>
      <c r="ADD101" s="1">
        <v>6931700</v>
      </c>
      <c r="ADE101" s="3">
        <f t="shared" si="530"/>
        <v>51987750</v>
      </c>
      <c r="ADJ101" s="3" t="str">
        <f t="shared" si="531"/>
        <v/>
      </c>
      <c r="ADO101" s="3" t="str">
        <f t="shared" si="532"/>
        <v/>
      </c>
      <c r="ADT101" s="3" t="str">
        <f t="shared" si="533"/>
        <v/>
      </c>
      <c r="ADY101" s="3" t="str">
        <f t="shared" si="534"/>
        <v/>
      </c>
      <c r="AED101" s="3" t="str">
        <f t="shared" si="535"/>
        <v/>
      </c>
      <c r="AEI101" s="3" t="str">
        <f t="shared" si="536"/>
        <v/>
      </c>
      <c r="AEN101" s="3" t="str">
        <f t="shared" si="537"/>
        <v/>
      </c>
      <c r="AES101" s="3" t="str">
        <f t="shared" si="538"/>
        <v/>
      </c>
      <c r="AEX101" s="3" t="str">
        <f t="shared" si="539"/>
        <v/>
      </c>
      <c r="AEZ101" s="6">
        <v>34515</v>
      </c>
      <c r="AFA101" s="1">
        <v>6.8677000000000001</v>
      </c>
      <c r="AFB101" s="1">
        <v>5418000</v>
      </c>
      <c r="AFC101" s="3">
        <f t="shared" si="540"/>
        <v>37209198.600000001</v>
      </c>
      <c r="AFH101" s="3" t="str">
        <f t="shared" si="541"/>
        <v/>
      </c>
      <c r="AFM101" s="3" t="str">
        <f t="shared" si="542"/>
        <v/>
      </c>
      <c r="AFR101" s="3" t="str">
        <f t="shared" si="543"/>
        <v/>
      </c>
      <c r="AFW101" s="3" t="str">
        <f t="shared" si="544"/>
        <v/>
      </c>
      <c r="AGB101" s="3" t="str">
        <f t="shared" si="545"/>
        <v/>
      </c>
      <c r="AGG101" s="3" t="str">
        <f t="shared" si="546"/>
        <v/>
      </c>
      <c r="AGL101" s="3" t="str">
        <f t="shared" si="547"/>
        <v/>
      </c>
      <c r="AGQ101" s="3" t="str">
        <f t="shared" si="548"/>
        <v/>
      </c>
      <c r="AGV101" s="3" t="str">
        <f t="shared" si="549"/>
        <v/>
      </c>
      <c r="AHA101" s="3" t="str">
        <f t="shared" si="550"/>
        <v/>
      </c>
      <c r="AHF101" s="3" t="str">
        <f t="shared" si="551"/>
        <v/>
      </c>
      <c r="AHK101" s="3" t="str">
        <f t="shared" si="552"/>
        <v/>
      </c>
      <c r="AHP101" s="3" t="str">
        <f t="shared" si="553"/>
        <v/>
      </c>
      <c r="AHU101" s="3" t="str">
        <f t="shared" si="554"/>
        <v/>
      </c>
      <c r="AHZ101" s="3" t="str">
        <f t="shared" si="555"/>
        <v/>
      </c>
      <c r="AIE101" s="3" t="str">
        <f t="shared" si="556"/>
        <v/>
      </c>
      <c r="AIJ101" s="3" t="str">
        <f t="shared" si="557"/>
        <v/>
      </c>
      <c r="AIO101" s="3" t="str">
        <f t="shared" si="558"/>
        <v/>
      </c>
      <c r="AIT101" s="3" t="str">
        <f t="shared" si="559"/>
        <v/>
      </c>
      <c r="AIY101" s="3" t="str">
        <f t="shared" si="560"/>
        <v/>
      </c>
      <c r="AJD101" s="3" t="str">
        <f t="shared" si="561"/>
        <v/>
      </c>
      <c r="AJI101" s="3" t="str">
        <f t="shared" si="562"/>
        <v/>
      </c>
      <c r="AJN101" s="3" t="str">
        <f t="shared" si="563"/>
        <v/>
      </c>
      <c r="AJS101" s="3" t="str">
        <f t="shared" si="564"/>
        <v/>
      </c>
      <c r="AJX101" s="3" t="str">
        <f t="shared" si="565"/>
        <v/>
      </c>
      <c r="AKC101" s="3" t="str">
        <f t="shared" si="566"/>
        <v/>
      </c>
      <c r="AKH101" s="3" t="str">
        <f t="shared" si="567"/>
        <v/>
      </c>
      <c r="AKM101" s="3" t="str">
        <f t="shared" si="568"/>
        <v/>
      </c>
      <c r="AKR101" s="3" t="str">
        <f t="shared" si="569"/>
        <v/>
      </c>
      <c r="AKW101" s="3" t="str">
        <f t="shared" si="570"/>
        <v/>
      </c>
      <c r="ALB101" s="3" t="str">
        <f t="shared" si="571"/>
        <v/>
      </c>
      <c r="ALG101" s="3" t="str">
        <f t="shared" si="572"/>
        <v/>
      </c>
      <c r="ALI101" s="6">
        <v>34515</v>
      </c>
      <c r="ALJ101" s="1">
        <v>7.125</v>
      </c>
      <c r="ALK101" s="1">
        <v>28808100</v>
      </c>
      <c r="ALL101" s="3">
        <f t="shared" si="573"/>
        <v>205257712.5</v>
      </c>
      <c r="ALQ101" s="3" t="str">
        <f t="shared" si="574"/>
        <v/>
      </c>
      <c r="ALV101" s="3" t="str">
        <f t="shared" si="575"/>
        <v/>
      </c>
      <c r="AMA101" s="3" t="str">
        <f t="shared" si="576"/>
        <v/>
      </c>
      <c r="AMF101" s="3" t="str">
        <f t="shared" si="577"/>
        <v/>
      </c>
      <c r="AMK101" s="3" t="str">
        <f t="shared" si="578"/>
        <v/>
      </c>
      <c r="AMP101" s="3" t="str">
        <f t="shared" si="579"/>
        <v/>
      </c>
      <c r="AMU101" s="3" t="str">
        <f t="shared" si="580"/>
        <v/>
      </c>
      <c r="AMZ101" s="3" t="str">
        <f t="shared" si="581"/>
        <v/>
      </c>
      <c r="ANB101" s="6">
        <v>34515</v>
      </c>
      <c r="ANC101" s="1">
        <v>0.625</v>
      </c>
      <c r="AND101" s="1">
        <v>778100</v>
      </c>
      <c r="ANE101" s="3">
        <f t="shared" si="582"/>
        <v>486312.5</v>
      </c>
      <c r="ANJ101" s="3" t="str">
        <f t="shared" si="583"/>
        <v/>
      </c>
      <c r="ANO101" s="3" t="str">
        <f t="shared" si="584"/>
        <v/>
      </c>
      <c r="ANT101" s="3" t="str">
        <f t="shared" si="585"/>
        <v/>
      </c>
      <c r="ANY101" s="3" t="str">
        <f t="shared" si="586"/>
        <v/>
      </c>
      <c r="AOD101" s="3" t="str">
        <f t="shared" si="587"/>
        <v/>
      </c>
      <c r="AOI101" s="3" t="str">
        <f t="shared" si="588"/>
        <v/>
      </c>
      <c r="AOK101" s="6">
        <v>34515</v>
      </c>
      <c r="AOL101" s="1">
        <v>400</v>
      </c>
      <c r="AOM101" s="1">
        <v>21308</v>
      </c>
      <c r="AON101" s="3">
        <f t="shared" si="589"/>
        <v>8523200</v>
      </c>
      <c r="AOS101" s="3" t="str">
        <f t="shared" si="590"/>
        <v/>
      </c>
      <c r="AOX101" s="3" t="str">
        <f t="shared" si="591"/>
        <v/>
      </c>
      <c r="APC101" s="3" t="str">
        <f t="shared" si="592"/>
        <v/>
      </c>
      <c r="APH101" s="3" t="str">
        <f t="shared" si="593"/>
        <v/>
      </c>
      <c r="APM101" s="3" t="str">
        <f t="shared" si="594"/>
        <v/>
      </c>
      <c r="APR101" s="3" t="str">
        <f t="shared" si="595"/>
        <v/>
      </c>
      <c r="APW101" s="3" t="str">
        <f t="shared" si="596"/>
        <v/>
      </c>
      <c r="AQB101" s="3" t="str">
        <f t="shared" si="597"/>
        <v/>
      </c>
      <c r="AQG101" s="3" t="str">
        <f t="shared" si="598"/>
        <v/>
      </c>
      <c r="AQL101" s="3" t="str">
        <f t="shared" si="599"/>
        <v/>
      </c>
      <c r="AQQ101" s="3" t="str">
        <f t="shared" si="600"/>
        <v/>
      </c>
      <c r="AQS101" s="6">
        <v>34515</v>
      </c>
      <c r="AQT101" s="1">
        <v>6.125</v>
      </c>
      <c r="AQU101" s="1">
        <v>2907400</v>
      </c>
      <c r="AQV101" s="3">
        <f t="shared" si="601"/>
        <v>17807825</v>
      </c>
      <c r="ARA101" s="3" t="str">
        <f t="shared" si="602"/>
        <v/>
      </c>
      <c r="ARF101" s="3" t="str">
        <f t="shared" si="603"/>
        <v/>
      </c>
      <c r="ARK101" s="3" t="str">
        <f t="shared" si="604"/>
        <v/>
      </c>
      <c r="ARP101" s="3" t="str">
        <f t="shared" si="605"/>
        <v/>
      </c>
      <c r="ARU101" s="3" t="str">
        <f t="shared" si="606"/>
        <v/>
      </c>
      <c r="ARZ101" s="3" t="str">
        <f t="shared" si="607"/>
        <v/>
      </c>
      <c r="ASE101" s="3" t="str">
        <f t="shared" si="608"/>
        <v/>
      </c>
      <c r="ASJ101" s="3" t="str">
        <f t="shared" si="609"/>
        <v/>
      </c>
      <c r="ASO101" s="3" t="str">
        <f t="shared" si="610"/>
        <v/>
      </c>
      <c r="AST101" s="3" t="str">
        <f t="shared" si="611"/>
        <v/>
      </c>
      <c r="ASY101" s="3" t="str">
        <f t="shared" si="612"/>
        <v/>
      </c>
      <c r="ATD101" s="3" t="str">
        <f t="shared" si="613"/>
        <v/>
      </c>
      <c r="ATI101" s="3" t="str">
        <f t="shared" si="614"/>
        <v/>
      </c>
      <c r="ATN101" s="3" t="str">
        <f t="shared" si="615"/>
        <v/>
      </c>
      <c r="ATS101" s="3" t="str">
        <f t="shared" si="616"/>
        <v/>
      </c>
      <c r="ATX101" s="3" t="str">
        <f t="shared" si="617"/>
        <v/>
      </c>
      <c r="ATZ101" s="6">
        <v>34515</v>
      </c>
      <c r="AUA101" s="1">
        <v>5.9791999999999996</v>
      </c>
      <c r="AUB101" s="1">
        <v>219000</v>
      </c>
      <c r="AUC101" s="3">
        <f t="shared" si="618"/>
        <v>1309444.7999999998</v>
      </c>
      <c r="AUH101" s="3" t="str">
        <f t="shared" si="619"/>
        <v/>
      </c>
      <c r="AUM101" s="3" t="str">
        <f t="shared" si="620"/>
        <v/>
      </c>
      <c r="AUR101" s="3" t="str">
        <f t="shared" si="621"/>
        <v/>
      </c>
      <c r="AUW101" s="3" t="str">
        <f t="shared" si="622"/>
        <v/>
      </c>
      <c r="AVB101" s="3" t="str">
        <f t="shared" si="623"/>
        <v/>
      </c>
      <c r="AVG101" s="3" t="str">
        <f t="shared" si="624"/>
        <v/>
      </c>
      <c r="AVI101" s="6">
        <v>34515</v>
      </c>
      <c r="AVJ101" s="1">
        <v>2.8542000000000001</v>
      </c>
      <c r="AVK101" s="1">
        <v>4906800</v>
      </c>
      <c r="AVL101" s="3">
        <f t="shared" si="625"/>
        <v>14004988.560000001</v>
      </c>
      <c r="AVQ101" s="3" t="str">
        <f t="shared" si="626"/>
        <v/>
      </c>
      <c r="AVV101" s="3" t="str">
        <f t="shared" si="627"/>
        <v/>
      </c>
      <c r="AWA101" s="3" t="str">
        <f t="shared" si="628"/>
        <v/>
      </c>
      <c r="AWF101" s="3" t="str">
        <f t="shared" si="629"/>
        <v/>
      </c>
      <c r="AWK101" s="3" t="str">
        <f t="shared" si="630"/>
        <v/>
      </c>
      <c r="AWP101" s="3" t="str">
        <f t="shared" si="631"/>
        <v/>
      </c>
      <c r="AWU101" s="3" t="str">
        <f t="shared" si="632"/>
        <v/>
      </c>
      <c r="AWZ101" s="3" t="str">
        <f t="shared" si="633"/>
        <v/>
      </c>
      <c r="AXE101" s="3" t="str">
        <f t="shared" si="634"/>
        <v/>
      </c>
      <c r="AXG101" s="6">
        <v>34515</v>
      </c>
      <c r="AXH101" s="1">
        <v>1.25</v>
      </c>
      <c r="AXI101" s="1">
        <v>3435200</v>
      </c>
      <c r="AXJ101" s="3">
        <f t="shared" si="635"/>
        <v>4294000</v>
      </c>
      <c r="AXO101" s="3" t="str">
        <f t="shared" si="636"/>
        <v/>
      </c>
      <c r="AXT101" s="3" t="str">
        <f t="shared" si="637"/>
        <v/>
      </c>
      <c r="AXY101" s="3" t="str">
        <f t="shared" si="638"/>
        <v/>
      </c>
      <c r="AYD101" s="3" t="str">
        <f t="shared" si="639"/>
        <v/>
      </c>
      <c r="AYF101" s="6">
        <v>34515</v>
      </c>
      <c r="AYG101" s="1">
        <v>4</v>
      </c>
      <c r="AYH101" s="1">
        <v>40664400</v>
      </c>
      <c r="AYI101" s="3">
        <f t="shared" si="640"/>
        <v>162657600</v>
      </c>
      <c r="AYN101" s="3" t="str">
        <f t="shared" si="641"/>
        <v/>
      </c>
      <c r="AYP101" s="6">
        <v>34515</v>
      </c>
      <c r="AYQ101" s="1">
        <v>8.9687999999999999</v>
      </c>
      <c r="AYR101" s="1">
        <v>445600</v>
      </c>
      <c r="AYS101" s="3">
        <f t="shared" si="642"/>
        <v>3996497.28</v>
      </c>
      <c r="AYX101" s="3" t="str">
        <f t="shared" si="643"/>
        <v/>
      </c>
      <c r="AYZ101" s="6">
        <v>34515</v>
      </c>
      <c r="AZA101" s="1">
        <v>1.1371</v>
      </c>
      <c r="AZB101" s="1">
        <v>5573600</v>
      </c>
      <c r="AZC101" s="3">
        <f t="shared" si="644"/>
        <v>6337740.5599999996</v>
      </c>
      <c r="AZH101" s="3" t="str">
        <f t="shared" si="645"/>
        <v/>
      </c>
      <c r="AZM101" s="3" t="str">
        <f t="shared" si="646"/>
        <v/>
      </c>
      <c r="AZR101" s="3" t="str">
        <f t="shared" si="647"/>
        <v/>
      </c>
      <c r="AZW101" s="3" t="str">
        <f t="shared" si="648"/>
        <v/>
      </c>
      <c r="BAB101" s="3" t="str">
        <f t="shared" si="649"/>
        <v/>
      </c>
      <c r="BAG101" s="3" t="str">
        <f t="shared" si="650"/>
        <v/>
      </c>
      <c r="BAL101" s="3" t="str">
        <f t="shared" si="651"/>
        <v/>
      </c>
      <c r="BAQ101" s="3" t="str">
        <f t="shared" si="652"/>
        <v/>
      </c>
      <c r="BAV101" s="3" t="str">
        <f t="shared" si="653"/>
        <v/>
      </c>
      <c r="BBA101" s="3" t="str">
        <f t="shared" si="654"/>
        <v/>
      </c>
      <c r="BBF101" s="3" t="str">
        <f t="shared" si="655"/>
        <v/>
      </c>
      <c r="BBK101" s="3" t="str">
        <f t="shared" si="656"/>
        <v/>
      </c>
      <c r="BBP101" s="3" t="str">
        <f t="shared" si="657"/>
        <v/>
      </c>
      <c r="BBU101" s="3" t="str">
        <f t="shared" si="658"/>
        <v/>
      </c>
      <c r="BBW101" s="6">
        <v>34515</v>
      </c>
      <c r="BBX101" s="1">
        <v>6.4687000000000001</v>
      </c>
      <c r="BBY101" s="1">
        <v>18937070</v>
      </c>
      <c r="BBZ101" s="3">
        <f t="shared" si="659"/>
        <v>122498224.70900001</v>
      </c>
      <c r="BCE101" s="3" t="str">
        <f t="shared" si="660"/>
        <v/>
      </c>
      <c r="BCJ101" s="3" t="str">
        <f t="shared" si="661"/>
        <v/>
      </c>
      <c r="BCO101" s="3" t="str">
        <f t="shared" si="662"/>
        <v/>
      </c>
      <c r="BCT101" s="3" t="str">
        <f t="shared" si="663"/>
        <v/>
      </c>
      <c r="BCY101" s="3" t="str">
        <f t="shared" si="664"/>
        <v/>
      </c>
      <c r="BDD101" s="3" t="str">
        <f t="shared" si="665"/>
        <v/>
      </c>
      <c r="BDI101" s="3" t="str">
        <f t="shared" si="666"/>
        <v/>
      </c>
      <c r="BDN101" s="3" t="str">
        <f t="shared" si="667"/>
        <v/>
      </c>
      <c r="BDS101" s="3" t="str">
        <f t="shared" si="668"/>
        <v/>
      </c>
      <c r="BDU101" s="6">
        <v>34515</v>
      </c>
      <c r="BDV101" s="1">
        <v>2.75</v>
      </c>
      <c r="BDW101" s="1">
        <v>2127400</v>
      </c>
      <c r="BDX101" s="3">
        <f t="shared" si="669"/>
        <v>5850350</v>
      </c>
      <c r="BDZ101" s="6">
        <v>34515</v>
      </c>
      <c r="BEA101" s="1">
        <v>12.375</v>
      </c>
      <c r="BEB101" s="1">
        <v>143714200</v>
      </c>
      <c r="BEC101" s="3">
        <f t="shared" si="670"/>
        <v>1778463225</v>
      </c>
      <c r="BEH101" s="3" t="str">
        <f t="shared" si="671"/>
        <v/>
      </c>
      <c r="BEM101" s="3" t="str">
        <f t="shared" si="672"/>
        <v/>
      </c>
      <c r="BER101" s="3" t="str">
        <f t="shared" si="673"/>
        <v/>
      </c>
      <c r="BET101" s="6">
        <v>34515</v>
      </c>
      <c r="BEU101" s="1">
        <v>5.0416999999999996</v>
      </c>
      <c r="BEV101" s="1">
        <v>79440600</v>
      </c>
      <c r="BEW101" s="3">
        <f t="shared" si="674"/>
        <v>400515673.01999998</v>
      </c>
      <c r="BEY101" s="6">
        <v>34515</v>
      </c>
      <c r="BEZ101" s="1">
        <v>4.3333000000000004</v>
      </c>
      <c r="BFA101" s="1">
        <v>5547825</v>
      </c>
      <c r="BFB101" s="3">
        <f t="shared" si="675"/>
        <v>24040390.072500002</v>
      </c>
      <c r="BFG101" s="3" t="str">
        <f t="shared" si="676"/>
        <v/>
      </c>
      <c r="BFL101" s="3" t="str">
        <f t="shared" si="677"/>
        <v/>
      </c>
      <c r="BFQ101" s="3" t="str">
        <f t="shared" si="678"/>
        <v/>
      </c>
      <c r="BFS101" s="6">
        <v>34515</v>
      </c>
      <c r="BFT101" s="1">
        <v>1.2929999999999999</v>
      </c>
      <c r="BFU101" s="1">
        <v>25568400</v>
      </c>
      <c r="BFV101" s="3">
        <f t="shared" si="679"/>
        <v>33059941.199999999</v>
      </c>
      <c r="BGA101" s="3" t="str">
        <f t="shared" si="680"/>
        <v/>
      </c>
      <c r="BGF101" s="3" t="str">
        <f t="shared" si="681"/>
        <v/>
      </c>
      <c r="BGK101" s="3" t="str">
        <f t="shared" si="682"/>
        <v/>
      </c>
      <c r="BGM101" s="6">
        <v>34515</v>
      </c>
      <c r="BGN101" s="1">
        <v>6.5</v>
      </c>
      <c r="BGO101" s="1">
        <v>3048000</v>
      </c>
      <c r="BGP101" s="3">
        <f t="shared" si="683"/>
        <v>19812000</v>
      </c>
      <c r="BGR101" s="6">
        <v>34515</v>
      </c>
      <c r="BGS101" s="1">
        <v>3.3645999999999998</v>
      </c>
      <c r="BGT101" s="1">
        <v>18640800</v>
      </c>
      <c r="BGU101" s="3">
        <f t="shared" si="684"/>
        <v>62718835.68</v>
      </c>
      <c r="BGZ101" s="3" t="str">
        <f t="shared" si="685"/>
        <v/>
      </c>
      <c r="BHE101" s="3" t="str">
        <f t="shared" si="686"/>
        <v/>
      </c>
      <c r="BHJ101" s="3" t="str">
        <f t="shared" si="687"/>
        <v/>
      </c>
      <c r="BHL101" s="6">
        <v>34515</v>
      </c>
      <c r="BHM101" s="1">
        <v>1.1718999999999999</v>
      </c>
      <c r="BHN101" s="1">
        <v>21317600</v>
      </c>
      <c r="BHO101" s="3">
        <f t="shared" si="688"/>
        <v>24982095.439999998</v>
      </c>
      <c r="BHQ101" s="6">
        <v>34515</v>
      </c>
      <c r="BHR101" s="1">
        <v>3.6</v>
      </c>
      <c r="BHS101" s="1">
        <v>23967600</v>
      </c>
      <c r="BHT101" s="3">
        <f t="shared" si="689"/>
        <v>86283360</v>
      </c>
      <c r="BHV101" s="6">
        <v>34515</v>
      </c>
      <c r="BHW101" s="1">
        <v>2.625</v>
      </c>
      <c r="BHX101" s="1">
        <v>4124800</v>
      </c>
      <c r="BHY101" s="3">
        <f t="shared" si="690"/>
        <v>10827600</v>
      </c>
      <c r="BID101" s="3" t="str">
        <f t="shared" si="691"/>
        <v/>
      </c>
      <c r="BII101" s="3" t="str">
        <f t="shared" si="692"/>
        <v/>
      </c>
      <c r="BIK101" s="6">
        <v>34515</v>
      </c>
      <c r="BIL101" s="1">
        <v>1.5625</v>
      </c>
      <c r="BIM101" s="1">
        <v>12106800</v>
      </c>
      <c r="BIN101" s="3">
        <f t="shared" si="693"/>
        <v>18916875</v>
      </c>
      <c r="BIP101" s="6">
        <v>34515</v>
      </c>
      <c r="BIQ101" s="1">
        <v>6.3333000000000004</v>
      </c>
      <c r="BIR101" s="1">
        <v>243736425</v>
      </c>
      <c r="BIS101" s="3">
        <f t="shared" si="694"/>
        <v>1543655900.4525001</v>
      </c>
      <c r="BIU101" s="6">
        <v>34515</v>
      </c>
      <c r="BIV101" s="1">
        <v>3.7222</v>
      </c>
      <c r="BIW101" s="1">
        <v>83422350</v>
      </c>
      <c r="BIX101" s="3">
        <f t="shared" si="695"/>
        <v>310514671.17000002</v>
      </c>
      <c r="BJC101" s="3" t="str">
        <f t="shared" si="696"/>
        <v/>
      </c>
      <c r="BJH101" s="3" t="str">
        <f t="shared" si="697"/>
        <v/>
      </c>
      <c r="BJJ101" s="6">
        <v>34515</v>
      </c>
      <c r="BJK101" s="1">
        <v>9.375</v>
      </c>
      <c r="BJL101" s="1">
        <v>52477200</v>
      </c>
      <c r="BJM101" s="3">
        <f t="shared" si="698"/>
        <v>491973750</v>
      </c>
      <c r="BJR101" s="3" t="str">
        <f t="shared" si="699"/>
        <v/>
      </c>
      <c r="BJT101" s="6">
        <v>34515</v>
      </c>
      <c r="BJU101" s="1">
        <v>12.5</v>
      </c>
      <c r="BJV101" s="1">
        <v>118753600</v>
      </c>
      <c r="BJW101" s="3">
        <f t="shared" si="700"/>
        <v>1484420000</v>
      </c>
      <c r="BKB101" s="3" t="str">
        <f t="shared" si="701"/>
        <v/>
      </c>
      <c r="BKG101" s="3" t="str">
        <f t="shared" si="702"/>
        <v/>
      </c>
      <c r="BKI101" s="6">
        <v>34515</v>
      </c>
      <c r="BKJ101" s="1">
        <v>3.25</v>
      </c>
      <c r="BKK101" s="1">
        <v>146857600</v>
      </c>
      <c r="BKL101" s="3">
        <f t="shared" si="703"/>
        <v>477287200</v>
      </c>
      <c r="BKQ101" s="3" t="str">
        <f t="shared" si="704"/>
        <v/>
      </c>
      <c r="BKV101" s="3" t="str">
        <f t="shared" si="705"/>
        <v/>
      </c>
      <c r="BKX101" s="6">
        <v>34515</v>
      </c>
      <c r="BKY101" s="1">
        <v>12.218999999999999</v>
      </c>
      <c r="BKZ101" s="1">
        <v>17852000</v>
      </c>
      <c r="BLA101" s="3">
        <f t="shared" si="706"/>
        <v>218133588</v>
      </c>
      <c r="BLC101" s="6">
        <v>34515</v>
      </c>
      <c r="BLD101" s="1">
        <v>9.375</v>
      </c>
      <c r="BLE101" s="1">
        <v>117023200</v>
      </c>
      <c r="BLF101" s="3">
        <f t="shared" si="707"/>
        <v>1097092500</v>
      </c>
      <c r="BLH101" s="6">
        <v>34515</v>
      </c>
      <c r="BLI101" s="1">
        <v>17.63</v>
      </c>
      <c r="BLJ101" s="1">
        <v>2617900</v>
      </c>
      <c r="BLK101" s="3">
        <f t="shared" si="708"/>
        <v>46153577</v>
      </c>
      <c r="BLM101" s="6">
        <v>34515</v>
      </c>
      <c r="BLN101" s="1">
        <v>2.8437999999999999</v>
      </c>
      <c r="BLO101" s="1">
        <v>437190000</v>
      </c>
      <c r="BLP101" s="3">
        <f t="shared" si="709"/>
        <v>1243280922</v>
      </c>
      <c r="BLR101" s="6">
        <v>34515</v>
      </c>
      <c r="BLS101" s="1">
        <v>1.3437999999999999</v>
      </c>
      <c r="BLT101" s="1">
        <v>131565600</v>
      </c>
      <c r="BLU101" s="3">
        <f t="shared" si="710"/>
        <v>176797853.27999997</v>
      </c>
      <c r="BLZ101" s="3" t="str">
        <f t="shared" si="711"/>
        <v/>
      </c>
      <c r="BME101" s="3" t="str">
        <f t="shared" si="712"/>
        <v/>
      </c>
      <c r="BMJ101" s="3" t="str">
        <f t="shared" si="713"/>
        <v/>
      </c>
      <c r="BML101" s="6">
        <v>34515</v>
      </c>
      <c r="BMM101" s="1">
        <v>4.125</v>
      </c>
      <c r="BMN101" s="1">
        <v>119349900</v>
      </c>
      <c r="BMO101" s="3">
        <f t="shared" si="714"/>
        <v>492318337.5</v>
      </c>
      <c r="BMQ101" s="6">
        <v>34515</v>
      </c>
      <c r="BMR101" s="1">
        <v>6.375</v>
      </c>
      <c r="BMS101" s="1">
        <v>97311200</v>
      </c>
      <c r="BMT101" s="3">
        <f t="shared" si="715"/>
        <v>620358900</v>
      </c>
      <c r="BMY101" s="3" t="str">
        <f t="shared" si="716"/>
        <v/>
      </c>
      <c r="BND101" s="3" t="str">
        <f t="shared" si="717"/>
        <v/>
      </c>
      <c r="BNF101" s="6">
        <v>34515</v>
      </c>
      <c r="BNG101" s="1">
        <v>23.75</v>
      </c>
      <c r="BNH101" s="1">
        <v>51764800</v>
      </c>
      <c r="BNI101" s="3">
        <f t="shared" si="718"/>
        <v>1229414000</v>
      </c>
      <c r="BNN101" s="3" t="str">
        <f t="shared" si="719"/>
        <v/>
      </c>
      <c r="BNP101" s="6">
        <v>34515</v>
      </c>
      <c r="BNQ101" s="1">
        <v>9.3332999999999995</v>
      </c>
      <c r="BNR101" s="1">
        <v>93734400</v>
      </c>
      <c r="BNS101" s="3">
        <f t="shared" si="720"/>
        <v>874851275.51999998</v>
      </c>
      <c r="BNX101" s="3" t="str">
        <f t="shared" si="721"/>
        <v/>
      </c>
      <c r="BNZ101" s="6">
        <v>34515</v>
      </c>
      <c r="BOA101" s="1">
        <v>3.5</v>
      </c>
      <c r="BOB101" s="1">
        <v>363569200</v>
      </c>
      <c r="BOC101" s="3">
        <f t="shared" si="722"/>
        <v>1272492200</v>
      </c>
      <c r="BOH101" s="3" t="str">
        <f t="shared" si="723"/>
        <v/>
      </c>
      <c r="BOJ101" s="6">
        <v>34515</v>
      </c>
      <c r="BOK101" s="1">
        <v>3.3327</v>
      </c>
      <c r="BOL101" s="1">
        <v>384572000</v>
      </c>
      <c r="BOM101" s="3">
        <f t="shared" si="724"/>
        <v>1281663104.4000001</v>
      </c>
      <c r="BOR101" s="3" t="str">
        <f t="shared" si="725"/>
        <v/>
      </c>
      <c r="BOW101" s="3" t="str">
        <f t="shared" si="726"/>
        <v/>
      </c>
      <c r="BPB101" s="3" t="str">
        <f t="shared" si="727"/>
        <v/>
      </c>
      <c r="BPG101" s="3" t="str">
        <f t="shared" si="728"/>
        <v/>
      </c>
      <c r="BPI101" s="6">
        <v>34515</v>
      </c>
      <c r="BPJ101" s="1">
        <v>1.2222</v>
      </c>
      <c r="BPK101" s="1">
        <v>317112975</v>
      </c>
      <c r="BPL101" s="3">
        <f t="shared" si="729"/>
        <v>387575478.04499996</v>
      </c>
      <c r="BPQ101" s="3" t="str">
        <f t="shared" si="730"/>
        <v/>
      </c>
      <c r="BPS101" s="6">
        <v>34515</v>
      </c>
      <c r="BPT101" s="1">
        <v>2.6718999999999999</v>
      </c>
      <c r="BPU101" s="1">
        <v>1233843200</v>
      </c>
      <c r="BPV101" s="3">
        <f t="shared" si="731"/>
        <v>3296705646.0799999</v>
      </c>
      <c r="BQA101" s="3" t="str">
        <f t="shared" si="732"/>
        <v/>
      </c>
      <c r="BQF101" s="3" t="str">
        <f t="shared" si="733"/>
        <v/>
      </c>
      <c r="BQK101" s="3" t="str">
        <f t="shared" si="734"/>
        <v/>
      </c>
      <c r="BQM101" s="6">
        <v>34515</v>
      </c>
      <c r="BQN101" s="1">
        <v>3.4491999999999998</v>
      </c>
      <c r="BQO101" s="1">
        <v>459347345</v>
      </c>
      <c r="BQP101" s="3">
        <f t="shared" si="735"/>
        <v>1584380862.3739998</v>
      </c>
      <c r="BQU101" s="3" t="str">
        <f t="shared" si="736"/>
        <v/>
      </c>
      <c r="BQW101" s="6">
        <v>34515</v>
      </c>
      <c r="BQX101" s="1">
        <v>0.2656</v>
      </c>
      <c r="BQY101" s="1">
        <v>225600000</v>
      </c>
      <c r="BQZ101" s="3">
        <f t="shared" si="737"/>
        <v>59919360</v>
      </c>
      <c r="BRE101" s="3" t="str">
        <f t="shared" si="738"/>
        <v/>
      </c>
      <c r="BRG101" s="6">
        <v>34515</v>
      </c>
      <c r="BRH101" s="1">
        <v>1.2986</v>
      </c>
      <c r="BRI101" s="1">
        <v>5716225800</v>
      </c>
      <c r="BRJ101" s="3">
        <f t="shared" si="739"/>
        <v>7423090823.8800001</v>
      </c>
      <c r="BRL101" s="6">
        <v>34515</v>
      </c>
      <c r="BRM101" s="1">
        <v>3.6562999999999999</v>
      </c>
      <c r="BRN101" s="1">
        <v>4350120000</v>
      </c>
      <c r="BRO101" s="3">
        <f t="shared" si="740"/>
        <v>15905343756</v>
      </c>
      <c r="BRQ101" s="6">
        <v>34515</v>
      </c>
      <c r="BRR101" s="1">
        <v>1.8519000000000001</v>
      </c>
      <c r="BRS101" s="1">
        <v>3370199400</v>
      </c>
      <c r="BRT101" s="3">
        <f t="shared" si="741"/>
        <v>6241272268.8600006</v>
      </c>
      <c r="BRV101" s="6">
        <v>34515</v>
      </c>
      <c r="BRW101" s="1">
        <v>20.9375</v>
      </c>
      <c r="BRX101" s="1">
        <v>157960800</v>
      </c>
      <c r="BRY101" s="3">
        <f t="shared" si="742"/>
        <v>3307304250</v>
      </c>
      <c r="BSD101" s="3" t="str">
        <f t="shared" si="743"/>
        <v/>
      </c>
      <c r="BSF101" s="6">
        <v>34515</v>
      </c>
      <c r="BSG101" s="1">
        <v>6.5312999999999999</v>
      </c>
      <c r="BSH101" s="1">
        <v>152983600</v>
      </c>
      <c r="BSI101" s="3">
        <f t="shared" si="744"/>
        <v>999181786.67999995</v>
      </c>
      <c r="BSN101" s="3" t="str">
        <f t="shared" si="745"/>
        <v/>
      </c>
      <c r="BSS101" s="3" t="str">
        <f t="shared" si="746"/>
        <v/>
      </c>
      <c r="BSU101" s="6">
        <v>34515</v>
      </c>
      <c r="BSV101" s="1">
        <v>0.94640000000000002</v>
      </c>
      <c r="BSW101" s="1">
        <v>3030790000</v>
      </c>
      <c r="BSX101" s="3">
        <f t="shared" si="747"/>
        <v>2868339656</v>
      </c>
    </row>
    <row r="102" spans="5:1020 1025:1870" x14ac:dyDescent="0.2">
      <c r="E102" s="3" t="str">
        <f t="shared" si="374"/>
        <v/>
      </c>
      <c r="J102" s="3" t="str">
        <f t="shared" si="375"/>
        <v/>
      </c>
      <c r="O102" s="3" t="str">
        <f t="shared" si="376"/>
        <v/>
      </c>
      <c r="T102" s="3" t="str">
        <f t="shared" si="377"/>
        <v/>
      </c>
      <c r="Y102" s="3" t="str">
        <f t="shared" si="378"/>
        <v/>
      </c>
      <c r="AD102" s="3" t="str">
        <f t="shared" si="379"/>
        <v/>
      </c>
      <c r="AI102" s="3" t="str">
        <f t="shared" si="380"/>
        <v/>
      </c>
      <c r="AN102" s="3" t="str">
        <f t="shared" si="381"/>
        <v/>
      </c>
      <c r="AS102" s="3" t="str">
        <f t="shared" si="382"/>
        <v/>
      </c>
      <c r="AX102" s="3" t="str">
        <f t="shared" si="383"/>
        <v/>
      </c>
      <c r="BC102" s="3" t="str">
        <f t="shared" si="384"/>
        <v/>
      </c>
      <c r="BH102" s="3" t="str">
        <f t="shared" si="385"/>
        <v/>
      </c>
      <c r="BM102" s="3" t="str">
        <f t="shared" si="386"/>
        <v/>
      </c>
      <c r="BR102" s="3" t="str">
        <f t="shared" si="387"/>
        <v/>
      </c>
      <c r="BW102" s="3" t="str">
        <f t="shared" si="388"/>
        <v/>
      </c>
      <c r="CB102" s="3" t="str">
        <f t="shared" si="389"/>
        <v/>
      </c>
      <c r="CG102" s="3" t="str">
        <f t="shared" si="390"/>
        <v/>
      </c>
      <c r="CL102" s="3" t="str">
        <f t="shared" si="391"/>
        <v/>
      </c>
      <c r="CQ102" s="3" t="str">
        <f t="shared" si="392"/>
        <v/>
      </c>
      <c r="CV102" s="3" t="str">
        <f t="shared" si="393"/>
        <v/>
      </c>
      <c r="DA102" s="3" t="str">
        <f t="shared" si="394"/>
        <v/>
      </c>
      <c r="DF102" s="3" t="str">
        <f t="shared" si="395"/>
        <v/>
      </c>
      <c r="DK102" s="3" t="str">
        <f t="shared" si="396"/>
        <v/>
      </c>
      <c r="DP102" s="3" t="str">
        <f t="shared" si="397"/>
        <v/>
      </c>
      <c r="DU102" s="3" t="str">
        <f t="shared" si="398"/>
        <v/>
      </c>
      <c r="DZ102" s="3" t="str">
        <f t="shared" si="399"/>
        <v/>
      </c>
      <c r="EE102" s="3" t="str">
        <f t="shared" si="400"/>
        <v/>
      </c>
      <c r="EG102" s="6">
        <v>34424</v>
      </c>
      <c r="EH102" s="1">
        <v>1559.9997000000001</v>
      </c>
      <c r="EI102" s="1">
        <v>26809</v>
      </c>
      <c r="EJ102" s="3">
        <f t="shared" si="401"/>
        <v>41822031.9573</v>
      </c>
      <c r="EO102" s="3" t="str">
        <f t="shared" si="402"/>
        <v/>
      </c>
      <c r="ET102" s="3" t="str">
        <f t="shared" si="403"/>
        <v/>
      </c>
      <c r="EY102" s="3" t="str">
        <f t="shared" si="404"/>
        <v/>
      </c>
      <c r="FD102" s="3" t="str">
        <f t="shared" si="405"/>
        <v/>
      </c>
      <c r="FI102" s="3" t="str">
        <f t="shared" si="406"/>
        <v/>
      </c>
      <c r="FN102" s="3" t="str">
        <f t="shared" si="407"/>
        <v/>
      </c>
      <c r="FS102" s="3" t="str">
        <f t="shared" si="408"/>
        <v/>
      </c>
      <c r="FX102" s="3" t="str">
        <f t="shared" si="409"/>
        <v/>
      </c>
      <c r="GC102" s="3" t="str">
        <f t="shared" si="410"/>
        <v/>
      </c>
      <c r="GH102" s="3" t="str">
        <f t="shared" si="411"/>
        <v/>
      </c>
      <c r="GM102" s="3" t="str">
        <f t="shared" si="412"/>
        <v/>
      </c>
      <c r="GR102" s="3" t="str">
        <f t="shared" si="413"/>
        <v/>
      </c>
      <c r="GW102" s="3" t="str">
        <f t="shared" si="414"/>
        <v/>
      </c>
      <c r="HB102" s="3" t="str">
        <f t="shared" si="415"/>
        <v/>
      </c>
      <c r="HG102" s="3" t="str">
        <f t="shared" si="416"/>
        <v/>
      </c>
      <c r="HL102" s="3" t="str">
        <f t="shared" si="417"/>
        <v/>
      </c>
      <c r="HN102" s="6">
        <v>34424</v>
      </c>
      <c r="HO102" s="1">
        <v>6.75</v>
      </c>
      <c r="HP102" s="1">
        <v>556200</v>
      </c>
      <c r="HQ102" s="3">
        <f t="shared" si="418"/>
        <v>3754350</v>
      </c>
      <c r="HS102" s="6">
        <v>34424</v>
      </c>
      <c r="HT102" s="1">
        <v>56</v>
      </c>
      <c r="HU102" s="1">
        <v>134429</v>
      </c>
      <c r="HV102" s="3">
        <f t="shared" si="419"/>
        <v>7528024</v>
      </c>
      <c r="IA102" s="3" t="str">
        <f t="shared" si="420"/>
        <v/>
      </c>
      <c r="IF102" s="3" t="str">
        <f t="shared" si="421"/>
        <v/>
      </c>
      <c r="IK102" s="3" t="str">
        <f t="shared" si="422"/>
        <v/>
      </c>
      <c r="IP102" s="3" t="str">
        <f t="shared" si="423"/>
        <v/>
      </c>
      <c r="IU102" s="3" t="str">
        <f t="shared" si="424"/>
        <v/>
      </c>
      <c r="IZ102" s="3" t="str">
        <f t="shared" si="425"/>
        <v/>
      </c>
      <c r="JE102" s="3" t="str">
        <f t="shared" si="426"/>
        <v/>
      </c>
      <c r="JJ102" s="3" t="str">
        <f t="shared" si="427"/>
        <v/>
      </c>
      <c r="JO102" s="3" t="str">
        <f t="shared" si="428"/>
        <v/>
      </c>
      <c r="JT102" s="3" t="str">
        <f t="shared" si="429"/>
        <v/>
      </c>
      <c r="JY102" s="3" t="str">
        <f t="shared" si="430"/>
        <v/>
      </c>
      <c r="KA102" s="6">
        <v>33238</v>
      </c>
      <c r="KB102" s="1">
        <v>3.1875</v>
      </c>
      <c r="KC102" s="1">
        <v>112800</v>
      </c>
      <c r="KD102" s="3">
        <f t="shared" si="431"/>
        <v>359550</v>
      </c>
      <c r="KI102" s="3" t="str">
        <f t="shared" si="432"/>
        <v/>
      </c>
      <c r="KN102" s="3" t="str">
        <f t="shared" si="433"/>
        <v/>
      </c>
      <c r="KS102" s="3" t="str">
        <f t="shared" si="434"/>
        <v/>
      </c>
      <c r="KX102" s="3" t="str">
        <f t="shared" si="435"/>
        <v/>
      </c>
      <c r="LC102" s="3" t="str">
        <f t="shared" si="436"/>
        <v/>
      </c>
      <c r="LH102" s="3" t="str">
        <f t="shared" si="437"/>
        <v/>
      </c>
      <c r="LM102" s="3" t="str">
        <f t="shared" si="438"/>
        <v/>
      </c>
      <c r="LO102" s="6">
        <v>32871</v>
      </c>
      <c r="LP102" s="1">
        <v>23.125</v>
      </c>
      <c r="LQ102" s="1">
        <v>22700</v>
      </c>
      <c r="LR102" s="3">
        <f t="shared" si="439"/>
        <v>524937.5</v>
      </c>
      <c r="LW102" s="3" t="str">
        <f t="shared" si="440"/>
        <v/>
      </c>
      <c r="MB102" s="3" t="str">
        <f t="shared" si="441"/>
        <v/>
      </c>
      <c r="MG102" s="3" t="str">
        <f t="shared" si="442"/>
        <v/>
      </c>
      <c r="ML102" s="3" t="str">
        <f t="shared" si="443"/>
        <v/>
      </c>
      <c r="MQ102" s="3" t="str">
        <f t="shared" si="444"/>
        <v/>
      </c>
      <c r="MV102" s="3" t="str">
        <f t="shared" si="445"/>
        <v/>
      </c>
      <c r="NA102" s="3" t="str">
        <f t="shared" si="446"/>
        <v/>
      </c>
      <c r="NF102" s="3" t="str">
        <f t="shared" si="447"/>
        <v/>
      </c>
      <c r="NK102" s="3" t="str">
        <f t="shared" si="448"/>
        <v/>
      </c>
      <c r="NP102" s="3" t="str">
        <f t="shared" si="449"/>
        <v/>
      </c>
      <c r="NU102" s="3" t="str">
        <f t="shared" si="450"/>
        <v/>
      </c>
      <c r="NZ102" s="3" t="str">
        <f t="shared" si="451"/>
        <v/>
      </c>
      <c r="OB102" s="6">
        <v>34424</v>
      </c>
      <c r="OC102" s="1">
        <v>7.25</v>
      </c>
      <c r="OD102" s="1">
        <v>285900</v>
      </c>
      <c r="OE102" s="3">
        <f t="shared" si="452"/>
        <v>2072775</v>
      </c>
      <c r="OJ102" s="3" t="str">
        <f t="shared" si="453"/>
        <v/>
      </c>
      <c r="OO102" s="3" t="str">
        <f t="shared" si="454"/>
        <v/>
      </c>
      <c r="OQ102" s="6">
        <v>34424</v>
      </c>
      <c r="OR102" s="1">
        <v>1379.9999</v>
      </c>
      <c r="OS102" s="1">
        <v>3060</v>
      </c>
      <c r="OT102" s="3">
        <f t="shared" si="455"/>
        <v>4222799.6940000001</v>
      </c>
      <c r="OY102" s="3" t="str">
        <f t="shared" si="456"/>
        <v/>
      </c>
      <c r="PD102" s="3" t="str">
        <f t="shared" si="457"/>
        <v/>
      </c>
      <c r="PI102" s="3" t="str">
        <f t="shared" si="458"/>
        <v/>
      </c>
      <c r="PN102" s="3" t="str">
        <f t="shared" si="459"/>
        <v/>
      </c>
      <c r="PS102" s="3" t="str">
        <f t="shared" si="460"/>
        <v/>
      </c>
      <c r="PX102" s="3" t="str">
        <f t="shared" si="461"/>
        <v/>
      </c>
      <c r="QC102" s="3" t="str">
        <f t="shared" si="462"/>
        <v/>
      </c>
      <c r="QE102" s="6">
        <v>34424</v>
      </c>
      <c r="QF102" s="1">
        <v>3.125</v>
      </c>
      <c r="QG102" s="1">
        <v>157600</v>
      </c>
      <c r="QH102" s="3">
        <f t="shared" si="463"/>
        <v>492500</v>
      </c>
      <c r="QM102" s="3" t="str">
        <f t="shared" si="464"/>
        <v/>
      </c>
      <c r="QR102" s="3" t="str">
        <f t="shared" si="465"/>
        <v/>
      </c>
      <c r="QW102" s="3" t="str">
        <f t="shared" si="466"/>
        <v/>
      </c>
      <c r="RB102" s="3" t="str">
        <f t="shared" si="467"/>
        <v/>
      </c>
      <c r="RG102" s="3" t="str">
        <f t="shared" si="468"/>
        <v/>
      </c>
      <c r="RL102" s="3" t="str">
        <f t="shared" si="469"/>
        <v/>
      </c>
      <c r="RQ102" s="3" t="str">
        <f t="shared" si="470"/>
        <v/>
      </c>
      <c r="RV102" s="3" t="str">
        <f t="shared" si="471"/>
        <v/>
      </c>
      <c r="SA102" s="3" t="str">
        <f t="shared" si="472"/>
        <v/>
      </c>
      <c r="SF102" s="3" t="str">
        <f t="shared" si="473"/>
        <v/>
      </c>
      <c r="SK102" s="3" t="str">
        <f t="shared" si="474"/>
        <v/>
      </c>
      <c r="SP102" s="3" t="str">
        <f t="shared" si="475"/>
        <v/>
      </c>
      <c r="SU102" s="3" t="str">
        <f t="shared" si="476"/>
        <v/>
      </c>
      <c r="SZ102" s="3" t="str">
        <f t="shared" si="477"/>
        <v/>
      </c>
      <c r="TE102" s="3" t="str">
        <f t="shared" si="478"/>
        <v/>
      </c>
      <c r="TJ102" s="3" t="str">
        <f t="shared" si="479"/>
        <v/>
      </c>
      <c r="TO102" s="3" t="str">
        <f t="shared" si="480"/>
        <v/>
      </c>
      <c r="TT102" s="3" t="str">
        <f t="shared" si="481"/>
        <v/>
      </c>
      <c r="TY102" s="3" t="str">
        <f t="shared" si="482"/>
        <v/>
      </c>
      <c r="UD102" s="3" t="str">
        <f t="shared" si="483"/>
        <v/>
      </c>
      <c r="UI102" s="3" t="str">
        <f t="shared" si="484"/>
        <v/>
      </c>
      <c r="UN102" s="3" t="str">
        <f t="shared" si="485"/>
        <v/>
      </c>
      <c r="US102" s="3" t="str">
        <f t="shared" si="486"/>
        <v/>
      </c>
      <c r="UX102" s="3" t="str">
        <f t="shared" si="487"/>
        <v/>
      </c>
      <c r="VC102" s="3" t="str">
        <f t="shared" si="488"/>
        <v/>
      </c>
      <c r="VH102" s="3" t="str">
        <f t="shared" si="489"/>
        <v/>
      </c>
      <c r="VM102" s="3" t="str">
        <f t="shared" si="490"/>
        <v/>
      </c>
      <c r="VO102" s="6">
        <v>34424</v>
      </c>
      <c r="VP102" s="1">
        <v>1062.5</v>
      </c>
      <c r="VQ102" s="1">
        <v>4069</v>
      </c>
      <c r="VR102" s="3">
        <f t="shared" si="491"/>
        <v>4323312.5</v>
      </c>
      <c r="VW102" s="3" t="str">
        <f t="shared" si="492"/>
        <v/>
      </c>
      <c r="WB102" s="3" t="str">
        <f t="shared" si="493"/>
        <v/>
      </c>
      <c r="WG102" s="3" t="str">
        <f t="shared" si="494"/>
        <v/>
      </c>
      <c r="WL102" s="3" t="str">
        <f t="shared" si="495"/>
        <v/>
      </c>
      <c r="WQ102" s="3" t="str">
        <f t="shared" si="496"/>
        <v/>
      </c>
      <c r="WV102" s="3" t="str">
        <f t="shared" si="497"/>
        <v/>
      </c>
      <c r="XA102" s="3" t="str">
        <f t="shared" si="498"/>
        <v/>
      </c>
      <c r="XF102" s="3" t="str">
        <f t="shared" si="499"/>
        <v/>
      </c>
      <c r="XK102" s="3" t="str">
        <f t="shared" si="500"/>
        <v/>
      </c>
      <c r="XP102" s="3" t="str">
        <f t="shared" si="501"/>
        <v/>
      </c>
      <c r="XU102" s="3" t="str">
        <f t="shared" si="502"/>
        <v/>
      </c>
      <c r="XW102" s="6">
        <v>34424</v>
      </c>
      <c r="XX102" s="1">
        <v>4700</v>
      </c>
      <c r="XY102" s="1">
        <v>2626</v>
      </c>
      <c r="XZ102" s="3">
        <f t="shared" si="503"/>
        <v>12342200</v>
      </c>
      <c r="YE102" s="3" t="str">
        <f t="shared" si="504"/>
        <v/>
      </c>
      <c r="YJ102" s="3" t="str">
        <f t="shared" si="505"/>
        <v/>
      </c>
      <c r="YO102" s="3" t="str">
        <f t="shared" si="506"/>
        <v/>
      </c>
      <c r="YT102" s="3" t="str">
        <f t="shared" si="507"/>
        <v/>
      </c>
      <c r="YY102" s="3" t="str">
        <f t="shared" si="508"/>
        <v/>
      </c>
      <c r="ZD102" s="3" t="str">
        <f t="shared" si="509"/>
        <v/>
      </c>
      <c r="ZI102" s="3" t="str">
        <f t="shared" si="510"/>
        <v/>
      </c>
      <c r="ZN102" s="3" t="str">
        <f t="shared" si="511"/>
        <v/>
      </c>
      <c r="ZS102" s="3" t="str">
        <f t="shared" si="512"/>
        <v/>
      </c>
      <c r="ZX102" s="3" t="str">
        <f t="shared" si="513"/>
        <v/>
      </c>
      <c r="AAC102" s="3" t="str">
        <f t="shared" si="514"/>
        <v/>
      </c>
      <c r="AAH102" s="3" t="str">
        <f t="shared" si="515"/>
        <v/>
      </c>
      <c r="AAM102" s="3" t="str">
        <f t="shared" si="516"/>
        <v/>
      </c>
      <c r="AAR102" s="3" t="str">
        <f t="shared" si="517"/>
        <v/>
      </c>
      <c r="AAW102" s="3" t="str">
        <f t="shared" si="518"/>
        <v/>
      </c>
      <c r="ABB102" s="3" t="str">
        <f t="shared" si="519"/>
        <v/>
      </c>
      <c r="ABG102" s="3" t="str">
        <f t="shared" si="520"/>
        <v/>
      </c>
      <c r="ABL102" s="3" t="str">
        <f t="shared" si="521"/>
        <v/>
      </c>
      <c r="ABQ102" s="3" t="str">
        <f t="shared" si="522"/>
        <v/>
      </c>
      <c r="ABV102" s="3" t="str">
        <f t="shared" si="523"/>
        <v/>
      </c>
      <c r="ACA102" s="3" t="str">
        <f t="shared" si="524"/>
        <v/>
      </c>
      <c r="ACF102" s="3" t="str">
        <f t="shared" si="525"/>
        <v/>
      </c>
      <c r="ACK102" s="3" t="str">
        <f t="shared" si="526"/>
        <v/>
      </c>
      <c r="ACP102" s="3" t="str">
        <f t="shared" si="527"/>
        <v/>
      </c>
      <c r="ACU102" s="3" t="str">
        <f t="shared" si="528"/>
        <v/>
      </c>
      <c r="ACZ102" s="3" t="str">
        <f t="shared" si="529"/>
        <v/>
      </c>
      <c r="ADB102" s="6">
        <v>34424</v>
      </c>
      <c r="ADC102" s="1">
        <v>8.75</v>
      </c>
      <c r="ADD102" s="1">
        <v>6409900</v>
      </c>
      <c r="ADE102" s="3">
        <f t="shared" si="530"/>
        <v>56086625</v>
      </c>
      <c r="ADJ102" s="3" t="str">
        <f t="shared" si="531"/>
        <v/>
      </c>
      <c r="ADO102" s="3" t="str">
        <f t="shared" si="532"/>
        <v/>
      </c>
      <c r="ADT102" s="3" t="str">
        <f t="shared" si="533"/>
        <v/>
      </c>
      <c r="ADY102" s="3" t="str">
        <f t="shared" si="534"/>
        <v/>
      </c>
      <c r="AED102" s="3" t="str">
        <f t="shared" si="535"/>
        <v/>
      </c>
      <c r="AEI102" s="3" t="str">
        <f t="shared" si="536"/>
        <v/>
      </c>
      <c r="AEN102" s="3" t="str">
        <f t="shared" si="537"/>
        <v/>
      </c>
      <c r="AES102" s="3" t="str">
        <f t="shared" si="538"/>
        <v/>
      </c>
      <c r="AEX102" s="3" t="str">
        <f t="shared" si="539"/>
        <v/>
      </c>
      <c r="AEZ102" s="6">
        <v>34424</v>
      </c>
      <c r="AFA102" s="1">
        <v>7.2</v>
      </c>
      <c r="AFB102" s="1">
        <v>10811800</v>
      </c>
      <c r="AFC102" s="3">
        <f t="shared" si="540"/>
        <v>77844960</v>
      </c>
      <c r="AFH102" s="3" t="str">
        <f t="shared" si="541"/>
        <v/>
      </c>
      <c r="AFM102" s="3" t="str">
        <f t="shared" si="542"/>
        <v/>
      </c>
      <c r="AFR102" s="3" t="str">
        <f t="shared" si="543"/>
        <v/>
      </c>
      <c r="AFW102" s="3" t="str">
        <f t="shared" si="544"/>
        <v/>
      </c>
      <c r="AGB102" s="3" t="str">
        <f t="shared" si="545"/>
        <v/>
      </c>
      <c r="AGG102" s="3" t="str">
        <f t="shared" si="546"/>
        <v/>
      </c>
      <c r="AGL102" s="3" t="str">
        <f t="shared" si="547"/>
        <v/>
      </c>
      <c r="AGQ102" s="3" t="str">
        <f t="shared" si="548"/>
        <v/>
      </c>
      <c r="AGV102" s="3" t="str">
        <f t="shared" si="549"/>
        <v/>
      </c>
      <c r="AHA102" s="3" t="str">
        <f t="shared" si="550"/>
        <v/>
      </c>
      <c r="AHF102" s="3" t="str">
        <f t="shared" si="551"/>
        <v/>
      </c>
      <c r="AHK102" s="3" t="str">
        <f t="shared" si="552"/>
        <v/>
      </c>
      <c r="AHP102" s="3" t="str">
        <f t="shared" si="553"/>
        <v/>
      </c>
      <c r="AHU102" s="3" t="str">
        <f t="shared" si="554"/>
        <v/>
      </c>
      <c r="AHZ102" s="3" t="str">
        <f t="shared" si="555"/>
        <v/>
      </c>
      <c r="AIE102" s="3" t="str">
        <f t="shared" si="556"/>
        <v/>
      </c>
      <c r="AIJ102" s="3" t="str">
        <f t="shared" si="557"/>
        <v/>
      </c>
      <c r="AIO102" s="3" t="str">
        <f t="shared" si="558"/>
        <v/>
      </c>
      <c r="AIT102" s="3" t="str">
        <f t="shared" si="559"/>
        <v/>
      </c>
      <c r="AIY102" s="3" t="str">
        <f t="shared" si="560"/>
        <v/>
      </c>
      <c r="AJD102" s="3" t="str">
        <f t="shared" si="561"/>
        <v/>
      </c>
      <c r="AJI102" s="3" t="str">
        <f t="shared" si="562"/>
        <v/>
      </c>
      <c r="AJN102" s="3" t="str">
        <f t="shared" si="563"/>
        <v/>
      </c>
      <c r="AJS102" s="3" t="str">
        <f t="shared" si="564"/>
        <v/>
      </c>
      <c r="AJX102" s="3" t="str">
        <f t="shared" si="565"/>
        <v/>
      </c>
      <c r="AKC102" s="3" t="str">
        <f t="shared" si="566"/>
        <v/>
      </c>
      <c r="AKH102" s="3" t="str">
        <f t="shared" si="567"/>
        <v/>
      </c>
      <c r="AKM102" s="3" t="str">
        <f t="shared" si="568"/>
        <v/>
      </c>
      <c r="AKR102" s="3" t="str">
        <f t="shared" si="569"/>
        <v/>
      </c>
      <c r="AKW102" s="3" t="str">
        <f t="shared" si="570"/>
        <v/>
      </c>
      <c r="ALB102" s="3" t="str">
        <f t="shared" si="571"/>
        <v/>
      </c>
      <c r="ALG102" s="3" t="str">
        <f t="shared" si="572"/>
        <v/>
      </c>
      <c r="ALI102" s="6">
        <v>34424</v>
      </c>
      <c r="ALJ102" s="1">
        <v>15.375</v>
      </c>
      <c r="ALK102" s="1">
        <v>18063600</v>
      </c>
      <c r="ALL102" s="3">
        <f t="shared" si="573"/>
        <v>277727850</v>
      </c>
      <c r="ALQ102" s="3" t="str">
        <f t="shared" si="574"/>
        <v/>
      </c>
      <c r="ALV102" s="3" t="str">
        <f t="shared" si="575"/>
        <v/>
      </c>
      <c r="AMA102" s="3" t="str">
        <f t="shared" si="576"/>
        <v/>
      </c>
      <c r="AMF102" s="3" t="str">
        <f t="shared" si="577"/>
        <v/>
      </c>
      <c r="AMK102" s="3" t="str">
        <f t="shared" si="578"/>
        <v/>
      </c>
      <c r="AMP102" s="3" t="str">
        <f t="shared" si="579"/>
        <v/>
      </c>
      <c r="AMU102" s="3" t="str">
        <f t="shared" si="580"/>
        <v/>
      </c>
      <c r="AMZ102" s="3" t="str">
        <f t="shared" si="581"/>
        <v/>
      </c>
      <c r="ANB102" s="6">
        <v>34424</v>
      </c>
      <c r="ANC102" s="1">
        <v>1.25</v>
      </c>
      <c r="AND102" s="1">
        <v>506300</v>
      </c>
      <c r="ANE102" s="3">
        <f t="shared" si="582"/>
        <v>632875</v>
      </c>
      <c r="ANJ102" s="3" t="str">
        <f t="shared" si="583"/>
        <v/>
      </c>
      <c r="ANO102" s="3" t="str">
        <f t="shared" si="584"/>
        <v/>
      </c>
      <c r="ANT102" s="3" t="str">
        <f t="shared" si="585"/>
        <v/>
      </c>
      <c r="ANY102" s="3" t="str">
        <f t="shared" si="586"/>
        <v/>
      </c>
      <c r="AOD102" s="3" t="str">
        <f t="shared" si="587"/>
        <v/>
      </c>
      <c r="AOI102" s="3" t="str">
        <f t="shared" si="588"/>
        <v/>
      </c>
      <c r="AOK102" s="6">
        <v>34424</v>
      </c>
      <c r="AOL102" s="1">
        <v>490</v>
      </c>
      <c r="AOM102" s="1">
        <v>54513</v>
      </c>
      <c r="AON102" s="3">
        <f t="shared" si="589"/>
        <v>26711370</v>
      </c>
      <c r="AOS102" s="3" t="str">
        <f t="shared" si="590"/>
        <v/>
      </c>
      <c r="AOX102" s="3" t="str">
        <f t="shared" si="591"/>
        <v/>
      </c>
      <c r="APC102" s="3" t="str">
        <f t="shared" si="592"/>
        <v/>
      </c>
      <c r="APH102" s="3" t="str">
        <f t="shared" si="593"/>
        <v/>
      </c>
      <c r="APM102" s="3" t="str">
        <f t="shared" si="594"/>
        <v/>
      </c>
      <c r="APR102" s="3" t="str">
        <f t="shared" si="595"/>
        <v/>
      </c>
      <c r="APW102" s="3" t="str">
        <f t="shared" si="596"/>
        <v/>
      </c>
      <c r="AQB102" s="3" t="str">
        <f t="shared" si="597"/>
        <v/>
      </c>
      <c r="AQG102" s="3" t="str">
        <f t="shared" si="598"/>
        <v/>
      </c>
      <c r="AQL102" s="3" t="str">
        <f t="shared" si="599"/>
        <v/>
      </c>
      <c r="AQQ102" s="3" t="str">
        <f t="shared" si="600"/>
        <v/>
      </c>
      <c r="AQS102" s="6">
        <v>34424</v>
      </c>
      <c r="AQT102" s="1">
        <v>7.75</v>
      </c>
      <c r="AQU102" s="1">
        <v>3126500</v>
      </c>
      <c r="AQV102" s="3">
        <f t="shared" si="601"/>
        <v>24230375</v>
      </c>
      <c r="ARA102" s="3" t="str">
        <f t="shared" si="602"/>
        <v/>
      </c>
      <c r="ARF102" s="3" t="str">
        <f t="shared" si="603"/>
        <v/>
      </c>
      <c r="ARK102" s="3" t="str">
        <f t="shared" si="604"/>
        <v/>
      </c>
      <c r="ARP102" s="3" t="str">
        <f t="shared" si="605"/>
        <v/>
      </c>
      <c r="ARU102" s="3" t="str">
        <f t="shared" si="606"/>
        <v/>
      </c>
      <c r="ARZ102" s="3" t="str">
        <f t="shared" si="607"/>
        <v/>
      </c>
      <c r="ASE102" s="3" t="str">
        <f t="shared" si="608"/>
        <v/>
      </c>
      <c r="ASJ102" s="3" t="str">
        <f t="shared" si="609"/>
        <v/>
      </c>
      <c r="ASO102" s="3" t="str">
        <f t="shared" si="610"/>
        <v/>
      </c>
      <c r="AST102" s="3" t="str">
        <f t="shared" si="611"/>
        <v/>
      </c>
      <c r="ASY102" s="3" t="str">
        <f t="shared" si="612"/>
        <v/>
      </c>
      <c r="ATD102" s="3" t="str">
        <f t="shared" si="613"/>
        <v/>
      </c>
      <c r="ATI102" s="3" t="str">
        <f t="shared" si="614"/>
        <v/>
      </c>
      <c r="ATN102" s="3" t="str">
        <f t="shared" si="615"/>
        <v/>
      </c>
      <c r="ATS102" s="3" t="str">
        <f t="shared" si="616"/>
        <v/>
      </c>
      <c r="ATX102" s="3" t="str">
        <f t="shared" si="617"/>
        <v/>
      </c>
      <c r="ATZ102" s="6">
        <v>34424</v>
      </c>
      <c r="AUA102" s="1">
        <v>6.4166999999999996</v>
      </c>
      <c r="AUB102" s="1">
        <v>412800</v>
      </c>
      <c r="AUC102" s="3">
        <f t="shared" si="618"/>
        <v>2648813.7599999998</v>
      </c>
      <c r="AUH102" s="3" t="str">
        <f t="shared" si="619"/>
        <v/>
      </c>
      <c r="AUM102" s="3" t="str">
        <f t="shared" si="620"/>
        <v/>
      </c>
      <c r="AUR102" s="3" t="str">
        <f t="shared" si="621"/>
        <v/>
      </c>
      <c r="AUW102" s="3" t="str">
        <f t="shared" si="622"/>
        <v/>
      </c>
      <c r="AVB102" s="3" t="str">
        <f t="shared" si="623"/>
        <v/>
      </c>
      <c r="AVG102" s="3" t="str">
        <f t="shared" si="624"/>
        <v/>
      </c>
      <c r="AVI102" s="6">
        <v>34424</v>
      </c>
      <c r="AVJ102" s="1">
        <v>2.5417000000000001</v>
      </c>
      <c r="AVK102" s="1">
        <v>24939000</v>
      </c>
      <c r="AVL102" s="3">
        <f t="shared" si="625"/>
        <v>63387456.300000004</v>
      </c>
      <c r="AVQ102" s="3" t="str">
        <f t="shared" si="626"/>
        <v/>
      </c>
      <c r="AVV102" s="3" t="str">
        <f t="shared" si="627"/>
        <v/>
      </c>
      <c r="AWA102" s="3" t="str">
        <f t="shared" si="628"/>
        <v/>
      </c>
      <c r="AWF102" s="3" t="str">
        <f t="shared" si="629"/>
        <v/>
      </c>
      <c r="AWK102" s="3" t="str">
        <f t="shared" si="630"/>
        <v/>
      </c>
      <c r="AWP102" s="3" t="str">
        <f t="shared" si="631"/>
        <v/>
      </c>
      <c r="AWU102" s="3" t="str">
        <f t="shared" si="632"/>
        <v/>
      </c>
      <c r="AWZ102" s="3" t="str">
        <f t="shared" si="633"/>
        <v/>
      </c>
      <c r="AXE102" s="3" t="str">
        <f t="shared" si="634"/>
        <v/>
      </c>
      <c r="AXG102" s="6">
        <v>34424</v>
      </c>
      <c r="AXH102" s="1">
        <v>1.375</v>
      </c>
      <c r="AXI102" s="1">
        <v>6808400</v>
      </c>
      <c r="AXJ102" s="3">
        <f t="shared" si="635"/>
        <v>9361550</v>
      </c>
      <c r="AXO102" s="3" t="str">
        <f t="shared" si="636"/>
        <v/>
      </c>
      <c r="AXT102" s="3" t="str">
        <f t="shared" si="637"/>
        <v/>
      </c>
      <c r="AXY102" s="3" t="str">
        <f t="shared" si="638"/>
        <v/>
      </c>
      <c r="AYD102" s="3" t="str">
        <f t="shared" si="639"/>
        <v/>
      </c>
      <c r="AYF102" s="6">
        <v>34424</v>
      </c>
      <c r="AYG102" s="1">
        <v>3.6875</v>
      </c>
      <c r="AYH102" s="1">
        <v>37398000</v>
      </c>
      <c r="AYI102" s="3">
        <f t="shared" si="640"/>
        <v>137905125</v>
      </c>
      <c r="AYN102" s="3" t="str">
        <f t="shared" si="641"/>
        <v/>
      </c>
      <c r="AYP102" s="6">
        <v>34424</v>
      </c>
      <c r="AYQ102" s="1">
        <v>8.625</v>
      </c>
      <c r="AYR102" s="1">
        <v>557600</v>
      </c>
      <c r="AYS102" s="3">
        <f t="shared" si="642"/>
        <v>4809300</v>
      </c>
      <c r="AYX102" s="3" t="str">
        <f t="shared" si="643"/>
        <v/>
      </c>
      <c r="AYZ102" s="6">
        <v>34424</v>
      </c>
      <c r="AZA102" s="1">
        <v>1.2969999999999999</v>
      </c>
      <c r="AZB102" s="1">
        <v>8788800</v>
      </c>
      <c r="AZC102" s="3">
        <f t="shared" si="644"/>
        <v>11399073.6</v>
      </c>
      <c r="AZH102" s="3" t="str">
        <f t="shared" si="645"/>
        <v/>
      </c>
      <c r="AZM102" s="3" t="str">
        <f t="shared" si="646"/>
        <v/>
      </c>
      <c r="AZR102" s="3" t="str">
        <f t="shared" si="647"/>
        <v/>
      </c>
      <c r="AZW102" s="3" t="str">
        <f t="shared" si="648"/>
        <v/>
      </c>
      <c r="BAB102" s="3" t="str">
        <f t="shared" si="649"/>
        <v/>
      </c>
      <c r="BAG102" s="3" t="str">
        <f t="shared" si="650"/>
        <v/>
      </c>
      <c r="BAL102" s="3" t="str">
        <f t="shared" si="651"/>
        <v/>
      </c>
      <c r="BAQ102" s="3" t="str">
        <f t="shared" si="652"/>
        <v/>
      </c>
      <c r="BAV102" s="3" t="str">
        <f t="shared" si="653"/>
        <v/>
      </c>
      <c r="BBA102" s="3" t="str">
        <f t="shared" si="654"/>
        <v/>
      </c>
      <c r="BBF102" s="3" t="str">
        <f t="shared" si="655"/>
        <v/>
      </c>
      <c r="BBK102" s="3" t="str">
        <f t="shared" si="656"/>
        <v/>
      </c>
      <c r="BBP102" s="3" t="str">
        <f t="shared" si="657"/>
        <v/>
      </c>
      <c r="BBU102" s="3" t="str">
        <f t="shared" si="658"/>
        <v/>
      </c>
      <c r="BBW102" s="6">
        <v>34424</v>
      </c>
      <c r="BBX102" s="1">
        <v>7.0312000000000001</v>
      </c>
      <c r="BBY102" s="1">
        <v>31669073</v>
      </c>
      <c r="BBZ102" s="3">
        <f t="shared" si="659"/>
        <v>222671586.0776</v>
      </c>
      <c r="BCE102" s="3" t="str">
        <f t="shared" si="660"/>
        <v/>
      </c>
      <c r="BCJ102" s="3" t="str">
        <f t="shared" si="661"/>
        <v/>
      </c>
      <c r="BCO102" s="3" t="str">
        <f t="shared" si="662"/>
        <v/>
      </c>
      <c r="BCT102" s="3" t="str">
        <f t="shared" si="663"/>
        <v/>
      </c>
      <c r="BCY102" s="3" t="str">
        <f t="shared" si="664"/>
        <v/>
      </c>
      <c r="BDD102" s="3" t="str">
        <f t="shared" si="665"/>
        <v/>
      </c>
      <c r="BDI102" s="3" t="str">
        <f t="shared" si="666"/>
        <v/>
      </c>
      <c r="BDN102" s="3" t="str">
        <f t="shared" si="667"/>
        <v/>
      </c>
      <c r="BDS102" s="3" t="str">
        <f t="shared" si="668"/>
        <v/>
      </c>
      <c r="BDX102" s="3" t="str">
        <f t="shared" si="669"/>
        <v/>
      </c>
      <c r="BDZ102" s="6">
        <v>34424</v>
      </c>
      <c r="BEA102" s="1">
        <v>12.6875</v>
      </c>
      <c r="BEB102" s="1">
        <v>138041400</v>
      </c>
      <c r="BEC102" s="3">
        <f t="shared" si="670"/>
        <v>1751400262.5</v>
      </c>
      <c r="BEH102" s="3" t="str">
        <f t="shared" si="671"/>
        <v/>
      </c>
      <c r="BEM102" s="3" t="str">
        <f t="shared" si="672"/>
        <v/>
      </c>
      <c r="BER102" s="3" t="str">
        <f t="shared" si="673"/>
        <v/>
      </c>
      <c r="BET102" s="6">
        <v>34424</v>
      </c>
      <c r="BEU102" s="1">
        <v>5.25</v>
      </c>
      <c r="BEV102" s="1">
        <v>97657500</v>
      </c>
      <c r="BEW102" s="3">
        <f t="shared" si="674"/>
        <v>512701875</v>
      </c>
      <c r="BEY102" s="6">
        <v>34424</v>
      </c>
      <c r="BEZ102" s="1">
        <v>3.8519000000000001</v>
      </c>
      <c r="BFA102" s="1">
        <v>3702375</v>
      </c>
      <c r="BFB102" s="3">
        <f t="shared" si="675"/>
        <v>14261178.262500001</v>
      </c>
      <c r="BFG102" s="3" t="str">
        <f t="shared" si="676"/>
        <v/>
      </c>
      <c r="BFL102" s="3" t="str">
        <f t="shared" si="677"/>
        <v/>
      </c>
      <c r="BFQ102" s="3" t="str">
        <f t="shared" si="678"/>
        <v/>
      </c>
      <c r="BFS102" s="6">
        <v>34424</v>
      </c>
      <c r="BFT102" s="1">
        <v>1.2831000000000001</v>
      </c>
      <c r="BFU102" s="1">
        <v>46506800</v>
      </c>
      <c r="BFV102" s="3">
        <f t="shared" si="679"/>
        <v>59672875.080000006</v>
      </c>
      <c r="BGA102" s="3" t="str">
        <f t="shared" si="680"/>
        <v/>
      </c>
      <c r="BGF102" s="3" t="str">
        <f t="shared" si="681"/>
        <v/>
      </c>
      <c r="BGK102" s="3" t="str">
        <f t="shared" si="682"/>
        <v/>
      </c>
      <c r="BGM102" s="6">
        <v>34424</v>
      </c>
      <c r="BGN102" s="1">
        <v>6.1875</v>
      </c>
      <c r="BGO102" s="1">
        <v>8064200</v>
      </c>
      <c r="BGP102" s="3">
        <f t="shared" si="683"/>
        <v>49897237.5</v>
      </c>
      <c r="BGR102" s="6">
        <v>34424</v>
      </c>
      <c r="BGS102" s="1">
        <v>2.5521000000000003</v>
      </c>
      <c r="BGT102" s="1">
        <v>18597600</v>
      </c>
      <c r="BGU102" s="3">
        <f t="shared" si="684"/>
        <v>47462934.960000008</v>
      </c>
      <c r="BGZ102" s="3" t="str">
        <f t="shared" si="685"/>
        <v/>
      </c>
      <c r="BHE102" s="3" t="str">
        <f t="shared" si="686"/>
        <v/>
      </c>
      <c r="BHJ102" s="3" t="str">
        <f t="shared" si="687"/>
        <v/>
      </c>
      <c r="BHL102" s="6">
        <v>34424</v>
      </c>
      <c r="BHM102" s="1">
        <v>1.5625</v>
      </c>
      <c r="BHN102" s="1">
        <v>23527200</v>
      </c>
      <c r="BHO102" s="3">
        <f t="shared" si="688"/>
        <v>36761250</v>
      </c>
      <c r="BHQ102" s="6">
        <v>34424</v>
      </c>
      <c r="BHR102" s="1">
        <v>3.4358</v>
      </c>
      <c r="BHS102" s="1">
        <v>52870400</v>
      </c>
      <c r="BHT102" s="3">
        <f t="shared" si="689"/>
        <v>181652120.31999999</v>
      </c>
      <c r="BHV102" s="6">
        <v>34424</v>
      </c>
      <c r="BHW102" s="1">
        <v>2.4689999999999999</v>
      </c>
      <c r="BHX102" s="1">
        <v>6277200</v>
      </c>
      <c r="BHY102" s="3">
        <f t="shared" si="690"/>
        <v>15498406.799999999</v>
      </c>
      <c r="BID102" s="3" t="str">
        <f t="shared" si="691"/>
        <v/>
      </c>
      <c r="BII102" s="3" t="str">
        <f t="shared" si="692"/>
        <v/>
      </c>
      <c r="BIK102" s="6">
        <v>34424</v>
      </c>
      <c r="BIL102" s="1">
        <v>1.5417000000000001</v>
      </c>
      <c r="BIM102" s="1">
        <v>18365400</v>
      </c>
      <c r="BIN102" s="3">
        <f t="shared" si="693"/>
        <v>28313937.18</v>
      </c>
      <c r="BIP102" s="6">
        <v>34424</v>
      </c>
      <c r="BIQ102" s="1">
        <v>6.5740999999999996</v>
      </c>
      <c r="BIR102" s="1">
        <v>242728650</v>
      </c>
      <c r="BIS102" s="3">
        <f t="shared" si="694"/>
        <v>1595722417.9649999</v>
      </c>
      <c r="BIU102" s="6">
        <v>34424</v>
      </c>
      <c r="BIV102" s="1">
        <v>3.1111</v>
      </c>
      <c r="BIW102" s="1">
        <v>96025950</v>
      </c>
      <c r="BIX102" s="3">
        <f t="shared" si="695"/>
        <v>298746333.04500002</v>
      </c>
      <c r="BJC102" s="3" t="str">
        <f t="shared" si="696"/>
        <v/>
      </c>
      <c r="BJH102" s="3" t="str">
        <f t="shared" si="697"/>
        <v/>
      </c>
      <c r="BJJ102" s="6">
        <v>34424</v>
      </c>
      <c r="BJK102" s="1">
        <v>10.9375</v>
      </c>
      <c r="BJL102" s="1">
        <v>62839600</v>
      </c>
      <c r="BJM102" s="3">
        <f t="shared" si="698"/>
        <v>687308125</v>
      </c>
      <c r="BJR102" s="3" t="str">
        <f t="shared" si="699"/>
        <v/>
      </c>
      <c r="BJT102" s="6">
        <v>34424</v>
      </c>
      <c r="BJU102" s="1">
        <v>15.625</v>
      </c>
      <c r="BJV102" s="1">
        <v>176487800</v>
      </c>
      <c r="BJW102" s="3">
        <f t="shared" si="700"/>
        <v>2757621875</v>
      </c>
      <c r="BKB102" s="3" t="str">
        <f t="shared" si="701"/>
        <v/>
      </c>
      <c r="BKG102" s="3" t="str">
        <f t="shared" si="702"/>
        <v/>
      </c>
      <c r="BKI102" s="6">
        <v>34424</v>
      </c>
      <c r="BKJ102" s="1">
        <v>3.1406000000000001</v>
      </c>
      <c r="BKK102" s="1">
        <v>89358400</v>
      </c>
      <c r="BKL102" s="3">
        <f t="shared" si="703"/>
        <v>280638991.04000002</v>
      </c>
      <c r="BKQ102" s="3" t="str">
        <f t="shared" si="704"/>
        <v/>
      </c>
      <c r="BKV102" s="3" t="str">
        <f t="shared" si="705"/>
        <v/>
      </c>
      <c r="BKX102" s="6">
        <v>34424</v>
      </c>
      <c r="BKY102" s="1">
        <v>12.531000000000001</v>
      </c>
      <c r="BKZ102" s="1">
        <v>23823600</v>
      </c>
      <c r="BLA102" s="3">
        <f t="shared" si="706"/>
        <v>298533531.60000002</v>
      </c>
      <c r="BLC102" s="6">
        <v>34424</v>
      </c>
      <c r="BLD102" s="1">
        <v>8.9375</v>
      </c>
      <c r="BLE102" s="1">
        <v>114811200</v>
      </c>
      <c r="BLF102" s="3">
        <f t="shared" si="707"/>
        <v>1026125100</v>
      </c>
      <c r="BLK102" s="3" t="str">
        <f t="shared" si="708"/>
        <v/>
      </c>
      <c r="BLM102" s="6">
        <v>34424</v>
      </c>
      <c r="BLN102" s="1">
        <v>4.1666999999999996</v>
      </c>
      <c r="BLO102" s="1">
        <v>215986800</v>
      </c>
      <c r="BLP102" s="3">
        <f t="shared" si="709"/>
        <v>899952199.55999994</v>
      </c>
      <c r="BLR102" s="6">
        <v>34424</v>
      </c>
      <c r="BLS102" s="1">
        <v>1.9531000000000001</v>
      </c>
      <c r="BLT102" s="1">
        <v>272144800</v>
      </c>
      <c r="BLU102" s="3">
        <f t="shared" si="710"/>
        <v>531526008.88</v>
      </c>
      <c r="BLZ102" s="3" t="str">
        <f t="shared" si="711"/>
        <v/>
      </c>
      <c r="BME102" s="3" t="str">
        <f t="shared" si="712"/>
        <v/>
      </c>
      <c r="BMJ102" s="3" t="str">
        <f t="shared" si="713"/>
        <v/>
      </c>
      <c r="BML102" s="6">
        <v>34424</v>
      </c>
      <c r="BMM102" s="1">
        <v>4.5138999999999996</v>
      </c>
      <c r="BMN102" s="1">
        <v>91026900</v>
      </c>
      <c r="BMO102" s="3">
        <f t="shared" si="714"/>
        <v>410886323.90999997</v>
      </c>
      <c r="BMQ102" s="6">
        <v>34424</v>
      </c>
      <c r="BMR102" s="1">
        <v>8.4375</v>
      </c>
      <c r="BMS102" s="1">
        <v>109966000</v>
      </c>
      <c r="BMT102" s="3">
        <f t="shared" si="715"/>
        <v>927838125</v>
      </c>
      <c r="BMY102" s="3" t="str">
        <f t="shared" si="716"/>
        <v/>
      </c>
      <c r="BND102" s="3" t="str">
        <f t="shared" si="717"/>
        <v/>
      </c>
      <c r="BNF102" s="6">
        <v>34424</v>
      </c>
      <c r="BNG102" s="1">
        <v>29</v>
      </c>
      <c r="BNH102" s="1">
        <v>36718200</v>
      </c>
      <c r="BNI102" s="3">
        <f t="shared" si="718"/>
        <v>1064827800</v>
      </c>
      <c r="BNN102" s="3" t="str">
        <f t="shared" si="719"/>
        <v/>
      </c>
      <c r="BNP102" s="6">
        <v>34424</v>
      </c>
      <c r="BNQ102" s="1">
        <v>10.333299999999999</v>
      </c>
      <c r="BNR102" s="1">
        <v>72290400</v>
      </c>
      <c r="BNS102" s="3">
        <f t="shared" si="720"/>
        <v>746998390.31999993</v>
      </c>
      <c r="BNX102" s="3" t="str">
        <f t="shared" si="721"/>
        <v/>
      </c>
      <c r="BNZ102" s="6">
        <v>34424</v>
      </c>
      <c r="BOA102" s="1">
        <v>6.5625</v>
      </c>
      <c r="BOB102" s="1">
        <v>385535200</v>
      </c>
      <c r="BOC102" s="3">
        <f t="shared" si="722"/>
        <v>2530074750</v>
      </c>
      <c r="BOH102" s="3" t="str">
        <f t="shared" si="723"/>
        <v/>
      </c>
      <c r="BOJ102" s="6">
        <v>34424</v>
      </c>
      <c r="BOK102" s="1">
        <v>3.6372</v>
      </c>
      <c r="BOL102" s="1">
        <v>420557600</v>
      </c>
      <c r="BOM102" s="3">
        <f t="shared" si="724"/>
        <v>1529652102.72</v>
      </c>
      <c r="BOR102" s="3" t="str">
        <f t="shared" si="725"/>
        <v/>
      </c>
      <c r="BOW102" s="3" t="str">
        <f t="shared" si="726"/>
        <v/>
      </c>
      <c r="BPB102" s="3" t="str">
        <f t="shared" si="727"/>
        <v/>
      </c>
      <c r="BPG102" s="3" t="str">
        <f t="shared" si="728"/>
        <v/>
      </c>
      <c r="BPI102" s="6">
        <v>34424</v>
      </c>
      <c r="BPJ102" s="1">
        <v>1.3271999999999999</v>
      </c>
      <c r="BPK102" s="1">
        <v>413334900</v>
      </c>
      <c r="BPL102" s="3">
        <f t="shared" si="729"/>
        <v>548578079.27999997</v>
      </c>
      <c r="BPQ102" s="3" t="str">
        <f t="shared" si="730"/>
        <v/>
      </c>
      <c r="BPS102" s="6">
        <v>34424</v>
      </c>
      <c r="BPT102" s="1">
        <v>2.7812999999999999</v>
      </c>
      <c r="BPU102" s="1">
        <v>1009502400</v>
      </c>
      <c r="BPV102" s="3">
        <f t="shared" si="731"/>
        <v>2807729025.1199999</v>
      </c>
      <c r="BQA102" s="3" t="str">
        <f t="shared" si="732"/>
        <v/>
      </c>
      <c r="BQF102" s="3" t="str">
        <f t="shared" si="733"/>
        <v/>
      </c>
      <c r="BQK102" s="3" t="str">
        <f t="shared" si="734"/>
        <v/>
      </c>
      <c r="BQM102" s="6">
        <v>34424</v>
      </c>
      <c r="BQN102" s="1">
        <v>3.0695000000000001</v>
      </c>
      <c r="BQO102" s="1">
        <v>599315923</v>
      </c>
      <c r="BQP102" s="3">
        <f t="shared" si="735"/>
        <v>1839600225.6485</v>
      </c>
      <c r="BQU102" s="3" t="str">
        <f t="shared" si="736"/>
        <v/>
      </c>
      <c r="BQW102" s="6">
        <v>34424</v>
      </c>
      <c r="BQX102" s="1">
        <v>0.33589999999999998</v>
      </c>
      <c r="BQY102" s="1">
        <v>148825600</v>
      </c>
      <c r="BQZ102" s="3">
        <f t="shared" si="737"/>
        <v>49990519.039999999</v>
      </c>
      <c r="BRE102" s="3" t="str">
        <f t="shared" si="738"/>
        <v/>
      </c>
      <c r="BRG102" s="6">
        <v>34424</v>
      </c>
      <c r="BRH102" s="1">
        <v>1.9028</v>
      </c>
      <c r="BRI102" s="1">
        <v>4632679800</v>
      </c>
      <c r="BRJ102" s="3">
        <f t="shared" si="739"/>
        <v>8815063123.4400005</v>
      </c>
      <c r="BRL102" s="6">
        <v>34424</v>
      </c>
      <c r="BRM102" s="1">
        <v>4.2187999999999999</v>
      </c>
      <c r="BRN102" s="1">
        <v>5063433600</v>
      </c>
      <c r="BRO102" s="3">
        <f t="shared" si="740"/>
        <v>21361613671.68</v>
      </c>
      <c r="BRQ102" s="6">
        <v>34424</v>
      </c>
      <c r="BRR102" s="1">
        <v>1.5864</v>
      </c>
      <c r="BRS102" s="1">
        <v>3076748550</v>
      </c>
      <c r="BRT102" s="3">
        <f t="shared" si="741"/>
        <v>4880953899.7200003</v>
      </c>
      <c r="BRV102" s="6">
        <v>34424</v>
      </c>
      <c r="BRW102" s="1">
        <v>21</v>
      </c>
      <c r="BRX102" s="1">
        <v>153929200</v>
      </c>
      <c r="BRY102" s="3">
        <f t="shared" si="742"/>
        <v>3232513200</v>
      </c>
      <c r="BSD102" s="3" t="str">
        <f t="shared" si="743"/>
        <v/>
      </c>
      <c r="BSF102" s="6">
        <v>34424</v>
      </c>
      <c r="BSG102" s="1">
        <v>5.9687999999999999</v>
      </c>
      <c r="BSH102" s="1">
        <v>174776400</v>
      </c>
      <c r="BSI102" s="3">
        <f t="shared" si="744"/>
        <v>1043205376.3199999</v>
      </c>
      <c r="BSN102" s="3" t="str">
        <f t="shared" si="745"/>
        <v/>
      </c>
      <c r="BSS102" s="3" t="str">
        <f t="shared" si="746"/>
        <v/>
      </c>
      <c r="BSU102" s="6">
        <v>34424</v>
      </c>
      <c r="BSV102" s="1">
        <v>1.1875</v>
      </c>
      <c r="BSW102" s="1">
        <v>4376276800</v>
      </c>
      <c r="BSX102" s="3">
        <f t="shared" si="747"/>
        <v>5196828700</v>
      </c>
    </row>
    <row r="103" spans="5:1020 1025:1870" x14ac:dyDescent="0.2">
      <c r="E103" s="3" t="str">
        <f t="shared" si="374"/>
        <v/>
      </c>
      <c r="J103" s="3" t="str">
        <f t="shared" si="375"/>
        <v/>
      </c>
      <c r="O103" s="3" t="str">
        <f t="shared" si="376"/>
        <v/>
      </c>
      <c r="T103" s="3" t="str">
        <f t="shared" si="377"/>
        <v/>
      </c>
      <c r="Y103" s="3" t="str">
        <f t="shared" si="378"/>
        <v/>
      </c>
      <c r="AD103" s="3" t="str">
        <f t="shared" si="379"/>
        <v/>
      </c>
      <c r="AI103" s="3" t="str">
        <f t="shared" si="380"/>
        <v/>
      </c>
      <c r="AN103" s="3" t="str">
        <f t="shared" si="381"/>
        <v/>
      </c>
      <c r="AS103" s="3" t="str">
        <f t="shared" si="382"/>
        <v/>
      </c>
      <c r="AX103" s="3" t="str">
        <f t="shared" si="383"/>
        <v/>
      </c>
      <c r="BC103" s="3" t="str">
        <f t="shared" si="384"/>
        <v/>
      </c>
      <c r="BH103" s="3" t="str">
        <f t="shared" si="385"/>
        <v/>
      </c>
      <c r="BM103" s="3" t="str">
        <f t="shared" si="386"/>
        <v/>
      </c>
      <c r="BR103" s="3" t="str">
        <f t="shared" si="387"/>
        <v/>
      </c>
      <c r="BW103" s="3" t="str">
        <f t="shared" si="388"/>
        <v/>
      </c>
      <c r="CB103" s="3" t="str">
        <f t="shared" si="389"/>
        <v/>
      </c>
      <c r="CG103" s="3" t="str">
        <f t="shared" si="390"/>
        <v/>
      </c>
      <c r="CL103" s="3" t="str">
        <f t="shared" si="391"/>
        <v/>
      </c>
      <c r="CQ103" s="3" t="str">
        <f t="shared" si="392"/>
        <v/>
      </c>
      <c r="CV103" s="3" t="str">
        <f t="shared" si="393"/>
        <v/>
      </c>
      <c r="DA103" s="3" t="str">
        <f t="shared" si="394"/>
        <v/>
      </c>
      <c r="DF103" s="3" t="str">
        <f t="shared" si="395"/>
        <v/>
      </c>
      <c r="DK103" s="3" t="str">
        <f t="shared" si="396"/>
        <v/>
      </c>
      <c r="DP103" s="3" t="str">
        <f t="shared" si="397"/>
        <v/>
      </c>
      <c r="DU103" s="3" t="str">
        <f t="shared" si="398"/>
        <v/>
      </c>
      <c r="DZ103" s="3" t="str">
        <f t="shared" si="399"/>
        <v/>
      </c>
      <c r="EE103" s="3" t="str">
        <f t="shared" si="400"/>
        <v/>
      </c>
      <c r="EG103" s="6">
        <v>34334</v>
      </c>
      <c r="EH103" s="1">
        <v>2219.9996000000001</v>
      </c>
      <c r="EI103" s="1">
        <v>19469</v>
      </c>
      <c r="EJ103" s="3">
        <f t="shared" si="401"/>
        <v>43221172.212400004</v>
      </c>
      <c r="EO103" s="3" t="str">
        <f t="shared" si="402"/>
        <v/>
      </c>
      <c r="ET103" s="3" t="str">
        <f t="shared" si="403"/>
        <v/>
      </c>
      <c r="EY103" s="3" t="str">
        <f t="shared" si="404"/>
        <v/>
      </c>
      <c r="FD103" s="3" t="str">
        <f t="shared" si="405"/>
        <v/>
      </c>
      <c r="FI103" s="3" t="str">
        <f t="shared" si="406"/>
        <v/>
      </c>
      <c r="FN103" s="3" t="str">
        <f t="shared" si="407"/>
        <v/>
      </c>
      <c r="FS103" s="3" t="str">
        <f t="shared" si="408"/>
        <v/>
      </c>
      <c r="FX103" s="3" t="str">
        <f t="shared" si="409"/>
        <v/>
      </c>
      <c r="GC103" s="3" t="str">
        <f t="shared" si="410"/>
        <v/>
      </c>
      <c r="GH103" s="3" t="str">
        <f t="shared" si="411"/>
        <v/>
      </c>
      <c r="GM103" s="3" t="str">
        <f t="shared" si="412"/>
        <v/>
      </c>
      <c r="GR103" s="3" t="str">
        <f t="shared" si="413"/>
        <v/>
      </c>
      <c r="GW103" s="3" t="str">
        <f t="shared" si="414"/>
        <v/>
      </c>
      <c r="HB103" s="3" t="str">
        <f t="shared" si="415"/>
        <v/>
      </c>
      <c r="HG103" s="3" t="str">
        <f t="shared" si="416"/>
        <v/>
      </c>
      <c r="HL103" s="3" t="str">
        <f t="shared" si="417"/>
        <v/>
      </c>
      <c r="HN103" s="6">
        <v>34334</v>
      </c>
      <c r="HO103" s="1">
        <v>4.5</v>
      </c>
      <c r="HP103" s="1">
        <v>514200</v>
      </c>
      <c r="HQ103" s="3">
        <f t="shared" si="418"/>
        <v>2313900</v>
      </c>
      <c r="HV103" s="3" t="str">
        <f t="shared" si="419"/>
        <v/>
      </c>
      <c r="IA103" s="3" t="str">
        <f t="shared" si="420"/>
        <v/>
      </c>
      <c r="IF103" s="3" t="str">
        <f t="shared" si="421"/>
        <v/>
      </c>
      <c r="IK103" s="3" t="str">
        <f t="shared" si="422"/>
        <v/>
      </c>
      <c r="IP103" s="3" t="str">
        <f t="shared" si="423"/>
        <v/>
      </c>
      <c r="IU103" s="3" t="str">
        <f t="shared" si="424"/>
        <v/>
      </c>
      <c r="IZ103" s="3" t="str">
        <f t="shared" si="425"/>
        <v/>
      </c>
      <c r="JE103" s="3" t="str">
        <f t="shared" si="426"/>
        <v/>
      </c>
      <c r="JJ103" s="3" t="str">
        <f t="shared" si="427"/>
        <v/>
      </c>
      <c r="JO103" s="3" t="str">
        <f t="shared" si="428"/>
        <v/>
      </c>
      <c r="JT103" s="3" t="str">
        <f t="shared" si="429"/>
        <v/>
      </c>
      <c r="JY103" s="3" t="str">
        <f t="shared" si="430"/>
        <v/>
      </c>
      <c r="KA103" s="6">
        <v>33144</v>
      </c>
      <c r="KB103" s="1">
        <v>3.75</v>
      </c>
      <c r="KC103" s="1">
        <v>140200</v>
      </c>
      <c r="KD103" s="3">
        <f t="shared" si="431"/>
        <v>525750</v>
      </c>
      <c r="KI103" s="3" t="str">
        <f t="shared" si="432"/>
        <v/>
      </c>
      <c r="KN103" s="3" t="str">
        <f t="shared" si="433"/>
        <v/>
      </c>
      <c r="KS103" s="3" t="str">
        <f t="shared" si="434"/>
        <v/>
      </c>
      <c r="KX103" s="3" t="str">
        <f t="shared" si="435"/>
        <v/>
      </c>
      <c r="LC103" s="3" t="str">
        <f t="shared" si="436"/>
        <v/>
      </c>
      <c r="LH103" s="3" t="str">
        <f t="shared" si="437"/>
        <v/>
      </c>
      <c r="LM103" s="3" t="str">
        <f t="shared" si="438"/>
        <v/>
      </c>
      <c r="LO103" s="6">
        <v>32780</v>
      </c>
      <c r="LP103" s="1">
        <v>37.5</v>
      </c>
      <c r="LQ103" s="1">
        <v>24215</v>
      </c>
      <c r="LR103" s="3">
        <f t="shared" si="439"/>
        <v>908062.5</v>
      </c>
      <c r="LW103" s="3" t="str">
        <f t="shared" si="440"/>
        <v/>
      </c>
      <c r="MB103" s="3" t="str">
        <f t="shared" si="441"/>
        <v/>
      </c>
      <c r="MG103" s="3" t="str">
        <f t="shared" si="442"/>
        <v/>
      </c>
      <c r="ML103" s="3" t="str">
        <f t="shared" si="443"/>
        <v/>
      </c>
      <c r="MQ103" s="3" t="str">
        <f t="shared" si="444"/>
        <v/>
      </c>
      <c r="MV103" s="3" t="str">
        <f t="shared" si="445"/>
        <v/>
      </c>
      <c r="NA103" s="3" t="str">
        <f t="shared" si="446"/>
        <v/>
      </c>
      <c r="NF103" s="3" t="str">
        <f t="shared" si="447"/>
        <v/>
      </c>
      <c r="NK103" s="3" t="str">
        <f t="shared" si="448"/>
        <v/>
      </c>
      <c r="NP103" s="3" t="str">
        <f t="shared" si="449"/>
        <v/>
      </c>
      <c r="NU103" s="3" t="str">
        <f t="shared" si="450"/>
        <v/>
      </c>
      <c r="NZ103" s="3" t="str">
        <f t="shared" si="451"/>
        <v/>
      </c>
      <c r="OB103" s="6">
        <v>34334</v>
      </c>
      <c r="OC103" s="1">
        <v>6.75</v>
      </c>
      <c r="OD103" s="1">
        <v>120500</v>
      </c>
      <c r="OE103" s="3">
        <f t="shared" si="452"/>
        <v>813375</v>
      </c>
      <c r="OJ103" s="3" t="str">
        <f t="shared" si="453"/>
        <v/>
      </c>
      <c r="OO103" s="3" t="str">
        <f t="shared" si="454"/>
        <v/>
      </c>
      <c r="OQ103" s="6">
        <v>34334</v>
      </c>
      <c r="OR103" s="1">
        <v>1589.9999</v>
      </c>
      <c r="OS103" s="1">
        <v>6674</v>
      </c>
      <c r="OT103" s="3">
        <f t="shared" si="455"/>
        <v>10611659.332599999</v>
      </c>
      <c r="OY103" s="3" t="str">
        <f t="shared" si="456"/>
        <v/>
      </c>
      <c r="PD103" s="3" t="str">
        <f t="shared" si="457"/>
        <v/>
      </c>
      <c r="PI103" s="3" t="str">
        <f t="shared" si="458"/>
        <v/>
      </c>
      <c r="PN103" s="3" t="str">
        <f t="shared" si="459"/>
        <v/>
      </c>
      <c r="PS103" s="3" t="str">
        <f t="shared" si="460"/>
        <v/>
      </c>
      <c r="PX103" s="3" t="str">
        <f t="shared" si="461"/>
        <v/>
      </c>
      <c r="QC103" s="3" t="str">
        <f t="shared" si="462"/>
        <v/>
      </c>
      <c r="QE103" s="6">
        <v>34334</v>
      </c>
      <c r="QF103" s="1">
        <v>2.625</v>
      </c>
      <c r="QG103" s="1">
        <v>234700</v>
      </c>
      <c r="QH103" s="3">
        <f t="shared" si="463"/>
        <v>616087.5</v>
      </c>
      <c r="QM103" s="3" t="str">
        <f t="shared" si="464"/>
        <v/>
      </c>
      <c r="QR103" s="3" t="str">
        <f t="shared" si="465"/>
        <v/>
      </c>
      <c r="QW103" s="3" t="str">
        <f t="shared" si="466"/>
        <v/>
      </c>
      <c r="RB103" s="3" t="str">
        <f t="shared" si="467"/>
        <v/>
      </c>
      <c r="RG103" s="3" t="str">
        <f t="shared" si="468"/>
        <v/>
      </c>
      <c r="RL103" s="3" t="str">
        <f t="shared" si="469"/>
        <v/>
      </c>
      <c r="RQ103" s="3" t="str">
        <f t="shared" si="470"/>
        <v/>
      </c>
      <c r="RV103" s="3" t="str">
        <f t="shared" si="471"/>
        <v/>
      </c>
      <c r="SA103" s="3" t="str">
        <f t="shared" si="472"/>
        <v/>
      </c>
      <c r="SF103" s="3" t="str">
        <f t="shared" si="473"/>
        <v/>
      </c>
      <c r="SK103" s="3" t="str">
        <f t="shared" si="474"/>
        <v/>
      </c>
      <c r="SP103" s="3" t="str">
        <f t="shared" si="475"/>
        <v/>
      </c>
      <c r="SU103" s="3" t="str">
        <f t="shared" si="476"/>
        <v/>
      </c>
      <c r="SZ103" s="3" t="str">
        <f t="shared" si="477"/>
        <v/>
      </c>
      <c r="TE103" s="3" t="str">
        <f t="shared" si="478"/>
        <v/>
      </c>
      <c r="TJ103" s="3" t="str">
        <f t="shared" si="479"/>
        <v/>
      </c>
      <c r="TO103" s="3" t="str">
        <f t="shared" si="480"/>
        <v/>
      </c>
      <c r="TT103" s="3" t="str">
        <f t="shared" si="481"/>
        <v/>
      </c>
      <c r="TY103" s="3" t="str">
        <f t="shared" si="482"/>
        <v/>
      </c>
      <c r="UD103" s="3" t="str">
        <f t="shared" si="483"/>
        <v/>
      </c>
      <c r="UI103" s="3" t="str">
        <f t="shared" si="484"/>
        <v/>
      </c>
      <c r="UN103" s="3" t="str">
        <f t="shared" si="485"/>
        <v/>
      </c>
      <c r="US103" s="3" t="str">
        <f t="shared" si="486"/>
        <v/>
      </c>
      <c r="UX103" s="3" t="str">
        <f t="shared" si="487"/>
        <v/>
      </c>
      <c r="VC103" s="3" t="str">
        <f t="shared" si="488"/>
        <v/>
      </c>
      <c r="VH103" s="3" t="str">
        <f t="shared" si="489"/>
        <v/>
      </c>
      <c r="VM103" s="3" t="str">
        <f t="shared" si="490"/>
        <v/>
      </c>
      <c r="VO103" s="6">
        <v>34334</v>
      </c>
      <c r="VP103" s="1">
        <v>1093.75</v>
      </c>
      <c r="VQ103" s="1">
        <v>3410</v>
      </c>
      <c r="VR103" s="3">
        <f t="shared" si="491"/>
        <v>3729687.5</v>
      </c>
      <c r="VW103" s="3" t="str">
        <f t="shared" si="492"/>
        <v/>
      </c>
      <c r="WB103" s="3" t="str">
        <f t="shared" si="493"/>
        <v/>
      </c>
      <c r="WG103" s="3" t="str">
        <f t="shared" si="494"/>
        <v/>
      </c>
      <c r="WL103" s="3" t="str">
        <f t="shared" si="495"/>
        <v/>
      </c>
      <c r="WQ103" s="3" t="str">
        <f t="shared" si="496"/>
        <v/>
      </c>
      <c r="WV103" s="3" t="str">
        <f t="shared" si="497"/>
        <v/>
      </c>
      <c r="XA103" s="3" t="str">
        <f t="shared" si="498"/>
        <v/>
      </c>
      <c r="XF103" s="3" t="str">
        <f t="shared" si="499"/>
        <v/>
      </c>
      <c r="XK103" s="3" t="str">
        <f t="shared" si="500"/>
        <v/>
      </c>
      <c r="XP103" s="3" t="str">
        <f t="shared" si="501"/>
        <v/>
      </c>
      <c r="XU103" s="3" t="str">
        <f t="shared" si="502"/>
        <v/>
      </c>
      <c r="XW103" s="6">
        <v>34334</v>
      </c>
      <c r="XX103" s="1">
        <v>4300</v>
      </c>
      <c r="XY103" s="1">
        <v>2706</v>
      </c>
      <c r="XZ103" s="3">
        <f t="shared" si="503"/>
        <v>11635800</v>
      </c>
      <c r="YE103" s="3" t="str">
        <f t="shared" si="504"/>
        <v/>
      </c>
      <c r="YJ103" s="3" t="str">
        <f t="shared" si="505"/>
        <v/>
      </c>
      <c r="YO103" s="3" t="str">
        <f t="shared" si="506"/>
        <v/>
      </c>
      <c r="YT103" s="3" t="str">
        <f t="shared" si="507"/>
        <v/>
      </c>
      <c r="YY103" s="3" t="str">
        <f t="shared" si="508"/>
        <v/>
      </c>
      <c r="ZD103" s="3" t="str">
        <f t="shared" si="509"/>
        <v/>
      </c>
      <c r="ZI103" s="3" t="str">
        <f t="shared" si="510"/>
        <v/>
      </c>
      <c r="ZN103" s="3" t="str">
        <f t="shared" si="511"/>
        <v/>
      </c>
      <c r="ZS103" s="3" t="str">
        <f t="shared" si="512"/>
        <v/>
      </c>
      <c r="ZX103" s="3" t="str">
        <f t="shared" si="513"/>
        <v/>
      </c>
      <c r="AAC103" s="3" t="str">
        <f t="shared" si="514"/>
        <v/>
      </c>
      <c r="AAH103" s="3" t="str">
        <f t="shared" si="515"/>
        <v/>
      </c>
      <c r="AAM103" s="3" t="str">
        <f t="shared" si="516"/>
        <v/>
      </c>
      <c r="AAR103" s="3" t="str">
        <f t="shared" si="517"/>
        <v/>
      </c>
      <c r="AAW103" s="3" t="str">
        <f t="shared" si="518"/>
        <v/>
      </c>
      <c r="ABB103" s="3" t="str">
        <f t="shared" si="519"/>
        <v/>
      </c>
      <c r="ABG103" s="3" t="str">
        <f t="shared" si="520"/>
        <v/>
      </c>
      <c r="ABL103" s="3" t="str">
        <f t="shared" si="521"/>
        <v/>
      </c>
      <c r="ABQ103" s="3" t="str">
        <f t="shared" si="522"/>
        <v/>
      </c>
      <c r="ABV103" s="3" t="str">
        <f t="shared" si="523"/>
        <v/>
      </c>
      <c r="ACA103" s="3" t="str">
        <f t="shared" si="524"/>
        <v/>
      </c>
      <c r="ACF103" s="3" t="str">
        <f t="shared" si="525"/>
        <v/>
      </c>
      <c r="ACK103" s="3" t="str">
        <f t="shared" si="526"/>
        <v/>
      </c>
      <c r="ACP103" s="3" t="str">
        <f t="shared" si="527"/>
        <v/>
      </c>
      <c r="ACU103" s="3" t="str">
        <f t="shared" si="528"/>
        <v/>
      </c>
      <c r="ACZ103" s="3" t="str">
        <f t="shared" si="529"/>
        <v/>
      </c>
      <c r="ADB103" s="6">
        <v>34334</v>
      </c>
      <c r="ADC103" s="1">
        <v>15.25</v>
      </c>
      <c r="ADD103" s="1">
        <v>14823100</v>
      </c>
      <c r="ADE103" s="3">
        <f t="shared" si="530"/>
        <v>226052275</v>
      </c>
      <c r="ADJ103" s="3" t="str">
        <f t="shared" si="531"/>
        <v/>
      </c>
      <c r="ADO103" s="3" t="str">
        <f t="shared" si="532"/>
        <v/>
      </c>
      <c r="ADT103" s="3" t="str">
        <f t="shared" si="533"/>
        <v/>
      </c>
      <c r="ADY103" s="3" t="str">
        <f t="shared" si="534"/>
        <v/>
      </c>
      <c r="AED103" s="3" t="str">
        <f t="shared" si="535"/>
        <v/>
      </c>
      <c r="AEI103" s="3" t="str">
        <f t="shared" si="536"/>
        <v/>
      </c>
      <c r="AEN103" s="3" t="str">
        <f t="shared" si="537"/>
        <v/>
      </c>
      <c r="AES103" s="3" t="str">
        <f t="shared" si="538"/>
        <v/>
      </c>
      <c r="AEX103" s="3" t="str">
        <f t="shared" si="539"/>
        <v/>
      </c>
      <c r="AFC103" s="3" t="str">
        <f t="shared" si="540"/>
        <v/>
      </c>
      <c r="AFH103" s="3" t="str">
        <f t="shared" si="541"/>
        <v/>
      </c>
      <c r="AFM103" s="3" t="str">
        <f t="shared" si="542"/>
        <v/>
      </c>
      <c r="AFR103" s="3" t="str">
        <f t="shared" si="543"/>
        <v/>
      </c>
      <c r="AFW103" s="3" t="str">
        <f t="shared" si="544"/>
        <v/>
      </c>
      <c r="AGB103" s="3" t="str">
        <f t="shared" si="545"/>
        <v/>
      </c>
      <c r="AGG103" s="3" t="str">
        <f t="shared" si="546"/>
        <v/>
      </c>
      <c r="AGL103" s="3" t="str">
        <f t="shared" si="547"/>
        <v/>
      </c>
      <c r="AGQ103" s="3" t="str">
        <f t="shared" si="548"/>
        <v/>
      </c>
      <c r="AGV103" s="3" t="str">
        <f t="shared" si="549"/>
        <v/>
      </c>
      <c r="AHA103" s="3" t="str">
        <f t="shared" si="550"/>
        <v/>
      </c>
      <c r="AHF103" s="3" t="str">
        <f t="shared" si="551"/>
        <v/>
      </c>
      <c r="AHK103" s="3" t="str">
        <f t="shared" si="552"/>
        <v/>
      </c>
      <c r="AHP103" s="3" t="str">
        <f t="shared" si="553"/>
        <v/>
      </c>
      <c r="AHU103" s="3" t="str">
        <f t="shared" si="554"/>
        <v/>
      </c>
      <c r="AHZ103" s="3" t="str">
        <f t="shared" si="555"/>
        <v/>
      </c>
      <c r="AIE103" s="3" t="str">
        <f t="shared" si="556"/>
        <v/>
      </c>
      <c r="AIJ103" s="3" t="str">
        <f t="shared" si="557"/>
        <v/>
      </c>
      <c r="AIO103" s="3" t="str">
        <f t="shared" si="558"/>
        <v/>
      </c>
      <c r="AIT103" s="3" t="str">
        <f t="shared" si="559"/>
        <v/>
      </c>
      <c r="AIY103" s="3" t="str">
        <f t="shared" si="560"/>
        <v/>
      </c>
      <c r="AJD103" s="3" t="str">
        <f t="shared" si="561"/>
        <v/>
      </c>
      <c r="AJI103" s="3" t="str">
        <f t="shared" si="562"/>
        <v/>
      </c>
      <c r="AJN103" s="3" t="str">
        <f t="shared" si="563"/>
        <v/>
      </c>
      <c r="AJS103" s="3" t="str">
        <f t="shared" si="564"/>
        <v/>
      </c>
      <c r="AJX103" s="3" t="str">
        <f t="shared" si="565"/>
        <v/>
      </c>
      <c r="AKC103" s="3" t="str">
        <f t="shared" si="566"/>
        <v/>
      </c>
      <c r="AKH103" s="3" t="str">
        <f t="shared" si="567"/>
        <v/>
      </c>
      <c r="AKM103" s="3" t="str">
        <f t="shared" si="568"/>
        <v/>
      </c>
      <c r="AKR103" s="3" t="str">
        <f t="shared" si="569"/>
        <v/>
      </c>
      <c r="AKW103" s="3" t="str">
        <f t="shared" si="570"/>
        <v/>
      </c>
      <c r="ALB103" s="3" t="str">
        <f t="shared" si="571"/>
        <v/>
      </c>
      <c r="ALG103" s="3" t="str">
        <f t="shared" si="572"/>
        <v/>
      </c>
      <c r="ALI103" s="6">
        <v>34334</v>
      </c>
      <c r="ALJ103" s="1">
        <v>23</v>
      </c>
      <c r="ALK103" s="1">
        <v>15161000</v>
      </c>
      <c r="ALL103" s="3">
        <f t="shared" si="573"/>
        <v>348703000</v>
      </c>
      <c r="ALQ103" s="3" t="str">
        <f t="shared" si="574"/>
        <v/>
      </c>
      <c r="ALV103" s="3" t="str">
        <f t="shared" si="575"/>
        <v/>
      </c>
      <c r="AMA103" s="3" t="str">
        <f t="shared" si="576"/>
        <v/>
      </c>
      <c r="AMF103" s="3" t="str">
        <f t="shared" si="577"/>
        <v/>
      </c>
      <c r="AMK103" s="3" t="str">
        <f t="shared" si="578"/>
        <v/>
      </c>
      <c r="AMP103" s="3" t="str">
        <f t="shared" si="579"/>
        <v/>
      </c>
      <c r="AMU103" s="3" t="str">
        <f t="shared" si="580"/>
        <v/>
      </c>
      <c r="AMZ103" s="3" t="str">
        <f t="shared" si="581"/>
        <v/>
      </c>
      <c r="ANB103" s="6">
        <v>34334</v>
      </c>
      <c r="ANC103" s="1">
        <v>0.875</v>
      </c>
      <c r="AND103" s="1">
        <v>207800</v>
      </c>
      <c r="ANE103" s="3">
        <f t="shared" si="582"/>
        <v>181825</v>
      </c>
      <c r="ANJ103" s="3" t="str">
        <f t="shared" si="583"/>
        <v/>
      </c>
      <c r="ANO103" s="3" t="str">
        <f t="shared" si="584"/>
        <v/>
      </c>
      <c r="ANT103" s="3" t="str">
        <f t="shared" si="585"/>
        <v/>
      </c>
      <c r="ANY103" s="3" t="str">
        <f t="shared" si="586"/>
        <v/>
      </c>
      <c r="AOD103" s="3" t="str">
        <f t="shared" si="587"/>
        <v/>
      </c>
      <c r="AOI103" s="3" t="str">
        <f t="shared" si="588"/>
        <v/>
      </c>
      <c r="AOK103" s="6">
        <v>34334</v>
      </c>
      <c r="AOL103" s="1">
        <v>420</v>
      </c>
      <c r="AOM103" s="1">
        <v>46121</v>
      </c>
      <c r="AON103" s="3">
        <f t="shared" si="589"/>
        <v>19370820</v>
      </c>
      <c r="AOS103" s="3" t="str">
        <f t="shared" si="590"/>
        <v/>
      </c>
      <c r="AOX103" s="3" t="str">
        <f t="shared" si="591"/>
        <v/>
      </c>
      <c r="APC103" s="3" t="str">
        <f t="shared" si="592"/>
        <v/>
      </c>
      <c r="APH103" s="3" t="str">
        <f t="shared" si="593"/>
        <v/>
      </c>
      <c r="APM103" s="3" t="str">
        <f t="shared" si="594"/>
        <v/>
      </c>
      <c r="APR103" s="3" t="str">
        <f t="shared" si="595"/>
        <v/>
      </c>
      <c r="APW103" s="3" t="str">
        <f t="shared" si="596"/>
        <v/>
      </c>
      <c r="AQB103" s="3" t="str">
        <f t="shared" si="597"/>
        <v/>
      </c>
      <c r="AQG103" s="3" t="str">
        <f t="shared" si="598"/>
        <v/>
      </c>
      <c r="AQL103" s="3" t="str">
        <f t="shared" si="599"/>
        <v/>
      </c>
      <c r="AQQ103" s="3" t="str">
        <f t="shared" si="600"/>
        <v/>
      </c>
      <c r="AQS103" s="6">
        <v>34334</v>
      </c>
      <c r="AQT103" s="1">
        <v>7</v>
      </c>
      <c r="AQU103" s="1">
        <v>590100</v>
      </c>
      <c r="AQV103" s="3">
        <f t="shared" si="601"/>
        <v>4130700</v>
      </c>
      <c r="ARA103" s="3" t="str">
        <f t="shared" si="602"/>
        <v/>
      </c>
      <c r="ARF103" s="3" t="str">
        <f t="shared" si="603"/>
        <v/>
      </c>
      <c r="ARK103" s="3" t="str">
        <f t="shared" si="604"/>
        <v/>
      </c>
      <c r="ARP103" s="3" t="str">
        <f t="shared" si="605"/>
        <v/>
      </c>
      <c r="ARU103" s="3" t="str">
        <f t="shared" si="606"/>
        <v/>
      </c>
      <c r="ARZ103" s="3" t="str">
        <f t="shared" si="607"/>
        <v/>
      </c>
      <c r="ASE103" s="3" t="str">
        <f t="shared" si="608"/>
        <v/>
      </c>
      <c r="ASJ103" s="3" t="str">
        <f t="shared" si="609"/>
        <v/>
      </c>
      <c r="ASO103" s="3" t="str">
        <f t="shared" si="610"/>
        <v/>
      </c>
      <c r="AST103" s="3" t="str">
        <f t="shared" si="611"/>
        <v/>
      </c>
      <c r="ASY103" s="3" t="str">
        <f t="shared" si="612"/>
        <v/>
      </c>
      <c r="ATD103" s="3" t="str">
        <f t="shared" si="613"/>
        <v/>
      </c>
      <c r="ATI103" s="3" t="str">
        <f t="shared" si="614"/>
        <v/>
      </c>
      <c r="ATN103" s="3" t="str">
        <f t="shared" si="615"/>
        <v/>
      </c>
      <c r="ATS103" s="3" t="str">
        <f t="shared" si="616"/>
        <v/>
      </c>
      <c r="ATX103" s="3" t="str">
        <f t="shared" si="617"/>
        <v/>
      </c>
      <c r="ATZ103" s="6">
        <v>34334</v>
      </c>
      <c r="AUA103" s="1">
        <v>6.6458000000000004</v>
      </c>
      <c r="AUB103" s="1">
        <v>268800</v>
      </c>
      <c r="AUC103" s="3">
        <f t="shared" si="618"/>
        <v>1786391.04</v>
      </c>
      <c r="AUH103" s="3" t="str">
        <f t="shared" si="619"/>
        <v/>
      </c>
      <c r="AUM103" s="3" t="str">
        <f t="shared" si="620"/>
        <v/>
      </c>
      <c r="AUR103" s="3" t="str">
        <f t="shared" si="621"/>
        <v/>
      </c>
      <c r="AUW103" s="3" t="str">
        <f t="shared" si="622"/>
        <v/>
      </c>
      <c r="AVB103" s="3" t="str">
        <f t="shared" si="623"/>
        <v/>
      </c>
      <c r="AVG103" s="3" t="str">
        <f t="shared" si="624"/>
        <v/>
      </c>
      <c r="AVL103" s="3" t="str">
        <f t="shared" si="625"/>
        <v/>
      </c>
      <c r="AVQ103" s="3" t="str">
        <f t="shared" si="626"/>
        <v/>
      </c>
      <c r="AVV103" s="3" t="str">
        <f t="shared" si="627"/>
        <v/>
      </c>
      <c r="AWA103" s="3" t="str">
        <f t="shared" si="628"/>
        <v/>
      </c>
      <c r="AWF103" s="3" t="str">
        <f t="shared" si="629"/>
        <v/>
      </c>
      <c r="AWK103" s="3" t="str">
        <f t="shared" si="630"/>
        <v/>
      </c>
      <c r="AWP103" s="3" t="str">
        <f t="shared" si="631"/>
        <v/>
      </c>
      <c r="AWU103" s="3" t="str">
        <f t="shared" si="632"/>
        <v/>
      </c>
      <c r="AWZ103" s="3" t="str">
        <f t="shared" si="633"/>
        <v/>
      </c>
      <c r="AXE103" s="3" t="str">
        <f t="shared" si="634"/>
        <v/>
      </c>
      <c r="AXG103" s="6">
        <v>34334</v>
      </c>
      <c r="AXH103" s="1">
        <v>1.3125</v>
      </c>
      <c r="AXI103" s="1">
        <v>6688000</v>
      </c>
      <c r="AXJ103" s="3">
        <f t="shared" si="635"/>
        <v>8778000</v>
      </c>
      <c r="AXO103" s="3" t="str">
        <f t="shared" si="636"/>
        <v/>
      </c>
      <c r="AXT103" s="3" t="str">
        <f t="shared" si="637"/>
        <v/>
      </c>
      <c r="AXY103" s="3" t="str">
        <f t="shared" si="638"/>
        <v/>
      </c>
      <c r="AYD103" s="3" t="str">
        <f t="shared" si="639"/>
        <v/>
      </c>
      <c r="AYF103" s="6">
        <v>34334</v>
      </c>
      <c r="AYG103" s="1">
        <v>4.125</v>
      </c>
      <c r="AYH103" s="1">
        <v>31769200</v>
      </c>
      <c r="AYI103" s="3">
        <f t="shared" si="640"/>
        <v>131047950</v>
      </c>
      <c r="AYN103" s="3" t="str">
        <f t="shared" si="641"/>
        <v/>
      </c>
      <c r="AYP103" s="6">
        <v>34334</v>
      </c>
      <c r="AYQ103" s="1">
        <v>10</v>
      </c>
      <c r="AYR103" s="1">
        <v>509200</v>
      </c>
      <c r="AYS103" s="3">
        <f t="shared" si="642"/>
        <v>5092000</v>
      </c>
      <c r="AYX103" s="3" t="str">
        <f t="shared" si="643"/>
        <v/>
      </c>
      <c r="AYZ103" s="6">
        <v>34334</v>
      </c>
      <c r="AZA103" s="1">
        <v>1.2791999999999999</v>
      </c>
      <c r="AZB103" s="1">
        <v>8999200</v>
      </c>
      <c r="AZC103" s="3">
        <f t="shared" si="644"/>
        <v>11511776.639999999</v>
      </c>
      <c r="AZH103" s="3" t="str">
        <f t="shared" si="645"/>
        <v/>
      </c>
      <c r="AZM103" s="3" t="str">
        <f t="shared" si="646"/>
        <v/>
      </c>
      <c r="AZR103" s="3" t="str">
        <f t="shared" si="647"/>
        <v/>
      </c>
      <c r="AZW103" s="3" t="str">
        <f t="shared" si="648"/>
        <v/>
      </c>
      <c r="BAB103" s="3" t="str">
        <f t="shared" si="649"/>
        <v/>
      </c>
      <c r="BAG103" s="3" t="str">
        <f t="shared" si="650"/>
        <v/>
      </c>
      <c r="BAL103" s="3" t="str">
        <f t="shared" si="651"/>
        <v/>
      </c>
      <c r="BAQ103" s="3" t="str">
        <f t="shared" si="652"/>
        <v/>
      </c>
      <c r="BAV103" s="3" t="str">
        <f t="shared" si="653"/>
        <v/>
      </c>
      <c r="BBA103" s="3" t="str">
        <f t="shared" si="654"/>
        <v/>
      </c>
      <c r="BBF103" s="3" t="str">
        <f t="shared" si="655"/>
        <v/>
      </c>
      <c r="BBK103" s="3" t="str">
        <f t="shared" si="656"/>
        <v/>
      </c>
      <c r="BBP103" s="3" t="str">
        <f t="shared" si="657"/>
        <v/>
      </c>
      <c r="BBU103" s="3" t="str">
        <f t="shared" si="658"/>
        <v/>
      </c>
      <c r="BBW103" s="6">
        <v>34334</v>
      </c>
      <c r="BBX103" s="1">
        <v>10.0312</v>
      </c>
      <c r="BBY103" s="1">
        <v>16009337</v>
      </c>
      <c r="BBZ103" s="3">
        <f t="shared" si="659"/>
        <v>160592861.31439999</v>
      </c>
      <c r="BCE103" s="3" t="str">
        <f t="shared" si="660"/>
        <v/>
      </c>
      <c r="BCJ103" s="3" t="str">
        <f t="shared" si="661"/>
        <v/>
      </c>
      <c r="BCO103" s="3" t="str">
        <f t="shared" si="662"/>
        <v/>
      </c>
      <c r="BCT103" s="3" t="str">
        <f t="shared" si="663"/>
        <v/>
      </c>
      <c r="BCY103" s="3" t="str">
        <f t="shared" si="664"/>
        <v/>
      </c>
      <c r="BDD103" s="3" t="str">
        <f t="shared" si="665"/>
        <v/>
      </c>
      <c r="BDI103" s="3" t="str">
        <f t="shared" si="666"/>
        <v/>
      </c>
      <c r="BDN103" s="3" t="str">
        <f t="shared" si="667"/>
        <v/>
      </c>
      <c r="BDS103" s="3" t="str">
        <f t="shared" si="668"/>
        <v/>
      </c>
      <c r="BDX103" s="3" t="str">
        <f t="shared" si="669"/>
        <v/>
      </c>
      <c r="BDZ103" s="6">
        <v>34334</v>
      </c>
      <c r="BEA103" s="1">
        <v>8.5625</v>
      </c>
      <c r="BEB103" s="1">
        <v>115233200</v>
      </c>
      <c r="BEC103" s="3">
        <f t="shared" si="670"/>
        <v>986684275</v>
      </c>
      <c r="BEH103" s="3" t="str">
        <f t="shared" si="671"/>
        <v/>
      </c>
      <c r="BEM103" s="3" t="str">
        <f t="shared" si="672"/>
        <v/>
      </c>
      <c r="BER103" s="3" t="str">
        <f t="shared" si="673"/>
        <v/>
      </c>
      <c r="BET103" s="6">
        <v>34334</v>
      </c>
      <c r="BEU103" s="1">
        <v>4.5833000000000004</v>
      </c>
      <c r="BEV103" s="1">
        <v>75377700</v>
      </c>
      <c r="BEW103" s="3">
        <f t="shared" si="674"/>
        <v>345478612.41000003</v>
      </c>
      <c r="BEY103" s="6">
        <v>34334</v>
      </c>
      <c r="BEZ103" s="1">
        <v>3.3332999999999999</v>
      </c>
      <c r="BFA103" s="1">
        <v>3062475</v>
      </c>
      <c r="BFB103" s="3">
        <f t="shared" si="675"/>
        <v>10208147.9175</v>
      </c>
      <c r="BFG103" s="3" t="str">
        <f t="shared" si="676"/>
        <v/>
      </c>
      <c r="BFL103" s="3" t="str">
        <f t="shared" si="677"/>
        <v/>
      </c>
      <c r="BFQ103" s="3" t="str">
        <f t="shared" si="678"/>
        <v/>
      </c>
      <c r="BFS103" s="6">
        <v>34334</v>
      </c>
      <c r="BFT103" s="1">
        <v>1.0841000000000001</v>
      </c>
      <c r="BFU103" s="1">
        <v>36190000</v>
      </c>
      <c r="BFV103" s="3">
        <f t="shared" si="679"/>
        <v>39233579</v>
      </c>
      <c r="BGA103" s="3" t="str">
        <f t="shared" si="680"/>
        <v/>
      </c>
      <c r="BGF103" s="3" t="str">
        <f t="shared" si="681"/>
        <v/>
      </c>
      <c r="BGK103" s="3" t="str">
        <f t="shared" si="682"/>
        <v/>
      </c>
      <c r="BGM103" s="6">
        <v>34334</v>
      </c>
      <c r="BGN103" s="1">
        <v>6.375</v>
      </c>
      <c r="BGO103" s="1">
        <v>5225800</v>
      </c>
      <c r="BGP103" s="3">
        <f t="shared" si="683"/>
        <v>33314475</v>
      </c>
      <c r="BGR103" s="6">
        <v>34334</v>
      </c>
      <c r="BGS103" s="1">
        <v>2.1875</v>
      </c>
      <c r="BGT103" s="1">
        <v>20431200</v>
      </c>
      <c r="BGU103" s="3">
        <f t="shared" si="684"/>
        <v>44693250</v>
      </c>
      <c r="BGZ103" s="3" t="str">
        <f t="shared" si="685"/>
        <v/>
      </c>
      <c r="BHE103" s="3" t="str">
        <f t="shared" si="686"/>
        <v/>
      </c>
      <c r="BHJ103" s="3" t="str">
        <f t="shared" si="687"/>
        <v/>
      </c>
      <c r="BHO103" s="3" t="str">
        <f t="shared" si="688"/>
        <v/>
      </c>
      <c r="BHQ103" s="6">
        <v>34334</v>
      </c>
      <c r="BHR103" s="1">
        <v>3.0314999999999999</v>
      </c>
      <c r="BHS103" s="1">
        <v>37543200</v>
      </c>
      <c r="BHT103" s="3">
        <f t="shared" si="689"/>
        <v>113812210.8</v>
      </c>
      <c r="BHV103" s="6">
        <v>34334</v>
      </c>
      <c r="BHW103" s="1">
        <v>2.5310000000000001</v>
      </c>
      <c r="BHX103" s="1">
        <v>3584400</v>
      </c>
      <c r="BHY103" s="3">
        <f t="shared" si="690"/>
        <v>9072116.4000000004</v>
      </c>
      <c r="BID103" s="3" t="str">
        <f t="shared" si="691"/>
        <v/>
      </c>
      <c r="BII103" s="3" t="str">
        <f t="shared" si="692"/>
        <v/>
      </c>
      <c r="BIK103" s="6">
        <v>34334</v>
      </c>
      <c r="BIL103" s="1">
        <v>1.4792000000000001</v>
      </c>
      <c r="BIM103" s="1">
        <v>17955000</v>
      </c>
      <c r="BIN103" s="3">
        <f t="shared" si="693"/>
        <v>26559036</v>
      </c>
      <c r="BIP103" s="6">
        <v>34334</v>
      </c>
      <c r="BIQ103" s="1">
        <v>5.8333000000000004</v>
      </c>
      <c r="BIR103" s="1">
        <v>304236675</v>
      </c>
      <c r="BIS103" s="3">
        <f t="shared" si="694"/>
        <v>1774703796.2775002</v>
      </c>
      <c r="BIU103" s="6">
        <v>34334</v>
      </c>
      <c r="BIV103" s="1">
        <v>2.5832999999999999</v>
      </c>
      <c r="BIW103" s="1">
        <v>44446500</v>
      </c>
      <c r="BIX103" s="3">
        <f t="shared" si="695"/>
        <v>114818643.45</v>
      </c>
      <c r="BJC103" s="3" t="str">
        <f t="shared" si="696"/>
        <v/>
      </c>
      <c r="BJH103" s="3" t="str">
        <f t="shared" si="697"/>
        <v/>
      </c>
      <c r="BJJ103" s="6">
        <v>34334</v>
      </c>
      <c r="BJK103" s="1">
        <v>11.3125</v>
      </c>
      <c r="BJL103" s="1">
        <v>53868000</v>
      </c>
      <c r="BJM103" s="3">
        <f t="shared" si="698"/>
        <v>609381750</v>
      </c>
      <c r="BJR103" s="3" t="str">
        <f t="shared" si="699"/>
        <v/>
      </c>
      <c r="BJT103" s="6">
        <v>34334</v>
      </c>
      <c r="BJU103" s="1">
        <v>8.875</v>
      </c>
      <c r="BJV103" s="1">
        <v>162644200</v>
      </c>
      <c r="BJW103" s="3">
        <f t="shared" si="700"/>
        <v>1443467275</v>
      </c>
      <c r="BKB103" s="3" t="str">
        <f t="shared" si="701"/>
        <v/>
      </c>
      <c r="BKG103" s="3" t="str">
        <f t="shared" si="702"/>
        <v/>
      </c>
      <c r="BKI103" s="6">
        <v>34334</v>
      </c>
      <c r="BKJ103" s="1">
        <v>2.9922</v>
      </c>
      <c r="BKK103" s="1">
        <v>100976000</v>
      </c>
      <c r="BKL103" s="3">
        <f t="shared" si="703"/>
        <v>302140387.19999999</v>
      </c>
      <c r="BKQ103" s="3" t="str">
        <f t="shared" si="704"/>
        <v/>
      </c>
      <c r="BKV103" s="3" t="str">
        <f t="shared" si="705"/>
        <v/>
      </c>
      <c r="BKX103" s="6">
        <v>34334</v>
      </c>
      <c r="BKY103" s="1">
        <v>13.563000000000001</v>
      </c>
      <c r="BKZ103" s="1">
        <v>19570400</v>
      </c>
      <c r="BLA103" s="3">
        <f t="shared" si="706"/>
        <v>265433335.20000002</v>
      </c>
      <c r="BLC103" s="6">
        <v>34334</v>
      </c>
      <c r="BLD103" s="1">
        <v>6.9375</v>
      </c>
      <c r="BLE103" s="1">
        <v>97965200</v>
      </c>
      <c r="BLF103" s="3">
        <f t="shared" si="707"/>
        <v>679633575</v>
      </c>
      <c r="BLK103" s="3" t="str">
        <f t="shared" si="708"/>
        <v/>
      </c>
      <c r="BLM103" s="6">
        <v>34334</v>
      </c>
      <c r="BLN103" s="1">
        <v>3.9792000000000001</v>
      </c>
      <c r="BLO103" s="1">
        <v>324078000</v>
      </c>
      <c r="BLP103" s="3">
        <f t="shared" si="709"/>
        <v>1289571177.5999999</v>
      </c>
      <c r="BLR103" s="6">
        <v>34334</v>
      </c>
      <c r="BLS103" s="1">
        <v>2.2812999999999999</v>
      </c>
      <c r="BLT103" s="1">
        <v>114030400</v>
      </c>
      <c r="BLU103" s="3">
        <f t="shared" si="710"/>
        <v>260137551.51999998</v>
      </c>
      <c r="BLZ103" s="3" t="str">
        <f t="shared" si="711"/>
        <v/>
      </c>
      <c r="BME103" s="3" t="str">
        <f t="shared" si="712"/>
        <v/>
      </c>
      <c r="BMJ103" s="3" t="str">
        <f t="shared" si="713"/>
        <v/>
      </c>
      <c r="BML103" s="6">
        <v>34334</v>
      </c>
      <c r="BMM103" s="1">
        <v>5.0972</v>
      </c>
      <c r="BMN103" s="1">
        <v>61817400</v>
      </c>
      <c r="BMO103" s="3">
        <f t="shared" si="714"/>
        <v>315095651.27999997</v>
      </c>
      <c r="BMQ103" s="6">
        <v>34334</v>
      </c>
      <c r="BMR103" s="1">
        <v>4.5625</v>
      </c>
      <c r="BMS103" s="1">
        <v>58280200</v>
      </c>
      <c r="BMT103" s="3">
        <f t="shared" si="715"/>
        <v>265903412.5</v>
      </c>
      <c r="BMY103" s="3" t="str">
        <f t="shared" si="716"/>
        <v/>
      </c>
      <c r="BND103" s="3" t="str">
        <f t="shared" si="717"/>
        <v/>
      </c>
      <c r="BNF103" s="6">
        <v>34334</v>
      </c>
      <c r="BNG103" s="1">
        <v>35.125</v>
      </c>
      <c r="BNH103" s="1">
        <v>40679500</v>
      </c>
      <c r="BNI103" s="3">
        <f t="shared" si="718"/>
        <v>1428867437.5</v>
      </c>
      <c r="BNN103" s="3" t="str">
        <f t="shared" si="719"/>
        <v/>
      </c>
      <c r="BNP103" s="6">
        <v>34334</v>
      </c>
      <c r="BNQ103" s="1">
        <v>10.833299999999999</v>
      </c>
      <c r="BNR103" s="1">
        <v>78556200</v>
      </c>
      <c r="BNS103" s="3">
        <f t="shared" si="720"/>
        <v>851022881.45999992</v>
      </c>
      <c r="BNX103" s="3" t="str">
        <f t="shared" si="721"/>
        <v/>
      </c>
      <c r="BNZ103" s="6">
        <v>34334</v>
      </c>
      <c r="BOA103" s="1">
        <v>7.5</v>
      </c>
      <c r="BOB103" s="1">
        <v>224132400</v>
      </c>
      <c r="BOC103" s="3">
        <f t="shared" si="722"/>
        <v>1680993000</v>
      </c>
      <c r="BOH103" s="3" t="str">
        <f t="shared" si="723"/>
        <v/>
      </c>
      <c r="BOJ103" s="6">
        <v>34334</v>
      </c>
      <c r="BOK103" s="1">
        <v>3.4988000000000001</v>
      </c>
      <c r="BOL103" s="1">
        <v>336045600</v>
      </c>
      <c r="BOM103" s="3">
        <f t="shared" si="724"/>
        <v>1175756345.28</v>
      </c>
      <c r="BOR103" s="3" t="str">
        <f t="shared" si="725"/>
        <v/>
      </c>
      <c r="BOW103" s="3" t="str">
        <f t="shared" si="726"/>
        <v/>
      </c>
      <c r="BPB103" s="3" t="str">
        <f t="shared" si="727"/>
        <v/>
      </c>
      <c r="BPG103" s="3" t="str">
        <f t="shared" si="728"/>
        <v/>
      </c>
      <c r="BPI103" s="6">
        <v>34334</v>
      </c>
      <c r="BPJ103" s="1">
        <v>1.5988</v>
      </c>
      <c r="BPK103" s="1">
        <v>353129625</v>
      </c>
      <c r="BPL103" s="3">
        <f t="shared" si="729"/>
        <v>564583644.45000005</v>
      </c>
      <c r="BPQ103" s="3" t="str">
        <f t="shared" si="730"/>
        <v/>
      </c>
      <c r="BPS103" s="6">
        <v>34334</v>
      </c>
      <c r="BPT103" s="1">
        <v>2.4218999999999999</v>
      </c>
      <c r="BPU103" s="1">
        <v>1200113600</v>
      </c>
      <c r="BPV103" s="3">
        <f t="shared" si="731"/>
        <v>2906555127.8400002</v>
      </c>
      <c r="BQA103" s="3" t="str">
        <f t="shared" si="732"/>
        <v/>
      </c>
      <c r="BQF103" s="3" t="str">
        <f t="shared" si="733"/>
        <v/>
      </c>
      <c r="BQK103" s="3" t="str">
        <f t="shared" si="734"/>
        <v/>
      </c>
      <c r="BQM103" s="6">
        <v>34334</v>
      </c>
      <c r="BQN103" s="1">
        <v>2.8163</v>
      </c>
      <c r="BQO103" s="1">
        <v>444160540</v>
      </c>
      <c r="BQP103" s="3">
        <f t="shared" si="735"/>
        <v>1250889328.802</v>
      </c>
      <c r="BQU103" s="3" t="str">
        <f t="shared" si="736"/>
        <v/>
      </c>
      <c r="BQW103" s="6">
        <v>34334</v>
      </c>
      <c r="BQX103" s="1">
        <v>0.375</v>
      </c>
      <c r="BQY103" s="1">
        <v>421865600</v>
      </c>
      <c r="BQZ103" s="3">
        <f t="shared" si="737"/>
        <v>158199600</v>
      </c>
      <c r="BRE103" s="3" t="str">
        <f t="shared" si="738"/>
        <v/>
      </c>
      <c r="BRG103" s="6">
        <v>34334</v>
      </c>
      <c r="BRH103" s="1">
        <v>1.7951000000000001</v>
      </c>
      <c r="BRI103" s="1">
        <v>5205956400</v>
      </c>
      <c r="BRJ103" s="3">
        <f t="shared" si="739"/>
        <v>9345212333.6400013</v>
      </c>
      <c r="BRL103" s="6">
        <v>34334</v>
      </c>
      <c r="BRM103" s="1">
        <v>3.875</v>
      </c>
      <c r="BRN103" s="1">
        <v>5171403200</v>
      </c>
      <c r="BRO103" s="3">
        <f t="shared" si="740"/>
        <v>20039187400</v>
      </c>
      <c r="BRQ103" s="6">
        <v>34334</v>
      </c>
      <c r="BRR103" s="1">
        <v>1.4198</v>
      </c>
      <c r="BRS103" s="1">
        <v>4014945225</v>
      </c>
      <c r="BRT103" s="3">
        <f t="shared" si="741"/>
        <v>5700419230.4549999</v>
      </c>
      <c r="BRV103" s="6">
        <v>34334</v>
      </c>
      <c r="BRW103" s="1">
        <v>21.781300000000002</v>
      </c>
      <c r="BRX103" s="1">
        <v>187693200</v>
      </c>
      <c r="BRY103" s="3">
        <f t="shared" si="742"/>
        <v>4088201897.1600003</v>
      </c>
      <c r="BSD103" s="3" t="str">
        <f t="shared" si="743"/>
        <v/>
      </c>
      <c r="BSF103" s="6">
        <v>34334</v>
      </c>
      <c r="BSG103" s="1">
        <v>6.0937999999999999</v>
      </c>
      <c r="BSH103" s="1">
        <v>178524000</v>
      </c>
      <c r="BSI103" s="3">
        <f t="shared" si="744"/>
        <v>1087889551.2</v>
      </c>
      <c r="BSN103" s="3" t="str">
        <f t="shared" si="745"/>
        <v/>
      </c>
      <c r="BSS103" s="3" t="str">
        <f t="shared" si="746"/>
        <v/>
      </c>
      <c r="BSU103" s="6">
        <v>34334</v>
      </c>
      <c r="BSV103" s="1">
        <v>1.0446</v>
      </c>
      <c r="BSW103" s="1">
        <v>3389363600</v>
      </c>
      <c r="BSX103" s="3">
        <f t="shared" si="747"/>
        <v>3540529216.5599999</v>
      </c>
    </row>
    <row r="104" spans="5:1020 1025:1870" x14ac:dyDescent="0.2">
      <c r="E104" s="3" t="str">
        <f t="shared" si="374"/>
        <v/>
      </c>
      <c r="J104" s="3" t="str">
        <f t="shared" si="375"/>
        <v/>
      </c>
      <c r="O104" s="3" t="str">
        <f t="shared" si="376"/>
        <v/>
      </c>
      <c r="T104" s="3" t="str">
        <f t="shared" si="377"/>
        <v/>
      </c>
      <c r="Y104" s="3" t="str">
        <f t="shared" si="378"/>
        <v/>
      </c>
      <c r="AD104" s="3" t="str">
        <f t="shared" si="379"/>
        <v/>
      </c>
      <c r="AI104" s="3" t="str">
        <f t="shared" si="380"/>
        <v/>
      </c>
      <c r="AN104" s="3" t="str">
        <f t="shared" si="381"/>
        <v/>
      </c>
      <c r="AS104" s="3" t="str">
        <f t="shared" si="382"/>
        <v/>
      </c>
      <c r="AX104" s="3" t="str">
        <f t="shared" si="383"/>
        <v/>
      </c>
      <c r="BC104" s="3" t="str">
        <f t="shared" si="384"/>
        <v/>
      </c>
      <c r="BH104" s="3" t="str">
        <f t="shared" si="385"/>
        <v/>
      </c>
      <c r="BM104" s="3" t="str">
        <f t="shared" si="386"/>
        <v/>
      </c>
      <c r="BR104" s="3" t="str">
        <f t="shared" si="387"/>
        <v/>
      </c>
      <c r="BW104" s="3" t="str">
        <f t="shared" si="388"/>
        <v/>
      </c>
      <c r="CB104" s="3" t="str">
        <f t="shared" si="389"/>
        <v/>
      </c>
      <c r="CG104" s="3" t="str">
        <f t="shared" si="390"/>
        <v/>
      </c>
      <c r="CL104" s="3" t="str">
        <f t="shared" si="391"/>
        <v/>
      </c>
      <c r="CQ104" s="3" t="str">
        <f t="shared" si="392"/>
        <v/>
      </c>
      <c r="CV104" s="3" t="str">
        <f t="shared" si="393"/>
        <v/>
      </c>
      <c r="DA104" s="3" t="str">
        <f t="shared" si="394"/>
        <v/>
      </c>
      <c r="DF104" s="3" t="str">
        <f t="shared" si="395"/>
        <v/>
      </c>
      <c r="DK104" s="3" t="str">
        <f t="shared" si="396"/>
        <v/>
      </c>
      <c r="DP104" s="3" t="str">
        <f t="shared" si="397"/>
        <v/>
      </c>
      <c r="DU104" s="3" t="str">
        <f t="shared" si="398"/>
        <v/>
      </c>
      <c r="DZ104" s="3" t="str">
        <f t="shared" si="399"/>
        <v/>
      </c>
      <c r="EE104" s="3" t="str">
        <f t="shared" si="400"/>
        <v/>
      </c>
      <c r="EG104" s="6">
        <v>34242</v>
      </c>
      <c r="EH104" s="1">
        <v>2219.9996000000001</v>
      </c>
      <c r="EI104" s="1">
        <v>13745</v>
      </c>
      <c r="EJ104" s="3">
        <f t="shared" si="401"/>
        <v>30513894.502</v>
      </c>
      <c r="EO104" s="3" t="str">
        <f t="shared" si="402"/>
        <v/>
      </c>
      <c r="ET104" s="3" t="str">
        <f t="shared" si="403"/>
        <v/>
      </c>
      <c r="EY104" s="3" t="str">
        <f t="shared" si="404"/>
        <v/>
      </c>
      <c r="FD104" s="3" t="str">
        <f t="shared" si="405"/>
        <v/>
      </c>
      <c r="FI104" s="3" t="str">
        <f t="shared" si="406"/>
        <v/>
      </c>
      <c r="FN104" s="3" t="str">
        <f t="shared" si="407"/>
        <v/>
      </c>
      <c r="FS104" s="3" t="str">
        <f t="shared" si="408"/>
        <v/>
      </c>
      <c r="FX104" s="3" t="str">
        <f t="shared" si="409"/>
        <v/>
      </c>
      <c r="GC104" s="3" t="str">
        <f t="shared" si="410"/>
        <v/>
      </c>
      <c r="GH104" s="3" t="str">
        <f t="shared" si="411"/>
        <v/>
      </c>
      <c r="GM104" s="3" t="str">
        <f t="shared" si="412"/>
        <v/>
      </c>
      <c r="GR104" s="3" t="str">
        <f t="shared" si="413"/>
        <v/>
      </c>
      <c r="GW104" s="3" t="str">
        <f t="shared" si="414"/>
        <v/>
      </c>
      <c r="HB104" s="3" t="str">
        <f t="shared" si="415"/>
        <v/>
      </c>
      <c r="HG104" s="3" t="str">
        <f t="shared" si="416"/>
        <v/>
      </c>
      <c r="HL104" s="3" t="str">
        <f t="shared" si="417"/>
        <v/>
      </c>
      <c r="HN104" s="6">
        <v>34242</v>
      </c>
      <c r="HO104" s="1">
        <v>9</v>
      </c>
      <c r="HP104" s="1">
        <v>217033</v>
      </c>
      <c r="HQ104" s="3">
        <f t="shared" si="418"/>
        <v>1953297</v>
      </c>
      <c r="HV104" s="3" t="str">
        <f t="shared" si="419"/>
        <v/>
      </c>
      <c r="IA104" s="3" t="str">
        <f t="shared" si="420"/>
        <v/>
      </c>
      <c r="IF104" s="3" t="str">
        <f t="shared" si="421"/>
        <v/>
      </c>
      <c r="IK104" s="3" t="str">
        <f t="shared" si="422"/>
        <v/>
      </c>
      <c r="IP104" s="3" t="str">
        <f t="shared" si="423"/>
        <v/>
      </c>
      <c r="IU104" s="3" t="str">
        <f t="shared" si="424"/>
        <v/>
      </c>
      <c r="IZ104" s="3" t="str">
        <f t="shared" si="425"/>
        <v/>
      </c>
      <c r="JE104" s="3" t="str">
        <f t="shared" si="426"/>
        <v/>
      </c>
      <c r="JJ104" s="3" t="str">
        <f t="shared" si="427"/>
        <v/>
      </c>
      <c r="JO104" s="3" t="str">
        <f t="shared" si="428"/>
        <v/>
      </c>
      <c r="JT104" s="3" t="str">
        <f t="shared" si="429"/>
        <v/>
      </c>
      <c r="JY104" s="3" t="str">
        <f t="shared" si="430"/>
        <v/>
      </c>
      <c r="KA104" s="6">
        <v>33053</v>
      </c>
      <c r="KB104" s="1">
        <v>5.25</v>
      </c>
      <c r="KC104" s="1">
        <v>58600</v>
      </c>
      <c r="KD104" s="3">
        <f t="shared" si="431"/>
        <v>307650</v>
      </c>
      <c r="KI104" s="3" t="str">
        <f t="shared" si="432"/>
        <v/>
      </c>
      <c r="KN104" s="3" t="str">
        <f t="shared" si="433"/>
        <v/>
      </c>
      <c r="KS104" s="3" t="str">
        <f t="shared" si="434"/>
        <v/>
      </c>
      <c r="KX104" s="3" t="str">
        <f t="shared" si="435"/>
        <v/>
      </c>
      <c r="LC104" s="3" t="str">
        <f t="shared" si="436"/>
        <v/>
      </c>
      <c r="LH104" s="3" t="str">
        <f t="shared" si="437"/>
        <v/>
      </c>
      <c r="LM104" s="3" t="str">
        <f t="shared" si="438"/>
        <v/>
      </c>
      <c r="LO104" s="6"/>
      <c r="LR104" s="3" t="str">
        <f t="shared" si="439"/>
        <v/>
      </c>
      <c r="LW104" s="3" t="str">
        <f t="shared" si="440"/>
        <v/>
      </c>
      <c r="MB104" s="3" t="str">
        <f t="shared" si="441"/>
        <v/>
      </c>
      <c r="MG104" s="3" t="str">
        <f t="shared" si="442"/>
        <v/>
      </c>
      <c r="ML104" s="3" t="str">
        <f t="shared" si="443"/>
        <v/>
      </c>
      <c r="MQ104" s="3" t="str">
        <f t="shared" si="444"/>
        <v/>
      </c>
      <c r="MV104" s="3" t="str">
        <f t="shared" si="445"/>
        <v/>
      </c>
      <c r="NA104" s="3" t="str">
        <f t="shared" si="446"/>
        <v/>
      </c>
      <c r="NF104" s="3" t="str">
        <f t="shared" si="447"/>
        <v/>
      </c>
      <c r="NK104" s="3" t="str">
        <f t="shared" si="448"/>
        <v/>
      </c>
      <c r="NP104" s="3" t="str">
        <f t="shared" si="449"/>
        <v/>
      </c>
      <c r="NU104" s="3" t="str">
        <f t="shared" si="450"/>
        <v/>
      </c>
      <c r="NZ104" s="3" t="str">
        <f t="shared" si="451"/>
        <v/>
      </c>
      <c r="OB104" s="6">
        <v>34242</v>
      </c>
      <c r="OC104" s="1">
        <v>7.25</v>
      </c>
      <c r="OD104" s="1">
        <v>796200</v>
      </c>
      <c r="OE104" s="3">
        <f t="shared" si="452"/>
        <v>5772450</v>
      </c>
      <c r="OJ104" s="3" t="str">
        <f t="shared" si="453"/>
        <v/>
      </c>
      <c r="OO104" s="3" t="str">
        <f t="shared" si="454"/>
        <v/>
      </c>
      <c r="OQ104" s="6">
        <v>34242</v>
      </c>
      <c r="OR104" s="1">
        <v>1619.9999</v>
      </c>
      <c r="OS104" s="1">
        <v>1152</v>
      </c>
      <c r="OT104" s="3">
        <f t="shared" si="455"/>
        <v>1866239.8848000001</v>
      </c>
      <c r="OY104" s="3" t="str">
        <f t="shared" si="456"/>
        <v/>
      </c>
      <c r="PD104" s="3" t="str">
        <f t="shared" si="457"/>
        <v/>
      </c>
      <c r="PI104" s="3" t="str">
        <f t="shared" si="458"/>
        <v/>
      </c>
      <c r="PN104" s="3" t="str">
        <f t="shared" si="459"/>
        <v/>
      </c>
      <c r="PS104" s="3" t="str">
        <f t="shared" si="460"/>
        <v/>
      </c>
      <c r="PX104" s="3" t="str">
        <f t="shared" si="461"/>
        <v/>
      </c>
      <c r="QC104" s="3" t="str">
        <f t="shared" si="462"/>
        <v/>
      </c>
      <c r="QE104" s="6">
        <v>34242</v>
      </c>
      <c r="QF104" s="1">
        <v>3.5</v>
      </c>
      <c r="QG104" s="1">
        <v>353900</v>
      </c>
      <c r="QH104" s="3">
        <f t="shared" si="463"/>
        <v>1238650</v>
      </c>
      <c r="QM104" s="3" t="str">
        <f t="shared" si="464"/>
        <v/>
      </c>
      <c r="QR104" s="3" t="str">
        <f t="shared" si="465"/>
        <v/>
      </c>
      <c r="QW104" s="3" t="str">
        <f t="shared" si="466"/>
        <v/>
      </c>
      <c r="RB104" s="3" t="str">
        <f t="shared" si="467"/>
        <v/>
      </c>
      <c r="RG104" s="3" t="str">
        <f t="shared" si="468"/>
        <v/>
      </c>
      <c r="RL104" s="3" t="str">
        <f t="shared" si="469"/>
        <v/>
      </c>
      <c r="RQ104" s="3" t="str">
        <f t="shared" si="470"/>
        <v/>
      </c>
      <c r="RV104" s="3" t="str">
        <f t="shared" si="471"/>
        <v/>
      </c>
      <c r="SA104" s="3" t="str">
        <f t="shared" si="472"/>
        <v/>
      </c>
      <c r="SF104" s="3" t="str">
        <f t="shared" si="473"/>
        <v/>
      </c>
      <c r="SK104" s="3" t="str">
        <f t="shared" si="474"/>
        <v/>
      </c>
      <c r="SP104" s="3" t="str">
        <f t="shared" si="475"/>
        <v/>
      </c>
      <c r="SU104" s="3" t="str">
        <f t="shared" si="476"/>
        <v/>
      </c>
      <c r="SZ104" s="3" t="str">
        <f t="shared" si="477"/>
        <v/>
      </c>
      <c r="TE104" s="3" t="str">
        <f t="shared" si="478"/>
        <v/>
      </c>
      <c r="TJ104" s="3" t="str">
        <f t="shared" si="479"/>
        <v/>
      </c>
      <c r="TO104" s="3" t="str">
        <f t="shared" si="480"/>
        <v/>
      </c>
      <c r="TT104" s="3" t="str">
        <f t="shared" si="481"/>
        <v/>
      </c>
      <c r="TY104" s="3" t="str">
        <f t="shared" si="482"/>
        <v/>
      </c>
      <c r="UD104" s="3" t="str">
        <f t="shared" si="483"/>
        <v/>
      </c>
      <c r="UI104" s="3" t="str">
        <f t="shared" si="484"/>
        <v/>
      </c>
      <c r="UN104" s="3" t="str">
        <f t="shared" si="485"/>
        <v/>
      </c>
      <c r="US104" s="3" t="str">
        <f t="shared" si="486"/>
        <v/>
      </c>
      <c r="UX104" s="3" t="str">
        <f t="shared" si="487"/>
        <v/>
      </c>
      <c r="VC104" s="3" t="str">
        <f t="shared" si="488"/>
        <v/>
      </c>
      <c r="VH104" s="3" t="str">
        <f t="shared" si="489"/>
        <v/>
      </c>
      <c r="VM104" s="3" t="str">
        <f t="shared" si="490"/>
        <v/>
      </c>
      <c r="VO104" s="6">
        <v>34242</v>
      </c>
      <c r="VP104" s="1">
        <v>1437.5</v>
      </c>
      <c r="VQ104" s="1">
        <v>2978</v>
      </c>
      <c r="VR104" s="3">
        <f t="shared" si="491"/>
        <v>4280875</v>
      </c>
      <c r="VW104" s="3" t="str">
        <f t="shared" si="492"/>
        <v/>
      </c>
      <c r="WB104" s="3" t="str">
        <f t="shared" si="493"/>
        <v/>
      </c>
      <c r="WG104" s="3" t="str">
        <f t="shared" si="494"/>
        <v/>
      </c>
      <c r="WL104" s="3" t="str">
        <f t="shared" si="495"/>
        <v/>
      </c>
      <c r="WQ104" s="3" t="str">
        <f t="shared" si="496"/>
        <v/>
      </c>
      <c r="WV104" s="3" t="str">
        <f t="shared" si="497"/>
        <v/>
      </c>
      <c r="XA104" s="3" t="str">
        <f t="shared" si="498"/>
        <v/>
      </c>
      <c r="XF104" s="3" t="str">
        <f t="shared" si="499"/>
        <v/>
      </c>
      <c r="XK104" s="3" t="str">
        <f t="shared" si="500"/>
        <v/>
      </c>
      <c r="XP104" s="3" t="str">
        <f t="shared" si="501"/>
        <v/>
      </c>
      <c r="XU104" s="3" t="str">
        <f t="shared" si="502"/>
        <v/>
      </c>
      <c r="XW104" s="6">
        <v>34242</v>
      </c>
      <c r="XX104" s="1">
        <v>4200</v>
      </c>
      <c r="XY104" s="1">
        <v>2207</v>
      </c>
      <c r="XZ104" s="3">
        <f t="shared" si="503"/>
        <v>9269400</v>
      </c>
      <c r="YE104" s="3" t="str">
        <f t="shared" si="504"/>
        <v/>
      </c>
      <c r="YJ104" s="3" t="str">
        <f t="shared" si="505"/>
        <v/>
      </c>
      <c r="YO104" s="3" t="str">
        <f t="shared" si="506"/>
        <v/>
      </c>
      <c r="YT104" s="3" t="str">
        <f t="shared" si="507"/>
        <v/>
      </c>
      <c r="YY104" s="3" t="str">
        <f t="shared" si="508"/>
        <v/>
      </c>
      <c r="ZD104" s="3" t="str">
        <f t="shared" si="509"/>
        <v/>
      </c>
      <c r="ZI104" s="3" t="str">
        <f t="shared" si="510"/>
        <v/>
      </c>
      <c r="ZN104" s="3" t="str">
        <f t="shared" si="511"/>
        <v/>
      </c>
      <c r="ZS104" s="3" t="str">
        <f t="shared" si="512"/>
        <v/>
      </c>
      <c r="ZX104" s="3" t="str">
        <f t="shared" si="513"/>
        <v/>
      </c>
      <c r="AAC104" s="3" t="str">
        <f t="shared" si="514"/>
        <v/>
      </c>
      <c r="AAH104" s="3" t="str">
        <f t="shared" si="515"/>
        <v/>
      </c>
      <c r="AAM104" s="3" t="str">
        <f t="shared" si="516"/>
        <v/>
      </c>
      <c r="AAR104" s="3" t="str">
        <f t="shared" si="517"/>
        <v/>
      </c>
      <c r="AAW104" s="3" t="str">
        <f t="shared" si="518"/>
        <v/>
      </c>
      <c r="ABB104" s="3" t="str">
        <f t="shared" si="519"/>
        <v/>
      </c>
      <c r="ABG104" s="3" t="str">
        <f t="shared" si="520"/>
        <v/>
      </c>
      <c r="ABL104" s="3" t="str">
        <f t="shared" si="521"/>
        <v/>
      </c>
      <c r="ABQ104" s="3" t="str">
        <f t="shared" si="522"/>
        <v/>
      </c>
      <c r="ABV104" s="3" t="str">
        <f t="shared" si="523"/>
        <v/>
      </c>
      <c r="ACA104" s="3" t="str">
        <f t="shared" si="524"/>
        <v/>
      </c>
      <c r="ACF104" s="3" t="str">
        <f t="shared" si="525"/>
        <v/>
      </c>
      <c r="ACK104" s="3" t="str">
        <f t="shared" si="526"/>
        <v/>
      </c>
      <c r="ACP104" s="3" t="str">
        <f t="shared" si="527"/>
        <v/>
      </c>
      <c r="ACU104" s="3" t="str">
        <f t="shared" si="528"/>
        <v/>
      </c>
      <c r="ACZ104" s="3" t="str">
        <f t="shared" si="529"/>
        <v/>
      </c>
      <c r="ADB104" s="6">
        <v>34242</v>
      </c>
      <c r="ADC104" s="1">
        <v>11.875</v>
      </c>
      <c r="ADD104" s="1">
        <v>10111900</v>
      </c>
      <c r="ADE104" s="3">
        <f t="shared" si="530"/>
        <v>120078812.5</v>
      </c>
      <c r="ADJ104" s="3" t="str">
        <f t="shared" si="531"/>
        <v/>
      </c>
      <c r="ADO104" s="3" t="str">
        <f t="shared" si="532"/>
        <v/>
      </c>
      <c r="ADT104" s="3" t="str">
        <f t="shared" si="533"/>
        <v/>
      </c>
      <c r="ADY104" s="3" t="str">
        <f t="shared" si="534"/>
        <v/>
      </c>
      <c r="AED104" s="3" t="str">
        <f t="shared" si="535"/>
        <v/>
      </c>
      <c r="AEI104" s="3" t="str">
        <f t="shared" si="536"/>
        <v/>
      </c>
      <c r="AEN104" s="3" t="str">
        <f t="shared" si="537"/>
        <v/>
      </c>
      <c r="AES104" s="3" t="str">
        <f t="shared" si="538"/>
        <v/>
      </c>
      <c r="AEX104" s="3" t="str">
        <f t="shared" si="539"/>
        <v/>
      </c>
      <c r="AFC104" s="3" t="str">
        <f t="shared" si="540"/>
        <v/>
      </c>
      <c r="AFH104" s="3" t="str">
        <f t="shared" si="541"/>
        <v/>
      </c>
      <c r="AFM104" s="3" t="str">
        <f t="shared" si="542"/>
        <v/>
      </c>
      <c r="AFR104" s="3" t="str">
        <f t="shared" si="543"/>
        <v/>
      </c>
      <c r="AFW104" s="3" t="str">
        <f t="shared" si="544"/>
        <v/>
      </c>
      <c r="AGB104" s="3" t="str">
        <f t="shared" si="545"/>
        <v/>
      </c>
      <c r="AGG104" s="3" t="str">
        <f t="shared" si="546"/>
        <v/>
      </c>
      <c r="AGL104" s="3" t="str">
        <f t="shared" si="547"/>
        <v/>
      </c>
      <c r="AGQ104" s="3" t="str">
        <f t="shared" si="548"/>
        <v/>
      </c>
      <c r="AGV104" s="3" t="str">
        <f t="shared" si="549"/>
        <v/>
      </c>
      <c r="AHA104" s="3" t="str">
        <f t="shared" si="550"/>
        <v/>
      </c>
      <c r="AHF104" s="3" t="str">
        <f t="shared" si="551"/>
        <v/>
      </c>
      <c r="AHK104" s="3" t="str">
        <f t="shared" si="552"/>
        <v/>
      </c>
      <c r="AHP104" s="3" t="str">
        <f t="shared" si="553"/>
        <v/>
      </c>
      <c r="AHU104" s="3" t="str">
        <f t="shared" si="554"/>
        <v/>
      </c>
      <c r="AHZ104" s="3" t="str">
        <f t="shared" si="555"/>
        <v/>
      </c>
      <c r="AIE104" s="3" t="str">
        <f t="shared" si="556"/>
        <v/>
      </c>
      <c r="AIJ104" s="3" t="str">
        <f t="shared" si="557"/>
        <v/>
      </c>
      <c r="AIO104" s="3" t="str">
        <f t="shared" si="558"/>
        <v/>
      </c>
      <c r="AIT104" s="3" t="str">
        <f t="shared" si="559"/>
        <v/>
      </c>
      <c r="AIY104" s="3" t="str">
        <f t="shared" si="560"/>
        <v/>
      </c>
      <c r="AJD104" s="3" t="str">
        <f t="shared" si="561"/>
        <v/>
      </c>
      <c r="AJI104" s="3" t="str">
        <f t="shared" si="562"/>
        <v/>
      </c>
      <c r="AJN104" s="3" t="str">
        <f t="shared" si="563"/>
        <v/>
      </c>
      <c r="AJS104" s="3" t="str">
        <f t="shared" si="564"/>
        <v/>
      </c>
      <c r="AJX104" s="3" t="str">
        <f t="shared" si="565"/>
        <v/>
      </c>
      <c r="AKC104" s="3" t="str">
        <f t="shared" si="566"/>
        <v/>
      </c>
      <c r="AKH104" s="3" t="str">
        <f t="shared" si="567"/>
        <v/>
      </c>
      <c r="AKM104" s="3" t="str">
        <f t="shared" si="568"/>
        <v/>
      </c>
      <c r="AKR104" s="3" t="str">
        <f t="shared" si="569"/>
        <v/>
      </c>
      <c r="AKW104" s="3" t="str">
        <f t="shared" si="570"/>
        <v/>
      </c>
      <c r="ALB104" s="3" t="str">
        <f t="shared" si="571"/>
        <v/>
      </c>
      <c r="ALG104" s="3" t="str">
        <f t="shared" si="572"/>
        <v/>
      </c>
      <c r="ALI104" s="6">
        <v>34242</v>
      </c>
      <c r="ALJ104" s="1">
        <v>18.5</v>
      </c>
      <c r="ALK104" s="1">
        <v>12865500</v>
      </c>
      <c r="ALL104" s="3">
        <f t="shared" si="573"/>
        <v>238011750</v>
      </c>
      <c r="ALQ104" s="3" t="str">
        <f t="shared" si="574"/>
        <v/>
      </c>
      <c r="ALV104" s="3" t="str">
        <f t="shared" si="575"/>
        <v/>
      </c>
      <c r="AMA104" s="3" t="str">
        <f t="shared" si="576"/>
        <v/>
      </c>
      <c r="AMF104" s="3" t="str">
        <f t="shared" si="577"/>
        <v/>
      </c>
      <c r="AMK104" s="3" t="str">
        <f t="shared" si="578"/>
        <v/>
      </c>
      <c r="AMP104" s="3" t="str">
        <f t="shared" si="579"/>
        <v/>
      </c>
      <c r="AMU104" s="3" t="str">
        <f t="shared" si="580"/>
        <v/>
      </c>
      <c r="AMZ104" s="3" t="str">
        <f t="shared" si="581"/>
        <v/>
      </c>
      <c r="ANB104" s="6">
        <v>34242</v>
      </c>
      <c r="ANC104" s="1">
        <v>1</v>
      </c>
      <c r="AND104" s="1">
        <v>650300</v>
      </c>
      <c r="ANE104" s="3">
        <f t="shared" si="582"/>
        <v>650300</v>
      </c>
      <c r="ANJ104" s="3" t="str">
        <f t="shared" si="583"/>
        <v/>
      </c>
      <c r="ANO104" s="3" t="str">
        <f t="shared" si="584"/>
        <v/>
      </c>
      <c r="ANT104" s="3" t="str">
        <f t="shared" si="585"/>
        <v/>
      </c>
      <c r="ANY104" s="3" t="str">
        <f t="shared" si="586"/>
        <v/>
      </c>
      <c r="AOD104" s="3" t="str">
        <f t="shared" si="587"/>
        <v/>
      </c>
      <c r="AOI104" s="3" t="str">
        <f t="shared" si="588"/>
        <v/>
      </c>
      <c r="AOK104" s="6">
        <v>34242</v>
      </c>
      <c r="AOL104" s="1">
        <v>480</v>
      </c>
      <c r="AOM104" s="1">
        <v>29748</v>
      </c>
      <c r="AON104" s="3">
        <f t="shared" si="589"/>
        <v>14279040</v>
      </c>
      <c r="AOS104" s="3" t="str">
        <f t="shared" si="590"/>
        <v/>
      </c>
      <c r="AOX104" s="3" t="str">
        <f t="shared" si="591"/>
        <v/>
      </c>
      <c r="APC104" s="3" t="str">
        <f t="shared" si="592"/>
        <v/>
      </c>
      <c r="APH104" s="3" t="str">
        <f t="shared" si="593"/>
        <v/>
      </c>
      <c r="APM104" s="3" t="str">
        <f t="shared" si="594"/>
        <v/>
      </c>
      <c r="APR104" s="3" t="str">
        <f t="shared" si="595"/>
        <v/>
      </c>
      <c r="APW104" s="3" t="str">
        <f t="shared" si="596"/>
        <v/>
      </c>
      <c r="AQB104" s="3" t="str">
        <f t="shared" si="597"/>
        <v/>
      </c>
      <c r="AQG104" s="3" t="str">
        <f t="shared" si="598"/>
        <v/>
      </c>
      <c r="AQL104" s="3" t="str">
        <f t="shared" si="599"/>
        <v/>
      </c>
      <c r="AQQ104" s="3" t="str">
        <f t="shared" si="600"/>
        <v/>
      </c>
      <c r="AQS104" s="6">
        <v>34242</v>
      </c>
      <c r="AQT104" s="1">
        <v>7.25</v>
      </c>
      <c r="AQU104" s="1">
        <v>1193600</v>
      </c>
      <c r="AQV104" s="3">
        <f t="shared" si="601"/>
        <v>8653600</v>
      </c>
      <c r="ARA104" s="3" t="str">
        <f t="shared" si="602"/>
        <v/>
      </c>
      <c r="ARF104" s="3" t="str">
        <f t="shared" si="603"/>
        <v/>
      </c>
      <c r="ARK104" s="3" t="str">
        <f t="shared" si="604"/>
        <v/>
      </c>
      <c r="ARP104" s="3" t="str">
        <f t="shared" si="605"/>
        <v/>
      </c>
      <c r="ARU104" s="3" t="str">
        <f t="shared" si="606"/>
        <v/>
      </c>
      <c r="ARZ104" s="3" t="str">
        <f t="shared" si="607"/>
        <v/>
      </c>
      <c r="ASE104" s="3" t="str">
        <f t="shared" si="608"/>
        <v/>
      </c>
      <c r="ASJ104" s="3" t="str">
        <f t="shared" si="609"/>
        <v/>
      </c>
      <c r="ASO104" s="3" t="str">
        <f t="shared" si="610"/>
        <v/>
      </c>
      <c r="AST104" s="3" t="str">
        <f t="shared" si="611"/>
        <v/>
      </c>
      <c r="ASY104" s="3" t="str">
        <f t="shared" si="612"/>
        <v/>
      </c>
      <c r="ATD104" s="3" t="str">
        <f t="shared" si="613"/>
        <v/>
      </c>
      <c r="ATI104" s="3" t="str">
        <f t="shared" si="614"/>
        <v/>
      </c>
      <c r="ATN104" s="3" t="str">
        <f t="shared" si="615"/>
        <v/>
      </c>
      <c r="ATS104" s="3" t="str">
        <f t="shared" si="616"/>
        <v/>
      </c>
      <c r="ATX104" s="3" t="str">
        <f t="shared" si="617"/>
        <v/>
      </c>
      <c r="ATZ104" s="6">
        <v>34242</v>
      </c>
      <c r="AUA104" s="1">
        <v>6.3125</v>
      </c>
      <c r="AUB104" s="1">
        <v>196800</v>
      </c>
      <c r="AUC104" s="3">
        <f t="shared" si="618"/>
        <v>1242300</v>
      </c>
      <c r="AUH104" s="3" t="str">
        <f t="shared" si="619"/>
        <v/>
      </c>
      <c r="AUM104" s="3" t="str">
        <f t="shared" si="620"/>
        <v/>
      </c>
      <c r="AUR104" s="3" t="str">
        <f t="shared" si="621"/>
        <v/>
      </c>
      <c r="AUW104" s="3" t="str">
        <f t="shared" si="622"/>
        <v/>
      </c>
      <c r="AVB104" s="3" t="str">
        <f t="shared" si="623"/>
        <v/>
      </c>
      <c r="AVG104" s="3" t="str">
        <f t="shared" si="624"/>
        <v/>
      </c>
      <c r="AVL104" s="3" t="str">
        <f t="shared" si="625"/>
        <v/>
      </c>
      <c r="AVQ104" s="3" t="str">
        <f t="shared" si="626"/>
        <v/>
      </c>
      <c r="AVV104" s="3" t="str">
        <f t="shared" si="627"/>
        <v/>
      </c>
      <c r="AWA104" s="3" t="str">
        <f t="shared" si="628"/>
        <v/>
      </c>
      <c r="AWF104" s="3" t="str">
        <f t="shared" si="629"/>
        <v/>
      </c>
      <c r="AWK104" s="3" t="str">
        <f t="shared" si="630"/>
        <v/>
      </c>
      <c r="AWP104" s="3" t="str">
        <f t="shared" si="631"/>
        <v/>
      </c>
      <c r="AWU104" s="3" t="str">
        <f t="shared" si="632"/>
        <v/>
      </c>
      <c r="AWZ104" s="3" t="str">
        <f t="shared" si="633"/>
        <v/>
      </c>
      <c r="AXE104" s="3" t="str">
        <f t="shared" si="634"/>
        <v/>
      </c>
      <c r="AXG104" s="6">
        <v>34242</v>
      </c>
      <c r="AXH104" s="1">
        <v>1.5</v>
      </c>
      <c r="AXI104" s="1">
        <v>4774000</v>
      </c>
      <c r="AXJ104" s="3">
        <f t="shared" si="635"/>
        <v>7161000</v>
      </c>
      <c r="AXO104" s="3" t="str">
        <f t="shared" si="636"/>
        <v/>
      </c>
      <c r="AXT104" s="3" t="str">
        <f t="shared" si="637"/>
        <v/>
      </c>
      <c r="AXY104" s="3" t="str">
        <f t="shared" si="638"/>
        <v/>
      </c>
      <c r="AYD104" s="3" t="str">
        <f t="shared" si="639"/>
        <v/>
      </c>
      <c r="AYF104" s="6">
        <v>34242</v>
      </c>
      <c r="AYG104" s="1">
        <v>3.875</v>
      </c>
      <c r="AYH104" s="1">
        <v>33180000</v>
      </c>
      <c r="AYI104" s="3">
        <f t="shared" si="640"/>
        <v>128572500</v>
      </c>
      <c r="AYN104" s="3" t="str">
        <f t="shared" si="641"/>
        <v/>
      </c>
      <c r="AYP104" s="6">
        <v>34242</v>
      </c>
      <c r="AYQ104" s="1">
        <v>9.4375</v>
      </c>
      <c r="AYR104" s="1">
        <v>659200</v>
      </c>
      <c r="AYS104" s="3">
        <f t="shared" si="642"/>
        <v>6221200</v>
      </c>
      <c r="AYX104" s="3" t="str">
        <f t="shared" si="643"/>
        <v/>
      </c>
      <c r="AZC104" s="3" t="str">
        <f t="shared" si="644"/>
        <v/>
      </c>
      <c r="AZH104" s="3" t="str">
        <f t="shared" si="645"/>
        <v/>
      </c>
      <c r="AZM104" s="3" t="str">
        <f t="shared" si="646"/>
        <v/>
      </c>
      <c r="AZR104" s="3" t="str">
        <f t="shared" si="647"/>
        <v/>
      </c>
      <c r="AZW104" s="3" t="str">
        <f t="shared" si="648"/>
        <v/>
      </c>
      <c r="BAB104" s="3" t="str">
        <f t="shared" si="649"/>
        <v/>
      </c>
      <c r="BAG104" s="3" t="str">
        <f t="shared" si="650"/>
        <v/>
      </c>
      <c r="BAL104" s="3" t="str">
        <f t="shared" si="651"/>
        <v/>
      </c>
      <c r="BAQ104" s="3" t="str">
        <f t="shared" si="652"/>
        <v/>
      </c>
      <c r="BAV104" s="3" t="str">
        <f t="shared" si="653"/>
        <v/>
      </c>
      <c r="BBA104" s="3" t="str">
        <f t="shared" si="654"/>
        <v/>
      </c>
      <c r="BBF104" s="3" t="str">
        <f t="shared" si="655"/>
        <v/>
      </c>
      <c r="BBK104" s="3" t="str">
        <f t="shared" si="656"/>
        <v/>
      </c>
      <c r="BBP104" s="3" t="str">
        <f t="shared" si="657"/>
        <v/>
      </c>
      <c r="BBU104" s="3" t="str">
        <f t="shared" si="658"/>
        <v/>
      </c>
      <c r="BBW104" s="6">
        <v>34242</v>
      </c>
      <c r="BBX104" s="1">
        <v>9.5625</v>
      </c>
      <c r="BBY104" s="1">
        <v>11092269</v>
      </c>
      <c r="BBZ104" s="3">
        <f t="shared" si="659"/>
        <v>106069822.3125</v>
      </c>
      <c r="BCE104" s="3" t="str">
        <f t="shared" si="660"/>
        <v/>
      </c>
      <c r="BCJ104" s="3" t="str">
        <f t="shared" si="661"/>
        <v/>
      </c>
      <c r="BCO104" s="3" t="str">
        <f t="shared" si="662"/>
        <v/>
      </c>
      <c r="BCT104" s="3" t="str">
        <f t="shared" si="663"/>
        <v/>
      </c>
      <c r="BCY104" s="3" t="str">
        <f t="shared" si="664"/>
        <v/>
      </c>
      <c r="BDD104" s="3" t="str">
        <f t="shared" si="665"/>
        <v/>
      </c>
      <c r="BDI104" s="3" t="str">
        <f t="shared" si="666"/>
        <v/>
      </c>
      <c r="BDN104" s="3" t="str">
        <f t="shared" si="667"/>
        <v/>
      </c>
      <c r="BDS104" s="3" t="str">
        <f t="shared" si="668"/>
        <v/>
      </c>
      <c r="BDX104" s="3" t="str">
        <f t="shared" si="669"/>
        <v/>
      </c>
      <c r="BDZ104" s="6">
        <v>34242</v>
      </c>
      <c r="BEA104" s="1">
        <v>9.25</v>
      </c>
      <c r="BEB104" s="1">
        <v>81246200</v>
      </c>
      <c r="BEC104" s="3">
        <f t="shared" si="670"/>
        <v>751527350</v>
      </c>
      <c r="BEH104" s="3" t="str">
        <f t="shared" si="671"/>
        <v/>
      </c>
      <c r="BEM104" s="3" t="str">
        <f t="shared" si="672"/>
        <v/>
      </c>
      <c r="BER104" s="3" t="str">
        <f t="shared" si="673"/>
        <v/>
      </c>
      <c r="BET104" s="6">
        <v>34242</v>
      </c>
      <c r="BEU104" s="1">
        <v>2.7361</v>
      </c>
      <c r="BEV104" s="1">
        <v>40023900</v>
      </c>
      <c r="BEW104" s="3">
        <f t="shared" si="674"/>
        <v>109509392.78999999</v>
      </c>
      <c r="BEY104" s="6">
        <v>34242</v>
      </c>
      <c r="BEZ104" s="1">
        <v>3.0741000000000001</v>
      </c>
      <c r="BFA104" s="1">
        <v>4922100</v>
      </c>
      <c r="BFB104" s="3">
        <f t="shared" si="675"/>
        <v>15131027.609999999</v>
      </c>
      <c r="BFG104" s="3" t="str">
        <f t="shared" si="676"/>
        <v/>
      </c>
      <c r="BFL104" s="3" t="str">
        <f t="shared" si="677"/>
        <v/>
      </c>
      <c r="BFQ104" s="3" t="str">
        <f t="shared" si="678"/>
        <v/>
      </c>
      <c r="BFS104" s="6">
        <v>34242</v>
      </c>
      <c r="BFT104" s="1">
        <v>1.1040000000000001</v>
      </c>
      <c r="BFU104" s="1">
        <v>40375800</v>
      </c>
      <c r="BFV104" s="3">
        <f t="shared" si="679"/>
        <v>44574883.200000003</v>
      </c>
      <c r="BGA104" s="3" t="str">
        <f t="shared" si="680"/>
        <v/>
      </c>
      <c r="BGF104" s="3" t="str">
        <f t="shared" si="681"/>
        <v/>
      </c>
      <c r="BGK104" s="3" t="str">
        <f t="shared" si="682"/>
        <v/>
      </c>
      <c r="BGM104" s="6">
        <v>34242</v>
      </c>
      <c r="BGN104" s="1">
        <v>7.125</v>
      </c>
      <c r="BGO104" s="1">
        <v>7198000</v>
      </c>
      <c r="BGP104" s="3">
        <f t="shared" si="683"/>
        <v>51285750</v>
      </c>
      <c r="BGR104" s="6">
        <v>34242</v>
      </c>
      <c r="BGS104" s="1">
        <v>2.3125</v>
      </c>
      <c r="BGT104" s="1">
        <v>38180400</v>
      </c>
      <c r="BGU104" s="3">
        <f t="shared" si="684"/>
        <v>88292175</v>
      </c>
      <c r="BGZ104" s="3" t="str">
        <f t="shared" si="685"/>
        <v/>
      </c>
      <c r="BHE104" s="3" t="str">
        <f t="shared" si="686"/>
        <v/>
      </c>
      <c r="BHJ104" s="3" t="str">
        <f t="shared" si="687"/>
        <v/>
      </c>
      <c r="BHO104" s="3" t="str">
        <f t="shared" si="688"/>
        <v/>
      </c>
      <c r="BHQ104" s="6">
        <v>34242</v>
      </c>
      <c r="BHR104" s="1">
        <v>2.4946999999999999</v>
      </c>
      <c r="BHS104" s="1">
        <v>29267200</v>
      </c>
      <c r="BHT104" s="3">
        <f t="shared" si="689"/>
        <v>73012883.840000004</v>
      </c>
      <c r="BHV104" s="6">
        <v>34242</v>
      </c>
      <c r="BHW104" s="1">
        <v>2.5939999999999999</v>
      </c>
      <c r="BHX104" s="1">
        <v>4080000</v>
      </c>
      <c r="BHY104" s="3">
        <f t="shared" si="690"/>
        <v>10583520</v>
      </c>
      <c r="BID104" s="3" t="str">
        <f t="shared" si="691"/>
        <v/>
      </c>
      <c r="BII104" s="3" t="str">
        <f t="shared" si="692"/>
        <v/>
      </c>
      <c r="BIK104" s="6">
        <v>34242</v>
      </c>
      <c r="BIL104" s="1">
        <v>2.0207999999999999</v>
      </c>
      <c r="BIM104" s="1">
        <v>39496800</v>
      </c>
      <c r="BIN104" s="3">
        <f t="shared" si="693"/>
        <v>79815133.439999998</v>
      </c>
      <c r="BIP104" s="6">
        <v>34242</v>
      </c>
      <c r="BIQ104" s="1">
        <v>4.3704000000000001</v>
      </c>
      <c r="BIR104" s="1">
        <v>231563475</v>
      </c>
      <c r="BIS104" s="3">
        <f t="shared" si="694"/>
        <v>1012025011.14</v>
      </c>
      <c r="BIU104" s="6">
        <v>34242</v>
      </c>
      <c r="BIV104" s="1">
        <v>2.3332999999999999</v>
      </c>
      <c r="BIW104" s="1">
        <v>61647300</v>
      </c>
      <c r="BIX104" s="3">
        <f t="shared" si="695"/>
        <v>143841645.09</v>
      </c>
      <c r="BJC104" s="3" t="str">
        <f t="shared" si="696"/>
        <v/>
      </c>
      <c r="BJH104" s="3" t="str">
        <f t="shared" si="697"/>
        <v/>
      </c>
      <c r="BJJ104" s="6">
        <v>34242</v>
      </c>
      <c r="BJK104" s="1">
        <v>11.875</v>
      </c>
      <c r="BJL104" s="1">
        <v>44603600</v>
      </c>
      <c r="BJM104" s="3">
        <f t="shared" si="698"/>
        <v>529667750</v>
      </c>
      <c r="BJR104" s="3" t="str">
        <f t="shared" si="699"/>
        <v/>
      </c>
      <c r="BJT104" s="6">
        <v>34242</v>
      </c>
      <c r="BJU104" s="1">
        <v>13.1875</v>
      </c>
      <c r="BJV104" s="1">
        <v>126602200</v>
      </c>
      <c r="BJW104" s="3">
        <f t="shared" si="700"/>
        <v>1669566512.5</v>
      </c>
      <c r="BKB104" s="3" t="str">
        <f t="shared" si="701"/>
        <v/>
      </c>
      <c r="BKG104" s="3" t="str">
        <f t="shared" si="702"/>
        <v/>
      </c>
      <c r="BKI104" s="6">
        <v>34242</v>
      </c>
      <c r="BKJ104" s="1">
        <v>2.6484000000000001</v>
      </c>
      <c r="BKK104" s="1">
        <v>82016000</v>
      </c>
      <c r="BKL104" s="3">
        <f t="shared" si="703"/>
        <v>217211174.40000001</v>
      </c>
      <c r="BKQ104" s="3" t="str">
        <f t="shared" si="704"/>
        <v/>
      </c>
      <c r="BKV104" s="3" t="str">
        <f t="shared" si="705"/>
        <v/>
      </c>
      <c r="BKX104" s="6">
        <v>34242</v>
      </c>
      <c r="BKY104" s="1">
        <v>13.343999999999999</v>
      </c>
      <c r="BKZ104" s="1">
        <v>32885200</v>
      </c>
      <c r="BLA104" s="3">
        <f t="shared" si="706"/>
        <v>438820108.79999995</v>
      </c>
      <c r="BLC104" s="6">
        <v>34242</v>
      </c>
      <c r="BLD104" s="1">
        <v>6.5</v>
      </c>
      <c r="BLE104" s="1">
        <v>61813200</v>
      </c>
      <c r="BLF104" s="3">
        <f t="shared" si="707"/>
        <v>401785800</v>
      </c>
      <c r="BLK104" s="3" t="str">
        <f t="shared" si="708"/>
        <v/>
      </c>
      <c r="BLM104" s="6">
        <v>34242</v>
      </c>
      <c r="BLN104" s="1">
        <v>4.0728999999999997</v>
      </c>
      <c r="BLO104" s="1">
        <v>166935600</v>
      </c>
      <c r="BLP104" s="3">
        <f t="shared" si="709"/>
        <v>679912005.24000001</v>
      </c>
      <c r="BLR104" s="6">
        <v>34242</v>
      </c>
      <c r="BLS104" s="1">
        <v>2.4218999999999999</v>
      </c>
      <c r="BLT104" s="1">
        <v>282380000</v>
      </c>
      <c r="BLU104" s="3">
        <f t="shared" si="710"/>
        <v>683896122</v>
      </c>
      <c r="BLZ104" s="3" t="str">
        <f t="shared" si="711"/>
        <v/>
      </c>
      <c r="BME104" s="3" t="str">
        <f t="shared" si="712"/>
        <v/>
      </c>
      <c r="BMJ104" s="3" t="str">
        <f t="shared" si="713"/>
        <v/>
      </c>
      <c r="BML104" s="6">
        <v>34242</v>
      </c>
      <c r="BMM104" s="1">
        <v>5.4722</v>
      </c>
      <c r="BMN104" s="1">
        <v>72934200</v>
      </c>
      <c r="BMO104" s="3">
        <f t="shared" si="714"/>
        <v>399110529.24000001</v>
      </c>
      <c r="BMQ104" s="6">
        <v>34242</v>
      </c>
      <c r="BMR104" s="1">
        <v>2.5</v>
      </c>
      <c r="BMS104" s="1">
        <v>28565800</v>
      </c>
      <c r="BMT104" s="3">
        <f t="shared" si="715"/>
        <v>71414500</v>
      </c>
      <c r="BMY104" s="3" t="str">
        <f t="shared" si="716"/>
        <v/>
      </c>
      <c r="BND104" s="3" t="str">
        <f t="shared" si="717"/>
        <v/>
      </c>
      <c r="BNF104" s="6">
        <v>34242</v>
      </c>
      <c r="BNG104" s="1">
        <v>35.375</v>
      </c>
      <c r="BNH104" s="1">
        <v>28605400</v>
      </c>
      <c r="BNI104" s="3">
        <f t="shared" si="718"/>
        <v>1011916025</v>
      </c>
      <c r="BNN104" s="3" t="str">
        <f t="shared" si="719"/>
        <v/>
      </c>
      <c r="BNP104" s="6">
        <v>34242</v>
      </c>
      <c r="BNQ104" s="1">
        <v>11.333299999999999</v>
      </c>
      <c r="BNR104" s="1">
        <v>76410300</v>
      </c>
      <c r="BNS104" s="3">
        <f t="shared" si="720"/>
        <v>865980852.99000001</v>
      </c>
      <c r="BNX104" s="3" t="str">
        <f t="shared" si="721"/>
        <v/>
      </c>
      <c r="BNZ104" s="6">
        <v>34242</v>
      </c>
      <c r="BOA104" s="1">
        <v>8.5625</v>
      </c>
      <c r="BOB104" s="1">
        <v>226275600</v>
      </c>
      <c r="BOC104" s="3">
        <f t="shared" si="722"/>
        <v>1937484825</v>
      </c>
      <c r="BOH104" s="3" t="str">
        <f t="shared" si="723"/>
        <v/>
      </c>
      <c r="BOJ104" s="6">
        <v>34242</v>
      </c>
      <c r="BOK104" s="1">
        <v>3.0282</v>
      </c>
      <c r="BOL104" s="1">
        <v>424225600</v>
      </c>
      <c r="BOM104" s="3">
        <f t="shared" si="724"/>
        <v>1284639961.9200001</v>
      </c>
      <c r="BOR104" s="3" t="str">
        <f t="shared" si="725"/>
        <v/>
      </c>
      <c r="BOW104" s="3" t="str">
        <f t="shared" si="726"/>
        <v/>
      </c>
      <c r="BPB104" s="3" t="str">
        <f t="shared" si="727"/>
        <v/>
      </c>
      <c r="BPG104" s="3" t="str">
        <f t="shared" si="728"/>
        <v/>
      </c>
      <c r="BPI104" s="6">
        <v>34242</v>
      </c>
      <c r="BPJ104" s="1">
        <v>1.7037</v>
      </c>
      <c r="BPK104" s="1">
        <v>260421075</v>
      </c>
      <c r="BPL104" s="3">
        <f t="shared" si="729"/>
        <v>443679385.47750002</v>
      </c>
      <c r="BPQ104" s="3" t="str">
        <f t="shared" si="730"/>
        <v/>
      </c>
      <c r="BPS104" s="6">
        <v>34242</v>
      </c>
      <c r="BPT104" s="1">
        <v>2.2343999999999999</v>
      </c>
      <c r="BPU104" s="1">
        <v>1207987200</v>
      </c>
      <c r="BPV104" s="3">
        <f t="shared" si="731"/>
        <v>2699126599.6799998</v>
      </c>
      <c r="BQA104" s="3" t="str">
        <f t="shared" si="732"/>
        <v/>
      </c>
      <c r="BQF104" s="3" t="str">
        <f t="shared" si="733"/>
        <v/>
      </c>
      <c r="BQK104" s="3" t="str">
        <f t="shared" si="734"/>
        <v/>
      </c>
      <c r="BQM104" s="6">
        <v>34242</v>
      </c>
      <c r="BQN104" s="1">
        <v>2.31</v>
      </c>
      <c r="BQO104" s="1">
        <v>694573370</v>
      </c>
      <c r="BQP104" s="3">
        <f t="shared" si="735"/>
        <v>1604464484.7</v>
      </c>
      <c r="BQU104" s="3" t="str">
        <f t="shared" si="736"/>
        <v/>
      </c>
      <c r="BQW104" s="6">
        <v>34242</v>
      </c>
      <c r="BQX104" s="1">
        <v>0.4531</v>
      </c>
      <c r="BQY104" s="1">
        <v>120448000</v>
      </c>
      <c r="BQZ104" s="3">
        <f t="shared" si="737"/>
        <v>54574988.799999997</v>
      </c>
      <c r="BRE104" s="3" t="str">
        <f t="shared" si="738"/>
        <v/>
      </c>
      <c r="BRG104" s="6">
        <v>34242</v>
      </c>
      <c r="BRH104" s="1">
        <v>1.3889</v>
      </c>
      <c r="BRI104" s="1">
        <v>6412410000</v>
      </c>
      <c r="BRJ104" s="3">
        <f t="shared" si="739"/>
        <v>8906196249</v>
      </c>
      <c r="BRL104" s="6">
        <v>34242</v>
      </c>
      <c r="BRM104" s="1">
        <v>4.4218999999999999</v>
      </c>
      <c r="BRN104" s="1">
        <v>4045513600</v>
      </c>
      <c r="BRO104" s="3">
        <f t="shared" si="740"/>
        <v>17888856587.84</v>
      </c>
      <c r="BRQ104" s="6">
        <v>34242</v>
      </c>
      <c r="BRR104" s="1">
        <v>1.5154000000000001</v>
      </c>
      <c r="BRS104" s="1">
        <v>4240710450</v>
      </c>
      <c r="BRT104" s="3">
        <f t="shared" si="741"/>
        <v>6426372615.9300003</v>
      </c>
      <c r="BRV104" s="6">
        <v>34242</v>
      </c>
      <c r="BRW104" s="1">
        <v>24.4375</v>
      </c>
      <c r="BRX104" s="1">
        <v>123584400</v>
      </c>
      <c r="BRY104" s="3">
        <f t="shared" si="742"/>
        <v>3020093775</v>
      </c>
      <c r="BSD104" s="3" t="str">
        <f t="shared" si="743"/>
        <v/>
      </c>
      <c r="BSF104" s="6">
        <v>34242</v>
      </c>
      <c r="BSG104" s="1">
        <v>6.9062999999999999</v>
      </c>
      <c r="BSH104" s="1">
        <v>134500800</v>
      </c>
      <c r="BSI104" s="3">
        <f t="shared" si="744"/>
        <v>928902875.03999996</v>
      </c>
      <c r="BSN104" s="3" t="str">
        <f t="shared" si="745"/>
        <v/>
      </c>
      <c r="BSS104" s="3" t="str">
        <f t="shared" si="746"/>
        <v/>
      </c>
      <c r="BSU104" s="6">
        <v>34242</v>
      </c>
      <c r="BSV104" s="1">
        <v>0.83479999999999999</v>
      </c>
      <c r="BSW104" s="1">
        <v>3639003200</v>
      </c>
      <c r="BSX104" s="3">
        <f t="shared" si="747"/>
        <v>3037839871.3600001</v>
      </c>
    </row>
    <row r="105" spans="5:1020 1025:1870" x14ac:dyDescent="0.2">
      <c r="E105" s="3" t="str">
        <f t="shared" si="374"/>
        <v/>
      </c>
      <c r="J105" s="3" t="str">
        <f t="shared" si="375"/>
        <v/>
      </c>
      <c r="O105" s="3" t="str">
        <f t="shared" si="376"/>
        <v/>
      </c>
      <c r="T105" s="3" t="str">
        <f t="shared" si="377"/>
        <v/>
      </c>
      <c r="Y105" s="3" t="str">
        <f t="shared" si="378"/>
        <v/>
      </c>
      <c r="AD105" s="3" t="str">
        <f t="shared" si="379"/>
        <v/>
      </c>
      <c r="AI105" s="3" t="str">
        <f t="shared" si="380"/>
        <v/>
      </c>
      <c r="AN105" s="3" t="str">
        <f t="shared" si="381"/>
        <v/>
      </c>
      <c r="AS105" s="3" t="str">
        <f t="shared" si="382"/>
        <v/>
      </c>
      <c r="AX105" s="3" t="str">
        <f t="shared" si="383"/>
        <v/>
      </c>
      <c r="BC105" s="3" t="str">
        <f t="shared" si="384"/>
        <v/>
      </c>
      <c r="BH105" s="3" t="str">
        <f t="shared" si="385"/>
        <v/>
      </c>
      <c r="BM105" s="3" t="str">
        <f t="shared" si="386"/>
        <v/>
      </c>
      <c r="BR105" s="3" t="str">
        <f t="shared" si="387"/>
        <v/>
      </c>
      <c r="BW105" s="3" t="str">
        <f t="shared" si="388"/>
        <v/>
      </c>
      <c r="CB105" s="3" t="str">
        <f t="shared" si="389"/>
        <v/>
      </c>
      <c r="CG105" s="3" t="str">
        <f t="shared" si="390"/>
        <v/>
      </c>
      <c r="CL105" s="3" t="str">
        <f t="shared" si="391"/>
        <v/>
      </c>
      <c r="CQ105" s="3" t="str">
        <f t="shared" si="392"/>
        <v/>
      </c>
      <c r="CV105" s="3" t="str">
        <f t="shared" si="393"/>
        <v/>
      </c>
      <c r="DA105" s="3" t="str">
        <f t="shared" si="394"/>
        <v/>
      </c>
      <c r="DF105" s="3" t="str">
        <f t="shared" si="395"/>
        <v/>
      </c>
      <c r="DK105" s="3" t="str">
        <f t="shared" si="396"/>
        <v/>
      </c>
      <c r="DP105" s="3" t="str">
        <f t="shared" si="397"/>
        <v/>
      </c>
      <c r="DU105" s="3" t="str">
        <f t="shared" si="398"/>
        <v/>
      </c>
      <c r="DZ105" s="3" t="str">
        <f t="shared" si="399"/>
        <v/>
      </c>
      <c r="EE105" s="3" t="str">
        <f t="shared" si="400"/>
        <v/>
      </c>
      <c r="EG105" s="6">
        <v>34150</v>
      </c>
      <c r="EH105" s="1">
        <v>2279.9994999999999</v>
      </c>
      <c r="EI105" s="1">
        <v>4051</v>
      </c>
      <c r="EJ105" s="3">
        <f t="shared" si="401"/>
        <v>9236277.9745000005</v>
      </c>
      <c r="EO105" s="3" t="str">
        <f t="shared" si="402"/>
        <v/>
      </c>
      <c r="ET105" s="3" t="str">
        <f t="shared" si="403"/>
        <v/>
      </c>
      <c r="EY105" s="3" t="str">
        <f t="shared" si="404"/>
        <v/>
      </c>
      <c r="FD105" s="3" t="str">
        <f t="shared" si="405"/>
        <v/>
      </c>
      <c r="FI105" s="3" t="str">
        <f t="shared" si="406"/>
        <v/>
      </c>
      <c r="FN105" s="3" t="str">
        <f t="shared" si="407"/>
        <v/>
      </c>
      <c r="FS105" s="3" t="str">
        <f t="shared" si="408"/>
        <v/>
      </c>
      <c r="FX105" s="3" t="str">
        <f t="shared" si="409"/>
        <v/>
      </c>
      <c r="GC105" s="3" t="str">
        <f t="shared" si="410"/>
        <v/>
      </c>
      <c r="GH105" s="3" t="str">
        <f t="shared" si="411"/>
        <v/>
      </c>
      <c r="GM105" s="3" t="str">
        <f t="shared" si="412"/>
        <v/>
      </c>
      <c r="GR105" s="3" t="str">
        <f t="shared" si="413"/>
        <v/>
      </c>
      <c r="GW105" s="3" t="str">
        <f t="shared" si="414"/>
        <v/>
      </c>
      <c r="HB105" s="3" t="str">
        <f t="shared" si="415"/>
        <v/>
      </c>
      <c r="HG105" s="3" t="str">
        <f t="shared" si="416"/>
        <v/>
      </c>
      <c r="HL105" s="3" t="str">
        <f t="shared" si="417"/>
        <v/>
      </c>
      <c r="HN105" s="6">
        <v>34150</v>
      </c>
      <c r="HO105" s="1">
        <v>12</v>
      </c>
      <c r="HP105" s="1">
        <v>141033</v>
      </c>
      <c r="HQ105" s="3">
        <f t="shared" si="418"/>
        <v>1692396</v>
      </c>
      <c r="HV105" s="3" t="str">
        <f t="shared" si="419"/>
        <v/>
      </c>
      <c r="IA105" s="3" t="str">
        <f t="shared" si="420"/>
        <v/>
      </c>
      <c r="IF105" s="3" t="str">
        <f t="shared" si="421"/>
        <v/>
      </c>
      <c r="IK105" s="3" t="str">
        <f t="shared" si="422"/>
        <v/>
      </c>
      <c r="IP105" s="3" t="str">
        <f t="shared" si="423"/>
        <v/>
      </c>
      <c r="IU105" s="3" t="str">
        <f t="shared" si="424"/>
        <v/>
      </c>
      <c r="IZ105" s="3" t="str">
        <f t="shared" si="425"/>
        <v/>
      </c>
      <c r="JE105" s="3" t="str">
        <f t="shared" si="426"/>
        <v/>
      </c>
      <c r="JJ105" s="3" t="str">
        <f t="shared" si="427"/>
        <v/>
      </c>
      <c r="JO105" s="3" t="str">
        <f t="shared" si="428"/>
        <v/>
      </c>
      <c r="JT105" s="3" t="str">
        <f t="shared" si="429"/>
        <v/>
      </c>
      <c r="JY105" s="3" t="str">
        <f t="shared" si="430"/>
        <v/>
      </c>
      <c r="KA105" s="6">
        <v>32962</v>
      </c>
      <c r="KB105" s="1">
        <v>6.75</v>
      </c>
      <c r="KC105" s="1">
        <v>59600</v>
      </c>
      <c r="KD105" s="3">
        <f t="shared" si="431"/>
        <v>402300</v>
      </c>
      <c r="KI105" s="3" t="str">
        <f t="shared" si="432"/>
        <v/>
      </c>
      <c r="KN105" s="3" t="str">
        <f t="shared" si="433"/>
        <v/>
      </c>
      <c r="KS105" s="3" t="str">
        <f t="shared" si="434"/>
        <v/>
      </c>
      <c r="KX105" s="3" t="str">
        <f t="shared" si="435"/>
        <v/>
      </c>
      <c r="LC105" s="3" t="str">
        <f t="shared" si="436"/>
        <v/>
      </c>
      <c r="LH105" s="3" t="str">
        <f t="shared" si="437"/>
        <v/>
      </c>
      <c r="LM105" s="3" t="str">
        <f t="shared" si="438"/>
        <v/>
      </c>
      <c r="LO105" s="6"/>
      <c r="LR105" s="3" t="str">
        <f t="shared" si="439"/>
        <v/>
      </c>
      <c r="LW105" s="3" t="str">
        <f t="shared" si="440"/>
        <v/>
      </c>
      <c r="MB105" s="3" t="str">
        <f t="shared" si="441"/>
        <v/>
      </c>
      <c r="MG105" s="3" t="str">
        <f t="shared" si="442"/>
        <v/>
      </c>
      <c r="ML105" s="3" t="str">
        <f t="shared" si="443"/>
        <v/>
      </c>
      <c r="MQ105" s="3" t="str">
        <f t="shared" si="444"/>
        <v/>
      </c>
      <c r="MV105" s="3" t="str">
        <f t="shared" si="445"/>
        <v/>
      </c>
      <c r="NA105" s="3" t="str">
        <f t="shared" si="446"/>
        <v/>
      </c>
      <c r="NF105" s="3" t="str">
        <f t="shared" si="447"/>
        <v/>
      </c>
      <c r="NK105" s="3" t="str">
        <f t="shared" si="448"/>
        <v/>
      </c>
      <c r="NP105" s="3" t="str">
        <f t="shared" si="449"/>
        <v/>
      </c>
      <c r="NU105" s="3" t="str">
        <f t="shared" si="450"/>
        <v/>
      </c>
      <c r="NZ105" s="3" t="str">
        <f t="shared" si="451"/>
        <v/>
      </c>
      <c r="OB105" s="6">
        <v>34150</v>
      </c>
      <c r="OC105" s="1">
        <v>5.75</v>
      </c>
      <c r="OD105" s="1">
        <v>68200</v>
      </c>
      <c r="OE105" s="3">
        <f t="shared" si="452"/>
        <v>392150</v>
      </c>
      <c r="OJ105" s="3" t="str">
        <f t="shared" si="453"/>
        <v/>
      </c>
      <c r="OO105" s="3" t="str">
        <f t="shared" si="454"/>
        <v/>
      </c>
      <c r="OT105" s="3" t="str">
        <f t="shared" si="455"/>
        <v/>
      </c>
      <c r="OY105" s="3" t="str">
        <f t="shared" si="456"/>
        <v/>
      </c>
      <c r="PD105" s="3" t="str">
        <f t="shared" si="457"/>
        <v/>
      </c>
      <c r="PI105" s="3" t="str">
        <f t="shared" si="458"/>
        <v/>
      </c>
      <c r="PN105" s="3" t="str">
        <f t="shared" si="459"/>
        <v/>
      </c>
      <c r="PS105" s="3" t="str">
        <f t="shared" si="460"/>
        <v/>
      </c>
      <c r="PX105" s="3" t="str">
        <f t="shared" si="461"/>
        <v/>
      </c>
      <c r="QC105" s="3" t="str">
        <f t="shared" si="462"/>
        <v/>
      </c>
      <c r="QE105" s="6">
        <v>34150</v>
      </c>
      <c r="QF105" s="1">
        <v>3.875</v>
      </c>
      <c r="QG105" s="1">
        <v>196400</v>
      </c>
      <c r="QH105" s="3">
        <f t="shared" si="463"/>
        <v>761050</v>
      </c>
      <c r="QM105" s="3" t="str">
        <f t="shared" si="464"/>
        <v/>
      </c>
      <c r="QR105" s="3" t="str">
        <f t="shared" si="465"/>
        <v/>
      </c>
      <c r="QW105" s="3" t="str">
        <f t="shared" si="466"/>
        <v/>
      </c>
      <c r="RB105" s="3" t="str">
        <f t="shared" si="467"/>
        <v/>
      </c>
      <c r="RG105" s="3" t="str">
        <f t="shared" si="468"/>
        <v/>
      </c>
      <c r="RL105" s="3" t="str">
        <f t="shared" si="469"/>
        <v/>
      </c>
      <c r="RQ105" s="3" t="str">
        <f t="shared" si="470"/>
        <v/>
      </c>
      <c r="RV105" s="3" t="str">
        <f t="shared" si="471"/>
        <v/>
      </c>
      <c r="SA105" s="3" t="str">
        <f t="shared" si="472"/>
        <v/>
      </c>
      <c r="SF105" s="3" t="str">
        <f t="shared" si="473"/>
        <v/>
      </c>
      <c r="SK105" s="3" t="str">
        <f t="shared" si="474"/>
        <v/>
      </c>
      <c r="SP105" s="3" t="str">
        <f t="shared" si="475"/>
        <v/>
      </c>
      <c r="SU105" s="3" t="str">
        <f t="shared" si="476"/>
        <v/>
      </c>
      <c r="SZ105" s="3" t="str">
        <f t="shared" si="477"/>
        <v/>
      </c>
      <c r="TE105" s="3" t="str">
        <f t="shared" si="478"/>
        <v/>
      </c>
      <c r="TJ105" s="3" t="str">
        <f t="shared" si="479"/>
        <v/>
      </c>
      <c r="TO105" s="3" t="str">
        <f t="shared" si="480"/>
        <v/>
      </c>
      <c r="TT105" s="3" t="str">
        <f t="shared" si="481"/>
        <v/>
      </c>
      <c r="TY105" s="3" t="str">
        <f t="shared" si="482"/>
        <v/>
      </c>
      <c r="UD105" s="3" t="str">
        <f t="shared" si="483"/>
        <v/>
      </c>
      <c r="UI105" s="3" t="str">
        <f t="shared" si="484"/>
        <v/>
      </c>
      <c r="UN105" s="3" t="str">
        <f t="shared" si="485"/>
        <v/>
      </c>
      <c r="US105" s="3" t="str">
        <f t="shared" si="486"/>
        <v/>
      </c>
      <c r="UX105" s="3" t="str">
        <f t="shared" si="487"/>
        <v/>
      </c>
      <c r="VC105" s="3" t="str">
        <f t="shared" si="488"/>
        <v/>
      </c>
      <c r="VH105" s="3" t="str">
        <f t="shared" si="489"/>
        <v/>
      </c>
      <c r="VM105" s="3" t="str">
        <f t="shared" si="490"/>
        <v/>
      </c>
      <c r="VO105" s="6">
        <v>34150</v>
      </c>
      <c r="VP105" s="1">
        <v>1593.75</v>
      </c>
      <c r="VQ105" s="1">
        <v>3139</v>
      </c>
      <c r="VR105" s="3">
        <f t="shared" si="491"/>
        <v>5002781.25</v>
      </c>
      <c r="VW105" s="3" t="str">
        <f t="shared" si="492"/>
        <v/>
      </c>
      <c r="WB105" s="3" t="str">
        <f t="shared" si="493"/>
        <v/>
      </c>
      <c r="WG105" s="3" t="str">
        <f t="shared" si="494"/>
        <v/>
      </c>
      <c r="WL105" s="3" t="str">
        <f t="shared" si="495"/>
        <v/>
      </c>
      <c r="WQ105" s="3" t="str">
        <f t="shared" si="496"/>
        <v/>
      </c>
      <c r="WV105" s="3" t="str">
        <f t="shared" si="497"/>
        <v/>
      </c>
      <c r="XA105" s="3" t="str">
        <f t="shared" si="498"/>
        <v/>
      </c>
      <c r="XF105" s="3" t="str">
        <f t="shared" si="499"/>
        <v/>
      </c>
      <c r="XK105" s="3" t="str">
        <f t="shared" si="500"/>
        <v/>
      </c>
      <c r="XP105" s="3" t="str">
        <f t="shared" si="501"/>
        <v/>
      </c>
      <c r="XU105" s="3" t="str">
        <f t="shared" si="502"/>
        <v/>
      </c>
      <c r="XW105" s="6">
        <v>34150</v>
      </c>
      <c r="XX105" s="1">
        <v>3900</v>
      </c>
      <c r="XY105" s="1">
        <v>2574</v>
      </c>
      <c r="XZ105" s="3">
        <f t="shared" si="503"/>
        <v>10038600</v>
      </c>
      <c r="YE105" s="3" t="str">
        <f t="shared" si="504"/>
        <v/>
      </c>
      <c r="YJ105" s="3" t="str">
        <f t="shared" si="505"/>
        <v/>
      </c>
      <c r="YO105" s="3" t="str">
        <f t="shared" si="506"/>
        <v/>
      </c>
      <c r="YT105" s="3" t="str">
        <f t="shared" si="507"/>
        <v/>
      </c>
      <c r="YY105" s="3" t="str">
        <f t="shared" si="508"/>
        <v/>
      </c>
      <c r="ZD105" s="3" t="str">
        <f t="shared" si="509"/>
        <v/>
      </c>
      <c r="ZI105" s="3" t="str">
        <f t="shared" si="510"/>
        <v/>
      </c>
      <c r="ZN105" s="3" t="str">
        <f t="shared" si="511"/>
        <v/>
      </c>
      <c r="ZS105" s="3" t="str">
        <f t="shared" si="512"/>
        <v/>
      </c>
      <c r="ZX105" s="3" t="str">
        <f t="shared" si="513"/>
        <v/>
      </c>
      <c r="AAC105" s="3" t="str">
        <f t="shared" si="514"/>
        <v/>
      </c>
      <c r="AAH105" s="3" t="str">
        <f t="shared" si="515"/>
        <v/>
      </c>
      <c r="AAM105" s="3" t="str">
        <f t="shared" si="516"/>
        <v/>
      </c>
      <c r="AAR105" s="3" t="str">
        <f t="shared" si="517"/>
        <v/>
      </c>
      <c r="AAW105" s="3" t="str">
        <f t="shared" si="518"/>
        <v/>
      </c>
      <c r="ABB105" s="3" t="str">
        <f t="shared" si="519"/>
        <v/>
      </c>
      <c r="ABG105" s="3" t="str">
        <f t="shared" si="520"/>
        <v/>
      </c>
      <c r="ABL105" s="3" t="str">
        <f t="shared" si="521"/>
        <v/>
      </c>
      <c r="ABQ105" s="3" t="str">
        <f t="shared" si="522"/>
        <v/>
      </c>
      <c r="ABV105" s="3" t="str">
        <f t="shared" si="523"/>
        <v/>
      </c>
      <c r="ACA105" s="3" t="str">
        <f t="shared" si="524"/>
        <v/>
      </c>
      <c r="ACF105" s="3" t="str">
        <f t="shared" si="525"/>
        <v/>
      </c>
      <c r="ACK105" s="3" t="str">
        <f t="shared" si="526"/>
        <v/>
      </c>
      <c r="ACP105" s="3" t="str">
        <f t="shared" si="527"/>
        <v/>
      </c>
      <c r="ACU105" s="3" t="str">
        <f t="shared" si="528"/>
        <v/>
      </c>
      <c r="ACZ105" s="3" t="str">
        <f t="shared" si="529"/>
        <v/>
      </c>
      <c r="ADB105" s="6">
        <v>34150</v>
      </c>
      <c r="ADC105" s="1">
        <v>3.5</v>
      </c>
      <c r="ADD105" s="1">
        <v>2969300</v>
      </c>
      <c r="ADE105" s="3">
        <f t="shared" si="530"/>
        <v>10392550</v>
      </c>
      <c r="ADJ105" s="3" t="str">
        <f t="shared" si="531"/>
        <v/>
      </c>
      <c r="ADO105" s="3" t="str">
        <f t="shared" si="532"/>
        <v/>
      </c>
      <c r="ADT105" s="3" t="str">
        <f t="shared" si="533"/>
        <v/>
      </c>
      <c r="ADY105" s="3" t="str">
        <f t="shared" si="534"/>
        <v/>
      </c>
      <c r="AED105" s="3" t="str">
        <f t="shared" si="535"/>
        <v/>
      </c>
      <c r="AEI105" s="3" t="str">
        <f t="shared" si="536"/>
        <v/>
      </c>
      <c r="AEN105" s="3" t="str">
        <f t="shared" si="537"/>
        <v/>
      </c>
      <c r="AES105" s="3" t="str">
        <f t="shared" si="538"/>
        <v/>
      </c>
      <c r="AEX105" s="3" t="str">
        <f t="shared" si="539"/>
        <v/>
      </c>
      <c r="AFC105" s="3" t="str">
        <f t="shared" si="540"/>
        <v/>
      </c>
      <c r="AFH105" s="3" t="str">
        <f t="shared" si="541"/>
        <v/>
      </c>
      <c r="AFM105" s="3" t="str">
        <f t="shared" si="542"/>
        <v/>
      </c>
      <c r="AFR105" s="3" t="str">
        <f t="shared" si="543"/>
        <v/>
      </c>
      <c r="AFW105" s="3" t="str">
        <f t="shared" si="544"/>
        <v/>
      </c>
      <c r="AGB105" s="3" t="str">
        <f t="shared" si="545"/>
        <v/>
      </c>
      <c r="AGG105" s="3" t="str">
        <f t="shared" si="546"/>
        <v/>
      </c>
      <c r="AGL105" s="3" t="str">
        <f t="shared" si="547"/>
        <v/>
      </c>
      <c r="AGQ105" s="3" t="str">
        <f t="shared" si="548"/>
        <v/>
      </c>
      <c r="AGV105" s="3" t="str">
        <f t="shared" si="549"/>
        <v/>
      </c>
      <c r="AHA105" s="3" t="str">
        <f t="shared" si="550"/>
        <v/>
      </c>
      <c r="AHF105" s="3" t="str">
        <f t="shared" si="551"/>
        <v/>
      </c>
      <c r="AHK105" s="3" t="str">
        <f t="shared" si="552"/>
        <v/>
      </c>
      <c r="AHP105" s="3" t="str">
        <f t="shared" si="553"/>
        <v/>
      </c>
      <c r="AHU105" s="3" t="str">
        <f t="shared" si="554"/>
        <v/>
      </c>
      <c r="AHZ105" s="3" t="str">
        <f t="shared" si="555"/>
        <v/>
      </c>
      <c r="AIE105" s="3" t="str">
        <f t="shared" si="556"/>
        <v/>
      </c>
      <c r="AIJ105" s="3" t="str">
        <f t="shared" si="557"/>
        <v/>
      </c>
      <c r="AIO105" s="3" t="str">
        <f t="shared" si="558"/>
        <v/>
      </c>
      <c r="AIT105" s="3" t="str">
        <f t="shared" si="559"/>
        <v/>
      </c>
      <c r="AIY105" s="3" t="str">
        <f t="shared" si="560"/>
        <v/>
      </c>
      <c r="AJD105" s="3" t="str">
        <f t="shared" si="561"/>
        <v/>
      </c>
      <c r="AJI105" s="3" t="str">
        <f t="shared" si="562"/>
        <v/>
      </c>
      <c r="AJN105" s="3" t="str">
        <f t="shared" si="563"/>
        <v/>
      </c>
      <c r="AJS105" s="3" t="str">
        <f t="shared" si="564"/>
        <v/>
      </c>
      <c r="AJX105" s="3" t="str">
        <f t="shared" si="565"/>
        <v/>
      </c>
      <c r="AKC105" s="3" t="str">
        <f t="shared" si="566"/>
        <v/>
      </c>
      <c r="AKH105" s="3" t="str">
        <f t="shared" si="567"/>
        <v/>
      </c>
      <c r="AKM105" s="3" t="str">
        <f t="shared" si="568"/>
        <v/>
      </c>
      <c r="AKR105" s="3" t="str">
        <f t="shared" si="569"/>
        <v/>
      </c>
      <c r="AKW105" s="3" t="str">
        <f t="shared" si="570"/>
        <v/>
      </c>
      <c r="ALB105" s="3" t="str">
        <f t="shared" si="571"/>
        <v/>
      </c>
      <c r="ALG105" s="3" t="str">
        <f t="shared" si="572"/>
        <v/>
      </c>
      <c r="ALI105" s="6">
        <v>34150</v>
      </c>
      <c r="ALJ105" s="1">
        <v>15.375</v>
      </c>
      <c r="ALK105" s="1">
        <v>3897200</v>
      </c>
      <c r="ALL105" s="3">
        <f t="shared" si="573"/>
        <v>59919450</v>
      </c>
      <c r="ALQ105" s="3" t="str">
        <f t="shared" si="574"/>
        <v/>
      </c>
      <c r="ALV105" s="3" t="str">
        <f t="shared" si="575"/>
        <v/>
      </c>
      <c r="AMA105" s="3" t="str">
        <f t="shared" si="576"/>
        <v/>
      </c>
      <c r="AMF105" s="3" t="str">
        <f t="shared" si="577"/>
        <v/>
      </c>
      <c r="AMK105" s="3" t="str">
        <f t="shared" si="578"/>
        <v/>
      </c>
      <c r="AMP105" s="3" t="str">
        <f t="shared" si="579"/>
        <v/>
      </c>
      <c r="AMU105" s="3" t="str">
        <f t="shared" si="580"/>
        <v/>
      </c>
      <c r="AMZ105" s="3" t="str">
        <f t="shared" si="581"/>
        <v/>
      </c>
      <c r="ANB105" s="6">
        <v>34150</v>
      </c>
      <c r="ANC105" s="1">
        <v>1.1875</v>
      </c>
      <c r="AND105" s="1">
        <v>352500</v>
      </c>
      <c r="ANE105" s="3">
        <f t="shared" si="582"/>
        <v>418593.75</v>
      </c>
      <c r="ANJ105" s="3" t="str">
        <f t="shared" si="583"/>
        <v/>
      </c>
      <c r="ANO105" s="3" t="str">
        <f t="shared" si="584"/>
        <v/>
      </c>
      <c r="ANT105" s="3" t="str">
        <f t="shared" si="585"/>
        <v/>
      </c>
      <c r="ANY105" s="3" t="str">
        <f t="shared" si="586"/>
        <v/>
      </c>
      <c r="AOD105" s="3" t="str">
        <f t="shared" si="587"/>
        <v/>
      </c>
      <c r="AOI105" s="3" t="str">
        <f t="shared" si="588"/>
        <v/>
      </c>
      <c r="AOK105" s="6">
        <v>34150</v>
      </c>
      <c r="AOL105" s="1">
        <v>540</v>
      </c>
      <c r="AOM105" s="1">
        <v>26643</v>
      </c>
      <c r="AON105" s="3">
        <f t="shared" si="589"/>
        <v>14387220</v>
      </c>
      <c r="AOS105" s="3" t="str">
        <f t="shared" si="590"/>
        <v/>
      </c>
      <c r="AOX105" s="3" t="str">
        <f t="shared" si="591"/>
        <v/>
      </c>
      <c r="APC105" s="3" t="str">
        <f t="shared" si="592"/>
        <v/>
      </c>
      <c r="APH105" s="3" t="str">
        <f t="shared" si="593"/>
        <v/>
      </c>
      <c r="APM105" s="3" t="str">
        <f t="shared" si="594"/>
        <v/>
      </c>
      <c r="APR105" s="3" t="str">
        <f t="shared" si="595"/>
        <v/>
      </c>
      <c r="APW105" s="3" t="str">
        <f t="shared" si="596"/>
        <v/>
      </c>
      <c r="AQB105" s="3" t="str">
        <f t="shared" si="597"/>
        <v/>
      </c>
      <c r="AQG105" s="3" t="str">
        <f t="shared" si="598"/>
        <v/>
      </c>
      <c r="AQL105" s="3" t="str">
        <f t="shared" si="599"/>
        <v/>
      </c>
      <c r="AQQ105" s="3" t="str">
        <f t="shared" si="600"/>
        <v/>
      </c>
      <c r="AQS105" s="6">
        <v>34150</v>
      </c>
      <c r="AQT105" s="1">
        <v>5.25</v>
      </c>
      <c r="AQU105" s="1">
        <v>990300</v>
      </c>
      <c r="AQV105" s="3">
        <f t="shared" si="601"/>
        <v>5199075</v>
      </c>
      <c r="ARA105" s="3" t="str">
        <f t="shared" si="602"/>
        <v/>
      </c>
      <c r="ARF105" s="3" t="str">
        <f t="shared" si="603"/>
        <v/>
      </c>
      <c r="ARK105" s="3" t="str">
        <f t="shared" si="604"/>
        <v/>
      </c>
      <c r="ARP105" s="3" t="str">
        <f t="shared" si="605"/>
        <v/>
      </c>
      <c r="ARU105" s="3" t="str">
        <f t="shared" si="606"/>
        <v/>
      </c>
      <c r="ARZ105" s="3" t="str">
        <f t="shared" si="607"/>
        <v/>
      </c>
      <c r="ASE105" s="3" t="str">
        <f t="shared" si="608"/>
        <v/>
      </c>
      <c r="ASJ105" s="3" t="str">
        <f t="shared" si="609"/>
        <v/>
      </c>
      <c r="ASO105" s="3" t="str">
        <f t="shared" si="610"/>
        <v/>
      </c>
      <c r="AST105" s="3" t="str">
        <f t="shared" si="611"/>
        <v/>
      </c>
      <c r="ASY105" s="3" t="str">
        <f t="shared" si="612"/>
        <v/>
      </c>
      <c r="ATD105" s="3" t="str">
        <f t="shared" si="613"/>
        <v/>
      </c>
      <c r="ATI105" s="3" t="str">
        <f t="shared" si="614"/>
        <v/>
      </c>
      <c r="ATN105" s="3" t="str">
        <f t="shared" si="615"/>
        <v/>
      </c>
      <c r="ATS105" s="3" t="str">
        <f t="shared" si="616"/>
        <v/>
      </c>
      <c r="ATX105" s="3" t="str">
        <f t="shared" si="617"/>
        <v/>
      </c>
      <c r="ATZ105" s="6">
        <v>34150</v>
      </c>
      <c r="AUA105" s="1">
        <v>6.3333000000000004</v>
      </c>
      <c r="AUB105" s="1">
        <v>216000</v>
      </c>
      <c r="AUC105" s="3">
        <f t="shared" si="618"/>
        <v>1367992.8</v>
      </c>
      <c r="AUH105" s="3" t="str">
        <f t="shared" si="619"/>
        <v/>
      </c>
      <c r="AUM105" s="3" t="str">
        <f t="shared" si="620"/>
        <v/>
      </c>
      <c r="AUR105" s="3" t="str">
        <f t="shared" si="621"/>
        <v/>
      </c>
      <c r="AUW105" s="3" t="str">
        <f t="shared" si="622"/>
        <v/>
      </c>
      <c r="AVB105" s="3" t="str">
        <f t="shared" si="623"/>
        <v/>
      </c>
      <c r="AVG105" s="3" t="str">
        <f t="shared" si="624"/>
        <v/>
      </c>
      <c r="AVL105" s="3" t="str">
        <f t="shared" si="625"/>
        <v/>
      </c>
      <c r="AVQ105" s="3" t="str">
        <f t="shared" si="626"/>
        <v/>
      </c>
      <c r="AVV105" s="3" t="str">
        <f t="shared" si="627"/>
        <v/>
      </c>
      <c r="AWA105" s="3" t="str">
        <f t="shared" si="628"/>
        <v/>
      </c>
      <c r="AWF105" s="3" t="str">
        <f t="shared" si="629"/>
        <v/>
      </c>
      <c r="AWK105" s="3" t="str">
        <f t="shared" si="630"/>
        <v/>
      </c>
      <c r="AWP105" s="3" t="str">
        <f t="shared" si="631"/>
        <v/>
      </c>
      <c r="AWU105" s="3" t="str">
        <f t="shared" si="632"/>
        <v/>
      </c>
      <c r="AWZ105" s="3" t="str">
        <f t="shared" si="633"/>
        <v/>
      </c>
      <c r="AXE105" s="3" t="str">
        <f t="shared" si="634"/>
        <v/>
      </c>
      <c r="AXG105" s="6">
        <v>34150</v>
      </c>
      <c r="AXH105" s="1">
        <v>1.625</v>
      </c>
      <c r="AXI105" s="1">
        <v>2684000</v>
      </c>
      <c r="AXJ105" s="3">
        <f t="shared" si="635"/>
        <v>4361500</v>
      </c>
      <c r="AXO105" s="3" t="str">
        <f t="shared" si="636"/>
        <v/>
      </c>
      <c r="AXT105" s="3" t="str">
        <f t="shared" si="637"/>
        <v/>
      </c>
      <c r="AXY105" s="3" t="str">
        <f t="shared" si="638"/>
        <v/>
      </c>
      <c r="AYD105" s="3" t="str">
        <f t="shared" si="639"/>
        <v/>
      </c>
      <c r="AYF105" s="6">
        <v>34150</v>
      </c>
      <c r="AYG105" s="1">
        <v>4.6875</v>
      </c>
      <c r="AYH105" s="1">
        <v>37308000</v>
      </c>
      <c r="AYI105" s="3">
        <f t="shared" si="640"/>
        <v>174881250</v>
      </c>
      <c r="AYN105" s="3" t="str">
        <f t="shared" si="641"/>
        <v/>
      </c>
      <c r="AYP105" s="6">
        <v>34150</v>
      </c>
      <c r="AYQ105" s="1">
        <v>8.9375</v>
      </c>
      <c r="AYR105" s="1">
        <v>948000</v>
      </c>
      <c r="AYS105" s="3">
        <f t="shared" si="642"/>
        <v>8472750</v>
      </c>
      <c r="AYX105" s="3" t="str">
        <f t="shared" si="643"/>
        <v/>
      </c>
      <c r="AZC105" s="3" t="str">
        <f t="shared" si="644"/>
        <v/>
      </c>
      <c r="AZH105" s="3" t="str">
        <f t="shared" si="645"/>
        <v/>
      </c>
      <c r="AZM105" s="3" t="str">
        <f t="shared" si="646"/>
        <v/>
      </c>
      <c r="AZR105" s="3" t="str">
        <f t="shared" si="647"/>
        <v/>
      </c>
      <c r="AZW105" s="3" t="str">
        <f t="shared" si="648"/>
        <v/>
      </c>
      <c r="BAB105" s="3" t="str">
        <f t="shared" si="649"/>
        <v/>
      </c>
      <c r="BAG105" s="3" t="str">
        <f t="shared" si="650"/>
        <v/>
      </c>
      <c r="BAL105" s="3" t="str">
        <f t="shared" si="651"/>
        <v/>
      </c>
      <c r="BAQ105" s="3" t="str">
        <f t="shared" si="652"/>
        <v/>
      </c>
      <c r="BAV105" s="3" t="str">
        <f t="shared" si="653"/>
        <v/>
      </c>
      <c r="BBA105" s="3" t="str">
        <f t="shared" si="654"/>
        <v/>
      </c>
      <c r="BBF105" s="3" t="str">
        <f t="shared" si="655"/>
        <v/>
      </c>
      <c r="BBK105" s="3" t="str">
        <f t="shared" si="656"/>
        <v/>
      </c>
      <c r="BBP105" s="3" t="str">
        <f t="shared" si="657"/>
        <v/>
      </c>
      <c r="BBU105" s="3" t="str">
        <f t="shared" si="658"/>
        <v/>
      </c>
      <c r="BBW105" s="6">
        <v>34150</v>
      </c>
      <c r="BBX105" s="1">
        <v>6.0937000000000001</v>
      </c>
      <c r="BBY105" s="1">
        <v>13475203</v>
      </c>
      <c r="BBZ105" s="3">
        <f t="shared" si="659"/>
        <v>82113844.5211</v>
      </c>
      <c r="BCE105" s="3" t="str">
        <f t="shared" si="660"/>
        <v/>
      </c>
      <c r="BCJ105" s="3" t="str">
        <f t="shared" si="661"/>
        <v/>
      </c>
      <c r="BCO105" s="3" t="str">
        <f t="shared" si="662"/>
        <v/>
      </c>
      <c r="BCT105" s="3" t="str">
        <f t="shared" si="663"/>
        <v/>
      </c>
      <c r="BCY105" s="3" t="str">
        <f t="shared" si="664"/>
        <v/>
      </c>
      <c r="BDD105" s="3" t="str">
        <f t="shared" si="665"/>
        <v/>
      </c>
      <c r="BDI105" s="3" t="str">
        <f t="shared" si="666"/>
        <v/>
      </c>
      <c r="BDN105" s="3" t="str">
        <f t="shared" si="667"/>
        <v/>
      </c>
      <c r="BDS105" s="3" t="str">
        <f t="shared" si="668"/>
        <v/>
      </c>
      <c r="BDX105" s="3" t="str">
        <f t="shared" si="669"/>
        <v/>
      </c>
      <c r="BDZ105" s="6">
        <v>34150</v>
      </c>
      <c r="BEA105" s="1">
        <v>5.4375</v>
      </c>
      <c r="BEB105" s="1">
        <v>46249200</v>
      </c>
      <c r="BEC105" s="3">
        <f t="shared" si="670"/>
        <v>251480025</v>
      </c>
      <c r="BEH105" s="3" t="str">
        <f t="shared" si="671"/>
        <v/>
      </c>
      <c r="BEM105" s="3" t="str">
        <f t="shared" si="672"/>
        <v/>
      </c>
      <c r="BER105" s="3" t="str">
        <f t="shared" si="673"/>
        <v/>
      </c>
      <c r="BET105" s="6">
        <v>34150</v>
      </c>
      <c r="BEU105" s="1">
        <v>1.8332999999999999</v>
      </c>
      <c r="BEV105" s="1">
        <v>25638300</v>
      </c>
      <c r="BEW105" s="3">
        <f t="shared" si="674"/>
        <v>47002695.390000001</v>
      </c>
      <c r="BEY105" s="6">
        <v>34150</v>
      </c>
      <c r="BEZ105" s="1">
        <v>2.5369999999999999</v>
      </c>
      <c r="BFA105" s="1">
        <v>1625400</v>
      </c>
      <c r="BFB105" s="3">
        <f t="shared" si="675"/>
        <v>4123639.8</v>
      </c>
      <c r="BFG105" s="3" t="str">
        <f t="shared" si="676"/>
        <v/>
      </c>
      <c r="BFL105" s="3" t="str">
        <f t="shared" si="677"/>
        <v/>
      </c>
      <c r="BFQ105" s="3" t="str">
        <f t="shared" si="678"/>
        <v/>
      </c>
      <c r="BFS105" s="6">
        <v>34150</v>
      </c>
      <c r="BFT105" s="1">
        <v>1.1437999999999999</v>
      </c>
      <c r="BFU105" s="1">
        <v>39127000</v>
      </c>
      <c r="BFV105" s="3">
        <f t="shared" si="679"/>
        <v>44753462.599999994</v>
      </c>
      <c r="BGA105" s="3" t="str">
        <f t="shared" si="680"/>
        <v/>
      </c>
      <c r="BGF105" s="3" t="str">
        <f t="shared" si="681"/>
        <v/>
      </c>
      <c r="BGK105" s="3" t="str">
        <f t="shared" si="682"/>
        <v/>
      </c>
      <c r="BGM105" s="6">
        <v>34150</v>
      </c>
      <c r="BGN105" s="1">
        <v>6.9375</v>
      </c>
      <c r="BGO105" s="1">
        <v>5695200</v>
      </c>
      <c r="BGP105" s="3">
        <f t="shared" si="683"/>
        <v>39510450</v>
      </c>
      <c r="BGR105" s="6">
        <v>34150</v>
      </c>
      <c r="BGS105" s="1">
        <v>1.8437999999999999</v>
      </c>
      <c r="BGT105" s="1">
        <v>17265600</v>
      </c>
      <c r="BGU105" s="3">
        <f t="shared" si="684"/>
        <v>31834313.279999997</v>
      </c>
      <c r="BGZ105" s="3" t="str">
        <f t="shared" si="685"/>
        <v/>
      </c>
      <c r="BHE105" s="3" t="str">
        <f t="shared" si="686"/>
        <v/>
      </c>
      <c r="BHJ105" s="3" t="str">
        <f t="shared" si="687"/>
        <v/>
      </c>
      <c r="BHO105" s="3" t="str">
        <f t="shared" si="688"/>
        <v/>
      </c>
      <c r="BHQ105" s="6">
        <v>34150</v>
      </c>
      <c r="BHR105" s="1">
        <v>2.6337000000000002</v>
      </c>
      <c r="BHS105" s="1">
        <v>33560000</v>
      </c>
      <c r="BHT105" s="3">
        <f t="shared" si="689"/>
        <v>88386972</v>
      </c>
      <c r="BHV105" s="6">
        <v>34150</v>
      </c>
      <c r="BHW105" s="1">
        <v>2.2189999999999999</v>
      </c>
      <c r="BHX105" s="1">
        <v>6504000</v>
      </c>
      <c r="BHY105" s="3">
        <f t="shared" si="690"/>
        <v>14432376</v>
      </c>
      <c r="BID105" s="3" t="str">
        <f t="shared" si="691"/>
        <v/>
      </c>
      <c r="BII105" s="3" t="str">
        <f t="shared" si="692"/>
        <v/>
      </c>
      <c r="BIK105" s="6">
        <v>34150</v>
      </c>
      <c r="BIL105" s="1">
        <v>1.6667000000000001</v>
      </c>
      <c r="BIM105" s="1">
        <v>19461600</v>
      </c>
      <c r="BIN105" s="3">
        <f t="shared" si="693"/>
        <v>32436648.720000003</v>
      </c>
      <c r="BIP105" s="6">
        <v>34150</v>
      </c>
      <c r="BIQ105" s="1">
        <v>4.4814999999999996</v>
      </c>
      <c r="BIR105" s="1">
        <v>240779925</v>
      </c>
      <c r="BIS105" s="3">
        <f t="shared" si="694"/>
        <v>1079055233.8874998</v>
      </c>
      <c r="BIU105" s="6">
        <v>34150</v>
      </c>
      <c r="BIV105" s="1">
        <v>3.0278</v>
      </c>
      <c r="BIW105" s="1">
        <v>119349000</v>
      </c>
      <c r="BIX105" s="3">
        <f t="shared" si="695"/>
        <v>361364902.19999999</v>
      </c>
      <c r="BJC105" s="3" t="str">
        <f t="shared" si="696"/>
        <v/>
      </c>
      <c r="BJH105" s="3" t="str">
        <f t="shared" si="697"/>
        <v/>
      </c>
      <c r="BJJ105" s="6">
        <v>34150</v>
      </c>
      <c r="BJK105" s="1">
        <v>11.375</v>
      </c>
      <c r="BJL105" s="1">
        <v>47326000</v>
      </c>
      <c r="BJM105" s="3">
        <f t="shared" si="698"/>
        <v>538333250</v>
      </c>
      <c r="BJR105" s="3" t="str">
        <f t="shared" si="699"/>
        <v/>
      </c>
      <c r="BJT105" s="6">
        <v>34150</v>
      </c>
      <c r="BJU105" s="1">
        <v>12.0625</v>
      </c>
      <c r="BJV105" s="1">
        <v>183106400</v>
      </c>
      <c r="BJW105" s="3">
        <f t="shared" si="700"/>
        <v>2208720950</v>
      </c>
      <c r="BKB105" s="3" t="str">
        <f t="shared" si="701"/>
        <v/>
      </c>
      <c r="BKG105" s="3" t="str">
        <f t="shared" si="702"/>
        <v/>
      </c>
      <c r="BKI105" s="6">
        <v>34150</v>
      </c>
      <c r="BKJ105" s="1">
        <v>2.1406000000000001</v>
      </c>
      <c r="BKK105" s="1">
        <v>65976000</v>
      </c>
      <c r="BKL105" s="3">
        <f t="shared" si="703"/>
        <v>141228225.59999999</v>
      </c>
      <c r="BKQ105" s="3" t="str">
        <f t="shared" si="704"/>
        <v/>
      </c>
      <c r="BKV105" s="3" t="str">
        <f t="shared" si="705"/>
        <v/>
      </c>
      <c r="BKX105" s="6">
        <v>34150</v>
      </c>
      <c r="BKY105" s="1">
        <v>13.031000000000001</v>
      </c>
      <c r="BKZ105" s="1">
        <v>26490000</v>
      </c>
      <c r="BLA105" s="3">
        <f t="shared" si="706"/>
        <v>345191190</v>
      </c>
      <c r="BLC105" s="6">
        <v>34150</v>
      </c>
      <c r="BLD105" s="1">
        <v>4.3125</v>
      </c>
      <c r="BLE105" s="1">
        <v>47742800</v>
      </c>
      <c r="BLF105" s="3">
        <f t="shared" si="707"/>
        <v>205890825</v>
      </c>
      <c r="BLK105" s="3" t="str">
        <f t="shared" si="708"/>
        <v/>
      </c>
      <c r="BLM105" s="6">
        <v>34150</v>
      </c>
      <c r="BLN105" s="1">
        <v>3.2292000000000001</v>
      </c>
      <c r="BLO105" s="1">
        <v>155155200</v>
      </c>
      <c r="BLP105" s="3">
        <f t="shared" si="709"/>
        <v>501027171.84000003</v>
      </c>
      <c r="BLR105" s="6">
        <v>34150</v>
      </c>
      <c r="BLS105" s="1">
        <v>1.6718999999999999</v>
      </c>
      <c r="BLT105" s="1">
        <v>223128000</v>
      </c>
      <c r="BLU105" s="3">
        <f t="shared" si="710"/>
        <v>373047703.19999999</v>
      </c>
      <c r="BLZ105" s="3" t="str">
        <f t="shared" si="711"/>
        <v/>
      </c>
      <c r="BME105" s="3" t="str">
        <f t="shared" si="712"/>
        <v/>
      </c>
      <c r="BMJ105" s="3" t="str">
        <f t="shared" si="713"/>
        <v/>
      </c>
      <c r="BML105" s="6">
        <v>34150</v>
      </c>
      <c r="BMM105" s="1">
        <v>4.3611000000000004</v>
      </c>
      <c r="BMN105" s="1">
        <v>48324600</v>
      </c>
      <c r="BMO105" s="3">
        <f t="shared" si="714"/>
        <v>210748413.06000003</v>
      </c>
      <c r="BMQ105" s="6">
        <v>34150</v>
      </c>
      <c r="BMR105" s="1">
        <v>2.0625</v>
      </c>
      <c r="BMS105" s="1">
        <v>25888200</v>
      </c>
      <c r="BMT105" s="3">
        <f t="shared" si="715"/>
        <v>53394412.5</v>
      </c>
      <c r="BMY105" s="3" t="str">
        <f t="shared" si="716"/>
        <v/>
      </c>
      <c r="BND105" s="3" t="str">
        <f t="shared" si="717"/>
        <v/>
      </c>
      <c r="BNF105" s="6">
        <v>34150</v>
      </c>
      <c r="BNG105" s="1">
        <v>33.375</v>
      </c>
      <c r="BNH105" s="1">
        <v>33827100</v>
      </c>
      <c r="BNI105" s="3">
        <f t="shared" si="718"/>
        <v>1128979462.5</v>
      </c>
      <c r="BNN105" s="3" t="str">
        <f t="shared" si="719"/>
        <v/>
      </c>
      <c r="BNP105" s="6">
        <v>34150</v>
      </c>
      <c r="BNQ105" s="1">
        <v>8.8056000000000001</v>
      </c>
      <c r="BNR105" s="1">
        <v>71284050</v>
      </c>
      <c r="BNS105" s="3">
        <f t="shared" si="720"/>
        <v>627698830.67999995</v>
      </c>
      <c r="BNX105" s="3" t="str">
        <f t="shared" si="721"/>
        <v/>
      </c>
      <c r="BNZ105" s="6">
        <v>34150</v>
      </c>
      <c r="BOA105" s="1">
        <v>7.5625</v>
      </c>
      <c r="BOB105" s="1">
        <v>232742000</v>
      </c>
      <c r="BOC105" s="3">
        <f t="shared" si="722"/>
        <v>1760111375</v>
      </c>
      <c r="BOH105" s="3" t="str">
        <f t="shared" si="723"/>
        <v/>
      </c>
      <c r="BOJ105" s="6">
        <v>34150</v>
      </c>
      <c r="BOK105" s="1">
        <v>3.5874000000000001</v>
      </c>
      <c r="BOL105" s="1">
        <v>404225600</v>
      </c>
      <c r="BOM105" s="3">
        <f t="shared" si="724"/>
        <v>1450118917.4400001</v>
      </c>
      <c r="BOR105" s="3" t="str">
        <f t="shared" si="725"/>
        <v/>
      </c>
      <c r="BOW105" s="3" t="str">
        <f t="shared" si="726"/>
        <v/>
      </c>
      <c r="BPB105" s="3" t="str">
        <f t="shared" si="727"/>
        <v/>
      </c>
      <c r="BPG105" s="3" t="str">
        <f t="shared" si="728"/>
        <v/>
      </c>
      <c r="BPI105" s="6">
        <v>34150</v>
      </c>
      <c r="BPJ105" s="1">
        <v>1.4074</v>
      </c>
      <c r="BPK105" s="1">
        <v>324452588</v>
      </c>
      <c r="BPL105" s="3">
        <f t="shared" si="729"/>
        <v>456634572.35119998</v>
      </c>
      <c r="BPQ105" s="3" t="str">
        <f t="shared" si="730"/>
        <v/>
      </c>
      <c r="BPS105" s="6">
        <v>34150</v>
      </c>
      <c r="BPT105" s="1">
        <v>1.6875</v>
      </c>
      <c r="BPU105" s="1">
        <v>1159702400</v>
      </c>
      <c r="BPV105" s="3">
        <f t="shared" si="731"/>
        <v>1956997800</v>
      </c>
      <c r="BQA105" s="3" t="str">
        <f t="shared" si="732"/>
        <v/>
      </c>
      <c r="BQF105" s="3" t="str">
        <f t="shared" si="733"/>
        <v/>
      </c>
      <c r="BQK105" s="3" t="str">
        <f t="shared" si="734"/>
        <v/>
      </c>
      <c r="BQM105" s="6">
        <v>34150</v>
      </c>
      <c r="BQN105" s="1">
        <v>3.9081000000000001</v>
      </c>
      <c r="BQO105" s="1">
        <v>947052137</v>
      </c>
      <c r="BQP105" s="3">
        <f t="shared" si="735"/>
        <v>3701174456.6097002</v>
      </c>
      <c r="BQU105" s="3" t="str">
        <f t="shared" si="736"/>
        <v/>
      </c>
      <c r="BQW105" s="6">
        <v>34150</v>
      </c>
      <c r="BQX105" s="1">
        <v>0.51170000000000004</v>
      </c>
      <c r="BQY105" s="1">
        <v>150115200</v>
      </c>
      <c r="BQZ105" s="3">
        <f t="shared" si="737"/>
        <v>76813947.840000004</v>
      </c>
      <c r="BRE105" s="3" t="str">
        <f t="shared" si="738"/>
        <v/>
      </c>
      <c r="BRG105" s="6">
        <v>34150</v>
      </c>
      <c r="BRH105" s="1">
        <v>1.5207999999999999</v>
      </c>
      <c r="BRI105" s="1">
        <v>4124318400</v>
      </c>
      <c r="BRJ105" s="3">
        <f t="shared" si="739"/>
        <v>6272263422.7199993</v>
      </c>
      <c r="BRL105" s="6">
        <v>34150</v>
      </c>
      <c r="BRM105" s="1">
        <v>3.4375</v>
      </c>
      <c r="BRN105" s="1">
        <v>6906334400</v>
      </c>
      <c r="BRO105" s="3">
        <f t="shared" si="740"/>
        <v>23740524500</v>
      </c>
      <c r="BRQ105" s="6">
        <v>34150</v>
      </c>
      <c r="BRR105" s="1">
        <v>1.216</v>
      </c>
      <c r="BRS105" s="1">
        <v>3756051000</v>
      </c>
      <c r="BRT105" s="3">
        <f t="shared" si="741"/>
        <v>4567358016</v>
      </c>
      <c r="BRV105" s="6">
        <v>34150</v>
      </c>
      <c r="BRW105" s="1">
        <v>21.9375</v>
      </c>
      <c r="BRX105" s="1">
        <v>137799200</v>
      </c>
      <c r="BRY105" s="3">
        <f t="shared" si="742"/>
        <v>3022969950</v>
      </c>
      <c r="BSD105" s="3" t="str">
        <f t="shared" si="743"/>
        <v/>
      </c>
      <c r="BSF105" s="6">
        <v>34150</v>
      </c>
      <c r="BSG105" s="1">
        <v>6.8437999999999999</v>
      </c>
      <c r="BSH105" s="1">
        <v>169983600</v>
      </c>
      <c r="BSI105" s="3">
        <f t="shared" si="744"/>
        <v>1163333761.6800001</v>
      </c>
      <c r="BSN105" s="3" t="str">
        <f t="shared" si="745"/>
        <v/>
      </c>
      <c r="BSS105" s="3" t="str">
        <f t="shared" si="746"/>
        <v/>
      </c>
      <c r="BSU105" s="6">
        <v>34150</v>
      </c>
      <c r="BSV105" s="1">
        <v>1.4107000000000001</v>
      </c>
      <c r="BSW105" s="1">
        <v>3697310400</v>
      </c>
      <c r="BSX105" s="3">
        <f t="shared" si="747"/>
        <v>5215795781.2800007</v>
      </c>
    </row>
    <row r="106" spans="5:1020 1025:1870" x14ac:dyDescent="0.2">
      <c r="E106" s="3" t="str">
        <f t="shared" si="374"/>
        <v/>
      </c>
      <c r="J106" s="3" t="str">
        <f t="shared" si="375"/>
        <v/>
      </c>
      <c r="O106" s="3" t="str">
        <f t="shared" si="376"/>
        <v/>
      </c>
      <c r="T106" s="3" t="str">
        <f t="shared" si="377"/>
        <v/>
      </c>
      <c r="Y106" s="3" t="str">
        <f t="shared" si="378"/>
        <v/>
      </c>
      <c r="AD106" s="3" t="str">
        <f t="shared" si="379"/>
        <v/>
      </c>
      <c r="AI106" s="3" t="str">
        <f t="shared" si="380"/>
        <v/>
      </c>
      <c r="AN106" s="3" t="str">
        <f t="shared" si="381"/>
        <v/>
      </c>
      <c r="AS106" s="3" t="str">
        <f t="shared" si="382"/>
        <v/>
      </c>
      <c r="AX106" s="3" t="str">
        <f t="shared" si="383"/>
        <v/>
      </c>
      <c r="BC106" s="3" t="str">
        <f t="shared" si="384"/>
        <v/>
      </c>
      <c r="BH106" s="3" t="str">
        <f t="shared" si="385"/>
        <v/>
      </c>
      <c r="BM106" s="3" t="str">
        <f t="shared" si="386"/>
        <v/>
      </c>
      <c r="BR106" s="3" t="str">
        <f t="shared" si="387"/>
        <v/>
      </c>
      <c r="BW106" s="3" t="str">
        <f t="shared" si="388"/>
        <v/>
      </c>
      <c r="CB106" s="3" t="str">
        <f t="shared" si="389"/>
        <v/>
      </c>
      <c r="CG106" s="3" t="str">
        <f t="shared" si="390"/>
        <v/>
      </c>
      <c r="CL106" s="3" t="str">
        <f t="shared" si="391"/>
        <v/>
      </c>
      <c r="CQ106" s="3" t="str">
        <f t="shared" si="392"/>
        <v/>
      </c>
      <c r="CV106" s="3" t="str">
        <f t="shared" si="393"/>
        <v/>
      </c>
      <c r="DA106" s="3" t="str">
        <f t="shared" si="394"/>
        <v/>
      </c>
      <c r="DF106" s="3" t="str">
        <f t="shared" si="395"/>
        <v/>
      </c>
      <c r="DK106" s="3" t="str">
        <f t="shared" si="396"/>
        <v/>
      </c>
      <c r="DP106" s="3" t="str">
        <f t="shared" si="397"/>
        <v/>
      </c>
      <c r="DU106" s="3" t="str">
        <f t="shared" si="398"/>
        <v/>
      </c>
      <c r="DZ106" s="3" t="str">
        <f t="shared" si="399"/>
        <v/>
      </c>
      <c r="EE106" s="3" t="str">
        <f t="shared" si="400"/>
        <v/>
      </c>
      <c r="EG106" s="6">
        <v>34059</v>
      </c>
      <c r="EH106" s="1">
        <v>2309.9994999999999</v>
      </c>
      <c r="EI106" s="1">
        <v>4717</v>
      </c>
      <c r="EJ106" s="3">
        <f t="shared" si="401"/>
        <v>10896267.6415</v>
      </c>
      <c r="EO106" s="3" t="str">
        <f t="shared" si="402"/>
        <v/>
      </c>
      <c r="ET106" s="3" t="str">
        <f t="shared" si="403"/>
        <v/>
      </c>
      <c r="EY106" s="3" t="str">
        <f t="shared" si="404"/>
        <v/>
      </c>
      <c r="FD106" s="3" t="str">
        <f t="shared" si="405"/>
        <v/>
      </c>
      <c r="FI106" s="3" t="str">
        <f t="shared" si="406"/>
        <v/>
      </c>
      <c r="FN106" s="3" t="str">
        <f t="shared" si="407"/>
        <v/>
      </c>
      <c r="FS106" s="3" t="str">
        <f t="shared" si="408"/>
        <v/>
      </c>
      <c r="FX106" s="3" t="str">
        <f t="shared" si="409"/>
        <v/>
      </c>
      <c r="GC106" s="3" t="str">
        <f t="shared" si="410"/>
        <v/>
      </c>
      <c r="GH106" s="3" t="str">
        <f t="shared" si="411"/>
        <v/>
      </c>
      <c r="GM106" s="3" t="str">
        <f t="shared" si="412"/>
        <v/>
      </c>
      <c r="GR106" s="3" t="str">
        <f t="shared" si="413"/>
        <v/>
      </c>
      <c r="GW106" s="3" t="str">
        <f t="shared" si="414"/>
        <v/>
      </c>
      <c r="HB106" s="3" t="str">
        <f t="shared" si="415"/>
        <v/>
      </c>
      <c r="HG106" s="3" t="str">
        <f t="shared" si="416"/>
        <v/>
      </c>
      <c r="HL106" s="3" t="str">
        <f t="shared" si="417"/>
        <v/>
      </c>
      <c r="HN106" s="6">
        <v>34059</v>
      </c>
      <c r="HO106" s="1">
        <v>14.25</v>
      </c>
      <c r="HP106" s="1">
        <v>188933</v>
      </c>
      <c r="HQ106" s="3">
        <f t="shared" si="418"/>
        <v>2692295.25</v>
      </c>
      <c r="HV106" s="3" t="str">
        <f t="shared" si="419"/>
        <v/>
      </c>
      <c r="IA106" s="3" t="str">
        <f t="shared" si="420"/>
        <v/>
      </c>
      <c r="IF106" s="3" t="str">
        <f t="shared" si="421"/>
        <v/>
      </c>
      <c r="IK106" s="3" t="str">
        <f t="shared" si="422"/>
        <v/>
      </c>
      <c r="IP106" s="3" t="str">
        <f t="shared" si="423"/>
        <v/>
      </c>
      <c r="IU106" s="3" t="str">
        <f t="shared" si="424"/>
        <v/>
      </c>
      <c r="IZ106" s="3" t="str">
        <f t="shared" si="425"/>
        <v/>
      </c>
      <c r="JE106" s="3" t="str">
        <f t="shared" si="426"/>
        <v/>
      </c>
      <c r="JJ106" s="3" t="str">
        <f t="shared" si="427"/>
        <v/>
      </c>
      <c r="JO106" s="3" t="str">
        <f t="shared" si="428"/>
        <v/>
      </c>
      <c r="JT106" s="3" t="str">
        <f t="shared" si="429"/>
        <v/>
      </c>
      <c r="JY106" s="3" t="str">
        <f t="shared" si="430"/>
        <v/>
      </c>
      <c r="KA106" s="6">
        <v>32871</v>
      </c>
      <c r="KB106" s="1">
        <v>7.5</v>
      </c>
      <c r="KC106" s="1">
        <v>735200</v>
      </c>
      <c r="KD106" s="3">
        <f t="shared" si="431"/>
        <v>5514000</v>
      </c>
      <c r="KI106" s="3" t="str">
        <f t="shared" si="432"/>
        <v/>
      </c>
      <c r="KN106" s="3" t="str">
        <f t="shared" si="433"/>
        <v/>
      </c>
      <c r="KS106" s="3" t="str">
        <f t="shared" si="434"/>
        <v/>
      </c>
      <c r="KX106" s="3" t="str">
        <f t="shared" si="435"/>
        <v/>
      </c>
      <c r="LC106" s="3" t="str">
        <f t="shared" si="436"/>
        <v/>
      </c>
      <c r="LH106" s="3" t="str">
        <f t="shared" si="437"/>
        <v/>
      </c>
      <c r="LM106" s="3" t="str">
        <f t="shared" si="438"/>
        <v/>
      </c>
      <c r="LO106" s="6"/>
      <c r="LR106" s="3" t="str">
        <f t="shared" si="439"/>
        <v/>
      </c>
      <c r="LW106" s="3" t="str">
        <f t="shared" si="440"/>
        <v/>
      </c>
      <c r="MB106" s="3" t="str">
        <f t="shared" si="441"/>
        <v/>
      </c>
      <c r="MG106" s="3" t="str">
        <f t="shared" si="442"/>
        <v/>
      </c>
      <c r="ML106" s="3" t="str">
        <f t="shared" si="443"/>
        <v/>
      </c>
      <c r="MQ106" s="3" t="str">
        <f t="shared" si="444"/>
        <v/>
      </c>
      <c r="MV106" s="3" t="str">
        <f t="shared" si="445"/>
        <v/>
      </c>
      <c r="NA106" s="3" t="str">
        <f t="shared" si="446"/>
        <v/>
      </c>
      <c r="NF106" s="3" t="str">
        <f t="shared" si="447"/>
        <v/>
      </c>
      <c r="NK106" s="3" t="str">
        <f t="shared" si="448"/>
        <v/>
      </c>
      <c r="NP106" s="3" t="str">
        <f t="shared" si="449"/>
        <v/>
      </c>
      <c r="NU106" s="3" t="str">
        <f t="shared" si="450"/>
        <v/>
      </c>
      <c r="NZ106" s="3" t="str">
        <f t="shared" si="451"/>
        <v/>
      </c>
      <c r="OB106" s="6">
        <v>34059</v>
      </c>
      <c r="OC106" s="1">
        <v>6.125</v>
      </c>
      <c r="OD106" s="1">
        <v>305000</v>
      </c>
      <c r="OE106" s="3">
        <f t="shared" si="452"/>
        <v>1868125</v>
      </c>
      <c r="OJ106" s="3" t="str">
        <f t="shared" si="453"/>
        <v/>
      </c>
      <c r="OO106" s="3" t="str">
        <f t="shared" si="454"/>
        <v/>
      </c>
      <c r="OT106" s="3" t="str">
        <f t="shared" si="455"/>
        <v/>
      </c>
      <c r="OY106" s="3" t="str">
        <f t="shared" si="456"/>
        <v/>
      </c>
      <c r="PD106" s="3" t="str">
        <f t="shared" si="457"/>
        <v/>
      </c>
      <c r="PI106" s="3" t="str">
        <f t="shared" si="458"/>
        <v/>
      </c>
      <c r="PN106" s="3" t="str">
        <f t="shared" si="459"/>
        <v/>
      </c>
      <c r="PS106" s="3" t="str">
        <f t="shared" si="460"/>
        <v/>
      </c>
      <c r="PX106" s="3" t="str">
        <f t="shared" si="461"/>
        <v/>
      </c>
      <c r="QC106" s="3" t="str">
        <f t="shared" si="462"/>
        <v/>
      </c>
      <c r="QE106" s="6">
        <v>34059</v>
      </c>
      <c r="QF106" s="1">
        <v>3.875</v>
      </c>
      <c r="QG106" s="1">
        <v>152300</v>
      </c>
      <c r="QH106" s="3">
        <f t="shared" si="463"/>
        <v>590162.5</v>
      </c>
      <c r="QM106" s="3" t="str">
        <f t="shared" si="464"/>
        <v/>
      </c>
      <c r="QR106" s="3" t="str">
        <f t="shared" si="465"/>
        <v/>
      </c>
      <c r="QW106" s="3" t="str">
        <f t="shared" si="466"/>
        <v/>
      </c>
      <c r="RB106" s="3" t="str">
        <f t="shared" si="467"/>
        <v/>
      </c>
      <c r="RG106" s="3" t="str">
        <f t="shared" si="468"/>
        <v/>
      </c>
      <c r="RL106" s="3" t="str">
        <f t="shared" si="469"/>
        <v/>
      </c>
      <c r="RQ106" s="3" t="str">
        <f t="shared" si="470"/>
        <v/>
      </c>
      <c r="RV106" s="3" t="str">
        <f t="shared" si="471"/>
        <v/>
      </c>
      <c r="SA106" s="3" t="str">
        <f t="shared" si="472"/>
        <v/>
      </c>
      <c r="SF106" s="3" t="str">
        <f t="shared" si="473"/>
        <v/>
      </c>
      <c r="SK106" s="3" t="str">
        <f t="shared" si="474"/>
        <v/>
      </c>
      <c r="SP106" s="3" t="str">
        <f t="shared" si="475"/>
        <v/>
      </c>
      <c r="SU106" s="3" t="str">
        <f t="shared" si="476"/>
        <v/>
      </c>
      <c r="SZ106" s="3" t="str">
        <f t="shared" si="477"/>
        <v/>
      </c>
      <c r="TE106" s="3" t="str">
        <f t="shared" si="478"/>
        <v/>
      </c>
      <c r="TJ106" s="3" t="str">
        <f t="shared" si="479"/>
        <v/>
      </c>
      <c r="TO106" s="3" t="str">
        <f t="shared" si="480"/>
        <v/>
      </c>
      <c r="TT106" s="3" t="str">
        <f t="shared" si="481"/>
        <v/>
      </c>
      <c r="TY106" s="3" t="str">
        <f t="shared" si="482"/>
        <v/>
      </c>
      <c r="UD106" s="3" t="str">
        <f t="shared" si="483"/>
        <v/>
      </c>
      <c r="UI106" s="3" t="str">
        <f t="shared" si="484"/>
        <v/>
      </c>
      <c r="UN106" s="3" t="str">
        <f t="shared" si="485"/>
        <v/>
      </c>
      <c r="US106" s="3" t="str">
        <f t="shared" si="486"/>
        <v/>
      </c>
      <c r="UX106" s="3" t="str">
        <f t="shared" si="487"/>
        <v/>
      </c>
      <c r="VC106" s="3" t="str">
        <f t="shared" si="488"/>
        <v/>
      </c>
      <c r="VH106" s="3" t="str">
        <f t="shared" si="489"/>
        <v/>
      </c>
      <c r="VM106" s="3" t="str">
        <f t="shared" si="490"/>
        <v/>
      </c>
      <c r="VO106" s="6">
        <v>34059</v>
      </c>
      <c r="VP106" s="1">
        <v>1656.25</v>
      </c>
      <c r="VQ106" s="1">
        <v>2699</v>
      </c>
      <c r="VR106" s="3">
        <f t="shared" si="491"/>
        <v>4470218.75</v>
      </c>
      <c r="VW106" s="3" t="str">
        <f t="shared" si="492"/>
        <v/>
      </c>
      <c r="WB106" s="3" t="str">
        <f t="shared" si="493"/>
        <v/>
      </c>
      <c r="WG106" s="3" t="str">
        <f t="shared" si="494"/>
        <v/>
      </c>
      <c r="WL106" s="3" t="str">
        <f t="shared" si="495"/>
        <v/>
      </c>
      <c r="WQ106" s="3" t="str">
        <f t="shared" si="496"/>
        <v/>
      </c>
      <c r="WV106" s="3" t="str">
        <f t="shared" si="497"/>
        <v/>
      </c>
      <c r="XA106" s="3" t="str">
        <f t="shared" si="498"/>
        <v/>
      </c>
      <c r="XF106" s="3" t="str">
        <f t="shared" si="499"/>
        <v/>
      </c>
      <c r="XK106" s="3" t="str">
        <f t="shared" si="500"/>
        <v/>
      </c>
      <c r="XP106" s="3" t="str">
        <f t="shared" si="501"/>
        <v/>
      </c>
      <c r="XU106" s="3" t="str">
        <f t="shared" si="502"/>
        <v/>
      </c>
      <c r="XW106" s="6">
        <v>34059</v>
      </c>
      <c r="XX106" s="1">
        <v>5900</v>
      </c>
      <c r="XY106" s="1">
        <v>3989</v>
      </c>
      <c r="XZ106" s="3">
        <f t="shared" si="503"/>
        <v>23535100</v>
      </c>
      <c r="YE106" s="3" t="str">
        <f t="shared" si="504"/>
        <v/>
      </c>
      <c r="YJ106" s="3" t="str">
        <f t="shared" si="505"/>
        <v/>
      </c>
      <c r="YO106" s="3" t="str">
        <f t="shared" si="506"/>
        <v/>
      </c>
      <c r="YT106" s="3" t="str">
        <f t="shared" si="507"/>
        <v/>
      </c>
      <c r="YY106" s="3" t="str">
        <f t="shared" si="508"/>
        <v/>
      </c>
      <c r="ZD106" s="3" t="str">
        <f t="shared" si="509"/>
        <v/>
      </c>
      <c r="ZI106" s="3" t="str">
        <f t="shared" si="510"/>
        <v/>
      </c>
      <c r="ZN106" s="3" t="str">
        <f t="shared" si="511"/>
        <v/>
      </c>
      <c r="ZS106" s="3" t="str">
        <f t="shared" si="512"/>
        <v/>
      </c>
      <c r="ZX106" s="3" t="str">
        <f t="shared" si="513"/>
        <v/>
      </c>
      <c r="AAC106" s="3" t="str">
        <f t="shared" si="514"/>
        <v/>
      </c>
      <c r="AAH106" s="3" t="str">
        <f t="shared" si="515"/>
        <v/>
      </c>
      <c r="AAM106" s="3" t="str">
        <f t="shared" si="516"/>
        <v/>
      </c>
      <c r="AAR106" s="3" t="str">
        <f t="shared" si="517"/>
        <v/>
      </c>
      <c r="AAW106" s="3" t="str">
        <f t="shared" si="518"/>
        <v/>
      </c>
      <c r="ABB106" s="3" t="str">
        <f t="shared" si="519"/>
        <v/>
      </c>
      <c r="ABG106" s="3" t="str">
        <f t="shared" si="520"/>
        <v/>
      </c>
      <c r="ABL106" s="3" t="str">
        <f t="shared" si="521"/>
        <v/>
      </c>
      <c r="ABQ106" s="3" t="str">
        <f t="shared" si="522"/>
        <v/>
      </c>
      <c r="ABV106" s="3" t="str">
        <f t="shared" si="523"/>
        <v/>
      </c>
      <c r="ACA106" s="3" t="str">
        <f t="shared" si="524"/>
        <v/>
      </c>
      <c r="ACF106" s="3" t="str">
        <f t="shared" si="525"/>
        <v/>
      </c>
      <c r="ACK106" s="3" t="str">
        <f t="shared" si="526"/>
        <v/>
      </c>
      <c r="ACP106" s="3" t="str">
        <f t="shared" si="527"/>
        <v/>
      </c>
      <c r="ACU106" s="3" t="str">
        <f t="shared" si="528"/>
        <v/>
      </c>
      <c r="ACZ106" s="3" t="str">
        <f t="shared" si="529"/>
        <v/>
      </c>
      <c r="ADB106" s="6">
        <v>34059</v>
      </c>
      <c r="ADC106" s="1">
        <v>5.5</v>
      </c>
      <c r="ADD106" s="1">
        <v>1844900</v>
      </c>
      <c r="ADE106" s="3">
        <f t="shared" si="530"/>
        <v>10146950</v>
      </c>
      <c r="ADJ106" s="3" t="str">
        <f t="shared" si="531"/>
        <v/>
      </c>
      <c r="ADO106" s="3" t="str">
        <f t="shared" si="532"/>
        <v/>
      </c>
      <c r="ADT106" s="3" t="str">
        <f t="shared" si="533"/>
        <v/>
      </c>
      <c r="ADY106" s="3" t="str">
        <f t="shared" si="534"/>
        <v/>
      </c>
      <c r="AED106" s="3" t="str">
        <f t="shared" si="535"/>
        <v/>
      </c>
      <c r="AEI106" s="3" t="str">
        <f t="shared" si="536"/>
        <v/>
      </c>
      <c r="AEN106" s="3" t="str">
        <f t="shared" si="537"/>
        <v/>
      </c>
      <c r="AES106" s="3" t="str">
        <f t="shared" si="538"/>
        <v/>
      </c>
      <c r="AEX106" s="3" t="str">
        <f t="shared" si="539"/>
        <v/>
      </c>
      <c r="AFC106" s="3" t="str">
        <f t="shared" si="540"/>
        <v/>
      </c>
      <c r="AFH106" s="3" t="str">
        <f t="shared" si="541"/>
        <v/>
      </c>
      <c r="AFM106" s="3" t="str">
        <f t="shared" si="542"/>
        <v/>
      </c>
      <c r="AFR106" s="3" t="str">
        <f t="shared" si="543"/>
        <v/>
      </c>
      <c r="AFW106" s="3" t="str">
        <f t="shared" si="544"/>
        <v/>
      </c>
      <c r="AGB106" s="3" t="str">
        <f t="shared" si="545"/>
        <v/>
      </c>
      <c r="AGG106" s="3" t="str">
        <f t="shared" si="546"/>
        <v/>
      </c>
      <c r="AGL106" s="3" t="str">
        <f t="shared" si="547"/>
        <v/>
      </c>
      <c r="AGQ106" s="3" t="str">
        <f t="shared" si="548"/>
        <v/>
      </c>
      <c r="AGV106" s="3" t="str">
        <f t="shared" si="549"/>
        <v/>
      </c>
      <c r="AHA106" s="3" t="str">
        <f t="shared" si="550"/>
        <v/>
      </c>
      <c r="AHF106" s="3" t="str">
        <f t="shared" si="551"/>
        <v/>
      </c>
      <c r="AHK106" s="3" t="str">
        <f t="shared" si="552"/>
        <v/>
      </c>
      <c r="AHP106" s="3" t="str">
        <f t="shared" si="553"/>
        <v/>
      </c>
      <c r="AHU106" s="3" t="str">
        <f t="shared" si="554"/>
        <v/>
      </c>
      <c r="AHZ106" s="3" t="str">
        <f t="shared" si="555"/>
        <v/>
      </c>
      <c r="AIE106" s="3" t="str">
        <f t="shared" si="556"/>
        <v/>
      </c>
      <c r="AIJ106" s="3" t="str">
        <f t="shared" si="557"/>
        <v/>
      </c>
      <c r="AIO106" s="3" t="str">
        <f t="shared" si="558"/>
        <v/>
      </c>
      <c r="AIT106" s="3" t="str">
        <f t="shared" si="559"/>
        <v/>
      </c>
      <c r="AIY106" s="3" t="str">
        <f t="shared" si="560"/>
        <v/>
      </c>
      <c r="AJD106" s="3" t="str">
        <f t="shared" si="561"/>
        <v/>
      </c>
      <c r="AJI106" s="3" t="str">
        <f t="shared" si="562"/>
        <v/>
      </c>
      <c r="AJN106" s="3" t="str">
        <f t="shared" si="563"/>
        <v/>
      </c>
      <c r="AJS106" s="3" t="str">
        <f t="shared" si="564"/>
        <v/>
      </c>
      <c r="AJX106" s="3" t="str">
        <f t="shared" si="565"/>
        <v/>
      </c>
      <c r="AKC106" s="3" t="str">
        <f t="shared" si="566"/>
        <v/>
      </c>
      <c r="AKH106" s="3" t="str">
        <f t="shared" si="567"/>
        <v/>
      </c>
      <c r="AKM106" s="3" t="str">
        <f t="shared" si="568"/>
        <v/>
      </c>
      <c r="AKR106" s="3" t="str">
        <f t="shared" si="569"/>
        <v/>
      </c>
      <c r="AKW106" s="3" t="str">
        <f t="shared" si="570"/>
        <v/>
      </c>
      <c r="ALB106" s="3" t="str">
        <f t="shared" si="571"/>
        <v/>
      </c>
      <c r="ALG106" s="3" t="str">
        <f t="shared" si="572"/>
        <v/>
      </c>
      <c r="ALI106" s="6">
        <v>34059</v>
      </c>
      <c r="ALJ106" s="1">
        <v>16.5</v>
      </c>
      <c r="ALK106" s="1">
        <v>4288600</v>
      </c>
      <c r="ALL106" s="3">
        <f t="shared" si="573"/>
        <v>70761900</v>
      </c>
      <c r="ALQ106" s="3" t="str">
        <f t="shared" si="574"/>
        <v/>
      </c>
      <c r="ALV106" s="3" t="str">
        <f t="shared" si="575"/>
        <v/>
      </c>
      <c r="AMA106" s="3" t="str">
        <f t="shared" si="576"/>
        <v/>
      </c>
      <c r="AMF106" s="3" t="str">
        <f t="shared" si="577"/>
        <v/>
      </c>
      <c r="AMK106" s="3" t="str">
        <f t="shared" si="578"/>
        <v/>
      </c>
      <c r="AMP106" s="3" t="str">
        <f t="shared" si="579"/>
        <v/>
      </c>
      <c r="AMU106" s="3" t="str">
        <f t="shared" si="580"/>
        <v/>
      </c>
      <c r="AMZ106" s="3" t="str">
        <f t="shared" si="581"/>
        <v/>
      </c>
      <c r="ANB106" s="6">
        <v>34059</v>
      </c>
      <c r="ANC106" s="1">
        <v>0.875</v>
      </c>
      <c r="AND106" s="1">
        <v>82700</v>
      </c>
      <c r="ANE106" s="3">
        <f t="shared" si="582"/>
        <v>72362.5</v>
      </c>
      <c r="ANJ106" s="3" t="str">
        <f t="shared" si="583"/>
        <v/>
      </c>
      <c r="ANO106" s="3" t="str">
        <f t="shared" si="584"/>
        <v/>
      </c>
      <c r="ANT106" s="3" t="str">
        <f t="shared" si="585"/>
        <v/>
      </c>
      <c r="ANY106" s="3" t="str">
        <f t="shared" si="586"/>
        <v/>
      </c>
      <c r="AOD106" s="3" t="str">
        <f t="shared" si="587"/>
        <v/>
      </c>
      <c r="AOI106" s="3" t="str">
        <f t="shared" si="588"/>
        <v/>
      </c>
      <c r="AOK106" s="6">
        <v>34059</v>
      </c>
      <c r="AOL106" s="1">
        <v>540</v>
      </c>
      <c r="AOM106" s="1">
        <v>43024</v>
      </c>
      <c r="AON106" s="3">
        <f t="shared" si="589"/>
        <v>23232960</v>
      </c>
      <c r="AOS106" s="3" t="str">
        <f t="shared" si="590"/>
        <v/>
      </c>
      <c r="AOX106" s="3" t="str">
        <f t="shared" si="591"/>
        <v/>
      </c>
      <c r="APC106" s="3" t="str">
        <f t="shared" si="592"/>
        <v/>
      </c>
      <c r="APH106" s="3" t="str">
        <f t="shared" si="593"/>
        <v/>
      </c>
      <c r="APM106" s="3" t="str">
        <f t="shared" si="594"/>
        <v/>
      </c>
      <c r="APR106" s="3" t="str">
        <f t="shared" si="595"/>
        <v/>
      </c>
      <c r="APW106" s="3" t="str">
        <f t="shared" si="596"/>
        <v/>
      </c>
      <c r="AQB106" s="3" t="str">
        <f t="shared" si="597"/>
        <v/>
      </c>
      <c r="AQG106" s="3" t="str">
        <f t="shared" si="598"/>
        <v/>
      </c>
      <c r="AQL106" s="3" t="str">
        <f t="shared" si="599"/>
        <v/>
      </c>
      <c r="AQQ106" s="3" t="str">
        <f t="shared" si="600"/>
        <v/>
      </c>
      <c r="AQS106" s="6">
        <v>34059</v>
      </c>
      <c r="AQT106" s="1">
        <v>5.25</v>
      </c>
      <c r="AQU106" s="1">
        <v>1528300</v>
      </c>
      <c r="AQV106" s="3">
        <f t="shared" si="601"/>
        <v>8023575</v>
      </c>
      <c r="ARA106" s="3" t="str">
        <f t="shared" si="602"/>
        <v/>
      </c>
      <c r="ARF106" s="3" t="str">
        <f t="shared" si="603"/>
        <v/>
      </c>
      <c r="ARK106" s="3" t="str">
        <f t="shared" si="604"/>
        <v/>
      </c>
      <c r="ARP106" s="3" t="str">
        <f t="shared" si="605"/>
        <v/>
      </c>
      <c r="ARU106" s="3" t="str">
        <f t="shared" si="606"/>
        <v/>
      </c>
      <c r="ARZ106" s="3" t="str">
        <f t="shared" si="607"/>
        <v/>
      </c>
      <c r="ASE106" s="3" t="str">
        <f t="shared" si="608"/>
        <v/>
      </c>
      <c r="ASJ106" s="3" t="str">
        <f t="shared" si="609"/>
        <v/>
      </c>
      <c r="ASO106" s="3" t="str">
        <f t="shared" si="610"/>
        <v/>
      </c>
      <c r="AST106" s="3" t="str">
        <f t="shared" si="611"/>
        <v/>
      </c>
      <c r="ASY106" s="3" t="str">
        <f t="shared" si="612"/>
        <v/>
      </c>
      <c r="ATD106" s="3" t="str">
        <f t="shared" si="613"/>
        <v/>
      </c>
      <c r="ATI106" s="3" t="str">
        <f t="shared" si="614"/>
        <v/>
      </c>
      <c r="ATN106" s="3" t="str">
        <f t="shared" si="615"/>
        <v/>
      </c>
      <c r="ATS106" s="3" t="str">
        <f t="shared" si="616"/>
        <v/>
      </c>
      <c r="ATX106" s="3" t="str">
        <f t="shared" si="617"/>
        <v/>
      </c>
      <c r="ATZ106" s="6">
        <v>34059</v>
      </c>
      <c r="AUA106" s="1">
        <v>6.5</v>
      </c>
      <c r="AUB106" s="1">
        <v>250800</v>
      </c>
      <c r="AUC106" s="3">
        <f t="shared" si="618"/>
        <v>1630200</v>
      </c>
      <c r="AUH106" s="3" t="str">
        <f t="shared" si="619"/>
        <v/>
      </c>
      <c r="AUM106" s="3" t="str">
        <f t="shared" si="620"/>
        <v/>
      </c>
      <c r="AUR106" s="3" t="str">
        <f t="shared" si="621"/>
        <v/>
      </c>
      <c r="AUW106" s="3" t="str">
        <f t="shared" si="622"/>
        <v/>
      </c>
      <c r="AVB106" s="3" t="str">
        <f t="shared" si="623"/>
        <v/>
      </c>
      <c r="AVG106" s="3" t="str">
        <f t="shared" si="624"/>
        <v/>
      </c>
      <c r="AVL106" s="3" t="str">
        <f t="shared" si="625"/>
        <v/>
      </c>
      <c r="AVQ106" s="3" t="str">
        <f t="shared" si="626"/>
        <v/>
      </c>
      <c r="AVV106" s="3" t="str">
        <f t="shared" si="627"/>
        <v/>
      </c>
      <c r="AWA106" s="3" t="str">
        <f t="shared" si="628"/>
        <v/>
      </c>
      <c r="AWF106" s="3" t="str">
        <f t="shared" si="629"/>
        <v/>
      </c>
      <c r="AWK106" s="3" t="str">
        <f t="shared" si="630"/>
        <v/>
      </c>
      <c r="AWP106" s="3" t="str">
        <f t="shared" si="631"/>
        <v/>
      </c>
      <c r="AWU106" s="3" t="str">
        <f t="shared" si="632"/>
        <v/>
      </c>
      <c r="AWZ106" s="3" t="str">
        <f t="shared" si="633"/>
        <v/>
      </c>
      <c r="AXE106" s="3" t="str">
        <f t="shared" si="634"/>
        <v/>
      </c>
      <c r="AXG106" s="6">
        <v>34059</v>
      </c>
      <c r="AXH106" s="1">
        <v>2</v>
      </c>
      <c r="AXI106" s="1">
        <v>3874400</v>
      </c>
      <c r="AXJ106" s="3">
        <f t="shared" si="635"/>
        <v>7748800</v>
      </c>
      <c r="AXO106" s="3" t="str">
        <f t="shared" si="636"/>
        <v/>
      </c>
      <c r="AXT106" s="3" t="str">
        <f t="shared" si="637"/>
        <v/>
      </c>
      <c r="AXY106" s="3" t="str">
        <f t="shared" si="638"/>
        <v/>
      </c>
      <c r="AYD106" s="3" t="str">
        <f t="shared" si="639"/>
        <v/>
      </c>
      <c r="AYF106" s="6">
        <v>34059</v>
      </c>
      <c r="AYG106" s="1">
        <v>4.75</v>
      </c>
      <c r="AYH106" s="1">
        <v>36656800</v>
      </c>
      <c r="AYI106" s="3">
        <f t="shared" si="640"/>
        <v>174119800</v>
      </c>
      <c r="AYN106" s="3" t="str">
        <f t="shared" si="641"/>
        <v/>
      </c>
      <c r="AYP106" s="6">
        <v>34059</v>
      </c>
      <c r="AYQ106" s="1">
        <v>8.75</v>
      </c>
      <c r="AYR106" s="1">
        <v>813600</v>
      </c>
      <c r="AYS106" s="3">
        <f t="shared" si="642"/>
        <v>7119000</v>
      </c>
      <c r="AYX106" s="3" t="str">
        <f t="shared" si="643"/>
        <v/>
      </c>
      <c r="AZC106" s="3" t="str">
        <f t="shared" si="644"/>
        <v/>
      </c>
      <c r="AZH106" s="3" t="str">
        <f t="shared" si="645"/>
        <v/>
      </c>
      <c r="AZM106" s="3" t="str">
        <f t="shared" si="646"/>
        <v/>
      </c>
      <c r="AZR106" s="3" t="str">
        <f t="shared" si="647"/>
        <v/>
      </c>
      <c r="AZW106" s="3" t="str">
        <f t="shared" si="648"/>
        <v/>
      </c>
      <c r="BAB106" s="3" t="str">
        <f t="shared" si="649"/>
        <v/>
      </c>
      <c r="BAG106" s="3" t="str">
        <f t="shared" si="650"/>
        <v/>
      </c>
      <c r="BAL106" s="3" t="str">
        <f t="shared" si="651"/>
        <v/>
      </c>
      <c r="BAQ106" s="3" t="str">
        <f t="shared" si="652"/>
        <v/>
      </c>
      <c r="BAV106" s="3" t="str">
        <f t="shared" si="653"/>
        <v/>
      </c>
      <c r="BBA106" s="3" t="str">
        <f t="shared" si="654"/>
        <v/>
      </c>
      <c r="BBF106" s="3" t="str">
        <f t="shared" si="655"/>
        <v/>
      </c>
      <c r="BBK106" s="3" t="str">
        <f t="shared" si="656"/>
        <v/>
      </c>
      <c r="BBP106" s="3" t="str">
        <f t="shared" si="657"/>
        <v/>
      </c>
      <c r="BBU106" s="3" t="str">
        <f t="shared" si="658"/>
        <v/>
      </c>
      <c r="BBZ106" s="3" t="str">
        <f t="shared" si="659"/>
        <v/>
      </c>
      <c r="BCE106" s="3" t="str">
        <f t="shared" si="660"/>
        <v/>
      </c>
      <c r="BCJ106" s="3" t="str">
        <f t="shared" si="661"/>
        <v/>
      </c>
      <c r="BCO106" s="3" t="str">
        <f t="shared" si="662"/>
        <v/>
      </c>
      <c r="BCT106" s="3" t="str">
        <f t="shared" si="663"/>
        <v/>
      </c>
      <c r="BCY106" s="3" t="str">
        <f t="shared" si="664"/>
        <v/>
      </c>
      <c r="BDD106" s="3" t="str">
        <f t="shared" si="665"/>
        <v/>
      </c>
      <c r="BDI106" s="3" t="str">
        <f t="shared" si="666"/>
        <v/>
      </c>
      <c r="BDN106" s="3" t="str">
        <f t="shared" si="667"/>
        <v/>
      </c>
      <c r="BDS106" s="3" t="str">
        <f t="shared" si="668"/>
        <v/>
      </c>
      <c r="BDX106" s="3" t="str">
        <f t="shared" si="669"/>
        <v/>
      </c>
      <c r="BDZ106" s="6">
        <v>34059</v>
      </c>
      <c r="BEA106" s="1">
        <v>3.875</v>
      </c>
      <c r="BEB106" s="1">
        <v>43810600</v>
      </c>
      <c r="BEC106" s="3">
        <f t="shared" si="670"/>
        <v>169766075</v>
      </c>
      <c r="BEH106" s="3" t="str">
        <f t="shared" si="671"/>
        <v/>
      </c>
      <c r="BEM106" s="3" t="str">
        <f t="shared" si="672"/>
        <v/>
      </c>
      <c r="BER106" s="3" t="str">
        <f t="shared" si="673"/>
        <v/>
      </c>
      <c r="BET106" s="6">
        <v>34059</v>
      </c>
      <c r="BEU106" s="1">
        <v>1.4722</v>
      </c>
      <c r="BEV106" s="1">
        <v>43937100</v>
      </c>
      <c r="BEW106" s="3">
        <f t="shared" si="674"/>
        <v>64684198.619999997</v>
      </c>
      <c r="BEY106" s="6">
        <v>34059</v>
      </c>
      <c r="BEZ106" s="1">
        <v>2.7778</v>
      </c>
      <c r="BFA106" s="1">
        <v>3709800</v>
      </c>
      <c r="BFB106" s="3">
        <f t="shared" si="675"/>
        <v>10305082.439999999</v>
      </c>
      <c r="BFG106" s="3" t="str">
        <f t="shared" si="676"/>
        <v/>
      </c>
      <c r="BFL106" s="3" t="str">
        <f t="shared" si="677"/>
        <v/>
      </c>
      <c r="BFQ106" s="3" t="str">
        <f t="shared" si="678"/>
        <v/>
      </c>
      <c r="BFS106" s="6">
        <v>34059</v>
      </c>
      <c r="BFT106" s="1">
        <v>0.79569999999999996</v>
      </c>
      <c r="BFU106" s="1">
        <v>47181800</v>
      </c>
      <c r="BFV106" s="3">
        <f t="shared" si="679"/>
        <v>37542558.259999998</v>
      </c>
      <c r="BGA106" s="3" t="str">
        <f t="shared" si="680"/>
        <v/>
      </c>
      <c r="BGF106" s="3" t="str">
        <f t="shared" si="681"/>
        <v/>
      </c>
      <c r="BGK106" s="3" t="str">
        <f t="shared" si="682"/>
        <v/>
      </c>
      <c r="BGM106" s="6">
        <v>34059</v>
      </c>
      <c r="BGN106" s="1">
        <v>6.625</v>
      </c>
      <c r="BGO106" s="1">
        <v>4155400</v>
      </c>
      <c r="BGP106" s="3">
        <f t="shared" si="683"/>
        <v>27529525</v>
      </c>
      <c r="BGR106" s="6">
        <v>34059</v>
      </c>
      <c r="BGS106" s="1">
        <v>1.3854</v>
      </c>
      <c r="BGT106" s="1">
        <v>16976400</v>
      </c>
      <c r="BGU106" s="3">
        <f t="shared" si="684"/>
        <v>23519104.559999999</v>
      </c>
      <c r="BGZ106" s="3" t="str">
        <f t="shared" si="685"/>
        <v/>
      </c>
      <c r="BHE106" s="3" t="str">
        <f t="shared" si="686"/>
        <v/>
      </c>
      <c r="BHJ106" s="3" t="str">
        <f t="shared" si="687"/>
        <v/>
      </c>
      <c r="BHO106" s="3" t="str">
        <f t="shared" si="688"/>
        <v/>
      </c>
      <c r="BHQ106" s="6">
        <v>34059</v>
      </c>
      <c r="BHR106" s="1">
        <v>2.3620999999999999</v>
      </c>
      <c r="BHS106" s="1">
        <v>36986400</v>
      </c>
      <c r="BHT106" s="3">
        <f t="shared" si="689"/>
        <v>87365575.439999998</v>
      </c>
      <c r="BHV106" s="6">
        <v>34059</v>
      </c>
      <c r="BHW106" s="1">
        <v>2.9379999999999997</v>
      </c>
      <c r="BHX106" s="1">
        <v>11112400</v>
      </c>
      <c r="BHY106" s="3">
        <f t="shared" si="690"/>
        <v>32648231.199999996</v>
      </c>
      <c r="BID106" s="3" t="str">
        <f t="shared" si="691"/>
        <v/>
      </c>
      <c r="BII106" s="3" t="str">
        <f t="shared" si="692"/>
        <v/>
      </c>
      <c r="BIK106" s="6">
        <v>34059</v>
      </c>
      <c r="BIL106" s="1">
        <v>1.3332999999999999</v>
      </c>
      <c r="BIM106" s="1">
        <v>21093600</v>
      </c>
      <c r="BIN106" s="3">
        <f t="shared" si="693"/>
        <v>28124096.879999999</v>
      </c>
      <c r="BIP106" s="6">
        <v>34059</v>
      </c>
      <c r="BIQ106" s="1">
        <v>4.7592999999999996</v>
      </c>
      <c r="BIR106" s="1">
        <v>201738600</v>
      </c>
      <c r="BIS106" s="3">
        <f t="shared" si="694"/>
        <v>960134518.9799999</v>
      </c>
      <c r="BIU106" s="6">
        <v>34059</v>
      </c>
      <c r="BIV106" s="1">
        <v>2.3332999999999999</v>
      </c>
      <c r="BIW106" s="1">
        <v>127527750</v>
      </c>
      <c r="BIX106" s="3">
        <f t="shared" si="695"/>
        <v>297560499.07499999</v>
      </c>
      <c r="BJC106" s="3" t="str">
        <f t="shared" si="696"/>
        <v/>
      </c>
      <c r="BJH106" s="3" t="str">
        <f t="shared" si="697"/>
        <v/>
      </c>
      <c r="BJJ106" s="6">
        <v>34059</v>
      </c>
      <c r="BJK106" s="1">
        <v>8.375</v>
      </c>
      <c r="BJL106" s="1">
        <v>51138000</v>
      </c>
      <c r="BJM106" s="3">
        <f t="shared" si="698"/>
        <v>428280750</v>
      </c>
      <c r="BJR106" s="3" t="str">
        <f t="shared" si="699"/>
        <v/>
      </c>
      <c r="BJT106" s="6">
        <v>34059</v>
      </c>
      <c r="BJU106" s="1">
        <v>11.5</v>
      </c>
      <c r="BJV106" s="1">
        <v>134911800</v>
      </c>
      <c r="BJW106" s="3">
        <f t="shared" si="700"/>
        <v>1551485700</v>
      </c>
      <c r="BKB106" s="3" t="str">
        <f t="shared" si="701"/>
        <v/>
      </c>
      <c r="BKG106" s="3" t="str">
        <f t="shared" si="702"/>
        <v/>
      </c>
      <c r="BKI106" s="6">
        <v>34059</v>
      </c>
      <c r="BKJ106" s="1">
        <v>1.7031000000000001</v>
      </c>
      <c r="BKK106" s="1">
        <v>61024000</v>
      </c>
      <c r="BKL106" s="3">
        <f t="shared" si="703"/>
        <v>103929974.40000001</v>
      </c>
      <c r="BKQ106" s="3" t="str">
        <f t="shared" si="704"/>
        <v/>
      </c>
      <c r="BKV106" s="3" t="str">
        <f t="shared" si="705"/>
        <v/>
      </c>
      <c r="BKX106" s="6">
        <v>34059</v>
      </c>
      <c r="BKY106" s="1">
        <v>12.813000000000001</v>
      </c>
      <c r="BKZ106" s="1">
        <v>26606000</v>
      </c>
      <c r="BLA106" s="3">
        <f t="shared" si="706"/>
        <v>340902678</v>
      </c>
      <c r="BLC106" s="6">
        <v>34059</v>
      </c>
      <c r="BLD106" s="1">
        <v>3.5625</v>
      </c>
      <c r="BLE106" s="1">
        <v>43359200</v>
      </c>
      <c r="BLF106" s="3">
        <f t="shared" si="707"/>
        <v>154467150</v>
      </c>
      <c r="BLK106" s="3" t="str">
        <f t="shared" si="708"/>
        <v/>
      </c>
      <c r="BLM106" s="6">
        <v>34059</v>
      </c>
      <c r="BLN106" s="1">
        <v>2.7917000000000001</v>
      </c>
      <c r="BLO106" s="1">
        <v>332293200</v>
      </c>
      <c r="BLP106" s="3">
        <f t="shared" si="709"/>
        <v>927662926.44000006</v>
      </c>
      <c r="BLR106" s="6">
        <v>34059</v>
      </c>
      <c r="BLS106" s="1">
        <v>1.6093999999999999</v>
      </c>
      <c r="BLT106" s="1">
        <v>173572800</v>
      </c>
      <c r="BLU106" s="3">
        <f t="shared" si="710"/>
        <v>279348064.31999999</v>
      </c>
      <c r="BLZ106" s="3" t="str">
        <f t="shared" si="711"/>
        <v/>
      </c>
      <c r="BME106" s="3" t="str">
        <f t="shared" si="712"/>
        <v/>
      </c>
      <c r="BMJ106" s="3" t="str">
        <f t="shared" si="713"/>
        <v/>
      </c>
      <c r="BML106" s="6">
        <v>34059</v>
      </c>
      <c r="BMM106" s="1">
        <v>4.2638999999999996</v>
      </c>
      <c r="BMN106" s="1">
        <v>52107300</v>
      </c>
      <c r="BMO106" s="3">
        <f t="shared" si="714"/>
        <v>222180316.46999997</v>
      </c>
      <c r="BMQ106" s="6">
        <v>34059</v>
      </c>
      <c r="BMR106" s="1">
        <v>2.8125</v>
      </c>
      <c r="BMS106" s="1">
        <v>66820600</v>
      </c>
      <c r="BMT106" s="3">
        <f t="shared" si="715"/>
        <v>187932937.5</v>
      </c>
      <c r="BMY106" s="3" t="str">
        <f t="shared" si="716"/>
        <v/>
      </c>
      <c r="BND106" s="3" t="str">
        <f t="shared" si="717"/>
        <v/>
      </c>
      <c r="BNF106" s="6">
        <v>34059</v>
      </c>
      <c r="BNG106" s="1">
        <v>34.625</v>
      </c>
      <c r="BNH106" s="1">
        <v>26200800</v>
      </c>
      <c r="BNI106" s="3">
        <f t="shared" si="718"/>
        <v>907202700</v>
      </c>
      <c r="BNN106" s="3" t="str">
        <f t="shared" si="719"/>
        <v/>
      </c>
      <c r="BNP106" s="6">
        <v>34059</v>
      </c>
      <c r="BNQ106" s="1">
        <v>6.6943999999999999</v>
      </c>
      <c r="BNR106" s="1">
        <v>73625850</v>
      </c>
      <c r="BNS106" s="3">
        <f t="shared" si="720"/>
        <v>492880890.24000001</v>
      </c>
      <c r="BNX106" s="3" t="str">
        <f t="shared" si="721"/>
        <v/>
      </c>
      <c r="BNZ106" s="6">
        <v>34059</v>
      </c>
      <c r="BOA106" s="1">
        <v>7.3125</v>
      </c>
      <c r="BOB106" s="1">
        <v>246616000</v>
      </c>
      <c r="BOC106" s="3">
        <f t="shared" si="722"/>
        <v>1803379500</v>
      </c>
      <c r="BOH106" s="3" t="str">
        <f t="shared" si="723"/>
        <v/>
      </c>
      <c r="BOJ106" s="6">
        <v>34059</v>
      </c>
      <c r="BOK106" s="1">
        <v>3.3714</v>
      </c>
      <c r="BOL106" s="1">
        <v>373290400</v>
      </c>
      <c r="BOM106" s="3">
        <f t="shared" si="724"/>
        <v>1258511254.5599999</v>
      </c>
      <c r="BOR106" s="3" t="str">
        <f t="shared" si="725"/>
        <v/>
      </c>
      <c r="BOW106" s="3" t="str">
        <f t="shared" si="726"/>
        <v/>
      </c>
      <c r="BPB106" s="3" t="str">
        <f t="shared" si="727"/>
        <v/>
      </c>
      <c r="BPG106" s="3" t="str">
        <f t="shared" si="728"/>
        <v/>
      </c>
      <c r="BPI106" s="6">
        <v>34059</v>
      </c>
      <c r="BPJ106" s="1">
        <v>1.2016</v>
      </c>
      <c r="BPK106" s="1">
        <v>437038538</v>
      </c>
      <c r="BPL106" s="3">
        <f t="shared" si="729"/>
        <v>525145507.2608</v>
      </c>
      <c r="BPQ106" s="3" t="str">
        <f t="shared" si="730"/>
        <v/>
      </c>
      <c r="BPS106" s="6">
        <v>34059</v>
      </c>
      <c r="BPT106" s="1">
        <v>1.3437999999999999</v>
      </c>
      <c r="BPU106" s="1">
        <v>1144918400</v>
      </c>
      <c r="BPV106" s="3">
        <f t="shared" si="731"/>
        <v>1538541345.9199998</v>
      </c>
      <c r="BQA106" s="3" t="str">
        <f t="shared" si="732"/>
        <v/>
      </c>
      <c r="BQF106" s="3" t="str">
        <f t="shared" si="733"/>
        <v/>
      </c>
      <c r="BQK106" s="3" t="str">
        <f t="shared" si="734"/>
        <v/>
      </c>
      <c r="BQM106" s="6">
        <v>34059</v>
      </c>
      <c r="BQN106" s="1">
        <v>2.7214</v>
      </c>
      <c r="BQO106" s="1">
        <v>647651726</v>
      </c>
      <c r="BQP106" s="3">
        <f t="shared" si="735"/>
        <v>1762519407.1364</v>
      </c>
      <c r="BQU106" s="3" t="str">
        <f t="shared" si="736"/>
        <v/>
      </c>
      <c r="BQW106" s="6">
        <v>34059</v>
      </c>
      <c r="BQX106" s="1">
        <v>0.38279999999999997</v>
      </c>
      <c r="BQY106" s="1">
        <v>250880000</v>
      </c>
      <c r="BQZ106" s="3">
        <f t="shared" si="737"/>
        <v>96036864</v>
      </c>
      <c r="BRE106" s="3" t="str">
        <f t="shared" si="738"/>
        <v/>
      </c>
      <c r="BRG106" s="6">
        <v>34059</v>
      </c>
      <c r="BRH106" s="1">
        <v>1.2431000000000001</v>
      </c>
      <c r="BRI106" s="1">
        <v>6346044000</v>
      </c>
      <c r="BRJ106" s="3">
        <f t="shared" si="739"/>
        <v>7888767296.4000006</v>
      </c>
      <c r="BRL106" s="6">
        <v>34059</v>
      </c>
      <c r="BRM106" s="1">
        <v>3.5937999999999999</v>
      </c>
      <c r="BRN106" s="1">
        <v>7415264000</v>
      </c>
      <c r="BRO106" s="3">
        <f t="shared" si="740"/>
        <v>26648975763.200001</v>
      </c>
      <c r="BRQ106" s="6">
        <v>34059</v>
      </c>
      <c r="BRR106" s="1">
        <v>0.90739999999999998</v>
      </c>
      <c r="BRS106" s="1">
        <v>4347723600</v>
      </c>
      <c r="BRT106" s="3">
        <f t="shared" si="741"/>
        <v>3945124394.6399999</v>
      </c>
      <c r="BRV106" s="6">
        <v>34059</v>
      </c>
      <c r="BRW106" s="1">
        <v>20.781300000000002</v>
      </c>
      <c r="BRX106" s="1">
        <v>146110000</v>
      </c>
      <c r="BRY106" s="3">
        <f t="shared" si="742"/>
        <v>3036355743.0000005</v>
      </c>
      <c r="BSD106" s="3" t="str">
        <f t="shared" si="743"/>
        <v/>
      </c>
      <c r="BSF106" s="6">
        <v>34059</v>
      </c>
      <c r="BSG106" s="1">
        <v>6.2343999999999999</v>
      </c>
      <c r="BSH106" s="1">
        <v>151775200</v>
      </c>
      <c r="BSI106" s="3">
        <f t="shared" si="744"/>
        <v>946227306.88</v>
      </c>
      <c r="BSN106" s="3" t="str">
        <f t="shared" si="745"/>
        <v/>
      </c>
      <c r="BSS106" s="3" t="str">
        <f t="shared" si="746"/>
        <v/>
      </c>
      <c r="BSU106" s="6">
        <v>34059</v>
      </c>
      <c r="BSV106" s="1">
        <v>1.8393000000000002</v>
      </c>
      <c r="BSW106" s="1">
        <v>3463583200</v>
      </c>
      <c r="BSX106" s="3">
        <f t="shared" si="747"/>
        <v>6370568579.7600002</v>
      </c>
    </row>
    <row r="107" spans="5:1020 1025:1870" x14ac:dyDescent="0.2">
      <c r="E107" s="3" t="str">
        <f t="shared" si="374"/>
        <v/>
      </c>
      <c r="J107" s="3" t="str">
        <f t="shared" si="375"/>
        <v/>
      </c>
      <c r="O107" s="3" t="str">
        <f t="shared" si="376"/>
        <v/>
      </c>
      <c r="T107" s="3" t="str">
        <f t="shared" si="377"/>
        <v/>
      </c>
      <c r="Y107" s="3" t="str">
        <f t="shared" si="378"/>
        <v/>
      </c>
      <c r="AD107" s="3" t="str">
        <f t="shared" si="379"/>
        <v/>
      </c>
      <c r="AI107" s="3" t="str">
        <f t="shared" si="380"/>
        <v/>
      </c>
      <c r="AN107" s="3" t="str">
        <f t="shared" si="381"/>
        <v/>
      </c>
      <c r="AS107" s="3" t="str">
        <f t="shared" si="382"/>
        <v/>
      </c>
      <c r="AX107" s="3" t="str">
        <f t="shared" si="383"/>
        <v/>
      </c>
      <c r="BC107" s="3" t="str">
        <f t="shared" si="384"/>
        <v/>
      </c>
      <c r="BH107" s="3" t="str">
        <f t="shared" si="385"/>
        <v/>
      </c>
      <c r="BM107" s="3" t="str">
        <f t="shared" si="386"/>
        <v/>
      </c>
      <c r="BR107" s="3" t="str">
        <f t="shared" si="387"/>
        <v/>
      </c>
      <c r="BW107" s="3" t="str">
        <f t="shared" si="388"/>
        <v/>
      </c>
      <c r="CB107" s="3" t="str">
        <f t="shared" si="389"/>
        <v/>
      </c>
      <c r="CG107" s="3" t="str">
        <f t="shared" si="390"/>
        <v/>
      </c>
      <c r="CL107" s="3" t="str">
        <f t="shared" si="391"/>
        <v/>
      </c>
      <c r="CQ107" s="3" t="str">
        <f t="shared" si="392"/>
        <v/>
      </c>
      <c r="CV107" s="3" t="str">
        <f t="shared" si="393"/>
        <v/>
      </c>
      <c r="DA107" s="3" t="str">
        <f t="shared" si="394"/>
        <v/>
      </c>
      <c r="DF107" s="3" t="str">
        <f t="shared" si="395"/>
        <v/>
      </c>
      <c r="DK107" s="3" t="str">
        <f t="shared" si="396"/>
        <v/>
      </c>
      <c r="DP107" s="3" t="str">
        <f t="shared" si="397"/>
        <v/>
      </c>
      <c r="DU107" s="3" t="str">
        <f t="shared" si="398"/>
        <v/>
      </c>
      <c r="DZ107" s="3" t="str">
        <f t="shared" si="399"/>
        <v/>
      </c>
      <c r="EE107" s="3" t="str">
        <f t="shared" si="400"/>
        <v/>
      </c>
      <c r="EG107" s="6">
        <v>33969</v>
      </c>
      <c r="EH107" s="1">
        <v>3599.9992999999999</v>
      </c>
      <c r="EI107" s="1">
        <v>9972</v>
      </c>
      <c r="EJ107" s="3">
        <f t="shared" si="401"/>
        <v>35899193.019599997</v>
      </c>
      <c r="EO107" s="3" t="str">
        <f t="shared" si="402"/>
        <v/>
      </c>
      <c r="ET107" s="3" t="str">
        <f t="shared" si="403"/>
        <v/>
      </c>
      <c r="EY107" s="3" t="str">
        <f t="shared" si="404"/>
        <v/>
      </c>
      <c r="FD107" s="3" t="str">
        <f t="shared" si="405"/>
        <v/>
      </c>
      <c r="FI107" s="3" t="str">
        <f t="shared" si="406"/>
        <v/>
      </c>
      <c r="FN107" s="3" t="str">
        <f t="shared" si="407"/>
        <v/>
      </c>
      <c r="FS107" s="3" t="str">
        <f t="shared" si="408"/>
        <v/>
      </c>
      <c r="FX107" s="3" t="str">
        <f t="shared" si="409"/>
        <v/>
      </c>
      <c r="GC107" s="3" t="str">
        <f t="shared" si="410"/>
        <v/>
      </c>
      <c r="GH107" s="3" t="str">
        <f t="shared" si="411"/>
        <v/>
      </c>
      <c r="GM107" s="3" t="str">
        <f t="shared" si="412"/>
        <v/>
      </c>
      <c r="GR107" s="3" t="str">
        <f t="shared" si="413"/>
        <v/>
      </c>
      <c r="GW107" s="3" t="str">
        <f t="shared" si="414"/>
        <v/>
      </c>
      <c r="HB107" s="3" t="str">
        <f t="shared" si="415"/>
        <v/>
      </c>
      <c r="HG107" s="3" t="str">
        <f t="shared" si="416"/>
        <v/>
      </c>
      <c r="HL107" s="3" t="str">
        <f t="shared" si="417"/>
        <v/>
      </c>
      <c r="HQ107" s="3" t="str">
        <f t="shared" si="418"/>
        <v/>
      </c>
      <c r="HV107" s="3" t="str">
        <f t="shared" si="419"/>
        <v/>
      </c>
      <c r="IA107" s="3" t="str">
        <f t="shared" si="420"/>
        <v/>
      </c>
      <c r="IF107" s="3" t="str">
        <f t="shared" si="421"/>
        <v/>
      </c>
      <c r="IK107" s="3" t="str">
        <f t="shared" si="422"/>
        <v/>
      </c>
      <c r="IP107" s="3" t="str">
        <f t="shared" si="423"/>
        <v/>
      </c>
      <c r="IU107" s="3" t="str">
        <f t="shared" si="424"/>
        <v/>
      </c>
      <c r="IZ107" s="3" t="str">
        <f t="shared" si="425"/>
        <v/>
      </c>
      <c r="JE107" s="3" t="str">
        <f t="shared" si="426"/>
        <v/>
      </c>
      <c r="JJ107" s="3" t="str">
        <f t="shared" si="427"/>
        <v/>
      </c>
      <c r="JO107" s="3" t="str">
        <f t="shared" si="428"/>
        <v/>
      </c>
      <c r="JT107" s="3" t="str">
        <f t="shared" si="429"/>
        <v/>
      </c>
      <c r="JY107" s="3" t="str">
        <f t="shared" si="430"/>
        <v/>
      </c>
      <c r="KA107" s="6">
        <v>32780</v>
      </c>
      <c r="KB107" s="1">
        <v>10.25</v>
      </c>
      <c r="KC107" s="1">
        <v>78500</v>
      </c>
      <c r="KD107" s="3">
        <f t="shared" si="431"/>
        <v>804625</v>
      </c>
      <c r="KI107" s="3" t="str">
        <f t="shared" si="432"/>
        <v/>
      </c>
      <c r="KN107" s="3" t="str">
        <f t="shared" si="433"/>
        <v/>
      </c>
      <c r="KS107" s="3" t="str">
        <f t="shared" si="434"/>
        <v/>
      </c>
      <c r="KX107" s="3" t="str">
        <f t="shared" si="435"/>
        <v/>
      </c>
      <c r="LC107" s="3" t="str">
        <f t="shared" si="436"/>
        <v/>
      </c>
      <c r="LH107" s="3" t="str">
        <f t="shared" si="437"/>
        <v/>
      </c>
      <c r="LM107" s="3" t="str">
        <f t="shared" si="438"/>
        <v/>
      </c>
      <c r="LR107" s="3" t="str">
        <f t="shared" si="439"/>
        <v/>
      </c>
      <c r="LW107" s="3" t="str">
        <f t="shared" si="440"/>
        <v/>
      </c>
      <c r="MB107" s="3" t="str">
        <f t="shared" si="441"/>
        <v/>
      </c>
      <c r="MG107" s="3" t="str">
        <f t="shared" si="442"/>
        <v/>
      </c>
      <c r="ML107" s="3" t="str">
        <f t="shared" si="443"/>
        <v/>
      </c>
      <c r="MQ107" s="3" t="str">
        <f t="shared" si="444"/>
        <v/>
      </c>
      <c r="MV107" s="3" t="str">
        <f t="shared" si="445"/>
        <v/>
      </c>
      <c r="NA107" s="3" t="str">
        <f t="shared" si="446"/>
        <v/>
      </c>
      <c r="NF107" s="3" t="str">
        <f t="shared" si="447"/>
        <v/>
      </c>
      <c r="NK107" s="3" t="str">
        <f t="shared" si="448"/>
        <v/>
      </c>
      <c r="NP107" s="3" t="str">
        <f t="shared" si="449"/>
        <v/>
      </c>
      <c r="NU107" s="3" t="str">
        <f t="shared" si="450"/>
        <v/>
      </c>
      <c r="NZ107" s="3" t="str">
        <f t="shared" si="451"/>
        <v/>
      </c>
      <c r="OB107" s="6">
        <v>33969</v>
      </c>
      <c r="OC107" s="1">
        <v>6.75</v>
      </c>
      <c r="OD107" s="1">
        <v>152900</v>
      </c>
      <c r="OE107" s="3">
        <f t="shared" si="452"/>
        <v>1032075</v>
      </c>
      <c r="OJ107" s="3" t="str">
        <f t="shared" si="453"/>
        <v/>
      </c>
      <c r="OO107" s="3" t="str">
        <f t="shared" si="454"/>
        <v/>
      </c>
      <c r="OT107" s="3" t="str">
        <f t="shared" si="455"/>
        <v/>
      </c>
      <c r="OY107" s="3" t="str">
        <f t="shared" si="456"/>
        <v/>
      </c>
      <c r="PD107" s="3" t="str">
        <f t="shared" si="457"/>
        <v/>
      </c>
      <c r="PI107" s="3" t="str">
        <f t="shared" si="458"/>
        <v/>
      </c>
      <c r="PN107" s="3" t="str">
        <f t="shared" si="459"/>
        <v/>
      </c>
      <c r="PS107" s="3" t="str">
        <f t="shared" si="460"/>
        <v/>
      </c>
      <c r="PX107" s="3" t="str">
        <f t="shared" si="461"/>
        <v/>
      </c>
      <c r="QC107" s="3" t="str">
        <f t="shared" si="462"/>
        <v/>
      </c>
      <c r="QE107" s="6">
        <v>33969</v>
      </c>
      <c r="QF107" s="1">
        <v>3</v>
      </c>
      <c r="QG107" s="1">
        <v>330000</v>
      </c>
      <c r="QH107" s="3">
        <f t="shared" si="463"/>
        <v>990000</v>
      </c>
      <c r="QM107" s="3" t="str">
        <f t="shared" si="464"/>
        <v/>
      </c>
      <c r="QR107" s="3" t="str">
        <f t="shared" si="465"/>
        <v/>
      </c>
      <c r="QW107" s="3" t="str">
        <f t="shared" si="466"/>
        <v/>
      </c>
      <c r="RB107" s="3" t="str">
        <f t="shared" si="467"/>
        <v/>
      </c>
      <c r="RG107" s="3" t="str">
        <f t="shared" si="468"/>
        <v/>
      </c>
      <c r="RL107" s="3" t="str">
        <f t="shared" si="469"/>
        <v/>
      </c>
      <c r="RQ107" s="3" t="str">
        <f t="shared" si="470"/>
        <v/>
      </c>
      <c r="RV107" s="3" t="str">
        <f t="shared" si="471"/>
        <v/>
      </c>
      <c r="SA107" s="3" t="str">
        <f t="shared" si="472"/>
        <v/>
      </c>
      <c r="SF107" s="3" t="str">
        <f t="shared" si="473"/>
        <v/>
      </c>
      <c r="SK107" s="3" t="str">
        <f t="shared" si="474"/>
        <v/>
      </c>
      <c r="SP107" s="3" t="str">
        <f t="shared" si="475"/>
        <v/>
      </c>
      <c r="SU107" s="3" t="str">
        <f t="shared" si="476"/>
        <v/>
      </c>
      <c r="SZ107" s="3" t="str">
        <f t="shared" si="477"/>
        <v/>
      </c>
      <c r="TE107" s="3" t="str">
        <f t="shared" si="478"/>
        <v/>
      </c>
      <c r="TJ107" s="3" t="str">
        <f t="shared" si="479"/>
        <v/>
      </c>
      <c r="TO107" s="3" t="str">
        <f t="shared" si="480"/>
        <v/>
      </c>
      <c r="TT107" s="3" t="str">
        <f t="shared" si="481"/>
        <v/>
      </c>
      <c r="TY107" s="3" t="str">
        <f t="shared" si="482"/>
        <v/>
      </c>
      <c r="UD107" s="3" t="str">
        <f t="shared" si="483"/>
        <v/>
      </c>
      <c r="UI107" s="3" t="str">
        <f t="shared" si="484"/>
        <v/>
      </c>
      <c r="UN107" s="3" t="str">
        <f t="shared" si="485"/>
        <v/>
      </c>
      <c r="US107" s="3" t="str">
        <f t="shared" si="486"/>
        <v/>
      </c>
      <c r="UX107" s="3" t="str">
        <f t="shared" si="487"/>
        <v/>
      </c>
      <c r="VC107" s="3" t="str">
        <f t="shared" si="488"/>
        <v/>
      </c>
      <c r="VH107" s="3" t="str">
        <f t="shared" si="489"/>
        <v/>
      </c>
      <c r="VM107" s="3" t="str">
        <f t="shared" si="490"/>
        <v/>
      </c>
      <c r="VO107" s="6">
        <v>33969</v>
      </c>
      <c r="VP107" s="1">
        <v>1656.25</v>
      </c>
      <c r="VQ107" s="1">
        <v>12046</v>
      </c>
      <c r="VR107" s="3">
        <f t="shared" si="491"/>
        <v>19951187.5</v>
      </c>
      <c r="VW107" s="3" t="str">
        <f t="shared" si="492"/>
        <v/>
      </c>
      <c r="WB107" s="3" t="str">
        <f t="shared" si="493"/>
        <v/>
      </c>
      <c r="WG107" s="3" t="str">
        <f t="shared" si="494"/>
        <v/>
      </c>
      <c r="WL107" s="3" t="str">
        <f t="shared" si="495"/>
        <v/>
      </c>
      <c r="WQ107" s="3" t="str">
        <f t="shared" si="496"/>
        <v/>
      </c>
      <c r="WV107" s="3" t="str">
        <f t="shared" si="497"/>
        <v/>
      </c>
      <c r="XA107" s="3" t="str">
        <f t="shared" si="498"/>
        <v/>
      </c>
      <c r="XF107" s="3" t="str">
        <f t="shared" si="499"/>
        <v/>
      </c>
      <c r="XK107" s="3" t="str">
        <f t="shared" si="500"/>
        <v/>
      </c>
      <c r="XP107" s="3" t="str">
        <f t="shared" si="501"/>
        <v/>
      </c>
      <c r="XU107" s="3" t="str">
        <f t="shared" si="502"/>
        <v/>
      </c>
      <c r="XW107" s="6">
        <v>33969</v>
      </c>
      <c r="XX107" s="1">
        <v>6600</v>
      </c>
      <c r="XY107" s="1">
        <v>4580</v>
      </c>
      <c r="XZ107" s="3">
        <f t="shared" si="503"/>
        <v>30228000</v>
      </c>
      <c r="YE107" s="3" t="str">
        <f t="shared" si="504"/>
        <v/>
      </c>
      <c r="YJ107" s="3" t="str">
        <f t="shared" si="505"/>
        <v/>
      </c>
      <c r="YO107" s="3" t="str">
        <f t="shared" si="506"/>
        <v/>
      </c>
      <c r="YT107" s="3" t="str">
        <f t="shared" si="507"/>
        <v/>
      </c>
      <c r="YY107" s="3" t="str">
        <f t="shared" si="508"/>
        <v/>
      </c>
      <c r="ZD107" s="3" t="str">
        <f t="shared" si="509"/>
        <v/>
      </c>
      <c r="ZI107" s="3" t="str">
        <f t="shared" si="510"/>
        <v/>
      </c>
      <c r="ZN107" s="3" t="str">
        <f t="shared" si="511"/>
        <v/>
      </c>
      <c r="ZS107" s="3" t="str">
        <f t="shared" si="512"/>
        <v/>
      </c>
      <c r="ZX107" s="3" t="str">
        <f t="shared" si="513"/>
        <v/>
      </c>
      <c r="AAC107" s="3" t="str">
        <f t="shared" si="514"/>
        <v/>
      </c>
      <c r="AAH107" s="3" t="str">
        <f t="shared" si="515"/>
        <v/>
      </c>
      <c r="AAM107" s="3" t="str">
        <f t="shared" si="516"/>
        <v/>
      </c>
      <c r="AAR107" s="3" t="str">
        <f t="shared" si="517"/>
        <v/>
      </c>
      <c r="AAW107" s="3" t="str">
        <f t="shared" si="518"/>
        <v/>
      </c>
      <c r="ABB107" s="3" t="str">
        <f t="shared" si="519"/>
        <v/>
      </c>
      <c r="ABG107" s="3" t="str">
        <f t="shared" si="520"/>
        <v/>
      </c>
      <c r="ABL107" s="3" t="str">
        <f t="shared" si="521"/>
        <v/>
      </c>
      <c r="ABQ107" s="3" t="str">
        <f t="shared" si="522"/>
        <v/>
      </c>
      <c r="ABV107" s="3" t="str">
        <f t="shared" si="523"/>
        <v/>
      </c>
      <c r="ACA107" s="3" t="str">
        <f t="shared" si="524"/>
        <v/>
      </c>
      <c r="ACF107" s="3" t="str">
        <f t="shared" si="525"/>
        <v/>
      </c>
      <c r="ACK107" s="3" t="str">
        <f t="shared" si="526"/>
        <v/>
      </c>
      <c r="ACP107" s="3" t="str">
        <f t="shared" si="527"/>
        <v/>
      </c>
      <c r="ACU107" s="3" t="str">
        <f t="shared" si="528"/>
        <v/>
      </c>
      <c r="ACZ107" s="3" t="str">
        <f t="shared" si="529"/>
        <v/>
      </c>
      <c r="ADB107" s="6">
        <v>33969</v>
      </c>
      <c r="ADC107" s="1">
        <v>7.75</v>
      </c>
      <c r="ADD107" s="1">
        <v>2626200</v>
      </c>
      <c r="ADE107" s="3">
        <f t="shared" si="530"/>
        <v>20353050</v>
      </c>
      <c r="ADJ107" s="3" t="str">
        <f t="shared" si="531"/>
        <v/>
      </c>
      <c r="ADO107" s="3" t="str">
        <f t="shared" si="532"/>
        <v/>
      </c>
      <c r="ADT107" s="3" t="str">
        <f t="shared" si="533"/>
        <v/>
      </c>
      <c r="ADY107" s="3" t="str">
        <f t="shared" si="534"/>
        <v/>
      </c>
      <c r="AED107" s="3" t="str">
        <f t="shared" si="535"/>
        <v/>
      </c>
      <c r="AEI107" s="3" t="str">
        <f t="shared" si="536"/>
        <v/>
      </c>
      <c r="AEN107" s="3" t="str">
        <f t="shared" si="537"/>
        <v/>
      </c>
      <c r="AES107" s="3" t="str">
        <f t="shared" si="538"/>
        <v/>
      </c>
      <c r="AEX107" s="3" t="str">
        <f t="shared" si="539"/>
        <v/>
      </c>
      <c r="AFC107" s="3" t="str">
        <f t="shared" si="540"/>
        <v/>
      </c>
      <c r="AFH107" s="3" t="str">
        <f t="shared" si="541"/>
        <v/>
      </c>
      <c r="AFM107" s="3" t="str">
        <f t="shared" si="542"/>
        <v/>
      </c>
      <c r="AFR107" s="3" t="str">
        <f t="shared" si="543"/>
        <v/>
      </c>
      <c r="AFW107" s="3" t="str">
        <f t="shared" si="544"/>
        <v/>
      </c>
      <c r="AGB107" s="3" t="str">
        <f t="shared" si="545"/>
        <v/>
      </c>
      <c r="AGG107" s="3" t="str">
        <f t="shared" si="546"/>
        <v/>
      </c>
      <c r="AGL107" s="3" t="str">
        <f t="shared" si="547"/>
        <v/>
      </c>
      <c r="AGQ107" s="3" t="str">
        <f t="shared" si="548"/>
        <v/>
      </c>
      <c r="AGV107" s="3" t="str">
        <f t="shared" si="549"/>
        <v/>
      </c>
      <c r="AHA107" s="3" t="str">
        <f t="shared" si="550"/>
        <v/>
      </c>
      <c r="AHF107" s="3" t="str">
        <f t="shared" si="551"/>
        <v/>
      </c>
      <c r="AHK107" s="3" t="str">
        <f t="shared" si="552"/>
        <v/>
      </c>
      <c r="AHP107" s="3" t="str">
        <f t="shared" si="553"/>
        <v/>
      </c>
      <c r="AHU107" s="3" t="str">
        <f t="shared" si="554"/>
        <v/>
      </c>
      <c r="AHZ107" s="3" t="str">
        <f t="shared" si="555"/>
        <v/>
      </c>
      <c r="AIE107" s="3" t="str">
        <f t="shared" si="556"/>
        <v/>
      </c>
      <c r="AIJ107" s="3" t="str">
        <f t="shared" si="557"/>
        <v/>
      </c>
      <c r="AIO107" s="3" t="str">
        <f t="shared" si="558"/>
        <v/>
      </c>
      <c r="AIT107" s="3" t="str">
        <f t="shared" si="559"/>
        <v/>
      </c>
      <c r="AIY107" s="3" t="str">
        <f t="shared" si="560"/>
        <v/>
      </c>
      <c r="AJD107" s="3" t="str">
        <f t="shared" si="561"/>
        <v/>
      </c>
      <c r="AJI107" s="3" t="str">
        <f t="shared" si="562"/>
        <v/>
      </c>
      <c r="AJN107" s="3" t="str">
        <f t="shared" si="563"/>
        <v/>
      </c>
      <c r="AJS107" s="3" t="str">
        <f t="shared" si="564"/>
        <v/>
      </c>
      <c r="AJX107" s="3" t="str">
        <f t="shared" si="565"/>
        <v/>
      </c>
      <c r="AKC107" s="3" t="str">
        <f t="shared" si="566"/>
        <v/>
      </c>
      <c r="AKH107" s="3" t="str">
        <f t="shared" si="567"/>
        <v/>
      </c>
      <c r="AKM107" s="3" t="str">
        <f t="shared" si="568"/>
        <v/>
      </c>
      <c r="AKR107" s="3" t="str">
        <f t="shared" si="569"/>
        <v/>
      </c>
      <c r="AKW107" s="3" t="str">
        <f t="shared" si="570"/>
        <v/>
      </c>
      <c r="ALB107" s="3" t="str">
        <f t="shared" si="571"/>
        <v/>
      </c>
      <c r="ALG107" s="3" t="str">
        <f t="shared" si="572"/>
        <v/>
      </c>
      <c r="ALI107" s="6">
        <v>33969</v>
      </c>
      <c r="ALJ107" s="1">
        <v>17.25</v>
      </c>
      <c r="ALK107" s="1">
        <v>6016200</v>
      </c>
      <c r="ALL107" s="3">
        <f t="shared" si="573"/>
        <v>103779450</v>
      </c>
      <c r="ALQ107" s="3" t="str">
        <f t="shared" si="574"/>
        <v/>
      </c>
      <c r="ALV107" s="3" t="str">
        <f t="shared" si="575"/>
        <v/>
      </c>
      <c r="AMA107" s="3" t="str">
        <f t="shared" si="576"/>
        <v/>
      </c>
      <c r="AMF107" s="3" t="str">
        <f t="shared" si="577"/>
        <v/>
      </c>
      <c r="AMK107" s="3" t="str">
        <f t="shared" si="578"/>
        <v/>
      </c>
      <c r="AMP107" s="3" t="str">
        <f t="shared" si="579"/>
        <v/>
      </c>
      <c r="AMU107" s="3" t="str">
        <f t="shared" si="580"/>
        <v/>
      </c>
      <c r="AMZ107" s="3" t="str">
        <f t="shared" si="581"/>
        <v/>
      </c>
      <c r="ANB107" s="6">
        <v>33969</v>
      </c>
      <c r="ANC107" s="1">
        <v>0.875</v>
      </c>
      <c r="AND107" s="1">
        <v>185500</v>
      </c>
      <c r="ANE107" s="3">
        <f t="shared" si="582"/>
        <v>162312.5</v>
      </c>
      <c r="ANJ107" s="3" t="str">
        <f t="shared" si="583"/>
        <v/>
      </c>
      <c r="ANO107" s="3" t="str">
        <f t="shared" si="584"/>
        <v/>
      </c>
      <c r="ANT107" s="3" t="str">
        <f t="shared" si="585"/>
        <v/>
      </c>
      <c r="ANY107" s="3" t="str">
        <f t="shared" si="586"/>
        <v/>
      </c>
      <c r="AOD107" s="3" t="str">
        <f t="shared" si="587"/>
        <v/>
      </c>
      <c r="AOI107" s="3" t="str">
        <f t="shared" si="588"/>
        <v/>
      </c>
      <c r="AOK107" s="6">
        <v>33969</v>
      </c>
      <c r="AOL107" s="1">
        <v>670</v>
      </c>
      <c r="AOM107" s="1">
        <v>48154</v>
      </c>
      <c r="AON107" s="3">
        <f t="shared" si="589"/>
        <v>32263180</v>
      </c>
      <c r="AOS107" s="3" t="str">
        <f t="shared" si="590"/>
        <v/>
      </c>
      <c r="AOX107" s="3" t="str">
        <f t="shared" si="591"/>
        <v/>
      </c>
      <c r="APC107" s="3" t="str">
        <f t="shared" si="592"/>
        <v/>
      </c>
      <c r="APH107" s="3" t="str">
        <f t="shared" si="593"/>
        <v/>
      </c>
      <c r="APM107" s="3" t="str">
        <f t="shared" si="594"/>
        <v/>
      </c>
      <c r="APR107" s="3" t="str">
        <f t="shared" si="595"/>
        <v/>
      </c>
      <c r="APW107" s="3" t="str">
        <f t="shared" si="596"/>
        <v/>
      </c>
      <c r="AQB107" s="3" t="str">
        <f t="shared" si="597"/>
        <v/>
      </c>
      <c r="AQG107" s="3" t="str">
        <f t="shared" si="598"/>
        <v/>
      </c>
      <c r="AQL107" s="3" t="str">
        <f t="shared" si="599"/>
        <v/>
      </c>
      <c r="AQQ107" s="3" t="str">
        <f t="shared" si="600"/>
        <v/>
      </c>
      <c r="AQS107" s="6">
        <v>33969</v>
      </c>
      <c r="AQT107" s="1">
        <v>6</v>
      </c>
      <c r="AQU107" s="1">
        <v>777500</v>
      </c>
      <c r="AQV107" s="3">
        <f t="shared" si="601"/>
        <v>4665000</v>
      </c>
      <c r="ARA107" s="3" t="str">
        <f t="shared" si="602"/>
        <v/>
      </c>
      <c r="ARF107" s="3" t="str">
        <f t="shared" si="603"/>
        <v/>
      </c>
      <c r="ARK107" s="3" t="str">
        <f t="shared" si="604"/>
        <v/>
      </c>
      <c r="ARP107" s="3" t="str">
        <f t="shared" si="605"/>
        <v/>
      </c>
      <c r="ARU107" s="3" t="str">
        <f t="shared" si="606"/>
        <v/>
      </c>
      <c r="ARZ107" s="3" t="str">
        <f t="shared" si="607"/>
        <v/>
      </c>
      <c r="ASE107" s="3" t="str">
        <f t="shared" si="608"/>
        <v/>
      </c>
      <c r="ASJ107" s="3" t="str">
        <f t="shared" si="609"/>
        <v/>
      </c>
      <c r="ASO107" s="3" t="str">
        <f t="shared" si="610"/>
        <v/>
      </c>
      <c r="AST107" s="3" t="str">
        <f t="shared" si="611"/>
        <v/>
      </c>
      <c r="ASY107" s="3" t="str">
        <f t="shared" si="612"/>
        <v/>
      </c>
      <c r="ATD107" s="3" t="str">
        <f t="shared" si="613"/>
        <v/>
      </c>
      <c r="ATI107" s="3" t="str">
        <f t="shared" si="614"/>
        <v/>
      </c>
      <c r="ATN107" s="3" t="str">
        <f t="shared" si="615"/>
        <v/>
      </c>
      <c r="ATS107" s="3" t="str">
        <f t="shared" si="616"/>
        <v/>
      </c>
      <c r="ATX107" s="3" t="str">
        <f t="shared" si="617"/>
        <v/>
      </c>
      <c r="ATZ107" s="6">
        <v>33969</v>
      </c>
      <c r="AUA107" s="1">
        <v>5.9166999999999996</v>
      </c>
      <c r="AUB107" s="1">
        <v>377400</v>
      </c>
      <c r="AUC107" s="3">
        <f t="shared" si="618"/>
        <v>2232962.58</v>
      </c>
      <c r="AUH107" s="3" t="str">
        <f t="shared" si="619"/>
        <v/>
      </c>
      <c r="AUM107" s="3" t="str">
        <f t="shared" si="620"/>
        <v/>
      </c>
      <c r="AUR107" s="3" t="str">
        <f t="shared" si="621"/>
        <v/>
      </c>
      <c r="AUW107" s="3" t="str">
        <f t="shared" si="622"/>
        <v/>
      </c>
      <c r="AVB107" s="3" t="str">
        <f t="shared" si="623"/>
        <v/>
      </c>
      <c r="AVG107" s="3" t="str">
        <f t="shared" si="624"/>
        <v/>
      </c>
      <c r="AVL107" s="3" t="str">
        <f t="shared" si="625"/>
        <v/>
      </c>
      <c r="AVQ107" s="3" t="str">
        <f t="shared" si="626"/>
        <v/>
      </c>
      <c r="AVV107" s="3" t="str">
        <f t="shared" si="627"/>
        <v/>
      </c>
      <c r="AWA107" s="3" t="str">
        <f t="shared" si="628"/>
        <v/>
      </c>
      <c r="AWF107" s="3" t="str">
        <f t="shared" si="629"/>
        <v/>
      </c>
      <c r="AWK107" s="3" t="str">
        <f t="shared" si="630"/>
        <v/>
      </c>
      <c r="AWP107" s="3" t="str">
        <f t="shared" si="631"/>
        <v/>
      </c>
      <c r="AWU107" s="3" t="str">
        <f t="shared" si="632"/>
        <v/>
      </c>
      <c r="AWZ107" s="3" t="str">
        <f t="shared" si="633"/>
        <v/>
      </c>
      <c r="AXE107" s="3" t="str">
        <f t="shared" si="634"/>
        <v/>
      </c>
      <c r="AXG107" s="6">
        <v>33969</v>
      </c>
      <c r="AXH107" s="1">
        <v>1.8125</v>
      </c>
      <c r="AXI107" s="1">
        <v>7582800</v>
      </c>
      <c r="AXJ107" s="3">
        <f t="shared" si="635"/>
        <v>13743825</v>
      </c>
      <c r="AXO107" s="3" t="str">
        <f t="shared" si="636"/>
        <v/>
      </c>
      <c r="AXT107" s="3" t="str">
        <f t="shared" si="637"/>
        <v/>
      </c>
      <c r="AXY107" s="3" t="str">
        <f t="shared" si="638"/>
        <v/>
      </c>
      <c r="AYD107" s="3" t="str">
        <f t="shared" si="639"/>
        <v/>
      </c>
      <c r="AYF107" s="6">
        <v>33969</v>
      </c>
      <c r="AYG107" s="1">
        <v>4.9375</v>
      </c>
      <c r="AYH107" s="1">
        <v>49256800</v>
      </c>
      <c r="AYI107" s="3">
        <f t="shared" si="640"/>
        <v>243205450</v>
      </c>
      <c r="AYN107" s="3" t="str">
        <f t="shared" si="641"/>
        <v/>
      </c>
      <c r="AYP107" s="6">
        <v>33969</v>
      </c>
      <c r="AYQ107" s="1">
        <v>8.25</v>
      </c>
      <c r="AYR107" s="1">
        <v>947600</v>
      </c>
      <c r="AYS107" s="3">
        <f t="shared" si="642"/>
        <v>7817700</v>
      </c>
      <c r="AYX107" s="3" t="str">
        <f t="shared" si="643"/>
        <v/>
      </c>
      <c r="AZC107" s="3" t="str">
        <f t="shared" si="644"/>
        <v/>
      </c>
      <c r="AZH107" s="3" t="str">
        <f t="shared" si="645"/>
        <v/>
      </c>
      <c r="AZM107" s="3" t="str">
        <f t="shared" si="646"/>
        <v/>
      </c>
      <c r="AZR107" s="3" t="str">
        <f t="shared" si="647"/>
        <v/>
      </c>
      <c r="AZW107" s="3" t="str">
        <f t="shared" si="648"/>
        <v/>
      </c>
      <c r="BAB107" s="3" t="str">
        <f t="shared" si="649"/>
        <v/>
      </c>
      <c r="BAG107" s="3" t="str">
        <f t="shared" si="650"/>
        <v/>
      </c>
      <c r="BAL107" s="3" t="str">
        <f t="shared" si="651"/>
        <v/>
      </c>
      <c r="BAQ107" s="3" t="str">
        <f t="shared" si="652"/>
        <v/>
      </c>
      <c r="BAV107" s="3" t="str">
        <f t="shared" si="653"/>
        <v/>
      </c>
      <c r="BBA107" s="3" t="str">
        <f t="shared" si="654"/>
        <v/>
      </c>
      <c r="BBF107" s="3" t="str">
        <f t="shared" si="655"/>
        <v/>
      </c>
      <c r="BBK107" s="3" t="str">
        <f t="shared" si="656"/>
        <v/>
      </c>
      <c r="BBP107" s="3" t="str">
        <f t="shared" si="657"/>
        <v/>
      </c>
      <c r="BBU107" s="3" t="str">
        <f t="shared" si="658"/>
        <v/>
      </c>
      <c r="BBZ107" s="3" t="str">
        <f t="shared" si="659"/>
        <v/>
      </c>
      <c r="BCE107" s="3" t="str">
        <f t="shared" si="660"/>
        <v/>
      </c>
      <c r="BCJ107" s="3" t="str">
        <f t="shared" si="661"/>
        <v/>
      </c>
      <c r="BCO107" s="3" t="str">
        <f t="shared" si="662"/>
        <v/>
      </c>
      <c r="BCT107" s="3" t="str">
        <f t="shared" si="663"/>
        <v/>
      </c>
      <c r="BCY107" s="3" t="str">
        <f t="shared" si="664"/>
        <v/>
      </c>
      <c r="BDD107" s="3" t="str">
        <f t="shared" si="665"/>
        <v/>
      </c>
      <c r="BDI107" s="3" t="str">
        <f t="shared" si="666"/>
        <v/>
      </c>
      <c r="BDN107" s="3" t="str">
        <f t="shared" si="667"/>
        <v/>
      </c>
      <c r="BDS107" s="3" t="str">
        <f t="shared" si="668"/>
        <v/>
      </c>
      <c r="BDX107" s="3" t="str">
        <f t="shared" si="669"/>
        <v/>
      </c>
      <c r="BDZ107" s="6">
        <v>33969</v>
      </c>
      <c r="BEA107" s="1">
        <v>3.125</v>
      </c>
      <c r="BEB107" s="1">
        <v>30540000</v>
      </c>
      <c r="BEC107" s="3">
        <f t="shared" si="670"/>
        <v>95437500</v>
      </c>
      <c r="BEH107" s="3" t="str">
        <f t="shared" si="671"/>
        <v/>
      </c>
      <c r="BEM107" s="3" t="str">
        <f t="shared" si="672"/>
        <v/>
      </c>
      <c r="BER107" s="3" t="str">
        <f t="shared" si="673"/>
        <v/>
      </c>
      <c r="BET107" s="6">
        <v>33969</v>
      </c>
      <c r="BEU107" s="1">
        <v>1.4443999999999999</v>
      </c>
      <c r="BEV107" s="1">
        <v>44307900</v>
      </c>
      <c r="BEW107" s="3">
        <f t="shared" si="674"/>
        <v>63998330.759999998</v>
      </c>
      <c r="BEY107" s="6">
        <v>33969</v>
      </c>
      <c r="BEZ107" s="1">
        <v>1.8519000000000001</v>
      </c>
      <c r="BFA107" s="1">
        <v>3425625</v>
      </c>
      <c r="BFB107" s="3">
        <f t="shared" si="675"/>
        <v>6343914.9375</v>
      </c>
      <c r="BFG107" s="3" t="str">
        <f t="shared" si="676"/>
        <v/>
      </c>
      <c r="BFL107" s="3" t="str">
        <f t="shared" si="677"/>
        <v/>
      </c>
      <c r="BFQ107" s="3" t="str">
        <f t="shared" si="678"/>
        <v/>
      </c>
      <c r="BFS107" s="6">
        <v>33969</v>
      </c>
      <c r="BFT107" s="1">
        <v>0.73599999999999999</v>
      </c>
      <c r="BFU107" s="1">
        <v>39258400</v>
      </c>
      <c r="BFV107" s="3">
        <f t="shared" si="679"/>
        <v>28894182.399999999</v>
      </c>
      <c r="BGA107" s="3" t="str">
        <f t="shared" si="680"/>
        <v/>
      </c>
      <c r="BGF107" s="3" t="str">
        <f t="shared" si="681"/>
        <v/>
      </c>
      <c r="BGK107" s="3" t="str">
        <f t="shared" si="682"/>
        <v/>
      </c>
      <c r="BGM107" s="6">
        <v>33969</v>
      </c>
      <c r="BGN107" s="1">
        <v>5.625</v>
      </c>
      <c r="BGO107" s="1">
        <v>3213600</v>
      </c>
      <c r="BGP107" s="3">
        <f t="shared" si="683"/>
        <v>18076500</v>
      </c>
      <c r="BGR107" s="6">
        <v>33969</v>
      </c>
      <c r="BGS107" s="1">
        <v>1.1042000000000001</v>
      </c>
      <c r="BGT107" s="1">
        <v>8557200</v>
      </c>
      <c r="BGU107" s="3">
        <f t="shared" si="684"/>
        <v>9448860.2400000002</v>
      </c>
      <c r="BGZ107" s="3" t="str">
        <f t="shared" si="685"/>
        <v/>
      </c>
      <c r="BHE107" s="3" t="str">
        <f t="shared" si="686"/>
        <v/>
      </c>
      <c r="BHJ107" s="3" t="str">
        <f t="shared" si="687"/>
        <v/>
      </c>
      <c r="BHO107" s="3" t="str">
        <f t="shared" si="688"/>
        <v/>
      </c>
      <c r="BHQ107" s="6">
        <v>33969</v>
      </c>
      <c r="BHR107" s="1">
        <v>2.2421000000000002</v>
      </c>
      <c r="BHS107" s="1">
        <v>33048000</v>
      </c>
      <c r="BHT107" s="3">
        <f t="shared" si="689"/>
        <v>74096920.800000012</v>
      </c>
      <c r="BHV107" s="6">
        <v>33969</v>
      </c>
      <c r="BHW107" s="1">
        <v>2.0630000000000002</v>
      </c>
      <c r="BHX107" s="1">
        <v>11725200</v>
      </c>
      <c r="BHY107" s="3">
        <f t="shared" si="690"/>
        <v>24189087.600000001</v>
      </c>
      <c r="BID107" s="3" t="str">
        <f t="shared" si="691"/>
        <v/>
      </c>
      <c r="BII107" s="3" t="str">
        <f t="shared" si="692"/>
        <v/>
      </c>
      <c r="BIK107" s="6">
        <v>33969</v>
      </c>
      <c r="BIL107" s="1">
        <v>1.4167000000000001</v>
      </c>
      <c r="BIM107" s="1">
        <v>23982000</v>
      </c>
      <c r="BIN107" s="3">
        <f t="shared" si="693"/>
        <v>33975299.399999999</v>
      </c>
      <c r="BIP107" s="6">
        <v>33969</v>
      </c>
      <c r="BIQ107" s="1">
        <v>4.8888999999999996</v>
      </c>
      <c r="BIR107" s="1">
        <v>348017850</v>
      </c>
      <c r="BIS107" s="3">
        <f t="shared" si="694"/>
        <v>1701424466.8649998</v>
      </c>
      <c r="BIU107" s="6">
        <v>33969</v>
      </c>
      <c r="BIV107" s="1">
        <v>4.75</v>
      </c>
      <c r="BIW107" s="1">
        <v>88530750</v>
      </c>
      <c r="BIX107" s="3">
        <f t="shared" si="695"/>
        <v>420521062.5</v>
      </c>
      <c r="BJC107" s="3" t="str">
        <f t="shared" si="696"/>
        <v/>
      </c>
      <c r="BJH107" s="3" t="str">
        <f t="shared" si="697"/>
        <v/>
      </c>
      <c r="BJJ107" s="6">
        <v>33969</v>
      </c>
      <c r="BJK107" s="1">
        <v>8.6562999999999999</v>
      </c>
      <c r="BJL107" s="1">
        <v>46776000</v>
      </c>
      <c r="BJM107" s="3">
        <f t="shared" si="698"/>
        <v>404907088.80000001</v>
      </c>
      <c r="BJR107" s="3" t="str">
        <f t="shared" si="699"/>
        <v/>
      </c>
      <c r="BJT107" s="6">
        <v>33969</v>
      </c>
      <c r="BJU107" s="1">
        <v>9.0625</v>
      </c>
      <c r="BJV107" s="1">
        <v>155022200</v>
      </c>
      <c r="BJW107" s="3">
        <f t="shared" si="700"/>
        <v>1404888687.5</v>
      </c>
      <c r="BKB107" s="3" t="str">
        <f t="shared" si="701"/>
        <v/>
      </c>
      <c r="BKG107" s="3" t="str">
        <f t="shared" si="702"/>
        <v/>
      </c>
      <c r="BKI107" s="6">
        <v>33969</v>
      </c>
      <c r="BKJ107" s="1">
        <v>1.8437999999999999</v>
      </c>
      <c r="BKK107" s="1">
        <v>93908800</v>
      </c>
      <c r="BKL107" s="3">
        <f t="shared" si="703"/>
        <v>173149045.44</v>
      </c>
      <c r="BKQ107" s="3" t="str">
        <f t="shared" si="704"/>
        <v/>
      </c>
      <c r="BKV107" s="3" t="str">
        <f t="shared" si="705"/>
        <v/>
      </c>
      <c r="BKX107" s="6">
        <v>33969</v>
      </c>
      <c r="BKY107" s="1">
        <v>11.625</v>
      </c>
      <c r="BKZ107" s="1">
        <v>24281200</v>
      </c>
      <c r="BLA107" s="3">
        <f t="shared" si="706"/>
        <v>282268950</v>
      </c>
      <c r="BLC107" s="6">
        <v>33969</v>
      </c>
      <c r="BLD107" s="1">
        <v>3.0625</v>
      </c>
      <c r="BLE107" s="1">
        <v>40410000</v>
      </c>
      <c r="BLF107" s="3">
        <f t="shared" si="707"/>
        <v>123755625</v>
      </c>
      <c r="BLK107" s="3" t="str">
        <f t="shared" si="708"/>
        <v/>
      </c>
      <c r="BLM107" s="6">
        <v>33969</v>
      </c>
      <c r="BLN107" s="1">
        <v>2.1042000000000001</v>
      </c>
      <c r="BLO107" s="1">
        <v>368396400</v>
      </c>
      <c r="BLP107" s="3">
        <f t="shared" si="709"/>
        <v>775179704.88</v>
      </c>
      <c r="BLR107" s="6">
        <v>33969</v>
      </c>
      <c r="BLS107" s="1">
        <v>1.7031000000000001</v>
      </c>
      <c r="BLT107" s="1">
        <v>350830400</v>
      </c>
      <c r="BLU107" s="3">
        <f t="shared" si="710"/>
        <v>597499254.24000001</v>
      </c>
      <c r="BLZ107" s="3" t="str">
        <f t="shared" si="711"/>
        <v/>
      </c>
      <c r="BME107" s="3" t="str">
        <f t="shared" si="712"/>
        <v/>
      </c>
      <c r="BMJ107" s="3" t="str">
        <f t="shared" si="713"/>
        <v/>
      </c>
      <c r="BML107" s="6">
        <v>33969</v>
      </c>
      <c r="BMM107" s="1">
        <v>3.8889</v>
      </c>
      <c r="BMN107" s="1">
        <v>49871700</v>
      </c>
      <c r="BMO107" s="3">
        <f t="shared" si="714"/>
        <v>193946054.13</v>
      </c>
      <c r="BMQ107" s="6">
        <v>33969</v>
      </c>
      <c r="BMR107" s="1">
        <v>4.3125</v>
      </c>
      <c r="BMS107" s="1">
        <v>45871200</v>
      </c>
      <c r="BMT107" s="3">
        <f t="shared" si="715"/>
        <v>197819550</v>
      </c>
      <c r="BMY107" s="3" t="str">
        <f t="shared" si="716"/>
        <v/>
      </c>
      <c r="BND107" s="3" t="str">
        <f t="shared" si="717"/>
        <v/>
      </c>
      <c r="BNF107" s="6">
        <v>33969</v>
      </c>
      <c r="BNG107" s="1">
        <v>33.125</v>
      </c>
      <c r="BNH107" s="1">
        <v>27653900</v>
      </c>
      <c r="BNI107" s="3">
        <f t="shared" si="718"/>
        <v>916035437.5</v>
      </c>
      <c r="BNN107" s="3" t="str">
        <f t="shared" si="719"/>
        <v/>
      </c>
      <c r="BNP107" s="6">
        <v>33969</v>
      </c>
      <c r="BNQ107" s="1">
        <v>4.6388999999999996</v>
      </c>
      <c r="BNR107" s="1">
        <v>44672400</v>
      </c>
      <c r="BNS107" s="3">
        <f t="shared" si="720"/>
        <v>207230796.35999998</v>
      </c>
      <c r="BNX107" s="3" t="str">
        <f t="shared" si="721"/>
        <v/>
      </c>
      <c r="BNZ107" s="6">
        <v>33969</v>
      </c>
      <c r="BOA107" s="1">
        <v>5.1562999999999999</v>
      </c>
      <c r="BOB107" s="1">
        <v>213876000</v>
      </c>
      <c r="BOC107" s="3">
        <f t="shared" si="722"/>
        <v>1102808818.8</v>
      </c>
      <c r="BOH107" s="3" t="str">
        <f t="shared" si="723"/>
        <v/>
      </c>
      <c r="BOJ107" s="6">
        <v>33969</v>
      </c>
      <c r="BOK107" s="1">
        <v>3.0945999999999998</v>
      </c>
      <c r="BOL107" s="1">
        <v>440484000</v>
      </c>
      <c r="BOM107" s="3">
        <f t="shared" si="724"/>
        <v>1363121786.3999999</v>
      </c>
      <c r="BOR107" s="3" t="str">
        <f t="shared" si="725"/>
        <v/>
      </c>
      <c r="BOW107" s="3" t="str">
        <f t="shared" si="726"/>
        <v/>
      </c>
      <c r="BPB107" s="3" t="str">
        <f t="shared" si="727"/>
        <v/>
      </c>
      <c r="BPG107" s="3" t="str">
        <f t="shared" si="728"/>
        <v/>
      </c>
      <c r="BPI107" s="6">
        <v>33969</v>
      </c>
      <c r="BPJ107" s="1">
        <v>0.86009999999999998</v>
      </c>
      <c r="BPK107" s="1">
        <v>262275975</v>
      </c>
      <c r="BPL107" s="3">
        <f t="shared" si="729"/>
        <v>225583566.0975</v>
      </c>
      <c r="BPQ107" s="3" t="str">
        <f t="shared" si="730"/>
        <v/>
      </c>
      <c r="BPS107" s="6">
        <v>33969</v>
      </c>
      <c r="BPT107" s="1">
        <v>1.0547</v>
      </c>
      <c r="BPU107" s="1">
        <v>1179718400</v>
      </c>
      <c r="BPV107" s="3">
        <f t="shared" si="731"/>
        <v>1244248996.48</v>
      </c>
      <c r="BQA107" s="3" t="str">
        <f t="shared" si="732"/>
        <v/>
      </c>
      <c r="BQF107" s="3" t="str">
        <f t="shared" si="733"/>
        <v/>
      </c>
      <c r="BQK107" s="3" t="str">
        <f t="shared" si="734"/>
        <v/>
      </c>
      <c r="BQM107" s="6">
        <v>33969</v>
      </c>
      <c r="BQN107" s="1">
        <v>1.9936</v>
      </c>
      <c r="BQO107" s="1">
        <v>618540588</v>
      </c>
      <c r="BQP107" s="3">
        <f t="shared" si="735"/>
        <v>1233122516.2368</v>
      </c>
      <c r="BQU107" s="3" t="str">
        <f t="shared" si="736"/>
        <v/>
      </c>
      <c r="BQW107" s="6">
        <v>33969</v>
      </c>
      <c r="BQX107" s="1">
        <v>0.60160000000000002</v>
      </c>
      <c r="BQY107" s="1">
        <v>216409600</v>
      </c>
      <c r="BQZ107" s="3">
        <f t="shared" si="737"/>
        <v>130192015.36</v>
      </c>
      <c r="BRE107" s="3" t="str">
        <f t="shared" si="738"/>
        <v/>
      </c>
      <c r="BRG107" s="6">
        <v>33969</v>
      </c>
      <c r="BRH107" s="1">
        <v>1.0920000000000001</v>
      </c>
      <c r="BRI107" s="1">
        <v>5173416000</v>
      </c>
      <c r="BRJ107" s="3">
        <f t="shared" si="739"/>
        <v>5649370272</v>
      </c>
      <c r="BRL107" s="6">
        <v>33969</v>
      </c>
      <c r="BRM107" s="1">
        <v>2.7187999999999999</v>
      </c>
      <c r="BRN107" s="1">
        <v>4524966400</v>
      </c>
      <c r="BRO107" s="3">
        <f t="shared" si="740"/>
        <v>12302478648.32</v>
      </c>
      <c r="BRQ107" s="6">
        <v>33969</v>
      </c>
      <c r="BRR107" s="1">
        <v>0.7006</v>
      </c>
      <c r="BRS107" s="1">
        <v>3836192400</v>
      </c>
      <c r="BRT107" s="3">
        <f t="shared" si="741"/>
        <v>2687636395.4400001</v>
      </c>
      <c r="BRV107" s="6">
        <v>33969</v>
      </c>
      <c r="BRW107" s="1">
        <v>17.375</v>
      </c>
      <c r="BRX107" s="1">
        <v>107470400</v>
      </c>
      <c r="BRY107" s="3">
        <f t="shared" si="742"/>
        <v>1867298200</v>
      </c>
      <c r="BSD107" s="3" t="str">
        <f t="shared" si="743"/>
        <v/>
      </c>
      <c r="BSF107" s="6">
        <v>33969</v>
      </c>
      <c r="BSG107" s="1">
        <v>5.3906000000000001</v>
      </c>
      <c r="BSH107" s="1">
        <v>117188000</v>
      </c>
      <c r="BSI107" s="3">
        <f t="shared" si="744"/>
        <v>631713632.79999995</v>
      </c>
      <c r="BSN107" s="3" t="str">
        <f t="shared" si="745"/>
        <v/>
      </c>
      <c r="BSS107" s="3" t="str">
        <f t="shared" si="746"/>
        <v/>
      </c>
      <c r="BSU107" s="6">
        <v>33969</v>
      </c>
      <c r="BSV107" s="1">
        <v>2.1339000000000001</v>
      </c>
      <c r="BSW107" s="1">
        <v>2495740800</v>
      </c>
      <c r="BSX107" s="3">
        <f t="shared" si="747"/>
        <v>5325661293.1199999</v>
      </c>
    </row>
    <row r="108" spans="5:1020 1025:1870" x14ac:dyDescent="0.2">
      <c r="E108" s="3" t="str">
        <f t="shared" si="374"/>
        <v/>
      </c>
      <c r="J108" s="3" t="str">
        <f t="shared" si="375"/>
        <v/>
      </c>
      <c r="O108" s="3" t="str">
        <f t="shared" si="376"/>
        <v/>
      </c>
      <c r="T108" s="3" t="str">
        <f t="shared" si="377"/>
        <v/>
      </c>
      <c r="Y108" s="3" t="str">
        <f t="shared" si="378"/>
        <v/>
      </c>
      <c r="AD108" s="3" t="str">
        <f t="shared" si="379"/>
        <v/>
      </c>
      <c r="AI108" s="3" t="str">
        <f t="shared" si="380"/>
        <v/>
      </c>
      <c r="AN108" s="3" t="str">
        <f t="shared" si="381"/>
        <v/>
      </c>
      <c r="AS108" s="3" t="str">
        <f t="shared" si="382"/>
        <v/>
      </c>
      <c r="AX108" s="3" t="str">
        <f t="shared" si="383"/>
        <v/>
      </c>
      <c r="BC108" s="3" t="str">
        <f t="shared" si="384"/>
        <v/>
      </c>
      <c r="BH108" s="3" t="str">
        <f t="shared" si="385"/>
        <v/>
      </c>
      <c r="BM108" s="3" t="str">
        <f t="shared" si="386"/>
        <v/>
      </c>
      <c r="BR108" s="3" t="str">
        <f t="shared" si="387"/>
        <v/>
      </c>
      <c r="BW108" s="3" t="str">
        <f t="shared" si="388"/>
        <v/>
      </c>
      <c r="CB108" s="3" t="str">
        <f t="shared" si="389"/>
        <v/>
      </c>
      <c r="CG108" s="3" t="str">
        <f t="shared" si="390"/>
        <v/>
      </c>
      <c r="CL108" s="3" t="str">
        <f t="shared" si="391"/>
        <v/>
      </c>
      <c r="CQ108" s="3" t="str">
        <f t="shared" si="392"/>
        <v/>
      </c>
      <c r="CV108" s="3" t="str">
        <f t="shared" si="393"/>
        <v/>
      </c>
      <c r="DA108" s="3" t="str">
        <f t="shared" si="394"/>
        <v/>
      </c>
      <c r="DF108" s="3" t="str">
        <f t="shared" si="395"/>
        <v/>
      </c>
      <c r="DK108" s="3" t="str">
        <f t="shared" si="396"/>
        <v/>
      </c>
      <c r="DP108" s="3" t="str">
        <f t="shared" si="397"/>
        <v/>
      </c>
      <c r="DU108" s="3" t="str">
        <f t="shared" si="398"/>
        <v/>
      </c>
      <c r="DZ108" s="3" t="str">
        <f t="shared" si="399"/>
        <v/>
      </c>
      <c r="EE108" s="3" t="str">
        <f t="shared" si="400"/>
        <v/>
      </c>
      <c r="EG108" s="6">
        <v>33877</v>
      </c>
      <c r="EH108" s="1">
        <v>2399.9994999999999</v>
      </c>
      <c r="EI108" s="1">
        <v>4739</v>
      </c>
      <c r="EJ108" s="3">
        <f t="shared" si="401"/>
        <v>11373597.6305</v>
      </c>
      <c r="EO108" s="3" t="str">
        <f t="shared" si="402"/>
        <v/>
      </c>
      <c r="ET108" s="3" t="str">
        <f t="shared" si="403"/>
        <v/>
      </c>
      <c r="EY108" s="3" t="str">
        <f t="shared" si="404"/>
        <v/>
      </c>
      <c r="FD108" s="3" t="str">
        <f t="shared" si="405"/>
        <v/>
      </c>
      <c r="FI108" s="3" t="str">
        <f t="shared" si="406"/>
        <v/>
      </c>
      <c r="FN108" s="3" t="str">
        <f t="shared" si="407"/>
        <v/>
      </c>
      <c r="FS108" s="3" t="str">
        <f t="shared" si="408"/>
        <v/>
      </c>
      <c r="FX108" s="3" t="str">
        <f t="shared" si="409"/>
        <v/>
      </c>
      <c r="GC108" s="3" t="str">
        <f t="shared" si="410"/>
        <v/>
      </c>
      <c r="GH108" s="3" t="str">
        <f t="shared" si="411"/>
        <v/>
      </c>
      <c r="GM108" s="3" t="str">
        <f t="shared" si="412"/>
        <v/>
      </c>
      <c r="GR108" s="3" t="str">
        <f t="shared" si="413"/>
        <v/>
      </c>
      <c r="GW108" s="3" t="str">
        <f t="shared" si="414"/>
        <v/>
      </c>
      <c r="HB108" s="3" t="str">
        <f t="shared" si="415"/>
        <v/>
      </c>
      <c r="HG108" s="3" t="str">
        <f t="shared" si="416"/>
        <v/>
      </c>
      <c r="HL108" s="3" t="str">
        <f t="shared" si="417"/>
        <v/>
      </c>
      <c r="HQ108" s="3" t="str">
        <f t="shared" si="418"/>
        <v/>
      </c>
      <c r="HV108" s="3" t="str">
        <f t="shared" si="419"/>
        <v/>
      </c>
      <c r="IA108" s="3" t="str">
        <f t="shared" si="420"/>
        <v/>
      </c>
      <c r="IF108" s="3" t="str">
        <f t="shared" si="421"/>
        <v/>
      </c>
      <c r="IK108" s="3" t="str">
        <f t="shared" si="422"/>
        <v/>
      </c>
      <c r="IP108" s="3" t="str">
        <f t="shared" si="423"/>
        <v/>
      </c>
      <c r="IU108" s="3" t="str">
        <f t="shared" si="424"/>
        <v/>
      </c>
      <c r="IZ108" s="3" t="str">
        <f t="shared" si="425"/>
        <v/>
      </c>
      <c r="JE108" s="3" t="str">
        <f t="shared" si="426"/>
        <v/>
      </c>
      <c r="JJ108" s="3" t="str">
        <f t="shared" si="427"/>
        <v/>
      </c>
      <c r="JO108" s="3" t="str">
        <f t="shared" si="428"/>
        <v/>
      </c>
      <c r="JT108" s="3" t="str">
        <f t="shared" si="429"/>
        <v/>
      </c>
      <c r="JY108" s="3" t="str">
        <f t="shared" si="430"/>
        <v/>
      </c>
      <c r="KA108" s="6">
        <v>32689</v>
      </c>
      <c r="KB108" s="1">
        <v>8.5</v>
      </c>
      <c r="KC108" s="1">
        <v>95465</v>
      </c>
      <c r="KD108" s="3">
        <f t="shared" si="431"/>
        <v>811452.5</v>
      </c>
      <c r="KI108" s="3" t="str">
        <f t="shared" si="432"/>
        <v/>
      </c>
      <c r="KN108" s="3" t="str">
        <f t="shared" si="433"/>
        <v/>
      </c>
      <c r="KS108" s="3" t="str">
        <f t="shared" si="434"/>
        <v/>
      </c>
      <c r="KX108" s="3" t="str">
        <f t="shared" si="435"/>
        <v/>
      </c>
      <c r="LC108" s="3" t="str">
        <f t="shared" si="436"/>
        <v/>
      </c>
      <c r="LH108" s="3" t="str">
        <f t="shared" si="437"/>
        <v/>
      </c>
      <c r="LM108" s="3" t="str">
        <f t="shared" si="438"/>
        <v/>
      </c>
      <c r="LR108" s="3" t="str">
        <f t="shared" si="439"/>
        <v/>
      </c>
      <c r="LW108" s="3" t="str">
        <f t="shared" si="440"/>
        <v/>
      </c>
      <c r="MB108" s="3" t="str">
        <f t="shared" si="441"/>
        <v/>
      </c>
      <c r="MG108" s="3" t="str">
        <f t="shared" si="442"/>
        <v/>
      </c>
      <c r="ML108" s="3" t="str">
        <f t="shared" si="443"/>
        <v/>
      </c>
      <c r="MQ108" s="3" t="str">
        <f t="shared" si="444"/>
        <v/>
      </c>
      <c r="MV108" s="3" t="str">
        <f t="shared" si="445"/>
        <v/>
      </c>
      <c r="NA108" s="3" t="str">
        <f t="shared" si="446"/>
        <v/>
      </c>
      <c r="NF108" s="3" t="str">
        <f t="shared" si="447"/>
        <v/>
      </c>
      <c r="NK108" s="3" t="str">
        <f t="shared" si="448"/>
        <v/>
      </c>
      <c r="NP108" s="3" t="str">
        <f t="shared" si="449"/>
        <v/>
      </c>
      <c r="NU108" s="3" t="str">
        <f t="shared" si="450"/>
        <v/>
      </c>
      <c r="NZ108" s="3" t="str">
        <f t="shared" si="451"/>
        <v/>
      </c>
      <c r="OB108" s="6">
        <v>33877</v>
      </c>
      <c r="OC108" s="1">
        <v>6</v>
      </c>
      <c r="OD108" s="1">
        <v>99300</v>
      </c>
      <c r="OE108" s="3">
        <f t="shared" si="452"/>
        <v>595800</v>
      </c>
      <c r="OJ108" s="3" t="str">
        <f t="shared" si="453"/>
        <v/>
      </c>
      <c r="OO108" s="3" t="str">
        <f t="shared" si="454"/>
        <v/>
      </c>
      <c r="OT108" s="3" t="str">
        <f t="shared" si="455"/>
        <v/>
      </c>
      <c r="OY108" s="3" t="str">
        <f t="shared" si="456"/>
        <v/>
      </c>
      <c r="PD108" s="3" t="str">
        <f t="shared" si="457"/>
        <v/>
      </c>
      <c r="PI108" s="3" t="str">
        <f t="shared" si="458"/>
        <v/>
      </c>
      <c r="PN108" s="3" t="str">
        <f t="shared" si="459"/>
        <v/>
      </c>
      <c r="PS108" s="3" t="str">
        <f t="shared" si="460"/>
        <v/>
      </c>
      <c r="PX108" s="3" t="str">
        <f t="shared" si="461"/>
        <v/>
      </c>
      <c r="QC108" s="3" t="str">
        <f t="shared" si="462"/>
        <v/>
      </c>
      <c r="QE108" s="6">
        <v>33877</v>
      </c>
      <c r="QF108" s="1">
        <v>4.25</v>
      </c>
      <c r="QG108" s="1">
        <v>192300</v>
      </c>
      <c r="QH108" s="3">
        <f t="shared" si="463"/>
        <v>817275</v>
      </c>
      <c r="QM108" s="3" t="str">
        <f t="shared" si="464"/>
        <v/>
      </c>
      <c r="QR108" s="3" t="str">
        <f t="shared" si="465"/>
        <v/>
      </c>
      <c r="QW108" s="3" t="str">
        <f t="shared" si="466"/>
        <v/>
      </c>
      <c r="RB108" s="3" t="str">
        <f t="shared" si="467"/>
        <v/>
      </c>
      <c r="RG108" s="3" t="str">
        <f t="shared" si="468"/>
        <v/>
      </c>
      <c r="RL108" s="3" t="str">
        <f t="shared" si="469"/>
        <v/>
      </c>
      <c r="RQ108" s="3" t="str">
        <f t="shared" si="470"/>
        <v/>
      </c>
      <c r="RV108" s="3" t="str">
        <f t="shared" si="471"/>
        <v/>
      </c>
      <c r="SA108" s="3" t="str">
        <f t="shared" si="472"/>
        <v/>
      </c>
      <c r="SF108" s="3" t="str">
        <f t="shared" si="473"/>
        <v/>
      </c>
      <c r="SK108" s="3" t="str">
        <f t="shared" si="474"/>
        <v/>
      </c>
      <c r="SP108" s="3" t="str">
        <f t="shared" si="475"/>
        <v/>
      </c>
      <c r="SU108" s="3" t="str">
        <f t="shared" si="476"/>
        <v/>
      </c>
      <c r="SZ108" s="3" t="str">
        <f t="shared" si="477"/>
        <v/>
      </c>
      <c r="TE108" s="3" t="str">
        <f t="shared" si="478"/>
        <v/>
      </c>
      <c r="TJ108" s="3" t="str">
        <f t="shared" si="479"/>
        <v/>
      </c>
      <c r="TO108" s="3" t="str">
        <f t="shared" si="480"/>
        <v/>
      </c>
      <c r="TT108" s="3" t="str">
        <f t="shared" si="481"/>
        <v/>
      </c>
      <c r="TY108" s="3" t="str">
        <f t="shared" si="482"/>
        <v/>
      </c>
      <c r="UD108" s="3" t="str">
        <f t="shared" si="483"/>
        <v/>
      </c>
      <c r="UI108" s="3" t="str">
        <f t="shared" si="484"/>
        <v/>
      </c>
      <c r="UN108" s="3" t="str">
        <f t="shared" si="485"/>
        <v/>
      </c>
      <c r="US108" s="3" t="str">
        <f t="shared" si="486"/>
        <v/>
      </c>
      <c r="UX108" s="3" t="str">
        <f t="shared" si="487"/>
        <v/>
      </c>
      <c r="VC108" s="3" t="str">
        <f t="shared" si="488"/>
        <v/>
      </c>
      <c r="VH108" s="3" t="str">
        <f t="shared" si="489"/>
        <v/>
      </c>
      <c r="VM108" s="3" t="str">
        <f t="shared" si="490"/>
        <v/>
      </c>
      <c r="VO108" s="6">
        <v>33877</v>
      </c>
      <c r="VP108" s="1">
        <v>1156.25</v>
      </c>
      <c r="VQ108" s="1">
        <v>2314</v>
      </c>
      <c r="VR108" s="3">
        <f t="shared" si="491"/>
        <v>2675562.5</v>
      </c>
      <c r="VW108" s="3" t="str">
        <f t="shared" si="492"/>
        <v/>
      </c>
      <c r="WB108" s="3" t="str">
        <f t="shared" si="493"/>
        <v/>
      </c>
      <c r="WG108" s="3" t="str">
        <f t="shared" si="494"/>
        <v/>
      </c>
      <c r="WL108" s="3" t="str">
        <f t="shared" si="495"/>
        <v/>
      </c>
      <c r="WQ108" s="3" t="str">
        <f t="shared" si="496"/>
        <v/>
      </c>
      <c r="WV108" s="3" t="str">
        <f t="shared" si="497"/>
        <v/>
      </c>
      <c r="XA108" s="3" t="str">
        <f t="shared" si="498"/>
        <v/>
      </c>
      <c r="XF108" s="3" t="str">
        <f t="shared" si="499"/>
        <v/>
      </c>
      <c r="XK108" s="3" t="str">
        <f t="shared" si="500"/>
        <v/>
      </c>
      <c r="XP108" s="3" t="str">
        <f t="shared" si="501"/>
        <v/>
      </c>
      <c r="XU108" s="3" t="str">
        <f t="shared" si="502"/>
        <v/>
      </c>
      <c r="XW108" s="6">
        <v>33877</v>
      </c>
      <c r="XX108" s="1">
        <v>2900</v>
      </c>
      <c r="XY108" s="1">
        <v>2047</v>
      </c>
      <c r="XZ108" s="3">
        <f t="shared" si="503"/>
        <v>5936300</v>
      </c>
      <c r="YE108" s="3" t="str">
        <f t="shared" si="504"/>
        <v/>
      </c>
      <c r="YJ108" s="3" t="str">
        <f t="shared" si="505"/>
        <v/>
      </c>
      <c r="YO108" s="3" t="str">
        <f t="shared" si="506"/>
        <v/>
      </c>
      <c r="YT108" s="3" t="str">
        <f t="shared" si="507"/>
        <v/>
      </c>
      <c r="YY108" s="3" t="str">
        <f t="shared" si="508"/>
        <v/>
      </c>
      <c r="ZD108" s="3" t="str">
        <f t="shared" si="509"/>
        <v/>
      </c>
      <c r="ZI108" s="3" t="str">
        <f t="shared" si="510"/>
        <v/>
      </c>
      <c r="ZN108" s="3" t="str">
        <f t="shared" si="511"/>
        <v/>
      </c>
      <c r="ZS108" s="3" t="str">
        <f t="shared" si="512"/>
        <v/>
      </c>
      <c r="ZX108" s="3" t="str">
        <f t="shared" si="513"/>
        <v/>
      </c>
      <c r="AAC108" s="3" t="str">
        <f t="shared" si="514"/>
        <v/>
      </c>
      <c r="AAH108" s="3" t="str">
        <f t="shared" si="515"/>
        <v/>
      </c>
      <c r="AAM108" s="3" t="str">
        <f t="shared" si="516"/>
        <v/>
      </c>
      <c r="AAR108" s="3" t="str">
        <f t="shared" si="517"/>
        <v/>
      </c>
      <c r="AAW108" s="3" t="str">
        <f t="shared" si="518"/>
        <v/>
      </c>
      <c r="ABB108" s="3" t="str">
        <f t="shared" si="519"/>
        <v/>
      </c>
      <c r="ABG108" s="3" t="str">
        <f t="shared" si="520"/>
        <v/>
      </c>
      <c r="ABL108" s="3" t="str">
        <f t="shared" si="521"/>
        <v/>
      </c>
      <c r="ABQ108" s="3" t="str">
        <f t="shared" si="522"/>
        <v/>
      </c>
      <c r="ABV108" s="3" t="str">
        <f t="shared" si="523"/>
        <v/>
      </c>
      <c r="ACA108" s="3" t="str">
        <f t="shared" si="524"/>
        <v/>
      </c>
      <c r="ACF108" s="3" t="str">
        <f t="shared" si="525"/>
        <v/>
      </c>
      <c r="ACK108" s="3" t="str">
        <f t="shared" si="526"/>
        <v/>
      </c>
      <c r="ACP108" s="3" t="str">
        <f t="shared" si="527"/>
        <v/>
      </c>
      <c r="ACU108" s="3" t="str">
        <f t="shared" si="528"/>
        <v/>
      </c>
      <c r="ACZ108" s="3" t="str">
        <f t="shared" si="529"/>
        <v/>
      </c>
      <c r="ADB108" s="6">
        <v>33877</v>
      </c>
      <c r="ADC108" s="1">
        <v>5.125</v>
      </c>
      <c r="ADD108" s="1">
        <v>677000</v>
      </c>
      <c r="ADE108" s="3">
        <f t="shared" si="530"/>
        <v>3469625</v>
      </c>
      <c r="ADJ108" s="3" t="str">
        <f t="shared" si="531"/>
        <v/>
      </c>
      <c r="ADO108" s="3" t="str">
        <f t="shared" si="532"/>
        <v/>
      </c>
      <c r="ADT108" s="3" t="str">
        <f t="shared" si="533"/>
        <v/>
      </c>
      <c r="ADY108" s="3" t="str">
        <f t="shared" si="534"/>
        <v/>
      </c>
      <c r="AED108" s="3" t="str">
        <f t="shared" si="535"/>
        <v/>
      </c>
      <c r="AEI108" s="3" t="str">
        <f t="shared" si="536"/>
        <v/>
      </c>
      <c r="AEN108" s="3" t="str">
        <f t="shared" si="537"/>
        <v/>
      </c>
      <c r="AES108" s="3" t="str">
        <f t="shared" si="538"/>
        <v/>
      </c>
      <c r="AEX108" s="3" t="str">
        <f t="shared" si="539"/>
        <v/>
      </c>
      <c r="AFC108" s="3" t="str">
        <f t="shared" si="540"/>
        <v/>
      </c>
      <c r="AFH108" s="3" t="str">
        <f t="shared" si="541"/>
        <v/>
      </c>
      <c r="AFM108" s="3" t="str">
        <f t="shared" si="542"/>
        <v/>
      </c>
      <c r="AFR108" s="3" t="str">
        <f t="shared" si="543"/>
        <v/>
      </c>
      <c r="AFW108" s="3" t="str">
        <f t="shared" si="544"/>
        <v/>
      </c>
      <c r="AGB108" s="3" t="str">
        <f t="shared" si="545"/>
        <v/>
      </c>
      <c r="AGG108" s="3" t="str">
        <f t="shared" si="546"/>
        <v/>
      </c>
      <c r="AGL108" s="3" t="str">
        <f t="shared" si="547"/>
        <v/>
      </c>
      <c r="AGQ108" s="3" t="str">
        <f t="shared" si="548"/>
        <v/>
      </c>
      <c r="AGV108" s="3" t="str">
        <f t="shared" si="549"/>
        <v/>
      </c>
      <c r="AHA108" s="3" t="str">
        <f t="shared" si="550"/>
        <v/>
      </c>
      <c r="AHF108" s="3" t="str">
        <f t="shared" si="551"/>
        <v/>
      </c>
      <c r="AHK108" s="3" t="str">
        <f t="shared" si="552"/>
        <v/>
      </c>
      <c r="AHP108" s="3" t="str">
        <f t="shared" si="553"/>
        <v/>
      </c>
      <c r="AHU108" s="3" t="str">
        <f t="shared" si="554"/>
        <v/>
      </c>
      <c r="AHZ108" s="3" t="str">
        <f t="shared" si="555"/>
        <v/>
      </c>
      <c r="AIE108" s="3" t="str">
        <f t="shared" si="556"/>
        <v/>
      </c>
      <c r="AIJ108" s="3" t="str">
        <f t="shared" si="557"/>
        <v/>
      </c>
      <c r="AIO108" s="3" t="str">
        <f t="shared" si="558"/>
        <v/>
      </c>
      <c r="AIT108" s="3" t="str">
        <f t="shared" si="559"/>
        <v/>
      </c>
      <c r="AIY108" s="3" t="str">
        <f t="shared" si="560"/>
        <v/>
      </c>
      <c r="AJD108" s="3" t="str">
        <f t="shared" si="561"/>
        <v/>
      </c>
      <c r="AJI108" s="3" t="str">
        <f t="shared" si="562"/>
        <v/>
      </c>
      <c r="AJN108" s="3" t="str">
        <f t="shared" si="563"/>
        <v/>
      </c>
      <c r="AJS108" s="3" t="str">
        <f t="shared" si="564"/>
        <v/>
      </c>
      <c r="AJX108" s="3" t="str">
        <f t="shared" si="565"/>
        <v/>
      </c>
      <c r="AKC108" s="3" t="str">
        <f t="shared" si="566"/>
        <v/>
      </c>
      <c r="AKH108" s="3" t="str">
        <f t="shared" si="567"/>
        <v/>
      </c>
      <c r="AKM108" s="3" t="str">
        <f t="shared" si="568"/>
        <v/>
      </c>
      <c r="AKR108" s="3" t="str">
        <f t="shared" si="569"/>
        <v/>
      </c>
      <c r="AKW108" s="3" t="str">
        <f t="shared" si="570"/>
        <v/>
      </c>
      <c r="ALB108" s="3" t="str">
        <f t="shared" si="571"/>
        <v/>
      </c>
      <c r="ALG108" s="3" t="str">
        <f t="shared" si="572"/>
        <v/>
      </c>
      <c r="ALI108" s="6">
        <v>33877</v>
      </c>
      <c r="ALJ108" s="1">
        <v>9.625</v>
      </c>
      <c r="ALK108" s="1">
        <v>4158100</v>
      </c>
      <c r="ALL108" s="3">
        <f t="shared" si="573"/>
        <v>40021712.5</v>
      </c>
      <c r="ALQ108" s="3" t="str">
        <f t="shared" si="574"/>
        <v/>
      </c>
      <c r="ALV108" s="3" t="str">
        <f t="shared" si="575"/>
        <v/>
      </c>
      <c r="AMA108" s="3" t="str">
        <f t="shared" si="576"/>
        <v/>
      </c>
      <c r="AMF108" s="3" t="str">
        <f t="shared" si="577"/>
        <v/>
      </c>
      <c r="AMK108" s="3" t="str">
        <f t="shared" si="578"/>
        <v/>
      </c>
      <c r="AMP108" s="3" t="str">
        <f t="shared" si="579"/>
        <v/>
      </c>
      <c r="AMU108" s="3" t="str">
        <f t="shared" si="580"/>
        <v/>
      </c>
      <c r="AMZ108" s="3" t="str">
        <f t="shared" si="581"/>
        <v/>
      </c>
      <c r="ANB108" s="6">
        <v>33877</v>
      </c>
      <c r="ANC108" s="1">
        <v>0.9375</v>
      </c>
      <c r="AND108" s="1">
        <v>70400</v>
      </c>
      <c r="ANE108" s="3">
        <f t="shared" si="582"/>
        <v>66000</v>
      </c>
      <c r="ANJ108" s="3" t="str">
        <f t="shared" si="583"/>
        <v/>
      </c>
      <c r="ANO108" s="3" t="str">
        <f t="shared" si="584"/>
        <v/>
      </c>
      <c r="ANT108" s="3" t="str">
        <f t="shared" si="585"/>
        <v/>
      </c>
      <c r="ANY108" s="3" t="str">
        <f t="shared" si="586"/>
        <v/>
      </c>
      <c r="AOD108" s="3" t="str">
        <f t="shared" si="587"/>
        <v/>
      </c>
      <c r="AOI108" s="3" t="str">
        <f t="shared" si="588"/>
        <v/>
      </c>
      <c r="AOK108" s="6">
        <v>33877</v>
      </c>
      <c r="AOL108" s="1">
        <v>670</v>
      </c>
      <c r="AOM108" s="1">
        <v>48864</v>
      </c>
      <c r="AON108" s="3">
        <f t="shared" si="589"/>
        <v>32738880</v>
      </c>
      <c r="AOS108" s="3" t="str">
        <f t="shared" si="590"/>
        <v/>
      </c>
      <c r="AOX108" s="3" t="str">
        <f t="shared" si="591"/>
        <v/>
      </c>
      <c r="APC108" s="3" t="str">
        <f t="shared" si="592"/>
        <v/>
      </c>
      <c r="APH108" s="3" t="str">
        <f t="shared" si="593"/>
        <v/>
      </c>
      <c r="APM108" s="3" t="str">
        <f t="shared" si="594"/>
        <v/>
      </c>
      <c r="APR108" s="3" t="str">
        <f t="shared" si="595"/>
        <v/>
      </c>
      <c r="APW108" s="3" t="str">
        <f t="shared" si="596"/>
        <v/>
      </c>
      <c r="AQB108" s="3" t="str">
        <f t="shared" si="597"/>
        <v/>
      </c>
      <c r="AQG108" s="3" t="str">
        <f t="shared" si="598"/>
        <v/>
      </c>
      <c r="AQL108" s="3" t="str">
        <f t="shared" si="599"/>
        <v/>
      </c>
      <c r="AQQ108" s="3" t="str">
        <f t="shared" si="600"/>
        <v/>
      </c>
      <c r="AQS108" s="6">
        <v>33877</v>
      </c>
      <c r="AQT108" s="1">
        <v>4.5</v>
      </c>
      <c r="AQU108" s="1">
        <v>1662000</v>
      </c>
      <c r="AQV108" s="3">
        <f t="shared" si="601"/>
        <v>7479000</v>
      </c>
      <c r="ARA108" s="3" t="str">
        <f t="shared" si="602"/>
        <v/>
      </c>
      <c r="ARF108" s="3" t="str">
        <f t="shared" si="603"/>
        <v/>
      </c>
      <c r="ARK108" s="3" t="str">
        <f t="shared" si="604"/>
        <v/>
      </c>
      <c r="ARP108" s="3" t="str">
        <f t="shared" si="605"/>
        <v/>
      </c>
      <c r="ARU108" s="3" t="str">
        <f t="shared" si="606"/>
        <v/>
      </c>
      <c r="ARZ108" s="3" t="str">
        <f t="shared" si="607"/>
        <v/>
      </c>
      <c r="ASE108" s="3" t="str">
        <f t="shared" si="608"/>
        <v/>
      </c>
      <c r="ASJ108" s="3" t="str">
        <f t="shared" si="609"/>
        <v/>
      </c>
      <c r="ASO108" s="3" t="str">
        <f t="shared" si="610"/>
        <v/>
      </c>
      <c r="AST108" s="3" t="str">
        <f t="shared" si="611"/>
        <v/>
      </c>
      <c r="ASY108" s="3" t="str">
        <f t="shared" si="612"/>
        <v/>
      </c>
      <c r="ATD108" s="3" t="str">
        <f t="shared" si="613"/>
        <v/>
      </c>
      <c r="ATI108" s="3" t="str">
        <f t="shared" si="614"/>
        <v/>
      </c>
      <c r="ATN108" s="3" t="str">
        <f t="shared" si="615"/>
        <v/>
      </c>
      <c r="ATS108" s="3" t="str">
        <f t="shared" si="616"/>
        <v/>
      </c>
      <c r="ATX108" s="3" t="str">
        <f t="shared" si="617"/>
        <v/>
      </c>
      <c r="ATZ108" s="6">
        <v>33877</v>
      </c>
      <c r="AUA108" s="1">
        <v>5.875</v>
      </c>
      <c r="AUB108" s="1">
        <v>208200</v>
      </c>
      <c r="AUC108" s="3">
        <f t="shared" si="618"/>
        <v>1223175</v>
      </c>
      <c r="AUH108" s="3" t="str">
        <f t="shared" si="619"/>
        <v/>
      </c>
      <c r="AUM108" s="3" t="str">
        <f t="shared" si="620"/>
        <v/>
      </c>
      <c r="AUR108" s="3" t="str">
        <f t="shared" si="621"/>
        <v/>
      </c>
      <c r="AUW108" s="3" t="str">
        <f t="shared" si="622"/>
        <v/>
      </c>
      <c r="AVB108" s="3" t="str">
        <f t="shared" si="623"/>
        <v/>
      </c>
      <c r="AVG108" s="3" t="str">
        <f t="shared" si="624"/>
        <v/>
      </c>
      <c r="AVL108" s="3" t="str">
        <f t="shared" si="625"/>
        <v/>
      </c>
      <c r="AVQ108" s="3" t="str">
        <f t="shared" si="626"/>
        <v/>
      </c>
      <c r="AVV108" s="3" t="str">
        <f t="shared" si="627"/>
        <v/>
      </c>
      <c r="AWA108" s="3" t="str">
        <f t="shared" si="628"/>
        <v/>
      </c>
      <c r="AWF108" s="3" t="str">
        <f t="shared" si="629"/>
        <v/>
      </c>
      <c r="AWK108" s="3" t="str">
        <f t="shared" si="630"/>
        <v/>
      </c>
      <c r="AWP108" s="3" t="str">
        <f t="shared" si="631"/>
        <v/>
      </c>
      <c r="AWU108" s="3" t="str">
        <f t="shared" si="632"/>
        <v/>
      </c>
      <c r="AWZ108" s="3" t="str">
        <f t="shared" si="633"/>
        <v/>
      </c>
      <c r="AXE108" s="3" t="str">
        <f t="shared" si="634"/>
        <v/>
      </c>
      <c r="AXG108" s="6">
        <v>33877</v>
      </c>
      <c r="AXH108" s="1">
        <v>2.125</v>
      </c>
      <c r="AXI108" s="1">
        <v>5866400</v>
      </c>
      <c r="AXJ108" s="3">
        <f t="shared" si="635"/>
        <v>12466100</v>
      </c>
      <c r="AXO108" s="3" t="str">
        <f t="shared" si="636"/>
        <v/>
      </c>
      <c r="AXT108" s="3" t="str">
        <f t="shared" si="637"/>
        <v/>
      </c>
      <c r="AXY108" s="3" t="str">
        <f t="shared" si="638"/>
        <v/>
      </c>
      <c r="AYD108" s="3" t="str">
        <f t="shared" si="639"/>
        <v/>
      </c>
      <c r="AYI108" s="3" t="str">
        <f t="shared" si="640"/>
        <v/>
      </c>
      <c r="AYN108" s="3" t="str">
        <f t="shared" si="641"/>
        <v/>
      </c>
      <c r="AYP108" s="6">
        <v>33877</v>
      </c>
      <c r="AYQ108" s="1">
        <v>7.75</v>
      </c>
      <c r="AYR108" s="1">
        <v>849200</v>
      </c>
      <c r="AYS108" s="3">
        <f t="shared" si="642"/>
        <v>6581300</v>
      </c>
      <c r="AYX108" s="3" t="str">
        <f t="shared" si="643"/>
        <v/>
      </c>
      <c r="AZC108" s="3" t="str">
        <f t="shared" si="644"/>
        <v/>
      </c>
      <c r="AZH108" s="3" t="str">
        <f t="shared" si="645"/>
        <v/>
      </c>
      <c r="AZM108" s="3" t="str">
        <f t="shared" si="646"/>
        <v/>
      </c>
      <c r="AZR108" s="3" t="str">
        <f t="shared" si="647"/>
        <v/>
      </c>
      <c r="AZW108" s="3" t="str">
        <f t="shared" si="648"/>
        <v/>
      </c>
      <c r="BAB108" s="3" t="str">
        <f t="shared" si="649"/>
        <v/>
      </c>
      <c r="BAG108" s="3" t="str">
        <f t="shared" si="650"/>
        <v/>
      </c>
      <c r="BAL108" s="3" t="str">
        <f t="shared" si="651"/>
        <v/>
      </c>
      <c r="BAQ108" s="3" t="str">
        <f t="shared" si="652"/>
        <v/>
      </c>
      <c r="BAV108" s="3" t="str">
        <f t="shared" si="653"/>
        <v/>
      </c>
      <c r="BBA108" s="3" t="str">
        <f t="shared" si="654"/>
        <v/>
      </c>
      <c r="BBF108" s="3" t="str">
        <f t="shared" si="655"/>
        <v/>
      </c>
      <c r="BBK108" s="3" t="str">
        <f t="shared" si="656"/>
        <v/>
      </c>
      <c r="BBP108" s="3" t="str">
        <f t="shared" si="657"/>
        <v/>
      </c>
      <c r="BBU108" s="3" t="str">
        <f t="shared" si="658"/>
        <v/>
      </c>
      <c r="BBZ108" s="3" t="str">
        <f t="shared" si="659"/>
        <v/>
      </c>
      <c r="BCE108" s="3" t="str">
        <f t="shared" si="660"/>
        <v/>
      </c>
      <c r="BCJ108" s="3" t="str">
        <f t="shared" si="661"/>
        <v/>
      </c>
      <c r="BCO108" s="3" t="str">
        <f t="shared" si="662"/>
        <v/>
      </c>
      <c r="BCT108" s="3" t="str">
        <f t="shared" si="663"/>
        <v/>
      </c>
      <c r="BCY108" s="3" t="str">
        <f t="shared" si="664"/>
        <v/>
      </c>
      <c r="BDD108" s="3" t="str">
        <f t="shared" si="665"/>
        <v/>
      </c>
      <c r="BDI108" s="3" t="str">
        <f t="shared" si="666"/>
        <v/>
      </c>
      <c r="BDN108" s="3" t="str">
        <f t="shared" si="667"/>
        <v/>
      </c>
      <c r="BDS108" s="3" t="str">
        <f t="shared" si="668"/>
        <v/>
      </c>
      <c r="BDX108" s="3" t="str">
        <f t="shared" si="669"/>
        <v/>
      </c>
      <c r="BDZ108" s="6">
        <v>33877</v>
      </c>
      <c r="BEA108" s="1">
        <v>2.25</v>
      </c>
      <c r="BEB108" s="1">
        <v>10516200</v>
      </c>
      <c r="BEC108" s="3">
        <f t="shared" si="670"/>
        <v>23661450</v>
      </c>
      <c r="BEH108" s="3" t="str">
        <f t="shared" si="671"/>
        <v/>
      </c>
      <c r="BEM108" s="3" t="str">
        <f t="shared" si="672"/>
        <v/>
      </c>
      <c r="BER108" s="3" t="str">
        <f t="shared" si="673"/>
        <v/>
      </c>
      <c r="BET108" s="6">
        <v>33877</v>
      </c>
      <c r="BEU108" s="1">
        <v>1.375</v>
      </c>
      <c r="BEV108" s="1">
        <v>23508000</v>
      </c>
      <c r="BEW108" s="3">
        <f t="shared" si="674"/>
        <v>32323500</v>
      </c>
      <c r="BEY108" s="6">
        <v>33877</v>
      </c>
      <c r="BEZ108" s="1">
        <v>1.8148</v>
      </c>
      <c r="BFA108" s="1">
        <v>1376325</v>
      </c>
      <c r="BFB108" s="3">
        <f t="shared" si="675"/>
        <v>2497754.61</v>
      </c>
      <c r="BFG108" s="3" t="str">
        <f t="shared" si="676"/>
        <v/>
      </c>
      <c r="BFL108" s="3" t="str">
        <f t="shared" si="677"/>
        <v/>
      </c>
      <c r="BFQ108" s="3" t="str">
        <f t="shared" si="678"/>
        <v/>
      </c>
      <c r="BFS108" s="6">
        <v>33877</v>
      </c>
      <c r="BFT108" s="1">
        <v>0.67630000000000001</v>
      </c>
      <c r="BFU108" s="1">
        <v>25097600</v>
      </c>
      <c r="BFV108" s="3">
        <f t="shared" si="679"/>
        <v>16973506.879999999</v>
      </c>
      <c r="BGA108" s="3" t="str">
        <f t="shared" si="680"/>
        <v/>
      </c>
      <c r="BGF108" s="3" t="str">
        <f t="shared" si="681"/>
        <v/>
      </c>
      <c r="BGK108" s="3" t="str">
        <f t="shared" si="682"/>
        <v/>
      </c>
      <c r="BGM108" s="6">
        <v>33877</v>
      </c>
      <c r="BGN108" s="1">
        <v>4.25</v>
      </c>
      <c r="BGO108" s="1">
        <v>3526000</v>
      </c>
      <c r="BGP108" s="3">
        <f t="shared" si="683"/>
        <v>14985500</v>
      </c>
      <c r="BGR108" s="6">
        <v>33877</v>
      </c>
      <c r="BGS108" s="1">
        <v>0.96879999999999999</v>
      </c>
      <c r="BGT108" s="1">
        <v>3552000</v>
      </c>
      <c r="BGU108" s="3">
        <f t="shared" si="684"/>
        <v>3441177.6</v>
      </c>
      <c r="BGZ108" s="3" t="str">
        <f t="shared" si="685"/>
        <v/>
      </c>
      <c r="BHE108" s="3" t="str">
        <f t="shared" si="686"/>
        <v/>
      </c>
      <c r="BHJ108" s="3" t="str">
        <f t="shared" si="687"/>
        <v/>
      </c>
      <c r="BHO108" s="3" t="str">
        <f t="shared" si="688"/>
        <v/>
      </c>
      <c r="BHQ108" s="6">
        <v>33877</v>
      </c>
      <c r="BHR108" s="1">
        <v>1.8126</v>
      </c>
      <c r="BHS108" s="1">
        <v>28842400</v>
      </c>
      <c r="BHT108" s="3">
        <f t="shared" si="689"/>
        <v>52279734.240000002</v>
      </c>
      <c r="BHV108" s="6">
        <v>33877</v>
      </c>
      <c r="BHW108" s="1">
        <v>1.7810000000000001</v>
      </c>
      <c r="BHX108" s="1">
        <v>7770400</v>
      </c>
      <c r="BHY108" s="3">
        <f t="shared" si="690"/>
        <v>13839082.4</v>
      </c>
      <c r="BID108" s="3" t="str">
        <f t="shared" si="691"/>
        <v/>
      </c>
      <c r="BII108" s="3" t="str">
        <f t="shared" si="692"/>
        <v/>
      </c>
      <c r="BIK108" s="6">
        <v>33877</v>
      </c>
      <c r="BIL108" s="1">
        <v>1.2082999999999999</v>
      </c>
      <c r="BIM108" s="1">
        <v>14703000</v>
      </c>
      <c r="BIN108" s="3">
        <f t="shared" si="693"/>
        <v>17765634.899999999</v>
      </c>
      <c r="BIP108" s="6">
        <v>33877</v>
      </c>
      <c r="BIQ108" s="1">
        <v>4.7407000000000004</v>
      </c>
      <c r="BIR108" s="1">
        <v>293836275</v>
      </c>
      <c r="BIS108" s="3">
        <f t="shared" si="694"/>
        <v>1392989628.8925002</v>
      </c>
      <c r="BIU108" s="6">
        <v>33877</v>
      </c>
      <c r="BIV108" s="1">
        <v>3.8611</v>
      </c>
      <c r="BIW108" s="1">
        <v>89099100</v>
      </c>
      <c r="BIX108" s="3">
        <f t="shared" si="695"/>
        <v>344020535.00999999</v>
      </c>
      <c r="BJC108" s="3" t="str">
        <f t="shared" si="696"/>
        <v/>
      </c>
      <c r="BJH108" s="3" t="str">
        <f t="shared" si="697"/>
        <v/>
      </c>
      <c r="BJJ108" s="6">
        <v>33877</v>
      </c>
      <c r="BJK108" s="1">
        <v>7.375</v>
      </c>
      <c r="BJL108" s="1">
        <v>54033600</v>
      </c>
      <c r="BJM108" s="3">
        <f t="shared" si="698"/>
        <v>398497800</v>
      </c>
      <c r="BJR108" s="3" t="str">
        <f t="shared" si="699"/>
        <v/>
      </c>
      <c r="BJT108" s="6">
        <v>33877</v>
      </c>
      <c r="BJU108" s="1">
        <v>5.625</v>
      </c>
      <c r="BJV108" s="1">
        <v>112060400</v>
      </c>
      <c r="BJW108" s="3">
        <f t="shared" si="700"/>
        <v>630339750</v>
      </c>
      <c r="BKB108" s="3" t="str">
        <f t="shared" si="701"/>
        <v/>
      </c>
      <c r="BKG108" s="3" t="str">
        <f t="shared" si="702"/>
        <v/>
      </c>
      <c r="BKI108" s="6">
        <v>33877</v>
      </c>
      <c r="BKJ108" s="1">
        <v>1.5390999999999999</v>
      </c>
      <c r="BKK108" s="1">
        <v>76600000</v>
      </c>
      <c r="BKL108" s="3">
        <f t="shared" si="703"/>
        <v>117895060</v>
      </c>
      <c r="BKQ108" s="3" t="str">
        <f t="shared" si="704"/>
        <v/>
      </c>
      <c r="BKV108" s="3" t="str">
        <f t="shared" si="705"/>
        <v/>
      </c>
      <c r="BKX108" s="6">
        <v>33877</v>
      </c>
      <c r="BKY108" s="1">
        <v>10.843999999999999</v>
      </c>
      <c r="BKZ108" s="1">
        <v>26842800</v>
      </c>
      <c r="BLA108" s="3">
        <f t="shared" si="706"/>
        <v>291083323.19999999</v>
      </c>
      <c r="BLC108" s="6">
        <v>33877</v>
      </c>
      <c r="BLD108" s="1">
        <v>2.125</v>
      </c>
      <c r="BLE108" s="1">
        <v>19153600</v>
      </c>
      <c r="BLF108" s="3">
        <f t="shared" si="707"/>
        <v>40701400</v>
      </c>
      <c r="BLK108" s="3" t="str">
        <f t="shared" si="708"/>
        <v/>
      </c>
      <c r="BLM108" s="6">
        <v>33877</v>
      </c>
      <c r="BLN108" s="1">
        <v>1.4792000000000001</v>
      </c>
      <c r="BLO108" s="1">
        <v>280070400</v>
      </c>
      <c r="BLP108" s="3">
        <f t="shared" si="709"/>
        <v>414280135.68000001</v>
      </c>
      <c r="BLR108" s="6">
        <v>33877</v>
      </c>
      <c r="BLS108" s="1">
        <v>1.2968999999999999</v>
      </c>
      <c r="BLT108" s="1">
        <v>437633600</v>
      </c>
      <c r="BLU108" s="3">
        <f t="shared" si="710"/>
        <v>567567015.84000003</v>
      </c>
      <c r="BLZ108" s="3" t="str">
        <f t="shared" si="711"/>
        <v/>
      </c>
      <c r="BME108" s="3" t="str">
        <f t="shared" si="712"/>
        <v/>
      </c>
      <c r="BMJ108" s="3" t="str">
        <f t="shared" si="713"/>
        <v/>
      </c>
      <c r="BML108" s="6">
        <v>33877</v>
      </c>
      <c r="BMM108" s="1">
        <v>3.2222</v>
      </c>
      <c r="BMN108" s="1">
        <v>53842500</v>
      </c>
      <c r="BMO108" s="3">
        <f t="shared" si="714"/>
        <v>173491303.5</v>
      </c>
      <c r="BMQ108" s="6">
        <v>33877</v>
      </c>
      <c r="BMR108" s="1">
        <v>2.6875</v>
      </c>
      <c r="BMS108" s="1">
        <v>14934200</v>
      </c>
      <c r="BMT108" s="3">
        <f t="shared" si="715"/>
        <v>40135662.5</v>
      </c>
      <c r="BMY108" s="3" t="str">
        <f t="shared" si="716"/>
        <v/>
      </c>
      <c r="BND108" s="3" t="str">
        <f t="shared" si="717"/>
        <v/>
      </c>
      <c r="BNF108" s="6">
        <v>33877</v>
      </c>
      <c r="BNG108" s="1">
        <v>32.25</v>
      </c>
      <c r="BNH108" s="1">
        <v>24052600</v>
      </c>
      <c r="BNI108" s="3">
        <f t="shared" si="718"/>
        <v>775696350</v>
      </c>
      <c r="BNN108" s="3" t="str">
        <f t="shared" si="719"/>
        <v/>
      </c>
      <c r="BNP108" s="6">
        <v>33877</v>
      </c>
      <c r="BNQ108" s="1">
        <v>3.6943999999999999</v>
      </c>
      <c r="BNR108" s="1">
        <v>45088200</v>
      </c>
      <c r="BNS108" s="3">
        <f t="shared" si="720"/>
        <v>166573846.07999998</v>
      </c>
      <c r="BNX108" s="3" t="str">
        <f t="shared" si="721"/>
        <v/>
      </c>
      <c r="BNZ108" s="6">
        <v>33877</v>
      </c>
      <c r="BOA108" s="1">
        <v>3.875</v>
      </c>
      <c r="BOB108" s="1">
        <v>174015200</v>
      </c>
      <c r="BOC108" s="3">
        <f t="shared" si="722"/>
        <v>674308900</v>
      </c>
      <c r="BOH108" s="3" t="str">
        <f t="shared" si="723"/>
        <v/>
      </c>
      <c r="BOJ108" s="6">
        <v>33877</v>
      </c>
      <c r="BOK108" s="1">
        <v>2.4691000000000001</v>
      </c>
      <c r="BOL108" s="1">
        <v>428668000</v>
      </c>
      <c r="BOM108" s="3">
        <f t="shared" si="724"/>
        <v>1058424158.8000001</v>
      </c>
      <c r="BOR108" s="3" t="str">
        <f t="shared" si="725"/>
        <v/>
      </c>
      <c r="BOW108" s="3" t="str">
        <f t="shared" si="726"/>
        <v/>
      </c>
      <c r="BPB108" s="3" t="str">
        <f t="shared" si="727"/>
        <v/>
      </c>
      <c r="BPG108" s="3" t="str">
        <f t="shared" si="728"/>
        <v/>
      </c>
      <c r="BPI108" s="6">
        <v>33877</v>
      </c>
      <c r="BPJ108" s="1">
        <v>0.59260000000000002</v>
      </c>
      <c r="BPK108" s="1">
        <v>381124238</v>
      </c>
      <c r="BPL108" s="3">
        <f t="shared" si="729"/>
        <v>225854223.43880001</v>
      </c>
      <c r="BPQ108" s="3" t="str">
        <f t="shared" si="730"/>
        <v/>
      </c>
      <c r="BPS108" s="6">
        <v>33877</v>
      </c>
      <c r="BPT108" s="1">
        <v>0.85160000000000002</v>
      </c>
      <c r="BPU108" s="1">
        <v>1058726400</v>
      </c>
      <c r="BPV108" s="3">
        <f t="shared" si="731"/>
        <v>901611402.24000001</v>
      </c>
      <c r="BQA108" s="3" t="str">
        <f t="shared" si="732"/>
        <v/>
      </c>
      <c r="BQF108" s="3" t="str">
        <f t="shared" si="733"/>
        <v/>
      </c>
      <c r="BQK108" s="3" t="str">
        <f t="shared" si="734"/>
        <v/>
      </c>
      <c r="BQM108" s="6">
        <v>33877</v>
      </c>
      <c r="BQN108" s="1">
        <v>1.78</v>
      </c>
      <c r="BQO108" s="1">
        <v>822525545</v>
      </c>
      <c r="BQP108" s="3">
        <f t="shared" si="735"/>
        <v>1464095470.0999999</v>
      </c>
      <c r="BQU108" s="3" t="str">
        <f t="shared" si="736"/>
        <v/>
      </c>
      <c r="BQW108" s="6">
        <v>33877</v>
      </c>
      <c r="BQX108" s="1">
        <v>0.35160000000000002</v>
      </c>
      <c r="BQY108" s="1">
        <v>93036800</v>
      </c>
      <c r="BQZ108" s="3">
        <f t="shared" si="737"/>
        <v>32711738.880000003</v>
      </c>
      <c r="BRE108" s="3" t="str">
        <f t="shared" si="738"/>
        <v/>
      </c>
      <c r="BRG108" s="6">
        <v>33877</v>
      </c>
      <c r="BRH108" s="1">
        <v>0.73440000000000005</v>
      </c>
      <c r="BRI108" s="1">
        <v>4322700000</v>
      </c>
      <c r="BRJ108" s="3">
        <f t="shared" si="739"/>
        <v>3174590880</v>
      </c>
      <c r="BRL108" s="6">
        <v>33877</v>
      </c>
      <c r="BRM108" s="1">
        <v>2.0547</v>
      </c>
      <c r="BRN108" s="1">
        <v>3159030400</v>
      </c>
      <c r="BRO108" s="3">
        <f t="shared" si="740"/>
        <v>6490859762.8800001</v>
      </c>
      <c r="BRQ108" s="6">
        <v>33877</v>
      </c>
      <c r="BRR108" s="1">
        <v>0.49380000000000002</v>
      </c>
      <c r="BRS108" s="1">
        <v>3282861150</v>
      </c>
      <c r="BRT108" s="3">
        <f t="shared" si="741"/>
        <v>1621076835.8700001</v>
      </c>
      <c r="BRV108" s="6">
        <v>33877</v>
      </c>
      <c r="BRW108" s="1">
        <v>18.531300000000002</v>
      </c>
      <c r="BRX108" s="1">
        <v>107276800</v>
      </c>
      <c r="BRY108" s="3">
        <f t="shared" si="742"/>
        <v>1987978563.8400002</v>
      </c>
      <c r="BSD108" s="3" t="str">
        <f t="shared" si="743"/>
        <v/>
      </c>
      <c r="BSF108" s="6">
        <v>33877</v>
      </c>
      <c r="BSG108" s="1">
        <v>4.875</v>
      </c>
      <c r="BSH108" s="1">
        <v>120814400</v>
      </c>
      <c r="BSI108" s="3">
        <f t="shared" si="744"/>
        <v>588970200</v>
      </c>
      <c r="BSN108" s="3" t="str">
        <f t="shared" si="745"/>
        <v/>
      </c>
      <c r="BSS108" s="3" t="str">
        <f t="shared" si="746"/>
        <v/>
      </c>
      <c r="BSU108" s="6">
        <v>33877</v>
      </c>
      <c r="BSV108" s="1">
        <v>1.6116000000000001</v>
      </c>
      <c r="BSW108" s="1">
        <v>2378048400</v>
      </c>
      <c r="BSX108" s="3">
        <f t="shared" si="747"/>
        <v>3832462801.4400005</v>
      </c>
    </row>
    <row r="109" spans="5:1020 1025:1870" x14ac:dyDescent="0.2">
      <c r="E109" s="3" t="str">
        <f t="shared" si="374"/>
        <v/>
      </c>
      <c r="J109" s="3" t="str">
        <f t="shared" si="375"/>
        <v/>
      </c>
      <c r="O109" s="3" t="str">
        <f t="shared" si="376"/>
        <v/>
      </c>
      <c r="T109" s="3" t="str">
        <f t="shared" si="377"/>
        <v/>
      </c>
      <c r="Y109" s="3" t="str">
        <f t="shared" si="378"/>
        <v/>
      </c>
      <c r="AD109" s="3" t="str">
        <f t="shared" si="379"/>
        <v/>
      </c>
      <c r="AI109" s="3" t="str">
        <f t="shared" si="380"/>
        <v/>
      </c>
      <c r="AN109" s="3" t="str">
        <f t="shared" si="381"/>
        <v/>
      </c>
      <c r="AS109" s="3" t="str">
        <f t="shared" si="382"/>
        <v/>
      </c>
      <c r="AX109" s="3" t="str">
        <f t="shared" si="383"/>
        <v/>
      </c>
      <c r="BC109" s="3" t="str">
        <f t="shared" si="384"/>
        <v/>
      </c>
      <c r="BH109" s="3" t="str">
        <f t="shared" si="385"/>
        <v/>
      </c>
      <c r="BM109" s="3" t="str">
        <f t="shared" si="386"/>
        <v/>
      </c>
      <c r="BR109" s="3" t="str">
        <f t="shared" si="387"/>
        <v/>
      </c>
      <c r="BW109" s="3" t="str">
        <f t="shared" si="388"/>
        <v/>
      </c>
      <c r="CB109" s="3" t="str">
        <f t="shared" si="389"/>
        <v/>
      </c>
      <c r="CG109" s="3" t="str">
        <f t="shared" si="390"/>
        <v/>
      </c>
      <c r="CL109" s="3" t="str">
        <f t="shared" si="391"/>
        <v/>
      </c>
      <c r="CQ109" s="3" t="str">
        <f t="shared" si="392"/>
        <v/>
      </c>
      <c r="CV109" s="3" t="str">
        <f t="shared" si="393"/>
        <v/>
      </c>
      <c r="DA109" s="3" t="str">
        <f t="shared" si="394"/>
        <v/>
      </c>
      <c r="DF109" s="3" t="str">
        <f t="shared" si="395"/>
        <v/>
      </c>
      <c r="DK109" s="3" t="str">
        <f t="shared" si="396"/>
        <v/>
      </c>
      <c r="DP109" s="3" t="str">
        <f t="shared" si="397"/>
        <v/>
      </c>
      <c r="DU109" s="3" t="str">
        <f t="shared" si="398"/>
        <v/>
      </c>
      <c r="DZ109" s="3" t="str">
        <f t="shared" si="399"/>
        <v/>
      </c>
      <c r="EE109" s="3" t="str">
        <f t="shared" si="400"/>
        <v/>
      </c>
      <c r="EG109" s="6">
        <v>33785</v>
      </c>
      <c r="EH109" s="1">
        <v>2879.9994000000002</v>
      </c>
      <c r="EI109" s="1">
        <v>9914</v>
      </c>
      <c r="EJ109" s="3">
        <f t="shared" si="401"/>
        <v>28552314.051600002</v>
      </c>
      <c r="EO109" s="3" t="str">
        <f t="shared" si="402"/>
        <v/>
      </c>
      <c r="ET109" s="3" t="str">
        <f t="shared" si="403"/>
        <v/>
      </c>
      <c r="EY109" s="3" t="str">
        <f t="shared" si="404"/>
        <v/>
      </c>
      <c r="FD109" s="3" t="str">
        <f t="shared" si="405"/>
        <v/>
      </c>
      <c r="FI109" s="3" t="str">
        <f t="shared" si="406"/>
        <v/>
      </c>
      <c r="FN109" s="3" t="str">
        <f t="shared" si="407"/>
        <v/>
      </c>
      <c r="FS109" s="3" t="str">
        <f t="shared" si="408"/>
        <v/>
      </c>
      <c r="FX109" s="3" t="str">
        <f t="shared" si="409"/>
        <v/>
      </c>
      <c r="GC109" s="3" t="str">
        <f t="shared" si="410"/>
        <v/>
      </c>
      <c r="GH109" s="3" t="str">
        <f t="shared" si="411"/>
        <v/>
      </c>
      <c r="GM109" s="3" t="str">
        <f t="shared" si="412"/>
        <v/>
      </c>
      <c r="GR109" s="3" t="str">
        <f t="shared" si="413"/>
        <v/>
      </c>
      <c r="GW109" s="3" t="str">
        <f t="shared" si="414"/>
        <v/>
      </c>
      <c r="HB109" s="3" t="str">
        <f t="shared" si="415"/>
        <v/>
      </c>
      <c r="HG109" s="3" t="str">
        <f t="shared" si="416"/>
        <v/>
      </c>
      <c r="HL109" s="3" t="str">
        <f t="shared" si="417"/>
        <v/>
      </c>
      <c r="HQ109" s="3" t="str">
        <f t="shared" si="418"/>
        <v/>
      </c>
      <c r="HV109" s="3" t="str">
        <f t="shared" si="419"/>
        <v/>
      </c>
      <c r="IA109" s="3" t="str">
        <f t="shared" si="420"/>
        <v/>
      </c>
      <c r="IF109" s="3" t="str">
        <f t="shared" si="421"/>
        <v/>
      </c>
      <c r="IK109" s="3" t="str">
        <f t="shared" si="422"/>
        <v/>
      </c>
      <c r="IP109" s="3" t="str">
        <f t="shared" si="423"/>
        <v/>
      </c>
      <c r="IU109" s="3" t="str">
        <f t="shared" si="424"/>
        <v/>
      </c>
      <c r="IZ109" s="3" t="str">
        <f t="shared" si="425"/>
        <v/>
      </c>
      <c r="JE109" s="3" t="str">
        <f t="shared" si="426"/>
        <v/>
      </c>
      <c r="JJ109" s="3" t="str">
        <f t="shared" si="427"/>
        <v/>
      </c>
      <c r="JO109" s="3" t="str">
        <f t="shared" si="428"/>
        <v/>
      </c>
      <c r="JT109" s="3" t="str">
        <f t="shared" si="429"/>
        <v/>
      </c>
      <c r="JY109" s="3" t="str">
        <f t="shared" si="430"/>
        <v/>
      </c>
      <c r="KA109" s="6"/>
      <c r="KD109" s="3" t="str">
        <f t="shared" si="431"/>
        <v/>
      </c>
      <c r="KI109" s="3" t="str">
        <f t="shared" si="432"/>
        <v/>
      </c>
      <c r="KN109" s="3" t="str">
        <f t="shared" si="433"/>
        <v/>
      </c>
      <c r="KS109" s="3" t="str">
        <f t="shared" si="434"/>
        <v/>
      </c>
      <c r="KX109" s="3" t="str">
        <f t="shared" si="435"/>
        <v/>
      </c>
      <c r="LC109" s="3" t="str">
        <f t="shared" si="436"/>
        <v/>
      </c>
      <c r="LH109" s="3" t="str">
        <f t="shared" si="437"/>
        <v/>
      </c>
      <c r="LM109" s="3" t="str">
        <f t="shared" si="438"/>
        <v/>
      </c>
      <c r="LR109" s="3" t="str">
        <f t="shared" si="439"/>
        <v/>
      </c>
      <c r="LW109" s="3" t="str">
        <f t="shared" si="440"/>
        <v/>
      </c>
      <c r="MB109" s="3" t="str">
        <f t="shared" si="441"/>
        <v/>
      </c>
      <c r="MG109" s="3" t="str">
        <f t="shared" si="442"/>
        <v/>
      </c>
      <c r="ML109" s="3" t="str">
        <f t="shared" si="443"/>
        <v/>
      </c>
      <c r="MQ109" s="3" t="str">
        <f t="shared" si="444"/>
        <v/>
      </c>
      <c r="MV109" s="3" t="str">
        <f t="shared" si="445"/>
        <v/>
      </c>
      <c r="NA109" s="3" t="str">
        <f t="shared" si="446"/>
        <v/>
      </c>
      <c r="NF109" s="3" t="str">
        <f t="shared" si="447"/>
        <v/>
      </c>
      <c r="NK109" s="3" t="str">
        <f t="shared" si="448"/>
        <v/>
      </c>
      <c r="NP109" s="3" t="str">
        <f t="shared" si="449"/>
        <v/>
      </c>
      <c r="NU109" s="3" t="str">
        <f t="shared" si="450"/>
        <v/>
      </c>
      <c r="NZ109" s="3" t="str">
        <f t="shared" si="451"/>
        <v/>
      </c>
      <c r="OB109" s="6">
        <v>33785</v>
      </c>
      <c r="OC109" s="1">
        <v>7.75</v>
      </c>
      <c r="OD109" s="1">
        <v>54100</v>
      </c>
      <c r="OE109" s="3">
        <f t="shared" si="452"/>
        <v>419275</v>
      </c>
      <c r="OJ109" s="3" t="str">
        <f t="shared" si="453"/>
        <v/>
      </c>
      <c r="OO109" s="3" t="str">
        <f t="shared" si="454"/>
        <v/>
      </c>
      <c r="OT109" s="3" t="str">
        <f t="shared" si="455"/>
        <v/>
      </c>
      <c r="OY109" s="3" t="str">
        <f t="shared" si="456"/>
        <v/>
      </c>
      <c r="PD109" s="3" t="str">
        <f t="shared" si="457"/>
        <v/>
      </c>
      <c r="PI109" s="3" t="str">
        <f t="shared" si="458"/>
        <v/>
      </c>
      <c r="PN109" s="3" t="str">
        <f t="shared" si="459"/>
        <v/>
      </c>
      <c r="PS109" s="3" t="str">
        <f t="shared" si="460"/>
        <v/>
      </c>
      <c r="PX109" s="3" t="str">
        <f t="shared" si="461"/>
        <v/>
      </c>
      <c r="QC109" s="3" t="str">
        <f t="shared" si="462"/>
        <v/>
      </c>
      <c r="QE109" s="6">
        <v>33785</v>
      </c>
      <c r="QF109" s="1">
        <v>5.125</v>
      </c>
      <c r="QG109" s="1">
        <v>259400</v>
      </c>
      <c r="QH109" s="3">
        <f t="shared" si="463"/>
        <v>1329425</v>
      </c>
      <c r="QM109" s="3" t="str">
        <f t="shared" si="464"/>
        <v/>
      </c>
      <c r="QR109" s="3" t="str">
        <f t="shared" si="465"/>
        <v/>
      </c>
      <c r="QW109" s="3" t="str">
        <f t="shared" si="466"/>
        <v/>
      </c>
      <c r="RB109" s="3" t="str">
        <f t="shared" si="467"/>
        <v/>
      </c>
      <c r="RG109" s="3" t="str">
        <f t="shared" si="468"/>
        <v/>
      </c>
      <c r="RL109" s="3" t="str">
        <f t="shared" si="469"/>
        <v/>
      </c>
      <c r="RQ109" s="3" t="str">
        <f t="shared" si="470"/>
        <v/>
      </c>
      <c r="RV109" s="3" t="str">
        <f t="shared" si="471"/>
        <v/>
      </c>
      <c r="SA109" s="3" t="str">
        <f t="shared" si="472"/>
        <v/>
      </c>
      <c r="SF109" s="3" t="str">
        <f t="shared" si="473"/>
        <v/>
      </c>
      <c r="SK109" s="3" t="str">
        <f t="shared" si="474"/>
        <v/>
      </c>
      <c r="SP109" s="3" t="str">
        <f t="shared" si="475"/>
        <v/>
      </c>
      <c r="SU109" s="3" t="str">
        <f t="shared" si="476"/>
        <v/>
      </c>
      <c r="SZ109" s="3" t="str">
        <f t="shared" si="477"/>
        <v/>
      </c>
      <c r="TE109" s="3" t="str">
        <f t="shared" si="478"/>
        <v/>
      </c>
      <c r="TJ109" s="3" t="str">
        <f t="shared" si="479"/>
        <v/>
      </c>
      <c r="TO109" s="3" t="str">
        <f t="shared" si="480"/>
        <v/>
      </c>
      <c r="TT109" s="3" t="str">
        <f t="shared" si="481"/>
        <v/>
      </c>
      <c r="TY109" s="3" t="str">
        <f t="shared" si="482"/>
        <v/>
      </c>
      <c r="UD109" s="3" t="str">
        <f t="shared" si="483"/>
        <v/>
      </c>
      <c r="UI109" s="3" t="str">
        <f t="shared" si="484"/>
        <v/>
      </c>
      <c r="UN109" s="3" t="str">
        <f t="shared" si="485"/>
        <v/>
      </c>
      <c r="US109" s="3" t="str">
        <f t="shared" si="486"/>
        <v/>
      </c>
      <c r="UX109" s="3" t="str">
        <f t="shared" si="487"/>
        <v/>
      </c>
      <c r="VC109" s="3" t="str">
        <f t="shared" si="488"/>
        <v/>
      </c>
      <c r="VH109" s="3" t="str">
        <f t="shared" si="489"/>
        <v/>
      </c>
      <c r="VM109" s="3" t="str">
        <f t="shared" si="490"/>
        <v/>
      </c>
      <c r="VO109" s="6">
        <v>33785</v>
      </c>
      <c r="VP109" s="1">
        <v>1125</v>
      </c>
      <c r="VQ109" s="1">
        <v>3902</v>
      </c>
      <c r="VR109" s="3">
        <f t="shared" si="491"/>
        <v>4389750</v>
      </c>
      <c r="VW109" s="3" t="str">
        <f t="shared" si="492"/>
        <v/>
      </c>
      <c r="WB109" s="3" t="str">
        <f t="shared" si="493"/>
        <v/>
      </c>
      <c r="WG109" s="3" t="str">
        <f t="shared" si="494"/>
        <v/>
      </c>
      <c r="WL109" s="3" t="str">
        <f t="shared" si="495"/>
        <v/>
      </c>
      <c r="WQ109" s="3" t="str">
        <f t="shared" si="496"/>
        <v/>
      </c>
      <c r="WV109" s="3" t="str">
        <f t="shared" si="497"/>
        <v/>
      </c>
      <c r="XA109" s="3" t="str">
        <f t="shared" si="498"/>
        <v/>
      </c>
      <c r="XF109" s="3" t="str">
        <f t="shared" si="499"/>
        <v/>
      </c>
      <c r="XK109" s="3" t="str">
        <f t="shared" si="500"/>
        <v/>
      </c>
      <c r="XP109" s="3" t="str">
        <f t="shared" si="501"/>
        <v/>
      </c>
      <c r="XU109" s="3" t="str">
        <f t="shared" si="502"/>
        <v/>
      </c>
      <c r="XW109" s="6">
        <v>33785</v>
      </c>
      <c r="XX109" s="1">
        <v>4400</v>
      </c>
      <c r="XY109" s="1">
        <v>1374</v>
      </c>
      <c r="XZ109" s="3">
        <f t="shared" si="503"/>
        <v>6045600</v>
      </c>
      <c r="YE109" s="3" t="str">
        <f t="shared" si="504"/>
        <v/>
      </c>
      <c r="YJ109" s="3" t="str">
        <f t="shared" si="505"/>
        <v/>
      </c>
      <c r="YO109" s="3" t="str">
        <f t="shared" si="506"/>
        <v/>
      </c>
      <c r="YT109" s="3" t="str">
        <f t="shared" si="507"/>
        <v/>
      </c>
      <c r="YY109" s="3" t="str">
        <f t="shared" si="508"/>
        <v/>
      </c>
      <c r="ZD109" s="3" t="str">
        <f t="shared" si="509"/>
        <v/>
      </c>
      <c r="ZI109" s="3" t="str">
        <f t="shared" si="510"/>
        <v/>
      </c>
      <c r="ZN109" s="3" t="str">
        <f t="shared" si="511"/>
        <v/>
      </c>
      <c r="ZS109" s="3" t="str">
        <f t="shared" si="512"/>
        <v/>
      </c>
      <c r="ZX109" s="3" t="str">
        <f t="shared" si="513"/>
        <v/>
      </c>
      <c r="AAC109" s="3" t="str">
        <f t="shared" si="514"/>
        <v/>
      </c>
      <c r="AAH109" s="3" t="str">
        <f t="shared" si="515"/>
        <v/>
      </c>
      <c r="AAM109" s="3" t="str">
        <f t="shared" si="516"/>
        <v/>
      </c>
      <c r="AAR109" s="3" t="str">
        <f t="shared" si="517"/>
        <v/>
      </c>
      <c r="AAW109" s="3" t="str">
        <f t="shared" si="518"/>
        <v/>
      </c>
      <c r="ABB109" s="3" t="str">
        <f t="shared" si="519"/>
        <v/>
      </c>
      <c r="ABG109" s="3" t="str">
        <f t="shared" si="520"/>
        <v/>
      </c>
      <c r="ABL109" s="3" t="str">
        <f t="shared" si="521"/>
        <v/>
      </c>
      <c r="ABQ109" s="3" t="str">
        <f t="shared" si="522"/>
        <v/>
      </c>
      <c r="ABV109" s="3" t="str">
        <f t="shared" si="523"/>
        <v/>
      </c>
      <c r="ACA109" s="3" t="str">
        <f t="shared" si="524"/>
        <v/>
      </c>
      <c r="ACF109" s="3" t="str">
        <f t="shared" si="525"/>
        <v/>
      </c>
      <c r="ACK109" s="3" t="str">
        <f t="shared" si="526"/>
        <v/>
      </c>
      <c r="ACP109" s="3" t="str">
        <f t="shared" si="527"/>
        <v/>
      </c>
      <c r="ACU109" s="3" t="str">
        <f t="shared" si="528"/>
        <v/>
      </c>
      <c r="ACZ109" s="3" t="str">
        <f t="shared" si="529"/>
        <v/>
      </c>
      <c r="ADB109" s="6">
        <v>33785</v>
      </c>
      <c r="ADC109" s="1">
        <v>5.25</v>
      </c>
      <c r="ADD109" s="1">
        <v>742500</v>
      </c>
      <c r="ADE109" s="3">
        <f t="shared" si="530"/>
        <v>3898125</v>
      </c>
      <c r="ADJ109" s="3" t="str">
        <f t="shared" si="531"/>
        <v/>
      </c>
      <c r="ADO109" s="3" t="str">
        <f t="shared" si="532"/>
        <v/>
      </c>
      <c r="ADT109" s="3" t="str">
        <f t="shared" si="533"/>
        <v/>
      </c>
      <c r="ADY109" s="3" t="str">
        <f t="shared" si="534"/>
        <v/>
      </c>
      <c r="AED109" s="3" t="str">
        <f t="shared" si="535"/>
        <v/>
      </c>
      <c r="AEI109" s="3" t="str">
        <f t="shared" si="536"/>
        <v/>
      </c>
      <c r="AEN109" s="3" t="str">
        <f t="shared" si="537"/>
        <v/>
      </c>
      <c r="AES109" s="3" t="str">
        <f t="shared" si="538"/>
        <v/>
      </c>
      <c r="AEX109" s="3" t="str">
        <f t="shared" si="539"/>
        <v/>
      </c>
      <c r="AFC109" s="3" t="str">
        <f t="shared" si="540"/>
        <v/>
      </c>
      <c r="AFH109" s="3" t="str">
        <f t="shared" si="541"/>
        <v/>
      </c>
      <c r="AFM109" s="3" t="str">
        <f t="shared" si="542"/>
        <v/>
      </c>
      <c r="AFR109" s="3" t="str">
        <f t="shared" si="543"/>
        <v/>
      </c>
      <c r="AFW109" s="3" t="str">
        <f t="shared" si="544"/>
        <v/>
      </c>
      <c r="AGB109" s="3" t="str">
        <f t="shared" si="545"/>
        <v/>
      </c>
      <c r="AGG109" s="3" t="str">
        <f t="shared" si="546"/>
        <v/>
      </c>
      <c r="AGL109" s="3" t="str">
        <f t="shared" si="547"/>
        <v/>
      </c>
      <c r="AGQ109" s="3" t="str">
        <f t="shared" si="548"/>
        <v/>
      </c>
      <c r="AGV109" s="3" t="str">
        <f t="shared" si="549"/>
        <v/>
      </c>
      <c r="AHA109" s="3" t="str">
        <f t="shared" si="550"/>
        <v/>
      </c>
      <c r="AHF109" s="3" t="str">
        <f t="shared" si="551"/>
        <v/>
      </c>
      <c r="AHK109" s="3" t="str">
        <f t="shared" si="552"/>
        <v/>
      </c>
      <c r="AHP109" s="3" t="str">
        <f t="shared" si="553"/>
        <v/>
      </c>
      <c r="AHU109" s="3" t="str">
        <f t="shared" si="554"/>
        <v/>
      </c>
      <c r="AHZ109" s="3" t="str">
        <f t="shared" si="555"/>
        <v/>
      </c>
      <c r="AIE109" s="3" t="str">
        <f t="shared" si="556"/>
        <v/>
      </c>
      <c r="AIJ109" s="3" t="str">
        <f t="shared" si="557"/>
        <v/>
      </c>
      <c r="AIO109" s="3" t="str">
        <f t="shared" si="558"/>
        <v/>
      </c>
      <c r="AIT109" s="3" t="str">
        <f t="shared" si="559"/>
        <v/>
      </c>
      <c r="AIY109" s="3" t="str">
        <f t="shared" si="560"/>
        <v/>
      </c>
      <c r="AJD109" s="3" t="str">
        <f t="shared" si="561"/>
        <v/>
      </c>
      <c r="AJI109" s="3" t="str">
        <f t="shared" si="562"/>
        <v/>
      </c>
      <c r="AJN109" s="3" t="str">
        <f t="shared" si="563"/>
        <v/>
      </c>
      <c r="AJS109" s="3" t="str">
        <f t="shared" si="564"/>
        <v/>
      </c>
      <c r="AJX109" s="3" t="str">
        <f t="shared" si="565"/>
        <v/>
      </c>
      <c r="AKC109" s="3" t="str">
        <f t="shared" si="566"/>
        <v/>
      </c>
      <c r="AKH109" s="3" t="str">
        <f t="shared" si="567"/>
        <v/>
      </c>
      <c r="AKM109" s="3" t="str">
        <f t="shared" si="568"/>
        <v/>
      </c>
      <c r="AKR109" s="3" t="str">
        <f t="shared" si="569"/>
        <v/>
      </c>
      <c r="AKW109" s="3" t="str">
        <f t="shared" si="570"/>
        <v/>
      </c>
      <c r="ALB109" s="3" t="str">
        <f t="shared" si="571"/>
        <v/>
      </c>
      <c r="ALG109" s="3" t="str">
        <f t="shared" si="572"/>
        <v/>
      </c>
      <c r="ALI109" s="6">
        <v>33785</v>
      </c>
      <c r="ALJ109" s="1">
        <v>8.375</v>
      </c>
      <c r="ALK109" s="1">
        <v>4480700</v>
      </c>
      <c r="ALL109" s="3">
        <f t="shared" si="573"/>
        <v>37525862.5</v>
      </c>
      <c r="ALQ109" s="3" t="str">
        <f t="shared" si="574"/>
        <v/>
      </c>
      <c r="ALV109" s="3" t="str">
        <f t="shared" si="575"/>
        <v/>
      </c>
      <c r="AMA109" s="3" t="str">
        <f t="shared" si="576"/>
        <v/>
      </c>
      <c r="AMF109" s="3" t="str">
        <f t="shared" si="577"/>
        <v/>
      </c>
      <c r="AMK109" s="3" t="str">
        <f t="shared" si="578"/>
        <v/>
      </c>
      <c r="AMP109" s="3" t="str">
        <f t="shared" si="579"/>
        <v/>
      </c>
      <c r="AMU109" s="3" t="str">
        <f t="shared" si="580"/>
        <v/>
      </c>
      <c r="AMZ109" s="3" t="str">
        <f t="shared" si="581"/>
        <v/>
      </c>
      <c r="ANB109" s="6">
        <v>33785</v>
      </c>
      <c r="ANC109" s="1">
        <v>0.9375</v>
      </c>
      <c r="AND109" s="1">
        <v>74800</v>
      </c>
      <c r="ANE109" s="3">
        <f t="shared" si="582"/>
        <v>70125</v>
      </c>
      <c r="ANJ109" s="3" t="str">
        <f t="shared" si="583"/>
        <v/>
      </c>
      <c r="ANO109" s="3" t="str">
        <f t="shared" si="584"/>
        <v/>
      </c>
      <c r="ANT109" s="3" t="str">
        <f t="shared" si="585"/>
        <v/>
      </c>
      <c r="ANY109" s="3" t="str">
        <f t="shared" si="586"/>
        <v/>
      </c>
      <c r="AOD109" s="3" t="str">
        <f t="shared" si="587"/>
        <v/>
      </c>
      <c r="AOI109" s="3" t="str">
        <f t="shared" si="588"/>
        <v/>
      </c>
      <c r="AOK109" s="6">
        <v>33785</v>
      </c>
      <c r="AOL109" s="1">
        <v>780</v>
      </c>
      <c r="AOM109" s="1">
        <v>64783</v>
      </c>
      <c r="AON109" s="3">
        <f t="shared" si="589"/>
        <v>50530740</v>
      </c>
      <c r="AOS109" s="3" t="str">
        <f t="shared" si="590"/>
        <v/>
      </c>
      <c r="AOX109" s="3" t="str">
        <f t="shared" si="591"/>
        <v/>
      </c>
      <c r="APC109" s="3" t="str">
        <f t="shared" si="592"/>
        <v/>
      </c>
      <c r="APH109" s="3" t="str">
        <f t="shared" si="593"/>
        <v/>
      </c>
      <c r="APM109" s="3" t="str">
        <f t="shared" si="594"/>
        <v/>
      </c>
      <c r="APR109" s="3" t="str">
        <f t="shared" si="595"/>
        <v/>
      </c>
      <c r="APW109" s="3" t="str">
        <f t="shared" si="596"/>
        <v/>
      </c>
      <c r="AQB109" s="3" t="str">
        <f t="shared" si="597"/>
        <v/>
      </c>
      <c r="AQG109" s="3" t="str">
        <f t="shared" si="598"/>
        <v/>
      </c>
      <c r="AQL109" s="3" t="str">
        <f t="shared" si="599"/>
        <v/>
      </c>
      <c r="AQQ109" s="3" t="str">
        <f t="shared" si="600"/>
        <v/>
      </c>
      <c r="AQS109" s="6">
        <v>33785</v>
      </c>
      <c r="AQT109" s="1">
        <v>4</v>
      </c>
      <c r="AQU109" s="1">
        <v>2817700</v>
      </c>
      <c r="AQV109" s="3">
        <f t="shared" si="601"/>
        <v>11270800</v>
      </c>
      <c r="ARA109" s="3" t="str">
        <f t="shared" si="602"/>
        <v/>
      </c>
      <c r="ARF109" s="3" t="str">
        <f t="shared" si="603"/>
        <v/>
      </c>
      <c r="ARK109" s="3" t="str">
        <f t="shared" si="604"/>
        <v/>
      </c>
      <c r="ARP109" s="3" t="str">
        <f t="shared" si="605"/>
        <v/>
      </c>
      <c r="ARU109" s="3" t="str">
        <f t="shared" si="606"/>
        <v/>
      </c>
      <c r="ARZ109" s="3" t="str">
        <f t="shared" si="607"/>
        <v/>
      </c>
      <c r="ASE109" s="3" t="str">
        <f t="shared" si="608"/>
        <v/>
      </c>
      <c r="ASJ109" s="3" t="str">
        <f t="shared" si="609"/>
        <v/>
      </c>
      <c r="ASO109" s="3" t="str">
        <f t="shared" si="610"/>
        <v/>
      </c>
      <c r="AST109" s="3" t="str">
        <f t="shared" si="611"/>
        <v/>
      </c>
      <c r="ASY109" s="3" t="str">
        <f t="shared" si="612"/>
        <v/>
      </c>
      <c r="ATD109" s="3" t="str">
        <f t="shared" si="613"/>
        <v/>
      </c>
      <c r="ATI109" s="3" t="str">
        <f t="shared" si="614"/>
        <v/>
      </c>
      <c r="ATN109" s="3" t="str">
        <f t="shared" si="615"/>
        <v/>
      </c>
      <c r="ATS109" s="3" t="str">
        <f t="shared" si="616"/>
        <v/>
      </c>
      <c r="ATX109" s="3" t="str">
        <f t="shared" si="617"/>
        <v/>
      </c>
      <c r="ATZ109" s="6">
        <v>33785</v>
      </c>
      <c r="AUA109" s="1">
        <v>5.4166999999999996</v>
      </c>
      <c r="AUB109" s="1">
        <v>256800</v>
      </c>
      <c r="AUC109" s="3">
        <f t="shared" si="618"/>
        <v>1391008.5599999998</v>
      </c>
      <c r="AUH109" s="3" t="str">
        <f t="shared" si="619"/>
        <v/>
      </c>
      <c r="AUM109" s="3" t="str">
        <f t="shared" si="620"/>
        <v/>
      </c>
      <c r="AUR109" s="3" t="str">
        <f t="shared" si="621"/>
        <v/>
      </c>
      <c r="AUW109" s="3" t="str">
        <f t="shared" si="622"/>
        <v/>
      </c>
      <c r="AVB109" s="3" t="str">
        <f t="shared" si="623"/>
        <v/>
      </c>
      <c r="AVG109" s="3" t="str">
        <f t="shared" si="624"/>
        <v/>
      </c>
      <c r="AVL109" s="3" t="str">
        <f t="shared" si="625"/>
        <v/>
      </c>
      <c r="AVQ109" s="3" t="str">
        <f t="shared" si="626"/>
        <v/>
      </c>
      <c r="AVV109" s="3" t="str">
        <f t="shared" si="627"/>
        <v/>
      </c>
      <c r="AWA109" s="3" t="str">
        <f t="shared" si="628"/>
        <v/>
      </c>
      <c r="AWF109" s="3" t="str">
        <f t="shared" si="629"/>
        <v/>
      </c>
      <c r="AWK109" s="3" t="str">
        <f t="shared" si="630"/>
        <v/>
      </c>
      <c r="AWP109" s="3" t="str">
        <f t="shared" si="631"/>
        <v/>
      </c>
      <c r="AWU109" s="3" t="str">
        <f t="shared" si="632"/>
        <v/>
      </c>
      <c r="AWZ109" s="3" t="str">
        <f t="shared" si="633"/>
        <v/>
      </c>
      <c r="AXE109" s="3" t="str">
        <f t="shared" si="634"/>
        <v/>
      </c>
      <c r="AXG109" s="6">
        <v>33785</v>
      </c>
      <c r="AXH109" s="1">
        <v>1.875</v>
      </c>
      <c r="AXI109" s="1">
        <v>12850000</v>
      </c>
      <c r="AXJ109" s="3">
        <f t="shared" si="635"/>
        <v>24093750</v>
      </c>
      <c r="AXO109" s="3" t="str">
        <f t="shared" si="636"/>
        <v/>
      </c>
      <c r="AXT109" s="3" t="str">
        <f t="shared" si="637"/>
        <v/>
      </c>
      <c r="AXY109" s="3" t="str">
        <f t="shared" si="638"/>
        <v/>
      </c>
      <c r="AYD109" s="3" t="str">
        <f t="shared" si="639"/>
        <v/>
      </c>
      <c r="AYI109" s="3" t="str">
        <f t="shared" si="640"/>
        <v/>
      </c>
      <c r="AYN109" s="3" t="str">
        <f t="shared" si="641"/>
        <v/>
      </c>
      <c r="AYP109" s="6">
        <v>33785</v>
      </c>
      <c r="AYQ109" s="1">
        <v>7.5</v>
      </c>
      <c r="AYR109" s="1">
        <v>754400</v>
      </c>
      <c r="AYS109" s="3">
        <f t="shared" si="642"/>
        <v>5658000</v>
      </c>
      <c r="AYX109" s="3" t="str">
        <f t="shared" si="643"/>
        <v/>
      </c>
      <c r="AZC109" s="3" t="str">
        <f t="shared" si="644"/>
        <v/>
      </c>
      <c r="AZH109" s="3" t="str">
        <f t="shared" si="645"/>
        <v/>
      </c>
      <c r="AZM109" s="3" t="str">
        <f t="shared" si="646"/>
        <v/>
      </c>
      <c r="AZR109" s="3" t="str">
        <f t="shared" si="647"/>
        <v/>
      </c>
      <c r="AZW109" s="3" t="str">
        <f t="shared" si="648"/>
        <v/>
      </c>
      <c r="BAB109" s="3" t="str">
        <f t="shared" si="649"/>
        <v/>
      </c>
      <c r="BAG109" s="3" t="str">
        <f t="shared" si="650"/>
        <v/>
      </c>
      <c r="BAL109" s="3" t="str">
        <f t="shared" si="651"/>
        <v/>
      </c>
      <c r="BAQ109" s="3" t="str">
        <f t="shared" si="652"/>
        <v/>
      </c>
      <c r="BAV109" s="3" t="str">
        <f t="shared" si="653"/>
        <v/>
      </c>
      <c r="BBA109" s="3" t="str">
        <f t="shared" si="654"/>
        <v/>
      </c>
      <c r="BBF109" s="3" t="str">
        <f t="shared" si="655"/>
        <v/>
      </c>
      <c r="BBK109" s="3" t="str">
        <f t="shared" si="656"/>
        <v/>
      </c>
      <c r="BBP109" s="3" t="str">
        <f t="shared" si="657"/>
        <v/>
      </c>
      <c r="BBU109" s="3" t="str">
        <f t="shared" si="658"/>
        <v/>
      </c>
      <c r="BBZ109" s="3" t="str">
        <f t="shared" si="659"/>
        <v/>
      </c>
      <c r="BCE109" s="3" t="str">
        <f t="shared" si="660"/>
        <v/>
      </c>
      <c r="BCJ109" s="3" t="str">
        <f t="shared" si="661"/>
        <v/>
      </c>
      <c r="BCO109" s="3" t="str">
        <f t="shared" si="662"/>
        <v/>
      </c>
      <c r="BCT109" s="3" t="str">
        <f t="shared" si="663"/>
        <v/>
      </c>
      <c r="BCY109" s="3" t="str">
        <f t="shared" si="664"/>
        <v/>
      </c>
      <c r="BDD109" s="3" t="str">
        <f t="shared" si="665"/>
        <v/>
      </c>
      <c r="BDI109" s="3" t="str">
        <f t="shared" si="666"/>
        <v/>
      </c>
      <c r="BDN109" s="3" t="str">
        <f t="shared" si="667"/>
        <v/>
      </c>
      <c r="BDS109" s="3" t="str">
        <f t="shared" si="668"/>
        <v/>
      </c>
      <c r="BDX109" s="3" t="str">
        <f t="shared" si="669"/>
        <v/>
      </c>
      <c r="BDZ109" s="6">
        <v>33785</v>
      </c>
      <c r="BEA109" s="1">
        <v>2.0625</v>
      </c>
      <c r="BEB109" s="1">
        <v>14818600</v>
      </c>
      <c r="BEC109" s="3">
        <f t="shared" si="670"/>
        <v>30563362.5</v>
      </c>
      <c r="BEH109" s="3" t="str">
        <f t="shared" si="671"/>
        <v/>
      </c>
      <c r="BEM109" s="3" t="str">
        <f t="shared" si="672"/>
        <v/>
      </c>
      <c r="BER109" s="3" t="str">
        <f t="shared" si="673"/>
        <v/>
      </c>
      <c r="BET109" s="6">
        <v>33785</v>
      </c>
      <c r="BEU109" s="1">
        <v>1.3056000000000001</v>
      </c>
      <c r="BEV109" s="1">
        <v>28305900</v>
      </c>
      <c r="BEW109" s="3">
        <f t="shared" si="674"/>
        <v>36956183.039999999</v>
      </c>
      <c r="BEY109" s="6">
        <v>33785</v>
      </c>
      <c r="BEZ109" s="1">
        <v>1.9258999999999999</v>
      </c>
      <c r="BFA109" s="1">
        <v>4579200</v>
      </c>
      <c r="BFB109" s="3">
        <f t="shared" si="675"/>
        <v>8819081.2799999993</v>
      </c>
      <c r="BFG109" s="3" t="str">
        <f t="shared" si="676"/>
        <v/>
      </c>
      <c r="BFL109" s="3" t="str">
        <f t="shared" si="677"/>
        <v/>
      </c>
      <c r="BFQ109" s="3" t="str">
        <f t="shared" si="678"/>
        <v/>
      </c>
      <c r="BFS109" s="6">
        <v>33785</v>
      </c>
      <c r="BFT109" s="1">
        <v>0.66639999999999999</v>
      </c>
      <c r="BFU109" s="1">
        <v>41761000</v>
      </c>
      <c r="BFV109" s="3">
        <f t="shared" si="679"/>
        <v>27829530.399999999</v>
      </c>
      <c r="BGA109" s="3" t="str">
        <f t="shared" si="680"/>
        <v/>
      </c>
      <c r="BGF109" s="3" t="str">
        <f t="shared" si="681"/>
        <v/>
      </c>
      <c r="BGK109" s="3" t="str">
        <f t="shared" si="682"/>
        <v/>
      </c>
      <c r="BGM109" s="6">
        <v>33785</v>
      </c>
      <c r="BGN109" s="1">
        <v>4.75</v>
      </c>
      <c r="BGO109" s="1">
        <v>4262000</v>
      </c>
      <c r="BGP109" s="3">
        <f t="shared" si="683"/>
        <v>20244500</v>
      </c>
      <c r="BGR109" s="6">
        <v>33785</v>
      </c>
      <c r="BGS109" s="1">
        <v>0.95830000000000004</v>
      </c>
      <c r="BGT109" s="1">
        <v>1568400</v>
      </c>
      <c r="BGU109" s="3">
        <f t="shared" si="684"/>
        <v>1502997.72</v>
      </c>
      <c r="BGZ109" s="3" t="str">
        <f t="shared" si="685"/>
        <v/>
      </c>
      <c r="BHE109" s="3" t="str">
        <f t="shared" si="686"/>
        <v/>
      </c>
      <c r="BHJ109" s="3" t="str">
        <f t="shared" si="687"/>
        <v/>
      </c>
      <c r="BHO109" s="3" t="str">
        <f t="shared" si="688"/>
        <v/>
      </c>
      <c r="BHQ109" s="6">
        <v>33785</v>
      </c>
      <c r="BHR109" s="1">
        <v>1.7179</v>
      </c>
      <c r="BHS109" s="1">
        <v>45160000</v>
      </c>
      <c r="BHT109" s="3">
        <f t="shared" si="689"/>
        <v>77580364</v>
      </c>
      <c r="BHV109" s="6">
        <v>33785</v>
      </c>
      <c r="BHW109" s="1">
        <v>2.75</v>
      </c>
      <c r="BHX109" s="1">
        <v>6447540</v>
      </c>
      <c r="BHY109" s="3">
        <f t="shared" si="690"/>
        <v>17730735</v>
      </c>
      <c r="BID109" s="3" t="str">
        <f t="shared" si="691"/>
        <v/>
      </c>
      <c r="BII109" s="3" t="str">
        <f t="shared" si="692"/>
        <v/>
      </c>
      <c r="BIK109" s="6">
        <v>33785</v>
      </c>
      <c r="BIL109" s="1">
        <v>1.4582999999999999</v>
      </c>
      <c r="BIM109" s="1">
        <v>36721200</v>
      </c>
      <c r="BIN109" s="3">
        <f t="shared" si="693"/>
        <v>53550525.960000001</v>
      </c>
      <c r="BIP109" s="6">
        <v>33785</v>
      </c>
      <c r="BIQ109" s="1">
        <v>5.1111000000000004</v>
      </c>
      <c r="BIR109" s="1">
        <v>355934250</v>
      </c>
      <c r="BIS109" s="3">
        <f t="shared" si="694"/>
        <v>1819215545.1750002</v>
      </c>
      <c r="BIU109" s="6">
        <v>33785</v>
      </c>
      <c r="BIV109" s="1">
        <v>4.5278</v>
      </c>
      <c r="BIW109" s="1">
        <v>59281200</v>
      </c>
      <c r="BIX109" s="3">
        <f t="shared" si="695"/>
        <v>268413417.36000001</v>
      </c>
      <c r="BJC109" s="3" t="str">
        <f t="shared" si="696"/>
        <v/>
      </c>
      <c r="BJH109" s="3" t="str">
        <f t="shared" si="697"/>
        <v/>
      </c>
      <c r="BJJ109" s="6">
        <v>33785</v>
      </c>
      <c r="BJK109" s="1">
        <v>7</v>
      </c>
      <c r="BJL109" s="1">
        <v>23645200</v>
      </c>
      <c r="BJM109" s="3">
        <f t="shared" si="698"/>
        <v>165516400</v>
      </c>
      <c r="BJR109" s="3" t="str">
        <f t="shared" si="699"/>
        <v/>
      </c>
      <c r="BJT109" s="6">
        <v>33785</v>
      </c>
      <c r="BJU109" s="1">
        <v>4.375</v>
      </c>
      <c r="BJV109" s="1">
        <v>145415200</v>
      </c>
      <c r="BJW109" s="3">
        <f t="shared" si="700"/>
        <v>636191500</v>
      </c>
      <c r="BKB109" s="3" t="str">
        <f t="shared" si="701"/>
        <v/>
      </c>
      <c r="BKG109" s="3" t="str">
        <f t="shared" si="702"/>
        <v/>
      </c>
      <c r="BKI109" s="6">
        <v>33785</v>
      </c>
      <c r="BKJ109" s="1">
        <v>1.3125</v>
      </c>
      <c r="BKK109" s="1">
        <v>86209600</v>
      </c>
      <c r="BKL109" s="3">
        <f t="shared" si="703"/>
        <v>113150100</v>
      </c>
      <c r="BKQ109" s="3" t="str">
        <f t="shared" si="704"/>
        <v/>
      </c>
      <c r="BKV109" s="3" t="str">
        <f t="shared" si="705"/>
        <v/>
      </c>
      <c r="BKX109" s="6">
        <v>33785</v>
      </c>
      <c r="BKY109" s="1">
        <v>11.343999999999999</v>
      </c>
      <c r="BKZ109" s="1">
        <v>26862800</v>
      </c>
      <c r="BLA109" s="3">
        <f t="shared" si="706"/>
        <v>304731603.19999999</v>
      </c>
      <c r="BLC109" s="6">
        <v>33785</v>
      </c>
      <c r="BLD109" s="1">
        <v>2.1875</v>
      </c>
      <c r="BLE109" s="1">
        <v>25560800</v>
      </c>
      <c r="BLF109" s="3">
        <f t="shared" si="707"/>
        <v>55914250</v>
      </c>
      <c r="BLK109" s="3" t="str">
        <f t="shared" si="708"/>
        <v/>
      </c>
      <c r="BLM109" s="6">
        <v>33785</v>
      </c>
      <c r="BLN109" s="1">
        <v>1.5104</v>
      </c>
      <c r="BLO109" s="1">
        <v>196455600</v>
      </c>
      <c r="BLP109" s="3">
        <f t="shared" si="709"/>
        <v>296726538.24000001</v>
      </c>
      <c r="BLR109" s="6">
        <v>33785</v>
      </c>
      <c r="BLS109" s="1">
        <v>4.75</v>
      </c>
      <c r="BLT109" s="1">
        <v>162840800</v>
      </c>
      <c r="BLU109" s="3">
        <f t="shared" si="710"/>
        <v>773493800</v>
      </c>
      <c r="BLZ109" s="3" t="str">
        <f t="shared" si="711"/>
        <v/>
      </c>
      <c r="BME109" s="3" t="str">
        <f t="shared" si="712"/>
        <v/>
      </c>
      <c r="BMJ109" s="3" t="str">
        <f t="shared" si="713"/>
        <v/>
      </c>
      <c r="BML109" s="6">
        <v>33785</v>
      </c>
      <c r="BMM109" s="1">
        <v>2.75</v>
      </c>
      <c r="BMN109" s="1">
        <v>39071700</v>
      </c>
      <c r="BMO109" s="3">
        <f t="shared" si="714"/>
        <v>107447175</v>
      </c>
      <c r="BMQ109" s="6">
        <v>33785</v>
      </c>
      <c r="BMR109" s="1">
        <v>2.4375</v>
      </c>
      <c r="BMS109" s="1">
        <v>20480600</v>
      </c>
      <c r="BMT109" s="3">
        <f t="shared" si="715"/>
        <v>49921462.5</v>
      </c>
      <c r="BMY109" s="3" t="str">
        <f t="shared" si="716"/>
        <v/>
      </c>
      <c r="BND109" s="3" t="str">
        <f t="shared" si="717"/>
        <v/>
      </c>
      <c r="BNF109" s="6">
        <v>33785</v>
      </c>
      <c r="BNG109" s="1">
        <v>32.25</v>
      </c>
      <c r="BNH109" s="1">
        <v>26325600</v>
      </c>
      <c r="BNI109" s="3">
        <f t="shared" si="718"/>
        <v>849000600</v>
      </c>
      <c r="BNN109" s="3" t="str">
        <f t="shared" si="719"/>
        <v/>
      </c>
      <c r="BNP109" s="6">
        <v>33785</v>
      </c>
      <c r="BNQ109" s="1">
        <v>2.6389</v>
      </c>
      <c r="BNR109" s="1">
        <v>36275850</v>
      </c>
      <c r="BNS109" s="3">
        <f t="shared" si="720"/>
        <v>95728340.564999998</v>
      </c>
      <c r="BNX109" s="3" t="str">
        <f t="shared" si="721"/>
        <v/>
      </c>
      <c r="BNZ109" s="6">
        <v>33785</v>
      </c>
      <c r="BOA109" s="1">
        <v>2.9687999999999999</v>
      </c>
      <c r="BOB109" s="1">
        <v>128248000</v>
      </c>
      <c r="BOC109" s="3">
        <f t="shared" si="722"/>
        <v>380742662.39999998</v>
      </c>
      <c r="BOH109" s="3" t="str">
        <f t="shared" si="723"/>
        <v/>
      </c>
      <c r="BOJ109" s="6">
        <v>33785</v>
      </c>
      <c r="BOK109" s="1">
        <v>3.0503999999999998</v>
      </c>
      <c r="BOL109" s="1">
        <v>392791200</v>
      </c>
      <c r="BOM109" s="3">
        <f t="shared" si="724"/>
        <v>1198170276.48</v>
      </c>
      <c r="BOR109" s="3" t="str">
        <f t="shared" si="725"/>
        <v/>
      </c>
      <c r="BOW109" s="3" t="str">
        <f t="shared" si="726"/>
        <v/>
      </c>
      <c r="BPB109" s="3" t="str">
        <f t="shared" si="727"/>
        <v/>
      </c>
      <c r="BPG109" s="3" t="str">
        <f t="shared" si="728"/>
        <v/>
      </c>
      <c r="BPI109" s="6">
        <v>33785</v>
      </c>
      <c r="BPJ109" s="1">
        <v>0.77370000000000005</v>
      </c>
      <c r="BPK109" s="1">
        <v>382068900</v>
      </c>
      <c r="BPL109" s="3">
        <f t="shared" si="729"/>
        <v>295606707.93000001</v>
      </c>
      <c r="BPQ109" s="3" t="str">
        <f t="shared" si="730"/>
        <v/>
      </c>
      <c r="BPS109" s="6">
        <v>33785</v>
      </c>
      <c r="BPT109" s="1">
        <v>0.625</v>
      </c>
      <c r="BPU109" s="1">
        <v>630329600</v>
      </c>
      <c r="BPV109" s="3">
        <f t="shared" si="731"/>
        <v>393956000</v>
      </c>
      <c r="BQA109" s="3" t="str">
        <f t="shared" si="732"/>
        <v/>
      </c>
      <c r="BQF109" s="3" t="str">
        <f t="shared" si="733"/>
        <v/>
      </c>
      <c r="BQK109" s="3" t="str">
        <f t="shared" si="734"/>
        <v/>
      </c>
      <c r="BQM109" s="6">
        <v>33785</v>
      </c>
      <c r="BQN109" s="1">
        <v>2.8795999999999999</v>
      </c>
      <c r="BQO109" s="1">
        <v>671120448</v>
      </c>
      <c r="BQP109" s="3">
        <f t="shared" si="735"/>
        <v>1932558442.0608001</v>
      </c>
      <c r="BQU109" s="3" t="str">
        <f t="shared" si="736"/>
        <v/>
      </c>
      <c r="BQW109" s="6">
        <v>33785</v>
      </c>
      <c r="BQX109" s="1">
        <v>0.38279999999999997</v>
      </c>
      <c r="BQY109" s="1">
        <v>122460800</v>
      </c>
      <c r="BQZ109" s="3">
        <f t="shared" si="737"/>
        <v>46877994.239999995</v>
      </c>
      <c r="BRE109" s="3" t="str">
        <f t="shared" si="738"/>
        <v/>
      </c>
      <c r="BRG109" s="6">
        <v>33785</v>
      </c>
      <c r="BRH109" s="1">
        <v>0.65280000000000005</v>
      </c>
      <c r="BRI109" s="1">
        <v>4614213600</v>
      </c>
      <c r="BRJ109" s="3">
        <f t="shared" si="739"/>
        <v>3012158638.0800004</v>
      </c>
      <c r="BRL109" s="6">
        <v>33785</v>
      </c>
      <c r="BRM109" s="1">
        <v>1.7890999999999999</v>
      </c>
      <c r="BRN109" s="1">
        <v>4359980800</v>
      </c>
      <c r="BRO109" s="3">
        <f t="shared" si="740"/>
        <v>7800441649.2799997</v>
      </c>
      <c r="BRQ109" s="6">
        <v>33785</v>
      </c>
      <c r="BRR109" s="1">
        <v>0.37959999999999999</v>
      </c>
      <c r="BRS109" s="1">
        <v>2419247250</v>
      </c>
      <c r="BRT109" s="3">
        <f t="shared" si="741"/>
        <v>918346256.10000002</v>
      </c>
      <c r="BRV109" s="6">
        <v>33785</v>
      </c>
      <c r="BRW109" s="1">
        <v>16.75</v>
      </c>
      <c r="BRX109" s="1">
        <v>111038800</v>
      </c>
      <c r="BRY109" s="3">
        <f t="shared" si="742"/>
        <v>1859899900</v>
      </c>
      <c r="BSD109" s="3" t="str">
        <f t="shared" si="743"/>
        <v/>
      </c>
      <c r="BSF109" s="6">
        <v>33785</v>
      </c>
      <c r="BSG109" s="1">
        <v>4.75</v>
      </c>
      <c r="BSH109" s="1">
        <v>128201600</v>
      </c>
      <c r="BSI109" s="3">
        <f t="shared" si="744"/>
        <v>608957600</v>
      </c>
      <c r="BSN109" s="3" t="str">
        <f t="shared" si="745"/>
        <v/>
      </c>
      <c r="BSS109" s="3" t="str">
        <f t="shared" si="746"/>
        <v/>
      </c>
      <c r="BSU109" s="6">
        <v>33785</v>
      </c>
      <c r="BSV109" s="1">
        <v>1.7143000000000002</v>
      </c>
      <c r="BSW109" s="1">
        <v>2871699600</v>
      </c>
      <c r="BSX109" s="3">
        <f t="shared" si="747"/>
        <v>4922954624.2800007</v>
      </c>
    </row>
    <row r="110" spans="5:1020 1025:1870" x14ac:dyDescent="0.2">
      <c r="E110" s="3" t="str">
        <f t="shared" si="374"/>
        <v/>
      </c>
      <c r="J110" s="3" t="str">
        <f t="shared" si="375"/>
        <v/>
      </c>
      <c r="O110" s="3" t="str">
        <f t="shared" si="376"/>
        <v/>
      </c>
      <c r="T110" s="3" t="str">
        <f t="shared" si="377"/>
        <v/>
      </c>
      <c r="Y110" s="3" t="str">
        <f t="shared" si="378"/>
        <v/>
      </c>
      <c r="AD110" s="3" t="str">
        <f t="shared" si="379"/>
        <v/>
      </c>
      <c r="AI110" s="3" t="str">
        <f t="shared" si="380"/>
        <v/>
      </c>
      <c r="AN110" s="3" t="str">
        <f t="shared" si="381"/>
        <v/>
      </c>
      <c r="AS110" s="3" t="str">
        <f t="shared" si="382"/>
        <v/>
      </c>
      <c r="AX110" s="3" t="str">
        <f t="shared" si="383"/>
        <v/>
      </c>
      <c r="BC110" s="3" t="str">
        <f t="shared" si="384"/>
        <v/>
      </c>
      <c r="BH110" s="3" t="str">
        <f t="shared" si="385"/>
        <v/>
      </c>
      <c r="BM110" s="3" t="str">
        <f t="shared" si="386"/>
        <v/>
      </c>
      <c r="BR110" s="3" t="str">
        <f t="shared" si="387"/>
        <v/>
      </c>
      <c r="BW110" s="3" t="str">
        <f t="shared" si="388"/>
        <v/>
      </c>
      <c r="CB110" s="3" t="str">
        <f t="shared" si="389"/>
        <v/>
      </c>
      <c r="CG110" s="3" t="str">
        <f t="shared" si="390"/>
        <v/>
      </c>
      <c r="CL110" s="3" t="str">
        <f t="shared" si="391"/>
        <v/>
      </c>
      <c r="CQ110" s="3" t="str">
        <f t="shared" si="392"/>
        <v/>
      </c>
      <c r="CV110" s="3" t="str">
        <f t="shared" si="393"/>
        <v/>
      </c>
      <c r="DA110" s="3" t="str">
        <f t="shared" si="394"/>
        <v/>
      </c>
      <c r="DF110" s="3" t="str">
        <f t="shared" si="395"/>
        <v/>
      </c>
      <c r="DK110" s="3" t="str">
        <f t="shared" si="396"/>
        <v/>
      </c>
      <c r="DP110" s="3" t="str">
        <f t="shared" si="397"/>
        <v/>
      </c>
      <c r="DU110" s="3" t="str">
        <f t="shared" si="398"/>
        <v/>
      </c>
      <c r="DZ110" s="3" t="str">
        <f t="shared" si="399"/>
        <v/>
      </c>
      <c r="EE110" s="3" t="str">
        <f t="shared" si="400"/>
        <v/>
      </c>
      <c r="EG110" s="6">
        <v>33694</v>
      </c>
      <c r="EH110" s="1">
        <v>3719.9992999999999</v>
      </c>
      <c r="EI110" s="1">
        <v>27421</v>
      </c>
      <c r="EJ110" s="3">
        <f t="shared" si="401"/>
        <v>102006100.8053</v>
      </c>
      <c r="EO110" s="3" t="str">
        <f t="shared" si="402"/>
        <v/>
      </c>
      <c r="ET110" s="3" t="str">
        <f t="shared" si="403"/>
        <v/>
      </c>
      <c r="EY110" s="3" t="str">
        <f t="shared" si="404"/>
        <v/>
      </c>
      <c r="FD110" s="3" t="str">
        <f t="shared" si="405"/>
        <v/>
      </c>
      <c r="FI110" s="3" t="str">
        <f t="shared" si="406"/>
        <v/>
      </c>
      <c r="FN110" s="3" t="str">
        <f t="shared" si="407"/>
        <v/>
      </c>
      <c r="FS110" s="3" t="str">
        <f t="shared" si="408"/>
        <v/>
      </c>
      <c r="FX110" s="3" t="str">
        <f t="shared" si="409"/>
        <v/>
      </c>
      <c r="GC110" s="3" t="str">
        <f t="shared" si="410"/>
        <v/>
      </c>
      <c r="GH110" s="3" t="str">
        <f t="shared" si="411"/>
        <v/>
      </c>
      <c r="GM110" s="3" t="str">
        <f t="shared" si="412"/>
        <v/>
      </c>
      <c r="GR110" s="3" t="str">
        <f t="shared" si="413"/>
        <v/>
      </c>
      <c r="GW110" s="3" t="str">
        <f t="shared" si="414"/>
        <v/>
      </c>
      <c r="HB110" s="3" t="str">
        <f t="shared" si="415"/>
        <v/>
      </c>
      <c r="HG110" s="3" t="str">
        <f t="shared" si="416"/>
        <v/>
      </c>
      <c r="HL110" s="3" t="str">
        <f t="shared" si="417"/>
        <v/>
      </c>
      <c r="HQ110" s="3" t="str">
        <f t="shared" si="418"/>
        <v/>
      </c>
      <c r="HV110" s="3" t="str">
        <f t="shared" si="419"/>
        <v/>
      </c>
      <c r="IA110" s="3" t="str">
        <f t="shared" si="420"/>
        <v/>
      </c>
      <c r="IF110" s="3" t="str">
        <f t="shared" si="421"/>
        <v/>
      </c>
      <c r="IK110" s="3" t="str">
        <f t="shared" si="422"/>
        <v/>
      </c>
      <c r="IP110" s="3" t="str">
        <f t="shared" si="423"/>
        <v/>
      </c>
      <c r="IU110" s="3" t="str">
        <f t="shared" si="424"/>
        <v/>
      </c>
      <c r="IZ110" s="3" t="str">
        <f t="shared" si="425"/>
        <v/>
      </c>
      <c r="JE110" s="3" t="str">
        <f t="shared" si="426"/>
        <v/>
      </c>
      <c r="JJ110" s="3" t="str">
        <f t="shared" si="427"/>
        <v/>
      </c>
      <c r="JO110" s="3" t="str">
        <f t="shared" si="428"/>
        <v/>
      </c>
      <c r="JT110" s="3" t="str">
        <f t="shared" si="429"/>
        <v/>
      </c>
      <c r="JY110" s="3" t="str">
        <f t="shared" si="430"/>
        <v/>
      </c>
      <c r="KA110" s="6"/>
      <c r="KD110" s="3" t="str">
        <f t="shared" si="431"/>
        <v/>
      </c>
      <c r="KI110" s="3" t="str">
        <f t="shared" si="432"/>
        <v/>
      </c>
      <c r="KN110" s="3" t="str">
        <f t="shared" si="433"/>
        <v/>
      </c>
      <c r="KS110" s="3" t="str">
        <f t="shared" si="434"/>
        <v/>
      </c>
      <c r="KX110" s="3" t="str">
        <f t="shared" si="435"/>
        <v/>
      </c>
      <c r="LC110" s="3" t="str">
        <f t="shared" si="436"/>
        <v/>
      </c>
      <c r="LH110" s="3" t="str">
        <f t="shared" si="437"/>
        <v/>
      </c>
      <c r="LM110" s="3" t="str">
        <f t="shared" si="438"/>
        <v/>
      </c>
      <c r="LR110" s="3" t="str">
        <f t="shared" si="439"/>
        <v/>
      </c>
      <c r="LW110" s="3" t="str">
        <f t="shared" si="440"/>
        <v/>
      </c>
      <c r="MB110" s="3" t="str">
        <f t="shared" si="441"/>
        <v/>
      </c>
      <c r="MG110" s="3" t="str">
        <f t="shared" si="442"/>
        <v/>
      </c>
      <c r="ML110" s="3" t="str">
        <f t="shared" si="443"/>
        <v/>
      </c>
      <c r="MQ110" s="3" t="str">
        <f t="shared" si="444"/>
        <v/>
      </c>
      <c r="MV110" s="3" t="str">
        <f t="shared" si="445"/>
        <v/>
      </c>
      <c r="NA110" s="3" t="str">
        <f t="shared" si="446"/>
        <v/>
      </c>
      <c r="NF110" s="3" t="str">
        <f t="shared" si="447"/>
        <v/>
      </c>
      <c r="NK110" s="3" t="str">
        <f t="shared" si="448"/>
        <v/>
      </c>
      <c r="NP110" s="3" t="str">
        <f t="shared" si="449"/>
        <v/>
      </c>
      <c r="NU110" s="3" t="str">
        <f t="shared" si="450"/>
        <v/>
      </c>
      <c r="NZ110" s="3" t="str">
        <f t="shared" si="451"/>
        <v/>
      </c>
      <c r="OB110" s="6">
        <v>33694</v>
      </c>
      <c r="OC110" s="1">
        <v>10.75</v>
      </c>
      <c r="OD110" s="1">
        <v>409800</v>
      </c>
      <c r="OE110" s="3">
        <f t="shared" si="452"/>
        <v>4405350</v>
      </c>
      <c r="OJ110" s="3" t="str">
        <f t="shared" si="453"/>
        <v/>
      </c>
      <c r="OO110" s="3" t="str">
        <f t="shared" si="454"/>
        <v/>
      </c>
      <c r="OT110" s="3" t="str">
        <f t="shared" si="455"/>
        <v/>
      </c>
      <c r="OY110" s="3" t="str">
        <f t="shared" si="456"/>
        <v/>
      </c>
      <c r="PD110" s="3" t="str">
        <f t="shared" si="457"/>
        <v/>
      </c>
      <c r="PI110" s="3" t="str">
        <f t="shared" si="458"/>
        <v/>
      </c>
      <c r="PN110" s="3" t="str">
        <f t="shared" si="459"/>
        <v/>
      </c>
      <c r="PS110" s="3" t="str">
        <f t="shared" si="460"/>
        <v/>
      </c>
      <c r="PX110" s="3" t="str">
        <f t="shared" si="461"/>
        <v/>
      </c>
      <c r="QC110" s="3" t="str">
        <f t="shared" si="462"/>
        <v/>
      </c>
      <c r="QE110" s="6">
        <v>33694</v>
      </c>
      <c r="QF110" s="1">
        <v>6.875</v>
      </c>
      <c r="QG110" s="1">
        <v>855000</v>
      </c>
      <c r="QH110" s="3">
        <f t="shared" si="463"/>
        <v>5878125</v>
      </c>
      <c r="QM110" s="3" t="str">
        <f t="shared" si="464"/>
        <v/>
      </c>
      <c r="QR110" s="3" t="str">
        <f t="shared" si="465"/>
        <v/>
      </c>
      <c r="QW110" s="3" t="str">
        <f t="shared" si="466"/>
        <v/>
      </c>
      <c r="RB110" s="3" t="str">
        <f t="shared" si="467"/>
        <v/>
      </c>
      <c r="RG110" s="3" t="str">
        <f t="shared" si="468"/>
        <v/>
      </c>
      <c r="RL110" s="3" t="str">
        <f t="shared" si="469"/>
        <v/>
      </c>
      <c r="RQ110" s="3" t="str">
        <f t="shared" si="470"/>
        <v/>
      </c>
      <c r="RV110" s="3" t="str">
        <f t="shared" si="471"/>
        <v/>
      </c>
      <c r="SA110" s="3" t="str">
        <f t="shared" si="472"/>
        <v/>
      </c>
      <c r="SF110" s="3" t="str">
        <f t="shared" si="473"/>
        <v/>
      </c>
      <c r="SK110" s="3" t="str">
        <f t="shared" si="474"/>
        <v/>
      </c>
      <c r="SP110" s="3" t="str">
        <f t="shared" si="475"/>
        <v/>
      </c>
      <c r="SU110" s="3" t="str">
        <f t="shared" si="476"/>
        <v/>
      </c>
      <c r="SZ110" s="3" t="str">
        <f t="shared" si="477"/>
        <v/>
      </c>
      <c r="TE110" s="3" t="str">
        <f t="shared" si="478"/>
        <v/>
      </c>
      <c r="TJ110" s="3" t="str">
        <f t="shared" si="479"/>
        <v/>
      </c>
      <c r="TO110" s="3" t="str">
        <f t="shared" si="480"/>
        <v/>
      </c>
      <c r="TT110" s="3" t="str">
        <f t="shared" si="481"/>
        <v/>
      </c>
      <c r="TY110" s="3" t="str">
        <f t="shared" si="482"/>
        <v/>
      </c>
      <c r="UD110" s="3" t="str">
        <f t="shared" si="483"/>
        <v/>
      </c>
      <c r="UI110" s="3" t="str">
        <f t="shared" si="484"/>
        <v/>
      </c>
      <c r="UN110" s="3" t="str">
        <f t="shared" si="485"/>
        <v/>
      </c>
      <c r="US110" s="3" t="str">
        <f t="shared" si="486"/>
        <v/>
      </c>
      <c r="UX110" s="3" t="str">
        <f t="shared" si="487"/>
        <v/>
      </c>
      <c r="VC110" s="3" t="str">
        <f t="shared" si="488"/>
        <v/>
      </c>
      <c r="VH110" s="3" t="str">
        <f t="shared" si="489"/>
        <v/>
      </c>
      <c r="VM110" s="3" t="str">
        <f t="shared" si="490"/>
        <v/>
      </c>
      <c r="VO110" s="6">
        <v>33694</v>
      </c>
      <c r="VP110" s="1">
        <v>1484.375</v>
      </c>
      <c r="VQ110" s="1">
        <v>16930</v>
      </c>
      <c r="VR110" s="3">
        <f t="shared" si="491"/>
        <v>25130468.75</v>
      </c>
      <c r="VW110" s="3" t="str">
        <f t="shared" si="492"/>
        <v/>
      </c>
      <c r="WB110" s="3" t="str">
        <f t="shared" si="493"/>
        <v/>
      </c>
      <c r="WG110" s="3" t="str">
        <f t="shared" si="494"/>
        <v/>
      </c>
      <c r="WL110" s="3" t="str">
        <f t="shared" si="495"/>
        <v/>
      </c>
      <c r="WQ110" s="3" t="str">
        <f t="shared" si="496"/>
        <v/>
      </c>
      <c r="WV110" s="3" t="str">
        <f t="shared" si="497"/>
        <v/>
      </c>
      <c r="XA110" s="3" t="str">
        <f t="shared" si="498"/>
        <v/>
      </c>
      <c r="XF110" s="3" t="str">
        <f t="shared" si="499"/>
        <v/>
      </c>
      <c r="XK110" s="3" t="str">
        <f t="shared" si="500"/>
        <v/>
      </c>
      <c r="XP110" s="3" t="str">
        <f t="shared" si="501"/>
        <v/>
      </c>
      <c r="XU110" s="3" t="str">
        <f t="shared" si="502"/>
        <v/>
      </c>
      <c r="XW110" s="6"/>
      <c r="XZ110" s="3" t="str">
        <f t="shared" si="503"/>
        <v/>
      </c>
      <c r="YE110" s="3" t="str">
        <f t="shared" si="504"/>
        <v/>
      </c>
      <c r="YJ110" s="3" t="str">
        <f t="shared" si="505"/>
        <v/>
      </c>
      <c r="YO110" s="3" t="str">
        <f t="shared" si="506"/>
        <v/>
      </c>
      <c r="YT110" s="3" t="str">
        <f t="shared" si="507"/>
        <v/>
      </c>
      <c r="YY110" s="3" t="str">
        <f t="shared" si="508"/>
        <v/>
      </c>
      <c r="ZD110" s="3" t="str">
        <f t="shared" si="509"/>
        <v/>
      </c>
      <c r="ZI110" s="3" t="str">
        <f t="shared" si="510"/>
        <v/>
      </c>
      <c r="ZN110" s="3" t="str">
        <f t="shared" si="511"/>
        <v/>
      </c>
      <c r="ZS110" s="3" t="str">
        <f t="shared" si="512"/>
        <v/>
      </c>
      <c r="ZX110" s="3" t="str">
        <f t="shared" si="513"/>
        <v/>
      </c>
      <c r="AAC110" s="3" t="str">
        <f t="shared" si="514"/>
        <v/>
      </c>
      <c r="AAH110" s="3" t="str">
        <f t="shared" si="515"/>
        <v/>
      </c>
      <c r="AAM110" s="3" t="str">
        <f t="shared" si="516"/>
        <v/>
      </c>
      <c r="AAR110" s="3" t="str">
        <f t="shared" si="517"/>
        <v/>
      </c>
      <c r="AAW110" s="3" t="str">
        <f t="shared" si="518"/>
        <v/>
      </c>
      <c r="ABB110" s="3" t="str">
        <f t="shared" si="519"/>
        <v/>
      </c>
      <c r="ABG110" s="3" t="str">
        <f t="shared" si="520"/>
        <v/>
      </c>
      <c r="ABL110" s="3" t="str">
        <f t="shared" si="521"/>
        <v/>
      </c>
      <c r="ABQ110" s="3" t="str">
        <f t="shared" si="522"/>
        <v/>
      </c>
      <c r="ABV110" s="3" t="str">
        <f t="shared" si="523"/>
        <v/>
      </c>
      <c r="ACA110" s="3" t="str">
        <f t="shared" si="524"/>
        <v/>
      </c>
      <c r="ACF110" s="3" t="str">
        <f t="shared" si="525"/>
        <v/>
      </c>
      <c r="ACK110" s="3" t="str">
        <f t="shared" si="526"/>
        <v/>
      </c>
      <c r="ACP110" s="3" t="str">
        <f t="shared" si="527"/>
        <v/>
      </c>
      <c r="ACU110" s="3" t="str">
        <f t="shared" si="528"/>
        <v/>
      </c>
      <c r="ACZ110" s="3" t="str">
        <f t="shared" si="529"/>
        <v/>
      </c>
      <c r="ADB110" s="6">
        <v>33694</v>
      </c>
      <c r="ADC110" s="1">
        <v>7</v>
      </c>
      <c r="ADD110" s="1">
        <v>1810600</v>
      </c>
      <c r="ADE110" s="3">
        <f t="shared" si="530"/>
        <v>12674200</v>
      </c>
      <c r="ADJ110" s="3" t="str">
        <f t="shared" si="531"/>
        <v/>
      </c>
      <c r="ADO110" s="3" t="str">
        <f t="shared" si="532"/>
        <v/>
      </c>
      <c r="ADT110" s="3" t="str">
        <f t="shared" si="533"/>
        <v/>
      </c>
      <c r="ADY110" s="3" t="str">
        <f t="shared" si="534"/>
        <v/>
      </c>
      <c r="AED110" s="3" t="str">
        <f t="shared" si="535"/>
        <v/>
      </c>
      <c r="AEI110" s="3" t="str">
        <f t="shared" si="536"/>
        <v/>
      </c>
      <c r="AEN110" s="3" t="str">
        <f t="shared" si="537"/>
        <v/>
      </c>
      <c r="AES110" s="3" t="str">
        <f t="shared" si="538"/>
        <v/>
      </c>
      <c r="AEX110" s="3" t="str">
        <f t="shared" si="539"/>
        <v/>
      </c>
      <c r="AFC110" s="3" t="str">
        <f t="shared" si="540"/>
        <v/>
      </c>
      <c r="AFH110" s="3" t="str">
        <f t="shared" si="541"/>
        <v/>
      </c>
      <c r="AFM110" s="3" t="str">
        <f t="shared" si="542"/>
        <v/>
      </c>
      <c r="AFR110" s="3" t="str">
        <f t="shared" si="543"/>
        <v/>
      </c>
      <c r="AFW110" s="3" t="str">
        <f t="shared" si="544"/>
        <v/>
      </c>
      <c r="AGB110" s="3" t="str">
        <f t="shared" si="545"/>
        <v/>
      </c>
      <c r="AGG110" s="3" t="str">
        <f t="shared" si="546"/>
        <v/>
      </c>
      <c r="AGL110" s="3" t="str">
        <f t="shared" si="547"/>
        <v/>
      </c>
      <c r="AGQ110" s="3" t="str">
        <f t="shared" si="548"/>
        <v/>
      </c>
      <c r="AGV110" s="3" t="str">
        <f t="shared" si="549"/>
        <v/>
      </c>
      <c r="AHA110" s="3" t="str">
        <f t="shared" si="550"/>
        <v/>
      </c>
      <c r="AHF110" s="3" t="str">
        <f t="shared" si="551"/>
        <v/>
      </c>
      <c r="AHK110" s="3" t="str">
        <f t="shared" si="552"/>
        <v/>
      </c>
      <c r="AHP110" s="3" t="str">
        <f t="shared" si="553"/>
        <v/>
      </c>
      <c r="AHU110" s="3" t="str">
        <f t="shared" si="554"/>
        <v/>
      </c>
      <c r="AHZ110" s="3" t="str">
        <f t="shared" si="555"/>
        <v/>
      </c>
      <c r="AIE110" s="3" t="str">
        <f t="shared" si="556"/>
        <v/>
      </c>
      <c r="AIJ110" s="3" t="str">
        <f t="shared" si="557"/>
        <v/>
      </c>
      <c r="AIO110" s="3" t="str">
        <f t="shared" si="558"/>
        <v/>
      </c>
      <c r="AIT110" s="3" t="str">
        <f t="shared" si="559"/>
        <v/>
      </c>
      <c r="AIY110" s="3" t="str">
        <f t="shared" si="560"/>
        <v/>
      </c>
      <c r="AJD110" s="3" t="str">
        <f t="shared" si="561"/>
        <v/>
      </c>
      <c r="AJI110" s="3" t="str">
        <f t="shared" si="562"/>
        <v/>
      </c>
      <c r="AJN110" s="3" t="str">
        <f t="shared" si="563"/>
        <v/>
      </c>
      <c r="AJS110" s="3" t="str">
        <f t="shared" si="564"/>
        <v/>
      </c>
      <c r="AJX110" s="3" t="str">
        <f t="shared" si="565"/>
        <v/>
      </c>
      <c r="AKC110" s="3" t="str">
        <f t="shared" si="566"/>
        <v/>
      </c>
      <c r="AKH110" s="3" t="str">
        <f t="shared" si="567"/>
        <v/>
      </c>
      <c r="AKM110" s="3" t="str">
        <f t="shared" si="568"/>
        <v/>
      </c>
      <c r="AKR110" s="3" t="str">
        <f t="shared" si="569"/>
        <v/>
      </c>
      <c r="AKW110" s="3" t="str">
        <f t="shared" si="570"/>
        <v/>
      </c>
      <c r="ALB110" s="3" t="str">
        <f t="shared" si="571"/>
        <v/>
      </c>
      <c r="ALG110" s="3" t="str">
        <f t="shared" si="572"/>
        <v/>
      </c>
      <c r="ALI110" s="6">
        <v>33694</v>
      </c>
      <c r="ALJ110" s="1">
        <v>8.5</v>
      </c>
      <c r="ALK110" s="1">
        <v>4942200</v>
      </c>
      <c r="ALL110" s="3">
        <f t="shared" si="573"/>
        <v>42008700</v>
      </c>
      <c r="ALQ110" s="3" t="str">
        <f t="shared" si="574"/>
        <v/>
      </c>
      <c r="ALV110" s="3" t="str">
        <f t="shared" si="575"/>
        <v/>
      </c>
      <c r="AMA110" s="3" t="str">
        <f t="shared" si="576"/>
        <v/>
      </c>
      <c r="AMF110" s="3" t="str">
        <f t="shared" si="577"/>
        <v/>
      </c>
      <c r="AMK110" s="3" t="str">
        <f t="shared" si="578"/>
        <v/>
      </c>
      <c r="AMP110" s="3" t="str">
        <f t="shared" si="579"/>
        <v/>
      </c>
      <c r="AMU110" s="3" t="str">
        <f t="shared" si="580"/>
        <v/>
      </c>
      <c r="AMZ110" s="3" t="str">
        <f t="shared" si="581"/>
        <v/>
      </c>
      <c r="ANB110" s="6">
        <v>33694</v>
      </c>
      <c r="ANC110" s="1">
        <v>1.0625</v>
      </c>
      <c r="AND110" s="1">
        <v>851300</v>
      </c>
      <c r="ANE110" s="3">
        <f t="shared" si="582"/>
        <v>904506.25</v>
      </c>
      <c r="ANJ110" s="3" t="str">
        <f t="shared" si="583"/>
        <v/>
      </c>
      <c r="ANO110" s="3" t="str">
        <f t="shared" si="584"/>
        <v/>
      </c>
      <c r="ANT110" s="3" t="str">
        <f t="shared" si="585"/>
        <v/>
      </c>
      <c r="ANY110" s="3" t="str">
        <f t="shared" si="586"/>
        <v/>
      </c>
      <c r="AOD110" s="3" t="str">
        <f t="shared" si="587"/>
        <v/>
      </c>
      <c r="AOI110" s="3" t="str">
        <f t="shared" si="588"/>
        <v/>
      </c>
      <c r="AOK110" s="6">
        <v>33694</v>
      </c>
      <c r="AOL110" s="1">
        <v>940</v>
      </c>
      <c r="AOM110" s="1">
        <v>177151</v>
      </c>
      <c r="AON110" s="3">
        <f t="shared" si="589"/>
        <v>166521940</v>
      </c>
      <c r="AOS110" s="3" t="str">
        <f t="shared" si="590"/>
        <v/>
      </c>
      <c r="AOX110" s="3" t="str">
        <f t="shared" si="591"/>
        <v/>
      </c>
      <c r="APC110" s="3" t="str">
        <f t="shared" si="592"/>
        <v/>
      </c>
      <c r="APH110" s="3" t="str">
        <f t="shared" si="593"/>
        <v/>
      </c>
      <c r="APM110" s="3" t="str">
        <f t="shared" si="594"/>
        <v/>
      </c>
      <c r="APR110" s="3" t="str">
        <f t="shared" si="595"/>
        <v/>
      </c>
      <c r="APW110" s="3" t="str">
        <f t="shared" si="596"/>
        <v/>
      </c>
      <c r="AQB110" s="3" t="str">
        <f t="shared" si="597"/>
        <v/>
      </c>
      <c r="AQG110" s="3" t="str">
        <f t="shared" si="598"/>
        <v/>
      </c>
      <c r="AQL110" s="3" t="str">
        <f t="shared" si="599"/>
        <v/>
      </c>
      <c r="AQQ110" s="3" t="str">
        <f t="shared" si="600"/>
        <v/>
      </c>
      <c r="AQS110" s="6">
        <v>33694</v>
      </c>
      <c r="AQT110" s="1">
        <v>7</v>
      </c>
      <c r="AQU110" s="1">
        <v>6267400</v>
      </c>
      <c r="AQV110" s="3">
        <f t="shared" si="601"/>
        <v>43871800</v>
      </c>
      <c r="ARA110" s="3" t="str">
        <f t="shared" si="602"/>
        <v/>
      </c>
      <c r="ARF110" s="3" t="str">
        <f t="shared" si="603"/>
        <v/>
      </c>
      <c r="ARK110" s="3" t="str">
        <f t="shared" si="604"/>
        <v/>
      </c>
      <c r="ARP110" s="3" t="str">
        <f t="shared" si="605"/>
        <v/>
      </c>
      <c r="ARU110" s="3" t="str">
        <f t="shared" si="606"/>
        <v/>
      </c>
      <c r="ARZ110" s="3" t="str">
        <f t="shared" si="607"/>
        <v/>
      </c>
      <c r="ASE110" s="3" t="str">
        <f t="shared" si="608"/>
        <v/>
      </c>
      <c r="ASJ110" s="3" t="str">
        <f t="shared" si="609"/>
        <v/>
      </c>
      <c r="ASO110" s="3" t="str">
        <f t="shared" si="610"/>
        <v/>
      </c>
      <c r="AST110" s="3" t="str">
        <f t="shared" si="611"/>
        <v/>
      </c>
      <c r="ASY110" s="3" t="str">
        <f t="shared" si="612"/>
        <v/>
      </c>
      <c r="ATD110" s="3" t="str">
        <f t="shared" si="613"/>
        <v/>
      </c>
      <c r="ATI110" s="3" t="str">
        <f t="shared" si="614"/>
        <v/>
      </c>
      <c r="ATN110" s="3" t="str">
        <f t="shared" si="615"/>
        <v/>
      </c>
      <c r="ATS110" s="3" t="str">
        <f t="shared" si="616"/>
        <v/>
      </c>
      <c r="ATX110" s="3" t="str">
        <f t="shared" si="617"/>
        <v/>
      </c>
      <c r="ATZ110" s="6">
        <v>33694</v>
      </c>
      <c r="AUA110" s="1">
        <v>5.3541999999999996</v>
      </c>
      <c r="AUB110" s="1">
        <v>378600</v>
      </c>
      <c r="AUC110" s="3">
        <f t="shared" si="618"/>
        <v>2027100.1199999999</v>
      </c>
      <c r="AUH110" s="3" t="str">
        <f t="shared" si="619"/>
        <v/>
      </c>
      <c r="AUM110" s="3" t="str">
        <f t="shared" si="620"/>
        <v/>
      </c>
      <c r="AUR110" s="3" t="str">
        <f t="shared" si="621"/>
        <v/>
      </c>
      <c r="AUW110" s="3" t="str">
        <f t="shared" si="622"/>
        <v/>
      </c>
      <c r="AVB110" s="3" t="str">
        <f t="shared" si="623"/>
        <v/>
      </c>
      <c r="AVG110" s="3" t="str">
        <f t="shared" si="624"/>
        <v/>
      </c>
      <c r="AVL110" s="3" t="str">
        <f t="shared" si="625"/>
        <v/>
      </c>
      <c r="AVQ110" s="3" t="str">
        <f t="shared" si="626"/>
        <v/>
      </c>
      <c r="AVV110" s="3" t="str">
        <f t="shared" si="627"/>
        <v/>
      </c>
      <c r="AWA110" s="3" t="str">
        <f t="shared" si="628"/>
        <v/>
      </c>
      <c r="AWF110" s="3" t="str">
        <f t="shared" si="629"/>
        <v/>
      </c>
      <c r="AWK110" s="3" t="str">
        <f t="shared" si="630"/>
        <v/>
      </c>
      <c r="AWP110" s="3" t="str">
        <f t="shared" si="631"/>
        <v/>
      </c>
      <c r="AWU110" s="3" t="str">
        <f t="shared" si="632"/>
        <v/>
      </c>
      <c r="AWZ110" s="3" t="str">
        <f t="shared" si="633"/>
        <v/>
      </c>
      <c r="AXE110" s="3" t="str">
        <f t="shared" si="634"/>
        <v/>
      </c>
      <c r="AXG110" s="6">
        <v>33694</v>
      </c>
      <c r="AXH110" s="1">
        <v>2.4375</v>
      </c>
      <c r="AXI110" s="1">
        <v>10858800</v>
      </c>
      <c r="AXJ110" s="3">
        <f t="shared" si="635"/>
        <v>26468325</v>
      </c>
      <c r="AXO110" s="3" t="str">
        <f t="shared" si="636"/>
        <v/>
      </c>
      <c r="AXT110" s="3" t="str">
        <f t="shared" si="637"/>
        <v/>
      </c>
      <c r="AXY110" s="3" t="str">
        <f t="shared" si="638"/>
        <v/>
      </c>
      <c r="AYD110" s="3" t="str">
        <f t="shared" si="639"/>
        <v/>
      </c>
      <c r="AYI110" s="3" t="str">
        <f t="shared" si="640"/>
        <v/>
      </c>
      <c r="AYN110" s="3" t="str">
        <f t="shared" si="641"/>
        <v/>
      </c>
      <c r="AYP110" s="6">
        <v>33694</v>
      </c>
      <c r="AYQ110" s="1">
        <v>7.3125</v>
      </c>
      <c r="AYR110" s="1">
        <v>1096000</v>
      </c>
      <c r="AYS110" s="3">
        <f t="shared" si="642"/>
        <v>8014500</v>
      </c>
      <c r="AYX110" s="3" t="str">
        <f t="shared" si="643"/>
        <v/>
      </c>
      <c r="AZC110" s="3" t="str">
        <f t="shared" si="644"/>
        <v/>
      </c>
      <c r="AZH110" s="3" t="str">
        <f t="shared" si="645"/>
        <v/>
      </c>
      <c r="AZM110" s="3" t="str">
        <f t="shared" si="646"/>
        <v/>
      </c>
      <c r="AZR110" s="3" t="str">
        <f t="shared" si="647"/>
        <v/>
      </c>
      <c r="AZW110" s="3" t="str">
        <f t="shared" si="648"/>
        <v/>
      </c>
      <c r="BAB110" s="3" t="str">
        <f t="shared" si="649"/>
        <v/>
      </c>
      <c r="BAG110" s="3" t="str">
        <f t="shared" si="650"/>
        <v/>
      </c>
      <c r="BAL110" s="3" t="str">
        <f t="shared" si="651"/>
        <v/>
      </c>
      <c r="BAQ110" s="3" t="str">
        <f t="shared" si="652"/>
        <v/>
      </c>
      <c r="BAV110" s="3" t="str">
        <f t="shared" si="653"/>
        <v/>
      </c>
      <c r="BBA110" s="3" t="str">
        <f t="shared" si="654"/>
        <v/>
      </c>
      <c r="BBF110" s="3" t="str">
        <f t="shared" si="655"/>
        <v/>
      </c>
      <c r="BBK110" s="3" t="str">
        <f t="shared" si="656"/>
        <v/>
      </c>
      <c r="BBP110" s="3" t="str">
        <f t="shared" si="657"/>
        <v/>
      </c>
      <c r="BBU110" s="3" t="str">
        <f t="shared" si="658"/>
        <v/>
      </c>
      <c r="BBZ110" s="3" t="str">
        <f t="shared" si="659"/>
        <v/>
      </c>
      <c r="BCE110" s="3" t="str">
        <f t="shared" si="660"/>
        <v/>
      </c>
      <c r="BCJ110" s="3" t="str">
        <f t="shared" si="661"/>
        <v/>
      </c>
      <c r="BCO110" s="3" t="str">
        <f t="shared" si="662"/>
        <v/>
      </c>
      <c r="BCT110" s="3" t="str">
        <f t="shared" si="663"/>
        <v/>
      </c>
      <c r="BCY110" s="3" t="str">
        <f t="shared" si="664"/>
        <v/>
      </c>
      <c r="BDD110" s="3" t="str">
        <f t="shared" si="665"/>
        <v/>
      </c>
      <c r="BDI110" s="3" t="str">
        <f t="shared" si="666"/>
        <v/>
      </c>
      <c r="BDN110" s="3" t="str">
        <f t="shared" si="667"/>
        <v/>
      </c>
      <c r="BDS110" s="3" t="str">
        <f t="shared" si="668"/>
        <v/>
      </c>
      <c r="BDX110" s="3" t="str">
        <f t="shared" si="669"/>
        <v/>
      </c>
      <c r="BDZ110" s="6">
        <v>33694</v>
      </c>
      <c r="BEA110" s="1">
        <v>2.9375</v>
      </c>
      <c r="BEB110" s="1">
        <v>54013600</v>
      </c>
      <c r="BEC110" s="3">
        <f t="shared" si="670"/>
        <v>158664950</v>
      </c>
      <c r="BEH110" s="3" t="str">
        <f t="shared" si="671"/>
        <v/>
      </c>
      <c r="BEM110" s="3" t="str">
        <f t="shared" si="672"/>
        <v/>
      </c>
      <c r="BER110" s="3" t="str">
        <f t="shared" si="673"/>
        <v/>
      </c>
      <c r="BET110" s="6">
        <v>33694</v>
      </c>
      <c r="BEU110" s="1">
        <v>1.6943999999999999</v>
      </c>
      <c r="BEV110" s="1">
        <v>30993300</v>
      </c>
      <c r="BEW110" s="3">
        <f t="shared" si="674"/>
        <v>52515047.519999996</v>
      </c>
      <c r="BEY110" s="6">
        <v>33694</v>
      </c>
      <c r="BEZ110" s="1">
        <v>2.2593000000000001</v>
      </c>
      <c r="BFA110" s="1">
        <v>5915025</v>
      </c>
      <c r="BFB110" s="3">
        <f t="shared" si="675"/>
        <v>13363815.9825</v>
      </c>
      <c r="BFG110" s="3" t="str">
        <f t="shared" si="676"/>
        <v/>
      </c>
      <c r="BFL110" s="3" t="str">
        <f t="shared" si="677"/>
        <v/>
      </c>
      <c r="BFQ110" s="3" t="str">
        <f t="shared" si="678"/>
        <v/>
      </c>
      <c r="BFS110" s="6">
        <v>33694</v>
      </c>
      <c r="BFT110" s="1">
        <v>1.0841000000000001</v>
      </c>
      <c r="BFU110" s="1">
        <v>76661000</v>
      </c>
      <c r="BFV110" s="3">
        <f t="shared" si="679"/>
        <v>83108190.100000009</v>
      </c>
      <c r="BGA110" s="3" t="str">
        <f t="shared" si="680"/>
        <v/>
      </c>
      <c r="BGF110" s="3" t="str">
        <f t="shared" si="681"/>
        <v/>
      </c>
      <c r="BGK110" s="3" t="str">
        <f t="shared" si="682"/>
        <v/>
      </c>
      <c r="BGM110" s="6">
        <v>33694</v>
      </c>
      <c r="BGN110" s="1">
        <v>6.5</v>
      </c>
      <c r="BGO110" s="1">
        <v>9208200</v>
      </c>
      <c r="BGP110" s="3">
        <f t="shared" si="683"/>
        <v>59853300</v>
      </c>
      <c r="BGR110" s="6">
        <v>33694</v>
      </c>
      <c r="BGS110" s="1">
        <v>1.1562999999999999</v>
      </c>
      <c r="BGT110" s="1">
        <v>2574000</v>
      </c>
      <c r="BGU110" s="3">
        <f t="shared" si="684"/>
        <v>2976316.1999999997</v>
      </c>
      <c r="BGZ110" s="3" t="str">
        <f t="shared" si="685"/>
        <v/>
      </c>
      <c r="BHE110" s="3" t="str">
        <f t="shared" si="686"/>
        <v/>
      </c>
      <c r="BHJ110" s="3" t="str">
        <f t="shared" si="687"/>
        <v/>
      </c>
      <c r="BHO110" s="3" t="str">
        <f t="shared" si="688"/>
        <v/>
      </c>
      <c r="BHQ110" s="6">
        <v>33694</v>
      </c>
      <c r="BHR110" s="1">
        <v>2.0209999999999999</v>
      </c>
      <c r="BHS110" s="1">
        <v>58128000</v>
      </c>
      <c r="BHT110" s="3">
        <f t="shared" si="689"/>
        <v>117476688</v>
      </c>
      <c r="BHV110" s="6">
        <v>33694</v>
      </c>
      <c r="BHW110" s="1">
        <v>3.0950000000000002</v>
      </c>
      <c r="BHX110" s="1">
        <v>11459280</v>
      </c>
      <c r="BHY110" s="3">
        <f t="shared" si="690"/>
        <v>35466471.600000001</v>
      </c>
      <c r="BID110" s="3" t="str">
        <f t="shared" si="691"/>
        <v/>
      </c>
      <c r="BII110" s="3" t="str">
        <f t="shared" si="692"/>
        <v/>
      </c>
      <c r="BIK110" s="6">
        <v>33694</v>
      </c>
      <c r="BIL110" s="1">
        <v>1.8332999999999999</v>
      </c>
      <c r="BIM110" s="1">
        <v>57778800</v>
      </c>
      <c r="BIN110" s="3">
        <f t="shared" si="693"/>
        <v>105925874.03999999</v>
      </c>
      <c r="BIP110" s="6">
        <v>33694</v>
      </c>
      <c r="BIQ110" s="1">
        <v>6.5</v>
      </c>
      <c r="BIR110" s="1">
        <v>316384650</v>
      </c>
      <c r="BIS110" s="3">
        <f t="shared" si="694"/>
        <v>2056500225</v>
      </c>
      <c r="BIU110" s="6">
        <v>33694</v>
      </c>
      <c r="BIV110" s="1">
        <v>4.5</v>
      </c>
      <c r="BIW110" s="1">
        <v>84916800</v>
      </c>
      <c r="BIX110" s="3">
        <f t="shared" si="695"/>
        <v>382125600</v>
      </c>
      <c r="BJC110" s="3" t="str">
        <f t="shared" si="696"/>
        <v/>
      </c>
      <c r="BJH110" s="3" t="str">
        <f t="shared" si="697"/>
        <v/>
      </c>
      <c r="BJJ110" s="6">
        <v>33694</v>
      </c>
      <c r="BJK110" s="1">
        <v>8</v>
      </c>
      <c r="BJL110" s="1">
        <v>24452000</v>
      </c>
      <c r="BJM110" s="3">
        <f t="shared" si="698"/>
        <v>195616000</v>
      </c>
      <c r="BJR110" s="3" t="str">
        <f t="shared" si="699"/>
        <v/>
      </c>
      <c r="BJT110" s="6">
        <v>33694</v>
      </c>
      <c r="BJU110" s="1">
        <v>8.875</v>
      </c>
      <c r="BJV110" s="1">
        <v>196133600</v>
      </c>
      <c r="BJW110" s="3">
        <f t="shared" si="700"/>
        <v>1740685700</v>
      </c>
      <c r="BKB110" s="3" t="str">
        <f t="shared" si="701"/>
        <v/>
      </c>
      <c r="BKG110" s="3" t="str">
        <f t="shared" si="702"/>
        <v/>
      </c>
      <c r="BKI110" s="6">
        <v>33694</v>
      </c>
      <c r="BKJ110" s="1">
        <v>1.375</v>
      </c>
      <c r="BKK110" s="1">
        <v>104600000</v>
      </c>
      <c r="BKL110" s="3">
        <f t="shared" si="703"/>
        <v>143825000</v>
      </c>
      <c r="BKQ110" s="3" t="str">
        <f t="shared" si="704"/>
        <v/>
      </c>
      <c r="BKV110" s="3" t="str">
        <f t="shared" si="705"/>
        <v/>
      </c>
      <c r="BKX110" s="6">
        <v>33694</v>
      </c>
      <c r="BKY110" s="1">
        <v>11.625</v>
      </c>
      <c r="BKZ110" s="1">
        <v>34198000</v>
      </c>
      <c r="BLA110" s="3">
        <f t="shared" si="706"/>
        <v>397551750</v>
      </c>
      <c r="BLC110" s="6">
        <v>33694</v>
      </c>
      <c r="BLD110" s="1">
        <v>2.75</v>
      </c>
      <c r="BLE110" s="1">
        <v>29230800</v>
      </c>
      <c r="BLF110" s="3">
        <f t="shared" si="707"/>
        <v>80384700</v>
      </c>
      <c r="BLK110" s="3" t="str">
        <f t="shared" si="708"/>
        <v/>
      </c>
      <c r="BLM110" s="6">
        <v>33694</v>
      </c>
      <c r="BLN110" s="1">
        <v>2.1457999999999999</v>
      </c>
      <c r="BLO110" s="1">
        <v>278626800</v>
      </c>
      <c r="BLP110" s="3">
        <f t="shared" si="709"/>
        <v>597877387.43999994</v>
      </c>
      <c r="BLR110" s="6">
        <v>33694</v>
      </c>
      <c r="BLS110" s="1">
        <v>5.3437999999999999</v>
      </c>
      <c r="BLT110" s="1">
        <v>141320000</v>
      </c>
      <c r="BLU110" s="3">
        <f t="shared" si="710"/>
        <v>755185816</v>
      </c>
      <c r="BLZ110" s="3" t="str">
        <f t="shared" si="711"/>
        <v/>
      </c>
      <c r="BME110" s="3" t="str">
        <f t="shared" si="712"/>
        <v/>
      </c>
      <c r="BMJ110" s="3" t="str">
        <f t="shared" si="713"/>
        <v/>
      </c>
      <c r="BML110" s="6">
        <v>33694</v>
      </c>
      <c r="BMM110" s="1">
        <v>2.7847</v>
      </c>
      <c r="BMN110" s="1">
        <v>57034800</v>
      </c>
      <c r="BMO110" s="3">
        <f t="shared" si="714"/>
        <v>158824807.56</v>
      </c>
      <c r="BMQ110" s="6">
        <v>33694</v>
      </c>
      <c r="BMR110" s="1">
        <v>1.9375</v>
      </c>
      <c r="BMS110" s="1">
        <v>21460800</v>
      </c>
      <c r="BMT110" s="3">
        <f t="shared" si="715"/>
        <v>41580300</v>
      </c>
      <c r="BMY110" s="3" t="str">
        <f t="shared" si="716"/>
        <v/>
      </c>
      <c r="BND110" s="3" t="str">
        <f t="shared" si="717"/>
        <v/>
      </c>
      <c r="BNF110" s="6">
        <v>33694</v>
      </c>
      <c r="BNG110" s="1">
        <v>29.75</v>
      </c>
      <c r="BNH110" s="1">
        <v>27710900</v>
      </c>
      <c r="BNI110" s="3">
        <f t="shared" si="718"/>
        <v>824399275</v>
      </c>
      <c r="BNN110" s="3" t="str">
        <f t="shared" si="719"/>
        <v/>
      </c>
      <c r="BNP110" s="6">
        <v>33694</v>
      </c>
      <c r="BNQ110" s="1">
        <v>2.8611</v>
      </c>
      <c r="BNR110" s="1">
        <v>49998600</v>
      </c>
      <c r="BNS110" s="3">
        <f t="shared" si="720"/>
        <v>143050994.46000001</v>
      </c>
      <c r="BNX110" s="3" t="str">
        <f t="shared" si="721"/>
        <v/>
      </c>
      <c r="BNZ110" s="6">
        <v>33694</v>
      </c>
      <c r="BOA110" s="1">
        <v>2.9687999999999999</v>
      </c>
      <c r="BOB110" s="1">
        <v>160320000</v>
      </c>
      <c r="BOC110" s="3">
        <f t="shared" si="722"/>
        <v>475958016</v>
      </c>
      <c r="BOH110" s="3" t="str">
        <f t="shared" si="723"/>
        <v/>
      </c>
      <c r="BOJ110" s="6">
        <v>33694</v>
      </c>
      <c r="BOK110" s="1">
        <v>3.5651999999999999</v>
      </c>
      <c r="BOL110" s="1">
        <v>459996800</v>
      </c>
      <c r="BOM110" s="3">
        <f t="shared" si="724"/>
        <v>1639980591.3599999</v>
      </c>
      <c r="BOR110" s="3" t="str">
        <f t="shared" si="725"/>
        <v/>
      </c>
      <c r="BOW110" s="3" t="str">
        <f t="shared" si="726"/>
        <v/>
      </c>
      <c r="BPB110" s="3" t="str">
        <f t="shared" si="727"/>
        <v/>
      </c>
      <c r="BPG110" s="3" t="str">
        <f t="shared" si="728"/>
        <v/>
      </c>
      <c r="BPI110" s="6">
        <v>33694</v>
      </c>
      <c r="BPJ110" s="1">
        <v>1.1398999999999999</v>
      </c>
      <c r="BPK110" s="1">
        <v>345858863</v>
      </c>
      <c r="BPL110" s="3">
        <f t="shared" si="729"/>
        <v>394244517.93369997</v>
      </c>
      <c r="BPQ110" s="3" t="str">
        <f t="shared" si="730"/>
        <v/>
      </c>
      <c r="BPS110" s="6">
        <v>33694</v>
      </c>
      <c r="BPT110" s="1">
        <v>0.623</v>
      </c>
      <c r="BPU110" s="1">
        <v>997094400</v>
      </c>
      <c r="BPV110" s="3">
        <f t="shared" si="731"/>
        <v>621189811.20000005</v>
      </c>
      <c r="BQA110" s="3" t="str">
        <f t="shared" si="732"/>
        <v/>
      </c>
      <c r="BQF110" s="3" t="str">
        <f t="shared" si="733"/>
        <v/>
      </c>
      <c r="BQK110" s="3" t="str">
        <f t="shared" si="734"/>
        <v/>
      </c>
      <c r="BQM110" s="6">
        <v>33694</v>
      </c>
      <c r="BQN110" s="1">
        <v>3.2435</v>
      </c>
      <c r="BQO110" s="1">
        <v>597562050</v>
      </c>
      <c r="BQP110" s="3">
        <f t="shared" si="735"/>
        <v>1938192509.175</v>
      </c>
      <c r="BQU110" s="3" t="str">
        <f t="shared" si="736"/>
        <v/>
      </c>
      <c r="BQW110" s="6">
        <v>33694</v>
      </c>
      <c r="BQX110" s="1">
        <v>0.51559999999999995</v>
      </c>
      <c r="BQY110" s="1">
        <v>408489600</v>
      </c>
      <c r="BQZ110" s="3">
        <f t="shared" si="737"/>
        <v>210617237.75999999</v>
      </c>
      <c r="BRE110" s="3" t="str">
        <f t="shared" si="738"/>
        <v/>
      </c>
      <c r="BRG110" s="6">
        <v>33694</v>
      </c>
      <c r="BRH110" s="1">
        <v>0.54859999999999998</v>
      </c>
      <c r="BRI110" s="1">
        <v>5766487200</v>
      </c>
      <c r="BRJ110" s="3">
        <f t="shared" si="739"/>
        <v>3163494877.9200001</v>
      </c>
      <c r="BRL110" s="6">
        <v>33694</v>
      </c>
      <c r="BRM110" s="1">
        <v>1.7265999999999999</v>
      </c>
      <c r="BRN110" s="1">
        <v>5418313600</v>
      </c>
      <c r="BRO110" s="3">
        <f t="shared" si="740"/>
        <v>9355260261.7600002</v>
      </c>
      <c r="BRQ110" s="6">
        <v>33694</v>
      </c>
      <c r="BRR110" s="1">
        <v>0.33329999999999999</v>
      </c>
      <c r="BRS110" s="1">
        <v>4387952250</v>
      </c>
      <c r="BRT110" s="3">
        <f t="shared" si="741"/>
        <v>1462504484.925</v>
      </c>
      <c r="BRV110" s="6">
        <v>33694</v>
      </c>
      <c r="BRW110" s="1">
        <v>16</v>
      </c>
      <c r="BRX110" s="1">
        <v>132208000</v>
      </c>
      <c r="BRY110" s="3">
        <f t="shared" si="742"/>
        <v>2115328000</v>
      </c>
      <c r="BSD110" s="3" t="str">
        <f t="shared" si="743"/>
        <v/>
      </c>
      <c r="BSF110" s="6">
        <v>33694</v>
      </c>
      <c r="BSG110" s="1">
        <v>4.5468999999999999</v>
      </c>
      <c r="BSH110" s="1">
        <v>118752800</v>
      </c>
      <c r="BSI110" s="3">
        <f t="shared" si="744"/>
        <v>539957106.32000005</v>
      </c>
      <c r="BSN110" s="3" t="str">
        <f t="shared" si="745"/>
        <v/>
      </c>
      <c r="BSS110" s="3" t="str">
        <f t="shared" si="746"/>
        <v/>
      </c>
      <c r="BSU110" s="6">
        <v>33694</v>
      </c>
      <c r="BSV110" s="1">
        <v>2.0804</v>
      </c>
      <c r="BSW110" s="1">
        <v>2555520800</v>
      </c>
      <c r="BSX110" s="3">
        <f t="shared" si="747"/>
        <v>5316505472.3199997</v>
      </c>
    </row>
    <row r="111" spans="5:1020 1025:1870" x14ac:dyDescent="0.2">
      <c r="E111" s="3" t="str">
        <f t="shared" si="374"/>
        <v/>
      </c>
      <c r="J111" s="3" t="str">
        <f t="shared" si="375"/>
        <v/>
      </c>
      <c r="O111" s="3" t="str">
        <f t="shared" si="376"/>
        <v/>
      </c>
      <c r="T111" s="3" t="str">
        <f t="shared" si="377"/>
        <v/>
      </c>
      <c r="Y111" s="3" t="str">
        <f t="shared" si="378"/>
        <v/>
      </c>
      <c r="AD111" s="3" t="str">
        <f t="shared" si="379"/>
        <v/>
      </c>
      <c r="AI111" s="3" t="str">
        <f t="shared" si="380"/>
        <v/>
      </c>
      <c r="AN111" s="3" t="str">
        <f t="shared" si="381"/>
        <v/>
      </c>
      <c r="AS111" s="3" t="str">
        <f t="shared" si="382"/>
        <v/>
      </c>
      <c r="AX111" s="3" t="str">
        <f t="shared" si="383"/>
        <v/>
      </c>
      <c r="BC111" s="3" t="str">
        <f t="shared" si="384"/>
        <v/>
      </c>
      <c r="BH111" s="3" t="str">
        <f t="shared" si="385"/>
        <v/>
      </c>
      <c r="BM111" s="3" t="str">
        <f t="shared" si="386"/>
        <v/>
      </c>
      <c r="BR111" s="3" t="str">
        <f t="shared" si="387"/>
        <v/>
      </c>
      <c r="BW111" s="3" t="str">
        <f t="shared" si="388"/>
        <v/>
      </c>
      <c r="CB111" s="3" t="str">
        <f t="shared" si="389"/>
        <v/>
      </c>
      <c r="CG111" s="3" t="str">
        <f t="shared" si="390"/>
        <v/>
      </c>
      <c r="CL111" s="3" t="str">
        <f t="shared" si="391"/>
        <v/>
      </c>
      <c r="CQ111" s="3" t="str">
        <f t="shared" si="392"/>
        <v/>
      </c>
      <c r="CV111" s="3" t="str">
        <f t="shared" si="393"/>
        <v/>
      </c>
      <c r="DA111" s="3" t="str">
        <f t="shared" si="394"/>
        <v/>
      </c>
      <c r="DF111" s="3" t="str">
        <f t="shared" si="395"/>
        <v/>
      </c>
      <c r="DK111" s="3" t="str">
        <f t="shared" si="396"/>
        <v/>
      </c>
      <c r="DP111" s="3" t="str">
        <f t="shared" si="397"/>
        <v/>
      </c>
      <c r="DU111" s="3" t="str">
        <f t="shared" si="398"/>
        <v/>
      </c>
      <c r="DZ111" s="3" t="str">
        <f t="shared" si="399"/>
        <v/>
      </c>
      <c r="EE111" s="3" t="str">
        <f t="shared" si="400"/>
        <v/>
      </c>
      <c r="EG111" s="6">
        <v>33603</v>
      </c>
      <c r="EH111" s="1">
        <v>3419.9992999999999</v>
      </c>
      <c r="EI111" s="1">
        <v>19300</v>
      </c>
      <c r="EJ111" s="3">
        <f t="shared" si="401"/>
        <v>66005986.490000002</v>
      </c>
      <c r="EO111" s="3" t="str">
        <f t="shared" si="402"/>
        <v/>
      </c>
      <c r="ET111" s="3" t="str">
        <f t="shared" si="403"/>
        <v/>
      </c>
      <c r="EY111" s="3" t="str">
        <f t="shared" si="404"/>
        <v/>
      </c>
      <c r="FD111" s="3" t="str">
        <f t="shared" si="405"/>
        <v/>
      </c>
      <c r="FI111" s="3" t="str">
        <f t="shared" si="406"/>
        <v/>
      </c>
      <c r="FN111" s="3" t="str">
        <f t="shared" si="407"/>
        <v/>
      </c>
      <c r="FS111" s="3" t="str">
        <f t="shared" si="408"/>
        <v/>
      </c>
      <c r="FX111" s="3" t="str">
        <f t="shared" si="409"/>
        <v/>
      </c>
      <c r="GC111" s="3" t="str">
        <f t="shared" si="410"/>
        <v/>
      </c>
      <c r="GH111" s="3" t="str">
        <f t="shared" si="411"/>
        <v/>
      </c>
      <c r="GM111" s="3" t="str">
        <f t="shared" si="412"/>
        <v/>
      </c>
      <c r="GR111" s="3" t="str">
        <f t="shared" si="413"/>
        <v/>
      </c>
      <c r="GW111" s="3" t="str">
        <f t="shared" si="414"/>
        <v/>
      </c>
      <c r="HB111" s="3" t="str">
        <f t="shared" si="415"/>
        <v/>
      </c>
      <c r="HG111" s="3" t="str">
        <f t="shared" si="416"/>
        <v/>
      </c>
      <c r="HL111" s="3" t="str">
        <f t="shared" si="417"/>
        <v/>
      </c>
      <c r="HQ111" s="3" t="str">
        <f t="shared" si="418"/>
        <v/>
      </c>
      <c r="HV111" s="3" t="str">
        <f t="shared" si="419"/>
        <v/>
      </c>
      <c r="IA111" s="3" t="str">
        <f t="shared" si="420"/>
        <v/>
      </c>
      <c r="IF111" s="3" t="str">
        <f t="shared" si="421"/>
        <v/>
      </c>
      <c r="IK111" s="3" t="str">
        <f t="shared" si="422"/>
        <v/>
      </c>
      <c r="IP111" s="3" t="str">
        <f t="shared" si="423"/>
        <v/>
      </c>
      <c r="IU111" s="3" t="str">
        <f t="shared" si="424"/>
        <v/>
      </c>
      <c r="IZ111" s="3" t="str">
        <f t="shared" si="425"/>
        <v/>
      </c>
      <c r="JE111" s="3" t="str">
        <f t="shared" si="426"/>
        <v/>
      </c>
      <c r="JJ111" s="3" t="str">
        <f t="shared" si="427"/>
        <v/>
      </c>
      <c r="JO111" s="3" t="str">
        <f t="shared" si="428"/>
        <v/>
      </c>
      <c r="JT111" s="3" t="str">
        <f t="shared" si="429"/>
        <v/>
      </c>
      <c r="JY111" s="3" t="str">
        <f t="shared" si="430"/>
        <v/>
      </c>
      <c r="KA111" s="6"/>
      <c r="KD111" s="3" t="str">
        <f t="shared" si="431"/>
        <v/>
      </c>
      <c r="KI111" s="3" t="str">
        <f t="shared" si="432"/>
        <v/>
      </c>
      <c r="KN111" s="3" t="str">
        <f t="shared" si="433"/>
        <v/>
      </c>
      <c r="KS111" s="3" t="str">
        <f t="shared" si="434"/>
        <v/>
      </c>
      <c r="KX111" s="3" t="str">
        <f t="shared" si="435"/>
        <v/>
      </c>
      <c r="LC111" s="3" t="str">
        <f t="shared" si="436"/>
        <v/>
      </c>
      <c r="LH111" s="3" t="str">
        <f t="shared" si="437"/>
        <v/>
      </c>
      <c r="LM111" s="3" t="str">
        <f t="shared" si="438"/>
        <v/>
      </c>
      <c r="LR111" s="3" t="str">
        <f t="shared" si="439"/>
        <v/>
      </c>
      <c r="LW111" s="3" t="str">
        <f t="shared" si="440"/>
        <v/>
      </c>
      <c r="MB111" s="3" t="str">
        <f t="shared" si="441"/>
        <v/>
      </c>
      <c r="MG111" s="3" t="str">
        <f t="shared" si="442"/>
        <v/>
      </c>
      <c r="ML111" s="3" t="str">
        <f t="shared" si="443"/>
        <v/>
      </c>
      <c r="MQ111" s="3" t="str">
        <f t="shared" si="444"/>
        <v/>
      </c>
      <c r="MV111" s="3" t="str">
        <f t="shared" si="445"/>
        <v/>
      </c>
      <c r="NA111" s="3" t="str">
        <f t="shared" si="446"/>
        <v/>
      </c>
      <c r="NF111" s="3" t="str">
        <f t="shared" si="447"/>
        <v/>
      </c>
      <c r="NK111" s="3" t="str">
        <f t="shared" si="448"/>
        <v/>
      </c>
      <c r="NP111" s="3" t="str">
        <f t="shared" si="449"/>
        <v/>
      </c>
      <c r="NU111" s="3" t="str">
        <f t="shared" si="450"/>
        <v/>
      </c>
      <c r="NZ111" s="3" t="str">
        <f t="shared" si="451"/>
        <v/>
      </c>
      <c r="OB111" s="6">
        <v>33603</v>
      </c>
      <c r="OC111" s="1">
        <v>5.5</v>
      </c>
      <c r="OD111" s="1">
        <v>169600</v>
      </c>
      <c r="OE111" s="3">
        <f t="shared" si="452"/>
        <v>932800</v>
      </c>
      <c r="OJ111" s="3" t="str">
        <f t="shared" si="453"/>
        <v/>
      </c>
      <c r="OO111" s="3" t="str">
        <f t="shared" si="454"/>
        <v/>
      </c>
      <c r="OT111" s="3" t="str">
        <f t="shared" si="455"/>
        <v/>
      </c>
      <c r="OY111" s="3" t="str">
        <f t="shared" si="456"/>
        <v/>
      </c>
      <c r="PD111" s="3" t="str">
        <f t="shared" si="457"/>
        <v/>
      </c>
      <c r="PI111" s="3" t="str">
        <f t="shared" si="458"/>
        <v/>
      </c>
      <c r="PN111" s="3" t="str">
        <f t="shared" si="459"/>
        <v/>
      </c>
      <c r="PS111" s="3" t="str">
        <f t="shared" si="460"/>
        <v/>
      </c>
      <c r="PX111" s="3" t="str">
        <f t="shared" si="461"/>
        <v/>
      </c>
      <c r="QC111" s="3" t="str">
        <f t="shared" si="462"/>
        <v/>
      </c>
      <c r="QE111" s="6">
        <v>33603</v>
      </c>
      <c r="QF111" s="1">
        <v>5</v>
      </c>
      <c r="QG111" s="1">
        <v>288700</v>
      </c>
      <c r="QH111" s="3">
        <f t="shared" si="463"/>
        <v>1443500</v>
      </c>
      <c r="QM111" s="3" t="str">
        <f t="shared" si="464"/>
        <v/>
      </c>
      <c r="QR111" s="3" t="str">
        <f t="shared" si="465"/>
        <v/>
      </c>
      <c r="QW111" s="3" t="str">
        <f t="shared" si="466"/>
        <v/>
      </c>
      <c r="RB111" s="3" t="str">
        <f t="shared" si="467"/>
        <v/>
      </c>
      <c r="RG111" s="3" t="str">
        <f t="shared" si="468"/>
        <v/>
      </c>
      <c r="RL111" s="3" t="str">
        <f t="shared" si="469"/>
        <v/>
      </c>
      <c r="RQ111" s="3" t="str">
        <f t="shared" si="470"/>
        <v/>
      </c>
      <c r="RV111" s="3" t="str">
        <f t="shared" si="471"/>
        <v/>
      </c>
      <c r="SA111" s="3" t="str">
        <f t="shared" si="472"/>
        <v/>
      </c>
      <c r="SF111" s="3" t="str">
        <f t="shared" si="473"/>
        <v/>
      </c>
      <c r="SK111" s="3" t="str">
        <f t="shared" si="474"/>
        <v/>
      </c>
      <c r="SP111" s="3" t="str">
        <f t="shared" si="475"/>
        <v/>
      </c>
      <c r="SU111" s="3" t="str">
        <f t="shared" si="476"/>
        <v/>
      </c>
      <c r="SZ111" s="3" t="str">
        <f t="shared" si="477"/>
        <v/>
      </c>
      <c r="TE111" s="3" t="str">
        <f t="shared" si="478"/>
        <v/>
      </c>
      <c r="TJ111" s="3" t="str">
        <f t="shared" si="479"/>
        <v/>
      </c>
      <c r="TO111" s="3" t="str">
        <f t="shared" si="480"/>
        <v/>
      </c>
      <c r="TT111" s="3" t="str">
        <f t="shared" si="481"/>
        <v/>
      </c>
      <c r="TY111" s="3" t="str">
        <f t="shared" si="482"/>
        <v/>
      </c>
      <c r="UD111" s="3" t="str">
        <f t="shared" si="483"/>
        <v/>
      </c>
      <c r="UI111" s="3" t="str">
        <f t="shared" si="484"/>
        <v/>
      </c>
      <c r="UN111" s="3" t="str">
        <f t="shared" si="485"/>
        <v/>
      </c>
      <c r="US111" s="3" t="str">
        <f t="shared" si="486"/>
        <v/>
      </c>
      <c r="UX111" s="3" t="str">
        <f t="shared" si="487"/>
        <v/>
      </c>
      <c r="VC111" s="3" t="str">
        <f t="shared" si="488"/>
        <v/>
      </c>
      <c r="VH111" s="3" t="str">
        <f t="shared" si="489"/>
        <v/>
      </c>
      <c r="VM111" s="3" t="str">
        <f t="shared" si="490"/>
        <v/>
      </c>
      <c r="VO111" s="6">
        <v>33603</v>
      </c>
      <c r="VP111" s="1">
        <v>1437.5</v>
      </c>
      <c r="VQ111" s="1">
        <v>6419</v>
      </c>
      <c r="VR111" s="3">
        <f t="shared" si="491"/>
        <v>9227312.5</v>
      </c>
      <c r="VW111" s="3" t="str">
        <f t="shared" si="492"/>
        <v/>
      </c>
      <c r="WB111" s="3" t="str">
        <f t="shared" si="493"/>
        <v/>
      </c>
      <c r="WG111" s="3" t="str">
        <f t="shared" si="494"/>
        <v/>
      </c>
      <c r="WL111" s="3" t="str">
        <f t="shared" si="495"/>
        <v/>
      </c>
      <c r="WQ111" s="3" t="str">
        <f t="shared" si="496"/>
        <v/>
      </c>
      <c r="WV111" s="3" t="str">
        <f t="shared" si="497"/>
        <v/>
      </c>
      <c r="XA111" s="3" t="str">
        <f t="shared" si="498"/>
        <v/>
      </c>
      <c r="XF111" s="3" t="str">
        <f t="shared" si="499"/>
        <v/>
      </c>
      <c r="XK111" s="3" t="str">
        <f t="shared" si="500"/>
        <v/>
      </c>
      <c r="XP111" s="3" t="str">
        <f t="shared" si="501"/>
        <v/>
      </c>
      <c r="XU111" s="3" t="str">
        <f t="shared" si="502"/>
        <v/>
      </c>
      <c r="XZ111" s="3" t="str">
        <f t="shared" si="503"/>
        <v/>
      </c>
      <c r="YE111" s="3" t="str">
        <f t="shared" si="504"/>
        <v/>
      </c>
      <c r="YJ111" s="3" t="str">
        <f t="shared" si="505"/>
        <v/>
      </c>
      <c r="YO111" s="3" t="str">
        <f t="shared" si="506"/>
        <v/>
      </c>
      <c r="YT111" s="3" t="str">
        <f t="shared" si="507"/>
        <v/>
      </c>
      <c r="YY111" s="3" t="str">
        <f t="shared" si="508"/>
        <v/>
      </c>
      <c r="ZD111" s="3" t="str">
        <f t="shared" si="509"/>
        <v/>
      </c>
      <c r="ZI111" s="3" t="str">
        <f t="shared" si="510"/>
        <v/>
      </c>
      <c r="ZN111" s="3" t="str">
        <f t="shared" si="511"/>
        <v/>
      </c>
      <c r="ZS111" s="3" t="str">
        <f t="shared" si="512"/>
        <v/>
      </c>
      <c r="ZX111" s="3" t="str">
        <f t="shared" si="513"/>
        <v/>
      </c>
      <c r="AAC111" s="3" t="str">
        <f t="shared" si="514"/>
        <v/>
      </c>
      <c r="AAH111" s="3" t="str">
        <f t="shared" si="515"/>
        <v/>
      </c>
      <c r="AAM111" s="3" t="str">
        <f t="shared" si="516"/>
        <v/>
      </c>
      <c r="AAR111" s="3" t="str">
        <f t="shared" si="517"/>
        <v/>
      </c>
      <c r="AAW111" s="3" t="str">
        <f t="shared" si="518"/>
        <v/>
      </c>
      <c r="ABB111" s="3" t="str">
        <f t="shared" si="519"/>
        <v/>
      </c>
      <c r="ABG111" s="3" t="str">
        <f t="shared" si="520"/>
        <v/>
      </c>
      <c r="ABL111" s="3" t="str">
        <f t="shared" si="521"/>
        <v/>
      </c>
      <c r="ABQ111" s="3" t="str">
        <f t="shared" si="522"/>
        <v/>
      </c>
      <c r="ABV111" s="3" t="str">
        <f t="shared" si="523"/>
        <v/>
      </c>
      <c r="ACA111" s="3" t="str">
        <f t="shared" si="524"/>
        <v/>
      </c>
      <c r="ACF111" s="3" t="str">
        <f t="shared" si="525"/>
        <v/>
      </c>
      <c r="ACK111" s="3" t="str">
        <f t="shared" si="526"/>
        <v/>
      </c>
      <c r="ACP111" s="3" t="str">
        <f t="shared" si="527"/>
        <v/>
      </c>
      <c r="ACU111" s="3" t="str">
        <f t="shared" si="528"/>
        <v/>
      </c>
      <c r="ACZ111" s="3" t="str">
        <f t="shared" si="529"/>
        <v/>
      </c>
      <c r="ADB111" s="6">
        <v>33603</v>
      </c>
      <c r="ADC111" s="1">
        <v>7.375</v>
      </c>
      <c r="ADD111" s="1">
        <v>1608900</v>
      </c>
      <c r="ADE111" s="3">
        <f t="shared" si="530"/>
        <v>11865637.5</v>
      </c>
      <c r="ADJ111" s="3" t="str">
        <f t="shared" si="531"/>
        <v/>
      </c>
      <c r="ADO111" s="3" t="str">
        <f t="shared" si="532"/>
        <v/>
      </c>
      <c r="ADT111" s="3" t="str">
        <f t="shared" si="533"/>
        <v/>
      </c>
      <c r="ADY111" s="3" t="str">
        <f t="shared" si="534"/>
        <v/>
      </c>
      <c r="AED111" s="3" t="str">
        <f t="shared" si="535"/>
        <v/>
      </c>
      <c r="AEI111" s="3" t="str">
        <f t="shared" si="536"/>
        <v/>
      </c>
      <c r="AEN111" s="3" t="str">
        <f t="shared" si="537"/>
        <v/>
      </c>
      <c r="AES111" s="3" t="str">
        <f t="shared" si="538"/>
        <v/>
      </c>
      <c r="AEX111" s="3" t="str">
        <f t="shared" si="539"/>
        <v/>
      </c>
      <c r="AFC111" s="3" t="str">
        <f t="shared" si="540"/>
        <v/>
      </c>
      <c r="AFH111" s="3" t="str">
        <f t="shared" si="541"/>
        <v/>
      </c>
      <c r="AFM111" s="3" t="str">
        <f t="shared" si="542"/>
        <v/>
      </c>
      <c r="AFR111" s="3" t="str">
        <f t="shared" si="543"/>
        <v/>
      </c>
      <c r="AFW111" s="3" t="str">
        <f t="shared" si="544"/>
        <v/>
      </c>
      <c r="AGB111" s="3" t="str">
        <f t="shared" si="545"/>
        <v/>
      </c>
      <c r="AGG111" s="3" t="str">
        <f t="shared" si="546"/>
        <v/>
      </c>
      <c r="AGL111" s="3" t="str">
        <f t="shared" si="547"/>
        <v/>
      </c>
      <c r="AGQ111" s="3" t="str">
        <f t="shared" si="548"/>
        <v/>
      </c>
      <c r="AGV111" s="3" t="str">
        <f t="shared" si="549"/>
        <v/>
      </c>
      <c r="AHA111" s="3" t="str">
        <f t="shared" si="550"/>
        <v/>
      </c>
      <c r="AHF111" s="3" t="str">
        <f t="shared" si="551"/>
        <v/>
      </c>
      <c r="AHK111" s="3" t="str">
        <f t="shared" si="552"/>
        <v/>
      </c>
      <c r="AHP111" s="3" t="str">
        <f t="shared" si="553"/>
        <v/>
      </c>
      <c r="AHU111" s="3" t="str">
        <f t="shared" si="554"/>
        <v/>
      </c>
      <c r="AHZ111" s="3" t="str">
        <f t="shared" si="555"/>
        <v/>
      </c>
      <c r="AIE111" s="3" t="str">
        <f t="shared" si="556"/>
        <v/>
      </c>
      <c r="AIJ111" s="3" t="str">
        <f t="shared" si="557"/>
        <v/>
      </c>
      <c r="AIO111" s="3" t="str">
        <f t="shared" si="558"/>
        <v/>
      </c>
      <c r="AIT111" s="3" t="str">
        <f t="shared" si="559"/>
        <v/>
      </c>
      <c r="AIY111" s="3" t="str">
        <f t="shared" si="560"/>
        <v/>
      </c>
      <c r="AJD111" s="3" t="str">
        <f t="shared" si="561"/>
        <v/>
      </c>
      <c r="AJI111" s="3" t="str">
        <f t="shared" si="562"/>
        <v/>
      </c>
      <c r="AJN111" s="3" t="str">
        <f t="shared" si="563"/>
        <v/>
      </c>
      <c r="AJS111" s="3" t="str">
        <f t="shared" si="564"/>
        <v/>
      </c>
      <c r="AJX111" s="3" t="str">
        <f t="shared" si="565"/>
        <v/>
      </c>
      <c r="AKC111" s="3" t="str">
        <f t="shared" si="566"/>
        <v/>
      </c>
      <c r="AKH111" s="3" t="str">
        <f t="shared" si="567"/>
        <v/>
      </c>
      <c r="AKM111" s="3" t="str">
        <f t="shared" si="568"/>
        <v/>
      </c>
      <c r="AKR111" s="3" t="str">
        <f t="shared" si="569"/>
        <v/>
      </c>
      <c r="AKW111" s="3" t="str">
        <f t="shared" si="570"/>
        <v/>
      </c>
      <c r="ALB111" s="3" t="str">
        <f t="shared" si="571"/>
        <v/>
      </c>
      <c r="ALG111" s="3" t="str">
        <f t="shared" si="572"/>
        <v/>
      </c>
      <c r="ALL111" s="3" t="str">
        <f t="shared" si="573"/>
        <v/>
      </c>
      <c r="ALQ111" s="3" t="str">
        <f t="shared" si="574"/>
        <v/>
      </c>
      <c r="ALV111" s="3" t="str">
        <f t="shared" si="575"/>
        <v/>
      </c>
      <c r="AMA111" s="3" t="str">
        <f t="shared" si="576"/>
        <v/>
      </c>
      <c r="AMF111" s="3" t="str">
        <f t="shared" si="577"/>
        <v/>
      </c>
      <c r="AMK111" s="3" t="str">
        <f t="shared" si="578"/>
        <v/>
      </c>
      <c r="AMP111" s="3" t="str">
        <f t="shared" si="579"/>
        <v/>
      </c>
      <c r="AMU111" s="3" t="str">
        <f t="shared" si="580"/>
        <v/>
      </c>
      <c r="AMZ111" s="3" t="str">
        <f t="shared" si="581"/>
        <v/>
      </c>
      <c r="ANB111" s="6">
        <v>33603</v>
      </c>
      <c r="ANC111" s="1">
        <v>0.6875</v>
      </c>
      <c r="AND111" s="1">
        <v>115000</v>
      </c>
      <c r="ANE111" s="3">
        <f t="shared" si="582"/>
        <v>79062.5</v>
      </c>
      <c r="ANJ111" s="3" t="str">
        <f t="shared" si="583"/>
        <v/>
      </c>
      <c r="ANO111" s="3" t="str">
        <f t="shared" si="584"/>
        <v/>
      </c>
      <c r="ANT111" s="3" t="str">
        <f t="shared" si="585"/>
        <v/>
      </c>
      <c r="ANY111" s="3" t="str">
        <f t="shared" si="586"/>
        <v/>
      </c>
      <c r="AOD111" s="3" t="str">
        <f t="shared" si="587"/>
        <v/>
      </c>
      <c r="AOI111" s="3" t="str">
        <f t="shared" si="588"/>
        <v/>
      </c>
      <c r="AOK111" s="6">
        <v>33603</v>
      </c>
      <c r="AOL111" s="1">
        <v>840</v>
      </c>
      <c r="AOM111" s="1">
        <v>129478</v>
      </c>
      <c r="AON111" s="3">
        <f t="shared" si="589"/>
        <v>108761520</v>
      </c>
      <c r="AOS111" s="3" t="str">
        <f t="shared" si="590"/>
        <v/>
      </c>
      <c r="AOX111" s="3" t="str">
        <f t="shared" si="591"/>
        <v/>
      </c>
      <c r="APC111" s="3" t="str">
        <f t="shared" si="592"/>
        <v/>
      </c>
      <c r="APH111" s="3" t="str">
        <f t="shared" si="593"/>
        <v/>
      </c>
      <c r="APM111" s="3" t="str">
        <f t="shared" si="594"/>
        <v/>
      </c>
      <c r="APR111" s="3" t="str">
        <f t="shared" si="595"/>
        <v/>
      </c>
      <c r="APW111" s="3" t="str">
        <f t="shared" si="596"/>
        <v/>
      </c>
      <c r="AQB111" s="3" t="str">
        <f t="shared" si="597"/>
        <v/>
      </c>
      <c r="AQG111" s="3" t="str">
        <f t="shared" si="598"/>
        <v/>
      </c>
      <c r="AQL111" s="3" t="str">
        <f t="shared" si="599"/>
        <v/>
      </c>
      <c r="AQQ111" s="3" t="str">
        <f t="shared" si="600"/>
        <v/>
      </c>
      <c r="AQV111" s="3" t="str">
        <f t="shared" si="601"/>
        <v/>
      </c>
      <c r="ARA111" s="3" t="str">
        <f t="shared" si="602"/>
        <v/>
      </c>
      <c r="ARF111" s="3" t="str">
        <f t="shared" si="603"/>
        <v/>
      </c>
      <c r="ARK111" s="3" t="str">
        <f t="shared" si="604"/>
        <v/>
      </c>
      <c r="ARP111" s="3" t="str">
        <f t="shared" si="605"/>
        <v/>
      </c>
      <c r="ARU111" s="3" t="str">
        <f t="shared" si="606"/>
        <v/>
      </c>
      <c r="ARZ111" s="3" t="str">
        <f t="shared" si="607"/>
        <v/>
      </c>
      <c r="ASE111" s="3" t="str">
        <f t="shared" si="608"/>
        <v/>
      </c>
      <c r="ASJ111" s="3" t="str">
        <f t="shared" si="609"/>
        <v/>
      </c>
      <c r="ASO111" s="3" t="str">
        <f t="shared" si="610"/>
        <v/>
      </c>
      <c r="AST111" s="3" t="str">
        <f t="shared" si="611"/>
        <v/>
      </c>
      <c r="ASY111" s="3" t="str">
        <f t="shared" si="612"/>
        <v/>
      </c>
      <c r="ATD111" s="3" t="str">
        <f t="shared" si="613"/>
        <v/>
      </c>
      <c r="ATI111" s="3" t="str">
        <f t="shared" si="614"/>
        <v/>
      </c>
      <c r="ATN111" s="3" t="str">
        <f t="shared" si="615"/>
        <v/>
      </c>
      <c r="ATS111" s="3" t="str">
        <f t="shared" si="616"/>
        <v/>
      </c>
      <c r="ATX111" s="3" t="str">
        <f t="shared" si="617"/>
        <v/>
      </c>
      <c r="ATZ111" s="6">
        <v>33603</v>
      </c>
      <c r="AUA111" s="1">
        <v>4.8333000000000004</v>
      </c>
      <c r="AUB111" s="1">
        <v>286800</v>
      </c>
      <c r="AUC111" s="3">
        <f t="shared" si="618"/>
        <v>1386190.4400000002</v>
      </c>
      <c r="AUH111" s="3" t="str">
        <f t="shared" si="619"/>
        <v/>
      </c>
      <c r="AUM111" s="3" t="str">
        <f t="shared" si="620"/>
        <v/>
      </c>
      <c r="AUR111" s="3" t="str">
        <f t="shared" si="621"/>
        <v/>
      </c>
      <c r="AUW111" s="3" t="str">
        <f t="shared" si="622"/>
        <v/>
      </c>
      <c r="AVB111" s="3" t="str">
        <f t="shared" si="623"/>
        <v/>
      </c>
      <c r="AVG111" s="3" t="str">
        <f t="shared" si="624"/>
        <v/>
      </c>
      <c r="AVL111" s="3" t="str">
        <f t="shared" si="625"/>
        <v/>
      </c>
      <c r="AVQ111" s="3" t="str">
        <f t="shared" si="626"/>
        <v/>
      </c>
      <c r="AVV111" s="3" t="str">
        <f t="shared" si="627"/>
        <v/>
      </c>
      <c r="AWA111" s="3" t="str">
        <f t="shared" si="628"/>
        <v/>
      </c>
      <c r="AWF111" s="3" t="str">
        <f t="shared" si="629"/>
        <v/>
      </c>
      <c r="AWK111" s="3" t="str">
        <f t="shared" si="630"/>
        <v/>
      </c>
      <c r="AWP111" s="3" t="str">
        <f t="shared" si="631"/>
        <v/>
      </c>
      <c r="AWU111" s="3" t="str">
        <f t="shared" si="632"/>
        <v/>
      </c>
      <c r="AWZ111" s="3" t="str">
        <f t="shared" si="633"/>
        <v/>
      </c>
      <c r="AXE111" s="3" t="str">
        <f t="shared" si="634"/>
        <v/>
      </c>
      <c r="AXG111" s="6">
        <v>33603</v>
      </c>
      <c r="AXH111" s="1">
        <v>3.375</v>
      </c>
      <c r="AXI111" s="1">
        <v>6148000</v>
      </c>
      <c r="AXJ111" s="3">
        <f t="shared" si="635"/>
        <v>20749500</v>
      </c>
      <c r="AXO111" s="3" t="str">
        <f t="shared" si="636"/>
        <v/>
      </c>
      <c r="AXT111" s="3" t="str">
        <f t="shared" si="637"/>
        <v/>
      </c>
      <c r="AXY111" s="3" t="str">
        <f t="shared" si="638"/>
        <v/>
      </c>
      <c r="AYD111" s="3" t="str">
        <f t="shared" si="639"/>
        <v/>
      </c>
      <c r="AYI111" s="3" t="str">
        <f t="shared" si="640"/>
        <v/>
      </c>
      <c r="AYN111" s="3" t="str">
        <f t="shared" si="641"/>
        <v/>
      </c>
      <c r="AYP111" s="6">
        <v>33603</v>
      </c>
      <c r="AYQ111" s="1">
        <v>7</v>
      </c>
      <c r="AYR111" s="1">
        <v>736400</v>
      </c>
      <c r="AYS111" s="3">
        <f t="shared" si="642"/>
        <v>5154800</v>
      </c>
      <c r="AYX111" s="3" t="str">
        <f t="shared" si="643"/>
        <v/>
      </c>
      <c r="AZC111" s="3" t="str">
        <f t="shared" si="644"/>
        <v/>
      </c>
      <c r="AZH111" s="3" t="str">
        <f t="shared" si="645"/>
        <v/>
      </c>
      <c r="AZM111" s="3" t="str">
        <f t="shared" si="646"/>
        <v/>
      </c>
      <c r="AZR111" s="3" t="str">
        <f t="shared" si="647"/>
        <v/>
      </c>
      <c r="AZW111" s="3" t="str">
        <f t="shared" si="648"/>
        <v/>
      </c>
      <c r="BAB111" s="3" t="str">
        <f t="shared" si="649"/>
        <v/>
      </c>
      <c r="BAG111" s="3" t="str">
        <f t="shared" si="650"/>
        <v/>
      </c>
      <c r="BAL111" s="3" t="str">
        <f t="shared" si="651"/>
        <v/>
      </c>
      <c r="BAQ111" s="3" t="str">
        <f t="shared" si="652"/>
        <v/>
      </c>
      <c r="BAV111" s="3" t="str">
        <f t="shared" si="653"/>
        <v/>
      </c>
      <c r="BBA111" s="3" t="str">
        <f t="shared" si="654"/>
        <v/>
      </c>
      <c r="BBF111" s="3" t="str">
        <f t="shared" si="655"/>
        <v/>
      </c>
      <c r="BBK111" s="3" t="str">
        <f t="shared" si="656"/>
        <v/>
      </c>
      <c r="BBP111" s="3" t="str">
        <f t="shared" si="657"/>
        <v/>
      </c>
      <c r="BBU111" s="3" t="str">
        <f t="shared" si="658"/>
        <v/>
      </c>
      <c r="BBZ111" s="3" t="str">
        <f t="shared" si="659"/>
        <v/>
      </c>
      <c r="BCE111" s="3" t="str">
        <f t="shared" si="660"/>
        <v/>
      </c>
      <c r="BCJ111" s="3" t="str">
        <f t="shared" si="661"/>
        <v/>
      </c>
      <c r="BCO111" s="3" t="str">
        <f t="shared" si="662"/>
        <v/>
      </c>
      <c r="BCT111" s="3" t="str">
        <f t="shared" si="663"/>
        <v/>
      </c>
      <c r="BCY111" s="3" t="str">
        <f t="shared" si="664"/>
        <v/>
      </c>
      <c r="BDD111" s="3" t="str">
        <f t="shared" si="665"/>
        <v/>
      </c>
      <c r="BDI111" s="3" t="str">
        <f t="shared" si="666"/>
        <v/>
      </c>
      <c r="BDN111" s="3" t="str">
        <f t="shared" si="667"/>
        <v/>
      </c>
      <c r="BDS111" s="3" t="str">
        <f t="shared" si="668"/>
        <v/>
      </c>
      <c r="BDX111" s="3" t="str">
        <f t="shared" si="669"/>
        <v/>
      </c>
      <c r="BDZ111" s="6">
        <v>33603</v>
      </c>
      <c r="BEA111" s="1">
        <v>2.25</v>
      </c>
      <c r="BEB111" s="1">
        <v>20432000</v>
      </c>
      <c r="BEC111" s="3">
        <f t="shared" si="670"/>
        <v>45972000</v>
      </c>
      <c r="BEH111" s="3" t="str">
        <f t="shared" si="671"/>
        <v/>
      </c>
      <c r="BEM111" s="3" t="str">
        <f t="shared" si="672"/>
        <v/>
      </c>
      <c r="BER111" s="3" t="str">
        <f t="shared" si="673"/>
        <v/>
      </c>
      <c r="BET111" s="6">
        <v>33603</v>
      </c>
      <c r="BEU111" s="1">
        <v>1.8611</v>
      </c>
      <c r="BEV111" s="1">
        <v>46590300</v>
      </c>
      <c r="BEW111" s="3">
        <f t="shared" si="674"/>
        <v>86709207.329999998</v>
      </c>
      <c r="BEY111" s="6">
        <v>33603</v>
      </c>
      <c r="BEZ111" s="1">
        <v>1.5556000000000001</v>
      </c>
      <c r="BFA111" s="1">
        <v>3067875</v>
      </c>
      <c r="BFB111" s="3">
        <f t="shared" si="675"/>
        <v>4772386.3500000006</v>
      </c>
      <c r="BFG111" s="3" t="str">
        <f t="shared" si="676"/>
        <v/>
      </c>
      <c r="BFL111" s="3" t="str">
        <f t="shared" si="677"/>
        <v/>
      </c>
      <c r="BFQ111" s="3" t="str">
        <f t="shared" si="678"/>
        <v/>
      </c>
      <c r="BFS111" s="6">
        <v>33603</v>
      </c>
      <c r="BFT111" s="1">
        <v>1.3626</v>
      </c>
      <c r="BFU111" s="1">
        <v>30096400</v>
      </c>
      <c r="BFV111" s="3">
        <f t="shared" si="679"/>
        <v>41009354.640000001</v>
      </c>
      <c r="BGA111" s="3" t="str">
        <f t="shared" si="680"/>
        <v/>
      </c>
      <c r="BGF111" s="3" t="str">
        <f t="shared" si="681"/>
        <v/>
      </c>
      <c r="BGK111" s="3" t="str">
        <f t="shared" si="682"/>
        <v/>
      </c>
      <c r="BGM111" s="6">
        <v>33603</v>
      </c>
      <c r="BGN111" s="1">
        <v>6.625</v>
      </c>
      <c r="BGO111" s="1">
        <v>4866000</v>
      </c>
      <c r="BGP111" s="3">
        <f t="shared" si="683"/>
        <v>32237250</v>
      </c>
      <c r="BGR111" s="6">
        <v>33603</v>
      </c>
      <c r="BGS111" s="1">
        <v>0.9375</v>
      </c>
      <c r="BGT111" s="1">
        <v>2685600</v>
      </c>
      <c r="BGU111" s="3">
        <f t="shared" si="684"/>
        <v>2517750</v>
      </c>
      <c r="BGZ111" s="3" t="str">
        <f t="shared" si="685"/>
        <v/>
      </c>
      <c r="BHE111" s="3" t="str">
        <f t="shared" si="686"/>
        <v/>
      </c>
      <c r="BHJ111" s="3" t="str">
        <f t="shared" si="687"/>
        <v/>
      </c>
      <c r="BHO111" s="3" t="str">
        <f t="shared" si="688"/>
        <v/>
      </c>
      <c r="BHQ111" s="6">
        <v>33603</v>
      </c>
      <c r="BHR111" s="1">
        <v>1.7558</v>
      </c>
      <c r="BHS111" s="1">
        <v>57734400</v>
      </c>
      <c r="BHT111" s="3">
        <f t="shared" si="689"/>
        <v>101370059.52</v>
      </c>
      <c r="BHV111" s="6">
        <v>33603</v>
      </c>
      <c r="BHW111" s="1">
        <v>3.274</v>
      </c>
      <c r="BHX111" s="1">
        <v>11629800</v>
      </c>
      <c r="BHY111" s="3">
        <f t="shared" si="690"/>
        <v>38075965.200000003</v>
      </c>
      <c r="BID111" s="3" t="str">
        <f t="shared" si="691"/>
        <v/>
      </c>
      <c r="BII111" s="3" t="str">
        <f t="shared" si="692"/>
        <v/>
      </c>
      <c r="BIK111" s="6">
        <v>33603</v>
      </c>
      <c r="BIL111" s="1">
        <v>2.7917000000000001</v>
      </c>
      <c r="BIM111" s="1">
        <v>45616800</v>
      </c>
      <c r="BIN111" s="3">
        <f t="shared" si="693"/>
        <v>127348420.56</v>
      </c>
      <c r="BIP111" s="6">
        <v>33603</v>
      </c>
      <c r="BIQ111" s="1">
        <v>7.9259000000000004</v>
      </c>
      <c r="BIR111" s="1">
        <v>203391000</v>
      </c>
      <c r="BIS111" s="3">
        <f t="shared" si="694"/>
        <v>1612056726.9000001</v>
      </c>
      <c r="BIU111" s="6">
        <v>33603</v>
      </c>
      <c r="BIV111" s="1">
        <v>5.5833000000000004</v>
      </c>
      <c r="BIW111" s="1">
        <v>60226200</v>
      </c>
      <c r="BIX111" s="3">
        <f t="shared" si="695"/>
        <v>336260942.46000004</v>
      </c>
      <c r="BJC111" s="3" t="str">
        <f t="shared" si="696"/>
        <v/>
      </c>
      <c r="BJH111" s="3" t="str">
        <f t="shared" si="697"/>
        <v/>
      </c>
      <c r="BJM111" s="3" t="str">
        <f t="shared" si="698"/>
        <v/>
      </c>
      <c r="BJR111" s="3" t="str">
        <f t="shared" si="699"/>
        <v/>
      </c>
      <c r="BJT111" s="6">
        <v>33603</v>
      </c>
      <c r="BJU111" s="1">
        <v>8.75</v>
      </c>
      <c r="BJV111" s="1">
        <v>162632600</v>
      </c>
      <c r="BJW111" s="3">
        <f t="shared" si="700"/>
        <v>1423035250</v>
      </c>
      <c r="BKB111" s="3" t="str">
        <f t="shared" si="701"/>
        <v/>
      </c>
      <c r="BKG111" s="3" t="str">
        <f t="shared" si="702"/>
        <v/>
      </c>
      <c r="BKI111" s="6">
        <v>33603</v>
      </c>
      <c r="BKJ111" s="1">
        <v>1.3047</v>
      </c>
      <c r="BKK111" s="1">
        <v>88144000</v>
      </c>
      <c r="BKL111" s="3">
        <f t="shared" si="703"/>
        <v>115001476.8</v>
      </c>
      <c r="BKQ111" s="3" t="str">
        <f t="shared" si="704"/>
        <v/>
      </c>
      <c r="BKV111" s="3" t="str">
        <f t="shared" si="705"/>
        <v/>
      </c>
      <c r="BKX111" s="6">
        <v>33603</v>
      </c>
      <c r="BKY111" s="1">
        <v>10.593999999999999</v>
      </c>
      <c r="BKZ111" s="1">
        <v>19766000</v>
      </c>
      <c r="BLA111" s="3">
        <f t="shared" si="706"/>
        <v>209401004</v>
      </c>
      <c r="BLC111" s="6">
        <v>33603</v>
      </c>
      <c r="BLD111" s="1">
        <v>2.7812999999999999</v>
      </c>
      <c r="BLE111" s="1">
        <v>20208000</v>
      </c>
      <c r="BLF111" s="3">
        <f t="shared" si="707"/>
        <v>56204510.399999999</v>
      </c>
      <c r="BLK111" s="3" t="str">
        <f t="shared" si="708"/>
        <v/>
      </c>
      <c r="BLM111" s="6">
        <v>33603</v>
      </c>
      <c r="BLN111" s="1">
        <v>2.1667000000000001</v>
      </c>
      <c r="BLO111" s="1">
        <v>337496400</v>
      </c>
      <c r="BLP111" s="3">
        <f t="shared" si="709"/>
        <v>731253449.88</v>
      </c>
      <c r="BLR111" s="6">
        <v>33603</v>
      </c>
      <c r="BLS111" s="1">
        <v>5.5625</v>
      </c>
      <c r="BLT111" s="1">
        <v>124362400</v>
      </c>
      <c r="BLU111" s="3">
        <f t="shared" si="710"/>
        <v>691765850</v>
      </c>
      <c r="BLZ111" s="3" t="str">
        <f t="shared" si="711"/>
        <v/>
      </c>
      <c r="BME111" s="3" t="str">
        <f t="shared" si="712"/>
        <v/>
      </c>
      <c r="BMJ111" s="3" t="str">
        <f t="shared" si="713"/>
        <v/>
      </c>
      <c r="BML111" s="6">
        <v>33603</v>
      </c>
      <c r="BMM111" s="1">
        <v>3.1389</v>
      </c>
      <c r="BMN111" s="1">
        <v>59893200</v>
      </c>
      <c r="BMO111" s="3">
        <f t="shared" si="714"/>
        <v>187998765.47999999</v>
      </c>
      <c r="BMQ111" s="6">
        <v>33603</v>
      </c>
      <c r="BMR111" s="1">
        <v>1.3125</v>
      </c>
      <c r="BMS111" s="1">
        <v>13707200</v>
      </c>
      <c r="BMT111" s="3">
        <f t="shared" si="715"/>
        <v>17990700</v>
      </c>
      <c r="BMY111" s="3" t="str">
        <f t="shared" si="716"/>
        <v/>
      </c>
      <c r="BND111" s="3" t="str">
        <f t="shared" si="717"/>
        <v/>
      </c>
      <c r="BNF111" s="6">
        <v>33603</v>
      </c>
      <c r="BNG111" s="1">
        <v>32.5</v>
      </c>
      <c r="BNH111" s="1">
        <v>21735500</v>
      </c>
      <c r="BNI111" s="3">
        <f t="shared" si="718"/>
        <v>706403750</v>
      </c>
      <c r="BNN111" s="3" t="str">
        <f t="shared" si="719"/>
        <v/>
      </c>
      <c r="BNP111" s="6">
        <v>33603</v>
      </c>
      <c r="BNQ111" s="1">
        <v>2.7778</v>
      </c>
      <c r="BNR111" s="1">
        <v>49401000</v>
      </c>
      <c r="BNS111" s="3">
        <f t="shared" si="720"/>
        <v>137226097.80000001</v>
      </c>
      <c r="BNX111" s="3" t="str">
        <f t="shared" si="721"/>
        <v/>
      </c>
      <c r="BNZ111" s="6">
        <v>33603</v>
      </c>
      <c r="BOA111" s="1">
        <v>2.3906000000000001</v>
      </c>
      <c r="BOB111" s="1">
        <v>158724800</v>
      </c>
      <c r="BOC111" s="3">
        <f t="shared" si="722"/>
        <v>379447506.88</v>
      </c>
      <c r="BOH111" s="3" t="str">
        <f t="shared" si="723"/>
        <v/>
      </c>
      <c r="BOJ111" s="6">
        <v>33603</v>
      </c>
      <c r="BOK111" s="1">
        <v>2.5188999999999999</v>
      </c>
      <c r="BOL111" s="1">
        <v>291977600</v>
      </c>
      <c r="BOM111" s="3">
        <f t="shared" si="724"/>
        <v>735462376.63999999</v>
      </c>
      <c r="BOR111" s="3" t="str">
        <f t="shared" si="725"/>
        <v/>
      </c>
      <c r="BOW111" s="3" t="str">
        <f t="shared" si="726"/>
        <v/>
      </c>
      <c r="BPB111" s="3" t="str">
        <f t="shared" si="727"/>
        <v/>
      </c>
      <c r="BPG111" s="3" t="str">
        <f t="shared" si="728"/>
        <v/>
      </c>
      <c r="BPI111" s="6">
        <v>33603</v>
      </c>
      <c r="BPJ111" s="1">
        <v>1</v>
      </c>
      <c r="BPK111" s="1">
        <v>241867013</v>
      </c>
      <c r="BPL111" s="3">
        <f t="shared" si="729"/>
        <v>241867013</v>
      </c>
      <c r="BPQ111" s="3" t="str">
        <f t="shared" si="730"/>
        <v/>
      </c>
      <c r="BPS111" s="6">
        <v>33603</v>
      </c>
      <c r="BPT111" s="1">
        <v>0.55079999999999996</v>
      </c>
      <c r="BPU111" s="1">
        <v>748620800</v>
      </c>
      <c r="BPV111" s="3">
        <f t="shared" si="731"/>
        <v>412340336.63999999</v>
      </c>
      <c r="BQA111" s="3" t="str">
        <f t="shared" si="732"/>
        <v/>
      </c>
      <c r="BQF111" s="3" t="str">
        <f t="shared" si="733"/>
        <v/>
      </c>
      <c r="BQK111" s="3" t="str">
        <f t="shared" si="734"/>
        <v/>
      </c>
      <c r="BQM111" s="6">
        <v>33603</v>
      </c>
      <c r="BQN111" s="1">
        <v>4.1454000000000004</v>
      </c>
      <c r="BQO111" s="1">
        <v>461771167</v>
      </c>
      <c r="BQP111" s="3">
        <f t="shared" si="735"/>
        <v>1914226195.6818001</v>
      </c>
      <c r="BQU111" s="3" t="str">
        <f t="shared" si="736"/>
        <v/>
      </c>
      <c r="BQZ111" s="3" t="str">
        <f t="shared" si="737"/>
        <v/>
      </c>
      <c r="BRE111" s="3" t="str">
        <f t="shared" si="738"/>
        <v/>
      </c>
      <c r="BRG111" s="6">
        <v>33603</v>
      </c>
      <c r="BRH111" s="1">
        <v>0.46010000000000001</v>
      </c>
      <c r="BRI111" s="1">
        <v>5297572800</v>
      </c>
      <c r="BRJ111" s="3">
        <f t="shared" si="739"/>
        <v>2437413245.2800002</v>
      </c>
      <c r="BRL111" s="6">
        <v>33603</v>
      </c>
      <c r="BRM111" s="1">
        <v>1.5312999999999999</v>
      </c>
      <c r="BRN111" s="1">
        <v>3534876800</v>
      </c>
      <c r="BRO111" s="3">
        <f t="shared" si="740"/>
        <v>5412956843.8399992</v>
      </c>
      <c r="BRQ111" s="6">
        <v>33603</v>
      </c>
      <c r="BRR111" s="1">
        <v>0.35799999999999998</v>
      </c>
      <c r="BRS111" s="1">
        <v>3177621900</v>
      </c>
      <c r="BRT111" s="3">
        <f t="shared" si="741"/>
        <v>1137588640.2</v>
      </c>
      <c r="BRV111" s="6">
        <v>33603</v>
      </c>
      <c r="BRW111" s="1">
        <v>17.25</v>
      </c>
      <c r="BRX111" s="1">
        <v>102284800</v>
      </c>
      <c r="BRY111" s="3">
        <f t="shared" si="742"/>
        <v>1764412800</v>
      </c>
      <c r="BSD111" s="3" t="str">
        <f t="shared" si="743"/>
        <v/>
      </c>
      <c r="BSF111" s="6">
        <v>33603</v>
      </c>
      <c r="BSG111" s="1">
        <v>4.5625</v>
      </c>
      <c r="BSH111" s="1">
        <v>97549600</v>
      </c>
      <c r="BSI111" s="3">
        <f t="shared" si="744"/>
        <v>445070050</v>
      </c>
      <c r="BSN111" s="3" t="str">
        <f t="shared" si="745"/>
        <v/>
      </c>
      <c r="BSS111" s="3" t="str">
        <f t="shared" si="746"/>
        <v/>
      </c>
      <c r="BSU111" s="6">
        <v>33603</v>
      </c>
      <c r="BSV111" s="1">
        <v>2.0179</v>
      </c>
      <c r="BSW111" s="1">
        <v>2514618400</v>
      </c>
      <c r="BSX111" s="3">
        <f t="shared" si="747"/>
        <v>5074248469.3599997</v>
      </c>
    </row>
    <row r="112" spans="5:1020 1025:1870" x14ac:dyDescent="0.2">
      <c r="E112" s="3" t="str">
        <f t="shared" si="374"/>
        <v/>
      </c>
      <c r="J112" s="3" t="str">
        <f t="shared" si="375"/>
        <v/>
      </c>
      <c r="O112" s="3" t="str">
        <f t="shared" si="376"/>
        <v/>
      </c>
      <c r="T112" s="3" t="str">
        <f t="shared" si="377"/>
        <v/>
      </c>
      <c r="Y112" s="3" t="str">
        <f t="shared" si="378"/>
        <v/>
      </c>
      <c r="AD112" s="3" t="str">
        <f t="shared" si="379"/>
        <v/>
      </c>
      <c r="AI112" s="3" t="str">
        <f t="shared" si="380"/>
        <v/>
      </c>
      <c r="AN112" s="3" t="str">
        <f t="shared" si="381"/>
        <v/>
      </c>
      <c r="AS112" s="3" t="str">
        <f t="shared" si="382"/>
        <v/>
      </c>
      <c r="AX112" s="3" t="str">
        <f t="shared" si="383"/>
        <v/>
      </c>
      <c r="BC112" s="3" t="str">
        <f t="shared" si="384"/>
        <v/>
      </c>
      <c r="BH112" s="3" t="str">
        <f t="shared" si="385"/>
        <v/>
      </c>
      <c r="BM112" s="3" t="str">
        <f t="shared" si="386"/>
        <v/>
      </c>
      <c r="BR112" s="3" t="str">
        <f t="shared" si="387"/>
        <v/>
      </c>
      <c r="BW112" s="3" t="str">
        <f t="shared" si="388"/>
        <v/>
      </c>
      <c r="CB112" s="3" t="str">
        <f t="shared" si="389"/>
        <v/>
      </c>
      <c r="CG112" s="3" t="str">
        <f t="shared" si="390"/>
        <v/>
      </c>
      <c r="CL112" s="3" t="str">
        <f t="shared" si="391"/>
        <v/>
      </c>
      <c r="CQ112" s="3" t="str">
        <f t="shared" si="392"/>
        <v/>
      </c>
      <c r="CV112" s="3" t="str">
        <f t="shared" si="393"/>
        <v/>
      </c>
      <c r="DA112" s="3" t="str">
        <f t="shared" si="394"/>
        <v/>
      </c>
      <c r="DF112" s="3" t="str">
        <f t="shared" si="395"/>
        <v/>
      </c>
      <c r="DK112" s="3" t="str">
        <f t="shared" si="396"/>
        <v/>
      </c>
      <c r="DP112" s="3" t="str">
        <f t="shared" si="397"/>
        <v/>
      </c>
      <c r="DU112" s="3" t="str">
        <f t="shared" si="398"/>
        <v/>
      </c>
      <c r="DZ112" s="3" t="str">
        <f t="shared" si="399"/>
        <v/>
      </c>
      <c r="EE112" s="3" t="str">
        <f t="shared" si="400"/>
        <v/>
      </c>
      <c r="EG112" s="6">
        <v>33511</v>
      </c>
      <c r="EH112" s="1">
        <v>2759.9994000000002</v>
      </c>
      <c r="EI112" s="1">
        <v>7572</v>
      </c>
      <c r="EJ112" s="3">
        <f t="shared" si="401"/>
        <v>20898715.456800003</v>
      </c>
      <c r="EO112" s="3" t="str">
        <f t="shared" si="402"/>
        <v/>
      </c>
      <c r="ET112" s="3" t="str">
        <f t="shared" si="403"/>
        <v/>
      </c>
      <c r="EY112" s="3" t="str">
        <f t="shared" si="404"/>
        <v/>
      </c>
      <c r="FD112" s="3" t="str">
        <f t="shared" si="405"/>
        <v/>
      </c>
      <c r="FI112" s="3" t="str">
        <f t="shared" si="406"/>
        <v/>
      </c>
      <c r="FN112" s="3" t="str">
        <f t="shared" si="407"/>
        <v/>
      </c>
      <c r="FS112" s="3" t="str">
        <f t="shared" si="408"/>
        <v/>
      </c>
      <c r="FX112" s="3" t="str">
        <f t="shared" si="409"/>
        <v/>
      </c>
      <c r="GC112" s="3" t="str">
        <f t="shared" si="410"/>
        <v/>
      </c>
      <c r="GH112" s="3" t="str">
        <f t="shared" si="411"/>
        <v/>
      </c>
      <c r="GM112" s="3" t="str">
        <f t="shared" si="412"/>
        <v/>
      </c>
      <c r="GR112" s="3" t="str">
        <f t="shared" si="413"/>
        <v/>
      </c>
      <c r="GW112" s="3" t="str">
        <f t="shared" si="414"/>
        <v/>
      </c>
      <c r="HB112" s="3" t="str">
        <f t="shared" si="415"/>
        <v/>
      </c>
      <c r="HG112" s="3" t="str">
        <f t="shared" si="416"/>
        <v/>
      </c>
      <c r="HL112" s="3" t="str">
        <f t="shared" si="417"/>
        <v/>
      </c>
      <c r="HQ112" s="3" t="str">
        <f t="shared" si="418"/>
        <v/>
      </c>
      <c r="HV112" s="3" t="str">
        <f t="shared" si="419"/>
        <v/>
      </c>
      <c r="IA112" s="3" t="str">
        <f t="shared" si="420"/>
        <v/>
      </c>
      <c r="IF112" s="3" t="str">
        <f t="shared" si="421"/>
        <v/>
      </c>
      <c r="IK112" s="3" t="str">
        <f t="shared" si="422"/>
        <v/>
      </c>
      <c r="IP112" s="3" t="str">
        <f t="shared" si="423"/>
        <v/>
      </c>
      <c r="IU112" s="3" t="str">
        <f t="shared" si="424"/>
        <v/>
      </c>
      <c r="IZ112" s="3" t="str">
        <f t="shared" si="425"/>
        <v/>
      </c>
      <c r="JE112" s="3" t="str">
        <f t="shared" si="426"/>
        <v/>
      </c>
      <c r="JJ112" s="3" t="str">
        <f t="shared" si="427"/>
        <v/>
      </c>
      <c r="JO112" s="3" t="str">
        <f t="shared" si="428"/>
        <v/>
      </c>
      <c r="JT112" s="3" t="str">
        <f t="shared" si="429"/>
        <v/>
      </c>
      <c r="JY112" s="3" t="str">
        <f t="shared" si="430"/>
        <v/>
      </c>
      <c r="KA112" s="6"/>
      <c r="KD112" s="3" t="str">
        <f t="shared" si="431"/>
        <v/>
      </c>
      <c r="KI112" s="3" t="str">
        <f t="shared" si="432"/>
        <v/>
      </c>
      <c r="KN112" s="3" t="str">
        <f t="shared" si="433"/>
        <v/>
      </c>
      <c r="KS112" s="3" t="str">
        <f t="shared" si="434"/>
        <v/>
      </c>
      <c r="KX112" s="3" t="str">
        <f t="shared" si="435"/>
        <v/>
      </c>
      <c r="LC112" s="3" t="str">
        <f t="shared" si="436"/>
        <v/>
      </c>
      <c r="LH112" s="3" t="str">
        <f t="shared" si="437"/>
        <v/>
      </c>
      <c r="LM112" s="3" t="str">
        <f t="shared" si="438"/>
        <v/>
      </c>
      <c r="LR112" s="3" t="str">
        <f t="shared" si="439"/>
        <v/>
      </c>
      <c r="LW112" s="3" t="str">
        <f t="shared" si="440"/>
        <v/>
      </c>
      <c r="MB112" s="3" t="str">
        <f t="shared" si="441"/>
        <v/>
      </c>
      <c r="MG112" s="3" t="str">
        <f t="shared" si="442"/>
        <v/>
      </c>
      <c r="ML112" s="3" t="str">
        <f t="shared" si="443"/>
        <v/>
      </c>
      <c r="MQ112" s="3" t="str">
        <f t="shared" si="444"/>
        <v/>
      </c>
      <c r="MV112" s="3" t="str">
        <f t="shared" si="445"/>
        <v/>
      </c>
      <c r="NA112" s="3" t="str">
        <f t="shared" si="446"/>
        <v/>
      </c>
      <c r="NF112" s="3" t="str">
        <f t="shared" si="447"/>
        <v/>
      </c>
      <c r="NK112" s="3" t="str">
        <f t="shared" si="448"/>
        <v/>
      </c>
      <c r="NP112" s="3" t="str">
        <f t="shared" si="449"/>
        <v/>
      </c>
      <c r="NU112" s="3" t="str">
        <f t="shared" si="450"/>
        <v/>
      </c>
      <c r="NZ112" s="3" t="str">
        <f t="shared" si="451"/>
        <v/>
      </c>
      <c r="OB112" s="6">
        <v>33511</v>
      </c>
      <c r="OC112" s="1">
        <v>7.25</v>
      </c>
      <c r="OD112" s="1">
        <v>187500</v>
      </c>
      <c r="OE112" s="3">
        <f t="shared" si="452"/>
        <v>1359375</v>
      </c>
      <c r="OJ112" s="3" t="str">
        <f t="shared" si="453"/>
        <v/>
      </c>
      <c r="OO112" s="3" t="str">
        <f t="shared" si="454"/>
        <v/>
      </c>
      <c r="OT112" s="3" t="str">
        <f t="shared" si="455"/>
        <v/>
      </c>
      <c r="OY112" s="3" t="str">
        <f t="shared" si="456"/>
        <v/>
      </c>
      <c r="PD112" s="3" t="str">
        <f t="shared" si="457"/>
        <v/>
      </c>
      <c r="PI112" s="3" t="str">
        <f t="shared" si="458"/>
        <v/>
      </c>
      <c r="PN112" s="3" t="str">
        <f t="shared" si="459"/>
        <v/>
      </c>
      <c r="PS112" s="3" t="str">
        <f t="shared" si="460"/>
        <v/>
      </c>
      <c r="PX112" s="3" t="str">
        <f t="shared" si="461"/>
        <v/>
      </c>
      <c r="QC112" s="3" t="str">
        <f t="shared" si="462"/>
        <v/>
      </c>
      <c r="QE112" s="6">
        <v>33511</v>
      </c>
      <c r="QF112" s="1">
        <v>3.25</v>
      </c>
      <c r="QG112" s="1">
        <v>101700</v>
      </c>
      <c r="QH112" s="3">
        <f t="shared" si="463"/>
        <v>330525</v>
      </c>
      <c r="QM112" s="3" t="str">
        <f t="shared" si="464"/>
        <v/>
      </c>
      <c r="QR112" s="3" t="str">
        <f t="shared" si="465"/>
        <v/>
      </c>
      <c r="QW112" s="3" t="str">
        <f t="shared" si="466"/>
        <v/>
      </c>
      <c r="RB112" s="3" t="str">
        <f t="shared" si="467"/>
        <v/>
      </c>
      <c r="RG112" s="3" t="str">
        <f t="shared" si="468"/>
        <v/>
      </c>
      <c r="RL112" s="3" t="str">
        <f t="shared" si="469"/>
        <v/>
      </c>
      <c r="RQ112" s="3" t="str">
        <f t="shared" si="470"/>
        <v/>
      </c>
      <c r="RV112" s="3" t="str">
        <f t="shared" si="471"/>
        <v/>
      </c>
      <c r="SA112" s="3" t="str">
        <f t="shared" si="472"/>
        <v/>
      </c>
      <c r="SF112" s="3" t="str">
        <f t="shared" si="473"/>
        <v/>
      </c>
      <c r="SK112" s="3" t="str">
        <f t="shared" si="474"/>
        <v/>
      </c>
      <c r="SP112" s="3" t="str">
        <f t="shared" si="475"/>
        <v/>
      </c>
      <c r="SU112" s="3" t="str">
        <f t="shared" si="476"/>
        <v/>
      </c>
      <c r="SZ112" s="3" t="str">
        <f t="shared" si="477"/>
        <v/>
      </c>
      <c r="TE112" s="3" t="str">
        <f t="shared" si="478"/>
        <v/>
      </c>
      <c r="TJ112" s="3" t="str">
        <f t="shared" si="479"/>
        <v/>
      </c>
      <c r="TO112" s="3" t="str">
        <f t="shared" si="480"/>
        <v/>
      </c>
      <c r="TT112" s="3" t="str">
        <f t="shared" si="481"/>
        <v/>
      </c>
      <c r="TY112" s="3" t="str">
        <f t="shared" si="482"/>
        <v/>
      </c>
      <c r="UD112" s="3" t="str">
        <f t="shared" si="483"/>
        <v/>
      </c>
      <c r="UI112" s="3" t="str">
        <f t="shared" si="484"/>
        <v/>
      </c>
      <c r="UN112" s="3" t="str">
        <f t="shared" si="485"/>
        <v/>
      </c>
      <c r="US112" s="3" t="str">
        <f t="shared" si="486"/>
        <v/>
      </c>
      <c r="UX112" s="3" t="str">
        <f t="shared" si="487"/>
        <v/>
      </c>
      <c r="VC112" s="3" t="str">
        <f t="shared" si="488"/>
        <v/>
      </c>
      <c r="VH112" s="3" t="str">
        <f t="shared" si="489"/>
        <v/>
      </c>
      <c r="VM112" s="3" t="str">
        <f t="shared" si="490"/>
        <v/>
      </c>
      <c r="VO112" s="6">
        <v>33511</v>
      </c>
      <c r="VP112" s="1">
        <v>515.625</v>
      </c>
      <c r="VQ112" s="1">
        <v>520</v>
      </c>
      <c r="VR112" s="3">
        <f t="shared" si="491"/>
        <v>268125</v>
      </c>
      <c r="VW112" s="3" t="str">
        <f t="shared" si="492"/>
        <v/>
      </c>
      <c r="WB112" s="3" t="str">
        <f t="shared" si="493"/>
        <v/>
      </c>
      <c r="WG112" s="3" t="str">
        <f t="shared" si="494"/>
        <v/>
      </c>
      <c r="WL112" s="3" t="str">
        <f t="shared" si="495"/>
        <v/>
      </c>
      <c r="WQ112" s="3" t="str">
        <f t="shared" si="496"/>
        <v/>
      </c>
      <c r="WV112" s="3" t="str">
        <f t="shared" si="497"/>
        <v/>
      </c>
      <c r="XA112" s="3" t="str">
        <f t="shared" si="498"/>
        <v/>
      </c>
      <c r="XF112" s="3" t="str">
        <f t="shared" si="499"/>
        <v/>
      </c>
      <c r="XK112" s="3" t="str">
        <f t="shared" si="500"/>
        <v/>
      </c>
      <c r="XP112" s="3" t="str">
        <f t="shared" si="501"/>
        <v/>
      </c>
      <c r="XU112" s="3" t="str">
        <f t="shared" si="502"/>
        <v/>
      </c>
      <c r="XZ112" s="3" t="str">
        <f t="shared" si="503"/>
        <v/>
      </c>
      <c r="YE112" s="3" t="str">
        <f t="shared" si="504"/>
        <v/>
      </c>
      <c r="YJ112" s="3" t="str">
        <f t="shared" si="505"/>
        <v/>
      </c>
      <c r="YO112" s="3" t="str">
        <f t="shared" si="506"/>
        <v/>
      </c>
      <c r="YT112" s="3" t="str">
        <f t="shared" si="507"/>
        <v/>
      </c>
      <c r="YY112" s="3" t="str">
        <f t="shared" si="508"/>
        <v/>
      </c>
      <c r="ZD112" s="3" t="str">
        <f t="shared" si="509"/>
        <v/>
      </c>
      <c r="ZI112" s="3" t="str">
        <f t="shared" si="510"/>
        <v/>
      </c>
      <c r="ZN112" s="3" t="str">
        <f t="shared" si="511"/>
        <v/>
      </c>
      <c r="ZS112" s="3" t="str">
        <f t="shared" si="512"/>
        <v/>
      </c>
      <c r="ZX112" s="3" t="str">
        <f t="shared" si="513"/>
        <v/>
      </c>
      <c r="AAC112" s="3" t="str">
        <f t="shared" si="514"/>
        <v/>
      </c>
      <c r="AAH112" s="3" t="str">
        <f t="shared" si="515"/>
        <v/>
      </c>
      <c r="AAM112" s="3" t="str">
        <f t="shared" si="516"/>
        <v/>
      </c>
      <c r="AAR112" s="3" t="str">
        <f t="shared" si="517"/>
        <v/>
      </c>
      <c r="AAW112" s="3" t="str">
        <f t="shared" si="518"/>
        <v/>
      </c>
      <c r="ABB112" s="3" t="str">
        <f t="shared" si="519"/>
        <v/>
      </c>
      <c r="ABG112" s="3" t="str">
        <f t="shared" si="520"/>
        <v/>
      </c>
      <c r="ABL112" s="3" t="str">
        <f t="shared" si="521"/>
        <v/>
      </c>
      <c r="ABQ112" s="3" t="str">
        <f t="shared" si="522"/>
        <v/>
      </c>
      <c r="ABV112" s="3" t="str">
        <f t="shared" si="523"/>
        <v/>
      </c>
      <c r="ACA112" s="3" t="str">
        <f t="shared" si="524"/>
        <v/>
      </c>
      <c r="ACF112" s="3" t="str">
        <f t="shared" si="525"/>
        <v/>
      </c>
      <c r="ACK112" s="3" t="str">
        <f t="shared" si="526"/>
        <v/>
      </c>
      <c r="ACP112" s="3" t="str">
        <f t="shared" si="527"/>
        <v/>
      </c>
      <c r="ACU112" s="3" t="str">
        <f t="shared" si="528"/>
        <v/>
      </c>
      <c r="ACZ112" s="3" t="str">
        <f t="shared" si="529"/>
        <v/>
      </c>
      <c r="ADB112" s="6">
        <v>33511</v>
      </c>
      <c r="ADC112" s="1">
        <v>7.25</v>
      </c>
      <c r="ADD112" s="1">
        <v>1484000</v>
      </c>
      <c r="ADE112" s="3">
        <f t="shared" si="530"/>
        <v>10759000</v>
      </c>
      <c r="ADJ112" s="3" t="str">
        <f t="shared" si="531"/>
        <v/>
      </c>
      <c r="ADO112" s="3" t="str">
        <f t="shared" si="532"/>
        <v/>
      </c>
      <c r="ADT112" s="3" t="str">
        <f t="shared" si="533"/>
        <v/>
      </c>
      <c r="ADY112" s="3" t="str">
        <f t="shared" si="534"/>
        <v/>
      </c>
      <c r="AED112" s="3" t="str">
        <f t="shared" si="535"/>
        <v/>
      </c>
      <c r="AEI112" s="3" t="str">
        <f t="shared" si="536"/>
        <v/>
      </c>
      <c r="AEN112" s="3" t="str">
        <f t="shared" si="537"/>
        <v/>
      </c>
      <c r="AES112" s="3" t="str">
        <f t="shared" si="538"/>
        <v/>
      </c>
      <c r="AEX112" s="3" t="str">
        <f t="shared" si="539"/>
        <v/>
      </c>
      <c r="AFC112" s="3" t="str">
        <f t="shared" si="540"/>
        <v/>
      </c>
      <c r="AFH112" s="3" t="str">
        <f t="shared" si="541"/>
        <v/>
      </c>
      <c r="AFM112" s="3" t="str">
        <f t="shared" si="542"/>
        <v/>
      </c>
      <c r="AFR112" s="3" t="str">
        <f t="shared" si="543"/>
        <v/>
      </c>
      <c r="AFW112" s="3" t="str">
        <f t="shared" si="544"/>
        <v/>
      </c>
      <c r="AGB112" s="3" t="str">
        <f t="shared" si="545"/>
        <v/>
      </c>
      <c r="AGG112" s="3" t="str">
        <f t="shared" si="546"/>
        <v/>
      </c>
      <c r="AGL112" s="3" t="str">
        <f t="shared" si="547"/>
        <v/>
      </c>
      <c r="AGQ112" s="3" t="str">
        <f t="shared" si="548"/>
        <v/>
      </c>
      <c r="AGV112" s="3" t="str">
        <f t="shared" si="549"/>
        <v/>
      </c>
      <c r="AHA112" s="3" t="str">
        <f t="shared" si="550"/>
        <v/>
      </c>
      <c r="AHF112" s="3" t="str">
        <f t="shared" si="551"/>
        <v/>
      </c>
      <c r="AHK112" s="3" t="str">
        <f t="shared" si="552"/>
        <v/>
      </c>
      <c r="AHP112" s="3" t="str">
        <f t="shared" si="553"/>
        <v/>
      </c>
      <c r="AHU112" s="3" t="str">
        <f t="shared" si="554"/>
        <v/>
      </c>
      <c r="AHZ112" s="3" t="str">
        <f t="shared" si="555"/>
        <v/>
      </c>
      <c r="AIE112" s="3" t="str">
        <f t="shared" si="556"/>
        <v/>
      </c>
      <c r="AIJ112" s="3" t="str">
        <f t="shared" si="557"/>
        <v/>
      </c>
      <c r="AIO112" s="3" t="str">
        <f t="shared" si="558"/>
        <v/>
      </c>
      <c r="AIT112" s="3" t="str">
        <f t="shared" si="559"/>
        <v/>
      </c>
      <c r="AIY112" s="3" t="str">
        <f t="shared" si="560"/>
        <v/>
      </c>
      <c r="AJD112" s="3" t="str">
        <f t="shared" si="561"/>
        <v/>
      </c>
      <c r="AJI112" s="3" t="str">
        <f t="shared" si="562"/>
        <v/>
      </c>
      <c r="AJN112" s="3" t="str">
        <f t="shared" si="563"/>
        <v/>
      </c>
      <c r="AJS112" s="3" t="str">
        <f t="shared" si="564"/>
        <v/>
      </c>
      <c r="AJX112" s="3" t="str">
        <f t="shared" si="565"/>
        <v/>
      </c>
      <c r="AKC112" s="3" t="str">
        <f t="shared" si="566"/>
        <v/>
      </c>
      <c r="AKH112" s="3" t="str">
        <f t="shared" si="567"/>
        <v/>
      </c>
      <c r="AKM112" s="3" t="str">
        <f t="shared" si="568"/>
        <v/>
      </c>
      <c r="AKR112" s="3" t="str">
        <f t="shared" si="569"/>
        <v/>
      </c>
      <c r="AKW112" s="3" t="str">
        <f t="shared" si="570"/>
        <v/>
      </c>
      <c r="ALB112" s="3" t="str">
        <f t="shared" si="571"/>
        <v/>
      </c>
      <c r="ALG112" s="3" t="str">
        <f t="shared" si="572"/>
        <v/>
      </c>
      <c r="ALL112" s="3" t="str">
        <f t="shared" si="573"/>
        <v/>
      </c>
      <c r="ALQ112" s="3" t="str">
        <f t="shared" si="574"/>
        <v/>
      </c>
      <c r="ALV112" s="3" t="str">
        <f t="shared" si="575"/>
        <v/>
      </c>
      <c r="AMA112" s="3" t="str">
        <f t="shared" si="576"/>
        <v/>
      </c>
      <c r="AMF112" s="3" t="str">
        <f t="shared" si="577"/>
        <v/>
      </c>
      <c r="AMK112" s="3" t="str">
        <f t="shared" si="578"/>
        <v/>
      </c>
      <c r="AMP112" s="3" t="str">
        <f t="shared" si="579"/>
        <v/>
      </c>
      <c r="AMU112" s="3" t="str">
        <f t="shared" si="580"/>
        <v/>
      </c>
      <c r="AMZ112" s="3" t="str">
        <f t="shared" si="581"/>
        <v/>
      </c>
      <c r="ANB112" s="6">
        <v>33511</v>
      </c>
      <c r="ANC112" s="1">
        <v>0.6875</v>
      </c>
      <c r="AND112" s="1">
        <v>51000</v>
      </c>
      <c r="ANE112" s="3">
        <f t="shared" si="582"/>
        <v>35062.5</v>
      </c>
      <c r="ANJ112" s="3" t="str">
        <f t="shared" si="583"/>
        <v/>
      </c>
      <c r="ANO112" s="3" t="str">
        <f t="shared" si="584"/>
        <v/>
      </c>
      <c r="ANT112" s="3" t="str">
        <f t="shared" si="585"/>
        <v/>
      </c>
      <c r="ANY112" s="3" t="str">
        <f t="shared" si="586"/>
        <v/>
      </c>
      <c r="AOD112" s="3" t="str">
        <f t="shared" si="587"/>
        <v/>
      </c>
      <c r="AOI112" s="3" t="str">
        <f t="shared" si="588"/>
        <v/>
      </c>
      <c r="AOK112" s="6">
        <v>33511</v>
      </c>
      <c r="AOL112" s="1">
        <v>560</v>
      </c>
      <c r="AOM112" s="1">
        <v>92503</v>
      </c>
      <c r="AON112" s="3">
        <f t="shared" si="589"/>
        <v>51801680</v>
      </c>
      <c r="AOS112" s="3" t="str">
        <f t="shared" si="590"/>
        <v/>
      </c>
      <c r="AOX112" s="3" t="str">
        <f t="shared" si="591"/>
        <v/>
      </c>
      <c r="APC112" s="3" t="str">
        <f t="shared" si="592"/>
        <v/>
      </c>
      <c r="APH112" s="3" t="str">
        <f t="shared" si="593"/>
        <v/>
      </c>
      <c r="APM112" s="3" t="str">
        <f t="shared" si="594"/>
        <v/>
      </c>
      <c r="APR112" s="3" t="str">
        <f t="shared" si="595"/>
        <v/>
      </c>
      <c r="APW112" s="3" t="str">
        <f t="shared" si="596"/>
        <v/>
      </c>
      <c r="AQB112" s="3" t="str">
        <f t="shared" si="597"/>
        <v/>
      </c>
      <c r="AQG112" s="3" t="str">
        <f t="shared" si="598"/>
        <v/>
      </c>
      <c r="AQL112" s="3" t="str">
        <f t="shared" si="599"/>
        <v/>
      </c>
      <c r="AQQ112" s="3" t="str">
        <f t="shared" si="600"/>
        <v/>
      </c>
      <c r="AQV112" s="3" t="str">
        <f t="shared" si="601"/>
        <v/>
      </c>
      <c r="ARA112" s="3" t="str">
        <f t="shared" si="602"/>
        <v/>
      </c>
      <c r="ARF112" s="3" t="str">
        <f t="shared" si="603"/>
        <v/>
      </c>
      <c r="ARK112" s="3" t="str">
        <f t="shared" si="604"/>
        <v/>
      </c>
      <c r="ARP112" s="3" t="str">
        <f t="shared" si="605"/>
        <v/>
      </c>
      <c r="ARU112" s="3" t="str">
        <f t="shared" si="606"/>
        <v/>
      </c>
      <c r="ARZ112" s="3" t="str">
        <f t="shared" si="607"/>
        <v/>
      </c>
      <c r="ASE112" s="3" t="str">
        <f t="shared" si="608"/>
        <v/>
      </c>
      <c r="ASJ112" s="3" t="str">
        <f t="shared" si="609"/>
        <v/>
      </c>
      <c r="ASO112" s="3" t="str">
        <f t="shared" si="610"/>
        <v/>
      </c>
      <c r="AST112" s="3" t="str">
        <f t="shared" si="611"/>
        <v/>
      </c>
      <c r="ASY112" s="3" t="str">
        <f t="shared" si="612"/>
        <v/>
      </c>
      <c r="ATD112" s="3" t="str">
        <f t="shared" si="613"/>
        <v/>
      </c>
      <c r="ATI112" s="3" t="str">
        <f t="shared" si="614"/>
        <v/>
      </c>
      <c r="ATN112" s="3" t="str">
        <f t="shared" si="615"/>
        <v/>
      </c>
      <c r="ATS112" s="3" t="str">
        <f t="shared" si="616"/>
        <v/>
      </c>
      <c r="ATX112" s="3" t="str">
        <f t="shared" si="617"/>
        <v/>
      </c>
      <c r="ATZ112" s="6">
        <v>33511</v>
      </c>
      <c r="AUA112" s="1">
        <v>5</v>
      </c>
      <c r="AUB112" s="1">
        <v>237000</v>
      </c>
      <c r="AUC112" s="3">
        <f t="shared" si="618"/>
        <v>1185000</v>
      </c>
      <c r="AUH112" s="3" t="str">
        <f t="shared" si="619"/>
        <v/>
      </c>
      <c r="AUM112" s="3" t="str">
        <f t="shared" si="620"/>
        <v/>
      </c>
      <c r="AUR112" s="3" t="str">
        <f t="shared" si="621"/>
        <v/>
      </c>
      <c r="AUW112" s="3" t="str">
        <f t="shared" si="622"/>
        <v/>
      </c>
      <c r="AVB112" s="3" t="str">
        <f t="shared" si="623"/>
        <v/>
      </c>
      <c r="AVG112" s="3" t="str">
        <f t="shared" si="624"/>
        <v/>
      </c>
      <c r="AVL112" s="3" t="str">
        <f t="shared" si="625"/>
        <v/>
      </c>
      <c r="AVQ112" s="3" t="str">
        <f t="shared" si="626"/>
        <v/>
      </c>
      <c r="AVV112" s="3" t="str">
        <f t="shared" si="627"/>
        <v/>
      </c>
      <c r="AWA112" s="3" t="str">
        <f t="shared" si="628"/>
        <v/>
      </c>
      <c r="AWF112" s="3" t="str">
        <f t="shared" si="629"/>
        <v/>
      </c>
      <c r="AWK112" s="3" t="str">
        <f t="shared" si="630"/>
        <v/>
      </c>
      <c r="AWP112" s="3" t="str">
        <f t="shared" si="631"/>
        <v/>
      </c>
      <c r="AWU112" s="3" t="str">
        <f t="shared" si="632"/>
        <v/>
      </c>
      <c r="AWZ112" s="3" t="str">
        <f t="shared" si="633"/>
        <v/>
      </c>
      <c r="AXE112" s="3" t="str">
        <f t="shared" si="634"/>
        <v/>
      </c>
      <c r="AXG112" s="6">
        <v>33511</v>
      </c>
      <c r="AXH112" s="1">
        <v>3.375</v>
      </c>
      <c r="AXI112" s="1">
        <v>16862000</v>
      </c>
      <c r="AXJ112" s="3">
        <f t="shared" si="635"/>
        <v>56909250</v>
      </c>
      <c r="AXO112" s="3" t="str">
        <f t="shared" si="636"/>
        <v/>
      </c>
      <c r="AXT112" s="3" t="str">
        <f t="shared" si="637"/>
        <v/>
      </c>
      <c r="AXY112" s="3" t="str">
        <f t="shared" si="638"/>
        <v/>
      </c>
      <c r="AYD112" s="3" t="str">
        <f t="shared" si="639"/>
        <v/>
      </c>
      <c r="AYI112" s="3" t="str">
        <f t="shared" si="640"/>
        <v/>
      </c>
      <c r="AYN112" s="3" t="str">
        <f t="shared" si="641"/>
        <v/>
      </c>
      <c r="AYP112" s="6">
        <v>33511</v>
      </c>
      <c r="AYQ112" s="1">
        <v>7</v>
      </c>
      <c r="AYR112" s="1">
        <v>1137200</v>
      </c>
      <c r="AYS112" s="3">
        <f t="shared" si="642"/>
        <v>7960400</v>
      </c>
      <c r="AYX112" s="3" t="str">
        <f t="shared" si="643"/>
        <v/>
      </c>
      <c r="AZC112" s="3" t="str">
        <f t="shared" si="644"/>
        <v/>
      </c>
      <c r="AZH112" s="3" t="str">
        <f t="shared" si="645"/>
        <v/>
      </c>
      <c r="AZM112" s="3" t="str">
        <f t="shared" si="646"/>
        <v/>
      </c>
      <c r="AZR112" s="3" t="str">
        <f t="shared" si="647"/>
        <v/>
      </c>
      <c r="AZW112" s="3" t="str">
        <f t="shared" si="648"/>
        <v/>
      </c>
      <c r="BAB112" s="3" t="str">
        <f t="shared" si="649"/>
        <v/>
      </c>
      <c r="BAG112" s="3" t="str">
        <f t="shared" si="650"/>
        <v/>
      </c>
      <c r="BAL112" s="3" t="str">
        <f t="shared" si="651"/>
        <v/>
      </c>
      <c r="BAQ112" s="3" t="str">
        <f t="shared" si="652"/>
        <v/>
      </c>
      <c r="BAV112" s="3" t="str">
        <f t="shared" si="653"/>
        <v/>
      </c>
      <c r="BBA112" s="3" t="str">
        <f t="shared" si="654"/>
        <v/>
      </c>
      <c r="BBF112" s="3" t="str">
        <f t="shared" si="655"/>
        <v/>
      </c>
      <c r="BBK112" s="3" t="str">
        <f t="shared" si="656"/>
        <v/>
      </c>
      <c r="BBP112" s="3" t="str">
        <f t="shared" si="657"/>
        <v/>
      </c>
      <c r="BBU112" s="3" t="str">
        <f t="shared" si="658"/>
        <v/>
      </c>
      <c r="BBZ112" s="3" t="str">
        <f t="shared" si="659"/>
        <v/>
      </c>
      <c r="BCE112" s="3" t="str">
        <f t="shared" si="660"/>
        <v/>
      </c>
      <c r="BCJ112" s="3" t="str">
        <f t="shared" si="661"/>
        <v/>
      </c>
      <c r="BCO112" s="3" t="str">
        <f t="shared" si="662"/>
        <v/>
      </c>
      <c r="BCT112" s="3" t="str">
        <f t="shared" si="663"/>
        <v/>
      </c>
      <c r="BCY112" s="3" t="str">
        <f t="shared" si="664"/>
        <v/>
      </c>
      <c r="BDD112" s="3" t="str">
        <f t="shared" si="665"/>
        <v/>
      </c>
      <c r="BDI112" s="3" t="str">
        <f t="shared" si="666"/>
        <v/>
      </c>
      <c r="BDN112" s="3" t="str">
        <f t="shared" si="667"/>
        <v/>
      </c>
      <c r="BDS112" s="3" t="str">
        <f t="shared" si="668"/>
        <v/>
      </c>
      <c r="BDX112" s="3" t="str">
        <f t="shared" si="669"/>
        <v/>
      </c>
      <c r="BDZ112" s="6">
        <v>33511</v>
      </c>
      <c r="BEA112" s="1">
        <v>2.6875</v>
      </c>
      <c r="BEB112" s="1">
        <v>16086400</v>
      </c>
      <c r="BEC112" s="3">
        <f t="shared" si="670"/>
        <v>43232200</v>
      </c>
      <c r="BEH112" s="3" t="str">
        <f t="shared" si="671"/>
        <v/>
      </c>
      <c r="BEM112" s="3" t="str">
        <f t="shared" si="672"/>
        <v/>
      </c>
      <c r="BER112" s="3" t="str">
        <f t="shared" si="673"/>
        <v/>
      </c>
      <c r="BET112" s="6">
        <v>33511</v>
      </c>
      <c r="BEU112" s="1">
        <v>1.9443999999999999</v>
      </c>
      <c r="BEV112" s="1">
        <v>56250900</v>
      </c>
      <c r="BEW112" s="3">
        <f t="shared" si="674"/>
        <v>109374249.95999999</v>
      </c>
      <c r="BEY112" s="6">
        <v>33511</v>
      </c>
      <c r="BEZ112" s="1">
        <v>1.2593000000000001</v>
      </c>
      <c r="BFA112" s="1">
        <v>4191075</v>
      </c>
      <c r="BFB112" s="3">
        <f t="shared" si="675"/>
        <v>5277820.7475000005</v>
      </c>
      <c r="BFG112" s="3" t="str">
        <f t="shared" si="676"/>
        <v/>
      </c>
      <c r="BFL112" s="3" t="str">
        <f t="shared" si="677"/>
        <v/>
      </c>
      <c r="BFQ112" s="3" t="str">
        <f t="shared" si="678"/>
        <v/>
      </c>
      <c r="BFS112" s="6">
        <v>33511</v>
      </c>
      <c r="BFT112" s="1">
        <v>1.3527</v>
      </c>
      <c r="BFU112" s="1">
        <v>19437400</v>
      </c>
      <c r="BFV112" s="3">
        <f t="shared" si="679"/>
        <v>26292970.98</v>
      </c>
      <c r="BGA112" s="3" t="str">
        <f t="shared" si="680"/>
        <v/>
      </c>
      <c r="BGF112" s="3" t="str">
        <f t="shared" si="681"/>
        <v/>
      </c>
      <c r="BGK112" s="3" t="str">
        <f t="shared" si="682"/>
        <v/>
      </c>
      <c r="BGM112" s="6">
        <v>33511</v>
      </c>
      <c r="BGN112" s="1">
        <v>7</v>
      </c>
      <c r="BGO112" s="1">
        <v>6716400</v>
      </c>
      <c r="BGP112" s="3">
        <f t="shared" si="683"/>
        <v>47014800</v>
      </c>
      <c r="BGR112" s="6">
        <v>33511</v>
      </c>
      <c r="BGS112" s="1">
        <v>1.0313000000000001</v>
      </c>
      <c r="BGT112" s="1">
        <v>3034800</v>
      </c>
      <c r="BGU112" s="3">
        <f t="shared" si="684"/>
        <v>3129789.24</v>
      </c>
      <c r="BGZ112" s="3" t="str">
        <f t="shared" si="685"/>
        <v/>
      </c>
      <c r="BHE112" s="3" t="str">
        <f t="shared" si="686"/>
        <v/>
      </c>
      <c r="BHJ112" s="3" t="str">
        <f t="shared" si="687"/>
        <v/>
      </c>
      <c r="BHO112" s="3" t="str">
        <f t="shared" si="688"/>
        <v/>
      </c>
      <c r="BHQ112" s="6">
        <v>33511</v>
      </c>
      <c r="BHR112" s="1">
        <v>1.7052</v>
      </c>
      <c r="BHS112" s="1">
        <v>61236000</v>
      </c>
      <c r="BHT112" s="3">
        <f t="shared" si="689"/>
        <v>104419627.2</v>
      </c>
      <c r="BHV112" s="6">
        <v>33511</v>
      </c>
      <c r="BHW112" s="1">
        <v>2.6790000000000003</v>
      </c>
      <c r="BHX112" s="1">
        <v>19416600</v>
      </c>
      <c r="BHY112" s="3">
        <f t="shared" si="690"/>
        <v>52017071.400000006</v>
      </c>
      <c r="BID112" s="3" t="str">
        <f t="shared" si="691"/>
        <v/>
      </c>
      <c r="BII112" s="3" t="str">
        <f t="shared" si="692"/>
        <v/>
      </c>
      <c r="BIK112" s="6">
        <v>33511</v>
      </c>
      <c r="BIL112" s="1">
        <v>2.7917000000000001</v>
      </c>
      <c r="BIM112" s="1">
        <v>52575600</v>
      </c>
      <c r="BIN112" s="3">
        <f t="shared" si="693"/>
        <v>146775302.52000001</v>
      </c>
      <c r="BIP112" s="6">
        <v>33511</v>
      </c>
      <c r="BIQ112" s="1">
        <v>6.5556000000000001</v>
      </c>
      <c r="BIR112" s="1">
        <v>197243775</v>
      </c>
      <c r="BIS112" s="3">
        <f t="shared" si="694"/>
        <v>1293051291.3900001</v>
      </c>
      <c r="BIU112" s="6">
        <v>33511</v>
      </c>
      <c r="BIV112" s="1">
        <v>3.9722</v>
      </c>
      <c r="BIW112" s="1">
        <v>70578900</v>
      </c>
      <c r="BIX112" s="3">
        <f t="shared" si="695"/>
        <v>280353506.57999998</v>
      </c>
      <c r="BJC112" s="3" t="str">
        <f t="shared" si="696"/>
        <v/>
      </c>
      <c r="BJH112" s="3" t="str">
        <f t="shared" si="697"/>
        <v/>
      </c>
      <c r="BJM112" s="3" t="str">
        <f t="shared" si="698"/>
        <v/>
      </c>
      <c r="BJR112" s="3" t="str">
        <f t="shared" si="699"/>
        <v/>
      </c>
      <c r="BJT112" s="6">
        <v>33511</v>
      </c>
      <c r="BJU112" s="1">
        <v>4.6875</v>
      </c>
      <c r="BJV112" s="1">
        <v>108177200</v>
      </c>
      <c r="BJW112" s="3">
        <f t="shared" si="700"/>
        <v>507080625</v>
      </c>
      <c r="BKB112" s="3" t="str">
        <f t="shared" si="701"/>
        <v/>
      </c>
      <c r="BKG112" s="3" t="str">
        <f t="shared" si="702"/>
        <v/>
      </c>
      <c r="BKI112" s="6">
        <v>33511</v>
      </c>
      <c r="BKJ112" s="1">
        <v>1.1875</v>
      </c>
      <c r="BKK112" s="1">
        <v>56038400</v>
      </c>
      <c r="BKL112" s="3">
        <f t="shared" si="703"/>
        <v>66545600</v>
      </c>
      <c r="BKQ112" s="3" t="str">
        <f t="shared" si="704"/>
        <v/>
      </c>
      <c r="BKV112" s="3" t="str">
        <f t="shared" si="705"/>
        <v/>
      </c>
      <c r="BKX112" s="6">
        <v>33511</v>
      </c>
      <c r="BKY112" s="1">
        <v>10.156000000000001</v>
      </c>
      <c r="BKZ112" s="1">
        <v>26920400</v>
      </c>
      <c r="BLA112" s="3">
        <f t="shared" si="706"/>
        <v>273403582.40000004</v>
      </c>
      <c r="BLC112" s="6">
        <v>33511</v>
      </c>
      <c r="BLD112" s="1">
        <v>2.1875</v>
      </c>
      <c r="BLE112" s="1">
        <v>23798400</v>
      </c>
      <c r="BLF112" s="3">
        <f t="shared" si="707"/>
        <v>52059000</v>
      </c>
      <c r="BLK112" s="3" t="str">
        <f t="shared" si="708"/>
        <v/>
      </c>
      <c r="BLM112" s="6">
        <v>33511</v>
      </c>
      <c r="BLN112" s="1">
        <v>2.5103999999999997</v>
      </c>
      <c r="BLO112" s="1">
        <v>176994000</v>
      </c>
      <c r="BLP112" s="3">
        <f t="shared" si="709"/>
        <v>444325737.59999996</v>
      </c>
      <c r="BLR112" s="6">
        <v>33511</v>
      </c>
      <c r="BLS112" s="1">
        <v>3.9531000000000001</v>
      </c>
      <c r="BLT112" s="1">
        <v>93348800</v>
      </c>
      <c r="BLU112" s="3">
        <f t="shared" si="710"/>
        <v>369017141.28000003</v>
      </c>
      <c r="BLZ112" s="3" t="str">
        <f t="shared" si="711"/>
        <v/>
      </c>
      <c r="BME112" s="3" t="str">
        <f t="shared" si="712"/>
        <v/>
      </c>
      <c r="BMJ112" s="3" t="str">
        <f t="shared" si="713"/>
        <v/>
      </c>
      <c r="BML112" s="6">
        <v>33511</v>
      </c>
      <c r="BMM112" s="1">
        <v>2.0139</v>
      </c>
      <c r="BMN112" s="1">
        <v>42935400</v>
      </c>
      <c r="BMO112" s="3">
        <f t="shared" si="714"/>
        <v>86467602.060000002</v>
      </c>
      <c r="BMQ112" s="6">
        <v>33511</v>
      </c>
      <c r="BMR112" s="1">
        <v>1.5</v>
      </c>
      <c r="BMS112" s="1">
        <v>16729600</v>
      </c>
      <c r="BMT112" s="3">
        <f t="shared" si="715"/>
        <v>25094400</v>
      </c>
      <c r="BMY112" s="3" t="str">
        <f t="shared" si="716"/>
        <v/>
      </c>
      <c r="BND112" s="3" t="str">
        <f t="shared" si="717"/>
        <v/>
      </c>
      <c r="BNF112" s="6">
        <v>33511</v>
      </c>
      <c r="BNG112" s="1">
        <v>29.25</v>
      </c>
      <c r="BNH112" s="1">
        <v>26058000</v>
      </c>
      <c r="BNI112" s="3">
        <f t="shared" si="718"/>
        <v>762196500</v>
      </c>
      <c r="BNN112" s="3" t="str">
        <f t="shared" si="719"/>
        <v/>
      </c>
      <c r="BNP112" s="6">
        <v>33511</v>
      </c>
      <c r="BNQ112" s="1">
        <v>2.1667000000000001</v>
      </c>
      <c r="BNR112" s="1">
        <v>41049900</v>
      </c>
      <c r="BNS112" s="3">
        <f t="shared" si="720"/>
        <v>88942818.329999998</v>
      </c>
      <c r="BNX112" s="3" t="str">
        <f t="shared" si="721"/>
        <v/>
      </c>
      <c r="BNZ112" s="6">
        <v>33511</v>
      </c>
      <c r="BOA112" s="1">
        <v>1.5781000000000001</v>
      </c>
      <c r="BOB112" s="1">
        <v>138331200</v>
      </c>
      <c r="BOC112" s="3">
        <f t="shared" si="722"/>
        <v>218300466.72</v>
      </c>
      <c r="BOH112" s="3" t="str">
        <f t="shared" si="723"/>
        <v/>
      </c>
      <c r="BOJ112" s="6">
        <v>33511</v>
      </c>
      <c r="BOK112" s="1">
        <v>2.1922999999999999</v>
      </c>
      <c r="BOL112" s="1">
        <v>312885600</v>
      </c>
      <c r="BOM112" s="3">
        <f t="shared" si="724"/>
        <v>685939100.88</v>
      </c>
      <c r="BOR112" s="3" t="str">
        <f t="shared" si="725"/>
        <v/>
      </c>
      <c r="BOW112" s="3" t="str">
        <f t="shared" si="726"/>
        <v/>
      </c>
      <c r="BPB112" s="3" t="str">
        <f t="shared" si="727"/>
        <v/>
      </c>
      <c r="BPG112" s="3" t="str">
        <f t="shared" si="728"/>
        <v/>
      </c>
      <c r="BPI112" s="6">
        <v>33511</v>
      </c>
      <c r="BPJ112" s="1">
        <v>0.68310000000000004</v>
      </c>
      <c r="BPK112" s="1">
        <v>154971731</v>
      </c>
      <c r="BPL112" s="3">
        <f t="shared" si="729"/>
        <v>105861189.44610001</v>
      </c>
      <c r="BPQ112" s="3" t="str">
        <f t="shared" si="730"/>
        <v/>
      </c>
      <c r="BPS112" s="6">
        <v>33511</v>
      </c>
      <c r="BPT112" s="1">
        <v>0.41020000000000001</v>
      </c>
      <c r="BPU112" s="1">
        <v>988204800</v>
      </c>
      <c r="BPV112" s="3">
        <f t="shared" si="731"/>
        <v>405361608.96000004</v>
      </c>
      <c r="BQA112" s="3" t="str">
        <f t="shared" si="732"/>
        <v/>
      </c>
      <c r="BQF112" s="3" t="str">
        <f t="shared" si="733"/>
        <v/>
      </c>
      <c r="BQK112" s="3" t="str">
        <f t="shared" si="734"/>
        <v/>
      </c>
      <c r="BQM112" s="6">
        <v>33511</v>
      </c>
      <c r="BQN112" s="1">
        <v>3.2435</v>
      </c>
      <c r="BQO112" s="1">
        <v>618717555</v>
      </c>
      <c r="BQP112" s="3">
        <f t="shared" si="735"/>
        <v>2006810389.6424999</v>
      </c>
      <c r="BQU112" s="3" t="str">
        <f t="shared" si="736"/>
        <v/>
      </c>
      <c r="BQZ112" s="3" t="str">
        <f t="shared" si="737"/>
        <v/>
      </c>
      <c r="BRE112" s="3" t="str">
        <f t="shared" si="738"/>
        <v/>
      </c>
      <c r="BRG112" s="6">
        <v>33511</v>
      </c>
      <c r="BRH112" s="1">
        <v>0.28470000000000001</v>
      </c>
      <c r="BRI112" s="1">
        <v>4813718400</v>
      </c>
      <c r="BRJ112" s="3">
        <f t="shared" si="739"/>
        <v>1370465628.48</v>
      </c>
      <c r="BRL112" s="6">
        <v>33511</v>
      </c>
      <c r="BRM112" s="1">
        <v>1.3203</v>
      </c>
      <c r="BRN112" s="1">
        <v>4537180800</v>
      </c>
      <c r="BRO112" s="3">
        <f t="shared" si="740"/>
        <v>5990439810.2399998</v>
      </c>
      <c r="BRQ112" s="6">
        <v>33511</v>
      </c>
      <c r="BRR112" s="1">
        <v>0.33019999999999999</v>
      </c>
      <c r="BRS112" s="1">
        <v>2991058650</v>
      </c>
      <c r="BRT112" s="3">
        <f t="shared" si="741"/>
        <v>987647566.23000002</v>
      </c>
      <c r="BRV112" s="6">
        <v>33511</v>
      </c>
      <c r="BRW112" s="1">
        <v>18.375</v>
      </c>
      <c r="BRX112" s="1">
        <v>94158400</v>
      </c>
      <c r="BRY112" s="3">
        <f t="shared" si="742"/>
        <v>1730160600</v>
      </c>
      <c r="BSD112" s="3" t="str">
        <f t="shared" si="743"/>
        <v/>
      </c>
      <c r="BSF112" s="6">
        <v>33511</v>
      </c>
      <c r="BSG112" s="1">
        <v>4.1875</v>
      </c>
      <c r="BSH112" s="1">
        <v>127112800</v>
      </c>
      <c r="BSI112" s="3">
        <f t="shared" si="744"/>
        <v>532284850</v>
      </c>
      <c r="BSN112" s="3" t="str">
        <f t="shared" si="745"/>
        <v/>
      </c>
      <c r="BSS112" s="3" t="str">
        <f t="shared" si="746"/>
        <v/>
      </c>
      <c r="BSU112" s="6">
        <v>33511</v>
      </c>
      <c r="BSV112" s="1">
        <v>1.7679</v>
      </c>
      <c r="BSW112" s="1">
        <v>2586172400</v>
      </c>
      <c r="BSX112" s="3">
        <f t="shared" si="747"/>
        <v>4572094185.96</v>
      </c>
    </row>
    <row r="113" spans="5:1020 1025:1870" x14ac:dyDescent="0.2">
      <c r="E113" s="3" t="str">
        <f t="shared" si="374"/>
        <v/>
      </c>
      <c r="J113" s="3" t="str">
        <f t="shared" si="375"/>
        <v/>
      </c>
      <c r="O113" s="3" t="str">
        <f t="shared" si="376"/>
        <v/>
      </c>
      <c r="T113" s="3" t="str">
        <f t="shared" si="377"/>
        <v/>
      </c>
      <c r="Y113" s="3" t="str">
        <f t="shared" si="378"/>
        <v/>
      </c>
      <c r="AD113" s="3" t="str">
        <f t="shared" si="379"/>
        <v/>
      </c>
      <c r="AI113" s="3" t="str">
        <f t="shared" si="380"/>
        <v/>
      </c>
      <c r="AN113" s="3" t="str">
        <f t="shared" si="381"/>
        <v/>
      </c>
      <c r="AS113" s="3" t="str">
        <f t="shared" si="382"/>
        <v/>
      </c>
      <c r="AX113" s="3" t="str">
        <f t="shared" si="383"/>
        <v/>
      </c>
      <c r="BC113" s="3" t="str">
        <f t="shared" si="384"/>
        <v/>
      </c>
      <c r="BH113" s="3" t="str">
        <f t="shared" si="385"/>
        <v/>
      </c>
      <c r="BM113" s="3" t="str">
        <f t="shared" si="386"/>
        <v/>
      </c>
      <c r="BR113" s="3" t="str">
        <f t="shared" si="387"/>
        <v/>
      </c>
      <c r="BW113" s="3" t="str">
        <f t="shared" si="388"/>
        <v/>
      </c>
      <c r="CB113" s="3" t="str">
        <f t="shared" si="389"/>
        <v/>
      </c>
      <c r="CG113" s="3" t="str">
        <f t="shared" si="390"/>
        <v/>
      </c>
      <c r="CL113" s="3" t="str">
        <f t="shared" si="391"/>
        <v/>
      </c>
      <c r="CQ113" s="3" t="str">
        <f t="shared" si="392"/>
        <v/>
      </c>
      <c r="CV113" s="3" t="str">
        <f t="shared" si="393"/>
        <v/>
      </c>
      <c r="DA113" s="3" t="str">
        <f t="shared" si="394"/>
        <v/>
      </c>
      <c r="DF113" s="3" t="str">
        <f t="shared" si="395"/>
        <v/>
      </c>
      <c r="DK113" s="3" t="str">
        <f t="shared" si="396"/>
        <v/>
      </c>
      <c r="DP113" s="3" t="str">
        <f t="shared" si="397"/>
        <v/>
      </c>
      <c r="DU113" s="3" t="str">
        <f t="shared" si="398"/>
        <v/>
      </c>
      <c r="DZ113" s="3" t="str">
        <f t="shared" si="399"/>
        <v/>
      </c>
      <c r="EE113" s="3" t="str">
        <f t="shared" si="400"/>
        <v/>
      </c>
      <c r="EG113" s="6">
        <v>33417</v>
      </c>
      <c r="EH113" s="1">
        <v>1139.9998000000001</v>
      </c>
      <c r="EI113" s="1">
        <v>4137</v>
      </c>
      <c r="EJ113" s="3">
        <f t="shared" si="401"/>
        <v>4716179.1726000002</v>
      </c>
      <c r="EO113" s="3" t="str">
        <f t="shared" si="402"/>
        <v/>
      </c>
      <c r="ET113" s="3" t="str">
        <f t="shared" si="403"/>
        <v/>
      </c>
      <c r="EY113" s="3" t="str">
        <f t="shared" si="404"/>
        <v/>
      </c>
      <c r="FD113" s="3" t="str">
        <f t="shared" si="405"/>
        <v/>
      </c>
      <c r="FI113" s="3" t="str">
        <f t="shared" si="406"/>
        <v/>
      </c>
      <c r="FN113" s="3" t="str">
        <f t="shared" si="407"/>
        <v/>
      </c>
      <c r="FS113" s="3" t="str">
        <f t="shared" si="408"/>
        <v/>
      </c>
      <c r="FX113" s="3" t="str">
        <f t="shared" si="409"/>
        <v/>
      </c>
      <c r="GC113" s="3" t="str">
        <f t="shared" si="410"/>
        <v/>
      </c>
      <c r="GH113" s="3" t="str">
        <f t="shared" si="411"/>
        <v/>
      </c>
      <c r="GM113" s="3" t="str">
        <f t="shared" si="412"/>
        <v/>
      </c>
      <c r="GR113" s="3" t="str">
        <f t="shared" si="413"/>
        <v/>
      </c>
      <c r="GW113" s="3" t="str">
        <f t="shared" si="414"/>
        <v/>
      </c>
      <c r="HB113" s="3" t="str">
        <f t="shared" si="415"/>
        <v/>
      </c>
      <c r="HG113" s="3" t="str">
        <f t="shared" si="416"/>
        <v/>
      </c>
      <c r="HL113" s="3" t="str">
        <f t="shared" si="417"/>
        <v/>
      </c>
      <c r="HQ113" s="3" t="str">
        <f t="shared" si="418"/>
        <v/>
      </c>
      <c r="HV113" s="3" t="str">
        <f t="shared" si="419"/>
        <v/>
      </c>
      <c r="IA113" s="3" t="str">
        <f t="shared" si="420"/>
        <v/>
      </c>
      <c r="IF113" s="3" t="str">
        <f t="shared" si="421"/>
        <v/>
      </c>
      <c r="IK113" s="3" t="str">
        <f t="shared" si="422"/>
        <v/>
      </c>
      <c r="IP113" s="3" t="str">
        <f t="shared" si="423"/>
        <v/>
      </c>
      <c r="IU113" s="3" t="str">
        <f t="shared" si="424"/>
        <v/>
      </c>
      <c r="IZ113" s="3" t="str">
        <f t="shared" si="425"/>
        <v/>
      </c>
      <c r="JE113" s="3" t="str">
        <f t="shared" si="426"/>
        <v/>
      </c>
      <c r="JJ113" s="3" t="str">
        <f t="shared" si="427"/>
        <v/>
      </c>
      <c r="JO113" s="3" t="str">
        <f t="shared" si="428"/>
        <v/>
      </c>
      <c r="JT113" s="3" t="str">
        <f t="shared" si="429"/>
        <v/>
      </c>
      <c r="JY113" s="3" t="str">
        <f t="shared" si="430"/>
        <v/>
      </c>
      <c r="KD113" s="3" t="str">
        <f t="shared" si="431"/>
        <v/>
      </c>
      <c r="KI113" s="3" t="str">
        <f t="shared" si="432"/>
        <v/>
      </c>
      <c r="KN113" s="3" t="str">
        <f t="shared" si="433"/>
        <v/>
      </c>
      <c r="KS113" s="3" t="str">
        <f t="shared" si="434"/>
        <v/>
      </c>
      <c r="KX113" s="3" t="str">
        <f t="shared" si="435"/>
        <v/>
      </c>
      <c r="LC113" s="3" t="str">
        <f t="shared" si="436"/>
        <v/>
      </c>
      <c r="LH113" s="3" t="str">
        <f t="shared" si="437"/>
        <v/>
      </c>
      <c r="LM113" s="3" t="str">
        <f t="shared" si="438"/>
        <v/>
      </c>
      <c r="LR113" s="3" t="str">
        <f t="shared" si="439"/>
        <v/>
      </c>
      <c r="LW113" s="3" t="str">
        <f t="shared" si="440"/>
        <v/>
      </c>
      <c r="MB113" s="3" t="str">
        <f t="shared" si="441"/>
        <v/>
      </c>
      <c r="MG113" s="3" t="str">
        <f t="shared" si="442"/>
        <v/>
      </c>
      <c r="ML113" s="3" t="str">
        <f t="shared" si="443"/>
        <v/>
      </c>
      <c r="MQ113" s="3" t="str">
        <f t="shared" si="444"/>
        <v/>
      </c>
      <c r="MV113" s="3" t="str">
        <f t="shared" si="445"/>
        <v/>
      </c>
      <c r="NA113" s="3" t="str">
        <f t="shared" si="446"/>
        <v/>
      </c>
      <c r="NF113" s="3" t="str">
        <f t="shared" si="447"/>
        <v/>
      </c>
      <c r="NK113" s="3" t="str">
        <f t="shared" si="448"/>
        <v/>
      </c>
      <c r="NP113" s="3" t="str">
        <f t="shared" si="449"/>
        <v/>
      </c>
      <c r="NU113" s="3" t="str">
        <f t="shared" si="450"/>
        <v/>
      </c>
      <c r="NZ113" s="3" t="str">
        <f t="shared" si="451"/>
        <v/>
      </c>
      <c r="OB113" s="6">
        <v>33417</v>
      </c>
      <c r="OC113" s="1">
        <v>8</v>
      </c>
      <c r="OD113" s="1">
        <v>105600</v>
      </c>
      <c r="OE113" s="3">
        <f t="shared" si="452"/>
        <v>844800</v>
      </c>
      <c r="OJ113" s="3" t="str">
        <f t="shared" si="453"/>
        <v/>
      </c>
      <c r="OO113" s="3" t="str">
        <f t="shared" si="454"/>
        <v/>
      </c>
      <c r="OT113" s="3" t="str">
        <f t="shared" si="455"/>
        <v/>
      </c>
      <c r="OY113" s="3" t="str">
        <f t="shared" si="456"/>
        <v/>
      </c>
      <c r="PD113" s="3" t="str">
        <f t="shared" si="457"/>
        <v/>
      </c>
      <c r="PI113" s="3" t="str">
        <f t="shared" si="458"/>
        <v/>
      </c>
      <c r="PN113" s="3" t="str">
        <f t="shared" si="459"/>
        <v/>
      </c>
      <c r="PS113" s="3" t="str">
        <f t="shared" si="460"/>
        <v/>
      </c>
      <c r="PX113" s="3" t="str">
        <f t="shared" si="461"/>
        <v/>
      </c>
      <c r="QC113" s="3" t="str">
        <f t="shared" si="462"/>
        <v/>
      </c>
      <c r="QE113" s="6">
        <v>33417</v>
      </c>
      <c r="QF113" s="1">
        <v>2.5</v>
      </c>
      <c r="QG113" s="1">
        <v>571200</v>
      </c>
      <c r="QH113" s="3">
        <f t="shared" si="463"/>
        <v>1428000</v>
      </c>
      <c r="QM113" s="3" t="str">
        <f t="shared" si="464"/>
        <v/>
      </c>
      <c r="QR113" s="3" t="str">
        <f t="shared" si="465"/>
        <v/>
      </c>
      <c r="QW113" s="3" t="str">
        <f t="shared" si="466"/>
        <v/>
      </c>
      <c r="RB113" s="3" t="str">
        <f t="shared" si="467"/>
        <v/>
      </c>
      <c r="RG113" s="3" t="str">
        <f t="shared" si="468"/>
        <v/>
      </c>
      <c r="RL113" s="3" t="str">
        <f t="shared" si="469"/>
        <v/>
      </c>
      <c r="RQ113" s="3" t="str">
        <f t="shared" si="470"/>
        <v/>
      </c>
      <c r="RV113" s="3" t="str">
        <f t="shared" si="471"/>
        <v/>
      </c>
      <c r="SA113" s="3" t="str">
        <f t="shared" si="472"/>
        <v/>
      </c>
      <c r="SF113" s="3" t="str">
        <f t="shared" si="473"/>
        <v/>
      </c>
      <c r="SK113" s="3" t="str">
        <f t="shared" si="474"/>
        <v/>
      </c>
      <c r="SP113" s="3" t="str">
        <f t="shared" si="475"/>
        <v/>
      </c>
      <c r="SU113" s="3" t="str">
        <f t="shared" si="476"/>
        <v/>
      </c>
      <c r="SZ113" s="3" t="str">
        <f t="shared" si="477"/>
        <v/>
      </c>
      <c r="TE113" s="3" t="str">
        <f t="shared" si="478"/>
        <v/>
      </c>
      <c r="TJ113" s="3" t="str">
        <f t="shared" si="479"/>
        <v/>
      </c>
      <c r="TO113" s="3" t="str">
        <f t="shared" si="480"/>
        <v/>
      </c>
      <c r="TT113" s="3" t="str">
        <f t="shared" si="481"/>
        <v/>
      </c>
      <c r="TY113" s="3" t="str">
        <f t="shared" si="482"/>
        <v/>
      </c>
      <c r="UD113" s="3" t="str">
        <f t="shared" si="483"/>
        <v/>
      </c>
      <c r="UI113" s="3" t="str">
        <f t="shared" si="484"/>
        <v/>
      </c>
      <c r="UN113" s="3" t="str">
        <f t="shared" si="485"/>
        <v/>
      </c>
      <c r="US113" s="3" t="str">
        <f t="shared" si="486"/>
        <v/>
      </c>
      <c r="UX113" s="3" t="str">
        <f t="shared" si="487"/>
        <v/>
      </c>
      <c r="VC113" s="3" t="str">
        <f t="shared" si="488"/>
        <v/>
      </c>
      <c r="VH113" s="3" t="str">
        <f t="shared" si="489"/>
        <v/>
      </c>
      <c r="VM113" s="3" t="str">
        <f t="shared" si="490"/>
        <v/>
      </c>
      <c r="VO113" s="6">
        <v>33417</v>
      </c>
      <c r="VP113" s="1">
        <v>671.875</v>
      </c>
      <c r="VQ113" s="1">
        <v>2050</v>
      </c>
      <c r="VR113" s="3">
        <f t="shared" si="491"/>
        <v>1377343.75</v>
      </c>
      <c r="VW113" s="3" t="str">
        <f t="shared" si="492"/>
        <v/>
      </c>
      <c r="WB113" s="3" t="str">
        <f t="shared" si="493"/>
        <v/>
      </c>
      <c r="WG113" s="3" t="str">
        <f t="shared" si="494"/>
        <v/>
      </c>
      <c r="WL113" s="3" t="str">
        <f t="shared" si="495"/>
        <v/>
      </c>
      <c r="WQ113" s="3" t="str">
        <f t="shared" si="496"/>
        <v/>
      </c>
      <c r="WV113" s="3" t="str">
        <f t="shared" si="497"/>
        <v/>
      </c>
      <c r="XA113" s="3" t="str">
        <f t="shared" si="498"/>
        <v/>
      </c>
      <c r="XF113" s="3" t="str">
        <f t="shared" si="499"/>
        <v/>
      </c>
      <c r="XK113" s="3" t="str">
        <f t="shared" si="500"/>
        <v/>
      </c>
      <c r="XP113" s="3" t="str">
        <f t="shared" si="501"/>
        <v/>
      </c>
      <c r="XU113" s="3" t="str">
        <f t="shared" si="502"/>
        <v/>
      </c>
      <c r="XZ113" s="3" t="str">
        <f t="shared" si="503"/>
        <v/>
      </c>
      <c r="YE113" s="3" t="str">
        <f t="shared" si="504"/>
        <v/>
      </c>
      <c r="YJ113" s="3" t="str">
        <f t="shared" si="505"/>
        <v/>
      </c>
      <c r="YO113" s="3" t="str">
        <f t="shared" si="506"/>
        <v/>
      </c>
      <c r="YT113" s="3" t="str">
        <f t="shared" si="507"/>
        <v/>
      </c>
      <c r="YY113" s="3" t="str">
        <f t="shared" si="508"/>
        <v/>
      </c>
      <c r="ZD113" s="3" t="str">
        <f t="shared" si="509"/>
        <v/>
      </c>
      <c r="ZI113" s="3" t="str">
        <f t="shared" si="510"/>
        <v/>
      </c>
      <c r="ZN113" s="3" t="str">
        <f t="shared" si="511"/>
        <v/>
      </c>
      <c r="ZS113" s="3" t="str">
        <f t="shared" si="512"/>
        <v/>
      </c>
      <c r="ZX113" s="3" t="str">
        <f t="shared" si="513"/>
        <v/>
      </c>
      <c r="AAC113" s="3" t="str">
        <f t="shared" si="514"/>
        <v/>
      </c>
      <c r="AAH113" s="3" t="str">
        <f t="shared" si="515"/>
        <v/>
      </c>
      <c r="AAM113" s="3" t="str">
        <f t="shared" si="516"/>
        <v/>
      </c>
      <c r="AAR113" s="3" t="str">
        <f t="shared" si="517"/>
        <v/>
      </c>
      <c r="AAW113" s="3" t="str">
        <f t="shared" si="518"/>
        <v/>
      </c>
      <c r="ABB113" s="3" t="str">
        <f t="shared" si="519"/>
        <v/>
      </c>
      <c r="ABG113" s="3" t="str">
        <f t="shared" si="520"/>
        <v/>
      </c>
      <c r="ABL113" s="3" t="str">
        <f t="shared" si="521"/>
        <v/>
      </c>
      <c r="ABQ113" s="3" t="str">
        <f t="shared" si="522"/>
        <v/>
      </c>
      <c r="ABV113" s="3" t="str">
        <f t="shared" si="523"/>
        <v/>
      </c>
      <c r="ACA113" s="3" t="str">
        <f t="shared" si="524"/>
        <v/>
      </c>
      <c r="ACF113" s="3" t="str">
        <f t="shared" si="525"/>
        <v/>
      </c>
      <c r="ACK113" s="3" t="str">
        <f t="shared" si="526"/>
        <v/>
      </c>
      <c r="ACP113" s="3" t="str">
        <f t="shared" si="527"/>
        <v/>
      </c>
      <c r="ACU113" s="3" t="str">
        <f t="shared" si="528"/>
        <v/>
      </c>
      <c r="ACZ113" s="3" t="str">
        <f t="shared" si="529"/>
        <v/>
      </c>
      <c r="ADB113" s="6">
        <v>33417</v>
      </c>
      <c r="ADC113" s="1">
        <v>10</v>
      </c>
      <c r="ADD113" s="1">
        <v>2332600</v>
      </c>
      <c r="ADE113" s="3">
        <f t="shared" si="530"/>
        <v>23326000</v>
      </c>
      <c r="ADJ113" s="3" t="str">
        <f t="shared" si="531"/>
        <v/>
      </c>
      <c r="ADO113" s="3" t="str">
        <f t="shared" si="532"/>
        <v/>
      </c>
      <c r="ADT113" s="3" t="str">
        <f t="shared" si="533"/>
        <v/>
      </c>
      <c r="ADY113" s="3" t="str">
        <f t="shared" si="534"/>
        <v/>
      </c>
      <c r="AED113" s="3" t="str">
        <f t="shared" si="535"/>
        <v/>
      </c>
      <c r="AEI113" s="3" t="str">
        <f t="shared" si="536"/>
        <v/>
      </c>
      <c r="AEN113" s="3" t="str">
        <f t="shared" si="537"/>
        <v/>
      </c>
      <c r="AES113" s="3" t="str">
        <f t="shared" si="538"/>
        <v/>
      </c>
      <c r="AEX113" s="3" t="str">
        <f t="shared" si="539"/>
        <v/>
      </c>
      <c r="AFC113" s="3" t="str">
        <f t="shared" si="540"/>
        <v/>
      </c>
      <c r="AFH113" s="3" t="str">
        <f t="shared" si="541"/>
        <v/>
      </c>
      <c r="AFM113" s="3" t="str">
        <f t="shared" si="542"/>
        <v/>
      </c>
      <c r="AFR113" s="3" t="str">
        <f t="shared" si="543"/>
        <v/>
      </c>
      <c r="AFW113" s="3" t="str">
        <f t="shared" si="544"/>
        <v/>
      </c>
      <c r="AGB113" s="3" t="str">
        <f t="shared" si="545"/>
        <v/>
      </c>
      <c r="AGG113" s="3" t="str">
        <f t="shared" si="546"/>
        <v/>
      </c>
      <c r="AGL113" s="3" t="str">
        <f t="shared" si="547"/>
        <v/>
      </c>
      <c r="AGQ113" s="3" t="str">
        <f t="shared" si="548"/>
        <v/>
      </c>
      <c r="AGV113" s="3" t="str">
        <f t="shared" si="549"/>
        <v/>
      </c>
      <c r="AHA113" s="3" t="str">
        <f t="shared" si="550"/>
        <v/>
      </c>
      <c r="AHF113" s="3" t="str">
        <f t="shared" si="551"/>
        <v/>
      </c>
      <c r="AHK113" s="3" t="str">
        <f t="shared" si="552"/>
        <v/>
      </c>
      <c r="AHP113" s="3" t="str">
        <f t="shared" si="553"/>
        <v/>
      </c>
      <c r="AHU113" s="3" t="str">
        <f t="shared" si="554"/>
        <v/>
      </c>
      <c r="AHZ113" s="3" t="str">
        <f t="shared" si="555"/>
        <v/>
      </c>
      <c r="AIE113" s="3" t="str">
        <f t="shared" si="556"/>
        <v/>
      </c>
      <c r="AIJ113" s="3" t="str">
        <f t="shared" si="557"/>
        <v/>
      </c>
      <c r="AIO113" s="3" t="str">
        <f t="shared" si="558"/>
        <v/>
      </c>
      <c r="AIT113" s="3" t="str">
        <f t="shared" si="559"/>
        <v/>
      </c>
      <c r="AIY113" s="3" t="str">
        <f t="shared" si="560"/>
        <v/>
      </c>
      <c r="AJD113" s="3" t="str">
        <f t="shared" si="561"/>
        <v/>
      </c>
      <c r="AJI113" s="3" t="str">
        <f t="shared" si="562"/>
        <v/>
      </c>
      <c r="AJN113" s="3" t="str">
        <f t="shared" si="563"/>
        <v/>
      </c>
      <c r="AJS113" s="3" t="str">
        <f t="shared" si="564"/>
        <v/>
      </c>
      <c r="AJX113" s="3" t="str">
        <f t="shared" si="565"/>
        <v/>
      </c>
      <c r="AKC113" s="3" t="str">
        <f t="shared" si="566"/>
        <v/>
      </c>
      <c r="AKH113" s="3" t="str">
        <f t="shared" si="567"/>
        <v/>
      </c>
      <c r="AKM113" s="3" t="str">
        <f t="shared" si="568"/>
        <v/>
      </c>
      <c r="AKR113" s="3" t="str">
        <f t="shared" si="569"/>
        <v/>
      </c>
      <c r="AKW113" s="3" t="str">
        <f t="shared" si="570"/>
        <v/>
      </c>
      <c r="ALB113" s="3" t="str">
        <f t="shared" si="571"/>
        <v/>
      </c>
      <c r="ALG113" s="3" t="str">
        <f t="shared" si="572"/>
        <v/>
      </c>
      <c r="ALL113" s="3" t="str">
        <f t="shared" si="573"/>
        <v/>
      </c>
      <c r="ALQ113" s="3" t="str">
        <f t="shared" si="574"/>
        <v/>
      </c>
      <c r="ALV113" s="3" t="str">
        <f t="shared" si="575"/>
        <v/>
      </c>
      <c r="AMA113" s="3" t="str">
        <f t="shared" si="576"/>
        <v/>
      </c>
      <c r="AMF113" s="3" t="str">
        <f t="shared" si="577"/>
        <v/>
      </c>
      <c r="AMK113" s="3" t="str">
        <f t="shared" si="578"/>
        <v/>
      </c>
      <c r="AMP113" s="3" t="str">
        <f t="shared" si="579"/>
        <v/>
      </c>
      <c r="AMU113" s="3" t="str">
        <f t="shared" si="580"/>
        <v/>
      </c>
      <c r="AMZ113" s="3" t="str">
        <f t="shared" si="581"/>
        <v/>
      </c>
      <c r="ANB113" s="6">
        <v>33417</v>
      </c>
      <c r="ANC113" s="1">
        <v>0.875</v>
      </c>
      <c r="AND113" s="1">
        <v>72100</v>
      </c>
      <c r="ANE113" s="3">
        <f t="shared" si="582"/>
        <v>63087.5</v>
      </c>
      <c r="ANJ113" s="3" t="str">
        <f t="shared" si="583"/>
        <v/>
      </c>
      <c r="ANO113" s="3" t="str">
        <f t="shared" si="584"/>
        <v/>
      </c>
      <c r="ANT113" s="3" t="str">
        <f t="shared" si="585"/>
        <v/>
      </c>
      <c r="ANY113" s="3" t="str">
        <f t="shared" si="586"/>
        <v/>
      </c>
      <c r="AOD113" s="3" t="str">
        <f t="shared" si="587"/>
        <v/>
      </c>
      <c r="AOI113" s="3" t="str">
        <f t="shared" si="588"/>
        <v/>
      </c>
      <c r="AOK113" s="6">
        <v>33417</v>
      </c>
      <c r="AOL113" s="1">
        <v>350</v>
      </c>
      <c r="AOM113" s="1">
        <v>50071</v>
      </c>
      <c r="AON113" s="3">
        <f t="shared" si="589"/>
        <v>17524850</v>
      </c>
      <c r="AOS113" s="3" t="str">
        <f t="shared" si="590"/>
        <v/>
      </c>
      <c r="AOX113" s="3" t="str">
        <f t="shared" si="591"/>
        <v/>
      </c>
      <c r="APC113" s="3" t="str">
        <f t="shared" si="592"/>
        <v/>
      </c>
      <c r="APH113" s="3" t="str">
        <f t="shared" si="593"/>
        <v/>
      </c>
      <c r="APM113" s="3" t="str">
        <f t="shared" si="594"/>
        <v/>
      </c>
      <c r="APR113" s="3" t="str">
        <f t="shared" si="595"/>
        <v/>
      </c>
      <c r="APW113" s="3" t="str">
        <f t="shared" si="596"/>
        <v/>
      </c>
      <c r="AQB113" s="3" t="str">
        <f t="shared" si="597"/>
        <v/>
      </c>
      <c r="AQG113" s="3" t="str">
        <f t="shared" si="598"/>
        <v/>
      </c>
      <c r="AQL113" s="3" t="str">
        <f t="shared" si="599"/>
        <v/>
      </c>
      <c r="AQQ113" s="3" t="str">
        <f t="shared" si="600"/>
        <v/>
      </c>
      <c r="AQV113" s="3" t="str">
        <f t="shared" si="601"/>
        <v/>
      </c>
      <c r="ARA113" s="3" t="str">
        <f t="shared" si="602"/>
        <v/>
      </c>
      <c r="ARF113" s="3" t="str">
        <f t="shared" si="603"/>
        <v/>
      </c>
      <c r="ARK113" s="3" t="str">
        <f t="shared" si="604"/>
        <v/>
      </c>
      <c r="ARP113" s="3" t="str">
        <f t="shared" si="605"/>
        <v/>
      </c>
      <c r="ARU113" s="3" t="str">
        <f t="shared" si="606"/>
        <v/>
      </c>
      <c r="ARZ113" s="3" t="str">
        <f t="shared" si="607"/>
        <v/>
      </c>
      <c r="ASE113" s="3" t="str">
        <f t="shared" si="608"/>
        <v/>
      </c>
      <c r="ASJ113" s="3" t="str">
        <f t="shared" si="609"/>
        <v/>
      </c>
      <c r="ASO113" s="3" t="str">
        <f t="shared" si="610"/>
        <v/>
      </c>
      <c r="AST113" s="3" t="str">
        <f t="shared" si="611"/>
        <v/>
      </c>
      <c r="ASY113" s="3" t="str">
        <f t="shared" si="612"/>
        <v/>
      </c>
      <c r="ATD113" s="3" t="str">
        <f t="shared" si="613"/>
        <v/>
      </c>
      <c r="ATI113" s="3" t="str">
        <f t="shared" si="614"/>
        <v/>
      </c>
      <c r="ATN113" s="3" t="str">
        <f t="shared" si="615"/>
        <v/>
      </c>
      <c r="ATS113" s="3" t="str">
        <f t="shared" si="616"/>
        <v/>
      </c>
      <c r="ATX113" s="3" t="str">
        <f t="shared" si="617"/>
        <v/>
      </c>
      <c r="ATZ113" s="6">
        <v>33417</v>
      </c>
      <c r="AUA113" s="1">
        <v>4.6666999999999996</v>
      </c>
      <c r="AUB113" s="1">
        <v>232800</v>
      </c>
      <c r="AUC113" s="3">
        <f t="shared" si="618"/>
        <v>1086407.76</v>
      </c>
      <c r="AUH113" s="3" t="str">
        <f t="shared" si="619"/>
        <v/>
      </c>
      <c r="AUM113" s="3" t="str">
        <f t="shared" si="620"/>
        <v/>
      </c>
      <c r="AUR113" s="3" t="str">
        <f t="shared" si="621"/>
        <v/>
      </c>
      <c r="AUW113" s="3" t="str">
        <f t="shared" si="622"/>
        <v/>
      </c>
      <c r="AVB113" s="3" t="str">
        <f t="shared" si="623"/>
        <v/>
      </c>
      <c r="AVG113" s="3" t="str">
        <f t="shared" si="624"/>
        <v/>
      </c>
      <c r="AVL113" s="3" t="str">
        <f t="shared" si="625"/>
        <v/>
      </c>
      <c r="AVQ113" s="3" t="str">
        <f t="shared" si="626"/>
        <v/>
      </c>
      <c r="AVV113" s="3" t="str">
        <f t="shared" si="627"/>
        <v/>
      </c>
      <c r="AWA113" s="3" t="str">
        <f t="shared" si="628"/>
        <v/>
      </c>
      <c r="AWF113" s="3" t="str">
        <f t="shared" si="629"/>
        <v/>
      </c>
      <c r="AWK113" s="3" t="str">
        <f t="shared" si="630"/>
        <v/>
      </c>
      <c r="AWP113" s="3" t="str">
        <f t="shared" si="631"/>
        <v/>
      </c>
      <c r="AWU113" s="3" t="str">
        <f t="shared" si="632"/>
        <v/>
      </c>
      <c r="AWZ113" s="3" t="str">
        <f t="shared" si="633"/>
        <v/>
      </c>
      <c r="AXE113" s="3" t="str">
        <f t="shared" si="634"/>
        <v/>
      </c>
      <c r="AXG113" s="6">
        <v>33417</v>
      </c>
      <c r="AXH113" s="1">
        <v>4.3125</v>
      </c>
      <c r="AXI113" s="1">
        <v>10958000</v>
      </c>
      <c r="AXJ113" s="3">
        <f t="shared" si="635"/>
        <v>47256375</v>
      </c>
      <c r="AXO113" s="3" t="str">
        <f t="shared" si="636"/>
        <v/>
      </c>
      <c r="AXT113" s="3" t="str">
        <f t="shared" si="637"/>
        <v/>
      </c>
      <c r="AXY113" s="3" t="str">
        <f t="shared" si="638"/>
        <v/>
      </c>
      <c r="AYD113" s="3" t="str">
        <f t="shared" si="639"/>
        <v/>
      </c>
      <c r="AYI113" s="3" t="str">
        <f t="shared" si="640"/>
        <v/>
      </c>
      <c r="AYN113" s="3" t="str">
        <f t="shared" si="641"/>
        <v/>
      </c>
      <c r="AYP113" s="6">
        <v>33417</v>
      </c>
      <c r="AYQ113" s="1">
        <v>6.75</v>
      </c>
      <c r="AYR113" s="1">
        <v>792000</v>
      </c>
      <c r="AYS113" s="3">
        <f t="shared" si="642"/>
        <v>5346000</v>
      </c>
      <c r="AYX113" s="3" t="str">
        <f t="shared" si="643"/>
        <v/>
      </c>
      <c r="AZC113" s="3" t="str">
        <f t="shared" si="644"/>
        <v/>
      </c>
      <c r="AZH113" s="3" t="str">
        <f t="shared" si="645"/>
        <v/>
      </c>
      <c r="AZM113" s="3" t="str">
        <f t="shared" si="646"/>
        <v/>
      </c>
      <c r="AZR113" s="3" t="str">
        <f t="shared" si="647"/>
        <v/>
      </c>
      <c r="AZW113" s="3" t="str">
        <f t="shared" si="648"/>
        <v/>
      </c>
      <c r="BAB113" s="3" t="str">
        <f t="shared" si="649"/>
        <v/>
      </c>
      <c r="BAG113" s="3" t="str">
        <f t="shared" si="650"/>
        <v/>
      </c>
      <c r="BAL113" s="3" t="str">
        <f t="shared" si="651"/>
        <v/>
      </c>
      <c r="BAQ113" s="3" t="str">
        <f t="shared" si="652"/>
        <v/>
      </c>
      <c r="BAV113" s="3" t="str">
        <f t="shared" si="653"/>
        <v/>
      </c>
      <c r="BBA113" s="3" t="str">
        <f t="shared" si="654"/>
        <v/>
      </c>
      <c r="BBF113" s="3" t="str">
        <f t="shared" si="655"/>
        <v/>
      </c>
      <c r="BBK113" s="3" t="str">
        <f t="shared" si="656"/>
        <v/>
      </c>
      <c r="BBP113" s="3" t="str">
        <f t="shared" si="657"/>
        <v/>
      </c>
      <c r="BBU113" s="3" t="str">
        <f t="shared" si="658"/>
        <v/>
      </c>
      <c r="BBZ113" s="3" t="str">
        <f t="shared" si="659"/>
        <v/>
      </c>
      <c r="BCE113" s="3" t="str">
        <f t="shared" si="660"/>
        <v/>
      </c>
      <c r="BCJ113" s="3" t="str">
        <f t="shared" si="661"/>
        <v/>
      </c>
      <c r="BCO113" s="3" t="str">
        <f t="shared" si="662"/>
        <v/>
      </c>
      <c r="BCT113" s="3" t="str">
        <f t="shared" si="663"/>
        <v/>
      </c>
      <c r="BCY113" s="3" t="str">
        <f t="shared" si="664"/>
        <v/>
      </c>
      <c r="BDD113" s="3" t="str">
        <f t="shared" si="665"/>
        <v/>
      </c>
      <c r="BDI113" s="3" t="str">
        <f t="shared" si="666"/>
        <v/>
      </c>
      <c r="BDN113" s="3" t="str">
        <f t="shared" si="667"/>
        <v/>
      </c>
      <c r="BDS113" s="3" t="str">
        <f t="shared" si="668"/>
        <v/>
      </c>
      <c r="BDX113" s="3" t="str">
        <f t="shared" si="669"/>
        <v/>
      </c>
      <c r="BDZ113" s="6">
        <v>33417</v>
      </c>
      <c r="BEA113" s="1">
        <v>2.625</v>
      </c>
      <c r="BEB113" s="1">
        <v>25603600</v>
      </c>
      <c r="BEC113" s="3">
        <f t="shared" si="670"/>
        <v>67209450</v>
      </c>
      <c r="BEH113" s="3" t="str">
        <f t="shared" si="671"/>
        <v/>
      </c>
      <c r="BEM113" s="3" t="str">
        <f t="shared" si="672"/>
        <v/>
      </c>
      <c r="BER113" s="3" t="str">
        <f t="shared" si="673"/>
        <v/>
      </c>
      <c r="BET113" s="6">
        <v>33417</v>
      </c>
      <c r="BEU113" s="1">
        <v>2</v>
      </c>
      <c r="BEV113" s="1">
        <v>32843700</v>
      </c>
      <c r="BEW113" s="3">
        <f t="shared" si="674"/>
        <v>65687400</v>
      </c>
      <c r="BEY113" s="6">
        <v>33417</v>
      </c>
      <c r="BEZ113" s="1">
        <v>1.1852</v>
      </c>
      <c r="BFA113" s="1">
        <v>6056100</v>
      </c>
      <c r="BFB113" s="3">
        <f t="shared" si="675"/>
        <v>7177689.7199999997</v>
      </c>
      <c r="BFG113" s="3" t="str">
        <f t="shared" si="676"/>
        <v/>
      </c>
      <c r="BFL113" s="3" t="str">
        <f t="shared" si="677"/>
        <v/>
      </c>
      <c r="BFQ113" s="3" t="str">
        <f t="shared" si="678"/>
        <v/>
      </c>
      <c r="BFS113" s="6">
        <v>33417</v>
      </c>
      <c r="BFT113" s="1">
        <v>1.3527</v>
      </c>
      <c r="BFU113" s="1">
        <v>23216400</v>
      </c>
      <c r="BFV113" s="3">
        <f t="shared" si="679"/>
        <v>31404824.280000001</v>
      </c>
      <c r="BGA113" s="3" t="str">
        <f t="shared" si="680"/>
        <v/>
      </c>
      <c r="BGF113" s="3" t="str">
        <f t="shared" si="681"/>
        <v/>
      </c>
      <c r="BGK113" s="3" t="str">
        <f t="shared" si="682"/>
        <v/>
      </c>
      <c r="BGM113" s="6">
        <v>33417</v>
      </c>
      <c r="BGN113" s="1">
        <v>6.625</v>
      </c>
      <c r="BGO113" s="1">
        <v>5903400</v>
      </c>
      <c r="BGP113" s="3">
        <f t="shared" si="683"/>
        <v>39110025</v>
      </c>
      <c r="BGR113" s="6">
        <v>33417</v>
      </c>
      <c r="BGS113" s="1">
        <v>0.91669999999999996</v>
      </c>
      <c r="BGT113" s="1">
        <v>5646000</v>
      </c>
      <c r="BGU113" s="3">
        <f t="shared" si="684"/>
        <v>5175688.2</v>
      </c>
      <c r="BGZ113" s="3" t="str">
        <f t="shared" si="685"/>
        <v/>
      </c>
      <c r="BHE113" s="3" t="str">
        <f t="shared" si="686"/>
        <v/>
      </c>
      <c r="BHJ113" s="3" t="str">
        <f t="shared" si="687"/>
        <v/>
      </c>
      <c r="BHO113" s="3" t="str">
        <f t="shared" si="688"/>
        <v/>
      </c>
      <c r="BHQ113" s="6">
        <v>33417</v>
      </c>
      <c r="BHR113" s="1">
        <v>2.0905</v>
      </c>
      <c r="BHS113" s="1">
        <v>40032000</v>
      </c>
      <c r="BHT113" s="3">
        <f t="shared" si="689"/>
        <v>83686896</v>
      </c>
      <c r="BHV113" s="6">
        <v>33417</v>
      </c>
      <c r="BHW113" s="1">
        <v>2.7679999999999998</v>
      </c>
      <c r="BHX113" s="1">
        <v>11601513</v>
      </c>
      <c r="BHY113" s="3">
        <f t="shared" si="690"/>
        <v>32112987.983999997</v>
      </c>
      <c r="BID113" s="3" t="str">
        <f t="shared" si="691"/>
        <v/>
      </c>
      <c r="BII113" s="3" t="str">
        <f t="shared" si="692"/>
        <v/>
      </c>
      <c r="BIK113" s="6">
        <v>33417</v>
      </c>
      <c r="BIL113" s="1">
        <v>2.3542000000000001</v>
      </c>
      <c r="BIM113" s="1">
        <v>29220000</v>
      </c>
      <c r="BIN113" s="3">
        <f t="shared" si="693"/>
        <v>68789724</v>
      </c>
      <c r="BIP113" s="6">
        <v>33417</v>
      </c>
      <c r="BIQ113" s="1">
        <v>4.4352</v>
      </c>
      <c r="BIR113" s="1">
        <v>221931900</v>
      </c>
      <c r="BIS113" s="3">
        <f t="shared" si="694"/>
        <v>984312362.88</v>
      </c>
      <c r="BIU113" s="6">
        <v>33417</v>
      </c>
      <c r="BIV113" s="1">
        <v>3.9443999999999999</v>
      </c>
      <c r="BIW113" s="1">
        <v>65155950</v>
      </c>
      <c r="BIX113" s="3">
        <f t="shared" si="695"/>
        <v>257001129.18000001</v>
      </c>
      <c r="BJC113" s="3" t="str">
        <f t="shared" si="696"/>
        <v/>
      </c>
      <c r="BJH113" s="3" t="str">
        <f t="shared" si="697"/>
        <v/>
      </c>
      <c r="BJM113" s="3" t="str">
        <f t="shared" si="698"/>
        <v/>
      </c>
      <c r="BJR113" s="3" t="str">
        <f t="shared" si="699"/>
        <v/>
      </c>
      <c r="BJT113" s="6">
        <v>33417</v>
      </c>
      <c r="BJU113" s="1">
        <v>6</v>
      </c>
      <c r="BJV113" s="1">
        <v>128221200</v>
      </c>
      <c r="BJW113" s="3">
        <f t="shared" si="700"/>
        <v>769327200</v>
      </c>
      <c r="BKB113" s="3" t="str">
        <f t="shared" si="701"/>
        <v/>
      </c>
      <c r="BKG113" s="3" t="str">
        <f t="shared" si="702"/>
        <v/>
      </c>
      <c r="BKI113" s="6">
        <v>33417</v>
      </c>
      <c r="BKJ113" s="1">
        <v>1.0078</v>
      </c>
      <c r="BKK113" s="1">
        <v>63764800</v>
      </c>
      <c r="BKL113" s="3">
        <f t="shared" si="703"/>
        <v>64262165.440000005</v>
      </c>
      <c r="BKQ113" s="3" t="str">
        <f t="shared" si="704"/>
        <v/>
      </c>
      <c r="BKV113" s="3" t="str">
        <f t="shared" si="705"/>
        <v/>
      </c>
      <c r="BKX113" s="6">
        <v>33417</v>
      </c>
      <c r="BKY113" s="1">
        <v>9.8130000000000006</v>
      </c>
      <c r="BKZ113" s="1">
        <v>33806800</v>
      </c>
      <c r="BLA113" s="3">
        <f t="shared" si="706"/>
        <v>331746128.40000004</v>
      </c>
      <c r="BLC113" s="6">
        <v>33417</v>
      </c>
      <c r="BLD113" s="1">
        <v>3.125</v>
      </c>
      <c r="BLE113" s="1">
        <v>26328800</v>
      </c>
      <c r="BLF113" s="3">
        <f t="shared" si="707"/>
        <v>82277500</v>
      </c>
      <c r="BLK113" s="3" t="str">
        <f t="shared" si="708"/>
        <v/>
      </c>
      <c r="BLM113" s="6">
        <v>33417</v>
      </c>
      <c r="BLN113" s="1">
        <v>1.75</v>
      </c>
      <c r="BLO113" s="1">
        <v>138792000</v>
      </c>
      <c r="BLP113" s="3">
        <f t="shared" si="709"/>
        <v>242886000</v>
      </c>
      <c r="BLR113" s="6">
        <v>33417</v>
      </c>
      <c r="BLS113" s="1">
        <v>2.6718999999999999</v>
      </c>
      <c r="BLT113" s="1">
        <v>89736000</v>
      </c>
      <c r="BLU113" s="3">
        <f t="shared" si="710"/>
        <v>239765618.40000001</v>
      </c>
      <c r="BLZ113" s="3" t="str">
        <f t="shared" si="711"/>
        <v/>
      </c>
      <c r="BME113" s="3" t="str">
        <f t="shared" si="712"/>
        <v/>
      </c>
      <c r="BMJ113" s="3" t="str">
        <f t="shared" si="713"/>
        <v/>
      </c>
      <c r="BML113" s="6">
        <v>33417</v>
      </c>
      <c r="BMM113" s="1">
        <v>1.9582999999999999</v>
      </c>
      <c r="BMN113" s="1">
        <v>40789800</v>
      </c>
      <c r="BMO113" s="3">
        <f t="shared" si="714"/>
        <v>79878665.340000004</v>
      </c>
      <c r="BMQ113" s="6">
        <v>33417</v>
      </c>
      <c r="BMR113" s="1">
        <v>2</v>
      </c>
      <c r="BMS113" s="1">
        <v>30089600</v>
      </c>
      <c r="BMT113" s="3">
        <f t="shared" si="715"/>
        <v>60179200</v>
      </c>
      <c r="BMY113" s="3" t="str">
        <f t="shared" si="716"/>
        <v/>
      </c>
      <c r="BND113" s="3" t="str">
        <f t="shared" si="717"/>
        <v/>
      </c>
      <c r="BNF113" s="6">
        <v>33417</v>
      </c>
      <c r="BNG113" s="1">
        <v>25.25</v>
      </c>
      <c r="BNH113" s="1">
        <v>29314500</v>
      </c>
      <c r="BNI113" s="3">
        <f t="shared" si="718"/>
        <v>740191125</v>
      </c>
      <c r="BNN113" s="3" t="str">
        <f t="shared" si="719"/>
        <v/>
      </c>
      <c r="BNP113" s="6">
        <v>33417</v>
      </c>
      <c r="BNQ113" s="1">
        <v>1.9167000000000001</v>
      </c>
      <c r="BNR113" s="1">
        <v>41952150</v>
      </c>
      <c r="BNS113" s="3">
        <f t="shared" si="720"/>
        <v>80409685.905000001</v>
      </c>
      <c r="BNX113" s="3" t="str">
        <f t="shared" si="721"/>
        <v/>
      </c>
      <c r="BNZ113" s="6">
        <v>33417</v>
      </c>
      <c r="BOA113" s="1">
        <v>1.0703</v>
      </c>
      <c r="BOB113" s="1">
        <v>130897600</v>
      </c>
      <c r="BOC113" s="3">
        <f t="shared" si="722"/>
        <v>140099701.28</v>
      </c>
      <c r="BOH113" s="3" t="str">
        <f t="shared" si="723"/>
        <v/>
      </c>
      <c r="BOJ113" s="6">
        <v>33417</v>
      </c>
      <c r="BOK113" s="1">
        <v>2.2475999999999998</v>
      </c>
      <c r="BOL113" s="1">
        <v>394073600</v>
      </c>
      <c r="BOM113" s="3">
        <f t="shared" si="724"/>
        <v>885719823.3599999</v>
      </c>
      <c r="BOR113" s="3" t="str">
        <f t="shared" si="725"/>
        <v/>
      </c>
      <c r="BOW113" s="3" t="str">
        <f t="shared" si="726"/>
        <v/>
      </c>
      <c r="BPB113" s="3" t="str">
        <f t="shared" si="727"/>
        <v/>
      </c>
      <c r="BPG113" s="3" t="str">
        <f t="shared" si="728"/>
        <v/>
      </c>
      <c r="BPI113" s="6">
        <v>33417</v>
      </c>
      <c r="BPJ113" s="1">
        <v>0.54320000000000002</v>
      </c>
      <c r="BPK113" s="1">
        <v>217656619</v>
      </c>
      <c r="BPL113" s="3">
        <f t="shared" si="729"/>
        <v>118231075.4408</v>
      </c>
      <c r="BPQ113" s="3" t="str">
        <f t="shared" si="730"/>
        <v/>
      </c>
      <c r="BPS113" s="6">
        <v>33417</v>
      </c>
      <c r="BPT113" s="1">
        <v>0.44529999999999997</v>
      </c>
      <c r="BPU113" s="1">
        <v>888563200</v>
      </c>
      <c r="BPV113" s="3">
        <f t="shared" si="731"/>
        <v>395677192.95999998</v>
      </c>
      <c r="BQA113" s="3" t="str">
        <f t="shared" si="732"/>
        <v/>
      </c>
      <c r="BQF113" s="3" t="str">
        <f t="shared" si="733"/>
        <v/>
      </c>
      <c r="BQK113" s="3" t="str">
        <f t="shared" si="734"/>
        <v/>
      </c>
      <c r="BQM113" s="6">
        <v>33417</v>
      </c>
      <c r="BQN113" s="1">
        <v>2.7372000000000001</v>
      </c>
      <c r="BQO113" s="1">
        <v>511533769</v>
      </c>
      <c r="BQP113" s="3">
        <f t="shared" si="735"/>
        <v>1400170232.5067999</v>
      </c>
      <c r="BQU113" s="3" t="str">
        <f t="shared" si="736"/>
        <v/>
      </c>
      <c r="BQZ113" s="3" t="str">
        <f t="shared" si="737"/>
        <v/>
      </c>
      <c r="BRE113" s="3" t="str">
        <f t="shared" si="738"/>
        <v/>
      </c>
      <c r="BRG113" s="6">
        <v>33417</v>
      </c>
      <c r="BRH113" s="1">
        <v>0.21179999999999999</v>
      </c>
      <c r="BRI113" s="1">
        <v>6117292800</v>
      </c>
      <c r="BRJ113" s="3">
        <f t="shared" si="739"/>
        <v>1295642615.04</v>
      </c>
      <c r="BRL113" s="6">
        <v>33417</v>
      </c>
      <c r="BRM113" s="1">
        <v>1.4531000000000001</v>
      </c>
      <c r="BRN113" s="1">
        <v>4977619200</v>
      </c>
      <c r="BRO113" s="3">
        <f t="shared" si="740"/>
        <v>7232978459.5200005</v>
      </c>
      <c r="BRQ113" s="6">
        <v>33417</v>
      </c>
      <c r="BRR113" s="1">
        <v>0.2099</v>
      </c>
      <c r="BRS113" s="1">
        <v>2822829750</v>
      </c>
      <c r="BRT113" s="3">
        <f t="shared" si="741"/>
        <v>592511964.52499998</v>
      </c>
      <c r="BRV113" s="6">
        <v>33417</v>
      </c>
      <c r="BRW113" s="1">
        <v>17.593800000000002</v>
      </c>
      <c r="BRX113" s="1">
        <v>103135600</v>
      </c>
      <c r="BRY113" s="3">
        <f t="shared" si="742"/>
        <v>1814547119.2800002</v>
      </c>
      <c r="BSD113" s="3" t="str">
        <f t="shared" si="743"/>
        <v/>
      </c>
      <c r="BSF113" s="6">
        <v>33417</v>
      </c>
      <c r="BSG113" s="1">
        <v>3.4375</v>
      </c>
      <c r="BSH113" s="1">
        <v>140720000</v>
      </c>
      <c r="BSI113" s="3">
        <f t="shared" si="744"/>
        <v>483725000</v>
      </c>
      <c r="BSN113" s="3" t="str">
        <f t="shared" si="745"/>
        <v/>
      </c>
      <c r="BSS113" s="3" t="str">
        <f t="shared" si="746"/>
        <v/>
      </c>
      <c r="BSU113" s="6">
        <v>33417</v>
      </c>
      <c r="BSV113" s="1">
        <v>1.4821</v>
      </c>
      <c r="BSW113" s="1">
        <v>4826040800</v>
      </c>
      <c r="BSX113" s="3">
        <f t="shared" si="747"/>
        <v>7152675069.6800003</v>
      </c>
    </row>
    <row r="114" spans="5:1020 1025:1870" x14ac:dyDescent="0.2">
      <c r="E114" s="3" t="str">
        <f t="shared" si="374"/>
        <v/>
      </c>
      <c r="J114" s="3" t="str">
        <f t="shared" si="375"/>
        <v/>
      </c>
      <c r="O114" s="3" t="str">
        <f t="shared" si="376"/>
        <v/>
      </c>
      <c r="T114" s="3" t="str">
        <f t="shared" si="377"/>
        <v/>
      </c>
      <c r="Y114" s="3" t="str">
        <f t="shared" si="378"/>
        <v/>
      </c>
      <c r="AD114" s="3" t="str">
        <f t="shared" si="379"/>
        <v/>
      </c>
      <c r="AI114" s="3" t="str">
        <f t="shared" si="380"/>
        <v/>
      </c>
      <c r="AN114" s="3" t="str">
        <f t="shared" si="381"/>
        <v/>
      </c>
      <c r="AS114" s="3" t="str">
        <f t="shared" si="382"/>
        <v/>
      </c>
      <c r="AX114" s="3" t="str">
        <f t="shared" si="383"/>
        <v/>
      </c>
      <c r="BC114" s="3" t="str">
        <f t="shared" si="384"/>
        <v/>
      </c>
      <c r="BH114" s="3" t="str">
        <f t="shared" si="385"/>
        <v/>
      </c>
      <c r="BM114" s="3" t="str">
        <f t="shared" si="386"/>
        <v/>
      </c>
      <c r="BR114" s="3" t="str">
        <f t="shared" si="387"/>
        <v/>
      </c>
      <c r="BW114" s="3" t="str">
        <f t="shared" si="388"/>
        <v/>
      </c>
      <c r="CB114" s="3" t="str">
        <f t="shared" si="389"/>
        <v/>
      </c>
      <c r="CG114" s="3" t="str">
        <f t="shared" si="390"/>
        <v/>
      </c>
      <c r="CL114" s="3" t="str">
        <f t="shared" si="391"/>
        <v/>
      </c>
      <c r="CQ114" s="3" t="str">
        <f t="shared" si="392"/>
        <v/>
      </c>
      <c r="CV114" s="3" t="str">
        <f t="shared" si="393"/>
        <v/>
      </c>
      <c r="DA114" s="3" t="str">
        <f t="shared" si="394"/>
        <v/>
      </c>
      <c r="DF114" s="3" t="str">
        <f t="shared" si="395"/>
        <v/>
      </c>
      <c r="DK114" s="3" t="str">
        <f t="shared" si="396"/>
        <v/>
      </c>
      <c r="DP114" s="3" t="str">
        <f t="shared" si="397"/>
        <v/>
      </c>
      <c r="DU114" s="3" t="str">
        <f t="shared" si="398"/>
        <v/>
      </c>
      <c r="DZ114" s="3" t="str">
        <f t="shared" si="399"/>
        <v/>
      </c>
      <c r="EE114" s="3" t="str">
        <f t="shared" si="400"/>
        <v/>
      </c>
      <c r="EG114" s="6">
        <v>33325</v>
      </c>
      <c r="EH114" s="1">
        <v>779.99980000000005</v>
      </c>
      <c r="EI114" s="1">
        <v>1511</v>
      </c>
      <c r="EJ114" s="3">
        <f t="shared" si="401"/>
        <v>1178579.6978</v>
      </c>
      <c r="EO114" s="3" t="str">
        <f t="shared" si="402"/>
        <v/>
      </c>
      <c r="ET114" s="3" t="str">
        <f t="shared" si="403"/>
        <v/>
      </c>
      <c r="EY114" s="3" t="str">
        <f t="shared" si="404"/>
        <v/>
      </c>
      <c r="FD114" s="3" t="str">
        <f t="shared" si="405"/>
        <v/>
      </c>
      <c r="FI114" s="3" t="str">
        <f t="shared" si="406"/>
        <v/>
      </c>
      <c r="FN114" s="3" t="str">
        <f t="shared" si="407"/>
        <v/>
      </c>
      <c r="FS114" s="3" t="str">
        <f t="shared" si="408"/>
        <v/>
      </c>
      <c r="FX114" s="3" t="str">
        <f t="shared" si="409"/>
        <v/>
      </c>
      <c r="GC114" s="3" t="str">
        <f t="shared" si="410"/>
        <v/>
      </c>
      <c r="GH114" s="3" t="str">
        <f t="shared" si="411"/>
        <v/>
      </c>
      <c r="GM114" s="3" t="str">
        <f t="shared" si="412"/>
        <v/>
      </c>
      <c r="GR114" s="3" t="str">
        <f t="shared" si="413"/>
        <v/>
      </c>
      <c r="GW114" s="3" t="str">
        <f t="shared" si="414"/>
        <v/>
      </c>
      <c r="HB114" s="3" t="str">
        <f t="shared" si="415"/>
        <v/>
      </c>
      <c r="HG114" s="3" t="str">
        <f t="shared" si="416"/>
        <v/>
      </c>
      <c r="HL114" s="3" t="str">
        <f t="shared" si="417"/>
        <v/>
      </c>
      <c r="HQ114" s="3" t="str">
        <f t="shared" si="418"/>
        <v/>
      </c>
      <c r="HV114" s="3" t="str">
        <f t="shared" si="419"/>
        <v/>
      </c>
      <c r="IA114" s="3" t="str">
        <f t="shared" si="420"/>
        <v/>
      </c>
      <c r="IF114" s="3" t="str">
        <f t="shared" si="421"/>
        <v/>
      </c>
      <c r="IK114" s="3" t="str">
        <f t="shared" si="422"/>
        <v/>
      </c>
      <c r="IP114" s="3" t="str">
        <f t="shared" si="423"/>
        <v/>
      </c>
      <c r="IU114" s="3" t="str">
        <f t="shared" si="424"/>
        <v/>
      </c>
      <c r="IZ114" s="3" t="str">
        <f t="shared" si="425"/>
        <v/>
      </c>
      <c r="JE114" s="3" t="str">
        <f t="shared" si="426"/>
        <v/>
      </c>
      <c r="JJ114" s="3" t="str">
        <f t="shared" si="427"/>
        <v/>
      </c>
      <c r="JO114" s="3" t="str">
        <f t="shared" si="428"/>
        <v/>
      </c>
      <c r="JT114" s="3" t="str">
        <f t="shared" si="429"/>
        <v/>
      </c>
      <c r="JY114" s="3" t="str">
        <f t="shared" si="430"/>
        <v/>
      </c>
      <c r="KD114" s="3" t="str">
        <f t="shared" si="431"/>
        <v/>
      </c>
      <c r="KI114" s="3" t="str">
        <f t="shared" si="432"/>
        <v/>
      </c>
      <c r="KN114" s="3" t="str">
        <f t="shared" si="433"/>
        <v/>
      </c>
      <c r="KS114" s="3" t="str">
        <f t="shared" si="434"/>
        <v/>
      </c>
      <c r="KX114" s="3" t="str">
        <f t="shared" si="435"/>
        <v/>
      </c>
      <c r="LC114" s="3" t="str">
        <f t="shared" si="436"/>
        <v/>
      </c>
      <c r="LH114" s="3" t="str">
        <f t="shared" si="437"/>
        <v/>
      </c>
      <c r="LM114" s="3" t="str">
        <f t="shared" si="438"/>
        <v/>
      </c>
      <c r="LR114" s="3" t="str">
        <f t="shared" si="439"/>
        <v/>
      </c>
      <c r="LW114" s="3" t="str">
        <f t="shared" si="440"/>
        <v/>
      </c>
      <c r="MB114" s="3" t="str">
        <f t="shared" si="441"/>
        <v/>
      </c>
      <c r="MG114" s="3" t="str">
        <f t="shared" si="442"/>
        <v/>
      </c>
      <c r="ML114" s="3" t="str">
        <f t="shared" si="443"/>
        <v/>
      </c>
      <c r="MQ114" s="3" t="str">
        <f t="shared" si="444"/>
        <v/>
      </c>
      <c r="MV114" s="3" t="str">
        <f t="shared" si="445"/>
        <v/>
      </c>
      <c r="NA114" s="3" t="str">
        <f t="shared" si="446"/>
        <v/>
      </c>
      <c r="NF114" s="3" t="str">
        <f t="shared" si="447"/>
        <v/>
      </c>
      <c r="NK114" s="3" t="str">
        <f t="shared" si="448"/>
        <v/>
      </c>
      <c r="NP114" s="3" t="str">
        <f t="shared" si="449"/>
        <v/>
      </c>
      <c r="NU114" s="3" t="str">
        <f t="shared" si="450"/>
        <v/>
      </c>
      <c r="NZ114" s="3" t="str">
        <f t="shared" si="451"/>
        <v/>
      </c>
      <c r="OB114" s="6">
        <v>33325</v>
      </c>
      <c r="OC114" s="1">
        <v>7.25</v>
      </c>
      <c r="OD114" s="1">
        <v>108200</v>
      </c>
      <c r="OE114" s="3">
        <f t="shared" si="452"/>
        <v>784450</v>
      </c>
      <c r="OJ114" s="3" t="str">
        <f t="shared" si="453"/>
        <v/>
      </c>
      <c r="OO114" s="3" t="str">
        <f t="shared" si="454"/>
        <v/>
      </c>
      <c r="OT114" s="3" t="str">
        <f t="shared" si="455"/>
        <v/>
      </c>
      <c r="OY114" s="3" t="str">
        <f t="shared" si="456"/>
        <v/>
      </c>
      <c r="PD114" s="3" t="str">
        <f t="shared" si="457"/>
        <v/>
      </c>
      <c r="PI114" s="3" t="str">
        <f t="shared" si="458"/>
        <v/>
      </c>
      <c r="PN114" s="3" t="str">
        <f t="shared" si="459"/>
        <v/>
      </c>
      <c r="PS114" s="3" t="str">
        <f t="shared" si="460"/>
        <v/>
      </c>
      <c r="PX114" s="3" t="str">
        <f t="shared" si="461"/>
        <v/>
      </c>
      <c r="QC114" s="3" t="str">
        <f t="shared" si="462"/>
        <v/>
      </c>
      <c r="QE114" s="6">
        <v>33325</v>
      </c>
      <c r="QF114" s="1">
        <v>1.875</v>
      </c>
      <c r="QG114" s="1">
        <v>102300</v>
      </c>
      <c r="QH114" s="3">
        <f t="shared" si="463"/>
        <v>191812.5</v>
      </c>
      <c r="QM114" s="3" t="str">
        <f t="shared" si="464"/>
        <v/>
      </c>
      <c r="QR114" s="3" t="str">
        <f t="shared" si="465"/>
        <v/>
      </c>
      <c r="QW114" s="3" t="str">
        <f t="shared" si="466"/>
        <v/>
      </c>
      <c r="RB114" s="3" t="str">
        <f t="shared" si="467"/>
        <v/>
      </c>
      <c r="RG114" s="3" t="str">
        <f t="shared" si="468"/>
        <v/>
      </c>
      <c r="RL114" s="3" t="str">
        <f t="shared" si="469"/>
        <v/>
      </c>
      <c r="RQ114" s="3" t="str">
        <f t="shared" si="470"/>
        <v/>
      </c>
      <c r="RV114" s="3" t="str">
        <f t="shared" si="471"/>
        <v/>
      </c>
      <c r="SA114" s="3" t="str">
        <f t="shared" si="472"/>
        <v/>
      </c>
      <c r="SF114" s="3" t="str">
        <f t="shared" si="473"/>
        <v/>
      </c>
      <c r="SK114" s="3" t="str">
        <f t="shared" si="474"/>
        <v/>
      </c>
      <c r="SP114" s="3" t="str">
        <f t="shared" si="475"/>
        <v/>
      </c>
      <c r="SU114" s="3" t="str">
        <f t="shared" si="476"/>
        <v/>
      </c>
      <c r="SZ114" s="3" t="str">
        <f t="shared" si="477"/>
        <v/>
      </c>
      <c r="TE114" s="3" t="str">
        <f t="shared" si="478"/>
        <v/>
      </c>
      <c r="TJ114" s="3" t="str">
        <f t="shared" si="479"/>
        <v/>
      </c>
      <c r="TO114" s="3" t="str">
        <f t="shared" si="480"/>
        <v/>
      </c>
      <c r="TT114" s="3" t="str">
        <f t="shared" si="481"/>
        <v/>
      </c>
      <c r="TY114" s="3" t="str">
        <f t="shared" si="482"/>
        <v/>
      </c>
      <c r="UD114" s="3" t="str">
        <f t="shared" si="483"/>
        <v/>
      </c>
      <c r="UI114" s="3" t="str">
        <f t="shared" si="484"/>
        <v/>
      </c>
      <c r="UN114" s="3" t="str">
        <f t="shared" si="485"/>
        <v/>
      </c>
      <c r="US114" s="3" t="str">
        <f t="shared" si="486"/>
        <v/>
      </c>
      <c r="UX114" s="3" t="str">
        <f t="shared" si="487"/>
        <v/>
      </c>
      <c r="VC114" s="3" t="str">
        <f t="shared" si="488"/>
        <v/>
      </c>
      <c r="VH114" s="3" t="str">
        <f t="shared" si="489"/>
        <v/>
      </c>
      <c r="VM114" s="3" t="str">
        <f t="shared" si="490"/>
        <v/>
      </c>
      <c r="VO114" s="6">
        <v>33325</v>
      </c>
      <c r="VP114" s="1">
        <v>656.25</v>
      </c>
      <c r="VQ114" s="1">
        <v>1057</v>
      </c>
      <c r="VR114" s="3">
        <f t="shared" si="491"/>
        <v>693656.25</v>
      </c>
      <c r="VW114" s="3" t="str">
        <f t="shared" si="492"/>
        <v/>
      </c>
      <c r="WB114" s="3" t="str">
        <f t="shared" si="493"/>
        <v/>
      </c>
      <c r="WG114" s="3" t="str">
        <f t="shared" si="494"/>
        <v/>
      </c>
      <c r="WL114" s="3" t="str">
        <f t="shared" si="495"/>
        <v/>
      </c>
      <c r="WQ114" s="3" t="str">
        <f t="shared" si="496"/>
        <v/>
      </c>
      <c r="WV114" s="3" t="str">
        <f t="shared" si="497"/>
        <v/>
      </c>
      <c r="XA114" s="3" t="str">
        <f t="shared" si="498"/>
        <v/>
      </c>
      <c r="XF114" s="3" t="str">
        <f t="shared" si="499"/>
        <v/>
      </c>
      <c r="XK114" s="3" t="str">
        <f t="shared" si="500"/>
        <v/>
      </c>
      <c r="XP114" s="3" t="str">
        <f t="shared" si="501"/>
        <v/>
      </c>
      <c r="XU114" s="3" t="str">
        <f t="shared" si="502"/>
        <v/>
      </c>
      <c r="XZ114" s="3" t="str">
        <f t="shared" si="503"/>
        <v/>
      </c>
      <c r="YE114" s="3" t="str">
        <f t="shared" si="504"/>
        <v/>
      </c>
      <c r="YJ114" s="3" t="str">
        <f t="shared" si="505"/>
        <v/>
      </c>
      <c r="YO114" s="3" t="str">
        <f t="shared" si="506"/>
        <v/>
      </c>
      <c r="YT114" s="3" t="str">
        <f t="shared" si="507"/>
        <v/>
      </c>
      <c r="YY114" s="3" t="str">
        <f t="shared" si="508"/>
        <v/>
      </c>
      <c r="ZD114" s="3" t="str">
        <f t="shared" si="509"/>
        <v/>
      </c>
      <c r="ZI114" s="3" t="str">
        <f t="shared" si="510"/>
        <v/>
      </c>
      <c r="ZN114" s="3" t="str">
        <f t="shared" si="511"/>
        <v/>
      </c>
      <c r="ZS114" s="3" t="str">
        <f t="shared" si="512"/>
        <v/>
      </c>
      <c r="ZX114" s="3" t="str">
        <f t="shared" si="513"/>
        <v/>
      </c>
      <c r="AAC114" s="3" t="str">
        <f t="shared" si="514"/>
        <v/>
      </c>
      <c r="AAH114" s="3" t="str">
        <f t="shared" si="515"/>
        <v/>
      </c>
      <c r="AAM114" s="3" t="str">
        <f t="shared" si="516"/>
        <v/>
      </c>
      <c r="AAR114" s="3" t="str">
        <f t="shared" si="517"/>
        <v/>
      </c>
      <c r="AAW114" s="3" t="str">
        <f t="shared" si="518"/>
        <v/>
      </c>
      <c r="ABB114" s="3" t="str">
        <f t="shared" si="519"/>
        <v/>
      </c>
      <c r="ABG114" s="3" t="str">
        <f t="shared" si="520"/>
        <v/>
      </c>
      <c r="ABL114" s="3" t="str">
        <f t="shared" si="521"/>
        <v/>
      </c>
      <c r="ABQ114" s="3" t="str">
        <f t="shared" si="522"/>
        <v/>
      </c>
      <c r="ABV114" s="3" t="str">
        <f t="shared" si="523"/>
        <v/>
      </c>
      <c r="ACA114" s="3" t="str">
        <f t="shared" si="524"/>
        <v/>
      </c>
      <c r="ACF114" s="3" t="str">
        <f t="shared" si="525"/>
        <v/>
      </c>
      <c r="ACK114" s="3" t="str">
        <f t="shared" si="526"/>
        <v/>
      </c>
      <c r="ACP114" s="3" t="str">
        <f t="shared" si="527"/>
        <v/>
      </c>
      <c r="ACU114" s="3" t="str">
        <f t="shared" si="528"/>
        <v/>
      </c>
      <c r="ACZ114" s="3" t="str">
        <f t="shared" si="529"/>
        <v/>
      </c>
      <c r="ADB114" s="6">
        <v>33325</v>
      </c>
      <c r="ADC114" s="1">
        <v>9.5</v>
      </c>
      <c r="ADD114" s="1">
        <v>2676700</v>
      </c>
      <c r="ADE114" s="3">
        <f t="shared" si="530"/>
        <v>25428650</v>
      </c>
      <c r="ADJ114" s="3" t="str">
        <f t="shared" si="531"/>
        <v/>
      </c>
      <c r="ADO114" s="3" t="str">
        <f t="shared" si="532"/>
        <v/>
      </c>
      <c r="ADT114" s="3" t="str">
        <f t="shared" si="533"/>
        <v/>
      </c>
      <c r="ADY114" s="3" t="str">
        <f t="shared" si="534"/>
        <v/>
      </c>
      <c r="AED114" s="3" t="str">
        <f t="shared" si="535"/>
        <v/>
      </c>
      <c r="AEI114" s="3" t="str">
        <f t="shared" si="536"/>
        <v/>
      </c>
      <c r="AEN114" s="3" t="str">
        <f t="shared" si="537"/>
        <v/>
      </c>
      <c r="AES114" s="3" t="str">
        <f t="shared" si="538"/>
        <v/>
      </c>
      <c r="AEX114" s="3" t="str">
        <f t="shared" si="539"/>
        <v/>
      </c>
      <c r="AFC114" s="3" t="str">
        <f t="shared" si="540"/>
        <v/>
      </c>
      <c r="AFH114" s="3" t="str">
        <f t="shared" si="541"/>
        <v/>
      </c>
      <c r="AFM114" s="3" t="str">
        <f t="shared" si="542"/>
        <v/>
      </c>
      <c r="AFR114" s="3" t="str">
        <f t="shared" si="543"/>
        <v/>
      </c>
      <c r="AFW114" s="3" t="str">
        <f t="shared" si="544"/>
        <v/>
      </c>
      <c r="AGB114" s="3" t="str">
        <f t="shared" si="545"/>
        <v/>
      </c>
      <c r="AGG114" s="3" t="str">
        <f t="shared" si="546"/>
        <v/>
      </c>
      <c r="AGL114" s="3" t="str">
        <f t="shared" si="547"/>
        <v/>
      </c>
      <c r="AGQ114" s="3" t="str">
        <f t="shared" si="548"/>
        <v/>
      </c>
      <c r="AGV114" s="3" t="str">
        <f t="shared" si="549"/>
        <v/>
      </c>
      <c r="AHA114" s="3" t="str">
        <f t="shared" si="550"/>
        <v/>
      </c>
      <c r="AHF114" s="3" t="str">
        <f t="shared" si="551"/>
        <v/>
      </c>
      <c r="AHK114" s="3" t="str">
        <f t="shared" si="552"/>
        <v/>
      </c>
      <c r="AHP114" s="3" t="str">
        <f t="shared" si="553"/>
        <v/>
      </c>
      <c r="AHU114" s="3" t="str">
        <f t="shared" si="554"/>
        <v/>
      </c>
      <c r="AHZ114" s="3" t="str">
        <f t="shared" si="555"/>
        <v/>
      </c>
      <c r="AIE114" s="3" t="str">
        <f t="shared" si="556"/>
        <v/>
      </c>
      <c r="AIJ114" s="3" t="str">
        <f t="shared" si="557"/>
        <v/>
      </c>
      <c r="AIO114" s="3" t="str">
        <f t="shared" si="558"/>
        <v/>
      </c>
      <c r="AIT114" s="3" t="str">
        <f t="shared" si="559"/>
        <v/>
      </c>
      <c r="AIY114" s="3" t="str">
        <f t="shared" si="560"/>
        <v/>
      </c>
      <c r="AJD114" s="3" t="str">
        <f t="shared" si="561"/>
        <v/>
      </c>
      <c r="AJI114" s="3" t="str">
        <f t="shared" si="562"/>
        <v/>
      </c>
      <c r="AJN114" s="3" t="str">
        <f t="shared" si="563"/>
        <v/>
      </c>
      <c r="AJS114" s="3" t="str">
        <f t="shared" si="564"/>
        <v/>
      </c>
      <c r="AJX114" s="3" t="str">
        <f t="shared" si="565"/>
        <v/>
      </c>
      <c r="AKC114" s="3" t="str">
        <f t="shared" si="566"/>
        <v/>
      </c>
      <c r="AKH114" s="3" t="str">
        <f t="shared" si="567"/>
        <v/>
      </c>
      <c r="AKM114" s="3" t="str">
        <f t="shared" si="568"/>
        <v/>
      </c>
      <c r="AKR114" s="3" t="str">
        <f t="shared" si="569"/>
        <v/>
      </c>
      <c r="AKW114" s="3" t="str">
        <f t="shared" si="570"/>
        <v/>
      </c>
      <c r="ALB114" s="3" t="str">
        <f t="shared" si="571"/>
        <v/>
      </c>
      <c r="ALG114" s="3" t="str">
        <f t="shared" si="572"/>
        <v/>
      </c>
      <c r="ALL114" s="3" t="str">
        <f t="shared" si="573"/>
        <v/>
      </c>
      <c r="ALQ114" s="3" t="str">
        <f t="shared" si="574"/>
        <v/>
      </c>
      <c r="ALV114" s="3" t="str">
        <f t="shared" si="575"/>
        <v/>
      </c>
      <c r="AMA114" s="3" t="str">
        <f t="shared" si="576"/>
        <v/>
      </c>
      <c r="AMF114" s="3" t="str">
        <f t="shared" si="577"/>
        <v/>
      </c>
      <c r="AMK114" s="3" t="str">
        <f t="shared" si="578"/>
        <v/>
      </c>
      <c r="AMP114" s="3" t="str">
        <f t="shared" si="579"/>
        <v/>
      </c>
      <c r="AMU114" s="3" t="str">
        <f t="shared" si="580"/>
        <v/>
      </c>
      <c r="AMZ114" s="3" t="str">
        <f t="shared" si="581"/>
        <v/>
      </c>
      <c r="ANB114" s="6">
        <v>33325</v>
      </c>
      <c r="ANC114" s="1">
        <v>0.625</v>
      </c>
      <c r="AND114" s="1">
        <v>165300</v>
      </c>
      <c r="ANE114" s="3">
        <f t="shared" si="582"/>
        <v>103312.5</v>
      </c>
      <c r="ANJ114" s="3" t="str">
        <f t="shared" si="583"/>
        <v/>
      </c>
      <c r="ANO114" s="3" t="str">
        <f t="shared" si="584"/>
        <v/>
      </c>
      <c r="ANT114" s="3" t="str">
        <f t="shared" si="585"/>
        <v/>
      </c>
      <c r="ANY114" s="3" t="str">
        <f t="shared" si="586"/>
        <v/>
      </c>
      <c r="AOD114" s="3" t="str">
        <f t="shared" si="587"/>
        <v/>
      </c>
      <c r="AOI114" s="3" t="str">
        <f t="shared" si="588"/>
        <v/>
      </c>
      <c r="AOK114" s="6">
        <v>33325</v>
      </c>
      <c r="AOL114" s="1">
        <v>310</v>
      </c>
      <c r="AOM114" s="1">
        <v>88693</v>
      </c>
      <c r="AON114" s="3">
        <f t="shared" si="589"/>
        <v>27494830</v>
      </c>
      <c r="AOS114" s="3" t="str">
        <f t="shared" si="590"/>
        <v/>
      </c>
      <c r="AOX114" s="3" t="str">
        <f t="shared" si="591"/>
        <v/>
      </c>
      <c r="APC114" s="3" t="str">
        <f t="shared" si="592"/>
        <v/>
      </c>
      <c r="APH114" s="3" t="str">
        <f t="shared" si="593"/>
        <v/>
      </c>
      <c r="APM114" s="3" t="str">
        <f t="shared" si="594"/>
        <v/>
      </c>
      <c r="APR114" s="3" t="str">
        <f t="shared" si="595"/>
        <v/>
      </c>
      <c r="APW114" s="3" t="str">
        <f t="shared" si="596"/>
        <v/>
      </c>
      <c r="AQB114" s="3" t="str">
        <f t="shared" si="597"/>
        <v/>
      </c>
      <c r="AQG114" s="3" t="str">
        <f t="shared" si="598"/>
        <v/>
      </c>
      <c r="AQL114" s="3" t="str">
        <f t="shared" si="599"/>
        <v/>
      </c>
      <c r="AQQ114" s="3" t="str">
        <f t="shared" si="600"/>
        <v/>
      </c>
      <c r="AQV114" s="3" t="str">
        <f t="shared" si="601"/>
        <v/>
      </c>
      <c r="ARA114" s="3" t="str">
        <f t="shared" si="602"/>
        <v/>
      </c>
      <c r="ARF114" s="3" t="str">
        <f t="shared" si="603"/>
        <v/>
      </c>
      <c r="ARK114" s="3" t="str">
        <f t="shared" si="604"/>
        <v/>
      </c>
      <c r="ARP114" s="3" t="str">
        <f t="shared" si="605"/>
        <v/>
      </c>
      <c r="ARU114" s="3" t="str">
        <f t="shared" si="606"/>
        <v/>
      </c>
      <c r="ARZ114" s="3" t="str">
        <f t="shared" si="607"/>
        <v/>
      </c>
      <c r="ASE114" s="3" t="str">
        <f t="shared" si="608"/>
        <v/>
      </c>
      <c r="ASJ114" s="3" t="str">
        <f t="shared" si="609"/>
        <v/>
      </c>
      <c r="ASO114" s="3" t="str">
        <f t="shared" si="610"/>
        <v/>
      </c>
      <c r="AST114" s="3" t="str">
        <f t="shared" si="611"/>
        <v/>
      </c>
      <c r="ASY114" s="3" t="str">
        <f t="shared" si="612"/>
        <v/>
      </c>
      <c r="ATD114" s="3" t="str">
        <f t="shared" si="613"/>
        <v/>
      </c>
      <c r="ATI114" s="3" t="str">
        <f t="shared" si="614"/>
        <v/>
      </c>
      <c r="ATN114" s="3" t="str">
        <f t="shared" si="615"/>
        <v/>
      </c>
      <c r="ATS114" s="3" t="str">
        <f t="shared" si="616"/>
        <v/>
      </c>
      <c r="ATX114" s="3" t="str">
        <f t="shared" si="617"/>
        <v/>
      </c>
      <c r="ATZ114" s="6">
        <v>33325</v>
      </c>
      <c r="AUA114" s="1">
        <v>4.7916999999999996</v>
      </c>
      <c r="AUB114" s="1">
        <v>314400</v>
      </c>
      <c r="AUC114" s="3">
        <f t="shared" si="618"/>
        <v>1506510.48</v>
      </c>
      <c r="AUH114" s="3" t="str">
        <f t="shared" si="619"/>
        <v/>
      </c>
      <c r="AUM114" s="3" t="str">
        <f t="shared" si="620"/>
        <v/>
      </c>
      <c r="AUR114" s="3" t="str">
        <f t="shared" si="621"/>
        <v/>
      </c>
      <c r="AUW114" s="3" t="str">
        <f t="shared" si="622"/>
        <v/>
      </c>
      <c r="AVB114" s="3" t="str">
        <f t="shared" si="623"/>
        <v/>
      </c>
      <c r="AVG114" s="3" t="str">
        <f t="shared" si="624"/>
        <v/>
      </c>
      <c r="AVL114" s="3" t="str">
        <f t="shared" si="625"/>
        <v/>
      </c>
      <c r="AVQ114" s="3" t="str">
        <f t="shared" si="626"/>
        <v/>
      </c>
      <c r="AVV114" s="3" t="str">
        <f t="shared" si="627"/>
        <v/>
      </c>
      <c r="AWA114" s="3" t="str">
        <f t="shared" si="628"/>
        <v/>
      </c>
      <c r="AWF114" s="3" t="str">
        <f t="shared" si="629"/>
        <v/>
      </c>
      <c r="AWK114" s="3" t="str">
        <f t="shared" si="630"/>
        <v/>
      </c>
      <c r="AWP114" s="3" t="str">
        <f t="shared" si="631"/>
        <v/>
      </c>
      <c r="AWU114" s="3" t="str">
        <f t="shared" si="632"/>
        <v/>
      </c>
      <c r="AWZ114" s="3" t="str">
        <f t="shared" si="633"/>
        <v/>
      </c>
      <c r="AXE114" s="3" t="str">
        <f t="shared" si="634"/>
        <v/>
      </c>
      <c r="AXG114" s="6">
        <v>33325</v>
      </c>
      <c r="AXH114" s="1">
        <v>6.75</v>
      </c>
      <c r="AXI114" s="1">
        <v>12714400</v>
      </c>
      <c r="AXJ114" s="3">
        <f t="shared" si="635"/>
        <v>85822200</v>
      </c>
      <c r="AXO114" s="3" t="str">
        <f t="shared" si="636"/>
        <v/>
      </c>
      <c r="AXT114" s="3" t="str">
        <f t="shared" si="637"/>
        <v/>
      </c>
      <c r="AXY114" s="3" t="str">
        <f t="shared" si="638"/>
        <v/>
      </c>
      <c r="AYD114" s="3" t="str">
        <f t="shared" si="639"/>
        <v/>
      </c>
      <c r="AYI114" s="3" t="str">
        <f t="shared" si="640"/>
        <v/>
      </c>
      <c r="AYN114" s="3" t="str">
        <f t="shared" si="641"/>
        <v/>
      </c>
      <c r="AYP114" s="6">
        <v>33325</v>
      </c>
      <c r="AYQ114" s="1">
        <v>7.25</v>
      </c>
      <c r="AYR114" s="1">
        <v>1259600</v>
      </c>
      <c r="AYS114" s="3">
        <f t="shared" si="642"/>
        <v>9132100</v>
      </c>
      <c r="AYX114" s="3" t="str">
        <f t="shared" si="643"/>
        <v/>
      </c>
      <c r="AZC114" s="3" t="str">
        <f t="shared" si="644"/>
        <v/>
      </c>
      <c r="AZH114" s="3" t="str">
        <f t="shared" si="645"/>
        <v/>
      </c>
      <c r="AZM114" s="3" t="str">
        <f t="shared" si="646"/>
        <v/>
      </c>
      <c r="AZR114" s="3" t="str">
        <f t="shared" si="647"/>
        <v/>
      </c>
      <c r="AZW114" s="3" t="str">
        <f t="shared" si="648"/>
        <v/>
      </c>
      <c r="BAB114" s="3" t="str">
        <f t="shared" si="649"/>
        <v/>
      </c>
      <c r="BAG114" s="3" t="str">
        <f t="shared" si="650"/>
        <v/>
      </c>
      <c r="BAL114" s="3" t="str">
        <f t="shared" si="651"/>
        <v/>
      </c>
      <c r="BAQ114" s="3" t="str">
        <f t="shared" si="652"/>
        <v/>
      </c>
      <c r="BAV114" s="3" t="str">
        <f t="shared" si="653"/>
        <v/>
      </c>
      <c r="BBA114" s="3" t="str">
        <f t="shared" si="654"/>
        <v/>
      </c>
      <c r="BBF114" s="3" t="str">
        <f t="shared" si="655"/>
        <v/>
      </c>
      <c r="BBK114" s="3" t="str">
        <f t="shared" si="656"/>
        <v/>
      </c>
      <c r="BBP114" s="3" t="str">
        <f t="shared" si="657"/>
        <v/>
      </c>
      <c r="BBU114" s="3" t="str">
        <f t="shared" si="658"/>
        <v/>
      </c>
      <c r="BBZ114" s="3" t="str">
        <f t="shared" si="659"/>
        <v/>
      </c>
      <c r="BCE114" s="3" t="str">
        <f t="shared" si="660"/>
        <v/>
      </c>
      <c r="BCJ114" s="3" t="str">
        <f t="shared" si="661"/>
        <v/>
      </c>
      <c r="BCO114" s="3" t="str">
        <f t="shared" si="662"/>
        <v/>
      </c>
      <c r="BCT114" s="3" t="str">
        <f t="shared" si="663"/>
        <v/>
      </c>
      <c r="BCY114" s="3" t="str">
        <f t="shared" si="664"/>
        <v/>
      </c>
      <c r="BDD114" s="3" t="str">
        <f t="shared" si="665"/>
        <v/>
      </c>
      <c r="BDI114" s="3" t="str">
        <f t="shared" si="666"/>
        <v/>
      </c>
      <c r="BDN114" s="3" t="str">
        <f t="shared" si="667"/>
        <v/>
      </c>
      <c r="BDS114" s="3" t="str">
        <f t="shared" si="668"/>
        <v/>
      </c>
      <c r="BDX114" s="3" t="str">
        <f t="shared" si="669"/>
        <v/>
      </c>
      <c r="BDZ114" s="6">
        <v>33325</v>
      </c>
      <c r="BEA114" s="1">
        <v>3.75</v>
      </c>
      <c r="BEB114" s="1">
        <v>28673200</v>
      </c>
      <c r="BEC114" s="3">
        <f t="shared" si="670"/>
        <v>107524500</v>
      </c>
      <c r="BEH114" s="3" t="str">
        <f t="shared" si="671"/>
        <v/>
      </c>
      <c r="BEM114" s="3" t="str">
        <f t="shared" si="672"/>
        <v/>
      </c>
      <c r="BER114" s="3" t="str">
        <f t="shared" si="673"/>
        <v/>
      </c>
      <c r="BET114" s="6">
        <v>33325</v>
      </c>
      <c r="BEU114" s="1">
        <v>3.1667000000000001</v>
      </c>
      <c r="BEV114" s="1">
        <v>22695300</v>
      </c>
      <c r="BEW114" s="3">
        <f t="shared" si="674"/>
        <v>71869206.510000005</v>
      </c>
      <c r="BEY114" s="6">
        <v>33325</v>
      </c>
      <c r="BEZ114" s="1">
        <v>1.0926</v>
      </c>
      <c r="BFA114" s="1">
        <v>8791875</v>
      </c>
      <c r="BFB114" s="3">
        <f t="shared" si="675"/>
        <v>9606002.625</v>
      </c>
      <c r="BFG114" s="3" t="str">
        <f t="shared" si="676"/>
        <v/>
      </c>
      <c r="BFL114" s="3" t="str">
        <f t="shared" si="677"/>
        <v/>
      </c>
      <c r="BFQ114" s="3" t="str">
        <f t="shared" si="678"/>
        <v/>
      </c>
      <c r="BFS114" s="6">
        <v>33325</v>
      </c>
      <c r="BFT114" s="1">
        <v>1.5118</v>
      </c>
      <c r="BFU114" s="1">
        <v>29292200</v>
      </c>
      <c r="BFV114" s="3">
        <f t="shared" si="679"/>
        <v>44283947.960000001</v>
      </c>
      <c r="BGA114" s="3" t="str">
        <f t="shared" si="680"/>
        <v/>
      </c>
      <c r="BGF114" s="3" t="str">
        <f t="shared" si="681"/>
        <v/>
      </c>
      <c r="BGK114" s="3" t="str">
        <f t="shared" si="682"/>
        <v/>
      </c>
      <c r="BGM114" s="6">
        <v>33325</v>
      </c>
      <c r="BGN114" s="1">
        <v>6.5625</v>
      </c>
      <c r="BGO114" s="1">
        <v>4629200</v>
      </c>
      <c r="BGP114" s="3">
        <f t="shared" si="683"/>
        <v>30379125</v>
      </c>
      <c r="BGR114" s="6">
        <v>33325</v>
      </c>
      <c r="BGS114" s="1">
        <v>0.91669999999999996</v>
      </c>
      <c r="BGT114" s="1">
        <v>7453200</v>
      </c>
      <c r="BGU114" s="3">
        <f t="shared" si="684"/>
        <v>6832348.4399999995</v>
      </c>
      <c r="BGZ114" s="3" t="str">
        <f t="shared" si="685"/>
        <v/>
      </c>
      <c r="BHE114" s="3" t="str">
        <f t="shared" si="686"/>
        <v/>
      </c>
      <c r="BHJ114" s="3" t="str">
        <f t="shared" si="687"/>
        <v/>
      </c>
      <c r="BHO114" s="3" t="str">
        <f t="shared" si="688"/>
        <v/>
      </c>
      <c r="BHQ114" s="6">
        <v>33325</v>
      </c>
      <c r="BHR114" s="1">
        <v>2.3304999999999998</v>
      </c>
      <c r="BHS114" s="1">
        <v>51610400</v>
      </c>
      <c r="BHT114" s="3">
        <f t="shared" si="689"/>
        <v>120278037.19999999</v>
      </c>
      <c r="BHV114" s="6">
        <v>33325</v>
      </c>
      <c r="BHW114" s="1">
        <v>2.92</v>
      </c>
      <c r="BHX114" s="1">
        <v>23634954</v>
      </c>
      <c r="BHY114" s="3">
        <f t="shared" si="690"/>
        <v>69014065.679999992</v>
      </c>
      <c r="BID114" s="3" t="str">
        <f t="shared" si="691"/>
        <v/>
      </c>
      <c r="BII114" s="3" t="str">
        <f t="shared" si="692"/>
        <v/>
      </c>
      <c r="BIK114" s="6">
        <v>33325</v>
      </c>
      <c r="BIL114" s="1">
        <v>2.5207999999999999</v>
      </c>
      <c r="BIM114" s="1">
        <v>33484800</v>
      </c>
      <c r="BIN114" s="3">
        <f t="shared" si="693"/>
        <v>84408483.840000004</v>
      </c>
      <c r="BIP114" s="6">
        <v>33325</v>
      </c>
      <c r="BIQ114" s="1">
        <v>3.6943999999999999</v>
      </c>
      <c r="BIR114" s="1">
        <v>277577550</v>
      </c>
      <c r="BIS114" s="3">
        <f t="shared" si="694"/>
        <v>1025482500.72</v>
      </c>
      <c r="BIU114" s="6">
        <v>33325</v>
      </c>
      <c r="BIV114" s="1">
        <v>6.8056000000000001</v>
      </c>
      <c r="BIW114" s="1">
        <v>61514550</v>
      </c>
      <c r="BIX114" s="3">
        <f t="shared" si="695"/>
        <v>418643421.48000002</v>
      </c>
      <c r="BJC114" s="3" t="str">
        <f t="shared" si="696"/>
        <v/>
      </c>
      <c r="BJH114" s="3" t="str">
        <f t="shared" si="697"/>
        <v/>
      </c>
      <c r="BJM114" s="3" t="str">
        <f t="shared" si="698"/>
        <v/>
      </c>
      <c r="BJR114" s="3" t="str">
        <f t="shared" si="699"/>
        <v/>
      </c>
      <c r="BJT114" s="6">
        <v>33325</v>
      </c>
      <c r="BJU114" s="1">
        <v>5.25</v>
      </c>
      <c r="BJV114" s="1">
        <v>126562400</v>
      </c>
      <c r="BJW114" s="3">
        <f t="shared" si="700"/>
        <v>664452600</v>
      </c>
      <c r="BKB114" s="3" t="str">
        <f t="shared" si="701"/>
        <v/>
      </c>
      <c r="BKG114" s="3" t="str">
        <f t="shared" si="702"/>
        <v/>
      </c>
      <c r="BKI114" s="6">
        <v>33325</v>
      </c>
      <c r="BKJ114" s="1">
        <v>1.0625</v>
      </c>
      <c r="BKK114" s="1">
        <v>126046400</v>
      </c>
      <c r="BKL114" s="3">
        <f t="shared" si="703"/>
        <v>133924300</v>
      </c>
      <c r="BKQ114" s="3" t="str">
        <f t="shared" si="704"/>
        <v/>
      </c>
      <c r="BKV114" s="3" t="str">
        <f t="shared" si="705"/>
        <v/>
      </c>
      <c r="BKX114" s="6">
        <v>33325</v>
      </c>
      <c r="BKY114" s="1">
        <v>9.875</v>
      </c>
      <c r="BKZ114" s="1">
        <v>21442000</v>
      </c>
      <c r="BLA114" s="3">
        <f t="shared" si="706"/>
        <v>211739750</v>
      </c>
      <c r="BLC114" s="6">
        <v>33325</v>
      </c>
      <c r="BLD114" s="1">
        <v>2.6875</v>
      </c>
      <c r="BLE114" s="1">
        <v>38808400</v>
      </c>
      <c r="BLF114" s="3">
        <f t="shared" si="707"/>
        <v>104297575</v>
      </c>
      <c r="BLK114" s="3" t="str">
        <f t="shared" si="708"/>
        <v/>
      </c>
      <c r="BLM114" s="6">
        <v>33325</v>
      </c>
      <c r="BLN114" s="1">
        <v>1.7917000000000001</v>
      </c>
      <c r="BLO114" s="1">
        <v>282014400</v>
      </c>
      <c r="BLP114" s="3">
        <f t="shared" si="709"/>
        <v>505285200.48000002</v>
      </c>
      <c r="BLR114" s="6">
        <v>33325</v>
      </c>
      <c r="BLS114" s="1">
        <v>3.0156000000000001</v>
      </c>
      <c r="BLT114" s="1">
        <v>137539200</v>
      </c>
      <c r="BLU114" s="3">
        <f t="shared" si="710"/>
        <v>414763211.51999998</v>
      </c>
      <c r="BLZ114" s="3" t="str">
        <f t="shared" si="711"/>
        <v/>
      </c>
      <c r="BME114" s="3" t="str">
        <f t="shared" si="712"/>
        <v/>
      </c>
      <c r="BMJ114" s="3" t="str">
        <f t="shared" si="713"/>
        <v/>
      </c>
      <c r="BML114" s="6">
        <v>33325</v>
      </c>
      <c r="BMM114" s="1">
        <v>1.9722</v>
      </c>
      <c r="BMN114" s="1">
        <v>48571200</v>
      </c>
      <c r="BMO114" s="3">
        <f t="shared" si="714"/>
        <v>95792120.640000001</v>
      </c>
      <c r="BMQ114" s="6">
        <v>33325</v>
      </c>
      <c r="BMR114" s="1">
        <v>2.6875</v>
      </c>
      <c r="BMS114" s="1">
        <v>44027800</v>
      </c>
      <c r="BMT114" s="3">
        <f t="shared" si="715"/>
        <v>118324712.5</v>
      </c>
      <c r="BMY114" s="3" t="str">
        <f t="shared" si="716"/>
        <v/>
      </c>
      <c r="BND114" s="3" t="str">
        <f t="shared" si="717"/>
        <v/>
      </c>
      <c r="BNF114" s="6">
        <v>33325</v>
      </c>
      <c r="BNG114" s="1">
        <v>26.125</v>
      </c>
      <c r="BNH114" s="1">
        <v>27497000</v>
      </c>
      <c r="BNI114" s="3">
        <f t="shared" si="718"/>
        <v>718359125</v>
      </c>
      <c r="BNN114" s="3" t="str">
        <f t="shared" si="719"/>
        <v/>
      </c>
      <c r="BNP114" s="6">
        <v>33325</v>
      </c>
      <c r="BNQ114" s="1">
        <v>1.5832999999999999</v>
      </c>
      <c r="BNR114" s="1">
        <v>26458650</v>
      </c>
      <c r="BNS114" s="3">
        <f t="shared" si="720"/>
        <v>41891980.545000002</v>
      </c>
      <c r="BNX114" s="3" t="str">
        <f t="shared" si="721"/>
        <v/>
      </c>
      <c r="BNZ114" s="6">
        <v>33325</v>
      </c>
      <c r="BOA114" s="1">
        <v>1.1797</v>
      </c>
      <c r="BOB114" s="1">
        <v>210371200</v>
      </c>
      <c r="BOC114" s="3">
        <f t="shared" si="722"/>
        <v>248174904.63999999</v>
      </c>
      <c r="BOH114" s="3" t="str">
        <f t="shared" si="723"/>
        <v/>
      </c>
      <c r="BOJ114" s="6">
        <v>33325</v>
      </c>
      <c r="BOK114" s="1">
        <v>2.2143999999999999</v>
      </c>
      <c r="BOL114" s="1">
        <v>444137600</v>
      </c>
      <c r="BOM114" s="3">
        <f t="shared" si="724"/>
        <v>983498301.43999994</v>
      </c>
      <c r="BOR114" s="3" t="str">
        <f t="shared" si="725"/>
        <v/>
      </c>
      <c r="BOW114" s="3" t="str">
        <f t="shared" si="726"/>
        <v/>
      </c>
      <c r="BPB114" s="3" t="str">
        <f t="shared" si="727"/>
        <v/>
      </c>
      <c r="BPG114" s="3" t="str">
        <f t="shared" si="728"/>
        <v/>
      </c>
      <c r="BPI114" s="6">
        <v>33325</v>
      </c>
      <c r="BPJ114" s="1">
        <v>0.44440000000000002</v>
      </c>
      <c r="BPK114" s="1">
        <v>137357269</v>
      </c>
      <c r="BPL114" s="3">
        <f t="shared" si="729"/>
        <v>61041570.343600005</v>
      </c>
      <c r="BPQ114" s="3" t="str">
        <f t="shared" si="730"/>
        <v/>
      </c>
      <c r="BPS114" s="6">
        <v>33325</v>
      </c>
      <c r="BPT114" s="1">
        <v>0.46479999999999999</v>
      </c>
      <c r="BPU114" s="1">
        <v>745248000</v>
      </c>
      <c r="BPV114" s="3">
        <f t="shared" si="731"/>
        <v>346391270.39999998</v>
      </c>
      <c r="BQA114" s="3" t="str">
        <f t="shared" si="732"/>
        <v/>
      </c>
      <c r="BQF114" s="3" t="str">
        <f t="shared" si="733"/>
        <v/>
      </c>
      <c r="BQK114" s="3" t="str">
        <f t="shared" si="734"/>
        <v/>
      </c>
      <c r="BQM114" s="6">
        <v>33325</v>
      </c>
      <c r="BQN114" s="1">
        <v>3.4176000000000002</v>
      </c>
      <c r="BQO114" s="1">
        <v>630564891</v>
      </c>
      <c r="BQP114" s="3">
        <f t="shared" si="735"/>
        <v>2155018571.4816003</v>
      </c>
      <c r="BQU114" s="3" t="str">
        <f t="shared" si="736"/>
        <v/>
      </c>
      <c r="BQZ114" s="3" t="str">
        <f t="shared" si="737"/>
        <v/>
      </c>
      <c r="BRE114" s="3" t="str">
        <f t="shared" si="738"/>
        <v/>
      </c>
      <c r="BRG114" s="6">
        <v>33325</v>
      </c>
      <c r="BRH114" s="1">
        <v>0.16930000000000001</v>
      </c>
      <c r="BRI114" s="1">
        <v>9776966400</v>
      </c>
      <c r="BRJ114" s="3">
        <f t="shared" si="739"/>
        <v>1655240411.52</v>
      </c>
      <c r="BRL114" s="6">
        <v>33325</v>
      </c>
      <c r="BRM114" s="1">
        <v>1.4609000000000001</v>
      </c>
      <c r="BRN114" s="1">
        <v>4559894400</v>
      </c>
      <c r="BRO114" s="3">
        <f t="shared" si="740"/>
        <v>6661549728.96</v>
      </c>
      <c r="BRQ114" s="6">
        <v>33325</v>
      </c>
      <c r="BRR114" s="1">
        <v>0.22220000000000001</v>
      </c>
      <c r="BRS114" s="1">
        <v>4804037100</v>
      </c>
      <c r="BRT114" s="3">
        <f t="shared" si="741"/>
        <v>1067457043.62</v>
      </c>
      <c r="BRV114" s="6">
        <v>33325</v>
      </c>
      <c r="BRW114" s="1">
        <v>19.25</v>
      </c>
      <c r="BRX114" s="1">
        <v>114792800</v>
      </c>
      <c r="BRY114" s="3">
        <f t="shared" si="742"/>
        <v>2209761400</v>
      </c>
      <c r="BSD114" s="3" t="str">
        <f t="shared" si="743"/>
        <v/>
      </c>
      <c r="BSF114" s="6">
        <v>33325</v>
      </c>
      <c r="BSG114" s="1">
        <v>3.2187999999999999</v>
      </c>
      <c r="BSH114" s="1">
        <v>156134400</v>
      </c>
      <c r="BSI114" s="3">
        <f t="shared" si="744"/>
        <v>502565406.71999997</v>
      </c>
      <c r="BSN114" s="3" t="str">
        <f t="shared" si="745"/>
        <v/>
      </c>
      <c r="BSS114" s="3" t="str">
        <f t="shared" si="746"/>
        <v/>
      </c>
      <c r="BSU114" s="6">
        <v>33325</v>
      </c>
      <c r="BSV114" s="1">
        <v>2.4285999999999999</v>
      </c>
      <c r="BSW114" s="1">
        <v>4448567200</v>
      </c>
      <c r="BSX114" s="3">
        <f t="shared" si="747"/>
        <v>10803790301.92</v>
      </c>
    </row>
    <row r="115" spans="5:1020 1025:1870" x14ac:dyDescent="0.2">
      <c r="E115" s="3" t="str">
        <f t="shared" si="374"/>
        <v/>
      </c>
      <c r="J115" s="3" t="str">
        <f t="shared" si="375"/>
        <v/>
      </c>
      <c r="O115" s="3" t="str">
        <f t="shared" si="376"/>
        <v/>
      </c>
      <c r="T115" s="3" t="str">
        <f t="shared" si="377"/>
        <v/>
      </c>
      <c r="Y115" s="3" t="str">
        <f t="shared" si="378"/>
        <v/>
      </c>
      <c r="AD115" s="3" t="str">
        <f t="shared" si="379"/>
        <v/>
      </c>
      <c r="AI115" s="3" t="str">
        <f t="shared" si="380"/>
        <v/>
      </c>
      <c r="AN115" s="3" t="str">
        <f t="shared" si="381"/>
        <v/>
      </c>
      <c r="AS115" s="3" t="str">
        <f t="shared" si="382"/>
        <v/>
      </c>
      <c r="AX115" s="3" t="str">
        <f t="shared" si="383"/>
        <v/>
      </c>
      <c r="BC115" s="3" t="str">
        <f t="shared" si="384"/>
        <v/>
      </c>
      <c r="BH115" s="3" t="str">
        <f t="shared" si="385"/>
        <v/>
      </c>
      <c r="BM115" s="3" t="str">
        <f t="shared" si="386"/>
        <v/>
      </c>
      <c r="BR115" s="3" t="str">
        <f t="shared" si="387"/>
        <v/>
      </c>
      <c r="BW115" s="3" t="str">
        <f t="shared" si="388"/>
        <v/>
      </c>
      <c r="CB115" s="3" t="str">
        <f t="shared" si="389"/>
        <v/>
      </c>
      <c r="CG115" s="3" t="str">
        <f t="shared" si="390"/>
        <v/>
      </c>
      <c r="CL115" s="3" t="str">
        <f t="shared" si="391"/>
        <v/>
      </c>
      <c r="CQ115" s="3" t="str">
        <f t="shared" si="392"/>
        <v/>
      </c>
      <c r="CV115" s="3" t="str">
        <f t="shared" si="393"/>
        <v/>
      </c>
      <c r="DA115" s="3" t="str">
        <f t="shared" si="394"/>
        <v/>
      </c>
      <c r="DF115" s="3" t="str">
        <f t="shared" si="395"/>
        <v/>
      </c>
      <c r="DK115" s="3" t="str">
        <f t="shared" si="396"/>
        <v/>
      </c>
      <c r="DP115" s="3" t="str">
        <f t="shared" si="397"/>
        <v/>
      </c>
      <c r="DU115" s="3" t="str">
        <f t="shared" si="398"/>
        <v/>
      </c>
      <c r="DZ115" s="3" t="str">
        <f t="shared" si="399"/>
        <v/>
      </c>
      <c r="EE115" s="3" t="str">
        <f t="shared" si="400"/>
        <v/>
      </c>
      <c r="EG115" s="6">
        <v>33238</v>
      </c>
      <c r="EH115" s="1">
        <v>539.99990000000003</v>
      </c>
      <c r="EI115" s="1">
        <v>1881</v>
      </c>
      <c r="EJ115" s="3">
        <f t="shared" si="401"/>
        <v>1015739.8119000001</v>
      </c>
      <c r="EO115" s="3" t="str">
        <f t="shared" si="402"/>
        <v/>
      </c>
      <c r="ET115" s="3" t="str">
        <f t="shared" si="403"/>
        <v/>
      </c>
      <c r="EY115" s="3" t="str">
        <f t="shared" si="404"/>
        <v/>
      </c>
      <c r="FD115" s="3" t="str">
        <f t="shared" si="405"/>
        <v/>
      </c>
      <c r="FI115" s="3" t="str">
        <f t="shared" si="406"/>
        <v/>
      </c>
      <c r="FN115" s="3" t="str">
        <f t="shared" si="407"/>
        <v/>
      </c>
      <c r="FS115" s="3" t="str">
        <f t="shared" si="408"/>
        <v/>
      </c>
      <c r="FX115" s="3" t="str">
        <f t="shared" si="409"/>
        <v/>
      </c>
      <c r="GC115" s="3" t="str">
        <f t="shared" si="410"/>
        <v/>
      </c>
      <c r="GH115" s="3" t="str">
        <f t="shared" si="411"/>
        <v/>
      </c>
      <c r="GM115" s="3" t="str">
        <f t="shared" si="412"/>
        <v/>
      </c>
      <c r="GR115" s="3" t="str">
        <f t="shared" si="413"/>
        <v/>
      </c>
      <c r="GW115" s="3" t="str">
        <f t="shared" si="414"/>
        <v/>
      </c>
      <c r="HB115" s="3" t="str">
        <f t="shared" si="415"/>
        <v/>
      </c>
      <c r="HG115" s="3" t="str">
        <f t="shared" si="416"/>
        <v/>
      </c>
      <c r="HL115" s="3" t="str">
        <f t="shared" si="417"/>
        <v/>
      </c>
      <c r="HQ115" s="3" t="str">
        <f t="shared" si="418"/>
        <v/>
      </c>
      <c r="HV115" s="3" t="str">
        <f t="shared" si="419"/>
        <v/>
      </c>
      <c r="IA115" s="3" t="str">
        <f t="shared" si="420"/>
        <v/>
      </c>
      <c r="IF115" s="3" t="str">
        <f t="shared" si="421"/>
        <v/>
      </c>
      <c r="IK115" s="3" t="str">
        <f t="shared" si="422"/>
        <v/>
      </c>
      <c r="IP115" s="3" t="str">
        <f t="shared" si="423"/>
        <v/>
      </c>
      <c r="IU115" s="3" t="str">
        <f t="shared" si="424"/>
        <v/>
      </c>
      <c r="IZ115" s="3" t="str">
        <f t="shared" si="425"/>
        <v/>
      </c>
      <c r="JE115" s="3" t="str">
        <f t="shared" si="426"/>
        <v/>
      </c>
      <c r="JJ115" s="3" t="str">
        <f t="shared" si="427"/>
        <v/>
      </c>
      <c r="JO115" s="3" t="str">
        <f t="shared" si="428"/>
        <v/>
      </c>
      <c r="JT115" s="3" t="str">
        <f t="shared" si="429"/>
        <v/>
      </c>
      <c r="JY115" s="3" t="str">
        <f t="shared" si="430"/>
        <v/>
      </c>
      <c r="KD115" s="3" t="str">
        <f t="shared" si="431"/>
        <v/>
      </c>
      <c r="KI115" s="3" t="str">
        <f t="shared" si="432"/>
        <v/>
      </c>
      <c r="KN115" s="3" t="str">
        <f t="shared" si="433"/>
        <v/>
      </c>
      <c r="KS115" s="3" t="str">
        <f t="shared" si="434"/>
        <v/>
      </c>
      <c r="KX115" s="3" t="str">
        <f t="shared" si="435"/>
        <v/>
      </c>
      <c r="LC115" s="3" t="str">
        <f t="shared" si="436"/>
        <v/>
      </c>
      <c r="LH115" s="3" t="str">
        <f t="shared" si="437"/>
        <v/>
      </c>
      <c r="LM115" s="3" t="str">
        <f t="shared" si="438"/>
        <v/>
      </c>
      <c r="LR115" s="3" t="str">
        <f t="shared" si="439"/>
        <v/>
      </c>
      <c r="LW115" s="3" t="str">
        <f t="shared" si="440"/>
        <v/>
      </c>
      <c r="MB115" s="3" t="str">
        <f t="shared" si="441"/>
        <v/>
      </c>
      <c r="MG115" s="3" t="str">
        <f t="shared" si="442"/>
        <v/>
      </c>
      <c r="ML115" s="3" t="str">
        <f t="shared" si="443"/>
        <v/>
      </c>
      <c r="MQ115" s="3" t="str">
        <f t="shared" si="444"/>
        <v/>
      </c>
      <c r="MV115" s="3" t="str">
        <f t="shared" si="445"/>
        <v/>
      </c>
      <c r="NA115" s="3" t="str">
        <f t="shared" si="446"/>
        <v/>
      </c>
      <c r="NF115" s="3" t="str">
        <f t="shared" si="447"/>
        <v/>
      </c>
      <c r="NK115" s="3" t="str">
        <f t="shared" si="448"/>
        <v/>
      </c>
      <c r="NP115" s="3" t="str">
        <f t="shared" si="449"/>
        <v/>
      </c>
      <c r="NU115" s="3" t="str">
        <f t="shared" si="450"/>
        <v/>
      </c>
      <c r="NZ115" s="3" t="str">
        <f t="shared" si="451"/>
        <v/>
      </c>
      <c r="OB115" s="6">
        <v>33238</v>
      </c>
      <c r="OC115" s="1">
        <v>5.875</v>
      </c>
      <c r="OD115" s="1">
        <v>225600</v>
      </c>
      <c r="OE115" s="3">
        <f t="shared" si="452"/>
        <v>1325400</v>
      </c>
      <c r="OJ115" s="3" t="str">
        <f t="shared" si="453"/>
        <v/>
      </c>
      <c r="OO115" s="3" t="str">
        <f t="shared" si="454"/>
        <v/>
      </c>
      <c r="OT115" s="3" t="str">
        <f t="shared" si="455"/>
        <v/>
      </c>
      <c r="OY115" s="3" t="str">
        <f t="shared" si="456"/>
        <v/>
      </c>
      <c r="PD115" s="3" t="str">
        <f t="shared" si="457"/>
        <v/>
      </c>
      <c r="PI115" s="3" t="str">
        <f t="shared" si="458"/>
        <v/>
      </c>
      <c r="PN115" s="3" t="str">
        <f t="shared" si="459"/>
        <v/>
      </c>
      <c r="PS115" s="3" t="str">
        <f t="shared" si="460"/>
        <v/>
      </c>
      <c r="PX115" s="3" t="str">
        <f t="shared" si="461"/>
        <v/>
      </c>
      <c r="QC115" s="3" t="str">
        <f t="shared" si="462"/>
        <v/>
      </c>
      <c r="QE115" s="6">
        <v>33238</v>
      </c>
      <c r="QF115" s="1">
        <v>1.125</v>
      </c>
      <c r="QG115" s="1">
        <v>287400</v>
      </c>
      <c r="QH115" s="3">
        <f t="shared" si="463"/>
        <v>323325</v>
      </c>
      <c r="QM115" s="3" t="str">
        <f t="shared" si="464"/>
        <v/>
      </c>
      <c r="QR115" s="3" t="str">
        <f t="shared" si="465"/>
        <v/>
      </c>
      <c r="QW115" s="3" t="str">
        <f t="shared" si="466"/>
        <v/>
      </c>
      <c r="RB115" s="3" t="str">
        <f t="shared" si="467"/>
        <v/>
      </c>
      <c r="RG115" s="3" t="str">
        <f t="shared" si="468"/>
        <v/>
      </c>
      <c r="RL115" s="3" t="str">
        <f t="shared" si="469"/>
        <v/>
      </c>
      <c r="RQ115" s="3" t="str">
        <f t="shared" si="470"/>
        <v/>
      </c>
      <c r="RV115" s="3" t="str">
        <f t="shared" si="471"/>
        <v/>
      </c>
      <c r="SA115" s="3" t="str">
        <f t="shared" si="472"/>
        <v/>
      </c>
      <c r="SF115" s="3" t="str">
        <f t="shared" si="473"/>
        <v/>
      </c>
      <c r="SK115" s="3" t="str">
        <f t="shared" si="474"/>
        <v/>
      </c>
      <c r="SP115" s="3" t="str">
        <f t="shared" si="475"/>
        <v/>
      </c>
      <c r="SU115" s="3" t="str">
        <f t="shared" si="476"/>
        <v/>
      </c>
      <c r="SZ115" s="3" t="str">
        <f t="shared" si="477"/>
        <v/>
      </c>
      <c r="TE115" s="3" t="str">
        <f t="shared" si="478"/>
        <v/>
      </c>
      <c r="TJ115" s="3" t="str">
        <f t="shared" si="479"/>
        <v/>
      </c>
      <c r="TO115" s="3" t="str">
        <f t="shared" si="480"/>
        <v/>
      </c>
      <c r="TT115" s="3" t="str">
        <f t="shared" si="481"/>
        <v/>
      </c>
      <c r="TY115" s="3" t="str">
        <f t="shared" si="482"/>
        <v/>
      </c>
      <c r="UD115" s="3" t="str">
        <f t="shared" si="483"/>
        <v/>
      </c>
      <c r="UI115" s="3" t="str">
        <f t="shared" si="484"/>
        <v/>
      </c>
      <c r="UN115" s="3" t="str">
        <f t="shared" si="485"/>
        <v/>
      </c>
      <c r="US115" s="3" t="str">
        <f t="shared" si="486"/>
        <v/>
      </c>
      <c r="UX115" s="3" t="str">
        <f t="shared" si="487"/>
        <v/>
      </c>
      <c r="VC115" s="3" t="str">
        <f t="shared" si="488"/>
        <v/>
      </c>
      <c r="VH115" s="3" t="str">
        <f t="shared" si="489"/>
        <v/>
      </c>
      <c r="VM115" s="3" t="str">
        <f t="shared" si="490"/>
        <v/>
      </c>
      <c r="VO115" s="6"/>
      <c r="VR115" s="3" t="str">
        <f t="shared" si="491"/>
        <v/>
      </c>
      <c r="VW115" s="3" t="str">
        <f t="shared" si="492"/>
        <v/>
      </c>
      <c r="WB115" s="3" t="str">
        <f t="shared" si="493"/>
        <v/>
      </c>
      <c r="WG115" s="3" t="str">
        <f t="shared" si="494"/>
        <v/>
      </c>
      <c r="WL115" s="3" t="str">
        <f t="shared" si="495"/>
        <v/>
      </c>
      <c r="WQ115" s="3" t="str">
        <f t="shared" si="496"/>
        <v/>
      </c>
      <c r="WV115" s="3" t="str">
        <f t="shared" si="497"/>
        <v/>
      </c>
      <c r="XA115" s="3" t="str">
        <f t="shared" si="498"/>
        <v/>
      </c>
      <c r="XF115" s="3" t="str">
        <f t="shared" si="499"/>
        <v/>
      </c>
      <c r="XK115" s="3" t="str">
        <f t="shared" si="500"/>
        <v/>
      </c>
      <c r="XP115" s="3" t="str">
        <f t="shared" si="501"/>
        <v/>
      </c>
      <c r="XU115" s="3" t="str">
        <f t="shared" si="502"/>
        <v/>
      </c>
      <c r="XZ115" s="3" t="str">
        <f t="shared" si="503"/>
        <v/>
      </c>
      <c r="YE115" s="3" t="str">
        <f t="shared" si="504"/>
        <v/>
      </c>
      <c r="YJ115" s="3" t="str">
        <f t="shared" si="505"/>
        <v/>
      </c>
      <c r="YO115" s="3" t="str">
        <f t="shared" si="506"/>
        <v/>
      </c>
      <c r="YT115" s="3" t="str">
        <f t="shared" si="507"/>
        <v/>
      </c>
      <c r="YY115" s="3" t="str">
        <f t="shared" si="508"/>
        <v/>
      </c>
      <c r="ZD115" s="3" t="str">
        <f t="shared" si="509"/>
        <v/>
      </c>
      <c r="ZI115" s="3" t="str">
        <f t="shared" si="510"/>
        <v/>
      </c>
      <c r="ZN115" s="3" t="str">
        <f t="shared" si="511"/>
        <v/>
      </c>
      <c r="ZS115" s="3" t="str">
        <f t="shared" si="512"/>
        <v/>
      </c>
      <c r="ZX115" s="3" t="str">
        <f t="shared" si="513"/>
        <v/>
      </c>
      <c r="AAC115" s="3" t="str">
        <f t="shared" si="514"/>
        <v/>
      </c>
      <c r="AAH115" s="3" t="str">
        <f t="shared" si="515"/>
        <v/>
      </c>
      <c r="AAM115" s="3" t="str">
        <f t="shared" si="516"/>
        <v/>
      </c>
      <c r="AAR115" s="3" t="str">
        <f t="shared" si="517"/>
        <v/>
      </c>
      <c r="AAW115" s="3" t="str">
        <f t="shared" si="518"/>
        <v/>
      </c>
      <c r="ABB115" s="3" t="str">
        <f t="shared" si="519"/>
        <v/>
      </c>
      <c r="ABG115" s="3" t="str">
        <f t="shared" si="520"/>
        <v/>
      </c>
      <c r="ABL115" s="3" t="str">
        <f t="shared" si="521"/>
        <v/>
      </c>
      <c r="ABQ115" s="3" t="str">
        <f t="shared" si="522"/>
        <v/>
      </c>
      <c r="ABV115" s="3" t="str">
        <f t="shared" si="523"/>
        <v/>
      </c>
      <c r="ACA115" s="3" t="str">
        <f t="shared" si="524"/>
        <v/>
      </c>
      <c r="ACF115" s="3" t="str">
        <f t="shared" si="525"/>
        <v/>
      </c>
      <c r="ACK115" s="3" t="str">
        <f t="shared" si="526"/>
        <v/>
      </c>
      <c r="ACP115" s="3" t="str">
        <f t="shared" si="527"/>
        <v/>
      </c>
      <c r="ACU115" s="3" t="str">
        <f t="shared" si="528"/>
        <v/>
      </c>
      <c r="ACZ115" s="3" t="str">
        <f t="shared" si="529"/>
        <v/>
      </c>
      <c r="ADB115" s="6">
        <v>33238</v>
      </c>
      <c r="ADC115" s="1">
        <v>5</v>
      </c>
      <c r="ADD115" s="1">
        <v>1320900</v>
      </c>
      <c r="ADE115" s="3">
        <f t="shared" si="530"/>
        <v>6604500</v>
      </c>
      <c r="ADJ115" s="3" t="str">
        <f t="shared" si="531"/>
        <v/>
      </c>
      <c r="ADO115" s="3" t="str">
        <f t="shared" si="532"/>
        <v/>
      </c>
      <c r="ADT115" s="3" t="str">
        <f t="shared" si="533"/>
        <v/>
      </c>
      <c r="ADY115" s="3" t="str">
        <f t="shared" si="534"/>
        <v/>
      </c>
      <c r="AED115" s="3" t="str">
        <f t="shared" si="535"/>
        <v/>
      </c>
      <c r="AEI115" s="3" t="str">
        <f t="shared" si="536"/>
        <v/>
      </c>
      <c r="AEN115" s="3" t="str">
        <f t="shared" si="537"/>
        <v/>
      </c>
      <c r="AES115" s="3" t="str">
        <f t="shared" si="538"/>
        <v/>
      </c>
      <c r="AEX115" s="3" t="str">
        <f t="shared" si="539"/>
        <v/>
      </c>
      <c r="AFC115" s="3" t="str">
        <f t="shared" si="540"/>
        <v/>
      </c>
      <c r="AFH115" s="3" t="str">
        <f t="shared" si="541"/>
        <v/>
      </c>
      <c r="AFM115" s="3" t="str">
        <f t="shared" si="542"/>
        <v/>
      </c>
      <c r="AFR115" s="3" t="str">
        <f t="shared" si="543"/>
        <v/>
      </c>
      <c r="AFW115" s="3" t="str">
        <f t="shared" si="544"/>
        <v/>
      </c>
      <c r="AGB115" s="3" t="str">
        <f t="shared" si="545"/>
        <v/>
      </c>
      <c r="AGG115" s="3" t="str">
        <f t="shared" si="546"/>
        <v/>
      </c>
      <c r="AGL115" s="3" t="str">
        <f t="shared" si="547"/>
        <v/>
      </c>
      <c r="AGQ115" s="3" t="str">
        <f t="shared" si="548"/>
        <v/>
      </c>
      <c r="AGV115" s="3" t="str">
        <f t="shared" si="549"/>
        <v/>
      </c>
      <c r="AHA115" s="3" t="str">
        <f t="shared" si="550"/>
        <v/>
      </c>
      <c r="AHF115" s="3" t="str">
        <f t="shared" si="551"/>
        <v/>
      </c>
      <c r="AHK115" s="3" t="str">
        <f t="shared" si="552"/>
        <v/>
      </c>
      <c r="AHP115" s="3" t="str">
        <f t="shared" si="553"/>
        <v/>
      </c>
      <c r="AHU115" s="3" t="str">
        <f t="shared" si="554"/>
        <v/>
      </c>
      <c r="AHZ115" s="3" t="str">
        <f t="shared" si="555"/>
        <v/>
      </c>
      <c r="AIE115" s="3" t="str">
        <f t="shared" si="556"/>
        <v/>
      </c>
      <c r="AIJ115" s="3" t="str">
        <f t="shared" si="557"/>
        <v/>
      </c>
      <c r="AIO115" s="3" t="str">
        <f t="shared" si="558"/>
        <v/>
      </c>
      <c r="AIT115" s="3" t="str">
        <f t="shared" si="559"/>
        <v/>
      </c>
      <c r="AIY115" s="3" t="str">
        <f t="shared" si="560"/>
        <v/>
      </c>
      <c r="AJD115" s="3" t="str">
        <f t="shared" si="561"/>
        <v/>
      </c>
      <c r="AJI115" s="3" t="str">
        <f t="shared" si="562"/>
        <v/>
      </c>
      <c r="AJN115" s="3" t="str">
        <f t="shared" si="563"/>
        <v/>
      </c>
      <c r="AJS115" s="3" t="str">
        <f t="shared" si="564"/>
        <v/>
      </c>
      <c r="AJX115" s="3" t="str">
        <f t="shared" si="565"/>
        <v/>
      </c>
      <c r="AKC115" s="3" t="str">
        <f t="shared" si="566"/>
        <v/>
      </c>
      <c r="AKH115" s="3" t="str">
        <f t="shared" si="567"/>
        <v/>
      </c>
      <c r="AKM115" s="3" t="str">
        <f t="shared" si="568"/>
        <v/>
      </c>
      <c r="AKR115" s="3" t="str">
        <f t="shared" si="569"/>
        <v/>
      </c>
      <c r="AKW115" s="3" t="str">
        <f t="shared" si="570"/>
        <v/>
      </c>
      <c r="ALB115" s="3" t="str">
        <f t="shared" si="571"/>
        <v/>
      </c>
      <c r="ALG115" s="3" t="str">
        <f t="shared" si="572"/>
        <v/>
      </c>
      <c r="ALL115" s="3" t="str">
        <f t="shared" si="573"/>
        <v/>
      </c>
      <c r="ALQ115" s="3" t="str">
        <f t="shared" si="574"/>
        <v/>
      </c>
      <c r="ALV115" s="3" t="str">
        <f t="shared" si="575"/>
        <v/>
      </c>
      <c r="AMA115" s="3" t="str">
        <f t="shared" si="576"/>
        <v/>
      </c>
      <c r="AMF115" s="3" t="str">
        <f t="shared" si="577"/>
        <v/>
      </c>
      <c r="AMK115" s="3" t="str">
        <f t="shared" si="578"/>
        <v/>
      </c>
      <c r="AMP115" s="3" t="str">
        <f t="shared" si="579"/>
        <v/>
      </c>
      <c r="AMU115" s="3" t="str">
        <f t="shared" si="580"/>
        <v/>
      </c>
      <c r="AMZ115" s="3" t="str">
        <f t="shared" si="581"/>
        <v/>
      </c>
      <c r="ANB115" s="6">
        <v>33238</v>
      </c>
      <c r="ANC115" s="1">
        <v>0.5</v>
      </c>
      <c r="AND115" s="1">
        <v>299500</v>
      </c>
      <c r="ANE115" s="3">
        <f t="shared" si="582"/>
        <v>149750</v>
      </c>
      <c r="ANJ115" s="3" t="str">
        <f t="shared" si="583"/>
        <v/>
      </c>
      <c r="ANO115" s="3" t="str">
        <f t="shared" si="584"/>
        <v/>
      </c>
      <c r="ANT115" s="3" t="str">
        <f t="shared" si="585"/>
        <v/>
      </c>
      <c r="ANY115" s="3" t="str">
        <f t="shared" si="586"/>
        <v/>
      </c>
      <c r="AOD115" s="3" t="str">
        <f t="shared" si="587"/>
        <v/>
      </c>
      <c r="AOI115" s="3" t="str">
        <f t="shared" si="588"/>
        <v/>
      </c>
      <c r="AOK115" s="6">
        <v>33238</v>
      </c>
      <c r="AOL115" s="1">
        <v>180</v>
      </c>
      <c r="AOM115" s="1">
        <v>45834</v>
      </c>
      <c r="AON115" s="3">
        <f t="shared" si="589"/>
        <v>8250120</v>
      </c>
      <c r="AOS115" s="3" t="str">
        <f t="shared" si="590"/>
        <v/>
      </c>
      <c r="AOX115" s="3" t="str">
        <f t="shared" si="591"/>
        <v/>
      </c>
      <c r="APC115" s="3" t="str">
        <f t="shared" si="592"/>
        <v/>
      </c>
      <c r="APH115" s="3" t="str">
        <f t="shared" si="593"/>
        <v/>
      </c>
      <c r="APM115" s="3" t="str">
        <f t="shared" si="594"/>
        <v/>
      </c>
      <c r="APR115" s="3" t="str">
        <f t="shared" si="595"/>
        <v/>
      </c>
      <c r="APW115" s="3" t="str">
        <f t="shared" si="596"/>
        <v/>
      </c>
      <c r="AQB115" s="3" t="str">
        <f t="shared" si="597"/>
        <v/>
      </c>
      <c r="AQG115" s="3" t="str">
        <f t="shared" si="598"/>
        <v/>
      </c>
      <c r="AQL115" s="3" t="str">
        <f t="shared" si="599"/>
        <v/>
      </c>
      <c r="AQQ115" s="3" t="str">
        <f t="shared" si="600"/>
        <v/>
      </c>
      <c r="AQV115" s="3" t="str">
        <f t="shared" si="601"/>
        <v/>
      </c>
      <c r="ARA115" s="3" t="str">
        <f t="shared" si="602"/>
        <v/>
      </c>
      <c r="ARF115" s="3" t="str">
        <f t="shared" si="603"/>
        <v/>
      </c>
      <c r="ARK115" s="3" t="str">
        <f t="shared" si="604"/>
        <v/>
      </c>
      <c r="ARP115" s="3" t="str">
        <f t="shared" si="605"/>
        <v/>
      </c>
      <c r="ARU115" s="3" t="str">
        <f t="shared" si="606"/>
        <v/>
      </c>
      <c r="ARZ115" s="3" t="str">
        <f t="shared" si="607"/>
        <v/>
      </c>
      <c r="ASE115" s="3" t="str">
        <f t="shared" si="608"/>
        <v/>
      </c>
      <c r="ASJ115" s="3" t="str">
        <f t="shared" si="609"/>
        <v/>
      </c>
      <c r="ASO115" s="3" t="str">
        <f t="shared" si="610"/>
        <v/>
      </c>
      <c r="AST115" s="3" t="str">
        <f t="shared" si="611"/>
        <v/>
      </c>
      <c r="ASY115" s="3" t="str">
        <f t="shared" si="612"/>
        <v/>
      </c>
      <c r="ATD115" s="3" t="str">
        <f t="shared" si="613"/>
        <v/>
      </c>
      <c r="ATI115" s="3" t="str">
        <f t="shared" si="614"/>
        <v/>
      </c>
      <c r="ATN115" s="3" t="str">
        <f t="shared" si="615"/>
        <v/>
      </c>
      <c r="ATS115" s="3" t="str">
        <f t="shared" si="616"/>
        <v/>
      </c>
      <c r="ATX115" s="3" t="str">
        <f t="shared" si="617"/>
        <v/>
      </c>
      <c r="ATZ115" s="6">
        <v>33238</v>
      </c>
      <c r="AUA115" s="1">
        <v>4.3333000000000004</v>
      </c>
      <c r="AUB115" s="1">
        <v>217200</v>
      </c>
      <c r="AUC115" s="3">
        <f t="shared" si="618"/>
        <v>941192.76000000013</v>
      </c>
      <c r="AUH115" s="3" t="str">
        <f t="shared" si="619"/>
        <v/>
      </c>
      <c r="AUM115" s="3" t="str">
        <f t="shared" si="620"/>
        <v/>
      </c>
      <c r="AUR115" s="3" t="str">
        <f t="shared" si="621"/>
        <v/>
      </c>
      <c r="AUW115" s="3" t="str">
        <f t="shared" si="622"/>
        <v/>
      </c>
      <c r="AVB115" s="3" t="str">
        <f t="shared" si="623"/>
        <v/>
      </c>
      <c r="AVG115" s="3" t="str">
        <f t="shared" si="624"/>
        <v/>
      </c>
      <c r="AVL115" s="3" t="str">
        <f t="shared" si="625"/>
        <v/>
      </c>
      <c r="AVQ115" s="3" t="str">
        <f t="shared" si="626"/>
        <v/>
      </c>
      <c r="AVV115" s="3" t="str">
        <f t="shared" si="627"/>
        <v/>
      </c>
      <c r="AWA115" s="3" t="str">
        <f t="shared" si="628"/>
        <v/>
      </c>
      <c r="AWF115" s="3" t="str">
        <f t="shared" si="629"/>
        <v/>
      </c>
      <c r="AWK115" s="3" t="str">
        <f t="shared" si="630"/>
        <v/>
      </c>
      <c r="AWP115" s="3" t="str">
        <f t="shared" si="631"/>
        <v/>
      </c>
      <c r="AWU115" s="3" t="str">
        <f t="shared" si="632"/>
        <v/>
      </c>
      <c r="AWZ115" s="3" t="str">
        <f t="shared" si="633"/>
        <v/>
      </c>
      <c r="AXE115" s="3" t="str">
        <f t="shared" si="634"/>
        <v/>
      </c>
      <c r="AXG115" s="6">
        <v>33238</v>
      </c>
      <c r="AXH115" s="1">
        <v>4.3125</v>
      </c>
      <c r="AXI115" s="1">
        <v>6674400</v>
      </c>
      <c r="AXJ115" s="3">
        <f t="shared" si="635"/>
        <v>28783350</v>
      </c>
      <c r="AXO115" s="3" t="str">
        <f t="shared" si="636"/>
        <v/>
      </c>
      <c r="AXT115" s="3" t="str">
        <f t="shared" si="637"/>
        <v/>
      </c>
      <c r="AXY115" s="3" t="str">
        <f t="shared" si="638"/>
        <v/>
      </c>
      <c r="AYD115" s="3" t="str">
        <f t="shared" si="639"/>
        <v/>
      </c>
      <c r="AYI115" s="3" t="str">
        <f t="shared" si="640"/>
        <v/>
      </c>
      <c r="AYN115" s="3" t="str">
        <f t="shared" si="641"/>
        <v/>
      </c>
      <c r="AYP115" s="6">
        <v>33238</v>
      </c>
      <c r="AYQ115" s="1">
        <v>6.6875</v>
      </c>
      <c r="AYR115" s="1">
        <v>694800</v>
      </c>
      <c r="AYS115" s="3">
        <f t="shared" si="642"/>
        <v>4646475</v>
      </c>
      <c r="AYX115" s="3" t="str">
        <f t="shared" si="643"/>
        <v/>
      </c>
      <c r="AZC115" s="3" t="str">
        <f t="shared" si="644"/>
        <v/>
      </c>
      <c r="AZH115" s="3" t="str">
        <f t="shared" si="645"/>
        <v/>
      </c>
      <c r="AZM115" s="3" t="str">
        <f t="shared" si="646"/>
        <v/>
      </c>
      <c r="AZR115" s="3" t="str">
        <f t="shared" si="647"/>
        <v/>
      </c>
      <c r="AZW115" s="3" t="str">
        <f t="shared" si="648"/>
        <v/>
      </c>
      <c r="BAB115" s="3" t="str">
        <f t="shared" si="649"/>
        <v/>
      </c>
      <c r="BAG115" s="3" t="str">
        <f t="shared" si="650"/>
        <v/>
      </c>
      <c r="BAL115" s="3" t="str">
        <f t="shared" si="651"/>
        <v/>
      </c>
      <c r="BAQ115" s="3" t="str">
        <f t="shared" si="652"/>
        <v/>
      </c>
      <c r="BAV115" s="3" t="str">
        <f t="shared" si="653"/>
        <v/>
      </c>
      <c r="BBA115" s="3" t="str">
        <f t="shared" si="654"/>
        <v/>
      </c>
      <c r="BBF115" s="3" t="str">
        <f t="shared" si="655"/>
        <v/>
      </c>
      <c r="BBK115" s="3" t="str">
        <f t="shared" si="656"/>
        <v/>
      </c>
      <c r="BBP115" s="3" t="str">
        <f t="shared" si="657"/>
        <v/>
      </c>
      <c r="BBU115" s="3" t="str">
        <f t="shared" si="658"/>
        <v/>
      </c>
      <c r="BBZ115" s="3" t="str">
        <f t="shared" si="659"/>
        <v/>
      </c>
      <c r="BCE115" s="3" t="str">
        <f t="shared" si="660"/>
        <v/>
      </c>
      <c r="BCJ115" s="3" t="str">
        <f t="shared" si="661"/>
        <v/>
      </c>
      <c r="BCO115" s="3" t="str">
        <f t="shared" si="662"/>
        <v/>
      </c>
      <c r="BCT115" s="3" t="str">
        <f t="shared" si="663"/>
        <v/>
      </c>
      <c r="BCY115" s="3" t="str">
        <f t="shared" si="664"/>
        <v/>
      </c>
      <c r="BDD115" s="3" t="str">
        <f t="shared" si="665"/>
        <v/>
      </c>
      <c r="BDI115" s="3" t="str">
        <f t="shared" si="666"/>
        <v/>
      </c>
      <c r="BDN115" s="3" t="str">
        <f t="shared" si="667"/>
        <v/>
      </c>
      <c r="BDS115" s="3" t="str">
        <f t="shared" si="668"/>
        <v/>
      </c>
      <c r="BDX115" s="3" t="str">
        <f t="shared" si="669"/>
        <v/>
      </c>
      <c r="BDZ115" s="6">
        <v>33238</v>
      </c>
      <c r="BEA115" s="1">
        <v>1.6875</v>
      </c>
      <c r="BEB115" s="1">
        <v>8870000</v>
      </c>
      <c r="BEC115" s="3">
        <f t="shared" si="670"/>
        <v>14968125</v>
      </c>
      <c r="BEH115" s="3" t="str">
        <f t="shared" si="671"/>
        <v/>
      </c>
      <c r="BEM115" s="3" t="str">
        <f t="shared" si="672"/>
        <v/>
      </c>
      <c r="BER115" s="3" t="str">
        <f t="shared" si="673"/>
        <v/>
      </c>
      <c r="BET115" s="6">
        <v>33238</v>
      </c>
      <c r="BEU115" s="1">
        <v>2.2222</v>
      </c>
      <c r="BEV115" s="1">
        <v>26659800</v>
      </c>
      <c r="BEW115" s="3">
        <f t="shared" si="674"/>
        <v>59243407.560000002</v>
      </c>
      <c r="BEY115" s="6">
        <v>33238</v>
      </c>
      <c r="BEZ115" s="1">
        <v>0.70369999999999999</v>
      </c>
      <c r="BFA115" s="1">
        <v>151200</v>
      </c>
      <c r="BFB115" s="3">
        <f t="shared" si="675"/>
        <v>106399.44</v>
      </c>
      <c r="BFG115" s="3" t="str">
        <f t="shared" si="676"/>
        <v/>
      </c>
      <c r="BFL115" s="3" t="str">
        <f t="shared" si="677"/>
        <v/>
      </c>
      <c r="BFQ115" s="3" t="str">
        <f t="shared" si="678"/>
        <v/>
      </c>
      <c r="BFS115" s="6">
        <v>33238</v>
      </c>
      <c r="BFT115" s="1">
        <v>0.87529999999999997</v>
      </c>
      <c r="BFU115" s="1">
        <v>7730800</v>
      </c>
      <c r="BFV115" s="3">
        <f t="shared" si="679"/>
        <v>6766769.2399999993</v>
      </c>
      <c r="BGA115" s="3" t="str">
        <f t="shared" si="680"/>
        <v/>
      </c>
      <c r="BGF115" s="3" t="str">
        <f t="shared" si="681"/>
        <v/>
      </c>
      <c r="BGK115" s="3" t="str">
        <f t="shared" si="682"/>
        <v/>
      </c>
      <c r="BGM115" s="6">
        <v>33238</v>
      </c>
      <c r="BGN115" s="1">
        <v>4.5</v>
      </c>
      <c r="BGO115" s="1">
        <v>2758400</v>
      </c>
      <c r="BGP115" s="3">
        <f t="shared" si="683"/>
        <v>12412800</v>
      </c>
      <c r="BGR115" s="6">
        <v>33238</v>
      </c>
      <c r="BGS115" s="1">
        <v>0.76039999999999996</v>
      </c>
      <c r="BGT115" s="1">
        <v>3325200</v>
      </c>
      <c r="BGU115" s="3">
        <f t="shared" si="684"/>
        <v>2528482.08</v>
      </c>
      <c r="BGZ115" s="3" t="str">
        <f t="shared" si="685"/>
        <v/>
      </c>
      <c r="BHE115" s="3" t="str">
        <f t="shared" si="686"/>
        <v/>
      </c>
      <c r="BHJ115" s="3" t="str">
        <f t="shared" si="687"/>
        <v/>
      </c>
      <c r="BHO115" s="3" t="str">
        <f t="shared" si="688"/>
        <v/>
      </c>
      <c r="BHQ115" s="6">
        <v>33238</v>
      </c>
      <c r="BHR115" s="1">
        <v>1.5409999999999999</v>
      </c>
      <c r="BHS115" s="1">
        <v>52961600</v>
      </c>
      <c r="BHT115" s="3">
        <f t="shared" si="689"/>
        <v>81613825.599999994</v>
      </c>
      <c r="BHV115" s="6">
        <v>33238</v>
      </c>
      <c r="BHW115" s="1">
        <v>2.4089999999999998</v>
      </c>
      <c r="BHX115" s="1">
        <v>13822704</v>
      </c>
      <c r="BHY115" s="3">
        <f t="shared" si="690"/>
        <v>33298893.935999997</v>
      </c>
      <c r="BID115" s="3" t="str">
        <f t="shared" si="691"/>
        <v/>
      </c>
      <c r="BII115" s="3" t="str">
        <f t="shared" si="692"/>
        <v/>
      </c>
      <c r="BIK115" s="6">
        <v>33238</v>
      </c>
      <c r="BIL115" s="1">
        <v>1.5417000000000001</v>
      </c>
      <c r="BIM115" s="1">
        <v>13445400</v>
      </c>
      <c r="BIN115" s="3">
        <f t="shared" si="693"/>
        <v>20728773.18</v>
      </c>
      <c r="BIP115" s="6">
        <v>33238</v>
      </c>
      <c r="BIQ115" s="1">
        <v>2.4537</v>
      </c>
      <c r="BIR115" s="1">
        <v>276041250</v>
      </c>
      <c r="BIS115" s="3">
        <f t="shared" si="694"/>
        <v>677322415.125</v>
      </c>
      <c r="BIU115" s="6">
        <v>33238</v>
      </c>
      <c r="BIV115" s="1">
        <v>5.3056000000000001</v>
      </c>
      <c r="BIW115" s="1">
        <v>31723650</v>
      </c>
      <c r="BIX115" s="3">
        <f t="shared" si="695"/>
        <v>168312997.44</v>
      </c>
      <c r="BJC115" s="3" t="str">
        <f t="shared" si="696"/>
        <v/>
      </c>
      <c r="BJH115" s="3" t="str">
        <f t="shared" si="697"/>
        <v/>
      </c>
      <c r="BJM115" s="3" t="str">
        <f t="shared" si="698"/>
        <v/>
      </c>
      <c r="BJR115" s="3" t="str">
        <f t="shared" si="699"/>
        <v/>
      </c>
      <c r="BJT115" s="6">
        <v>33238</v>
      </c>
      <c r="BJU115" s="1">
        <v>2.4375</v>
      </c>
      <c r="BJV115" s="1">
        <v>46449200</v>
      </c>
      <c r="BJW115" s="3">
        <f t="shared" si="700"/>
        <v>113219925</v>
      </c>
      <c r="BKB115" s="3" t="str">
        <f t="shared" si="701"/>
        <v/>
      </c>
      <c r="BKG115" s="3" t="str">
        <f t="shared" si="702"/>
        <v/>
      </c>
      <c r="BKI115" s="6">
        <v>33238</v>
      </c>
      <c r="BKJ115" s="1">
        <v>0.71089999999999998</v>
      </c>
      <c r="BKK115" s="1">
        <v>49683200</v>
      </c>
      <c r="BKL115" s="3">
        <f t="shared" si="703"/>
        <v>35319786.879999995</v>
      </c>
      <c r="BKQ115" s="3" t="str">
        <f t="shared" si="704"/>
        <v/>
      </c>
      <c r="BKV115" s="3" t="str">
        <f t="shared" si="705"/>
        <v/>
      </c>
      <c r="BKX115" s="6">
        <v>33238</v>
      </c>
      <c r="BKY115" s="1">
        <v>9.4380000000000006</v>
      </c>
      <c r="BKZ115" s="1">
        <v>22261600</v>
      </c>
      <c r="BLA115" s="3">
        <f t="shared" si="706"/>
        <v>210104980.80000001</v>
      </c>
      <c r="BLC115" s="6">
        <v>33238</v>
      </c>
      <c r="BLD115" s="1">
        <v>2.1875</v>
      </c>
      <c r="BLE115" s="1">
        <v>25654400</v>
      </c>
      <c r="BLF115" s="3">
        <f t="shared" si="707"/>
        <v>56119000</v>
      </c>
      <c r="BLK115" s="3" t="str">
        <f t="shared" si="708"/>
        <v/>
      </c>
      <c r="BLM115" s="6">
        <v>33238</v>
      </c>
      <c r="BLN115" s="1">
        <v>1.1457999999999999</v>
      </c>
      <c r="BLO115" s="1">
        <v>110960400</v>
      </c>
      <c r="BLP115" s="3">
        <f t="shared" si="709"/>
        <v>127138426.31999999</v>
      </c>
      <c r="BLR115" s="6">
        <v>33238</v>
      </c>
      <c r="BLS115" s="1">
        <v>1.6718999999999999</v>
      </c>
      <c r="BLT115" s="1">
        <v>66449600</v>
      </c>
      <c r="BLU115" s="3">
        <f t="shared" si="710"/>
        <v>111097086.23999999</v>
      </c>
      <c r="BLZ115" s="3" t="str">
        <f t="shared" si="711"/>
        <v/>
      </c>
      <c r="BME115" s="3" t="str">
        <f t="shared" si="712"/>
        <v/>
      </c>
      <c r="BMJ115" s="3" t="str">
        <f t="shared" si="713"/>
        <v/>
      </c>
      <c r="BML115" s="6">
        <v>33238</v>
      </c>
      <c r="BMM115" s="1">
        <v>1.6806000000000001</v>
      </c>
      <c r="BMN115" s="1">
        <v>46351800</v>
      </c>
      <c r="BMO115" s="3">
        <f t="shared" si="714"/>
        <v>77898835.079999998</v>
      </c>
      <c r="BMQ115" s="6">
        <v>33238</v>
      </c>
      <c r="BMR115" s="1">
        <v>2.4375</v>
      </c>
      <c r="BMS115" s="1">
        <v>24151800</v>
      </c>
      <c r="BMT115" s="3">
        <f t="shared" si="715"/>
        <v>58870012.5</v>
      </c>
      <c r="BMY115" s="3" t="str">
        <f t="shared" si="716"/>
        <v/>
      </c>
      <c r="BND115" s="3" t="str">
        <f t="shared" si="717"/>
        <v/>
      </c>
      <c r="BNF115" s="6">
        <v>33238</v>
      </c>
      <c r="BNG115" s="1">
        <v>25</v>
      </c>
      <c r="BNH115" s="1">
        <v>32215800</v>
      </c>
      <c r="BNI115" s="3">
        <f t="shared" si="718"/>
        <v>805395000</v>
      </c>
      <c r="BNN115" s="3" t="str">
        <f t="shared" si="719"/>
        <v/>
      </c>
      <c r="BNP115" s="6">
        <v>33238</v>
      </c>
      <c r="BNQ115" s="1">
        <v>1.0832999999999999</v>
      </c>
      <c r="BNR115" s="1">
        <v>24640650</v>
      </c>
      <c r="BNS115" s="3">
        <f t="shared" si="720"/>
        <v>26693216.145</v>
      </c>
      <c r="BNX115" s="3" t="str">
        <f t="shared" si="721"/>
        <v/>
      </c>
      <c r="BNZ115" s="6">
        <v>33238</v>
      </c>
      <c r="BOA115" s="1">
        <v>0.58589999999999998</v>
      </c>
      <c r="BOB115" s="1">
        <v>94771200</v>
      </c>
      <c r="BOC115" s="3">
        <f t="shared" si="722"/>
        <v>55526446.079999998</v>
      </c>
      <c r="BOH115" s="3" t="str">
        <f t="shared" si="723"/>
        <v/>
      </c>
      <c r="BOJ115" s="6">
        <v>33238</v>
      </c>
      <c r="BOK115" s="1">
        <v>1.4117</v>
      </c>
      <c r="BOL115" s="1">
        <v>316819200</v>
      </c>
      <c r="BOM115" s="3">
        <f t="shared" si="724"/>
        <v>447253664.63999999</v>
      </c>
      <c r="BOR115" s="3" t="str">
        <f t="shared" si="725"/>
        <v/>
      </c>
      <c r="BOW115" s="3" t="str">
        <f t="shared" si="726"/>
        <v/>
      </c>
      <c r="BPB115" s="3" t="str">
        <f t="shared" si="727"/>
        <v/>
      </c>
      <c r="BPG115" s="3" t="str">
        <f t="shared" si="728"/>
        <v/>
      </c>
      <c r="BPI115" s="6">
        <v>33238</v>
      </c>
      <c r="BPJ115" s="1">
        <v>0.24970000000000001</v>
      </c>
      <c r="BPK115" s="1">
        <v>65591775</v>
      </c>
      <c r="BPL115" s="3">
        <f t="shared" si="729"/>
        <v>16378266.217500001</v>
      </c>
      <c r="BPQ115" s="3" t="str">
        <f t="shared" si="730"/>
        <v/>
      </c>
      <c r="BPS115" s="6">
        <v>33238</v>
      </c>
      <c r="BPT115" s="1">
        <v>0.33589999999999998</v>
      </c>
      <c r="BPU115" s="1">
        <v>806758400</v>
      </c>
      <c r="BPV115" s="3">
        <f t="shared" si="731"/>
        <v>270990146.56</v>
      </c>
      <c r="BQA115" s="3" t="str">
        <f t="shared" si="732"/>
        <v/>
      </c>
      <c r="BQF115" s="3" t="str">
        <f t="shared" si="733"/>
        <v/>
      </c>
      <c r="BQK115" s="3" t="str">
        <f t="shared" si="734"/>
        <v/>
      </c>
      <c r="BQM115" s="6">
        <v>33238</v>
      </c>
      <c r="BQN115" s="1">
        <v>1.8433000000000002</v>
      </c>
      <c r="BQO115" s="1">
        <v>529800914</v>
      </c>
      <c r="BQP115" s="3">
        <f t="shared" si="735"/>
        <v>976582024.77620006</v>
      </c>
      <c r="BQU115" s="3" t="str">
        <f t="shared" si="736"/>
        <v/>
      </c>
      <c r="BQZ115" s="3" t="str">
        <f t="shared" si="737"/>
        <v/>
      </c>
      <c r="BRE115" s="3" t="str">
        <f t="shared" si="738"/>
        <v/>
      </c>
      <c r="BRG115" s="6">
        <v>33238</v>
      </c>
      <c r="BRH115" s="1">
        <v>0.15579999999999999</v>
      </c>
      <c r="BRI115" s="1">
        <v>5749977600</v>
      </c>
      <c r="BRJ115" s="3">
        <f t="shared" si="739"/>
        <v>895846510.07999992</v>
      </c>
      <c r="BRL115" s="6">
        <v>33238</v>
      </c>
      <c r="BRM115" s="1">
        <v>1.2031000000000001</v>
      </c>
      <c r="BRN115" s="1">
        <v>3128451200</v>
      </c>
      <c r="BRO115" s="3">
        <f t="shared" si="740"/>
        <v>3763839638.7200003</v>
      </c>
      <c r="BRQ115" s="6">
        <v>33238</v>
      </c>
      <c r="BRR115" s="1">
        <v>0.19439999999999999</v>
      </c>
      <c r="BRS115" s="1">
        <v>2877646500</v>
      </c>
      <c r="BRT115" s="3">
        <f t="shared" si="741"/>
        <v>559414479.60000002</v>
      </c>
      <c r="BRV115" s="6">
        <v>33238</v>
      </c>
      <c r="BRW115" s="1">
        <v>18.156300000000002</v>
      </c>
      <c r="BRX115" s="1">
        <v>113682000</v>
      </c>
      <c r="BRY115" s="3">
        <f t="shared" si="742"/>
        <v>2064044496.6000001</v>
      </c>
      <c r="BSD115" s="3" t="str">
        <f t="shared" si="743"/>
        <v/>
      </c>
      <c r="BSF115" s="6">
        <v>33238</v>
      </c>
      <c r="BSG115" s="1">
        <v>2.5937999999999999</v>
      </c>
      <c r="BSH115" s="1">
        <v>100471200</v>
      </c>
      <c r="BSI115" s="3">
        <f t="shared" si="744"/>
        <v>260602198.56</v>
      </c>
      <c r="BSN115" s="3" t="str">
        <f t="shared" si="745"/>
        <v/>
      </c>
      <c r="BSS115" s="3" t="str">
        <f t="shared" si="746"/>
        <v/>
      </c>
      <c r="BSU115" s="6">
        <v>33238</v>
      </c>
      <c r="BSV115" s="1">
        <v>1.5356999999999998</v>
      </c>
      <c r="BSW115" s="1">
        <v>3101190400</v>
      </c>
      <c r="BSX115" s="3">
        <f t="shared" si="747"/>
        <v>4762498097.2799997</v>
      </c>
    </row>
    <row r="116" spans="5:1020 1025:1870" x14ac:dyDescent="0.2">
      <c r="E116" s="3" t="str">
        <f t="shared" si="374"/>
        <v/>
      </c>
      <c r="J116" s="3" t="str">
        <f t="shared" si="375"/>
        <v/>
      </c>
      <c r="O116" s="3" t="str">
        <f t="shared" si="376"/>
        <v/>
      </c>
      <c r="T116" s="3" t="str">
        <f t="shared" si="377"/>
        <v/>
      </c>
      <c r="Y116" s="3" t="str">
        <f t="shared" si="378"/>
        <v/>
      </c>
      <c r="AD116" s="3" t="str">
        <f t="shared" si="379"/>
        <v/>
      </c>
      <c r="AI116" s="3" t="str">
        <f t="shared" si="380"/>
        <v/>
      </c>
      <c r="AN116" s="3" t="str">
        <f t="shared" si="381"/>
        <v/>
      </c>
      <c r="AS116" s="3" t="str">
        <f t="shared" si="382"/>
        <v/>
      </c>
      <c r="AX116" s="3" t="str">
        <f t="shared" si="383"/>
        <v/>
      </c>
      <c r="BC116" s="3" t="str">
        <f t="shared" si="384"/>
        <v/>
      </c>
      <c r="BH116" s="3" t="str">
        <f t="shared" si="385"/>
        <v/>
      </c>
      <c r="BM116" s="3" t="str">
        <f t="shared" si="386"/>
        <v/>
      </c>
      <c r="BR116" s="3" t="str">
        <f t="shared" si="387"/>
        <v/>
      </c>
      <c r="BW116" s="3" t="str">
        <f t="shared" si="388"/>
        <v/>
      </c>
      <c r="CB116" s="3" t="str">
        <f t="shared" si="389"/>
        <v/>
      </c>
      <c r="CG116" s="3" t="str">
        <f t="shared" si="390"/>
        <v/>
      </c>
      <c r="CL116" s="3" t="str">
        <f t="shared" si="391"/>
        <v/>
      </c>
      <c r="CQ116" s="3" t="str">
        <f t="shared" si="392"/>
        <v/>
      </c>
      <c r="CV116" s="3" t="str">
        <f t="shared" si="393"/>
        <v/>
      </c>
      <c r="DA116" s="3" t="str">
        <f t="shared" si="394"/>
        <v/>
      </c>
      <c r="DF116" s="3" t="str">
        <f t="shared" si="395"/>
        <v/>
      </c>
      <c r="DK116" s="3" t="str">
        <f t="shared" si="396"/>
        <v/>
      </c>
      <c r="DP116" s="3" t="str">
        <f t="shared" si="397"/>
        <v/>
      </c>
      <c r="DU116" s="3" t="str">
        <f t="shared" si="398"/>
        <v/>
      </c>
      <c r="DZ116" s="3" t="str">
        <f t="shared" si="399"/>
        <v/>
      </c>
      <c r="EE116" s="3" t="str">
        <f t="shared" si="400"/>
        <v/>
      </c>
      <c r="EG116" s="6">
        <v>33144</v>
      </c>
      <c r="EH116" s="1">
        <v>1439.9997000000001</v>
      </c>
      <c r="EI116" s="1">
        <v>1229</v>
      </c>
      <c r="EJ116" s="3">
        <f t="shared" si="401"/>
        <v>1769759.6313</v>
      </c>
      <c r="EO116" s="3" t="str">
        <f t="shared" si="402"/>
        <v/>
      </c>
      <c r="ET116" s="3" t="str">
        <f t="shared" si="403"/>
        <v/>
      </c>
      <c r="EY116" s="3" t="str">
        <f t="shared" si="404"/>
        <v/>
      </c>
      <c r="FD116" s="3" t="str">
        <f t="shared" si="405"/>
        <v/>
      </c>
      <c r="FI116" s="3" t="str">
        <f t="shared" si="406"/>
        <v/>
      </c>
      <c r="FN116" s="3" t="str">
        <f t="shared" si="407"/>
        <v/>
      </c>
      <c r="FS116" s="3" t="str">
        <f t="shared" si="408"/>
        <v/>
      </c>
      <c r="FX116" s="3" t="str">
        <f t="shared" si="409"/>
        <v/>
      </c>
      <c r="GC116" s="3" t="str">
        <f t="shared" si="410"/>
        <v/>
      </c>
      <c r="GH116" s="3" t="str">
        <f t="shared" si="411"/>
        <v/>
      </c>
      <c r="GM116" s="3" t="str">
        <f t="shared" si="412"/>
        <v/>
      </c>
      <c r="GR116" s="3" t="str">
        <f t="shared" si="413"/>
        <v/>
      </c>
      <c r="GW116" s="3" t="str">
        <f t="shared" si="414"/>
        <v/>
      </c>
      <c r="HB116" s="3" t="str">
        <f t="shared" si="415"/>
        <v/>
      </c>
      <c r="HG116" s="3" t="str">
        <f t="shared" si="416"/>
        <v/>
      </c>
      <c r="HL116" s="3" t="str">
        <f t="shared" si="417"/>
        <v/>
      </c>
      <c r="HQ116" s="3" t="str">
        <f t="shared" si="418"/>
        <v/>
      </c>
      <c r="HV116" s="3" t="str">
        <f t="shared" si="419"/>
        <v/>
      </c>
      <c r="IA116" s="3" t="str">
        <f t="shared" si="420"/>
        <v/>
      </c>
      <c r="IF116" s="3" t="str">
        <f t="shared" si="421"/>
        <v/>
      </c>
      <c r="IK116" s="3" t="str">
        <f t="shared" si="422"/>
        <v/>
      </c>
      <c r="IP116" s="3" t="str">
        <f t="shared" si="423"/>
        <v/>
      </c>
      <c r="IU116" s="3" t="str">
        <f t="shared" si="424"/>
        <v/>
      </c>
      <c r="IZ116" s="3" t="str">
        <f t="shared" si="425"/>
        <v/>
      </c>
      <c r="JE116" s="3" t="str">
        <f t="shared" si="426"/>
        <v/>
      </c>
      <c r="JJ116" s="3" t="str">
        <f t="shared" si="427"/>
        <v/>
      </c>
      <c r="JO116" s="3" t="str">
        <f t="shared" si="428"/>
        <v/>
      </c>
      <c r="JT116" s="3" t="str">
        <f t="shared" si="429"/>
        <v/>
      </c>
      <c r="JY116" s="3" t="str">
        <f t="shared" si="430"/>
        <v/>
      </c>
      <c r="KD116" s="3" t="str">
        <f t="shared" si="431"/>
        <v/>
      </c>
      <c r="KI116" s="3" t="str">
        <f t="shared" si="432"/>
        <v/>
      </c>
      <c r="KN116" s="3" t="str">
        <f t="shared" si="433"/>
        <v/>
      </c>
      <c r="KS116" s="3" t="str">
        <f t="shared" si="434"/>
        <v/>
      </c>
      <c r="KX116" s="3" t="str">
        <f t="shared" si="435"/>
        <v/>
      </c>
      <c r="LC116" s="3" t="str">
        <f t="shared" si="436"/>
        <v/>
      </c>
      <c r="LH116" s="3" t="str">
        <f t="shared" si="437"/>
        <v/>
      </c>
      <c r="LM116" s="3" t="str">
        <f t="shared" si="438"/>
        <v/>
      </c>
      <c r="LR116" s="3" t="str">
        <f t="shared" si="439"/>
        <v/>
      </c>
      <c r="LW116" s="3" t="str">
        <f t="shared" si="440"/>
        <v/>
      </c>
      <c r="MB116" s="3" t="str">
        <f t="shared" si="441"/>
        <v/>
      </c>
      <c r="MG116" s="3" t="str">
        <f t="shared" si="442"/>
        <v/>
      </c>
      <c r="ML116" s="3" t="str">
        <f t="shared" si="443"/>
        <v/>
      </c>
      <c r="MQ116" s="3" t="str">
        <f t="shared" si="444"/>
        <v/>
      </c>
      <c r="MV116" s="3" t="str">
        <f t="shared" si="445"/>
        <v/>
      </c>
      <c r="NA116" s="3" t="str">
        <f t="shared" si="446"/>
        <v/>
      </c>
      <c r="NF116" s="3" t="str">
        <f t="shared" si="447"/>
        <v/>
      </c>
      <c r="NK116" s="3" t="str">
        <f t="shared" si="448"/>
        <v/>
      </c>
      <c r="NP116" s="3" t="str">
        <f t="shared" si="449"/>
        <v/>
      </c>
      <c r="NU116" s="3" t="str">
        <f t="shared" si="450"/>
        <v/>
      </c>
      <c r="NZ116" s="3" t="str">
        <f t="shared" si="451"/>
        <v/>
      </c>
      <c r="OB116" s="6">
        <v>33144</v>
      </c>
      <c r="OC116" s="1">
        <v>6.25</v>
      </c>
      <c r="OD116" s="1">
        <v>186800</v>
      </c>
      <c r="OE116" s="3">
        <f t="shared" si="452"/>
        <v>1167500</v>
      </c>
      <c r="OJ116" s="3" t="str">
        <f t="shared" si="453"/>
        <v/>
      </c>
      <c r="OO116" s="3" t="str">
        <f t="shared" si="454"/>
        <v/>
      </c>
      <c r="OT116" s="3" t="str">
        <f t="shared" si="455"/>
        <v/>
      </c>
      <c r="OY116" s="3" t="str">
        <f t="shared" si="456"/>
        <v/>
      </c>
      <c r="PD116" s="3" t="str">
        <f t="shared" si="457"/>
        <v/>
      </c>
      <c r="PI116" s="3" t="str">
        <f t="shared" si="458"/>
        <v/>
      </c>
      <c r="PN116" s="3" t="str">
        <f t="shared" si="459"/>
        <v/>
      </c>
      <c r="PS116" s="3" t="str">
        <f t="shared" si="460"/>
        <v/>
      </c>
      <c r="PX116" s="3" t="str">
        <f t="shared" si="461"/>
        <v/>
      </c>
      <c r="QC116" s="3" t="str">
        <f t="shared" si="462"/>
        <v/>
      </c>
      <c r="QE116" s="6">
        <v>33144</v>
      </c>
      <c r="QF116" s="1">
        <v>1.5</v>
      </c>
      <c r="QG116" s="1">
        <v>104100</v>
      </c>
      <c r="QH116" s="3">
        <f t="shared" si="463"/>
        <v>156150</v>
      </c>
      <c r="QM116" s="3" t="str">
        <f t="shared" si="464"/>
        <v/>
      </c>
      <c r="QR116" s="3" t="str">
        <f t="shared" si="465"/>
        <v/>
      </c>
      <c r="QW116" s="3" t="str">
        <f t="shared" si="466"/>
        <v/>
      </c>
      <c r="RB116" s="3" t="str">
        <f t="shared" si="467"/>
        <v/>
      </c>
      <c r="RG116" s="3" t="str">
        <f t="shared" si="468"/>
        <v/>
      </c>
      <c r="RL116" s="3" t="str">
        <f t="shared" si="469"/>
        <v/>
      </c>
      <c r="RQ116" s="3" t="str">
        <f t="shared" si="470"/>
        <v/>
      </c>
      <c r="RV116" s="3" t="str">
        <f t="shared" si="471"/>
        <v/>
      </c>
      <c r="SA116" s="3" t="str">
        <f t="shared" si="472"/>
        <v/>
      </c>
      <c r="SF116" s="3" t="str">
        <f t="shared" si="473"/>
        <v/>
      </c>
      <c r="SK116" s="3" t="str">
        <f t="shared" si="474"/>
        <v/>
      </c>
      <c r="SP116" s="3" t="str">
        <f t="shared" si="475"/>
        <v/>
      </c>
      <c r="SU116" s="3" t="str">
        <f t="shared" si="476"/>
        <v/>
      </c>
      <c r="SZ116" s="3" t="str">
        <f t="shared" si="477"/>
        <v/>
      </c>
      <c r="TE116" s="3" t="str">
        <f t="shared" si="478"/>
        <v/>
      </c>
      <c r="TJ116" s="3" t="str">
        <f t="shared" si="479"/>
        <v/>
      </c>
      <c r="TO116" s="3" t="str">
        <f t="shared" si="480"/>
        <v/>
      </c>
      <c r="TT116" s="3" t="str">
        <f t="shared" si="481"/>
        <v/>
      </c>
      <c r="TY116" s="3" t="str">
        <f t="shared" si="482"/>
        <v/>
      </c>
      <c r="UD116" s="3" t="str">
        <f t="shared" si="483"/>
        <v/>
      </c>
      <c r="UI116" s="3" t="str">
        <f t="shared" si="484"/>
        <v/>
      </c>
      <c r="UN116" s="3" t="str">
        <f t="shared" si="485"/>
        <v/>
      </c>
      <c r="US116" s="3" t="str">
        <f t="shared" si="486"/>
        <v/>
      </c>
      <c r="UX116" s="3" t="str">
        <f t="shared" si="487"/>
        <v/>
      </c>
      <c r="VC116" s="3" t="str">
        <f t="shared" si="488"/>
        <v/>
      </c>
      <c r="VH116" s="3" t="str">
        <f t="shared" si="489"/>
        <v/>
      </c>
      <c r="VM116" s="3" t="str">
        <f t="shared" si="490"/>
        <v/>
      </c>
      <c r="VO116" s="6"/>
      <c r="VR116" s="3" t="str">
        <f t="shared" si="491"/>
        <v/>
      </c>
      <c r="VW116" s="3" t="str">
        <f t="shared" si="492"/>
        <v/>
      </c>
      <c r="WB116" s="3" t="str">
        <f t="shared" si="493"/>
        <v/>
      </c>
      <c r="WG116" s="3" t="str">
        <f t="shared" si="494"/>
        <v/>
      </c>
      <c r="WL116" s="3" t="str">
        <f t="shared" si="495"/>
        <v/>
      </c>
      <c r="WQ116" s="3" t="str">
        <f t="shared" si="496"/>
        <v/>
      </c>
      <c r="WV116" s="3" t="str">
        <f t="shared" si="497"/>
        <v/>
      </c>
      <c r="XA116" s="3" t="str">
        <f t="shared" si="498"/>
        <v/>
      </c>
      <c r="XF116" s="3" t="str">
        <f t="shared" si="499"/>
        <v/>
      </c>
      <c r="XK116" s="3" t="str">
        <f t="shared" si="500"/>
        <v/>
      </c>
      <c r="XP116" s="3" t="str">
        <f t="shared" si="501"/>
        <v/>
      </c>
      <c r="XU116" s="3" t="str">
        <f t="shared" si="502"/>
        <v/>
      </c>
      <c r="XZ116" s="3" t="str">
        <f t="shared" si="503"/>
        <v/>
      </c>
      <c r="YE116" s="3" t="str">
        <f t="shared" si="504"/>
        <v/>
      </c>
      <c r="YJ116" s="3" t="str">
        <f t="shared" si="505"/>
        <v/>
      </c>
      <c r="YO116" s="3" t="str">
        <f t="shared" si="506"/>
        <v/>
      </c>
      <c r="YT116" s="3" t="str">
        <f t="shared" si="507"/>
        <v/>
      </c>
      <c r="YY116" s="3" t="str">
        <f t="shared" si="508"/>
        <v/>
      </c>
      <c r="ZD116" s="3" t="str">
        <f t="shared" si="509"/>
        <v/>
      </c>
      <c r="ZI116" s="3" t="str">
        <f t="shared" si="510"/>
        <v/>
      </c>
      <c r="ZN116" s="3" t="str">
        <f t="shared" si="511"/>
        <v/>
      </c>
      <c r="ZS116" s="3" t="str">
        <f t="shared" si="512"/>
        <v/>
      </c>
      <c r="ZX116" s="3" t="str">
        <f t="shared" si="513"/>
        <v/>
      </c>
      <c r="AAC116" s="3" t="str">
        <f t="shared" si="514"/>
        <v/>
      </c>
      <c r="AAH116" s="3" t="str">
        <f t="shared" si="515"/>
        <v/>
      </c>
      <c r="AAM116" s="3" t="str">
        <f t="shared" si="516"/>
        <v/>
      </c>
      <c r="AAR116" s="3" t="str">
        <f t="shared" si="517"/>
        <v/>
      </c>
      <c r="AAW116" s="3" t="str">
        <f t="shared" si="518"/>
        <v/>
      </c>
      <c r="ABB116" s="3" t="str">
        <f t="shared" si="519"/>
        <v/>
      </c>
      <c r="ABG116" s="3" t="str">
        <f t="shared" si="520"/>
        <v/>
      </c>
      <c r="ABL116" s="3" t="str">
        <f t="shared" si="521"/>
        <v/>
      </c>
      <c r="ABQ116" s="3" t="str">
        <f t="shared" si="522"/>
        <v/>
      </c>
      <c r="ABV116" s="3" t="str">
        <f t="shared" si="523"/>
        <v/>
      </c>
      <c r="ACA116" s="3" t="str">
        <f t="shared" si="524"/>
        <v/>
      </c>
      <c r="ACF116" s="3" t="str">
        <f t="shared" si="525"/>
        <v/>
      </c>
      <c r="ACK116" s="3" t="str">
        <f t="shared" si="526"/>
        <v/>
      </c>
      <c r="ACP116" s="3" t="str">
        <f t="shared" si="527"/>
        <v/>
      </c>
      <c r="ACU116" s="3" t="str">
        <f t="shared" si="528"/>
        <v/>
      </c>
      <c r="ACZ116" s="3" t="str">
        <f t="shared" si="529"/>
        <v/>
      </c>
      <c r="ADB116" s="6">
        <v>33144</v>
      </c>
      <c r="ADC116" s="1">
        <v>5.625</v>
      </c>
      <c r="ADD116" s="1">
        <v>1276100</v>
      </c>
      <c r="ADE116" s="3">
        <f t="shared" si="530"/>
        <v>7178062.5</v>
      </c>
      <c r="ADJ116" s="3" t="str">
        <f t="shared" si="531"/>
        <v/>
      </c>
      <c r="ADO116" s="3" t="str">
        <f t="shared" si="532"/>
        <v/>
      </c>
      <c r="ADT116" s="3" t="str">
        <f t="shared" si="533"/>
        <v/>
      </c>
      <c r="ADY116" s="3" t="str">
        <f t="shared" si="534"/>
        <v/>
      </c>
      <c r="AED116" s="3" t="str">
        <f t="shared" si="535"/>
        <v/>
      </c>
      <c r="AEI116" s="3" t="str">
        <f t="shared" si="536"/>
        <v/>
      </c>
      <c r="AEN116" s="3" t="str">
        <f t="shared" si="537"/>
        <v/>
      </c>
      <c r="AES116" s="3" t="str">
        <f t="shared" si="538"/>
        <v/>
      </c>
      <c r="AEX116" s="3" t="str">
        <f t="shared" si="539"/>
        <v/>
      </c>
      <c r="AFC116" s="3" t="str">
        <f t="shared" si="540"/>
        <v/>
      </c>
      <c r="AFH116" s="3" t="str">
        <f t="shared" si="541"/>
        <v/>
      </c>
      <c r="AFM116" s="3" t="str">
        <f t="shared" si="542"/>
        <v/>
      </c>
      <c r="AFR116" s="3" t="str">
        <f t="shared" si="543"/>
        <v/>
      </c>
      <c r="AFW116" s="3" t="str">
        <f t="shared" si="544"/>
        <v/>
      </c>
      <c r="AGB116" s="3" t="str">
        <f t="shared" si="545"/>
        <v/>
      </c>
      <c r="AGG116" s="3" t="str">
        <f t="shared" si="546"/>
        <v/>
      </c>
      <c r="AGL116" s="3" t="str">
        <f t="shared" si="547"/>
        <v/>
      </c>
      <c r="AGQ116" s="3" t="str">
        <f t="shared" si="548"/>
        <v/>
      </c>
      <c r="AGV116" s="3" t="str">
        <f t="shared" si="549"/>
        <v/>
      </c>
      <c r="AHA116" s="3" t="str">
        <f t="shared" si="550"/>
        <v/>
      </c>
      <c r="AHF116" s="3" t="str">
        <f t="shared" si="551"/>
        <v/>
      </c>
      <c r="AHK116" s="3" t="str">
        <f t="shared" si="552"/>
        <v/>
      </c>
      <c r="AHP116" s="3" t="str">
        <f t="shared" si="553"/>
        <v/>
      </c>
      <c r="AHU116" s="3" t="str">
        <f t="shared" si="554"/>
        <v/>
      </c>
      <c r="AHZ116" s="3" t="str">
        <f t="shared" si="555"/>
        <v/>
      </c>
      <c r="AIE116" s="3" t="str">
        <f t="shared" si="556"/>
        <v/>
      </c>
      <c r="AIJ116" s="3" t="str">
        <f t="shared" si="557"/>
        <v/>
      </c>
      <c r="AIO116" s="3" t="str">
        <f t="shared" si="558"/>
        <v/>
      </c>
      <c r="AIT116" s="3" t="str">
        <f t="shared" si="559"/>
        <v/>
      </c>
      <c r="AIY116" s="3" t="str">
        <f t="shared" si="560"/>
        <v/>
      </c>
      <c r="AJD116" s="3" t="str">
        <f t="shared" si="561"/>
        <v/>
      </c>
      <c r="AJI116" s="3" t="str">
        <f t="shared" si="562"/>
        <v/>
      </c>
      <c r="AJN116" s="3" t="str">
        <f t="shared" si="563"/>
        <v/>
      </c>
      <c r="AJS116" s="3" t="str">
        <f t="shared" si="564"/>
        <v/>
      </c>
      <c r="AJX116" s="3" t="str">
        <f t="shared" si="565"/>
        <v/>
      </c>
      <c r="AKC116" s="3" t="str">
        <f t="shared" si="566"/>
        <v/>
      </c>
      <c r="AKH116" s="3" t="str">
        <f t="shared" si="567"/>
        <v/>
      </c>
      <c r="AKM116" s="3" t="str">
        <f t="shared" si="568"/>
        <v/>
      </c>
      <c r="AKR116" s="3" t="str">
        <f t="shared" si="569"/>
        <v/>
      </c>
      <c r="AKW116" s="3" t="str">
        <f t="shared" si="570"/>
        <v/>
      </c>
      <c r="ALB116" s="3" t="str">
        <f t="shared" si="571"/>
        <v/>
      </c>
      <c r="ALG116" s="3" t="str">
        <f t="shared" si="572"/>
        <v/>
      </c>
      <c r="ALL116" s="3" t="str">
        <f t="shared" si="573"/>
        <v/>
      </c>
      <c r="ALQ116" s="3" t="str">
        <f t="shared" si="574"/>
        <v/>
      </c>
      <c r="ALV116" s="3" t="str">
        <f t="shared" si="575"/>
        <v/>
      </c>
      <c r="AMA116" s="3" t="str">
        <f t="shared" si="576"/>
        <v/>
      </c>
      <c r="AMF116" s="3" t="str">
        <f t="shared" si="577"/>
        <v/>
      </c>
      <c r="AMK116" s="3" t="str">
        <f t="shared" si="578"/>
        <v/>
      </c>
      <c r="AMP116" s="3" t="str">
        <f t="shared" si="579"/>
        <v/>
      </c>
      <c r="AMU116" s="3" t="str">
        <f t="shared" si="580"/>
        <v/>
      </c>
      <c r="AMZ116" s="3" t="str">
        <f t="shared" si="581"/>
        <v/>
      </c>
      <c r="ANB116" s="6">
        <v>33144</v>
      </c>
      <c r="ANC116" s="1">
        <v>0.75</v>
      </c>
      <c r="AND116" s="1">
        <v>69500</v>
      </c>
      <c r="ANE116" s="3">
        <f t="shared" si="582"/>
        <v>52125</v>
      </c>
      <c r="ANJ116" s="3" t="str">
        <f t="shared" si="583"/>
        <v/>
      </c>
      <c r="ANO116" s="3" t="str">
        <f t="shared" si="584"/>
        <v/>
      </c>
      <c r="ANT116" s="3" t="str">
        <f t="shared" si="585"/>
        <v/>
      </c>
      <c r="ANY116" s="3" t="str">
        <f t="shared" si="586"/>
        <v/>
      </c>
      <c r="AOD116" s="3" t="str">
        <f t="shared" si="587"/>
        <v/>
      </c>
      <c r="AOI116" s="3" t="str">
        <f t="shared" si="588"/>
        <v/>
      </c>
      <c r="AOK116" s="6">
        <v>33144</v>
      </c>
      <c r="AOL116" s="1">
        <v>230</v>
      </c>
      <c r="AOM116" s="1">
        <v>26619</v>
      </c>
      <c r="AON116" s="3">
        <f t="shared" si="589"/>
        <v>6122370</v>
      </c>
      <c r="AOS116" s="3" t="str">
        <f t="shared" si="590"/>
        <v/>
      </c>
      <c r="AOX116" s="3" t="str">
        <f t="shared" si="591"/>
        <v/>
      </c>
      <c r="APC116" s="3" t="str">
        <f t="shared" si="592"/>
        <v/>
      </c>
      <c r="APH116" s="3" t="str">
        <f t="shared" si="593"/>
        <v/>
      </c>
      <c r="APM116" s="3" t="str">
        <f t="shared" si="594"/>
        <v/>
      </c>
      <c r="APR116" s="3" t="str">
        <f t="shared" si="595"/>
        <v/>
      </c>
      <c r="APW116" s="3" t="str">
        <f t="shared" si="596"/>
        <v/>
      </c>
      <c r="AQB116" s="3" t="str">
        <f t="shared" si="597"/>
        <v/>
      </c>
      <c r="AQG116" s="3" t="str">
        <f t="shared" si="598"/>
        <v/>
      </c>
      <c r="AQL116" s="3" t="str">
        <f t="shared" si="599"/>
        <v/>
      </c>
      <c r="AQQ116" s="3" t="str">
        <f t="shared" si="600"/>
        <v/>
      </c>
      <c r="AQV116" s="3" t="str">
        <f t="shared" si="601"/>
        <v/>
      </c>
      <c r="ARA116" s="3" t="str">
        <f t="shared" si="602"/>
        <v/>
      </c>
      <c r="ARF116" s="3" t="str">
        <f t="shared" si="603"/>
        <v/>
      </c>
      <c r="ARK116" s="3" t="str">
        <f t="shared" si="604"/>
        <v/>
      </c>
      <c r="ARP116" s="3" t="str">
        <f t="shared" si="605"/>
        <v/>
      </c>
      <c r="ARU116" s="3" t="str">
        <f t="shared" si="606"/>
        <v/>
      </c>
      <c r="ARZ116" s="3" t="str">
        <f t="shared" si="607"/>
        <v/>
      </c>
      <c r="ASE116" s="3" t="str">
        <f t="shared" si="608"/>
        <v/>
      </c>
      <c r="ASJ116" s="3" t="str">
        <f t="shared" si="609"/>
        <v/>
      </c>
      <c r="ASO116" s="3" t="str">
        <f t="shared" si="610"/>
        <v/>
      </c>
      <c r="AST116" s="3" t="str">
        <f t="shared" si="611"/>
        <v/>
      </c>
      <c r="ASY116" s="3" t="str">
        <f t="shared" si="612"/>
        <v/>
      </c>
      <c r="ATD116" s="3" t="str">
        <f t="shared" si="613"/>
        <v/>
      </c>
      <c r="ATI116" s="3" t="str">
        <f t="shared" si="614"/>
        <v/>
      </c>
      <c r="ATN116" s="3" t="str">
        <f t="shared" si="615"/>
        <v/>
      </c>
      <c r="ATS116" s="3" t="str">
        <f t="shared" si="616"/>
        <v/>
      </c>
      <c r="ATX116" s="3" t="str">
        <f t="shared" si="617"/>
        <v/>
      </c>
      <c r="ATZ116" s="6">
        <v>33144</v>
      </c>
      <c r="AUA116" s="1">
        <v>4.2916999999999996</v>
      </c>
      <c r="AUB116" s="1">
        <v>188400</v>
      </c>
      <c r="AUC116" s="3">
        <f t="shared" si="618"/>
        <v>808556.27999999991</v>
      </c>
      <c r="AUH116" s="3" t="str">
        <f t="shared" si="619"/>
        <v/>
      </c>
      <c r="AUM116" s="3" t="str">
        <f t="shared" si="620"/>
        <v/>
      </c>
      <c r="AUR116" s="3" t="str">
        <f t="shared" si="621"/>
        <v/>
      </c>
      <c r="AUW116" s="3" t="str">
        <f t="shared" si="622"/>
        <v/>
      </c>
      <c r="AVB116" s="3" t="str">
        <f t="shared" si="623"/>
        <v/>
      </c>
      <c r="AVG116" s="3" t="str">
        <f t="shared" si="624"/>
        <v/>
      </c>
      <c r="AVL116" s="3" t="str">
        <f t="shared" si="625"/>
        <v/>
      </c>
      <c r="AVQ116" s="3" t="str">
        <f t="shared" si="626"/>
        <v/>
      </c>
      <c r="AVV116" s="3" t="str">
        <f t="shared" si="627"/>
        <v/>
      </c>
      <c r="AWA116" s="3" t="str">
        <f t="shared" si="628"/>
        <v/>
      </c>
      <c r="AWF116" s="3" t="str">
        <f t="shared" si="629"/>
        <v/>
      </c>
      <c r="AWK116" s="3" t="str">
        <f t="shared" si="630"/>
        <v/>
      </c>
      <c r="AWP116" s="3" t="str">
        <f t="shared" si="631"/>
        <v/>
      </c>
      <c r="AWU116" s="3" t="str">
        <f t="shared" si="632"/>
        <v/>
      </c>
      <c r="AWZ116" s="3" t="str">
        <f t="shared" si="633"/>
        <v/>
      </c>
      <c r="AXE116" s="3" t="str">
        <f t="shared" si="634"/>
        <v/>
      </c>
      <c r="AXG116" s="6">
        <v>33144</v>
      </c>
      <c r="AXH116" s="1">
        <v>3.8125</v>
      </c>
      <c r="AXI116" s="1">
        <v>21736000</v>
      </c>
      <c r="AXJ116" s="3">
        <f t="shared" si="635"/>
        <v>82868500</v>
      </c>
      <c r="AXO116" s="3" t="str">
        <f t="shared" si="636"/>
        <v/>
      </c>
      <c r="AXT116" s="3" t="str">
        <f t="shared" si="637"/>
        <v/>
      </c>
      <c r="AXY116" s="3" t="str">
        <f t="shared" si="638"/>
        <v/>
      </c>
      <c r="AYD116" s="3" t="str">
        <f t="shared" si="639"/>
        <v/>
      </c>
      <c r="AYI116" s="3" t="str">
        <f t="shared" si="640"/>
        <v/>
      </c>
      <c r="AYN116" s="3" t="str">
        <f t="shared" si="641"/>
        <v/>
      </c>
      <c r="AYP116" s="6">
        <v>33144</v>
      </c>
      <c r="AYQ116" s="1">
        <v>6.75</v>
      </c>
      <c r="AYR116" s="1">
        <v>1108400</v>
      </c>
      <c r="AYS116" s="3">
        <f t="shared" si="642"/>
        <v>7481700</v>
      </c>
      <c r="AYX116" s="3" t="str">
        <f t="shared" si="643"/>
        <v/>
      </c>
      <c r="AZC116" s="3" t="str">
        <f t="shared" si="644"/>
        <v/>
      </c>
      <c r="AZH116" s="3" t="str">
        <f t="shared" si="645"/>
        <v/>
      </c>
      <c r="AZM116" s="3" t="str">
        <f t="shared" si="646"/>
        <v/>
      </c>
      <c r="AZR116" s="3" t="str">
        <f t="shared" si="647"/>
        <v/>
      </c>
      <c r="AZW116" s="3" t="str">
        <f t="shared" si="648"/>
        <v/>
      </c>
      <c r="BAB116" s="3" t="str">
        <f t="shared" si="649"/>
        <v/>
      </c>
      <c r="BAG116" s="3" t="str">
        <f t="shared" si="650"/>
        <v/>
      </c>
      <c r="BAL116" s="3" t="str">
        <f t="shared" si="651"/>
        <v/>
      </c>
      <c r="BAQ116" s="3" t="str">
        <f t="shared" si="652"/>
        <v/>
      </c>
      <c r="BAV116" s="3" t="str">
        <f t="shared" si="653"/>
        <v/>
      </c>
      <c r="BBA116" s="3" t="str">
        <f t="shared" si="654"/>
        <v/>
      </c>
      <c r="BBF116" s="3" t="str">
        <f t="shared" si="655"/>
        <v/>
      </c>
      <c r="BBK116" s="3" t="str">
        <f t="shared" si="656"/>
        <v/>
      </c>
      <c r="BBP116" s="3" t="str">
        <f t="shared" si="657"/>
        <v/>
      </c>
      <c r="BBU116" s="3" t="str">
        <f t="shared" si="658"/>
        <v/>
      </c>
      <c r="BBZ116" s="3" t="str">
        <f t="shared" si="659"/>
        <v/>
      </c>
      <c r="BCE116" s="3" t="str">
        <f t="shared" si="660"/>
        <v/>
      </c>
      <c r="BCJ116" s="3" t="str">
        <f t="shared" si="661"/>
        <v/>
      </c>
      <c r="BCO116" s="3" t="str">
        <f t="shared" si="662"/>
        <v/>
      </c>
      <c r="BCT116" s="3" t="str">
        <f t="shared" si="663"/>
        <v/>
      </c>
      <c r="BCY116" s="3" t="str">
        <f t="shared" si="664"/>
        <v/>
      </c>
      <c r="BDD116" s="3" t="str">
        <f t="shared" si="665"/>
        <v/>
      </c>
      <c r="BDI116" s="3" t="str">
        <f t="shared" si="666"/>
        <v/>
      </c>
      <c r="BDN116" s="3" t="str">
        <f t="shared" si="667"/>
        <v/>
      </c>
      <c r="BDS116" s="3" t="str">
        <f t="shared" si="668"/>
        <v/>
      </c>
      <c r="BDX116" s="3" t="str">
        <f t="shared" si="669"/>
        <v/>
      </c>
      <c r="BDZ116" s="6">
        <v>33144</v>
      </c>
      <c r="BEA116" s="1">
        <v>2.125</v>
      </c>
      <c r="BEB116" s="1">
        <v>16887400</v>
      </c>
      <c r="BEC116" s="3">
        <f t="shared" si="670"/>
        <v>35885725</v>
      </c>
      <c r="BEH116" s="3" t="str">
        <f t="shared" si="671"/>
        <v/>
      </c>
      <c r="BEM116" s="3" t="str">
        <f t="shared" si="672"/>
        <v/>
      </c>
      <c r="BER116" s="3" t="str">
        <f t="shared" si="673"/>
        <v/>
      </c>
      <c r="BET116" s="6">
        <v>33144</v>
      </c>
      <c r="BEU116" s="1">
        <v>1.5556000000000001</v>
      </c>
      <c r="BEV116" s="1">
        <v>47730600</v>
      </c>
      <c r="BEW116" s="3">
        <f t="shared" si="674"/>
        <v>74249721.359999999</v>
      </c>
      <c r="BEY116" s="6">
        <v>33144</v>
      </c>
      <c r="BEZ116" s="1">
        <v>0.70369999999999999</v>
      </c>
      <c r="BFA116" s="1">
        <v>477900</v>
      </c>
      <c r="BFB116" s="3">
        <f t="shared" si="675"/>
        <v>336298.23</v>
      </c>
      <c r="BFG116" s="3" t="str">
        <f t="shared" si="676"/>
        <v/>
      </c>
      <c r="BFL116" s="3" t="str">
        <f t="shared" si="677"/>
        <v/>
      </c>
      <c r="BFQ116" s="3" t="str">
        <f t="shared" si="678"/>
        <v/>
      </c>
      <c r="BFS116" s="6">
        <v>33144</v>
      </c>
      <c r="BFT116" s="1">
        <v>0.70620000000000005</v>
      </c>
      <c r="BFU116" s="1">
        <v>16852400</v>
      </c>
      <c r="BFV116" s="3">
        <f t="shared" si="679"/>
        <v>11901164.880000001</v>
      </c>
      <c r="BGA116" s="3" t="str">
        <f t="shared" si="680"/>
        <v/>
      </c>
      <c r="BGF116" s="3" t="str">
        <f t="shared" si="681"/>
        <v/>
      </c>
      <c r="BGK116" s="3" t="str">
        <f t="shared" si="682"/>
        <v/>
      </c>
      <c r="BGM116" s="6">
        <v>33144</v>
      </c>
      <c r="BGN116" s="1">
        <v>4.375</v>
      </c>
      <c r="BGO116" s="1">
        <v>3905600</v>
      </c>
      <c r="BGP116" s="3">
        <f t="shared" si="683"/>
        <v>17087000</v>
      </c>
      <c r="BGR116" s="6">
        <v>33144</v>
      </c>
      <c r="BGS116" s="1">
        <v>0.86460000000000004</v>
      </c>
      <c r="BGT116" s="1">
        <v>7999200</v>
      </c>
      <c r="BGU116" s="3">
        <f t="shared" si="684"/>
        <v>6916108.3200000003</v>
      </c>
      <c r="BGZ116" s="3" t="str">
        <f t="shared" si="685"/>
        <v/>
      </c>
      <c r="BHE116" s="3" t="str">
        <f t="shared" si="686"/>
        <v/>
      </c>
      <c r="BHJ116" s="3" t="str">
        <f t="shared" si="687"/>
        <v/>
      </c>
      <c r="BHO116" s="3" t="str">
        <f t="shared" si="688"/>
        <v/>
      </c>
      <c r="BHQ116" s="6">
        <v>33144</v>
      </c>
      <c r="BHR116" s="1">
        <v>1.4967999999999999</v>
      </c>
      <c r="BHS116" s="1">
        <v>58382400</v>
      </c>
      <c r="BHT116" s="3">
        <f t="shared" si="689"/>
        <v>87386776.319999993</v>
      </c>
      <c r="BHV116" s="6">
        <v>33144</v>
      </c>
      <c r="BHW116" s="1">
        <v>1.7570000000000001</v>
      </c>
      <c r="BHX116" s="1">
        <v>18504360</v>
      </c>
      <c r="BHY116" s="3">
        <f t="shared" si="690"/>
        <v>32512160.520000003</v>
      </c>
      <c r="BID116" s="3" t="str">
        <f t="shared" si="691"/>
        <v/>
      </c>
      <c r="BII116" s="3" t="str">
        <f t="shared" si="692"/>
        <v/>
      </c>
      <c r="BIK116" s="6">
        <v>33144</v>
      </c>
      <c r="BIL116" s="1">
        <v>1.125</v>
      </c>
      <c r="BIM116" s="1">
        <v>37981200</v>
      </c>
      <c r="BIN116" s="3">
        <f t="shared" si="693"/>
        <v>42728850</v>
      </c>
      <c r="BIP116" s="6">
        <v>33144</v>
      </c>
      <c r="BIQ116" s="1">
        <v>1.7593000000000001</v>
      </c>
      <c r="BIR116" s="1">
        <v>279274500</v>
      </c>
      <c r="BIS116" s="3">
        <f t="shared" si="694"/>
        <v>491327627.85000002</v>
      </c>
      <c r="BIU116" s="6">
        <v>33144</v>
      </c>
      <c r="BIV116" s="1">
        <v>3.8889</v>
      </c>
      <c r="BIW116" s="1">
        <v>72543150</v>
      </c>
      <c r="BIX116" s="3">
        <f t="shared" si="695"/>
        <v>282113056.03500003</v>
      </c>
      <c r="BJC116" s="3" t="str">
        <f t="shared" si="696"/>
        <v/>
      </c>
      <c r="BJH116" s="3" t="str">
        <f t="shared" si="697"/>
        <v/>
      </c>
      <c r="BJM116" s="3" t="str">
        <f t="shared" si="698"/>
        <v/>
      </c>
      <c r="BJR116" s="3" t="str">
        <f t="shared" si="699"/>
        <v/>
      </c>
      <c r="BJT116" s="6">
        <v>33144</v>
      </c>
      <c r="BJU116" s="1">
        <v>2.5625</v>
      </c>
      <c r="BJV116" s="1">
        <v>55185800</v>
      </c>
      <c r="BJW116" s="3">
        <f t="shared" si="700"/>
        <v>141413612.5</v>
      </c>
      <c r="BKB116" s="3" t="str">
        <f t="shared" si="701"/>
        <v/>
      </c>
      <c r="BKG116" s="3" t="str">
        <f t="shared" si="702"/>
        <v/>
      </c>
      <c r="BKI116" s="6">
        <v>33144</v>
      </c>
      <c r="BKJ116" s="1">
        <v>0.51559999999999995</v>
      </c>
      <c r="BKK116" s="1">
        <v>60526400</v>
      </c>
      <c r="BKL116" s="3">
        <f t="shared" si="703"/>
        <v>31207411.839999996</v>
      </c>
      <c r="BKQ116" s="3" t="str">
        <f t="shared" si="704"/>
        <v/>
      </c>
      <c r="BKV116" s="3" t="str">
        <f t="shared" si="705"/>
        <v/>
      </c>
      <c r="BKX116" s="6">
        <v>33144</v>
      </c>
      <c r="BKY116" s="1">
        <v>8.4689999999999994</v>
      </c>
      <c r="BKZ116" s="1">
        <v>22705200</v>
      </c>
      <c r="BLA116" s="3">
        <f t="shared" si="706"/>
        <v>192290338.79999998</v>
      </c>
      <c r="BLC116" s="6">
        <v>33144</v>
      </c>
      <c r="BLD116" s="1">
        <v>1.9062999999999999</v>
      </c>
      <c r="BLE116" s="1">
        <v>19017200</v>
      </c>
      <c r="BLF116" s="3">
        <f t="shared" si="707"/>
        <v>36252488.359999999</v>
      </c>
      <c r="BLK116" s="3" t="str">
        <f t="shared" si="708"/>
        <v/>
      </c>
      <c r="BLM116" s="6">
        <v>33144</v>
      </c>
      <c r="BLN116" s="1">
        <v>1.0625</v>
      </c>
      <c r="BLO116" s="1">
        <v>67770000</v>
      </c>
      <c r="BLP116" s="3">
        <f t="shared" si="709"/>
        <v>72005625</v>
      </c>
      <c r="BLR116" s="6">
        <v>33144</v>
      </c>
      <c r="BLS116" s="1">
        <v>1.4843999999999999</v>
      </c>
      <c r="BLT116" s="1">
        <v>32328000</v>
      </c>
      <c r="BLU116" s="3">
        <f t="shared" si="710"/>
        <v>47987683.199999996</v>
      </c>
      <c r="BLZ116" s="3" t="str">
        <f t="shared" si="711"/>
        <v/>
      </c>
      <c r="BME116" s="3" t="str">
        <f t="shared" si="712"/>
        <v/>
      </c>
      <c r="BMJ116" s="3" t="str">
        <f t="shared" si="713"/>
        <v/>
      </c>
      <c r="BML116" s="6">
        <v>33144</v>
      </c>
      <c r="BMM116" s="1">
        <v>1.4931000000000001</v>
      </c>
      <c r="BMN116" s="1">
        <v>40581000</v>
      </c>
      <c r="BMO116" s="3">
        <f t="shared" si="714"/>
        <v>60591491.100000001</v>
      </c>
      <c r="BMQ116" s="6">
        <v>33144</v>
      </c>
      <c r="BMR116" s="1">
        <v>3.125</v>
      </c>
      <c r="BMS116" s="1">
        <v>17420800</v>
      </c>
      <c r="BMT116" s="3">
        <f t="shared" si="715"/>
        <v>54440000</v>
      </c>
      <c r="BMY116" s="3" t="str">
        <f t="shared" si="716"/>
        <v/>
      </c>
      <c r="BND116" s="3" t="str">
        <f t="shared" si="717"/>
        <v/>
      </c>
      <c r="BNF116" s="6">
        <v>33144</v>
      </c>
      <c r="BNG116" s="1">
        <v>21.25</v>
      </c>
      <c r="BNH116" s="1">
        <v>28128800</v>
      </c>
      <c r="BNI116" s="3">
        <f t="shared" si="718"/>
        <v>597737000</v>
      </c>
      <c r="BNN116" s="3" t="str">
        <f t="shared" si="719"/>
        <v/>
      </c>
      <c r="BNP116" s="6">
        <v>33144</v>
      </c>
      <c r="BNQ116" s="1">
        <v>0.80559999999999998</v>
      </c>
      <c r="BNR116" s="1">
        <v>24313950</v>
      </c>
      <c r="BNS116" s="3">
        <f t="shared" si="720"/>
        <v>19587318.120000001</v>
      </c>
      <c r="BNX116" s="3" t="str">
        <f t="shared" si="721"/>
        <v/>
      </c>
      <c r="BNZ116" s="6">
        <v>33144</v>
      </c>
      <c r="BOA116" s="1">
        <v>0.52339999999999998</v>
      </c>
      <c r="BOB116" s="1">
        <v>78588800</v>
      </c>
      <c r="BOC116" s="3">
        <f t="shared" si="722"/>
        <v>41133377.920000002</v>
      </c>
      <c r="BOH116" s="3" t="str">
        <f t="shared" si="723"/>
        <v/>
      </c>
      <c r="BOJ116" s="6">
        <v>33144</v>
      </c>
      <c r="BOK116" s="1">
        <v>1.4837</v>
      </c>
      <c r="BOL116" s="1">
        <v>278111200</v>
      </c>
      <c r="BOM116" s="3">
        <f t="shared" si="724"/>
        <v>412633587.44</v>
      </c>
      <c r="BOR116" s="3" t="str">
        <f t="shared" si="725"/>
        <v/>
      </c>
      <c r="BOW116" s="3" t="str">
        <f t="shared" si="726"/>
        <v/>
      </c>
      <c r="BPB116" s="3" t="str">
        <f t="shared" si="727"/>
        <v/>
      </c>
      <c r="BPG116" s="3" t="str">
        <f t="shared" si="728"/>
        <v/>
      </c>
      <c r="BPI116" s="6">
        <v>33144</v>
      </c>
      <c r="BPJ116" s="1">
        <v>0.24970000000000001</v>
      </c>
      <c r="BPK116" s="1">
        <v>94924913</v>
      </c>
      <c r="BPL116" s="3">
        <f t="shared" si="729"/>
        <v>23702750.776100002</v>
      </c>
      <c r="BPQ116" s="3" t="str">
        <f t="shared" si="730"/>
        <v/>
      </c>
      <c r="BPS116" s="6">
        <v>33144</v>
      </c>
      <c r="BPT116" s="1">
        <v>0.3594</v>
      </c>
      <c r="BPU116" s="1">
        <v>867987200</v>
      </c>
      <c r="BPV116" s="3">
        <f t="shared" si="731"/>
        <v>311954599.68000001</v>
      </c>
      <c r="BQA116" s="3" t="str">
        <f t="shared" si="732"/>
        <v/>
      </c>
      <c r="BQF116" s="3" t="str">
        <f t="shared" si="733"/>
        <v/>
      </c>
      <c r="BQK116" s="3" t="str">
        <f t="shared" si="734"/>
        <v/>
      </c>
      <c r="BQM116" s="6">
        <v>33144</v>
      </c>
      <c r="BQN116" s="1">
        <v>1.2025000000000001</v>
      </c>
      <c r="BQO116" s="1">
        <v>446141152</v>
      </c>
      <c r="BQP116" s="3">
        <f t="shared" si="735"/>
        <v>536484735.28000003</v>
      </c>
      <c r="BQU116" s="3" t="str">
        <f t="shared" si="736"/>
        <v/>
      </c>
      <c r="BQZ116" s="3" t="str">
        <f t="shared" si="737"/>
        <v/>
      </c>
      <c r="BRE116" s="3" t="str">
        <f t="shared" si="738"/>
        <v/>
      </c>
      <c r="BRG116" s="6">
        <v>33144</v>
      </c>
      <c r="BRH116" s="1">
        <v>7.8100000000000003E-2</v>
      </c>
      <c r="BRI116" s="1">
        <v>2522390400</v>
      </c>
      <c r="BRJ116" s="3">
        <f t="shared" si="739"/>
        <v>196998690.24000001</v>
      </c>
      <c r="BRL116" s="6">
        <v>33144</v>
      </c>
      <c r="BRM116" s="1">
        <v>1.0390999999999999</v>
      </c>
      <c r="BRN116" s="1">
        <v>4468544000</v>
      </c>
      <c r="BRO116" s="3">
        <f t="shared" si="740"/>
        <v>4643264070.3999996</v>
      </c>
      <c r="BRQ116" s="6">
        <v>33144</v>
      </c>
      <c r="BRR116" s="1">
        <v>0.1605</v>
      </c>
      <c r="BRS116" s="1">
        <v>4817604600</v>
      </c>
      <c r="BRT116" s="3">
        <f t="shared" si="741"/>
        <v>773225538.30000007</v>
      </c>
      <c r="BRV116" s="6">
        <v>33144</v>
      </c>
      <c r="BRW116" s="1">
        <v>18.5</v>
      </c>
      <c r="BRX116" s="1">
        <v>189856800</v>
      </c>
      <c r="BRY116" s="3">
        <f t="shared" si="742"/>
        <v>3512350800</v>
      </c>
      <c r="BSD116" s="3" t="str">
        <f t="shared" si="743"/>
        <v/>
      </c>
      <c r="BSF116" s="6">
        <v>33144</v>
      </c>
      <c r="BSG116" s="1">
        <v>1.8593999999999999</v>
      </c>
      <c r="BSH116" s="1">
        <v>97597600</v>
      </c>
      <c r="BSI116" s="3">
        <f t="shared" si="744"/>
        <v>181472977.44</v>
      </c>
      <c r="BSN116" s="3" t="str">
        <f t="shared" si="745"/>
        <v/>
      </c>
      <c r="BSS116" s="3" t="str">
        <f t="shared" si="746"/>
        <v/>
      </c>
      <c r="BSU116" s="6">
        <v>33144</v>
      </c>
      <c r="BSV116" s="1">
        <v>1.0357000000000001</v>
      </c>
      <c r="BSW116" s="1">
        <v>2372955200</v>
      </c>
      <c r="BSX116" s="3">
        <f t="shared" si="747"/>
        <v>2457669700.6400003</v>
      </c>
    </row>
    <row r="117" spans="5:1020 1025:1870" x14ac:dyDescent="0.2">
      <c r="E117" s="3" t="str">
        <f t="shared" si="374"/>
        <v/>
      </c>
      <c r="J117" s="3" t="str">
        <f t="shared" si="375"/>
        <v/>
      </c>
      <c r="O117" s="3" t="str">
        <f t="shared" si="376"/>
        <v/>
      </c>
      <c r="T117" s="3" t="str">
        <f t="shared" si="377"/>
        <v/>
      </c>
      <c r="Y117" s="3" t="str">
        <f t="shared" si="378"/>
        <v/>
      </c>
      <c r="AD117" s="3" t="str">
        <f t="shared" si="379"/>
        <v/>
      </c>
      <c r="AI117" s="3" t="str">
        <f t="shared" si="380"/>
        <v/>
      </c>
      <c r="AN117" s="3" t="str">
        <f t="shared" si="381"/>
        <v/>
      </c>
      <c r="AS117" s="3" t="str">
        <f t="shared" si="382"/>
        <v/>
      </c>
      <c r="AX117" s="3" t="str">
        <f t="shared" si="383"/>
        <v/>
      </c>
      <c r="BC117" s="3" t="str">
        <f t="shared" si="384"/>
        <v/>
      </c>
      <c r="BH117" s="3" t="str">
        <f t="shared" si="385"/>
        <v/>
      </c>
      <c r="BM117" s="3" t="str">
        <f t="shared" si="386"/>
        <v/>
      </c>
      <c r="BR117" s="3" t="str">
        <f t="shared" si="387"/>
        <v/>
      </c>
      <c r="BW117" s="3" t="str">
        <f t="shared" si="388"/>
        <v/>
      </c>
      <c r="CB117" s="3" t="str">
        <f t="shared" si="389"/>
        <v/>
      </c>
      <c r="CG117" s="3" t="str">
        <f t="shared" si="390"/>
        <v/>
      </c>
      <c r="CL117" s="3" t="str">
        <f t="shared" si="391"/>
        <v/>
      </c>
      <c r="CQ117" s="3" t="str">
        <f t="shared" si="392"/>
        <v/>
      </c>
      <c r="CV117" s="3" t="str">
        <f t="shared" si="393"/>
        <v/>
      </c>
      <c r="DA117" s="3" t="str">
        <f t="shared" si="394"/>
        <v/>
      </c>
      <c r="DF117" s="3" t="str">
        <f t="shared" si="395"/>
        <v/>
      </c>
      <c r="DK117" s="3" t="str">
        <f t="shared" si="396"/>
        <v/>
      </c>
      <c r="DP117" s="3" t="str">
        <f t="shared" si="397"/>
        <v/>
      </c>
      <c r="DU117" s="3" t="str">
        <f t="shared" si="398"/>
        <v/>
      </c>
      <c r="DZ117" s="3" t="str">
        <f t="shared" si="399"/>
        <v/>
      </c>
      <c r="EE117" s="3" t="str">
        <f t="shared" si="400"/>
        <v/>
      </c>
      <c r="EG117" s="6">
        <v>33053</v>
      </c>
      <c r="EH117" s="1">
        <v>1919.9996000000001</v>
      </c>
      <c r="EI117" s="1">
        <v>2070</v>
      </c>
      <c r="EJ117" s="3">
        <f t="shared" si="401"/>
        <v>3974399.1720000003</v>
      </c>
      <c r="EO117" s="3" t="str">
        <f t="shared" si="402"/>
        <v/>
      </c>
      <c r="ET117" s="3" t="str">
        <f t="shared" si="403"/>
        <v/>
      </c>
      <c r="EY117" s="3" t="str">
        <f t="shared" si="404"/>
        <v/>
      </c>
      <c r="FD117" s="3" t="str">
        <f t="shared" si="405"/>
        <v/>
      </c>
      <c r="FI117" s="3" t="str">
        <f t="shared" si="406"/>
        <v/>
      </c>
      <c r="FN117" s="3" t="str">
        <f t="shared" si="407"/>
        <v/>
      </c>
      <c r="FS117" s="3" t="str">
        <f t="shared" si="408"/>
        <v/>
      </c>
      <c r="FX117" s="3" t="str">
        <f t="shared" si="409"/>
        <v/>
      </c>
      <c r="GC117" s="3" t="str">
        <f t="shared" si="410"/>
        <v/>
      </c>
      <c r="GH117" s="3" t="str">
        <f t="shared" si="411"/>
        <v/>
      </c>
      <c r="GM117" s="3" t="str">
        <f t="shared" si="412"/>
        <v/>
      </c>
      <c r="GR117" s="3" t="str">
        <f t="shared" si="413"/>
        <v/>
      </c>
      <c r="GW117" s="3" t="str">
        <f t="shared" si="414"/>
        <v/>
      </c>
      <c r="HB117" s="3" t="str">
        <f t="shared" si="415"/>
        <v/>
      </c>
      <c r="HG117" s="3" t="str">
        <f t="shared" si="416"/>
        <v/>
      </c>
      <c r="HL117" s="3" t="str">
        <f t="shared" si="417"/>
        <v/>
      </c>
      <c r="HQ117" s="3" t="str">
        <f t="shared" si="418"/>
        <v/>
      </c>
      <c r="HV117" s="3" t="str">
        <f t="shared" si="419"/>
        <v/>
      </c>
      <c r="IA117" s="3" t="str">
        <f t="shared" si="420"/>
        <v/>
      </c>
      <c r="IF117" s="3" t="str">
        <f t="shared" si="421"/>
        <v/>
      </c>
      <c r="IK117" s="3" t="str">
        <f t="shared" si="422"/>
        <v/>
      </c>
      <c r="IP117" s="3" t="str">
        <f t="shared" si="423"/>
        <v/>
      </c>
      <c r="IU117" s="3" t="str">
        <f t="shared" si="424"/>
        <v/>
      </c>
      <c r="IZ117" s="3" t="str">
        <f t="shared" si="425"/>
        <v/>
      </c>
      <c r="JE117" s="3" t="str">
        <f t="shared" si="426"/>
        <v/>
      </c>
      <c r="JJ117" s="3" t="str">
        <f t="shared" si="427"/>
        <v/>
      </c>
      <c r="JO117" s="3" t="str">
        <f t="shared" si="428"/>
        <v/>
      </c>
      <c r="JT117" s="3" t="str">
        <f t="shared" si="429"/>
        <v/>
      </c>
      <c r="JY117" s="3" t="str">
        <f t="shared" si="430"/>
        <v/>
      </c>
      <c r="KD117" s="3" t="str">
        <f t="shared" si="431"/>
        <v/>
      </c>
      <c r="KI117" s="3" t="str">
        <f t="shared" si="432"/>
        <v/>
      </c>
      <c r="KN117" s="3" t="str">
        <f t="shared" si="433"/>
        <v/>
      </c>
      <c r="KS117" s="3" t="str">
        <f t="shared" si="434"/>
        <v/>
      </c>
      <c r="KX117" s="3" t="str">
        <f t="shared" si="435"/>
        <v/>
      </c>
      <c r="LC117" s="3" t="str">
        <f t="shared" si="436"/>
        <v/>
      </c>
      <c r="LH117" s="3" t="str">
        <f t="shared" si="437"/>
        <v/>
      </c>
      <c r="LM117" s="3" t="str">
        <f t="shared" si="438"/>
        <v/>
      </c>
      <c r="LR117" s="3" t="str">
        <f t="shared" si="439"/>
        <v/>
      </c>
      <c r="LW117" s="3" t="str">
        <f t="shared" si="440"/>
        <v/>
      </c>
      <c r="MB117" s="3" t="str">
        <f t="shared" si="441"/>
        <v/>
      </c>
      <c r="MG117" s="3" t="str">
        <f t="shared" si="442"/>
        <v/>
      </c>
      <c r="ML117" s="3" t="str">
        <f t="shared" si="443"/>
        <v/>
      </c>
      <c r="MQ117" s="3" t="str">
        <f t="shared" si="444"/>
        <v/>
      </c>
      <c r="MV117" s="3" t="str">
        <f t="shared" si="445"/>
        <v/>
      </c>
      <c r="NA117" s="3" t="str">
        <f t="shared" si="446"/>
        <v/>
      </c>
      <c r="NF117" s="3" t="str">
        <f t="shared" si="447"/>
        <v/>
      </c>
      <c r="NK117" s="3" t="str">
        <f t="shared" si="448"/>
        <v/>
      </c>
      <c r="NP117" s="3" t="str">
        <f t="shared" si="449"/>
        <v/>
      </c>
      <c r="NU117" s="3" t="str">
        <f t="shared" si="450"/>
        <v/>
      </c>
      <c r="NZ117" s="3" t="str">
        <f t="shared" si="451"/>
        <v/>
      </c>
      <c r="OB117" s="6">
        <v>33053</v>
      </c>
      <c r="OC117" s="1">
        <v>6.25</v>
      </c>
      <c r="OD117" s="1">
        <v>196700</v>
      </c>
      <c r="OE117" s="3">
        <f t="shared" si="452"/>
        <v>1229375</v>
      </c>
      <c r="OJ117" s="3" t="str">
        <f t="shared" si="453"/>
        <v/>
      </c>
      <c r="OO117" s="3" t="str">
        <f t="shared" si="454"/>
        <v/>
      </c>
      <c r="OT117" s="3" t="str">
        <f t="shared" si="455"/>
        <v/>
      </c>
      <c r="OY117" s="3" t="str">
        <f t="shared" si="456"/>
        <v/>
      </c>
      <c r="PD117" s="3" t="str">
        <f t="shared" si="457"/>
        <v/>
      </c>
      <c r="PI117" s="3" t="str">
        <f t="shared" si="458"/>
        <v/>
      </c>
      <c r="PN117" s="3" t="str">
        <f t="shared" si="459"/>
        <v/>
      </c>
      <c r="PS117" s="3" t="str">
        <f t="shared" si="460"/>
        <v/>
      </c>
      <c r="PX117" s="3" t="str">
        <f t="shared" si="461"/>
        <v/>
      </c>
      <c r="QC117" s="3" t="str">
        <f t="shared" si="462"/>
        <v/>
      </c>
      <c r="QE117" s="6">
        <v>33053</v>
      </c>
      <c r="QF117" s="1">
        <v>3.25</v>
      </c>
      <c r="QG117" s="1">
        <v>128100</v>
      </c>
      <c r="QH117" s="3">
        <f t="shared" si="463"/>
        <v>416325</v>
      </c>
      <c r="QM117" s="3" t="str">
        <f t="shared" si="464"/>
        <v/>
      </c>
      <c r="QR117" s="3" t="str">
        <f t="shared" si="465"/>
        <v/>
      </c>
      <c r="QW117" s="3" t="str">
        <f t="shared" si="466"/>
        <v/>
      </c>
      <c r="RB117" s="3" t="str">
        <f t="shared" si="467"/>
        <v/>
      </c>
      <c r="RG117" s="3" t="str">
        <f t="shared" si="468"/>
        <v/>
      </c>
      <c r="RL117" s="3" t="str">
        <f t="shared" si="469"/>
        <v/>
      </c>
      <c r="RQ117" s="3" t="str">
        <f t="shared" si="470"/>
        <v/>
      </c>
      <c r="RV117" s="3" t="str">
        <f t="shared" si="471"/>
        <v/>
      </c>
      <c r="SA117" s="3" t="str">
        <f t="shared" si="472"/>
        <v/>
      </c>
      <c r="SF117" s="3" t="str">
        <f t="shared" si="473"/>
        <v/>
      </c>
      <c r="SK117" s="3" t="str">
        <f t="shared" si="474"/>
        <v/>
      </c>
      <c r="SP117" s="3" t="str">
        <f t="shared" si="475"/>
        <v/>
      </c>
      <c r="SU117" s="3" t="str">
        <f t="shared" si="476"/>
        <v/>
      </c>
      <c r="SZ117" s="3" t="str">
        <f t="shared" si="477"/>
        <v/>
      </c>
      <c r="TE117" s="3" t="str">
        <f t="shared" si="478"/>
        <v/>
      </c>
      <c r="TJ117" s="3" t="str">
        <f t="shared" si="479"/>
        <v/>
      </c>
      <c r="TO117" s="3" t="str">
        <f t="shared" si="480"/>
        <v/>
      </c>
      <c r="TT117" s="3" t="str">
        <f t="shared" si="481"/>
        <v/>
      </c>
      <c r="TY117" s="3" t="str">
        <f t="shared" si="482"/>
        <v/>
      </c>
      <c r="UD117" s="3" t="str">
        <f t="shared" si="483"/>
        <v/>
      </c>
      <c r="UI117" s="3" t="str">
        <f t="shared" si="484"/>
        <v/>
      </c>
      <c r="UN117" s="3" t="str">
        <f t="shared" si="485"/>
        <v/>
      </c>
      <c r="US117" s="3" t="str">
        <f t="shared" si="486"/>
        <v/>
      </c>
      <c r="UX117" s="3" t="str">
        <f t="shared" si="487"/>
        <v/>
      </c>
      <c r="VC117" s="3" t="str">
        <f t="shared" si="488"/>
        <v/>
      </c>
      <c r="VH117" s="3" t="str">
        <f t="shared" si="489"/>
        <v/>
      </c>
      <c r="VM117" s="3" t="str">
        <f t="shared" si="490"/>
        <v/>
      </c>
      <c r="VO117" s="6"/>
      <c r="VR117" s="3" t="str">
        <f t="shared" si="491"/>
        <v/>
      </c>
      <c r="VW117" s="3" t="str">
        <f t="shared" si="492"/>
        <v/>
      </c>
      <c r="WB117" s="3" t="str">
        <f t="shared" si="493"/>
        <v/>
      </c>
      <c r="WG117" s="3" t="str">
        <f t="shared" si="494"/>
        <v/>
      </c>
      <c r="WL117" s="3" t="str">
        <f t="shared" si="495"/>
        <v/>
      </c>
      <c r="WQ117" s="3" t="str">
        <f t="shared" si="496"/>
        <v/>
      </c>
      <c r="WV117" s="3" t="str">
        <f t="shared" si="497"/>
        <v/>
      </c>
      <c r="XA117" s="3" t="str">
        <f t="shared" si="498"/>
        <v/>
      </c>
      <c r="XF117" s="3" t="str">
        <f t="shared" si="499"/>
        <v/>
      </c>
      <c r="XK117" s="3" t="str">
        <f t="shared" si="500"/>
        <v/>
      </c>
      <c r="XP117" s="3" t="str">
        <f t="shared" si="501"/>
        <v/>
      </c>
      <c r="XU117" s="3" t="str">
        <f t="shared" si="502"/>
        <v/>
      </c>
      <c r="XZ117" s="3" t="str">
        <f t="shared" si="503"/>
        <v/>
      </c>
      <c r="YE117" s="3" t="str">
        <f t="shared" si="504"/>
        <v/>
      </c>
      <c r="YJ117" s="3" t="str">
        <f t="shared" si="505"/>
        <v/>
      </c>
      <c r="YO117" s="3" t="str">
        <f t="shared" si="506"/>
        <v/>
      </c>
      <c r="YT117" s="3" t="str">
        <f t="shared" si="507"/>
        <v/>
      </c>
      <c r="YY117" s="3" t="str">
        <f t="shared" si="508"/>
        <v/>
      </c>
      <c r="ZD117" s="3" t="str">
        <f t="shared" si="509"/>
        <v/>
      </c>
      <c r="ZI117" s="3" t="str">
        <f t="shared" si="510"/>
        <v/>
      </c>
      <c r="ZN117" s="3" t="str">
        <f t="shared" si="511"/>
        <v/>
      </c>
      <c r="ZS117" s="3" t="str">
        <f t="shared" si="512"/>
        <v/>
      </c>
      <c r="ZX117" s="3" t="str">
        <f t="shared" si="513"/>
        <v/>
      </c>
      <c r="AAC117" s="3" t="str">
        <f t="shared" si="514"/>
        <v/>
      </c>
      <c r="AAH117" s="3" t="str">
        <f t="shared" si="515"/>
        <v/>
      </c>
      <c r="AAM117" s="3" t="str">
        <f t="shared" si="516"/>
        <v/>
      </c>
      <c r="AAR117" s="3" t="str">
        <f t="shared" si="517"/>
        <v/>
      </c>
      <c r="AAW117" s="3" t="str">
        <f t="shared" si="518"/>
        <v/>
      </c>
      <c r="ABB117" s="3" t="str">
        <f t="shared" si="519"/>
        <v/>
      </c>
      <c r="ABG117" s="3" t="str">
        <f t="shared" si="520"/>
        <v/>
      </c>
      <c r="ABL117" s="3" t="str">
        <f t="shared" si="521"/>
        <v/>
      </c>
      <c r="ABQ117" s="3" t="str">
        <f t="shared" si="522"/>
        <v/>
      </c>
      <c r="ABV117" s="3" t="str">
        <f t="shared" si="523"/>
        <v/>
      </c>
      <c r="ACA117" s="3" t="str">
        <f t="shared" si="524"/>
        <v/>
      </c>
      <c r="ACF117" s="3" t="str">
        <f t="shared" si="525"/>
        <v/>
      </c>
      <c r="ACK117" s="3" t="str">
        <f t="shared" si="526"/>
        <v/>
      </c>
      <c r="ACP117" s="3" t="str">
        <f t="shared" si="527"/>
        <v/>
      </c>
      <c r="ACU117" s="3" t="str">
        <f t="shared" si="528"/>
        <v/>
      </c>
      <c r="ACZ117" s="3" t="str">
        <f t="shared" si="529"/>
        <v/>
      </c>
      <c r="ADB117" s="6">
        <v>33053</v>
      </c>
      <c r="ADC117" s="1">
        <v>8</v>
      </c>
      <c r="ADD117" s="1">
        <v>2379800</v>
      </c>
      <c r="ADE117" s="3">
        <f t="shared" si="530"/>
        <v>19038400</v>
      </c>
      <c r="ADJ117" s="3" t="str">
        <f t="shared" si="531"/>
        <v/>
      </c>
      <c r="ADO117" s="3" t="str">
        <f t="shared" si="532"/>
        <v/>
      </c>
      <c r="ADT117" s="3" t="str">
        <f t="shared" si="533"/>
        <v/>
      </c>
      <c r="ADY117" s="3" t="str">
        <f t="shared" si="534"/>
        <v/>
      </c>
      <c r="AED117" s="3" t="str">
        <f t="shared" si="535"/>
        <v/>
      </c>
      <c r="AEI117" s="3" t="str">
        <f t="shared" si="536"/>
        <v/>
      </c>
      <c r="AEN117" s="3" t="str">
        <f t="shared" si="537"/>
        <v/>
      </c>
      <c r="AES117" s="3" t="str">
        <f t="shared" si="538"/>
        <v/>
      </c>
      <c r="AEX117" s="3" t="str">
        <f t="shared" si="539"/>
        <v/>
      </c>
      <c r="AFC117" s="3" t="str">
        <f t="shared" si="540"/>
        <v/>
      </c>
      <c r="AFH117" s="3" t="str">
        <f t="shared" si="541"/>
        <v/>
      </c>
      <c r="AFM117" s="3" t="str">
        <f t="shared" si="542"/>
        <v/>
      </c>
      <c r="AFR117" s="3" t="str">
        <f t="shared" si="543"/>
        <v/>
      </c>
      <c r="AFW117" s="3" t="str">
        <f t="shared" si="544"/>
        <v/>
      </c>
      <c r="AGB117" s="3" t="str">
        <f t="shared" si="545"/>
        <v/>
      </c>
      <c r="AGG117" s="3" t="str">
        <f t="shared" si="546"/>
        <v/>
      </c>
      <c r="AGL117" s="3" t="str">
        <f t="shared" si="547"/>
        <v/>
      </c>
      <c r="AGQ117" s="3" t="str">
        <f t="shared" si="548"/>
        <v/>
      </c>
      <c r="AGV117" s="3" t="str">
        <f t="shared" si="549"/>
        <v/>
      </c>
      <c r="AHA117" s="3" t="str">
        <f t="shared" si="550"/>
        <v/>
      </c>
      <c r="AHF117" s="3" t="str">
        <f t="shared" si="551"/>
        <v/>
      </c>
      <c r="AHK117" s="3" t="str">
        <f t="shared" si="552"/>
        <v/>
      </c>
      <c r="AHP117" s="3" t="str">
        <f t="shared" si="553"/>
        <v/>
      </c>
      <c r="AHU117" s="3" t="str">
        <f t="shared" si="554"/>
        <v/>
      </c>
      <c r="AHZ117" s="3" t="str">
        <f t="shared" si="555"/>
        <v/>
      </c>
      <c r="AIE117" s="3" t="str">
        <f t="shared" si="556"/>
        <v/>
      </c>
      <c r="AIJ117" s="3" t="str">
        <f t="shared" si="557"/>
        <v/>
      </c>
      <c r="AIO117" s="3" t="str">
        <f t="shared" si="558"/>
        <v/>
      </c>
      <c r="AIT117" s="3" t="str">
        <f t="shared" si="559"/>
        <v/>
      </c>
      <c r="AIY117" s="3" t="str">
        <f t="shared" si="560"/>
        <v/>
      </c>
      <c r="AJD117" s="3" t="str">
        <f t="shared" si="561"/>
        <v/>
      </c>
      <c r="AJI117" s="3" t="str">
        <f t="shared" si="562"/>
        <v/>
      </c>
      <c r="AJN117" s="3" t="str">
        <f t="shared" si="563"/>
        <v/>
      </c>
      <c r="AJS117" s="3" t="str">
        <f t="shared" si="564"/>
        <v/>
      </c>
      <c r="AJX117" s="3" t="str">
        <f t="shared" si="565"/>
        <v/>
      </c>
      <c r="AKC117" s="3" t="str">
        <f t="shared" si="566"/>
        <v/>
      </c>
      <c r="AKH117" s="3" t="str">
        <f t="shared" si="567"/>
        <v/>
      </c>
      <c r="AKM117" s="3" t="str">
        <f t="shared" si="568"/>
        <v/>
      </c>
      <c r="AKR117" s="3" t="str">
        <f t="shared" si="569"/>
        <v/>
      </c>
      <c r="AKW117" s="3" t="str">
        <f t="shared" si="570"/>
        <v/>
      </c>
      <c r="ALB117" s="3" t="str">
        <f t="shared" si="571"/>
        <v/>
      </c>
      <c r="ALG117" s="3" t="str">
        <f t="shared" si="572"/>
        <v/>
      </c>
      <c r="ALL117" s="3" t="str">
        <f t="shared" si="573"/>
        <v/>
      </c>
      <c r="ALQ117" s="3" t="str">
        <f t="shared" si="574"/>
        <v/>
      </c>
      <c r="ALV117" s="3" t="str">
        <f t="shared" si="575"/>
        <v/>
      </c>
      <c r="AMA117" s="3" t="str">
        <f t="shared" si="576"/>
        <v/>
      </c>
      <c r="AMF117" s="3" t="str">
        <f t="shared" si="577"/>
        <v/>
      </c>
      <c r="AMK117" s="3" t="str">
        <f t="shared" si="578"/>
        <v/>
      </c>
      <c r="AMP117" s="3" t="str">
        <f t="shared" si="579"/>
        <v/>
      </c>
      <c r="AMU117" s="3" t="str">
        <f t="shared" si="580"/>
        <v/>
      </c>
      <c r="AMZ117" s="3" t="str">
        <f t="shared" si="581"/>
        <v/>
      </c>
      <c r="ANB117" s="6">
        <v>33053</v>
      </c>
      <c r="ANC117" s="1">
        <v>1.125</v>
      </c>
      <c r="AND117" s="1">
        <v>183600</v>
      </c>
      <c r="ANE117" s="3">
        <f t="shared" si="582"/>
        <v>206550</v>
      </c>
      <c r="ANJ117" s="3" t="str">
        <f t="shared" si="583"/>
        <v/>
      </c>
      <c r="ANO117" s="3" t="str">
        <f t="shared" si="584"/>
        <v/>
      </c>
      <c r="ANT117" s="3" t="str">
        <f t="shared" si="585"/>
        <v/>
      </c>
      <c r="ANY117" s="3" t="str">
        <f t="shared" si="586"/>
        <v/>
      </c>
      <c r="AOD117" s="3" t="str">
        <f t="shared" si="587"/>
        <v/>
      </c>
      <c r="AOI117" s="3" t="str">
        <f t="shared" si="588"/>
        <v/>
      </c>
      <c r="AOK117" s="6">
        <v>33053</v>
      </c>
      <c r="AOL117" s="1">
        <v>500</v>
      </c>
      <c r="AOM117" s="1">
        <v>49301</v>
      </c>
      <c r="AON117" s="3">
        <f t="shared" si="589"/>
        <v>24650500</v>
      </c>
      <c r="AOS117" s="3" t="str">
        <f t="shared" si="590"/>
        <v/>
      </c>
      <c r="AOX117" s="3" t="str">
        <f t="shared" si="591"/>
        <v/>
      </c>
      <c r="APC117" s="3" t="str">
        <f t="shared" si="592"/>
        <v/>
      </c>
      <c r="APH117" s="3" t="str">
        <f t="shared" si="593"/>
        <v/>
      </c>
      <c r="APM117" s="3" t="str">
        <f t="shared" si="594"/>
        <v/>
      </c>
      <c r="APR117" s="3" t="str">
        <f t="shared" si="595"/>
        <v/>
      </c>
      <c r="APW117" s="3" t="str">
        <f t="shared" si="596"/>
        <v/>
      </c>
      <c r="AQB117" s="3" t="str">
        <f t="shared" si="597"/>
        <v/>
      </c>
      <c r="AQG117" s="3" t="str">
        <f t="shared" si="598"/>
        <v/>
      </c>
      <c r="AQL117" s="3" t="str">
        <f t="shared" si="599"/>
        <v/>
      </c>
      <c r="AQQ117" s="3" t="str">
        <f t="shared" si="600"/>
        <v/>
      </c>
      <c r="AQV117" s="3" t="str">
        <f t="shared" si="601"/>
        <v/>
      </c>
      <c r="ARA117" s="3" t="str">
        <f t="shared" si="602"/>
        <v/>
      </c>
      <c r="ARF117" s="3" t="str">
        <f t="shared" si="603"/>
        <v/>
      </c>
      <c r="ARK117" s="3" t="str">
        <f t="shared" si="604"/>
        <v/>
      </c>
      <c r="ARP117" s="3" t="str">
        <f t="shared" si="605"/>
        <v/>
      </c>
      <c r="ARU117" s="3" t="str">
        <f t="shared" si="606"/>
        <v/>
      </c>
      <c r="ARZ117" s="3" t="str">
        <f t="shared" si="607"/>
        <v/>
      </c>
      <c r="ASE117" s="3" t="str">
        <f t="shared" si="608"/>
        <v/>
      </c>
      <c r="ASJ117" s="3" t="str">
        <f t="shared" si="609"/>
        <v/>
      </c>
      <c r="ASO117" s="3" t="str">
        <f t="shared" si="610"/>
        <v/>
      </c>
      <c r="AST117" s="3" t="str">
        <f t="shared" si="611"/>
        <v/>
      </c>
      <c r="ASY117" s="3" t="str">
        <f t="shared" si="612"/>
        <v/>
      </c>
      <c r="ATD117" s="3" t="str">
        <f t="shared" si="613"/>
        <v/>
      </c>
      <c r="ATI117" s="3" t="str">
        <f t="shared" si="614"/>
        <v/>
      </c>
      <c r="ATN117" s="3" t="str">
        <f t="shared" si="615"/>
        <v/>
      </c>
      <c r="ATS117" s="3" t="str">
        <f t="shared" si="616"/>
        <v/>
      </c>
      <c r="ATX117" s="3" t="str">
        <f t="shared" si="617"/>
        <v/>
      </c>
      <c r="ATZ117" s="6">
        <v>33053</v>
      </c>
      <c r="AUA117" s="1">
        <v>3.9792000000000001</v>
      </c>
      <c r="AUB117" s="1">
        <v>332400</v>
      </c>
      <c r="AUC117" s="3">
        <f t="shared" si="618"/>
        <v>1322686.08</v>
      </c>
      <c r="AUH117" s="3" t="str">
        <f t="shared" si="619"/>
        <v/>
      </c>
      <c r="AUM117" s="3" t="str">
        <f t="shared" si="620"/>
        <v/>
      </c>
      <c r="AUR117" s="3" t="str">
        <f t="shared" si="621"/>
        <v/>
      </c>
      <c r="AUW117" s="3" t="str">
        <f t="shared" si="622"/>
        <v/>
      </c>
      <c r="AVB117" s="3" t="str">
        <f t="shared" si="623"/>
        <v/>
      </c>
      <c r="AVG117" s="3" t="str">
        <f t="shared" si="624"/>
        <v/>
      </c>
      <c r="AVL117" s="3" t="str">
        <f t="shared" si="625"/>
        <v/>
      </c>
      <c r="AVQ117" s="3" t="str">
        <f t="shared" si="626"/>
        <v/>
      </c>
      <c r="AVV117" s="3" t="str">
        <f t="shared" si="627"/>
        <v/>
      </c>
      <c r="AWA117" s="3" t="str">
        <f t="shared" si="628"/>
        <v/>
      </c>
      <c r="AWF117" s="3" t="str">
        <f t="shared" si="629"/>
        <v/>
      </c>
      <c r="AWK117" s="3" t="str">
        <f t="shared" si="630"/>
        <v/>
      </c>
      <c r="AWP117" s="3" t="str">
        <f t="shared" si="631"/>
        <v/>
      </c>
      <c r="AWU117" s="3" t="str">
        <f t="shared" si="632"/>
        <v/>
      </c>
      <c r="AWZ117" s="3" t="str">
        <f t="shared" si="633"/>
        <v/>
      </c>
      <c r="AXE117" s="3" t="str">
        <f t="shared" si="634"/>
        <v/>
      </c>
      <c r="AXJ117" s="3" t="str">
        <f t="shared" si="635"/>
        <v/>
      </c>
      <c r="AXO117" s="3" t="str">
        <f t="shared" si="636"/>
        <v/>
      </c>
      <c r="AXT117" s="3" t="str">
        <f t="shared" si="637"/>
        <v/>
      </c>
      <c r="AXY117" s="3" t="str">
        <f t="shared" si="638"/>
        <v/>
      </c>
      <c r="AYD117" s="3" t="str">
        <f t="shared" si="639"/>
        <v/>
      </c>
      <c r="AYI117" s="3" t="str">
        <f t="shared" si="640"/>
        <v/>
      </c>
      <c r="AYN117" s="3" t="str">
        <f t="shared" si="641"/>
        <v/>
      </c>
      <c r="AYP117" s="6">
        <v>33053</v>
      </c>
      <c r="AYQ117" s="1">
        <v>6.3125</v>
      </c>
      <c r="AYR117" s="1">
        <v>869200</v>
      </c>
      <c r="AYS117" s="3">
        <f t="shared" si="642"/>
        <v>5486825</v>
      </c>
      <c r="AYX117" s="3" t="str">
        <f t="shared" si="643"/>
        <v/>
      </c>
      <c r="AZC117" s="3" t="str">
        <f t="shared" si="644"/>
        <v/>
      </c>
      <c r="AZH117" s="3" t="str">
        <f t="shared" si="645"/>
        <v/>
      </c>
      <c r="AZM117" s="3" t="str">
        <f t="shared" si="646"/>
        <v/>
      </c>
      <c r="AZR117" s="3" t="str">
        <f t="shared" si="647"/>
        <v/>
      </c>
      <c r="AZW117" s="3" t="str">
        <f t="shared" si="648"/>
        <v/>
      </c>
      <c r="BAB117" s="3" t="str">
        <f t="shared" si="649"/>
        <v/>
      </c>
      <c r="BAG117" s="3" t="str">
        <f t="shared" si="650"/>
        <v/>
      </c>
      <c r="BAL117" s="3" t="str">
        <f t="shared" si="651"/>
        <v/>
      </c>
      <c r="BAQ117" s="3" t="str">
        <f t="shared" si="652"/>
        <v/>
      </c>
      <c r="BAV117" s="3" t="str">
        <f t="shared" si="653"/>
        <v/>
      </c>
      <c r="BBA117" s="3" t="str">
        <f t="shared" si="654"/>
        <v/>
      </c>
      <c r="BBF117" s="3" t="str">
        <f t="shared" si="655"/>
        <v/>
      </c>
      <c r="BBK117" s="3" t="str">
        <f t="shared" si="656"/>
        <v/>
      </c>
      <c r="BBP117" s="3" t="str">
        <f t="shared" si="657"/>
        <v/>
      </c>
      <c r="BBU117" s="3" t="str">
        <f t="shared" si="658"/>
        <v/>
      </c>
      <c r="BBZ117" s="3" t="str">
        <f t="shared" si="659"/>
        <v/>
      </c>
      <c r="BCE117" s="3" t="str">
        <f t="shared" si="660"/>
        <v/>
      </c>
      <c r="BCJ117" s="3" t="str">
        <f t="shared" si="661"/>
        <v/>
      </c>
      <c r="BCO117" s="3" t="str">
        <f t="shared" si="662"/>
        <v/>
      </c>
      <c r="BCT117" s="3" t="str">
        <f t="shared" si="663"/>
        <v/>
      </c>
      <c r="BCY117" s="3" t="str">
        <f t="shared" si="664"/>
        <v/>
      </c>
      <c r="BDD117" s="3" t="str">
        <f t="shared" si="665"/>
        <v/>
      </c>
      <c r="BDI117" s="3" t="str">
        <f t="shared" si="666"/>
        <v/>
      </c>
      <c r="BDN117" s="3" t="str">
        <f t="shared" si="667"/>
        <v/>
      </c>
      <c r="BDS117" s="3" t="str">
        <f t="shared" si="668"/>
        <v/>
      </c>
      <c r="BDX117" s="3" t="str">
        <f t="shared" si="669"/>
        <v/>
      </c>
      <c r="BDZ117" s="6">
        <v>33053</v>
      </c>
      <c r="BEA117" s="1">
        <v>2.75</v>
      </c>
      <c r="BEB117" s="1">
        <v>22524600</v>
      </c>
      <c r="BEC117" s="3">
        <f t="shared" si="670"/>
        <v>61942650</v>
      </c>
      <c r="BEH117" s="3" t="str">
        <f t="shared" si="671"/>
        <v/>
      </c>
      <c r="BEM117" s="3" t="str">
        <f t="shared" si="672"/>
        <v/>
      </c>
      <c r="BER117" s="3" t="str">
        <f t="shared" si="673"/>
        <v/>
      </c>
      <c r="BET117" s="6">
        <v>33053</v>
      </c>
      <c r="BEU117" s="1">
        <v>2.6295999999999999</v>
      </c>
      <c r="BEV117" s="1">
        <v>3585600</v>
      </c>
      <c r="BEW117" s="3">
        <f t="shared" si="674"/>
        <v>9428693.7599999998</v>
      </c>
      <c r="BEY117" s="6">
        <v>33053</v>
      </c>
      <c r="BEZ117" s="1">
        <v>0.81479999999999997</v>
      </c>
      <c r="BFA117" s="1">
        <v>564300</v>
      </c>
      <c r="BFB117" s="3">
        <f t="shared" si="675"/>
        <v>459791.63999999996</v>
      </c>
      <c r="BFG117" s="3" t="str">
        <f t="shared" si="676"/>
        <v/>
      </c>
      <c r="BFL117" s="3" t="str">
        <f t="shared" si="677"/>
        <v/>
      </c>
      <c r="BFQ117" s="3" t="str">
        <f t="shared" si="678"/>
        <v/>
      </c>
      <c r="BFS117" s="6">
        <v>33053</v>
      </c>
      <c r="BFT117" s="1">
        <v>1.1537999999999999</v>
      </c>
      <c r="BFU117" s="1">
        <v>21297800</v>
      </c>
      <c r="BFV117" s="3">
        <f t="shared" si="679"/>
        <v>24573401.639999997</v>
      </c>
      <c r="BGA117" s="3" t="str">
        <f t="shared" si="680"/>
        <v/>
      </c>
      <c r="BGF117" s="3" t="str">
        <f t="shared" si="681"/>
        <v/>
      </c>
      <c r="BGK117" s="3" t="str">
        <f t="shared" si="682"/>
        <v/>
      </c>
      <c r="BGM117" s="6">
        <v>33053</v>
      </c>
      <c r="BGN117" s="1">
        <v>5.625</v>
      </c>
      <c r="BGO117" s="1">
        <v>3576600</v>
      </c>
      <c r="BGP117" s="3">
        <f t="shared" si="683"/>
        <v>20118375</v>
      </c>
      <c r="BGR117" s="6">
        <v>33053</v>
      </c>
      <c r="BGS117" s="1">
        <v>1.3021</v>
      </c>
      <c r="BGT117" s="1">
        <v>9195600</v>
      </c>
      <c r="BGU117" s="3">
        <f t="shared" si="684"/>
        <v>11973590.76</v>
      </c>
      <c r="BGZ117" s="3" t="str">
        <f t="shared" si="685"/>
        <v/>
      </c>
      <c r="BHE117" s="3" t="str">
        <f t="shared" si="686"/>
        <v/>
      </c>
      <c r="BHJ117" s="3" t="str">
        <f t="shared" si="687"/>
        <v/>
      </c>
      <c r="BHO117" s="3" t="str">
        <f t="shared" si="688"/>
        <v/>
      </c>
      <c r="BHQ117" s="6">
        <v>33053</v>
      </c>
      <c r="BHR117" s="1">
        <v>1.421</v>
      </c>
      <c r="BHS117" s="1">
        <v>49134400</v>
      </c>
      <c r="BHT117" s="3">
        <f t="shared" si="689"/>
        <v>69819982.400000006</v>
      </c>
      <c r="BHV117" s="6">
        <v>33053</v>
      </c>
      <c r="BHW117" s="1">
        <v>3.2879999999999998</v>
      </c>
      <c r="BHX117" s="1">
        <v>9168390</v>
      </c>
      <c r="BHY117" s="3">
        <f t="shared" si="690"/>
        <v>30145666.319999997</v>
      </c>
      <c r="BID117" s="3" t="str">
        <f t="shared" si="691"/>
        <v/>
      </c>
      <c r="BII117" s="3" t="str">
        <f t="shared" si="692"/>
        <v/>
      </c>
      <c r="BIN117" s="3" t="str">
        <f t="shared" si="693"/>
        <v/>
      </c>
      <c r="BIP117" s="6">
        <v>33053</v>
      </c>
      <c r="BIQ117" s="1">
        <v>2.1480999999999999</v>
      </c>
      <c r="BIR117" s="1">
        <v>298849500</v>
      </c>
      <c r="BIS117" s="3">
        <f t="shared" si="694"/>
        <v>641958610.94999993</v>
      </c>
      <c r="BIU117" s="6">
        <v>33053</v>
      </c>
      <c r="BIV117" s="1">
        <v>6.0556000000000001</v>
      </c>
      <c r="BIW117" s="1">
        <v>73065600</v>
      </c>
      <c r="BIX117" s="3">
        <f t="shared" si="695"/>
        <v>442456047.36000001</v>
      </c>
      <c r="BJC117" s="3" t="str">
        <f t="shared" si="696"/>
        <v/>
      </c>
      <c r="BJH117" s="3" t="str">
        <f t="shared" si="697"/>
        <v/>
      </c>
      <c r="BJM117" s="3" t="str">
        <f t="shared" si="698"/>
        <v/>
      </c>
      <c r="BJR117" s="3" t="str">
        <f t="shared" si="699"/>
        <v/>
      </c>
      <c r="BJT117" s="6">
        <v>33053</v>
      </c>
      <c r="BJU117" s="1">
        <v>4.75</v>
      </c>
      <c r="BJV117" s="1">
        <v>70550800</v>
      </c>
      <c r="BJW117" s="3">
        <f t="shared" si="700"/>
        <v>335116300</v>
      </c>
      <c r="BKB117" s="3" t="str">
        <f t="shared" si="701"/>
        <v/>
      </c>
      <c r="BKG117" s="3" t="str">
        <f t="shared" si="702"/>
        <v/>
      </c>
      <c r="BKI117" s="6">
        <v>33053</v>
      </c>
      <c r="BKJ117" s="1">
        <v>0.75780000000000003</v>
      </c>
      <c r="BKK117" s="1">
        <v>54816000</v>
      </c>
      <c r="BKL117" s="3">
        <f t="shared" si="703"/>
        <v>41539564.800000004</v>
      </c>
      <c r="BKQ117" s="3" t="str">
        <f t="shared" si="704"/>
        <v/>
      </c>
      <c r="BKV117" s="3" t="str">
        <f t="shared" si="705"/>
        <v/>
      </c>
      <c r="BKX117" s="6">
        <v>33053</v>
      </c>
      <c r="BKY117" s="1">
        <v>10.531000000000001</v>
      </c>
      <c r="BKZ117" s="1">
        <v>27652000</v>
      </c>
      <c r="BLA117" s="3">
        <f t="shared" si="706"/>
        <v>291203212</v>
      </c>
      <c r="BLC117" s="6">
        <v>33053</v>
      </c>
      <c r="BLD117" s="1">
        <v>3</v>
      </c>
      <c r="BLE117" s="1">
        <v>32408400</v>
      </c>
      <c r="BLF117" s="3">
        <f t="shared" si="707"/>
        <v>97225200</v>
      </c>
      <c r="BLK117" s="3" t="str">
        <f t="shared" si="708"/>
        <v/>
      </c>
      <c r="BLM117" s="6">
        <v>33053</v>
      </c>
      <c r="BLN117" s="1">
        <v>1.25</v>
      </c>
      <c r="BLO117" s="1">
        <v>75823200</v>
      </c>
      <c r="BLP117" s="3">
        <f t="shared" si="709"/>
        <v>94779000</v>
      </c>
      <c r="BLR117" s="6">
        <v>33053</v>
      </c>
      <c r="BLS117" s="1">
        <v>1.6093999999999999</v>
      </c>
      <c r="BLT117" s="1">
        <v>25689600</v>
      </c>
      <c r="BLU117" s="3">
        <f t="shared" si="710"/>
        <v>41344842.240000002</v>
      </c>
      <c r="BLZ117" s="3" t="str">
        <f t="shared" si="711"/>
        <v/>
      </c>
      <c r="BME117" s="3" t="str">
        <f t="shared" si="712"/>
        <v/>
      </c>
      <c r="BMJ117" s="3" t="str">
        <f t="shared" si="713"/>
        <v/>
      </c>
      <c r="BML117" s="6">
        <v>33053</v>
      </c>
      <c r="BMM117" s="1">
        <v>1.8818999999999999</v>
      </c>
      <c r="BMN117" s="1">
        <v>49827600</v>
      </c>
      <c r="BMO117" s="3">
        <f t="shared" si="714"/>
        <v>93770560.439999998</v>
      </c>
      <c r="BMQ117" s="6">
        <v>33053</v>
      </c>
      <c r="BMR117" s="1">
        <v>6.625</v>
      </c>
      <c r="BMS117" s="1">
        <v>26279200</v>
      </c>
      <c r="BMT117" s="3">
        <f t="shared" si="715"/>
        <v>174099700</v>
      </c>
      <c r="BMY117" s="3" t="str">
        <f t="shared" si="716"/>
        <v/>
      </c>
      <c r="BND117" s="3" t="str">
        <f t="shared" si="717"/>
        <v/>
      </c>
      <c r="BNF117" s="6">
        <v>33053</v>
      </c>
      <c r="BNG117" s="1">
        <v>23.25</v>
      </c>
      <c r="BNH117" s="1">
        <v>31207000</v>
      </c>
      <c r="BNI117" s="3">
        <f t="shared" si="718"/>
        <v>725562750</v>
      </c>
      <c r="BNN117" s="3" t="str">
        <f t="shared" si="719"/>
        <v/>
      </c>
      <c r="BNP117" s="6">
        <v>33053</v>
      </c>
      <c r="BNQ117" s="1">
        <v>1.3611</v>
      </c>
      <c r="BNR117" s="1">
        <v>24182100</v>
      </c>
      <c r="BNS117" s="3">
        <f t="shared" si="720"/>
        <v>32914256.309999999</v>
      </c>
      <c r="BNX117" s="3" t="str">
        <f t="shared" si="721"/>
        <v/>
      </c>
      <c r="BNZ117" s="6">
        <v>33053</v>
      </c>
      <c r="BOA117" s="1">
        <v>1.0468999999999999</v>
      </c>
      <c r="BOB117" s="1">
        <v>136875200</v>
      </c>
      <c r="BOC117" s="3">
        <f t="shared" si="722"/>
        <v>143294646.88</v>
      </c>
      <c r="BOH117" s="3" t="str">
        <f t="shared" si="723"/>
        <v/>
      </c>
      <c r="BOJ117" s="6">
        <v>33053</v>
      </c>
      <c r="BOK117" s="1">
        <v>2.0926</v>
      </c>
      <c r="BOL117" s="1">
        <v>318072000</v>
      </c>
      <c r="BOM117" s="3">
        <f t="shared" si="724"/>
        <v>665597467.20000005</v>
      </c>
      <c r="BOR117" s="3" t="str">
        <f t="shared" si="725"/>
        <v/>
      </c>
      <c r="BOW117" s="3" t="str">
        <f t="shared" si="726"/>
        <v/>
      </c>
      <c r="BPB117" s="3" t="str">
        <f t="shared" si="727"/>
        <v/>
      </c>
      <c r="BPG117" s="3" t="str">
        <f t="shared" si="728"/>
        <v/>
      </c>
      <c r="BPI117" s="6">
        <v>33053</v>
      </c>
      <c r="BPJ117" s="1">
        <v>0.3347</v>
      </c>
      <c r="BPK117" s="1">
        <v>111901500</v>
      </c>
      <c r="BPL117" s="3">
        <f t="shared" si="729"/>
        <v>37453432.049999997</v>
      </c>
      <c r="BPQ117" s="3" t="str">
        <f t="shared" si="730"/>
        <v/>
      </c>
      <c r="BPS117" s="6">
        <v>33053</v>
      </c>
      <c r="BPT117" s="1">
        <v>0.59379999999999999</v>
      </c>
      <c r="BPU117" s="1">
        <v>760185600</v>
      </c>
      <c r="BPV117" s="3">
        <f t="shared" si="731"/>
        <v>451398209.27999997</v>
      </c>
      <c r="BQA117" s="3" t="str">
        <f t="shared" si="732"/>
        <v/>
      </c>
      <c r="BQF117" s="3" t="str">
        <f t="shared" si="733"/>
        <v/>
      </c>
      <c r="BQK117" s="3" t="str">
        <f t="shared" si="734"/>
        <v/>
      </c>
      <c r="BQM117" s="6">
        <v>33053</v>
      </c>
      <c r="BQN117" s="1">
        <v>2.3258999999999999</v>
      </c>
      <c r="BQO117" s="1">
        <v>754151344</v>
      </c>
      <c r="BQP117" s="3">
        <f t="shared" si="735"/>
        <v>1754080611.0095999</v>
      </c>
      <c r="BQU117" s="3" t="str">
        <f t="shared" si="736"/>
        <v/>
      </c>
      <c r="BQZ117" s="3" t="str">
        <f t="shared" si="737"/>
        <v/>
      </c>
      <c r="BRE117" s="3" t="str">
        <f t="shared" si="738"/>
        <v/>
      </c>
      <c r="BRG117" s="6">
        <v>33053</v>
      </c>
      <c r="BRH117" s="1">
        <v>9.1999999999999998E-2</v>
      </c>
      <c r="BRI117" s="1">
        <v>1596873600</v>
      </c>
      <c r="BRJ117" s="3">
        <f t="shared" si="739"/>
        <v>146912371.19999999</v>
      </c>
      <c r="BRL117" s="6">
        <v>33053</v>
      </c>
      <c r="BRM117" s="1">
        <v>1.4687999999999999</v>
      </c>
      <c r="BRN117" s="1">
        <v>3602204800</v>
      </c>
      <c r="BRO117" s="3">
        <f t="shared" si="740"/>
        <v>5290918410.2399998</v>
      </c>
      <c r="BRQ117" s="6">
        <v>33053</v>
      </c>
      <c r="BRR117" s="1">
        <v>0.57099999999999995</v>
      </c>
      <c r="BRS117" s="1">
        <v>4285122750</v>
      </c>
      <c r="BRT117" s="3">
        <f t="shared" si="741"/>
        <v>2446805090.25</v>
      </c>
      <c r="BRV117" s="6">
        <v>33053</v>
      </c>
      <c r="BRW117" s="1">
        <v>17.593800000000002</v>
      </c>
      <c r="BRX117" s="1">
        <v>107471200</v>
      </c>
      <c r="BRY117" s="3">
        <f t="shared" si="742"/>
        <v>1890826798.5600002</v>
      </c>
      <c r="BSD117" s="3" t="str">
        <f t="shared" si="743"/>
        <v/>
      </c>
      <c r="BSF117" s="6">
        <v>33053</v>
      </c>
      <c r="BSG117" s="1">
        <v>2.7187999999999999</v>
      </c>
      <c r="BSH117" s="1">
        <v>106669600</v>
      </c>
      <c r="BSI117" s="3">
        <f t="shared" si="744"/>
        <v>290013308.47999996</v>
      </c>
      <c r="BSN117" s="3" t="str">
        <f t="shared" si="745"/>
        <v/>
      </c>
      <c r="BSS117" s="3" t="str">
        <f t="shared" si="746"/>
        <v/>
      </c>
      <c r="BSU117" s="6">
        <v>33053</v>
      </c>
      <c r="BSV117" s="1">
        <v>1.5981999999999998</v>
      </c>
      <c r="BSW117" s="1">
        <v>2927654800</v>
      </c>
      <c r="BSX117" s="3">
        <f t="shared" si="747"/>
        <v>4678977901.3599997</v>
      </c>
    </row>
    <row r="118" spans="5:1020 1025:1870" x14ac:dyDescent="0.2">
      <c r="E118" s="3" t="str">
        <f t="shared" si="374"/>
        <v/>
      </c>
      <c r="J118" s="3" t="str">
        <f t="shared" si="375"/>
        <v/>
      </c>
      <c r="O118" s="3" t="str">
        <f t="shared" si="376"/>
        <v/>
      </c>
      <c r="T118" s="3" t="str">
        <f t="shared" si="377"/>
        <v/>
      </c>
      <c r="Y118" s="3" t="str">
        <f t="shared" si="378"/>
        <v/>
      </c>
      <c r="AD118" s="3" t="str">
        <f t="shared" si="379"/>
        <v/>
      </c>
      <c r="AI118" s="3" t="str">
        <f t="shared" si="380"/>
        <v/>
      </c>
      <c r="AN118" s="3" t="str">
        <f t="shared" si="381"/>
        <v/>
      </c>
      <c r="AS118" s="3" t="str">
        <f t="shared" si="382"/>
        <v/>
      </c>
      <c r="AX118" s="3" t="str">
        <f t="shared" si="383"/>
        <v/>
      </c>
      <c r="BC118" s="3" t="str">
        <f t="shared" si="384"/>
        <v/>
      </c>
      <c r="BH118" s="3" t="str">
        <f t="shared" si="385"/>
        <v/>
      </c>
      <c r="BM118" s="3" t="str">
        <f t="shared" si="386"/>
        <v/>
      </c>
      <c r="BR118" s="3" t="str">
        <f t="shared" si="387"/>
        <v/>
      </c>
      <c r="BW118" s="3" t="str">
        <f t="shared" si="388"/>
        <v/>
      </c>
      <c r="CB118" s="3" t="str">
        <f t="shared" si="389"/>
        <v/>
      </c>
      <c r="CG118" s="3" t="str">
        <f t="shared" si="390"/>
        <v/>
      </c>
      <c r="CL118" s="3" t="str">
        <f t="shared" si="391"/>
        <v/>
      </c>
      <c r="CQ118" s="3" t="str">
        <f t="shared" si="392"/>
        <v/>
      </c>
      <c r="CV118" s="3" t="str">
        <f t="shared" si="393"/>
        <v/>
      </c>
      <c r="DA118" s="3" t="str">
        <f t="shared" si="394"/>
        <v/>
      </c>
      <c r="DF118" s="3" t="str">
        <f t="shared" si="395"/>
        <v/>
      </c>
      <c r="DK118" s="3" t="str">
        <f t="shared" si="396"/>
        <v/>
      </c>
      <c r="DP118" s="3" t="str">
        <f t="shared" si="397"/>
        <v/>
      </c>
      <c r="DU118" s="3" t="str">
        <f t="shared" si="398"/>
        <v/>
      </c>
      <c r="DZ118" s="3" t="str">
        <f t="shared" si="399"/>
        <v/>
      </c>
      <c r="EE118" s="3" t="str">
        <f t="shared" si="400"/>
        <v/>
      </c>
      <c r="EG118" s="6">
        <v>32962</v>
      </c>
      <c r="EH118" s="1">
        <v>2399.9994999999999</v>
      </c>
      <c r="EI118" s="1">
        <v>1839</v>
      </c>
      <c r="EJ118" s="3">
        <f t="shared" si="401"/>
        <v>4413599.0805000002</v>
      </c>
      <c r="EO118" s="3" t="str">
        <f t="shared" si="402"/>
        <v/>
      </c>
      <c r="ET118" s="3" t="str">
        <f t="shared" si="403"/>
        <v/>
      </c>
      <c r="EY118" s="3" t="str">
        <f t="shared" si="404"/>
        <v/>
      </c>
      <c r="FD118" s="3" t="str">
        <f t="shared" si="405"/>
        <v/>
      </c>
      <c r="FI118" s="3" t="str">
        <f t="shared" si="406"/>
        <v/>
      </c>
      <c r="FN118" s="3" t="str">
        <f t="shared" si="407"/>
        <v/>
      </c>
      <c r="FS118" s="3" t="str">
        <f t="shared" si="408"/>
        <v/>
      </c>
      <c r="FX118" s="3" t="str">
        <f t="shared" si="409"/>
        <v/>
      </c>
      <c r="GC118" s="3" t="str">
        <f t="shared" si="410"/>
        <v/>
      </c>
      <c r="GH118" s="3" t="str">
        <f t="shared" si="411"/>
        <v/>
      </c>
      <c r="GM118" s="3" t="str">
        <f t="shared" si="412"/>
        <v/>
      </c>
      <c r="GR118" s="3" t="str">
        <f t="shared" si="413"/>
        <v/>
      </c>
      <c r="GW118" s="3" t="str">
        <f t="shared" si="414"/>
        <v/>
      </c>
      <c r="HB118" s="3" t="str">
        <f t="shared" si="415"/>
        <v/>
      </c>
      <c r="HG118" s="3" t="str">
        <f t="shared" si="416"/>
        <v/>
      </c>
      <c r="HL118" s="3" t="str">
        <f t="shared" si="417"/>
        <v/>
      </c>
      <c r="HQ118" s="3" t="str">
        <f t="shared" si="418"/>
        <v/>
      </c>
      <c r="HV118" s="3" t="str">
        <f t="shared" si="419"/>
        <v/>
      </c>
      <c r="IA118" s="3" t="str">
        <f t="shared" si="420"/>
        <v/>
      </c>
      <c r="IF118" s="3" t="str">
        <f t="shared" si="421"/>
        <v/>
      </c>
      <c r="IK118" s="3" t="str">
        <f t="shared" si="422"/>
        <v/>
      </c>
      <c r="IP118" s="3" t="str">
        <f t="shared" si="423"/>
        <v/>
      </c>
      <c r="IU118" s="3" t="str">
        <f t="shared" si="424"/>
        <v/>
      </c>
      <c r="IZ118" s="3" t="str">
        <f t="shared" si="425"/>
        <v/>
      </c>
      <c r="JE118" s="3" t="str">
        <f t="shared" si="426"/>
        <v/>
      </c>
      <c r="JJ118" s="3" t="str">
        <f t="shared" si="427"/>
        <v/>
      </c>
      <c r="JO118" s="3" t="str">
        <f t="shared" si="428"/>
        <v/>
      </c>
      <c r="JT118" s="3" t="str">
        <f t="shared" si="429"/>
        <v/>
      </c>
      <c r="JY118" s="3" t="str">
        <f t="shared" si="430"/>
        <v/>
      </c>
      <c r="KD118" s="3" t="str">
        <f t="shared" si="431"/>
        <v/>
      </c>
      <c r="KI118" s="3" t="str">
        <f t="shared" si="432"/>
        <v/>
      </c>
      <c r="KN118" s="3" t="str">
        <f t="shared" si="433"/>
        <v/>
      </c>
      <c r="KS118" s="3" t="str">
        <f t="shared" si="434"/>
        <v/>
      </c>
      <c r="KX118" s="3" t="str">
        <f t="shared" si="435"/>
        <v/>
      </c>
      <c r="LC118" s="3" t="str">
        <f t="shared" si="436"/>
        <v/>
      </c>
      <c r="LH118" s="3" t="str">
        <f t="shared" si="437"/>
        <v/>
      </c>
      <c r="LM118" s="3" t="str">
        <f t="shared" si="438"/>
        <v/>
      </c>
      <c r="LR118" s="3" t="str">
        <f t="shared" si="439"/>
        <v/>
      </c>
      <c r="LW118" s="3" t="str">
        <f t="shared" si="440"/>
        <v/>
      </c>
      <c r="MB118" s="3" t="str">
        <f t="shared" si="441"/>
        <v/>
      </c>
      <c r="MG118" s="3" t="str">
        <f t="shared" si="442"/>
        <v/>
      </c>
      <c r="ML118" s="3" t="str">
        <f t="shared" si="443"/>
        <v/>
      </c>
      <c r="MQ118" s="3" t="str">
        <f t="shared" si="444"/>
        <v/>
      </c>
      <c r="MV118" s="3" t="str">
        <f t="shared" si="445"/>
        <v/>
      </c>
      <c r="NA118" s="3" t="str">
        <f t="shared" si="446"/>
        <v/>
      </c>
      <c r="NF118" s="3" t="str">
        <f t="shared" si="447"/>
        <v/>
      </c>
      <c r="NK118" s="3" t="str">
        <f t="shared" si="448"/>
        <v/>
      </c>
      <c r="NP118" s="3" t="str">
        <f t="shared" si="449"/>
        <v/>
      </c>
      <c r="NU118" s="3" t="str">
        <f t="shared" si="450"/>
        <v/>
      </c>
      <c r="NZ118" s="3" t="str">
        <f t="shared" si="451"/>
        <v/>
      </c>
      <c r="OB118" s="6">
        <v>32962</v>
      </c>
      <c r="OC118" s="1">
        <v>7.25</v>
      </c>
      <c r="OD118" s="1">
        <v>81000</v>
      </c>
      <c r="OE118" s="3">
        <f t="shared" si="452"/>
        <v>587250</v>
      </c>
      <c r="OJ118" s="3" t="str">
        <f t="shared" si="453"/>
        <v/>
      </c>
      <c r="OO118" s="3" t="str">
        <f t="shared" si="454"/>
        <v/>
      </c>
      <c r="OT118" s="3" t="str">
        <f t="shared" si="455"/>
        <v/>
      </c>
      <c r="OY118" s="3" t="str">
        <f t="shared" si="456"/>
        <v/>
      </c>
      <c r="PD118" s="3" t="str">
        <f t="shared" si="457"/>
        <v/>
      </c>
      <c r="PI118" s="3" t="str">
        <f t="shared" si="458"/>
        <v/>
      </c>
      <c r="PN118" s="3" t="str">
        <f t="shared" si="459"/>
        <v/>
      </c>
      <c r="PS118" s="3" t="str">
        <f t="shared" si="460"/>
        <v/>
      </c>
      <c r="PX118" s="3" t="str">
        <f t="shared" si="461"/>
        <v/>
      </c>
      <c r="QC118" s="3" t="str">
        <f t="shared" si="462"/>
        <v/>
      </c>
      <c r="QE118" s="6">
        <v>32962</v>
      </c>
      <c r="QF118" s="1">
        <v>3.75</v>
      </c>
      <c r="QG118" s="1">
        <v>204500</v>
      </c>
      <c r="QH118" s="3">
        <f t="shared" si="463"/>
        <v>766875</v>
      </c>
      <c r="QM118" s="3" t="str">
        <f t="shared" si="464"/>
        <v/>
      </c>
      <c r="QR118" s="3" t="str">
        <f t="shared" si="465"/>
        <v/>
      </c>
      <c r="QW118" s="3" t="str">
        <f t="shared" si="466"/>
        <v/>
      </c>
      <c r="RB118" s="3" t="str">
        <f t="shared" si="467"/>
        <v/>
      </c>
      <c r="RG118" s="3" t="str">
        <f t="shared" si="468"/>
        <v/>
      </c>
      <c r="RL118" s="3" t="str">
        <f t="shared" si="469"/>
        <v/>
      </c>
      <c r="RQ118" s="3" t="str">
        <f t="shared" si="470"/>
        <v/>
      </c>
      <c r="RV118" s="3" t="str">
        <f t="shared" si="471"/>
        <v/>
      </c>
      <c r="SA118" s="3" t="str">
        <f t="shared" si="472"/>
        <v/>
      </c>
      <c r="SF118" s="3" t="str">
        <f t="shared" si="473"/>
        <v/>
      </c>
      <c r="SK118" s="3" t="str">
        <f t="shared" si="474"/>
        <v/>
      </c>
      <c r="SP118" s="3" t="str">
        <f t="shared" si="475"/>
        <v/>
      </c>
      <c r="SU118" s="3" t="str">
        <f t="shared" si="476"/>
        <v/>
      </c>
      <c r="SZ118" s="3" t="str">
        <f t="shared" si="477"/>
        <v/>
      </c>
      <c r="TE118" s="3" t="str">
        <f t="shared" si="478"/>
        <v/>
      </c>
      <c r="TJ118" s="3" t="str">
        <f t="shared" si="479"/>
        <v/>
      </c>
      <c r="TO118" s="3" t="str">
        <f t="shared" si="480"/>
        <v/>
      </c>
      <c r="TT118" s="3" t="str">
        <f t="shared" si="481"/>
        <v/>
      </c>
      <c r="TY118" s="3" t="str">
        <f t="shared" si="482"/>
        <v/>
      </c>
      <c r="UD118" s="3" t="str">
        <f t="shared" si="483"/>
        <v/>
      </c>
      <c r="UI118" s="3" t="str">
        <f t="shared" si="484"/>
        <v/>
      </c>
      <c r="UN118" s="3" t="str">
        <f t="shared" si="485"/>
        <v/>
      </c>
      <c r="US118" s="3" t="str">
        <f t="shared" si="486"/>
        <v/>
      </c>
      <c r="UX118" s="3" t="str">
        <f t="shared" si="487"/>
        <v/>
      </c>
      <c r="VC118" s="3" t="str">
        <f t="shared" si="488"/>
        <v/>
      </c>
      <c r="VH118" s="3" t="str">
        <f t="shared" si="489"/>
        <v/>
      </c>
      <c r="VM118" s="3" t="str">
        <f t="shared" si="490"/>
        <v/>
      </c>
      <c r="VO118" s="6"/>
      <c r="VR118" s="3" t="str">
        <f t="shared" si="491"/>
        <v/>
      </c>
      <c r="VW118" s="3" t="str">
        <f t="shared" si="492"/>
        <v/>
      </c>
      <c r="WB118" s="3" t="str">
        <f t="shared" si="493"/>
        <v/>
      </c>
      <c r="WG118" s="3" t="str">
        <f t="shared" si="494"/>
        <v/>
      </c>
      <c r="WL118" s="3" t="str">
        <f t="shared" si="495"/>
        <v/>
      </c>
      <c r="WQ118" s="3" t="str">
        <f t="shared" si="496"/>
        <v/>
      </c>
      <c r="WV118" s="3" t="str">
        <f t="shared" si="497"/>
        <v/>
      </c>
      <c r="XA118" s="3" t="str">
        <f t="shared" si="498"/>
        <v/>
      </c>
      <c r="XF118" s="3" t="str">
        <f t="shared" si="499"/>
        <v/>
      </c>
      <c r="XK118" s="3" t="str">
        <f t="shared" si="500"/>
        <v/>
      </c>
      <c r="XP118" s="3" t="str">
        <f t="shared" si="501"/>
        <v/>
      </c>
      <c r="XU118" s="3" t="str">
        <f t="shared" si="502"/>
        <v/>
      </c>
      <c r="XZ118" s="3" t="str">
        <f t="shared" si="503"/>
        <v/>
      </c>
      <c r="YE118" s="3" t="str">
        <f t="shared" si="504"/>
        <v/>
      </c>
      <c r="YJ118" s="3" t="str">
        <f t="shared" si="505"/>
        <v/>
      </c>
      <c r="YO118" s="3" t="str">
        <f t="shared" si="506"/>
        <v/>
      </c>
      <c r="YT118" s="3" t="str">
        <f t="shared" si="507"/>
        <v/>
      </c>
      <c r="YY118" s="3" t="str">
        <f t="shared" si="508"/>
        <v/>
      </c>
      <c r="ZD118" s="3" t="str">
        <f t="shared" si="509"/>
        <v/>
      </c>
      <c r="ZI118" s="3" t="str">
        <f t="shared" si="510"/>
        <v/>
      </c>
      <c r="ZN118" s="3" t="str">
        <f t="shared" si="511"/>
        <v/>
      </c>
      <c r="ZS118" s="3" t="str">
        <f t="shared" si="512"/>
        <v/>
      </c>
      <c r="ZX118" s="3" t="str">
        <f t="shared" si="513"/>
        <v/>
      </c>
      <c r="AAC118" s="3" t="str">
        <f t="shared" si="514"/>
        <v/>
      </c>
      <c r="AAH118" s="3" t="str">
        <f t="shared" si="515"/>
        <v/>
      </c>
      <c r="AAM118" s="3" t="str">
        <f t="shared" si="516"/>
        <v/>
      </c>
      <c r="AAR118" s="3" t="str">
        <f t="shared" si="517"/>
        <v/>
      </c>
      <c r="AAW118" s="3" t="str">
        <f t="shared" si="518"/>
        <v/>
      </c>
      <c r="ABB118" s="3" t="str">
        <f t="shared" si="519"/>
        <v/>
      </c>
      <c r="ABG118" s="3" t="str">
        <f t="shared" si="520"/>
        <v/>
      </c>
      <c r="ABL118" s="3" t="str">
        <f t="shared" si="521"/>
        <v/>
      </c>
      <c r="ABQ118" s="3" t="str">
        <f t="shared" si="522"/>
        <v/>
      </c>
      <c r="ABV118" s="3" t="str">
        <f t="shared" si="523"/>
        <v/>
      </c>
      <c r="ACA118" s="3" t="str">
        <f t="shared" si="524"/>
        <v/>
      </c>
      <c r="ACF118" s="3" t="str">
        <f t="shared" si="525"/>
        <v/>
      </c>
      <c r="ACK118" s="3" t="str">
        <f t="shared" si="526"/>
        <v/>
      </c>
      <c r="ACP118" s="3" t="str">
        <f t="shared" si="527"/>
        <v/>
      </c>
      <c r="ACU118" s="3" t="str">
        <f t="shared" si="528"/>
        <v/>
      </c>
      <c r="ACZ118" s="3" t="str">
        <f t="shared" si="529"/>
        <v/>
      </c>
      <c r="ADB118" s="6">
        <v>32962</v>
      </c>
      <c r="ADC118" s="1">
        <v>9.25</v>
      </c>
      <c r="ADD118" s="1">
        <v>3064500</v>
      </c>
      <c r="ADE118" s="3">
        <f t="shared" si="530"/>
        <v>28346625</v>
      </c>
      <c r="ADJ118" s="3" t="str">
        <f t="shared" si="531"/>
        <v/>
      </c>
      <c r="ADO118" s="3" t="str">
        <f t="shared" si="532"/>
        <v/>
      </c>
      <c r="ADT118" s="3" t="str">
        <f t="shared" si="533"/>
        <v/>
      </c>
      <c r="ADY118" s="3" t="str">
        <f t="shared" si="534"/>
        <v/>
      </c>
      <c r="AED118" s="3" t="str">
        <f t="shared" si="535"/>
        <v/>
      </c>
      <c r="AEI118" s="3" t="str">
        <f t="shared" si="536"/>
        <v/>
      </c>
      <c r="AEN118" s="3" t="str">
        <f t="shared" si="537"/>
        <v/>
      </c>
      <c r="AES118" s="3" t="str">
        <f t="shared" si="538"/>
        <v/>
      </c>
      <c r="AEX118" s="3" t="str">
        <f t="shared" si="539"/>
        <v/>
      </c>
      <c r="AFC118" s="3" t="str">
        <f t="shared" si="540"/>
        <v/>
      </c>
      <c r="AFH118" s="3" t="str">
        <f t="shared" si="541"/>
        <v/>
      </c>
      <c r="AFM118" s="3" t="str">
        <f t="shared" si="542"/>
        <v/>
      </c>
      <c r="AFR118" s="3" t="str">
        <f t="shared" si="543"/>
        <v/>
      </c>
      <c r="AFW118" s="3" t="str">
        <f t="shared" si="544"/>
        <v/>
      </c>
      <c r="AGB118" s="3" t="str">
        <f t="shared" si="545"/>
        <v/>
      </c>
      <c r="AGG118" s="3" t="str">
        <f t="shared" si="546"/>
        <v/>
      </c>
      <c r="AGL118" s="3" t="str">
        <f t="shared" si="547"/>
        <v/>
      </c>
      <c r="AGQ118" s="3" t="str">
        <f t="shared" si="548"/>
        <v/>
      </c>
      <c r="AGV118" s="3" t="str">
        <f t="shared" si="549"/>
        <v/>
      </c>
      <c r="AHA118" s="3" t="str">
        <f t="shared" si="550"/>
        <v/>
      </c>
      <c r="AHF118" s="3" t="str">
        <f t="shared" si="551"/>
        <v/>
      </c>
      <c r="AHK118" s="3" t="str">
        <f t="shared" si="552"/>
        <v/>
      </c>
      <c r="AHP118" s="3" t="str">
        <f t="shared" si="553"/>
        <v/>
      </c>
      <c r="AHU118" s="3" t="str">
        <f t="shared" si="554"/>
        <v/>
      </c>
      <c r="AHZ118" s="3" t="str">
        <f t="shared" si="555"/>
        <v/>
      </c>
      <c r="AIE118" s="3" t="str">
        <f t="shared" si="556"/>
        <v/>
      </c>
      <c r="AIJ118" s="3" t="str">
        <f t="shared" si="557"/>
        <v/>
      </c>
      <c r="AIO118" s="3" t="str">
        <f t="shared" si="558"/>
        <v/>
      </c>
      <c r="AIT118" s="3" t="str">
        <f t="shared" si="559"/>
        <v/>
      </c>
      <c r="AIY118" s="3" t="str">
        <f t="shared" si="560"/>
        <v/>
      </c>
      <c r="AJD118" s="3" t="str">
        <f t="shared" si="561"/>
        <v/>
      </c>
      <c r="AJI118" s="3" t="str">
        <f t="shared" si="562"/>
        <v/>
      </c>
      <c r="AJN118" s="3" t="str">
        <f t="shared" si="563"/>
        <v/>
      </c>
      <c r="AJS118" s="3" t="str">
        <f t="shared" si="564"/>
        <v/>
      </c>
      <c r="AJX118" s="3" t="str">
        <f t="shared" si="565"/>
        <v/>
      </c>
      <c r="AKC118" s="3" t="str">
        <f t="shared" si="566"/>
        <v/>
      </c>
      <c r="AKH118" s="3" t="str">
        <f t="shared" si="567"/>
        <v/>
      </c>
      <c r="AKM118" s="3" t="str">
        <f t="shared" si="568"/>
        <v/>
      </c>
      <c r="AKR118" s="3" t="str">
        <f t="shared" si="569"/>
        <v/>
      </c>
      <c r="AKW118" s="3" t="str">
        <f t="shared" si="570"/>
        <v/>
      </c>
      <c r="ALB118" s="3" t="str">
        <f t="shared" si="571"/>
        <v/>
      </c>
      <c r="ALG118" s="3" t="str">
        <f t="shared" si="572"/>
        <v/>
      </c>
      <c r="ALL118" s="3" t="str">
        <f t="shared" si="573"/>
        <v/>
      </c>
      <c r="ALQ118" s="3" t="str">
        <f t="shared" si="574"/>
        <v/>
      </c>
      <c r="ALV118" s="3" t="str">
        <f t="shared" si="575"/>
        <v/>
      </c>
      <c r="AMA118" s="3" t="str">
        <f t="shared" si="576"/>
        <v/>
      </c>
      <c r="AMF118" s="3" t="str">
        <f t="shared" si="577"/>
        <v/>
      </c>
      <c r="AMK118" s="3" t="str">
        <f t="shared" si="578"/>
        <v/>
      </c>
      <c r="AMP118" s="3" t="str">
        <f t="shared" si="579"/>
        <v/>
      </c>
      <c r="AMU118" s="3" t="str">
        <f t="shared" si="580"/>
        <v/>
      </c>
      <c r="AMZ118" s="3" t="str">
        <f t="shared" si="581"/>
        <v/>
      </c>
      <c r="ANB118" s="6">
        <v>32962</v>
      </c>
      <c r="ANC118" s="1">
        <v>1.625</v>
      </c>
      <c r="AND118" s="1">
        <v>102300</v>
      </c>
      <c r="ANE118" s="3">
        <f t="shared" si="582"/>
        <v>166237.5</v>
      </c>
      <c r="ANJ118" s="3" t="str">
        <f t="shared" si="583"/>
        <v/>
      </c>
      <c r="ANO118" s="3" t="str">
        <f t="shared" si="584"/>
        <v/>
      </c>
      <c r="ANT118" s="3" t="str">
        <f t="shared" si="585"/>
        <v/>
      </c>
      <c r="ANY118" s="3" t="str">
        <f t="shared" si="586"/>
        <v/>
      </c>
      <c r="AOD118" s="3" t="str">
        <f t="shared" si="587"/>
        <v/>
      </c>
      <c r="AOI118" s="3" t="str">
        <f t="shared" si="588"/>
        <v/>
      </c>
      <c r="AOK118" s="6">
        <v>32962</v>
      </c>
      <c r="AOL118" s="1">
        <v>360</v>
      </c>
      <c r="AOM118" s="1">
        <v>33733</v>
      </c>
      <c r="AON118" s="3">
        <f t="shared" si="589"/>
        <v>12143880</v>
      </c>
      <c r="AOS118" s="3" t="str">
        <f t="shared" si="590"/>
        <v/>
      </c>
      <c r="AOX118" s="3" t="str">
        <f t="shared" si="591"/>
        <v/>
      </c>
      <c r="APC118" s="3" t="str">
        <f t="shared" si="592"/>
        <v/>
      </c>
      <c r="APH118" s="3" t="str">
        <f t="shared" si="593"/>
        <v/>
      </c>
      <c r="APM118" s="3" t="str">
        <f t="shared" si="594"/>
        <v/>
      </c>
      <c r="APR118" s="3" t="str">
        <f t="shared" si="595"/>
        <v/>
      </c>
      <c r="APW118" s="3" t="str">
        <f t="shared" si="596"/>
        <v/>
      </c>
      <c r="AQB118" s="3" t="str">
        <f t="shared" si="597"/>
        <v/>
      </c>
      <c r="AQG118" s="3" t="str">
        <f t="shared" si="598"/>
        <v/>
      </c>
      <c r="AQL118" s="3" t="str">
        <f t="shared" si="599"/>
        <v/>
      </c>
      <c r="AQQ118" s="3" t="str">
        <f t="shared" si="600"/>
        <v/>
      </c>
      <c r="AQV118" s="3" t="str">
        <f t="shared" si="601"/>
        <v/>
      </c>
      <c r="ARA118" s="3" t="str">
        <f t="shared" si="602"/>
        <v/>
      </c>
      <c r="ARF118" s="3" t="str">
        <f t="shared" si="603"/>
        <v/>
      </c>
      <c r="ARK118" s="3" t="str">
        <f t="shared" si="604"/>
        <v/>
      </c>
      <c r="ARP118" s="3" t="str">
        <f t="shared" si="605"/>
        <v/>
      </c>
      <c r="ARU118" s="3" t="str">
        <f t="shared" si="606"/>
        <v/>
      </c>
      <c r="ARZ118" s="3" t="str">
        <f t="shared" si="607"/>
        <v/>
      </c>
      <c r="ASE118" s="3" t="str">
        <f t="shared" si="608"/>
        <v/>
      </c>
      <c r="ASJ118" s="3" t="str">
        <f t="shared" si="609"/>
        <v/>
      </c>
      <c r="ASO118" s="3" t="str">
        <f t="shared" si="610"/>
        <v/>
      </c>
      <c r="AST118" s="3" t="str">
        <f t="shared" si="611"/>
        <v/>
      </c>
      <c r="ASY118" s="3" t="str">
        <f t="shared" si="612"/>
        <v/>
      </c>
      <c r="ATD118" s="3" t="str">
        <f t="shared" si="613"/>
        <v/>
      </c>
      <c r="ATI118" s="3" t="str">
        <f t="shared" si="614"/>
        <v/>
      </c>
      <c r="ATN118" s="3" t="str">
        <f t="shared" si="615"/>
        <v/>
      </c>
      <c r="ATS118" s="3" t="str">
        <f t="shared" si="616"/>
        <v/>
      </c>
      <c r="ATX118" s="3" t="str">
        <f t="shared" si="617"/>
        <v/>
      </c>
      <c r="ATZ118" s="6">
        <v>32962</v>
      </c>
      <c r="AUA118" s="1">
        <v>4.1875</v>
      </c>
      <c r="AUB118" s="1">
        <v>406200</v>
      </c>
      <c r="AUC118" s="3">
        <f t="shared" si="618"/>
        <v>1700962.5</v>
      </c>
      <c r="AUH118" s="3" t="str">
        <f t="shared" si="619"/>
        <v/>
      </c>
      <c r="AUM118" s="3" t="str">
        <f t="shared" si="620"/>
        <v/>
      </c>
      <c r="AUR118" s="3" t="str">
        <f t="shared" si="621"/>
        <v/>
      </c>
      <c r="AUW118" s="3" t="str">
        <f t="shared" si="622"/>
        <v/>
      </c>
      <c r="AVB118" s="3" t="str">
        <f t="shared" si="623"/>
        <v/>
      </c>
      <c r="AVG118" s="3" t="str">
        <f t="shared" si="624"/>
        <v/>
      </c>
      <c r="AVL118" s="3" t="str">
        <f t="shared" si="625"/>
        <v/>
      </c>
      <c r="AVQ118" s="3" t="str">
        <f t="shared" si="626"/>
        <v/>
      </c>
      <c r="AVV118" s="3" t="str">
        <f t="shared" si="627"/>
        <v/>
      </c>
      <c r="AWA118" s="3" t="str">
        <f t="shared" si="628"/>
        <v/>
      </c>
      <c r="AWF118" s="3" t="str">
        <f t="shared" si="629"/>
        <v/>
      </c>
      <c r="AWK118" s="3" t="str">
        <f t="shared" si="630"/>
        <v/>
      </c>
      <c r="AWP118" s="3" t="str">
        <f t="shared" si="631"/>
        <v/>
      </c>
      <c r="AWU118" s="3" t="str">
        <f t="shared" si="632"/>
        <v/>
      </c>
      <c r="AWZ118" s="3" t="str">
        <f t="shared" si="633"/>
        <v/>
      </c>
      <c r="AXE118" s="3" t="str">
        <f t="shared" si="634"/>
        <v/>
      </c>
      <c r="AXJ118" s="3" t="str">
        <f t="shared" si="635"/>
        <v/>
      </c>
      <c r="AXO118" s="3" t="str">
        <f t="shared" si="636"/>
        <v/>
      </c>
      <c r="AXT118" s="3" t="str">
        <f t="shared" si="637"/>
        <v/>
      </c>
      <c r="AXY118" s="3" t="str">
        <f t="shared" si="638"/>
        <v/>
      </c>
      <c r="AYD118" s="3" t="str">
        <f t="shared" si="639"/>
        <v/>
      </c>
      <c r="AYI118" s="3" t="str">
        <f t="shared" si="640"/>
        <v/>
      </c>
      <c r="AYN118" s="3" t="str">
        <f t="shared" si="641"/>
        <v/>
      </c>
      <c r="AYP118" s="6">
        <v>32962</v>
      </c>
      <c r="AYQ118" s="1">
        <v>6.625</v>
      </c>
      <c r="AYR118" s="1">
        <v>823600</v>
      </c>
      <c r="AYS118" s="3">
        <f t="shared" si="642"/>
        <v>5456350</v>
      </c>
      <c r="AYX118" s="3" t="str">
        <f t="shared" si="643"/>
        <v/>
      </c>
      <c r="AZC118" s="3" t="str">
        <f t="shared" si="644"/>
        <v/>
      </c>
      <c r="AZH118" s="3" t="str">
        <f t="shared" si="645"/>
        <v/>
      </c>
      <c r="AZM118" s="3" t="str">
        <f t="shared" si="646"/>
        <v/>
      </c>
      <c r="AZR118" s="3" t="str">
        <f t="shared" si="647"/>
        <v/>
      </c>
      <c r="AZW118" s="3" t="str">
        <f t="shared" si="648"/>
        <v/>
      </c>
      <c r="BAB118" s="3" t="str">
        <f t="shared" si="649"/>
        <v/>
      </c>
      <c r="BAG118" s="3" t="str">
        <f t="shared" si="650"/>
        <v/>
      </c>
      <c r="BAL118" s="3" t="str">
        <f t="shared" si="651"/>
        <v/>
      </c>
      <c r="BAQ118" s="3" t="str">
        <f t="shared" si="652"/>
        <v/>
      </c>
      <c r="BAV118" s="3" t="str">
        <f t="shared" si="653"/>
        <v/>
      </c>
      <c r="BBA118" s="3" t="str">
        <f t="shared" si="654"/>
        <v/>
      </c>
      <c r="BBF118" s="3" t="str">
        <f t="shared" si="655"/>
        <v/>
      </c>
      <c r="BBK118" s="3" t="str">
        <f t="shared" si="656"/>
        <v/>
      </c>
      <c r="BBP118" s="3" t="str">
        <f t="shared" si="657"/>
        <v/>
      </c>
      <c r="BBU118" s="3" t="str">
        <f t="shared" si="658"/>
        <v/>
      </c>
      <c r="BBZ118" s="3" t="str">
        <f t="shared" si="659"/>
        <v/>
      </c>
      <c r="BCE118" s="3" t="str">
        <f t="shared" si="660"/>
        <v/>
      </c>
      <c r="BCJ118" s="3" t="str">
        <f t="shared" si="661"/>
        <v/>
      </c>
      <c r="BCO118" s="3" t="str">
        <f t="shared" si="662"/>
        <v/>
      </c>
      <c r="BCT118" s="3" t="str">
        <f t="shared" si="663"/>
        <v/>
      </c>
      <c r="BCY118" s="3" t="str">
        <f t="shared" si="664"/>
        <v/>
      </c>
      <c r="BDD118" s="3" t="str">
        <f t="shared" si="665"/>
        <v/>
      </c>
      <c r="BDI118" s="3" t="str">
        <f t="shared" si="666"/>
        <v/>
      </c>
      <c r="BDN118" s="3" t="str">
        <f t="shared" si="667"/>
        <v/>
      </c>
      <c r="BDS118" s="3" t="str">
        <f t="shared" si="668"/>
        <v/>
      </c>
      <c r="BDX118" s="3" t="str">
        <f t="shared" si="669"/>
        <v/>
      </c>
      <c r="BDZ118" s="6">
        <v>32962</v>
      </c>
      <c r="BEA118" s="1">
        <v>3.5625</v>
      </c>
      <c r="BEB118" s="1">
        <v>25199200</v>
      </c>
      <c r="BEC118" s="3">
        <f t="shared" si="670"/>
        <v>89772150</v>
      </c>
      <c r="BEH118" s="3" t="str">
        <f t="shared" si="671"/>
        <v/>
      </c>
      <c r="BEM118" s="3" t="str">
        <f t="shared" si="672"/>
        <v/>
      </c>
      <c r="BER118" s="3" t="str">
        <f t="shared" si="673"/>
        <v/>
      </c>
      <c r="BET118" s="6">
        <v>32962</v>
      </c>
      <c r="BEU118" s="1">
        <v>2.2778</v>
      </c>
      <c r="BEV118" s="1">
        <v>3585600</v>
      </c>
      <c r="BEW118" s="3">
        <f t="shared" si="674"/>
        <v>8167279.6800000006</v>
      </c>
      <c r="BEY118" s="6">
        <v>32962</v>
      </c>
      <c r="BEZ118" s="1">
        <v>0.77780000000000005</v>
      </c>
      <c r="BFA118" s="1">
        <v>786375</v>
      </c>
      <c r="BFB118" s="3">
        <f t="shared" si="675"/>
        <v>611642.47500000009</v>
      </c>
      <c r="BFG118" s="3" t="str">
        <f t="shared" si="676"/>
        <v/>
      </c>
      <c r="BFL118" s="3" t="str">
        <f t="shared" si="677"/>
        <v/>
      </c>
      <c r="BFQ118" s="3" t="str">
        <f t="shared" si="678"/>
        <v/>
      </c>
      <c r="BFS118" s="6">
        <v>32962</v>
      </c>
      <c r="BFT118" s="1">
        <v>0.94489999999999996</v>
      </c>
      <c r="BFU118" s="1">
        <v>21016400</v>
      </c>
      <c r="BFV118" s="3">
        <f t="shared" si="679"/>
        <v>19858396.359999999</v>
      </c>
      <c r="BGA118" s="3" t="str">
        <f t="shared" si="680"/>
        <v/>
      </c>
      <c r="BGF118" s="3" t="str">
        <f t="shared" si="681"/>
        <v/>
      </c>
      <c r="BGK118" s="3" t="str">
        <f t="shared" si="682"/>
        <v/>
      </c>
      <c r="BGM118" s="6">
        <v>32962</v>
      </c>
      <c r="BGN118" s="1">
        <v>6.4375</v>
      </c>
      <c r="BGO118" s="1">
        <v>7409600</v>
      </c>
      <c r="BGP118" s="3">
        <f t="shared" si="683"/>
        <v>47699300</v>
      </c>
      <c r="BGR118" s="6">
        <v>32962</v>
      </c>
      <c r="BGS118" s="1">
        <v>1.3332999999999999</v>
      </c>
      <c r="BGT118" s="1">
        <v>7587600</v>
      </c>
      <c r="BGU118" s="3">
        <f t="shared" si="684"/>
        <v>10116547.08</v>
      </c>
      <c r="BGZ118" s="3" t="str">
        <f t="shared" si="685"/>
        <v/>
      </c>
      <c r="BHE118" s="3" t="str">
        <f t="shared" si="686"/>
        <v/>
      </c>
      <c r="BHJ118" s="3" t="str">
        <f t="shared" si="687"/>
        <v/>
      </c>
      <c r="BHO118" s="3" t="str">
        <f t="shared" si="688"/>
        <v/>
      </c>
      <c r="BHQ118" s="6">
        <v>32962</v>
      </c>
      <c r="BHR118" s="1">
        <v>1.2631000000000001</v>
      </c>
      <c r="BHS118" s="1">
        <v>29166400</v>
      </c>
      <c r="BHT118" s="3">
        <f t="shared" si="689"/>
        <v>36840079.840000004</v>
      </c>
      <c r="BHV118" s="6">
        <v>32962</v>
      </c>
      <c r="BHW118" s="1">
        <v>2.3529999999999998</v>
      </c>
      <c r="BHX118" s="1">
        <v>6249852</v>
      </c>
      <c r="BHY118" s="3">
        <f t="shared" si="690"/>
        <v>14705901.755999999</v>
      </c>
      <c r="BID118" s="3" t="str">
        <f t="shared" si="691"/>
        <v/>
      </c>
      <c r="BII118" s="3" t="str">
        <f t="shared" si="692"/>
        <v/>
      </c>
      <c r="BIN118" s="3" t="str">
        <f t="shared" si="693"/>
        <v/>
      </c>
      <c r="BIP118" s="6">
        <v>32962</v>
      </c>
      <c r="BIQ118" s="1">
        <v>2.4537</v>
      </c>
      <c r="BIR118" s="1">
        <v>206779500</v>
      </c>
      <c r="BIS118" s="3">
        <f t="shared" si="694"/>
        <v>507374859.14999998</v>
      </c>
      <c r="BIU118" s="6">
        <v>32962</v>
      </c>
      <c r="BIV118" s="1">
        <v>5.3888999999999996</v>
      </c>
      <c r="BIW118" s="1">
        <v>73506150</v>
      </c>
      <c r="BIX118" s="3">
        <f t="shared" si="695"/>
        <v>396117291.73499995</v>
      </c>
      <c r="BJC118" s="3" t="str">
        <f t="shared" si="696"/>
        <v/>
      </c>
      <c r="BJH118" s="3" t="str">
        <f t="shared" si="697"/>
        <v/>
      </c>
      <c r="BJM118" s="3" t="str">
        <f t="shared" si="698"/>
        <v/>
      </c>
      <c r="BJR118" s="3" t="str">
        <f t="shared" si="699"/>
        <v/>
      </c>
      <c r="BJT118" s="6">
        <v>32962</v>
      </c>
      <c r="BJU118" s="1">
        <v>4.5625</v>
      </c>
      <c r="BJV118" s="1">
        <v>51180600</v>
      </c>
      <c r="BJW118" s="3">
        <f t="shared" si="700"/>
        <v>233511487.5</v>
      </c>
      <c r="BKB118" s="3" t="str">
        <f t="shared" si="701"/>
        <v/>
      </c>
      <c r="BKG118" s="3" t="str">
        <f t="shared" si="702"/>
        <v/>
      </c>
      <c r="BKI118" s="6">
        <v>32962</v>
      </c>
      <c r="BKJ118" s="1">
        <v>0.67969999999999997</v>
      </c>
      <c r="BKK118" s="1">
        <v>48078400</v>
      </c>
      <c r="BKL118" s="3">
        <f t="shared" si="703"/>
        <v>32678888.48</v>
      </c>
      <c r="BKQ118" s="3" t="str">
        <f t="shared" si="704"/>
        <v/>
      </c>
      <c r="BKV118" s="3" t="str">
        <f t="shared" si="705"/>
        <v/>
      </c>
      <c r="BKX118" s="6">
        <v>32962</v>
      </c>
      <c r="BKY118" s="1">
        <v>9.9380000000000006</v>
      </c>
      <c r="BKZ118" s="1">
        <v>24566000</v>
      </c>
      <c r="BLA118" s="3">
        <f t="shared" si="706"/>
        <v>244136908.00000003</v>
      </c>
      <c r="BLC118" s="6">
        <v>32962</v>
      </c>
      <c r="BLD118" s="1">
        <v>2.1562999999999999</v>
      </c>
      <c r="BLE118" s="1">
        <v>17676800</v>
      </c>
      <c r="BLF118" s="3">
        <f t="shared" si="707"/>
        <v>38116483.839999996</v>
      </c>
      <c r="BLK118" s="3" t="str">
        <f t="shared" si="708"/>
        <v/>
      </c>
      <c r="BLP118" s="3" t="str">
        <f t="shared" si="709"/>
        <v/>
      </c>
      <c r="BLR118" s="6">
        <v>32962</v>
      </c>
      <c r="BLS118" s="1">
        <v>1.25</v>
      </c>
      <c r="BLT118" s="1">
        <v>56297600</v>
      </c>
      <c r="BLU118" s="3">
        <f t="shared" si="710"/>
        <v>70372000</v>
      </c>
      <c r="BLZ118" s="3" t="str">
        <f t="shared" si="711"/>
        <v/>
      </c>
      <c r="BME118" s="3" t="str">
        <f t="shared" si="712"/>
        <v/>
      </c>
      <c r="BMJ118" s="3" t="str">
        <f t="shared" si="713"/>
        <v/>
      </c>
      <c r="BML118" s="6">
        <v>32962</v>
      </c>
      <c r="BMM118" s="1">
        <v>1.8125</v>
      </c>
      <c r="BMN118" s="1">
        <v>56478600</v>
      </c>
      <c r="BMO118" s="3">
        <f t="shared" si="714"/>
        <v>102367462.5</v>
      </c>
      <c r="BMQ118" s="6">
        <v>32962</v>
      </c>
      <c r="BMR118" s="1">
        <v>5.625</v>
      </c>
      <c r="BMS118" s="1">
        <v>25359000</v>
      </c>
      <c r="BMT118" s="3">
        <f t="shared" si="715"/>
        <v>142644375</v>
      </c>
      <c r="BMY118" s="3" t="str">
        <f t="shared" si="716"/>
        <v/>
      </c>
      <c r="BND118" s="3" t="str">
        <f t="shared" si="717"/>
        <v/>
      </c>
      <c r="BNF118" s="6">
        <v>32962</v>
      </c>
      <c r="BNG118" s="1">
        <v>21.875</v>
      </c>
      <c r="BNH118" s="1">
        <v>35801400</v>
      </c>
      <c r="BNI118" s="3">
        <f t="shared" si="718"/>
        <v>783155625</v>
      </c>
      <c r="BNN118" s="3" t="str">
        <f t="shared" si="719"/>
        <v/>
      </c>
      <c r="BNP118" s="6">
        <v>32962</v>
      </c>
      <c r="BNQ118" s="1">
        <v>1.6389</v>
      </c>
      <c r="BNR118" s="1">
        <v>24313950</v>
      </c>
      <c r="BNS118" s="3">
        <f t="shared" si="720"/>
        <v>39848132.655000001</v>
      </c>
      <c r="BNX118" s="3" t="str">
        <f t="shared" si="721"/>
        <v/>
      </c>
      <c r="BNZ118" s="6">
        <v>32962</v>
      </c>
      <c r="BOA118" s="1">
        <v>0.53129999999999999</v>
      </c>
      <c r="BOB118" s="1">
        <v>54811200</v>
      </c>
      <c r="BOC118" s="3">
        <f t="shared" si="722"/>
        <v>29121190.559999999</v>
      </c>
      <c r="BOH118" s="3" t="str">
        <f t="shared" si="723"/>
        <v/>
      </c>
      <c r="BOJ118" s="6">
        <v>32962</v>
      </c>
      <c r="BOK118" s="1">
        <v>2.0262000000000002</v>
      </c>
      <c r="BOL118" s="1">
        <v>265072000</v>
      </c>
      <c r="BOM118" s="3">
        <f t="shared" si="724"/>
        <v>537088886.4000001</v>
      </c>
      <c r="BOR118" s="3" t="str">
        <f t="shared" si="725"/>
        <v/>
      </c>
      <c r="BOW118" s="3" t="str">
        <f t="shared" si="726"/>
        <v/>
      </c>
      <c r="BPB118" s="3" t="str">
        <f t="shared" si="727"/>
        <v/>
      </c>
      <c r="BPG118" s="3" t="str">
        <f t="shared" si="728"/>
        <v/>
      </c>
      <c r="BPI118" s="6">
        <v>32962</v>
      </c>
      <c r="BPJ118" s="1">
        <v>0.37309999999999999</v>
      </c>
      <c r="BPK118" s="1">
        <v>133566469</v>
      </c>
      <c r="BPL118" s="3">
        <f t="shared" si="729"/>
        <v>49833649.583899997</v>
      </c>
      <c r="BPQ118" s="3" t="str">
        <f t="shared" si="730"/>
        <v/>
      </c>
      <c r="BPS118" s="6">
        <v>32962</v>
      </c>
      <c r="BPT118" s="1">
        <v>0.44529999999999997</v>
      </c>
      <c r="BPU118" s="1">
        <v>471724800</v>
      </c>
      <c r="BPV118" s="3">
        <f t="shared" si="731"/>
        <v>210059053.44</v>
      </c>
      <c r="BQA118" s="3" t="str">
        <f t="shared" si="732"/>
        <v/>
      </c>
      <c r="BQF118" s="3" t="str">
        <f t="shared" si="733"/>
        <v/>
      </c>
      <c r="BQK118" s="3" t="str">
        <f t="shared" si="734"/>
        <v/>
      </c>
      <c r="BQM118" s="6">
        <v>32962</v>
      </c>
      <c r="BQN118" s="1">
        <v>2.4050000000000002</v>
      </c>
      <c r="BQO118" s="1">
        <v>562599927</v>
      </c>
      <c r="BQP118" s="3">
        <f t="shared" si="735"/>
        <v>1353052824.4350002</v>
      </c>
      <c r="BQU118" s="3" t="str">
        <f t="shared" si="736"/>
        <v/>
      </c>
      <c r="BQZ118" s="3" t="str">
        <f t="shared" si="737"/>
        <v/>
      </c>
      <c r="BRE118" s="3" t="str">
        <f t="shared" si="738"/>
        <v/>
      </c>
      <c r="BRG118" s="6">
        <v>32962</v>
      </c>
      <c r="BRH118" s="1">
        <v>8.1600000000000006E-2</v>
      </c>
      <c r="BRI118" s="1">
        <v>1997942400</v>
      </c>
      <c r="BRJ118" s="3">
        <f t="shared" si="739"/>
        <v>163032099.84</v>
      </c>
      <c r="BRL118" s="6">
        <v>32962</v>
      </c>
      <c r="BRM118" s="1">
        <v>1.3047</v>
      </c>
      <c r="BRN118" s="1">
        <v>3884032000</v>
      </c>
      <c r="BRO118" s="3">
        <f t="shared" si="740"/>
        <v>5067496550.3999996</v>
      </c>
      <c r="BRQ118" s="6">
        <v>32962</v>
      </c>
      <c r="BRR118" s="1">
        <v>0.46600000000000003</v>
      </c>
      <c r="BRS118" s="1">
        <v>4574507400</v>
      </c>
      <c r="BRT118" s="3">
        <f t="shared" si="741"/>
        <v>2131720448.4000001</v>
      </c>
      <c r="BRV118" s="6">
        <v>32962</v>
      </c>
      <c r="BRW118" s="1">
        <v>16.875</v>
      </c>
      <c r="BRX118" s="1">
        <v>130026800</v>
      </c>
      <c r="BRY118" s="3">
        <f t="shared" si="742"/>
        <v>2194202250</v>
      </c>
      <c r="BSD118" s="3" t="str">
        <f t="shared" si="743"/>
        <v/>
      </c>
      <c r="BSF118" s="6">
        <v>32962</v>
      </c>
      <c r="BSG118" s="1">
        <v>2.4687999999999999</v>
      </c>
      <c r="BSH118" s="1">
        <v>72481600</v>
      </c>
      <c r="BSI118" s="3">
        <f t="shared" si="744"/>
        <v>178942574.07999998</v>
      </c>
      <c r="BSN118" s="3" t="str">
        <f t="shared" si="745"/>
        <v/>
      </c>
      <c r="BSS118" s="3" t="str">
        <f t="shared" si="746"/>
        <v/>
      </c>
      <c r="BSU118" s="6">
        <v>32962</v>
      </c>
      <c r="BSV118" s="1">
        <v>1.4375</v>
      </c>
      <c r="BSW118" s="1">
        <v>2695498400</v>
      </c>
      <c r="BSX118" s="3">
        <f t="shared" si="747"/>
        <v>3874778950</v>
      </c>
    </row>
    <row r="119" spans="5:1020 1025:1870" x14ac:dyDescent="0.2">
      <c r="E119" s="3" t="str">
        <f t="shared" si="374"/>
        <v/>
      </c>
      <c r="J119" s="3" t="str">
        <f t="shared" si="375"/>
        <v/>
      </c>
      <c r="O119" s="3" t="str">
        <f t="shared" si="376"/>
        <v/>
      </c>
      <c r="T119" s="3" t="str">
        <f t="shared" si="377"/>
        <v/>
      </c>
      <c r="Y119" s="3" t="str">
        <f t="shared" si="378"/>
        <v/>
      </c>
      <c r="AD119" s="3" t="str">
        <f t="shared" si="379"/>
        <v/>
      </c>
      <c r="AI119" s="3" t="str">
        <f t="shared" si="380"/>
        <v/>
      </c>
      <c r="AN119" s="3" t="str">
        <f t="shared" si="381"/>
        <v/>
      </c>
      <c r="AS119" s="3" t="str">
        <f t="shared" si="382"/>
        <v/>
      </c>
      <c r="AX119" s="3" t="str">
        <f t="shared" si="383"/>
        <v/>
      </c>
      <c r="BC119" s="3" t="str">
        <f t="shared" si="384"/>
        <v/>
      </c>
      <c r="BH119" s="3" t="str">
        <f t="shared" si="385"/>
        <v/>
      </c>
      <c r="BM119" s="3" t="str">
        <f t="shared" si="386"/>
        <v/>
      </c>
      <c r="BR119" s="3" t="str">
        <f t="shared" si="387"/>
        <v/>
      </c>
      <c r="BW119" s="3" t="str">
        <f t="shared" si="388"/>
        <v/>
      </c>
      <c r="CB119" s="3" t="str">
        <f t="shared" si="389"/>
        <v/>
      </c>
      <c r="CG119" s="3" t="str">
        <f t="shared" si="390"/>
        <v/>
      </c>
      <c r="CL119" s="3" t="str">
        <f t="shared" si="391"/>
        <v/>
      </c>
      <c r="CQ119" s="3" t="str">
        <f t="shared" si="392"/>
        <v/>
      </c>
      <c r="CV119" s="3" t="str">
        <f t="shared" si="393"/>
        <v/>
      </c>
      <c r="DA119" s="3" t="str">
        <f t="shared" si="394"/>
        <v/>
      </c>
      <c r="DF119" s="3" t="str">
        <f t="shared" si="395"/>
        <v/>
      </c>
      <c r="DK119" s="3" t="str">
        <f t="shared" si="396"/>
        <v/>
      </c>
      <c r="DP119" s="3" t="str">
        <f t="shared" si="397"/>
        <v/>
      </c>
      <c r="DU119" s="3" t="str">
        <f t="shared" si="398"/>
        <v/>
      </c>
      <c r="DZ119" s="3" t="str">
        <f t="shared" si="399"/>
        <v/>
      </c>
      <c r="EE119" s="3" t="str">
        <f t="shared" si="400"/>
        <v/>
      </c>
      <c r="EG119" s="6">
        <v>32871</v>
      </c>
      <c r="EH119" s="1">
        <v>3359.9992999999999</v>
      </c>
      <c r="EI119" s="1">
        <v>1509</v>
      </c>
      <c r="EJ119" s="3">
        <f t="shared" si="401"/>
        <v>5070238.9436999997</v>
      </c>
      <c r="EO119" s="3" t="str">
        <f t="shared" si="402"/>
        <v/>
      </c>
      <c r="ET119" s="3" t="str">
        <f t="shared" si="403"/>
        <v/>
      </c>
      <c r="EY119" s="3" t="str">
        <f t="shared" si="404"/>
        <v/>
      </c>
      <c r="FD119" s="3" t="str">
        <f t="shared" si="405"/>
        <v/>
      </c>
      <c r="FI119" s="3" t="str">
        <f t="shared" si="406"/>
        <v/>
      </c>
      <c r="FN119" s="3" t="str">
        <f t="shared" si="407"/>
        <v/>
      </c>
      <c r="FS119" s="3" t="str">
        <f t="shared" si="408"/>
        <v/>
      </c>
      <c r="FX119" s="3" t="str">
        <f t="shared" si="409"/>
        <v/>
      </c>
      <c r="GC119" s="3" t="str">
        <f t="shared" si="410"/>
        <v/>
      </c>
      <c r="GH119" s="3" t="str">
        <f t="shared" si="411"/>
        <v/>
      </c>
      <c r="GM119" s="3" t="str">
        <f t="shared" si="412"/>
        <v/>
      </c>
      <c r="GR119" s="3" t="str">
        <f t="shared" si="413"/>
        <v/>
      </c>
      <c r="GW119" s="3" t="str">
        <f t="shared" si="414"/>
        <v/>
      </c>
      <c r="HB119" s="3" t="str">
        <f t="shared" si="415"/>
        <v/>
      </c>
      <c r="HG119" s="3" t="str">
        <f t="shared" si="416"/>
        <v/>
      </c>
      <c r="HL119" s="3" t="str">
        <f t="shared" si="417"/>
        <v/>
      </c>
      <c r="HQ119" s="3" t="str">
        <f t="shared" si="418"/>
        <v/>
      </c>
      <c r="HV119" s="3" t="str">
        <f t="shared" si="419"/>
        <v/>
      </c>
      <c r="IA119" s="3" t="str">
        <f t="shared" si="420"/>
        <v/>
      </c>
      <c r="IF119" s="3" t="str">
        <f t="shared" si="421"/>
        <v/>
      </c>
      <c r="IK119" s="3" t="str">
        <f t="shared" si="422"/>
        <v/>
      </c>
      <c r="IP119" s="3" t="str">
        <f t="shared" si="423"/>
        <v/>
      </c>
      <c r="IU119" s="3" t="str">
        <f t="shared" si="424"/>
        <v/>
      </c>
      <c r="IZ119" s="3" t="str">
        <f t="shared" si="425"/>
        <v/>
      </c>
      <c r="JE119" s="3" t="str">
        <f t="shared" si="426"/>
        <v/>
      </c>
      <c r="JJ119" s="3" t="str">
        <f t="shared" si="427"/>
        <v/>
      </c>
      <c r="JO119" s="3" t="str">
        <f t="shared" si="428"/>
        <v/>
      </c>
      <c r="JT119" s="3" t="str">
        <f t="shared" si="429"/>
        <v/>
      </c>
      <c r="JY119" s="3" t="str">
        <f t="shared" si="430"/>
        <v/>
      </c>
      <c r="KD119" s="3" t="str">
        <f t="shared" si="431"/>
        <v/>
      </c>
      <c r="KI119" s="3" t="str">
        <f t="shared" si="432"/>
        <v/>
      </c>
      <c r="KN119" s="3" t="str">
        <f t="shared" si="433"/>
        <v/>
      </c>
      <c r="KS119" s="3" t="str">
        <f t="shared" si="434"/>
        <v/>
      </c>
      <c r="KX119" s="3" t="str">
        <f t="shared" si="435"/>
        <v/>
      </c>
      <c r="LC119" s="3" t="str">
        <f t="shared" si="436"/>
        <v/>
      </c>
      <c r="LH119" s="3" t="str">
        <f t="shared" si="437"/>
        <v/>
      </c>
      <c r="LM119" s="3" t="str">
        <f t="shared" si="438"/>
        <v/>
      </c>
      <c r="LR119" s="3" t="str">
        <f t="shared" si="439"/>
        <v/>
      </c>
      <c r="LW119" s="3" t="str">
        <f t="shared" si="440"/>
        <v/>
      </c>
      <c r="MB119" s="3" t="str">
        <f t="shared" si="441"/>
        <v/>
      </c>
      <c r="MG119" s="3" t="str">
        <f t="shared" si="442"/>
        <v/>
      </c>
      <c r="ML119" s="3" t="str">
        <f t="shared" si="443"/>
        <v/>
      </c>
      <c r="MQ119" s="3" t="str">
        <f t="shared" si="444"/>
        <v/>
      </c>
      <c r="MV119" s="3" t="str">
        <f t="shared" si="445"/>
        <v/>
      </c>
      <c r="NA119" s="3" t="str">
        <f t="shared" si="446"/>
        <v/>
      </c>
      <c r="NF119" s="3" t="str">
        <f t="shared" si="447"/>
        <v/>
      </c>
      <c r="NK119" s="3" t="str">
        <f t="shared" si="448"/>
        <v/>
      </c>
      <c r="NP119" s="3" t="str">
        <f t="shared" si="449"/>
        <v/>
      </c>
      <c r="NU119" s="3" t="str">
        <f t="shared" si="450"/>
        <v/>
      </c>
      <c r="NZ119" s="3" t="str">
        <f t="shared" si="451"/>
        <v/>
      </c>
      <c r="OB119" s="6">
        <v>32871</v>
      </c>
      <c r="OC119" s="1">
        <v>6.75</v>
      </c>
      <c r="OD119" s="1">
        <v>1770700</v>
      </c>
      <c r="OE119" s="3">
        <f t="shared" si="452"/>
        <v>11952225</v>
      </c>
      <c r="OJ119" s="3" t="str">
        <f t="shared" si="453"/>
        <v/>
      </c>
      <c r="OO119" s="3" t="str">
        <f t="shared" si="454"/>
        <v/>
      </c>
      <c r="OT119" s="3" t="str">
        <f t="shared" si="455"/>
        <v/>
      </c>
      <c r="OY119" s="3" t="str">
        <f t="shared" si="456"/>
        <v/>
      </c>
      <c r="PD119" s="3" t="str">
        <f t="shared" si="457"/>
        <v/>
      </c>
      <c r="PI119" s="3" t="str">
        <f t="shared" si="458"/>
        <v/>
      </c>
      <c r="PN119" s="3" t="str">
        <f t="shared" si="459"/>
        <v/>
      </c>
      <c r="PS119" s="3" t="str">
        <f t="shared" si="460"/>
        <v/>
      </c>
      <c r="PX119" s="3" t="str">
        <f t="shared" si="461"/>
        <v/>
      </c>
      <c r="QC119" s="3" t="str">
        <f t="shared" si="462"/>
        <v/>
      </c>
      <c r="QE119" s="6">
        <v>32871</v>
      </c>
      <c r="QF119" s="1">
        <v>3.375</v>
      </c>
      <c r="QG119" s="1">
        <v>220300</v>
      </c>
      <c r="QH119" s="3">
        <f t="shared" si="463"/>
        <v>743512.5</v>
      </c>
      <c r="QM119" s="3" t="str">
        <f t="shared" si="464"/>
        <v/>
      </c>
      <c r="QR119" s="3" t="str">
        <f t="shared" si="465"/>
        <v/>
      </c>
      <c r="QW119" s="3" t="str">
        <f t="shared" si="466"/>
        <v/>
      </c>
      <c r="RB119" s="3" t="str">
        <f t="shared" si="467"/>
        <v/>
      </c>
      <c r="RG119" s="3" t="str">
        <f t="shared" si="468"/>
        <v/>
      </c>
      <c r="RL119" s="3" t="str">
        <f t="shared" si="469"/>
        <v/>
      </c>
      <c r="RQ119" s="3" t="str">
        <f t="shared" si="470"/>
        <v/>
      </c>
      <c r="RV119" s="3" t="str">
        <f t="shared" si="471"/>
        <v/>
      </c>
      <c r="SA119" s="3" t="str">
        <f t="shared" si="472"/>
        <v/>
      </c>
      <c r="SF119" s="3" t="str">
        <f t="shared" si="473"/>
        <v/>
      </c>
      <c r="SK119" s="3" t="str">
        <f t="shared" si="474"/>
        <v/>
      </c>
      <c r="SP119" s="3" t="str">
        <f t="shared" si="475"/>
        <v/>
      </c>
      <c r="SU119" s="3" t="str">
        <f t="shared" si="476"/>
        <v/>
      </c>
      <c r="SZ119" s="3" t="str">
        <f t="shared" si="477"/>
        <v/>
      </c>
      <c r="TE119" s="3" t="str">
        <f t="shared" si="478"/>
        <v/>
      </c>
      <c r="TJ119" s="3" t="str">
        <f t="shared" si="479"/>
        <v/>
      </c>
      <c r="TO119" s="3" t="str">
        <f t="shared" si="480"/>
        <v/>
      </c>
      <c r="TT119" s="3" t="str">
        <f t="shared" si="481"/>
        <v/>
      </c>
      <c r="TY119" s="3" t="str">
        <f t="shared" si="482"/>
        <v/>
      </c>
      <c r="UD119" s="3" t="str">
        <f t="shared" si="483"/>
        <v/>
      </c>
      <c r="UI119" s="3" t="str">
        <f t="shared" si="484"/>
        <v/>
      </c>
      <c r="UN119" s="3" t="str">
        <f t="shared" si="485"/>
        <v/>
      </c>
      <c r="US119" s="3" t="str">
        <f t="shared" si="486"/>
        <v/>
      </c>
      <c r="UX119" s="3" t="str">
        <f t="shared" si="487"/>
        <v/>
      </c>
      <c r="VC119" s="3" t="str">
        <f t="shared" si="488"/>
        <v/>
      </c>
      <c r="VH119" s="3" t="str">
        <f t="shared" si="489"/>
        <v/>
      </c>
      <c r="VM119" s="3" t="str">
        <f t="shared" si="490"/>
        <v/>
      </c>
      <c r="VO119" s="6"/>
      <c r="VR119" s="3" t="str">
        <f t="shared" si="491"/>
        <v/>
      </c>
      <c r="VW119" s="3" t="str">
        <f t="shared" si="492"/>
        <v/>
      </c>
      <c r="WB119" s="3" t="str">
        <f t="shared" si="493"/>
        <v/>
      </c>
      <c r="WG119" s="3" t="str">
        <f t="shared" si="494"/>
        <v/>
      </c>
      <c r="WL119" s="3" t="str">
        <f t="shared" si="495"/>
        <v/>
      </c>
      <c r="WQ119" s="3" t="str">
        <f t="shared" si="496"/>
        <v/>
      </c>
      <c r="WV119" s="3" t="str">
        <f t="shared" si="497"/>
        <v/>
      </c>
      <c r="XA119" s="3" t="str">
        <f t="shared" si="498"/>
        <v/>
      </c>
      <c r="XF119" s="3" t="str">
        <f t="shared" si="499"/>
        <v/>
      </c>
      <c r="XK119" s="3" t="str">
        <f t="shared" si="500"/>
        <v/>
      </c>
      <c r="XP119" s="3" t="str">
        <f t="shared" si="501"/>
        <v/>
      </c>
      <c r="XU119" s="3" t="str">
        <f t="shared" si="502"/>
        <v/>
      </c>
      <c r="XZ119" s="3" t="str">
        <f t="shared" si="503"/>
        <v/>
      </c>
      <c r="YE119" s="3" t="str">
        <f t="shared" si="504"/>
        <v/>
      </c>
      <c r="YJ119" s="3" t="str">
        <f t="shared" si="505"/>
        <v/>
      </c>
      <c r="YO119" s="3" t="str">
        <f t="shared" si="506"/>
        <v/>
      </c>
      <c r="YT119" s="3" t="str">
        <f t="shared" si="507"/>
        <v/>
      </c>
      <c r="YY119" s="3" t="str">
        <f t="shared" si="508"/>
        <v/>
      </c>
      <c r="ZD119" s="3" t="str">
        <f t="shared" si="509"/>
        <v/>
      </c>
      <c r="ZI119" s="3" t="str">
        <f t="shared" si="510"/>
        <v/>
      </c>
      <c r="ZN119" s="3" t="str">
        <f t="shared" si="511"/>
        <v/>
      </c>
      <c r="ZS119" s="3" t="str">
        <f t="shared" si="512"/>
        <v/>
      </c>
      <c r="ZX119" s="3" t="str">
        <f t="shared" si="513"/>
        <v/>
      </c>
      <c r="AAC119" s="3" t="str">
        <f t="shared" si="514"/>
        <v/>
      </c>
      <c r="AAH119" s="3" t="str">
        <f t="shared" si="515"/>
        <v/>
      </c>
      <c r="AAM119" s="3" t="str">
        <f t="shared" si="516"/>
        <v/>
      </c>
      <c r="AAR119" s="3" t="str">
        <f t="shared" si="517"/>
        <v/>
      </c>
      <c r="AAW119" s="3" t="str">
        <f t="shared" si="518"/>
        <v/>
      </c>
      <c r="ABB119" s="3" t="str">
        <f t="shared" si="519"/>
        <v/>
      </c>
      <c r="ABG119" s="3" t="str">
        <f t="shared" si="520"/>
        <v/>
      </c>
      <c r="ABL119" s="3" t="str">
        <f t="shared" si="521"/>
        <v/>
      </c>
      <c r="ABQ119" s="3" t="str">
        <f t="shared" si="522"/>
        <v/>
      </c>
      <c r="ABV119" s="3" t="str">
        <f t="shared" si="523"/>
        <v/>
      </c>
      <c r="ACA119" s="3" t="str">
        <f t="shared" si="524"/>
        <v/>
      </c>
      <c r="ACF119" s="3" t="str">
        <f t="shared" si="525"/>
        <v/>
      </c>
      <c r="ACK119" s="3" t="str">
        <f t="shared" si="526"/>
        <v/>
      </c>
      <c r="ACP119" s="3" t="str">
        <f t="shared" si="527"/>
        <v/>
      </c>
      <c r="ACU119" s="3" t="str">
        <f t="shared" si="528"/>
        <v/>
      </c>
      <c r="ACZ119" s="3" t="str">
        <f t="shared" si="529"/>
        <v/>
      </c>
      <c r="ADB119" s="6">
        <v>32871</v>
      </c>
      <c r="ADC119" s="1">
        <v>9.75</v>
      </c>
      <c r="ADD119" s="1">
        <v>3459500</v>
      </c>
      <c r="ADE119" s="3">
        <f t="shared" si="530"/>
        <v>33730125</v>
      </c>
      <c r="ADJ119" s="3" t="str">
        <f t="shared" si="531"/>
        <v/>
      </c>
      <c r="ADO119" s="3" t="str">
        <f t="shared" si="532"/>
        <v/>
      </c>
      <c r="ADT119" s="3" t="str">
        <f t="shared" si="533"/>
        <v/>
      </c>
      <c r="ADY119" s="3" t="str">
        <f t="shared" si="534"/>
        <v/>
      </c>
      <c r="AED119" s="3" t="str">
        <f t="shared" si="535"/>
        <v/>
      </c>
      <c r="AEI119" s="3" t="str">
        <f t="shared" si="536"/>
        <v/>
      </c>
      <c r="AEN119" s="3" t="str">
        <f t="shared" si="537"/>
        <v/>
      </c>
      <c r="AES119" s="3" t="str">
        <f t="shared" si="538"/>
        <v/>
      </c>
      <c r="AEX119" s="3" t="str">
        <f t="shared" si="539"/>
        <v/>
      </c>
      <c r="AFC119" s="3" t="str">
        <f t="shared" si="540"/>
        <v/>
      </c>
      <c r="AFH119" s="3" t="str">
        <f t="shared" si="541"/>
        <v/>
      </c>
      <c r="AFM119" s="3" t="str">
        <f t="shared" si="542"/>
        <v/>
      </c>
      <c r="AFR119" s="3" t="str">
        <f t="shared" si="543"/>
        <v/>
      </c>
      <c r="AFW119" s="3" t="str">
        <f t="shared" si="544"/>
        <v/>
      </c>
      <c r="AGB119" s="3" t="str">
        <f t="shared" si="545"/>
        <v/>
      </c>
      <c r="AGG119" s="3" t="str">
        <f t="shared" si="546"/>
        <v/>
      </c>
      <c r="AGL119" s="3" t="str">
        <f t="shared" si="547"/>
        <v/>
      </c>
      <c r="AGQ119" s="3" t="str">
        <f t="shared" si="548"/>
        <v/>
      </c>
      <c r="AGV119" s="3" t="str">
        <f t="shared" si="549"/>
        <v/>
      </c>
      <c r="AHA119" s="3" t="str">
        <f t="shared" si="550"/>
        <v/>
      </c>
      <c r="AHF119" s="3" t="str">
        <f t="shared" si="551"/>
        <v/>
      </c>
      <c r="AHK119" s="3" t="str">
        <f t="shared" si="552"/>
        <v/>
      </c>
      <c r="AHP119" s="3" t="str">
        <f t="shared" si="553"/>
        <v/>
      </c>
      <c r="AHU119" s="3" t="str">
        <f t="shared" si="554"/>
        <v/>
      </c>
      <c r="AHZ119" s="3" t="str">
        <f t="shared" si="555"/>
        <v/>
      </c>
      <c r="AIE119" s="3" t="str">
        <f t="shared" si="556"/>
        <v/>
      </c>
      <c r="AIJ119" s="3" t="str">
        <f t="shared" si="557"/>
        <v/>
      </c>
      <c r="AIO119" s="3" t="str">
        <f t="shared" si="558"/>
        <v/>
      </c>
      <c r="AIT119" s="3" t="str">
        <f t="shared" si="559"/>
        <v/>
      </c>
      <c r="AIY119" s="3" t="str">
        <f t="shared" si="560"/>
        <v/>
      </c>
      <c r="AJD119" s="3" t="str">
        <f t="shared" si="561"/>
        <v/>
      </c>
      <c r="AJI119" s="3" t="str">
        <f t="shared" si="562"/>
        <v/>
      </c>
      <c r="AJN119" s="3" t="str">
        <f t="shared" si="563"/>
        <v/>
      </c>
      <c r="AJS119" s="3" t="str">
        <f t="shared" si="564"/>
        <v/>
      </c>
      <c r="AJX119" s="3" t="str">
        <f t="shared" si="565"/>
        <v/>
      </c>
      <c r="AKC119" s="3" t="str">
        <f t="shared" si="566"/>
        <v/>
      </c>
      <c r="AKH119" s="3" t="str">
        <f t="shared" si="567"/>
        <v/>
      </c>
      <c r="AKM119" s="3" t="str">
        <f t="shared" si="568"/>
        <v/>
      </c>
      <c r="AKR119" s="3" t="str">
        <f t="shared" si="569"/>
        <v/>
      </c>
      <c r="AKW119" s="3" t="str">
        <f t="shared" si="570"/>
        <v/>
      </c>
      <c r="ALB119" s="3" t="str">
        <f t="shared" si="571"/>
        <v/>
      </c>
      <c r="ALG119" s="3" t="str">
        <f t="shared" si="572"/>
        <v/>
      </c>
      <c r="ALL119" s="3" t="str">
        <f t="shared" si="573"/>
        <v/>
      </c>
      <c r="ALQ119" s="3" t="str">
        <f t="shared" si="574"/>
        <v/>
      </c>
      <c r="ALV119" s="3" t="str">
        <f t="shared" si="575"/>
        <v/>
      </c>
      <c r="AMA119" s="3" t="str">
        <f t="shared" si="576"/>
        <v/>
      </c>
      <c r="AMF119" s="3" t="str">
        <f t="shared" si="577"/>
        <v/>
      </c>
      <c r="AMK119" s="3" t="str">
        <f t="shared" si="578"/>
        <v/>
      </c>
      <c r="AMP119" s="3" t="str">
        <f t="shared" si="579"/>
        <v/>
      </c>
      <c r="AMU119" s="3" t="str">
        <f t="shared" si="580"/>
        <v/>
      </c>
      <c r="AMZ119" s="3" t="str">
        <f t="shared" si="581"/>
        <v/>
      </c>
      <c r="ANB119" s="6">
        <v>32871</v>
      </c>
      <c r="ANC119" s="1">
        <v>1.7812999999999999</v>
      </c>
      <c r="AND119" s="1">
        <v>165400</v>
      </c>
      <c r="ANE119" s="3">
        <f t="shared" si="582"/>
        <v>294627.01999999996</v>
      </c>
      <c r="ANJ119" s="3" t="str">
        <f t="shared" si="583"/>
        <v/>
      </c>
      <c r="ANO119" s="3" t="str">
        <f t="shared" si="584"/>
        <v/>
      </c>
      <c r="ANT119" s="3" t="str">
        <f t="shared" si="585"/>
        <v/>
      </c>
      <c r="ANY119" s="3" t="str">
        <f t="shared" si="586"/>
        <v/>
      </c>
      <c r="AOD119" s="3" t="str">
        <f t="shared" si="587"/>
        <v/>
      </c>
      <c r="AOI119" s="3" t="str">
        <f t="shared" si="588"/>
        <v/>
      </c>
      <c r="AOK119" s="6">
        <v>32871</v>
      </c>
      <c r="AOL119" s="1">
        <v>460</v>
      </c>
      <c r="AOM119" s="1">
        <v>16234</v>
      </c>
      <c r="AON119" s="3">
        <f t="shared" si="589"/>
        <v>7467640</v>
      </c>
      <c r="AOS119" s="3" t="str">
        <f t="shared" si="590"/>
        <v/>
      </c>
      <c r="AOX119" s="3" t="str">
        <f t="shared" si="591"/>
        <v/>
      </c>
      <c r="APC119" s="3" t="str">
        <f t="shared" si="592"/>
        <v/>
      </c>
      <c r="APH119" s="3" t="str">
        <f t="shared" si="593"/>
        <v/>
      </c>
      <c r="APM119" s="3" t="str">
        <f t="shared" si="594"/>
        <v/>
      </c>
      <c r="APR119" s="3" t="str">
        <f t="shared" si="595"/>
        <v/>
      </c>
      <c r="APW119" s="3" t="str">
        <f t="shared" si="596"/>
        <v/>
      </c>
      <c r="AQB119" s="3" t="str">
        <f t="shared" si="597"/>
        <v/>
      </c>
      <c r="AQG119" s="3" t="str">
        <f t="shared" si="598"/>
        <v/>
      </c>
      <c r="AQL119" s="3" t="str">
        <f t="shared" si="599"/>
        <v/>
      </c>
      <c r="AQQ119" s="3" t="str">
        <f t="shared" si="600"/>
        <v/>
      </c>
      <c r="AQV119" s="3" t="str">
        <f t="shared" si="601"/>
        <v/>
      </c>
      <c r="ARA119" s="3" t="str">
        <f t="shared" si="602"/>
        <v/>
      </c>
      <c r="ARF119" s="3" t="str">
        <f t="shared" si="603"/>
        <v/>
      </c>
      <c r="ARK119" s="3" t="str">
        <f t="shared" si="604"/>
        <v/>
      </c>
      <c r="ARP119" s="3" t="str">
        <f t="shared" si="605"/>
        <v/>
      </c>
      <c r="ARU119" s="3" t="str">
        <f t="shared" si="606"/>
        <v/>
      </c>
      <c r="ARZ119" s="3" t="str">
        <f t="shared" si="607"/>
        <v/>
      </c>
      <c r="ASE119" s="3" t="str">
        <f t="shared" si="608"/>
        <v/>
      </c>
      <c r="ASJ119" s="3" t="str">
        <f t="shared" si="609"/>
        <v/>
      </c>
      <c r="ASO119" s="3" t="str">
        <f t="shared" si="610"/>
        <v/>
      </c>
      <c r="AST119" s="3" t="str">
        <f t="shared" si="611"/>
        <v/>
      </c>
      <c r="ASY119" s="3" t="str">
        <f t="shared" si="612"/>
        <v/>
      </c>
      <c r="ATD119" s="3" t="str">
        <f t="shared" si="613"/>
        <v/>
      </c>
      <c r="ATI119" s="3" t="str">
        <f t="shared" si="614"/>
        <v/>
      </c>
      <c r="ATN119" s="3" t="str">
        <f t="shared" si="615"/>
        <v/>
      </c>
      <c r="ATS119" s="3" t="str">
        <f t="shared" si="616"/>
        <v/>
      </c>
      <c r="ATX119" s="3" t="str">
        <f t="shared" si="617"/>
        <v/>
      </c>
      <c r="ATZ119" s="6">
        <v>32871</v>
      </c>
      <c r="AUA119" s="1">
        <v>4.5416999999999996</v>
      </c>
      <c r="AUB119" s="1">
        <v>282000</v>
      </c>
      <c r="AUC119" s="3">
        <f t="shared" si="618"/>
        <v>1280759.3999999999</v>
      </c>
      <c r="AUH119" s="3" t="str">
        <f t="shared" si="619"/>
        <v/>
      </c>
      <c r="AUM119" s="3" t="str">
        <f t="shared" si="620"/>
        <v/>
      </c>
      <c r="AUR119" s="3" t="str">
        <f t="shared" si="621"/>
        <v/>
      </c>
      <c r="AUW119" s="3" t="str">
        <f t="shared" si="622"/>
        <v/>
      </c>
      <c r="AVB119" s="3" t="str">
        <f t="shared" si="623"/>
        <v/>
      </c>
      <c r="AVG119" s="3" t="str">
        <f t="shared" si="624"/>
        <v/>
      </c>
      <c r="AVL119" s="3" t="str">
        <f t="shared" si="625"/>
        <v/>
      </c>
      <c r="AVQ119" s="3" t="str">
        <f t="shared" si="626"/>
        <v/>
      </c>
      <c r="AVV119" s="3" t="str">
        <f t="shared" si="627"/>
        <v/>
      </c>
      <c r="AWA119" s="3" t="str">
        <f t="shared" si="628"/>
        <v/>
      </c>
      <c r="AWF119" s="3" t="str">
        <f t="shared" si="629"/>
        <v/>
      </c>
      <c r="AWK119" s="3" t="str">
        <f t="shared" si="630"/>
        <v/>
      </c>
      <c r="AWP119" s="3" t="str">
        <f t="shared" si="631"/>
        <v/>
      </c>
      <c r="AWU119" s="3" t="str">
        <f t="shared" si="632"/>
        <v/>
      </c>
      <c r="AWZ119" s="3" t="str">
        <f t="shared" si="633"/>
        <v/>
      </c>
      <c r="AXE119" s="3" t="str">
        <f t="shared" si="634"/>
        <v/>
      </c>
      <c r="AXJ119" s="3" t="str">
        <f t="shared" si="635"/>
        <v/>
      </c>
      <c r="AXO119" s="3" t="str">
        <f t="shared" si="636"/>
        <v/>
      </c>
      <c r="AXT119" s="3" t="str">
        <f t="shared" si="637"/>
        <v/>
      </c>
      <c r="AXY119" s="3" t="str">
        <f t="shared" si="638"/>
        <v/>
      </c>
      <c r="AYD119" s="3" t="str">
        <f t="shared" si="639"/>
        <v/>
      </c>
      <c r="AYI119" s="3" t="str">
        <f t="shared" si="640"/>
        <v/>
      </c>
      <c r="AYN119" s="3" t="str">
        <f t="shared" si="641"/>
        <v/>
      </c>
      <c r="AYP119" s="6">
        <v>32871</v>
      </c>
      <c r="AYQ119" s="1">
        <v>7</v>
      </c>
      <c r="AYR119" s="1">
        <v>1181600</v>
      </c>
      <c r="AYS119" s="3">
        <f t="shared" si="642"/>
        <v>8271200</v>
      </c>
      <c r="AYX119" s="3" t="str">
        <f t="shared" si="643"/>
        <v/>
      </c>
      <c r="AZC119" s="3" t="str">
        <f t="shared" si="644"/>
        <v/>
      </c>
      <c r="AZH119" s="3" t="str">
        <f t="shared" si="645"/>
        <v/>
      </c>
      <c r="AZM119" s="3" t="str">
        <f t="shared" si="646"/>
        <v/>
      </c>
      <c r="AZR119" s="3" t="str">
        <f t="shared" si="647"/>
        <v/>
      </c>
      <c r="AZW119" s="3" t="str">
        <f t="shared" si="648"/>
        <v/>
      </c>
      <c r="BAB119" s="3" t="str">
        <f t="shared" si="649"/>
        <v/>
      </c>
      <c r="BAG119" s="3" t="str">
        <f t="shared" si="650"/>
        <v/>
      </c>
      <c r="BAL119" s="3" t="str">
        <f t="shared" si="651"/>
        <v/>
      </c>
      <c r="BAQ119" s="3" t="str">
        <f t="shared" si="652"/>
        <v/>
      </c>
      <c r="BAV119" s="3" t="str">
        <f t="shared" si="653"/>
        <v/>
      </c>
      <c r="BBA119" s="3" t="str">
        <f t="shared" si="654"/>
        <v/>
      </c>
      <c r="BBF119" s="3" t="str">
        <f t="shared" si="655"/>
        <v/>
      </c>
      <c r="BBK119" s="3" t="str">
        <f t="shared" si="656"/>
        <v/>
      </c>
      <c r="BBP119" s="3" t="str">
        <f t="shared" si="657"/>
        <v/>
      </c>
      <c r="BBU119" s="3" t="str">
        <f t="shared" si="658"/>
        <v/>
      </c>
      <c r="BBZ119" s="3" t="str">
        <f t="shared" si="659"/>
        <v/>
      </c>
      <c r="BCE119" s="3" t="str">
        <f t="shared" si="660"/>
        <v/>
      </c>
      <c r="BCJ119" s="3" t="str">
        <f t="shared" si="661"/>
        <v/>
      </c>
      <c r="BCO119" s="3" t="str">
        <f t="shared" si="662"/>
        <v/>
      </c>
      <c r="BCT119" s="3" t="str">
        <f t="shared" si="663"/>
        <v/>
      </c>
      <c r="BCY119" s="3" t="str">
        <f t="shared" si="664"/>
        <v/>
      </c>
      <c r="BDD119" s="3" t="str">
        <f t="shared" si="665"/>
        <v/>
      </c>
      <c r="BDI119" s="3" t="str">
        <f t="shared" si="666"/>
        <v/>
      </c>
      <c r="BDN119" s="3" t="str">
        <f t="shared" si="667"/>
        <v/>
      </c>
      <c r="BDS119" s="3" t="str">
        <f t="shared" si="668"/>
        <v/>
      </c>
      <c r="BDX119" s="3" t="str">
        <f t="shared" si="669"/>
        <v/>
      </c>
      <c r="BDZ119" s="6">
        <v>32871</v>
      </c>
      <c r="BEA119" s="1">
        <v>4.0625</v>
      </c>
      <c r="BEB119" s="1">
        <v>12926800</v>
      </c>
      <c r="BEC119" s="3">
        <f t="shared" si="670"/>
        <v>52515125</v>
      </c>
      <c r="BEH119" s="3" t="str">
        <f t="shared" si="671"/>
        <v/>
      </c>
      <c r="BEM119" s="3" t="str">
        <f t="shared" si="672"/>
        <v/>
      </c>
      <c r="BER119" s="3" t="str">
        <f t="shared" si="673"/>
        <v/>
      </c>
      <c r="BET119" s="6">
        <v>32871</v>
      </c>
      <c r="BEU119" s="1">
        <v>2.0741000000000001</v>
      </c>
      <c r="BEV119" s="1">
        <v>5051700</v>
      </c>
      <c r="BEW119" s="3">
        <f t="shared" si="674"/>
        <v>10477730.970000001</v>
      </c>
      <c r="BEY119" s="6">
        <v>32871</v>
      </c>
      <c r="BEZ119" s="1">
        <v>0.96299999999999997</v>
      </c>
      <c r="BFA119" s="1">
        <v>539325</v>
      </c>
      <c r="BFB119" s="3">
        <f t="shared" si="675"/>
        <v>519369.97499999998</v>
      </c>
      <c r="BFG119" s="3" t="str">
        <f t="shared" si="676"/>
        <v/>
      </c>
      <c r="BFL119" s="3" t="str">
        <f t="shared" si="677"/>
        <v/>
      </c>
      <c r="BFQ119" s="3" t="str">
        <f t="shared" si="678"/>
        <v/>
      </c>
      <c r="BFS119" s="6">
        <v>32871</v>
      </c>
      <c r="BFT119" s="1">
        <v>0.78569999999999995</v>
      </c>
      <c r="BFU119" s="1">
        <v>9213800</v>
      </c>
      <c r="BFV119" s="3">
        <f t="shared" si="679"/>
        <v>7239282.6599999992</v>
      </c>
      <c r="BGA119" s="3" t="str">
        <f t="shared" si="680"/>
        <v/>
      </c>
      <c r="BGF119" s="3" t="str">
        <f t="shared" si="681"/>
        <v/>
      </c>
      <c r="BGK119" s="3" t="str">
        <f t="shared" si="682"/>
        <v/>
      </c>
      <c r="BGM119" s="6">
        <v>32871</v>
      </c>
      <c r="BGN119" s="1">
        <v>7.3125</v>
      </c>
      <c r="BGO119" s="1">
        <v>5876600</v>
      </c>
      <c r="BGP119" s="3">
        <f t="shared" si="683"/>
        <v>42972637.5</v>
      </c>
      <c r="BGR119" s="6">
        <v>32871</v>
      </c>
      <c r="BGS119" s="1">
        <v>1.4375</v>
      </c>
      <c r="BGT119" s="1">
        <v>33176400</v>
      </c>
      <c r="BGU119" s="3">
        <f t="shared" si="684"/>
        <v>47691075</v>
      </c>
      <c r="BGZ119" s="3" t="str">
        <f t="shared" si="685"/>
        <v/>
      </c>
      <c r="BHE119" s="3" t="str">
        <f t="shared" si="686"/>
        <v/>
      </c>
      <c r="BHJ119" s="3" t="str">
        <f t="shared" si="687"/>
        <v/>
      </c>
      <c r="BHO119" s="3" t="str">
        <f t="shared" si="688"/>
        <v/>
      </c>
      <c r="BHQ119" s="6">
        <v>32871</v>
      </c>
      <c r="BHR119" s="1">
        <v>1.0926</v>
      </c>
      <c r="BHS119" s="1">
        <v>48704800</v>
      </c>
      <c r="BHT119" s="3">
        <f t="shared" si="689"/>
        <v>53214864.480000004</v>
      </c>
      <c r="BHV119" s="6">
        <v>32871</v>
      </c>
      <c r="BHW119" s="1">
        <v>2.2389999999999999</v>
      </c>
      <c r="BHX119" s="1">
        <v>15818670</v>
      </c>
      <c r="BHY119" s="3">
        <f t="shared" si="690"/>
        <v>35418002.129999995</v>
      </c>
      <c r="BID119" s="3" t="str">
        <f t="shared" si="691"/>
        <v/>
      </c>
      <c r="BII119" s="3" t="str">
        <f t="shared" si="692"/>
        <v/>
      </c>
      <c r="BIN119" s="3" t="str">
        <f t="shared" si="693"/>
        <v/>
      </c>
      <c r="BIP119" s="6">
        <v>32871</v>
      </c>
      <c r="BIQ119" s="1">
        <v>1.9028</v>
      </c>
      <c r="BIR119" s="1">
        <v>306495900</v>
      </c>
      <c r="BIS119" s="3">
        <f t="shared" si="694"/>
        <v>583200398.51999998</v>
      </c>
      <c r="BIU119" s="6">
        <v>32871</v>
      </c>
      <c r="BIV119" s="1">
        <v>4.7222</v>
      </c>
      <c r="BIW119" s="1">
        <v>47752650</v>
      </c>
      <c r="BIX119" s="3">
        <f t="shared" si="695"/>
        <v>225497563.82999998</v>
      </c>
      <c r="BJC119" s="3" t="str">
        <f t="shared" si="696"/>
        <v/>
      </c>
      <c r="BJH119" s="3" t="str">
        <f t="shared" si="697"/>
        <v/>
      </c>
      <c r="BJM119" s="3" t="str">
        <f t="shared" si="698"/>
        <v/>
      </c>
      <c r="BJR119" s="3" t="str">
        <f t="shared" si="699"/>
        <v/>
      </c>
      <c r="BJT119" s="6">
        <v>32871</v>
      </c>
      <c r="BJU119" s="1">
        <v>3.9375</v>
      </c>
      <c r="BJV119" s="1">
        <v>19102800</v>
      </c>
      <c r="BJW119" s="3">
        <f t="shared" si="700"/>
        <v>75217275</v>
      </c>
      <c r="BKB119" s="3" t="str">
        <f t="shared" si="701"/>
        <v/>
      </c>
      <c r="BKG119" s="3" t="str">
        <f t="shared" si="702"/>
        <v/>
      </c>
      <c r="BKI119" s="6">
        <v>32871</v>
      </c>
      <c r="BKJ119" s="1">
        <v>0.51559999999999995</v>
      </c>
      <c r="BKK119" s="1">
        <v>129691200</v>
      </c>
      <c r="BKL119" s="3">
        <f t="shared" si="703"/>
        <v>66868782.719999991</v>
      </c>
      <c r="BKQ119" s="3" t="str">
        <f t="shared" si="704"/>
        <v/>
      </c>
      <c r="BKV119" s="3" t="str">
        <f t="shared" si="705"/>
        <v/>
      </c>
      <c r="BKX119" s="6">
        <v>32871</v>
      </c>
      <c r="BKY119" s="1">
        <v>10.5</v>
      </c>
      <c r="BKZ119" s="1">
        <v>18331200</v>
      </c>
      <c r="BLA119" s="3">
        <f t="shared" si="706"/>
        <v>192477600</v>
      </c>
      <c r="BLC119" s="6">
        <v>32871</v>
      </c>
      <c r="BLD119" s="1">
        <v>2.1875</v>
      </c>
      <c r="BLE119" s="1">
        <v>16469600</v>
      </c>
      <c r="BLF119" s="3">
        <f t="shared" si="707"/>
        <v>36027250</v>
      </c>
      <c r="BLK119" s="3" t="str">
        <f t="shared" si="708"/>
        <v/>
      </c>
      <c r="BLP119" s="3" t="str">
        <f t="shared" si="709"/>
        <v/>
      </c>
      <c r="BLR119" s="6">
        <v>32871</v>
      </c>
      <c r="BLS119" s="1">
        <v>0.96879999999999999</v>
      </c>
      <c r="BLT119" s="1">
        <v>35321600</v>
      </c>
      <c r="BLU119" s="3">
        <f t="shared" si="710"/>
        <v>34219566.079999998</v>
      </c>
      <c r="BLZ119" s="3" t="str">
        <f t="shared" si="711"/>
        <v/>
      </c>
      <c r="BME119" s="3" t="str">
        <f t="shared" si="712"/>
        <v/>
      </c>
      <c r="BMJ119" s="3" t="str">
        <f t="shared" si="713"/>
        <v/>
      </c>
      <c r="BML119" s="6">
        <v>32871</v>
      </c>
      <c r="BMM119" s="1">
        <v>1.5880000000000001</v>
      </c>
      <c r="BMN119" s="1">
        <v>47808900</v>
      </c>
      <c r="BMO119" s="3">
        <f t="shared" si="714"/>
        <v>75920533.200000003</v>
      </c>
      <c r="BMQ119" s="6">
        <v>32871</v>
      </c>
      <c r="BMR119" s="1">
        <v>4.1875</v>
      </c>
      <c r="BMS119" s="1">
        <v>21324800</v>
      </c>
      <c r="BMT119" s="3">
        <f t="shared" si="715"/>
        <v>89297600</v>
      </c>
      <c r="BMY119" s="3" t="str">
        <f t="shared" si="716"/>
        <v/>
      </c>
      <c r="BND119" s="3" t="str">
        <f t="shared" si="717"/>
        <v/>
      </c>
      <c r="BNF119" s="6">
        <v>32871</v>
      </c>
      <c r="BNG119" s="1">
        <v>22</v>
      </c>
      <c r="BNH119" s="1">
        <v>27929800</v>
      </c>
      <c r="BNI119" s="3">
        <f t="shared" si="718"/>
        <v>614455600</v>
      </c>
      <c r="BNN119" s="3" t="str">
        <f t="shared" si="719"/>
        <v/>
      </c>
      <c r="BNP119" s="6">
        <v>32871</v>
      </c>
      <c r="BNQ119" s="1">
        <v>1.1943999999999999</v>
      </c>
      <c r="BNR119" s="1">
        <v>15552450</v>
      </c>
      <c r="BNS119" s="3">
        <f t="shared" si="720"/>
        <v>18575846.279999997</v>
      </c>
      <c r="BNX119" s="3" t="str">
        <f t="shared" si="721"/>
        <v/>
      </c>
      <c r="BNZ119" s="6">
        <v>32871</v>
      </c>
      <c r="BOA119" s="1">
        <v>0.57030000000000003</v>
      </c>
      <c r="BOB119" s="1">
        <v>38228800</v>
      </c>
      <c r="BOC119" s="3">
        <f t="shared" si="722"/>
        <v>21801884.640000001</v>
      </c>
      <c r="BOH119" s="3" t="str">
        <f t="shared" si="723"/>
        <v/>
      </c>
      <c r="BOJ119" s="6">
        <v>32871</v>
      </c>
      <c r="BOK119" s="1">
        <v>2.0926</v>
      </c>
      <c r="BOL119" s="1">
        <v>254413600</v>
      </c>
      <c r="BOM119" s="3">
        <f t="shared" si="724"/>
        <v>532385899.36000001</v>
      </c>
      <c r="BOR119" s="3" t="str">
        <f t="shared" si="725"/>
        <v/>
      </c>
      <c r="BOW119" s="3" t="str">
        <f t="shared" si="726"/>
        <v/>
      </c>
      <c r="BPB119" s="3" t="str">
        <f t="shared" si="727"/>
        <v/>
      </c>
      <c r="BPG119" s="3" t="str">
        <f t="shared" si="728"/>
        <v/>
      </c>
      <c r="BPI119" s="6">
        <v>32871</v>
      </c>
      <c r="BPJ119" s="1">
        <v>0.30449999999999999</v>
      </c>
      <c r="BPK119" s="1">
        <v>564473813</v>
      </c>
      <c r="BPL119" s="3">
        <f t="shared" si="729"/>
        <v>171882276.05849999</v>
      </c>
      <c r="BPQ119" s="3" t="str">
        <f t="shared" si="730"/>
        <v/>
      </c>
      <c r="BPS119" s="6">
        <v>32871</v>
      </c>
      <c r="BPT119" s="1">
        <v>0.44529999999999997</v>
      </c>
      <c r="BPU119" s="1">
        <v>573964800</v>
      </c>
      <c r="BPV119" s="3">
        <f t="shared" si="731"/>
        <v>255586525.44</v>
      </c>
      <c r="BQA119" s="3" t="str">
        <f t="shared" si="732"/>
        <v/>
      </c>
      <c r="BQF119" s="3" t="str">
        <f t="shared" si="733"/>
        <v/>
      </c>
      <c r="BQK119" s="3" t="str">
        <f t="shared" si="734"/>
        <v/>
      </c>
      <c r="BQM119" s="6">
        <v>32871</v>
      </c>
      <c r="BQN119" s="1">
        <v>1.2816000000000001</v>
      </c>
      <c r="BQO119" s="1">
        <v>178411587</v>
      </c>
      <c r="BQP119" s="3">
        <f t="shared" si="735"/>
        <v>228652289.89920002</v>
      </c>
      <c r="BQU119" s="3" t="str">
        <f t="shared" si="736"/>
        <v/>
      </c>
      <c r="BQZ119" s="3" t="str">
        <f t="shared" si="737"/>
        <v/>
      </c>
      <c r="BRE119" s="3" t="str">
        <f t="shared" si="738"/>
        <v/>
      </c>
      <c r="BRJ119" s="3" t="str">
        <f t="shared" si="739"/>
        <v/>
      </c>
      <c r="BRL119" s="6">
        <v>32871</v>
      </c>
      <c r="BRM119" s="1">
        <v>1.0781000000000001</v>
      </c>
      <c r="BRN119" s="1">
        <v>2103884800</v>
      </c>
      <c r="BRO119" s="3">
        <f t="shared" si="740"/>
        <v>2268198202.8800001</v>
      </c>
      <c r="BRQ119" s="6">
        <v>32871</v>
      </c>
      <c r="BRR119" s="1">
        <v>0.57720000000000005</v>
      </c>
      <c r="BRS119" s="1">
        <v>1423368450</v>
      </c>
      <c r="BRT119" s="3">
        <f t="shared" si="741"/>
        <v>821568269.34000003</v>
      </c>
      <c r="BRV119" s="6">
        <v>32871</v>
      </c>
      <c r="BRW119" s="1">
        <v>16.9375</v>
      </c>
      <c r="BRX119" s="1">
        <v>282107200</v>
      </c>
      <c r="BRY119" s="3">
        <f t="shared" si="742"/>
        <v>4778190700</v>
      </c>
      <c r="BSD119" s="3" t="str">
        <f t="shared" si="743"/>
        <v/>
      </c>
      <c r="BSF119" s="6">
        <v>32871</v>
      </c>
      <c r="BSG119" s="1">
        <v>2.8125</v>
      </c>
      <c r="BSH119" s="1">
        <v>40911200</v>
      </c>
      <c r="BSI119" s="3">
        <f t="shared" si="744"/>
        <v>115062750</v>
      </c>
      <c r="BSN119" s="3" t="str">
        <f t="shared" si="745"/>
        <v/>
      </c>
      <c r="BSS119" s="3" t="str">
        <f t="shared" si="746"/>
        <v/>
      </c>
      <c r="BSU119" s="6">
        <v>32871</v>
      </c>
      <c r="BSV119" s="1">
        <v>1.2589000000000001</v>
      </c>
      <c r="BSW119" s="1">
        <v>1666434000</v>
      </c>
      <c r="BSX119" s="3">
        <f t="shared" si="747"/>
        <v>2097873762.6000001</v>
      </c>
    </row>
    <row r="120" spans="5:1020 1025:1870" x14ac:dyDescent="0.2">
      <c r="E120" s="3" t="str">
        <f t="shared" si="374"/>
        <v/>
      </c>
      <c r="J120" s="3" t="str">
        <f t="shared" si="375"/>
        <v/>
      </c>
      <c r="O120" s="3" t="str">
        <f t="shared" si="376"/>
        <v/>
      </c>
      <c r="T120" s="3" t="str">
        <f t="shared" si="377"/>
        <v/>
      </c>
      <c r="Y120" s="3" t="str">
        <f t="shared" si="378"/>
        <v/>
      </c>
      <c r="AD120" s="3" t="str">
        <f t="shared" si="379"/>
        <v/>
      </c>
      <c r="AI120" s="3" t="str">
        <f t="shared" si="380"/>
        <v/>
      </c>
      <c r="AN120" s="3" t="str">
        <f t="shared" si="381"/>
        <v/>
      </c>
      <c r="AS120" s="3" t="str">
        <f t="shared" si="382"/>
        <v/>
      </c>
      <c r="AX120" s="3" t="str">
        <f t="shared" si="383"/>
        <v/>
      </c>
      <c r="BC120" s="3" t="str">
        <f t="shared" si="384"/>
        <v/>
      </c>
      <c r="BH120" s="3" t="str">
        <f t="shared" si="385"/>
        <v/>
      </c>
      <c r="BM120" s="3" t="str">
        <f t="shared" si="386"/>
        <v/>
      </c>
      <c r="BR120" s="3" t="str">
        <f t="shared" si="387"/>
        <v/>
      </c>
      <c r="BW120" s="3" t="str">
        <f t="shared" si="388"/>
        <v/>
      </c>
      <c r="CB120" s="3" t="str">
        <f t="shared" si="389"/>
        <v/>
      </c>
      <c r="CG120" s="3" t="str">
        <f t="shared" si="390"/>
        <v/>
      </c>
      <c r="CL120" s="3" t="str">
        <f t="shared" si="391"/>
        <v/>
      </c>
      <c r="CQ120" s="3" t="str">
        <f t="shared" si="392"/>
        <v/>
      </c>
      <c r="CV120" s="3" t="str">
        <f t="shared" si="393"/>
        <v/>
      </c>
      <c r="DA120" s="3" t="str">
        <f t="shared" si="394"/>
        <v/>
      </c>
      <c r="DF120" s="3" t="str">
        <f t="shared" si="395"/>
        <v/>
      </c>
      <c r="DK120" s="3" t="str">
        <f t="shared" si="396"/>
        <v/>
      </c>
      <c r="DP120" s="3" t="str">
        <f t="shared" si="397"/>
        <v/>
      </c>
      <c r="DU120" s="3" t="str">
        <f t="shared" si="398"/>
        <v/>
      </c>
      <c r="DZ120" s="3" t="str">
        <f t="shared" si="399"/>
        <v/>
      </c>
      <c r="EE120" s="3" t="str">
        <f t="shared" si="400"/>
        <v/>
      </c>
      <c r="EG120" s="6">
        <v>32780</v>
      </c>
      <c r="EH120" s="1">
        <v>4319.9991</v>
      </c>
      <c r="EI120" s="1">
        <v>1581</v>
      </c>
      <c r="EJ120" s="3">
        <f t="shared" si="401"/>
        <v>6829918.5771000003</v>
      </c>
      <c r="EO120" s="3" t="str">
        <f t="shared" si="402"/>
        <v/>
      </c>
      <c r="ET120" s="3" t="str">
        <f t="shared" si="403"/>
        <v/>
      </c>
      <c r="EY120" s="3" t="str">
        <f t="shared" si="404"/>
        <v/>
      </c>
      <c r="FD120" s="3" t="str">
        <f t="shared" si="405"/>
        <v/>
      </c>
      <c r="FI120" s="3" t="str">
        <f t="shared" si="406"/>
        <v/>
      </c>
      <c r="FN120" s="3" t="str">
        <f t="shared" si="407"/>
        <v/>
      </c>
      <c r="FS120" s="3" t="str">
        <f t="shared" si="408"/>
        <v/>
      </c>
      <c r="FX120" s="3" t="str">
        <f t="shared" si="409"/>
        <v/>
      </c>
      <c r="GC120" s="3" t="str">
        <f t="shared" si="410"/>
        <v/>
      </c>
      <c r="GH120" s="3" t="str">
        <f t="shared" si="411"/>
        <v/>
      </c>
      <c r="GM120" s="3" t="str">
        <f t="shared" si="412"/>
        <v/>
      </c>
      <c r="GR120" s="3" t="str">
        <f t="shared" si="413"/>
        <v/>
      </c>
      <c r="GW120" s="3" t="str">
        <f t="shared" si="414"/>
        <v/>
      </c>
      <c r="HB120" s="3" t="str">
        <f t="shared" si="415"/>
        <v/>
      </c>
      <c r="HG120" s="3" t="str">
        <f t="shared" si="416"/>
        <v/>
      </c>
      <c r="HL120" s="3" t="str">
        <f t="shared" si="417"/>
        <v/>
      </c>
      <c r="HQ120" s="3" t="str">
        <f t="shared" si="418"/>
        <v/>
      </c>
      <c r="HV120" s="3" t="str">
        <f t="shared" si="419"/>
        <v/>
      </c>
      <c r="IA120" s="3" t="str">
        <f t="shared" si="420"/>
        <v/>
      </c>
      <c r="IF120" s="3" t="str">
        <f t="shared" si="421"/>
        <v/>
      </c>
      <c r="IK120" s="3" t="str">
        <f t="shared" si="422"/>
        <v/>
      </c>
      <c r="IP120" s="3" t="str">
        <f t="shared" si="423"/>
        <v/>
      </c>
      <c r="IU120" s="3" t="str">
        <f t="shared" si="424"/>
        <v/>
      </c>
      <c r="IZ120" s="3" t="str">
        <f t="shared" si="425"/>
        <v/>
      </c>
      <c r="JE120" s="3" t="str">
        <f t="shared" si="426"/>
        <v/>
      </c>
      <c r="JJ120" s="3" t="str">
        <f t="shared" si="427"/>
        <v/>
      </c>
      <c r="JO120" s="3" t="str">
        <f t="shared" si="428"/>
        <v/>
      </c>
      <c r="JT120" s="3" t="str">
        <f t="shared" si="429"/>
        <v/>
      </c>
      <c r="JY120" s="3" t="str">
        <f t="shared" si="430"/>
        <v/>
      </c>
      <c r="KD120" s="3" t="str">
        <f t="shared" si="431"/>
        <v/>
      </c>
      <c r="KI120" s="3" t="str">
        <f t="shared" si="432"/>
        <v/>
      </c>
      <c r="KN120" s="3" t="str">
        <f t="shared" si="433"/>
        <v/>
      </c>
      <c r="KS120" s="3" t="str">
        <f t="shared" si="434"/>
        <v/>
      </c>
      <c r="KX120" s="3" t="str">
        <f t="shared" si="435"/>
        <v/>
      </c>
      <c r="LC120" s="3" t="str">
        <f t="shared" si="436"/>
        <v/>
      </c>
      <c r="LH120" s="3" t="str">
        <f t="shared" si="437"/>
        <v/>
      </c>
      <c r="LM120" s="3" t="str">
        <f t="shared" si="438"/>
        <v/>
      </c>
      <c r="LR120" s="3" t="str">
        <f t="shared" si="439"/>
        <v/>
      </c>
      <c r="LW120" s="3" t="str">
        <f t="shared" si="440"/>
        <v/>
      </c>
      <c r="MB120" s="3" t="str">
        <f t="shared" si="441"/>
        <v/>
      </c>
      <c r="MG120" s="3" t="str">
        <f t="shared" si="442"/>
        <v/>
      </c>
      <c r="ML120" s="3" t="str">
        <f t="shared" si="443"/>
        <v/>
      </c>
      <c r="MQ120" s="3" t="str">
        <f t="shared" si="444"/>
        <v/>
      </c>
      <c r="MV120" s="3" t="str">
        <f t="shared" si="445"/>
        <v/>
      </c>
      <c r="NA120" s="3" t="str">
        <f t="shared" si="446"/>
        <v/>
      </c>
      <c r="NF120" s="3" t="str">
        <f t="shared" si="447"/>
        <v/>
      </c>
      <c r="NK120" s="3" t="str">
        <f t="shared" si="448"/>
        <v/>
      </c>
      <c r="NP120" s="3" t="str">
        <f t="shared" si="449"/>
        <v/>
      </c>
      <c r="NU120" s="3" t="str">
        <f t="shared" si="450"/>
        <v/>
      </c>
      <c r="NZ120" s="3" t="str">
        <f t="shared" si="451"/>
        <v/>
      </c>
      <c r="OB120" s="6">
        <v>32780</v>
      </c>
      <c r="OC120" s="1">
        <v>7</v>
      </c>
      <c r="OD120" s="1">
        <v>225200</v>
      </c>
      <c r="OE120" s="3">
        <f t="shared" si="452"/>
        <v>1576400</v>
      </c>
      <c r="OJ120" s="3" t="str">
        <f t="shared" si="453"/>
        <v/>
      </c>
      <c r="OO120" s="3" t="str">
        <f t="shared" si="454"/>
        <v/>
      </c>
      <c r="OT120" s="3" t="str">
        <f t="shared" si="455"/>
        <v/>
      </c>
      <c r="OY120" s="3" t="str">
        <f t="shared" si="456"/>
        <v/>
      </c>
      <c r="PD120" s="3" t="str">
        <f t="shared" si="457"/>
        <v/>
      </c>
      <c r="PI120" s="3" t="str">
        <f t="shared" si="458"/>
        <v/>
      </c>
      <c r="PN120" s="3" t="str">
        <f t="shared" si="459"/>
        <v/>
      </c>
      <c r="PS120" s="3" t="str">
        <f t="shared" si="460"/>
        <v/>
      </c>
      <c r="PX120" s="3" t="str">
        <f t="shared" si="461"/>
        <v/>
      </c>
      <c r="QC120" s="3" t="str">
        <f t="shared" si="462"/>
        <v/>
      </c>
      <c r="QE120" s="6">
        <v>32780</v>
      </c>
      <c r="QF120" s="1">
        <v>4.5</v>
      </c>
      <c r="QG120" s="1">
        <v>213200</v>
      </c>
      <c r="QH120" s="3">
        <f t="shared" si="463"/>
        <v>959400</v>
      </c>
      <c r="QM120" s="3" t="str">
        <f t="shared" si="464"/>
        <v/>
      </c>
      <c r="QR120" s="3" t="str">
        <f t="shared" si="465"/>
        <v/>
      </c>
      <c r="QW120" s="3" t="str">
        <f t="shared" si="466"/>
        <v/>
      </c>
      <c r="RB120" s="3" t="str">
        <f t="shared" si="467"/>
        <v/>
      </c>
      <c r="RG120" s="3" t="str">
        <f t="shared" si="468"/>
        <v/>
      </c>
      <c r="RL120" s="3" t="str">
        <f t="shared" si="469"/>
        <v/>
      </c>
      <c r="RQ120" s="3" t="str">
        <f t="shared" si="470"/>
        <v/>
      </c>
      <c r="RV120" s="3" t="str">
        <f t="shared" si="471"/>
        <v/>
      </c>
      <c r="SA120" s="3" t="str">
        <f t="shared" si="472"/>
        <v/>
      </c>
      <c r="SF120" s="3" t="str">
        <f t="shared" si="473"/>
        <v/>
      </c>
      <c r="SK120" s="3" t="str">
        <f t="shared" si="474"/>
        <v/>
      </c>
      <c r="SP120" s="3" t="str">
        <f t="shared" si="475"/>
        <v/>
      </c>
      <c r="SU120" s="3" t="str">
        <f t="shared" si="476"/>
        <v/>
      </c>
      <c r="SZ120" s="3" t="str">
        <f t="shared" si="477"/>
        <v/>
      </c>
      <c r="TE120" s="3" t="str">
        <f t="shared" si="478"/>
        <v/>
      </c>
      <c r="TJ120" s="3" t="str">
        <f t="shared" si="479"/>
        <v/>
      </c>
      <c r="TO120" s="3" t="str">
        <f t="shared" si="480"/>
        <v/>
      </c>
      <c r="TT120" s="3" t="str">
        <f t="shared" si="481"/>
        <v/>
      </c>
      <c r="TY120" s="3" t="str">
        <f t="shared" si="482"/>
        <v/>
      </c>
      <c r="UD120" s="3" t="str">
        <f t="shared" si="483"/>
        <v/>
      </c>
      <c r="UI120" s="3" t="str">
        <f t="shared" si="484"/>
        <v/>
      </c>
      <c r="UN120" s="3" t="str">
        <f t="shared" si="485"/>
        <v/>
      </c>
      <c r="US120" s="3" t="str">
        <f t="shared" si="486"/>
        <v/>
      </c>
      <c r="UX120" s="3" t="str">
        <f t="shared" si="487"/>
        <v/>
      </c>
      <c r="VC120" s="3" t="str">
        <f t="shared" si="488"/>
        <v/>
      </c>
      <c r="VH120" s="3" t="str">
        <f t="shared" si="489"/>
        <v/>
      </c>
      <c r="VM120" s="3" t="str">
        <f t="shared" si="490"/>
        <v/>
      </c>
      <c r="VO120" s="6"/>
      <c r="VR120" s="3" t="str">
        <f t="shared" si="491"/>
        <v/>
      </c>
      <c r="VW120" s="3" t="str">
        <f t="shared" si="492"/>
        <v/>
      </c>
      <c r="WB120" s="3" t="str">
        <f t="shared" si="493"/>
        <v/>
      </c>
      <c r="WG120" s="3" t="str">
        <f t="shared" si="494"/>
        <v/>
      </c>
      <c r="WL120" s="3" t="str">
        <f t="shared" si="495"/>
        <v/>
      </c>
      <c r="WQ120" s="3" t="str">
        <f t="shared" si="496"/>
        <v/>
      </c>
      <c r="WV120" s="3" t="str">
        <f t="shared" si="497"/>
        <v/>
      </c>
      <c r="XA120" s="3" t="str">
        <f t="shared" si="498"/>
        <v/>
      </c>
      <c r="XF120" s="3" t="str">
        <f t="shared" si="499"/>
        <v/>
      </c>
      <c r="XK120" s="3" t="str">
        <f t="shared" si="500"/>
        <v/>
      </c>
      <c r="XP120" s="3" t="str">
        <f t="shared" si="501"/>
        <v/>
      </c>
      <c r="XU120" s="3" t="str">
        <f t="shared" si="502"/>
        <v/>
      </c>
      <c r="XZ120" s="3" t="str">
        <f t="shared" si="503"/>
        <v/>
      </c>
      <c r="YE120" s="3" t="str">
        <f t="shared" si="504"/>
        <v/>
      </c>
      <c r="YJ120" s="3" t="str">
        <f t="shared" si="505"/>
        <v/>
      </c>
      <c r="YO120" s="3" t="str">
        <f t="shared" si="506"/>
        <v/>
      </c>
      <c r="YT120" s="3" t="str">
        <f t="shared" si="507"/>
        <v/>
      </c>
      <c r="YY120" s="3" t="str">
        <f t="shared" si="508"/>
        <v/>
      </c>
      <c r="ZD120" s="3" t="str">
        <f t="shared" si="509"/>
        <v/>
      </c>
      <c r="ZI120" s="3" t="str">
        <f t="shared" si="510"/>
        <v/>
      </c>
      <c r="ZN120" s="3" t="str">
        <f t="shared" si="511"/>
        <v/>
      </c>
      <c r="ZS120" s="3" t="str">
        <f t="shared" si="512"/>
        <v/>
      </c>
      <c r="ZX120" s="3" t="str">
        <f t="shared" si="513"/>
        <v/>
      </c>
      <c r="AAC120" s="3" t="str">
        <f t="shared" si="514"/>
        <v/>
      </c>
      <c r="AAH120" s="3" t="str">
        <f t="shared" si="515"/>
        <v/>
      </c>
      <c r="AAM120" s="3" t="str">
        <f t="shared" si="516"/>
        <v/>
      </c>
      <c r="AAR120" s="3" t="str">
        <f t="shared" si="517"/>
        <v/>
      </c>
      <c r="AAW120" s="3" t="str">
        <f t="shared" si="518"/>
        <v/>
      </c>
      <c r="ABB120" s="3" t="str">
        <f t="shared" si="519"/>
        <v/>
      </c>
      <c r="ABG120" s="3" t="str">
        <f t="shared" si="520"/>
        <v/>
      </c>
      <c r="ABL120" s="3" t="str">
        <f t="shared" si="521"/>
        <v/>
      </c>
      <c r="ABQ120" s="3" t="str">
        <f t="shared" si="522"/>
        <v/>
      </c>
      <c r="ABV120" s="3" t="str">
        <f t="shared" si="523"/>
        <v/>
      </c>
      <c r="ACA120" s="3" t="str">
        <f t="shared" si="524"/>
        <v/>
      </c>
      <c r="ACF120" s="3" t="str">
        <f t="shared" si="525"/>
        <v/>
      </c>
      <c r="ACK120" s="3" t="str">
        <f t="shared" si="526"/>
        <v/>
      </c>
      <c r="ACP120" s="3" t="str">
        <f t="shared" si="527"/>
        <v/>
      </c>
      <c r="ACU120" s="3" t="str">
        <f t="shared" si="528"/>
        <v/>
      </c>
      <c r="ACZ120" s="3" t="str">
        <f t="shared" si="529"/>
        <v/>
      </c>
      <c r="ADB120" s="6">
        <v>32780</v>
      </c>
      <c r="ADC120" s="1">
        <v>14</v>
      </c>
      <c r="ADD120" s="1">
        <v>2754100</v>
      </c>
      <c r="ADE120" s="3">
        <f t="shared" si="530"/>
        <v>38557400</v>
      </c>
      <c r="ADJ120" s="3" t="str">
        <f t="shared" si="531"/>
        <v/>
      </c>
      <c r="ADO120" s="3" t="str">
        <f t="shared" si="532"/>
        <v/>
      </c>
      <c r="ADT120" s="3" t="str">
        <f t="shared" si="533"/>
        <v/>
      </c>
      <c r="ADY120" s="3" t="str">
        <f t="shared" si="534"/>
        <v/>
      </c>
      <c r="AED120" s="3" t="str">
        <f t="shared" si="535"/>
        <v/>
      </c>
      <c r="AEI120" s="3" t="str">
        <f t="shared" si="536"/>
        <v/>
      </c>
      <c r="AEN120" s="3" t="str">
        <f t="shared" si="537"/>
        <v/>
      </c>
      <c r="AES120" s="3" t="str">
        <f t="shared" si="538"/>
        <v/>
      </c>
      <c r="AEX120" s="3" t="str">
        <f t="shared" si="539"/>
        <v/>
      </c>
      <c r="AFC120" s="3" t="str">
        <f t="shared" si="540"/>
        <v/>
      </c>
      <c r="AFH120" s="3" t="str">
        <f t="shared" si="541"/>
        <v/>
      </c>
      <c r="AFM120" s="3" t="str">
        <f t="shared" si="542"/>
        <v/>
      </c>
      <c r="AFR120" s="3" t="str">
        <f t="shared" si="543"/>
        <v/>
      </c>
      <c r="AFW120" s="3" t="str">
        <f t="shared" si="544"/>
        <v/>
      </c>
      <c r="AGB120" s="3" t="str">
        <f t="shared" si="545"/>
        <v/>
      </c>
      <c r="AGG120" s="3" t="str">
        <f t="shared" si="546"/>
        <v/>
      </c>
      <c r="AGL120" s="3" t="str">
        <f t="shared" si="547"/>
        <v/>
      </c>
      <c r="AGQ120" s="3" t="str">
        <f t="shared" si="548"/>
        <v/>
      </c>
      <c r="AGV120" s="3" t="str">
        <f t="shared" si="549"/>
        <v/>
      </c>
      <c r="AHA120" s="3" t="str">
        <f t="shared" si="550"/>
        <v/>
      </c>
      <c r="AHF120" s="3" t="str">
        <f t="shared" si="551"/>
        <v/>
      </c>
      <c r="AHK120" s="3" t="str">
        <f t="shared" si="552"/>
        <v/>
      </c>
      <c r="AHP120" s="3" t="str">
        <f t="shared" si="553"/>
        <v/>
      </c>
      <c r="AHU120" s="3" t="str">
        <f t="shared" si="554"/>
        <v/>
      </c>
      <c r="AHZ120" s="3" t="str">
        <f t="shared" si="555"/>
        <v/>
      </c>
      <c r="AIE120" s="3" t="str">
        <f t="shared" si="556"/>
        <v/>
      </c>
      <c r="AIJ120" s="3" t="str">
        <f t="shared" si="557"/>
        <v/>
      </c>
      <c r="AIO120" s="3" t="str">
        <f t="shared" si="558"/>
        <v/>
      </c>
      <c r="AIT120" s="3" t="str">
        <f t="shared" si="559"/>
        <v/>
      </c>
      <c r="AIY120" s="3" t="str">
        <f t="shared" si="560"/>
        <v/>
      </c>
      <c r="AJD120" s="3" t="str">
        <f t="shared" si="561"/>
        <v/>
      </c>
      <c r="AJI120" s="3" t="str">
        <f t="shared" si="562"/>
        <v/>
      </c>
      <c r="AJN120" s="3" t="str">
        <f t="shared" si="563"/>
        <v/>
      </c>
      <c r="AJS120" s="3" t="str">
        <f t="shared" si="564"/>
        <v/>
      </c>
      <c r="AJX120" s="3" t="str">
        <f t="shared" si="565"/>
        <v/>
      </c>
      <c r="AKC120" s="3" t="str">
        <f t="shared" si="566"/>
        <v/>
      </c>
      <c r="AKH120" s="3" t="str">
        <f t="shared" si="567"/>
        <v/>
      </c>
      <c r="AKM120" s="3" t="str">
        <f t="shared" si="568"/>
        <v/>
      </c>
      <c r="AKR120" s="3" t="str">
        <f t="shared" si="569"/>
        <v/>
      </c>
      <c r="AKW120" s="3" t="str">
        <f t="shared" si="570"/>
        <v/>
      </c>
      <c r="ALB120" s="3" t="str">
        <f t="shared" si="571"/>
        <v/>
      </c>
      <c r="ALG120" s="3" t="str">
        <f t="shared" si="572"/>
        <v/>
      </c>
      <c r="ALL120" s="3" t="str">
        <f t="shared" si="573"/>
        <v/>
      </c>
      <c r="ALQ120" s="3" t="str">
        <f t="shared" si="574"/>
        <v/>
      </c>
      <c r="ALV120" s="3" t="str">
        <f t="shared" si="575"/>
        <v/>
      </c>
      <c r="AMA120" s="3" t="str">
        <f t="shared" si="576"/>
        <v/>
      </c>
      <c r="AMF120" s="3" t="str">
        <f t="shared" si="577"/>
        <v/>
      </c>
      <c r="AMK120" s="3" t="str">
        <f t="shared" si="578"/>
        <v/>
      </c>
      <c r="AMP120" s="3" t="str">
        <f t="shared" si="579"/>
        <v/>
      </c>
      <c r="AMU120" s="3" t="str">
        <f t="shared" si="580"/>
        <v/>
      </c>
      <c r="AMZ120" s="3" t="str">
        <f t="shared" si="581"/>
        <v/>
      </c>
      <c r="ANB120" s="6">
        <v>32780</v>
      </c>
      <c r="ANC120" s="1">
        <v>1.5</v>
      </c>
      <c r="AND120" s="1">
        <v>33800</v>
      </c>
      <c r="ANE120" s="3">
        <f t="shared" si="582"/>
        <v>50700</v>
      </c>
      <c r="ANJ120" s="3" t="str">
        <f t="shared" si="583"/>
        <v/>
      </c>
      <c r="ANO120" s="3" t="str">
        <f t="shared" si="584"/>
        <v/>
      </c>
      <c r="ANT120" s="3" t="str">
        <f t="shared" si="585"/>
        <v/>
      </c>
      <c r="ANY120" s="3" t="str">
        <f t="shared" si="586"/>
        <v/>
      </c>
      <c r="AOD120" s="3" t="str">
        <f t="shared" si="587"/>
        <v/>
      </c>
      <c r="AOI120" s="3" t="str">
        <f t="shared" si="588"/>
        <v/>
      </c>
      <c r="AOK120" s="6">
        <v>32780</v>
      </c>
      <c r="AOL120" s="1">
        <v>550</v>
      </c>
      <c r="AOM120" s="1">
        <v>29368</v>
      </c>
      <c r="AON120" s="3">
        <f t="shared" si="589"/>
        <v>16152400</v>
      </c>
      <c r="AOS120" s="3" t="str">
        <f t="shared" si="590"/>
        <v/>
      </c>
      <c r="AOX120" s="3" t="str">
        <f t="shared" si="591"/>
        <v/>
      </c>
      <c r="APC120" s="3" t="str">
        <f t="shared" si="592"/>
        <v/>
      </c>
      <c r="APH120" s="3" t="str">
        <f t="shared" si="593"/>
        <v/>
      </c>
      <c r="APM120" s="3" t="str">
        <f t="shared" si="594"/>
        <v/>
      </c>
      <c r="APR120" s="3" t="str">
        <f t="shared" si="595"/>
        <v/>
      </c>
      <c r="APW120" s="3" t="str">
        <f t="shared" si="596"/>
        <v/>
      </c>
      <c r="AQB120" s="3" t="str">
        <f t="shared" si="597"/>
        <v/>
      </c>
      <c r="AQG120" s="3" t="str">
        <f t="shared" si="598"/>
        <v/>
      </c>
      <c r="AQL120" s="3" t="str">
        <f t="shared" si="599"/>
        <v/>
      </c>
      <c r="AQQ120" s="3" t="str">
        <f t="shared" si="600"/>
        <v/>
      </c>
      <c r="AQV120" s="3" t="str">
        <f t="shared" si="601"/>
        <v/>
      </c>
      <c r="ARA120" s="3" t="str">
        <f t="shared" si="602"/>
        <v/>
      </c>
      <c r="ARF120" s="3" t="str">
        <f t="shared" si="603"/>
        <v/>
      </c>
      <c r="ARK120" s="3" t="str">
        <f t="shared" si="604"/>
        <v/>
      </c>
      <c r="ARP120" s="3" t="str">
        <f t="shared" si="605"/>
        <v/>
      </c>
      <c r="ARU120" s="3" t="str">
        <f t="shared" si="606"/>
        <v/>
      </c>
      <c r="ARZ120" s="3" t="str">
        <f t="shared" si="607"/>
        <v/>
      </c>
      <c r="ASE120" s="3" t="str">
        <f t="shared" si="608"/>
        <v/>
      </c>
      <c r="ASJ120" s="3" t="str">
        <f t="shared" si="609"/>
        <v/>
      </c>
      <c r="ASO120" s="3" t="str">
        <f t="shared" si="610"/>
        <v/>
      </c>
      <c r="AST120" s="3" t="str">
        <f t="shared" si="611"/>
        <v/>
      </c>
      <c r="ASY120" s="3" t="str">
        <f t="shared" si="612"/>
        <v/>
      </c>
      <c r="ATD120" s="3" t="str">
        <f t="shared" si="613"/>
        <v/>
      </c>
      <c r="ATI120" s="3" t="str">
        <f t="shared" si="614"/>
        <v/>
      </c>
      <c r="ATN120" s="3" t="str">
        <f t="shared" si="615"/>
        <v/>
      </c>
      <c r="ATS120" s="3" t="str">
        <f t="shared" si="616"/>
        <v/>
      </c>
      <c r="ATX120" s="3" t="str">
        <f t="shared" si="617"/>
        <v/>
      </c>
      <c r="ATZ120" s="6">
        <v>32780</v>
      </c>
      <c r="AUA120" s="1">
        <v>4.5</v>
      </c>
      <c r="AUB120" s="1">
        <v>238800</v>
      </c>
      <c r="AUC120" s="3">
        <f t="shared" si="618"/>
        <v>1074600</v>
      </c>
      <c r="AUH120" s="3" t="str">
        <f t="shared" si="619"/>
        <v/>
      </c>
      <c r="AUM120" s="3" t="str">
        <f t="shared" si="620"/>
        <v/>
      </c>
      <c r="AUR120" s="3" t="str">
        <f t="shared" si="621"/>
        <v/>
      </c>
      <c r="AUW120" s="3" t="str">
        <f t="shared" si="622"/>
        <v/>
      </c>
      <c r="AVB120" s="3" t="str">
        <f t="shared" si="623"/>
        <v/>
      </c>
      <c r="AVG120" s="3" t="str">
        <f t="shared" si="624"/>
        <v/>
      </c>
      <c r="AVL120" s="3" t="str">
        <f t="shared" si="625"/>
        <v/>
      </c>
      <c r="AVQ120" s="3" t="str">
        <f t="shared" si="626"/>
        <v/>
      </c>
      <c r="AVV120" s="3" t="str">
        <f t="shared" si="627"/>
        <v/>
      </c>
      <c r="AWA120" s="3" t="str">
        <f t="shared" si="628"/>
        <v/>
      </c>
      <c r="AWF120" s="3" t="str">
        <f t="shared" si="629"/>
        <v/>
      </c>
      <c r="AWK120" s="3" t="str">
        <f t="shared" si="630"/>
        <v/>
      </c>
      <c r="AWP120" s="3" t="str">
        <f t="shared" si="631"/>
        <v/>
      </c>
      <c r="AWU120" s="3" t="str">
        <f t="shared" si="632"/>
        <v/>
      </c>
      <c r="AWZ120" s="3" t="str">
        <f t="shared" si="633"/>
        <v/>
      </c>
      <c r="AXE120" s="3" t="str">
        <f t="shared" si="634"/>
        <v/>
      </c>
      <c r="AXJ120" s="3" t="str">
        <f t="shared" si="635"/>
        <v/>
      </c>
      <c r="AXO120" s="3" t="str">
        <f t="shared" si="636"/>
        <v/>
      </c>
      <c r="AXT120" s="3" t="str">
        <f t="shared" si="637"/>
        <v/>
      </c>
      <c r="AXY120" s="3" t="str">
        <f t="shared" si="638"/>
        <v/>
      </c>
      <c r="AYD120" s="3" t="str">
        <f t="shared" si="639"/>
        <v/>
      </c>
      <c r="AYI120" s="3" t="str">
        <f t="shared" si="640"/>
        <v/>
      </c>
      <c r="AYN120" s="3" t="str">
        <f t="shared" si="641"/>
        <v/>
      </c>
      <c r="AYP120" s="6">
        <v>32780</v>
      </c>
      <c r="AYQ120" s="1">
        <v>6.5625</v>
      </c>
      <c r="AYR120" s="1">
        <v>1058400</v>
      </c>
      <c r="AYS120" s="3">
        <f t="shared" si="642"/>
        <v>6945750</v>
      </c>
      <c r="AYX120" s="3" t="str">
        <f t="shared" si="643"/>
        <v/>
      </c>
      <c r="AZC120" s="3" t="str">
        <f t="shared" si="644"/>
        <v/>
      </c>
      <c r="AZH120" s="3" t="str">
        <f t="shared" si="645"/>
        <v/>
      </c>
      <c r="AZM120" s="3" t="str">
        <f t="shared" si="646"/>
        <v/>
      </c>
      <c r="AZR120" s="3" t="str">
        <f t="shared" si="647"/>
        <v/>
      </c>
      <c r="AZW120" s="3" t="str">
        <f t="shared" si="648"/>
        <v/>
      </c>
      <c r="BAB120" s="3" t="str">
        <f t="shared" si="649"/>
        <v/>
      </c>
      <c r="BAG120" s="3" t="str">
        <f t="shared" si="650"/>
        <v/>
      </c>
      <c r="BAL120" s="3" t="str">
        <f t="shared" si="651"/>
        <v/>
      </c>
      <c r="BAQ120" s="3" t="str">
        <f t="shared" si="652"/>
        <v/>
      </c>
      <c r="BAV120" s="3" t="str">
        <f t="shared" si="653"/>
        <v/>
      </c>
      <c r="BBA120" s="3" t="str">
        <f t="shared" si="654"/>
        <v/>
      </c>
      <c r="BBF120" s="3" t="str">
        <f t="shared" si="655"/>
        <v/>
      </c>
      <c r="BBK120" s="3" t="str">
        <f t="shared" si="656"/>
        <v/>
      </c>
      <c r="BBP120" s="3" t="str">
        <f t="shared" si="657"/>
        <v/>
      </c>
      <c r="BBU120" s="3" t="str">
        <f t="shared" si="658"/>
        <v/>
      </c>
      <c r="BBZ120" s="3" t="str">
        <f t="shared" si="659"/>
        <v/>
      </c>
      <c r="BCE120" s="3" t="str">
        <f t="shared" si="660"/>
        <v/>
      </c>
      <c r="BCJ120" s="3" t="str">
        <f t="shared" si="661"/>
        <v/>
      </c>
      <c r="BCO120" s="3" t="str">
        <f t="shared" si="662"/>
        <v/>
      </c>
      <c r="BCT120" s="3" t="str">
        <f t="shared" si="663"/>
        <v/>
      </c>
      <c r="BCY120" s="3" t="str">
        <f t="shared" si="664"/>
        <v/>
      </c>
      <c r="BDD120" s="3" t="str">
        <f t="shared" si="665"/>
        <v/>
      </c>
      <c r="BDI120" s="3" t="str">
        <f t="shared" si="666"/>
        <v/>
      </c>
      <c r="BDN120" s="3" t="str">
        <f t="shared" si="667"/>
        <v/>
      </c>
      <c r="BDS120" s="3" t="str">
        <f t="shared" si="668"/>
        <v/>
      </c>
      <c r="BDX120" s="3" t="str">
        <f t="shared" si="669"/>
        <v/>
      </c>
      <c r="BDZ120" s="6">
        <v>32780</v>
      </c>
      <c r="BEA120" s="1">
        <v>4.625</v>
      </c>
      <c r="BEB120" s="1">
        <v>14624400</v>
      </c>
      <c r="BEC120" s="3">
        <f t="shared" si="670"/>
        <v>67637850</v>
      </c>
      <c r="BEH120" s="3" t="str">
        <f t="shared" si="671"/>
        <v/>
      </c>
      <c r="BEM120" s="3" t="str">
        <f t="shared" si="672"/>
        <v/>
      </c>
      <c r="BER120" s="3" t="str">
        <f t="shared" si="673"/>
        <v/>
      </c>
      <c r="BET120" s="6">
        <v>32780</v>
      </c>
      <c r="BEU120" s="1">
        <v>2.0556000000000001</v>
      </c>
      <c r="BEV120" s="1">
        <v>9967050</v>
      </c>
      <c r="BEW120" s="3">
        <f t="shared" si="674"/>
        <v>20488267.98</v>
      </c>
      <c r="BEY120" s="6">
        <v>32780</v>
      </c>
      <c r="BEZ120" s="1">
        <v>0.96299999999999997</v>
      </c>
      <c r="BFA120" s="1">
        <v>803925</v>
      </c>
      <c r="BFB120" s="3">
        <f t="shared" si="675"/>
        <v>774179.77500000002</v>
      </c>
      <c r="BFG120" s="3" t="str">
        <f t="shared" si="676"/>
        <v/>
      </c>
      <c r="BFL120" s="3" t="str">
        <f t="shared" si="677"/>
        <v/>
      </c>
      <c r="BFQ120" s="3" t="str">
        <f t="shared" si="678"/>
        <v/>
      </c>
      <c r="BFS120" s="6">
        <v>32780</v>
      </c>
      <c r="BFT120" s="1">
        <v>0.97470000000000001</v>
      </c>
      <c r="BFU120" s="1">
        <v>17497400</v>
      </c>
      <c r="BFV120" s="3">
        <f t="shared" si="679"/>
        <v>17054715.780000001</v>
      </c>
      <c r="BGA120" s="3" t="str">
        <f t="shared" si="680"/>
        <v/>
      </c>
      <c r="BGF120" s="3" t="str">
        <f t="shared" si="681"/>
        <v/>
      </c>
      <c r="BGK120" s="3" t="str">
        <f t="shared" si="682"/>
        <v/>
      </c>
      <c r="BGM120" s="6">
        <v>32780</v>
      </c>
      <c r="BGN120" s="1">
        <v>8.5</v>
      </c>
      <c r="BGO120" s="1">
        <v>6343000</v>
      </c>
      <c r="BGP120" s="3">
        <f t="shared" si="683"/>
        <v>53915500</v>
      </c>
      <c r="BGR120" s="6">
        <v>32780</v>
      </c>
      <c r="BGS120" s="1">
        <v>1.5</v>
      </c>
      <c r="BGT120" s="1">
        <v>11524800</v>
      </c>
      <c r="BGU120" s="3">
        <f t="shared" si="684"/>
        <v>17287200</v>
      </c>
      <c r="BGZ120" s="3" t="str">
        <f t="shared" si="685"/>
        <v/>
      </c>
      <c r="BHE120" s="3" t="str">
        <f t="shared" si="686"/>
        <v/>
      </c>
      <c r="BHJ120" s="3" t="str">
        <f t="shared" si="687"/>
        <v/>
      </c>
      <c r="BHO120" s="3" t="str">
        <f t="shared" si="688"/>
        <v/>
      </c>
      <c r="BHQ120" s="6">
        <v>32780</v>
      </c>
      <c r="BHR120" s="1">
        <v>1.3009999999999999</v>
      </c>
      <c r="BHS120" s="1">
        <v>35483200</v>
      </c>
      <c r="BHT120" s="3">
        <f t="shared" si="689"/>
        <v>46163643.199999996</v>
      </c>
      <c r="BHV120" s="6">
        <v>32780</v>
      </c>
      <c r="BHW120" s="1">
        <v>2.8340000000000001</v>
      </c>
      <c r="BHX120" s="1">
        <v>9761491</v>
      </c>
      <c r="BHY120" s="3">
        <f t="shared" si="690"/>
        <v>27664065.493999999</v>
      </c>
      <c r="BID120" s="3" t="str">
        <f t="shared" si="691"/>
        <v/>
      </c>
      <c r="BII120" s="3" t="str">
        <f t="shared" si="692"/>
        <v/>
      </c>
      <c r="BIN120" s="3" t="str">
        <f t="shared" si="693"/>
        <v/>
      </c>
      <c r="BIP120" s="6">
        <v>32780</v>
      </c>
      <c r="BIQ120" s="1">
        <v>2.0926</v>
      </c>
      <c r="BIR120" s="1">
        <v>192577500</v>
      </c>
      <c r="BIS120" s="3">
        <f t="shared" si="694"/>
        <v>402987676.5</v>
      </c>
      <c r="BIU120" s="6">
        <v>32780</v>
      </c>
      <c r="BIV120" s="1">
        <v>3.9167000000000001</v>
      </c>
      <c r="BIW120" s="1">
        <v>36998100</v>
      </c>
      <c r="BIX120" s="3">
        <f t="shared" si="695"/>
        <v>144910458.27000001</v>
      </c>
      <c r="BJC120" s="3" t="str">
        <f t="shared" si="696"/>
        <v/>
      </c>
      <c r="BJH120" s="3" t="str">
        <f t="shared" si="697"/>
        <v/>
      </c>
      <c r="BJM120" s="3" t="str">
        <f t="shared" si="698"/>
        <v/>
      </c>
      <c r="BJR120" s="3" t="str">
        <f t="shared" si="699"/>
        <v/>
      </c>
      <c r="BJT120" s="6">
        <v>32780</v>
      </c>
      <c r="BJU120" s="1">
        <v>4.5</v>
      </c>
      <c r="BJV120" s="1">
        <v>28695600</v>
      </c>
      <c r="BJW120" s="3">
        <f t="shared" si="700"/>
        <v>129130200</v>
      </c>
      <c r="BKB120" s="3" t="str">
        <f t="shared" si="701"/>
        <v/>
      </c>
      <c r="BKG120" s="3" t="str">
        <f t="shared" si="702"/>
        <v/>
      </c>
      <c r="BKI120" s="6">
        <v>32780</v>
      </c>
      <c r="BKJ120" s="1">
        <v>0.5625</v>
      </c>
      <c r="BKK120" s="1">
        <v>20166400</v>
      </c>
      <c r="BKL120" s="3">
        <f t="shared" si="703"/>
        <v>11343600</v>
      </c>
      <c r="BKQ120" s="3" t="str">
        <f t="shared" si="704"/>
        <v/>
      </c>
      <c r="BKV120" s="3" t="str">
        <f t="shared" si="705"/>
        <v/>
      </c>
      <c r="BKX120" s="6">
        <v>32780</v>
      </c>
      <c r="BKY120" s="1">
        <v>10.406000000000001</v>
      </c>
      <c r="BKZ120" s="1">
        <v>24672000</v>
      </c>
      <c r="BLA120" s="3">
        <f t="shared" si="706"/>
        <v>256736832</v>
      </c>
      <c r="BLC120" s="6">
        <v>32780</v>
      </c>
      <c r="BLD120" s="1">
        <v>3.0625</v>
      </c>
      <c r="BLE120" s="1">
        <v>23613200</v>
      </c>
      <c r="BLF120" s="3">
        <f t="shared" si="707"/>
        <v>72315425</v>
      </c>
      <c r="BLK120" s="3" t="str">
        <f t="shared" si="708"/>
        <v/>
      </c>
      <c r="BLP120" s="3" t="str">
        <f t="shared" si="709"/>
        <v/>
      </c>
      <c r="BLR120" s="6">
        <v>32780</v>
      </c>
      <c r="BLS120" s="1">
        <v>1</v>
      </c>
      <c r="BLT120" s="1">
        <v>35049600</v>
      </c>
      <c r="BLU120" s="3">
        <f t="shared" si="710"/>
        <v>35049600</v>
      </c>
      <c r="BLZ120" s="3" t="str">
        <f t="shared" si="711"/>
        <v/>
      </c>
      <c r="BME120" s="3" t="str">
        <f t="shared" si="712"/>
        <v/>
      </c>
      <c r="BMJ120" s="3" t="str">
        <f t="shared" si="713"/>
        <v/>
      </c>
      <c r="BML120" s="6">
        <v>32780</v>
      </c>
      <c r="BMM120" s="1">
        <v>1.4676</v>
      </c>
      <c r="BMN120" s="1">
        <v>40319100</v>
      </c>
      <c r="BMO120" s="3">
        <f t="shared" si="714"/>
        <v>59172311.160000004</v>
      </c>
      <c r="BMQ120" s="6">
        <v>32780</v>
      </c>
      <c r="BMR120" s="1">
        <v>4.25</v>
      </c>
      <c r="BMS120" s="1">
        <v>13789000</v>
      </c>
      <c r="BMT120" s="3">
        <f t="shared" si="715"/>
        <v>58603250</v>
      </c>
      <c r="BMY120" s="3" t="str">
        <f t="shared" si="716"/>
        <v/>
      </c>
      <c r="BND120" s="3" t="str">
        <f t="shared" si="717"/>
        <v/>
      </c>
      <c r="BNF120" s="6">
        <v>32780</v>
      </c>
      <c r="BNG120" s="1">
        <v>20</v>
      </c>
      <c r="BNH120" s="1">
        <v>27509600</v>
      </c>
      <c r="BNI120" s="3">
        <f t="shared" si="718"/>
        <v>550192000</v>
      </c>
      <c r="BNN120" s="3" t="str">
        <f t="shared" si="719"/>
        <v/>
      </c>
      <c r="BNP120" s="6">
        <v>32780</v>
      </c>
      <c r="BNQ120" s="1">
        <v>1.4443999999999999</v>
      </c>
      <c r="BNR120" s="1">
        <v>20471400</v>
      </c>
      <c r="BNS120" s="3">
        <f t="shared" si="720"/>
        <v>29568890.159999996</v>
      </c>
      <c r="BNX120" s="3" t="str">
        <f t="shared" si="721"/>
        <v/>
      </c>
      <c r="BNZ120" s="6">
        <v>32780</v>
      </c>
      <c r="BOA120" s="1">
        <v>0.4531</v>
      </c>
      <c r="BOB120" s="1">
        <v>28960000</v>
      </c>
      <c r="BOC120" s="3">
        <f t="shared" si="722"/>
        <v>13121776</v>
      </c>
      <c r="BOH120" s="3" t="str">
        <f t="shared" si="723"/>
        <v/>
      </c>
      <c r="BOJ120" s="6">
        <v>32780</v>
      </c>
      <c r="BOK120" s="1">
        <v>2.2254999999999998</v>
      </c>
      <c r="BOL120" s="1">
        <v>282208800</v>
      </c>
      <c r="BOM120" s="3">
        <f t="shared" si="724"/>
        <v>628055684.39999998</v>
      </c>
      <c r="BOR120" s="3" t="str">
        <f t="shared" si="725"/>
        <v/>
      </c>
      <c r="BOW120" s="3" t="str">
        <f t="shared" si="726"/>
        <v/>
      </c>
      <c r="BPB120" s="3" t="str">
        <f t="shared" si="727"/>
        <v/>
      </c>
      <c r="BPG120" s="3" t="str">
        <f t="shared" si="728"/>
        <v/>
      </c>
      <c r="BPI120" s="6">
        <v>32780</v>
      </c>
      <c r="BPJ120" s="1">
        <v>0.30730000000000002</v>
      </c>
      <c r="BPK120" s="1">
        <v>132222375</v>
      </c>
      <c r="BPL120" s="3">
        <f t="shared" si="729"/>
        <v>40631935.837500006</v>
      </c>
      <c r="BPQ120" s="3" t="str">
        <f t="shared" si="730"/>
        <v/>
      </c>
      <c r="BPS120" s="6">
        <v>32780</v>
      </c>
      <c r="BPT120" s="1">
        <v>0.41799999999999998</v>
      </c>
      <c r="BPU120" s="1">
        <v>1023148800</v>
      </c>
      <c r="BPV120" s="3">
        <f t="shared" si="731"/>
        <v>427676198.39999998</v>
      </c>
      <c r="BQA120" s="3" t="str">
        <f t="shared" si="732"/>
        <v/>
      </c>
      <c r="BQF120" s="3" t="str">
        <f t="shared" si="733"/>
        <v/>
      </c>
      <c r="BQK120" s="3" t="str">
        <f t="shared" si="734"/>
        <v/>
      </c>
      <c r="BQM120" s="6">
        <v>32780</v>
      </c>
      <c r="BQN120" s="1">
        <v>1.1234</v>
      </c>
      <c r="BQO120" s="1">
        <v>553877962</v>
      </c>
      <c r="BQP120" s="3">
        <f t="shared" si="735"/>
        <v>622226502.5108</v>
      </c>
      <c r="BQU120" s="3" t="str">
        <f t="shared" si="736"/>
        <v/>
      </c>
      <c r="BQZ120" s="3" t="str">
        <f t="shared" si="737"/>
        <v/>
      </c>
      <c r="BRE120" s="3" t="str">
        <f t="shared" si="738"/>
        <v/>
      </c>
      <c r="BRJ120" s="3" t="str">
        <f t="shared" si="739"/>
        <v/>
      </c>
      <c r="BRL120" s="6">
        <v>32780</v>
      </c>
      <c r="BRM120" s="1">
        <v>1.0078</v>
      </c>
      <c r="BRN120" s="1">
        <v>2988892800</v>
      </c>
      <c r="BRO120" s="3">
        <f t="shared" si="740"/>
        <v>3012206163.8400002</v>
      </c>
      <c r="BRQ120" s="6">
        <v>32780</v>
      </c>
      <c r="BRR120" s="1">
        <v>0.58330000000000004</v>
      </c>
      <c r="BRS120" s="1">
        <v>2321225100</v>
      </c>
      <c r="BRT120" s="3">
        <f t="shared" si="741"/>
        <v>1353970600.8300002</v>
      </c>
      <c r="BRV120" s="6">
        <v>32780</v>
      </c>
      <c r="BRW120" s="1">
        <v>15.25</v>
      </c>
      <c r="BRX120" s="1">
        <v>136332400</v>
      </c>
      <c r="BRY120" s="3">
        <f t="shared" si="742"/>
        <v>2079069100</v>
      </c>
      <c r="BSD120" s="3" t="str">
        <f t="shared" si="743"/>
        <v/>
      </c>
      <c r="BSF120" s="6">
        <v>32780</v>
      </c>
      <c r="BSG120" s="1">
        <v>2.875</v>
      </c>
      <c r="BSH120" s="1">
        <v>77301600</v>
      </c>
      <c r="BSI120" s="3">
        <f t="shared" si="744"/>
        <v>222242100</v>
      </c>
      <c r="BSN120" s="3" t="str">
        <f t="shared" si="745"/>
        <v/>
      </c>
      <c r="BSS120" s="3" t="str">
        <f t="shared" si="746"/>
        <v/>
      </c>
      <c r="BSU120" s="6">
        <v>32780</v>
      </c>
      <c r="BSV120" s="1">
        <v>1.5893000000000002</v>
      </c>
      <c r="BSW120" s="1">
        <v>2265485600</v>
      </c>
      <c r="BSX120" s="3">
        <f t="shared" si="747"/>
        <v>3600536264.0800004</v>
      </c>
    </row>
    <row r="121" spans="5:1020 1025:1870" x14ac:dyDescent="0.2">
      <c r="E121" s="3" t="str">
        <f t="shared" si="374"/>
        <v/>
      </c>
      <c r="J121" s="3" t="str">
        <f t="shared" si="375"/>
        <v/>
      </c>
      <c r="O121" s="3" t="str">
        <f t="shared" si="376"/>
        <v/>
      </c>
      <c r="T121" s="3" t="str">
        <f t="shared" si="377"/>
        <v/>
      </c>
      <c r="Y121" s="3" t="str">
        <f t="shared" si="378"/>
        <v/>
      </c>
      <c r="AD121" s="3" t="str">
        <f t="shared" si="379"/>
        <v/>
      </c>
      <c r="AI121" s="3" t="str">
        <f t="shared" si="380"/>
        <v/>
      </c>
      <c r="AN121" s="3" t="str">
        <f t="shared" si="381"/>
        <v/>
      </c>
      <c r="AS121" s="3" t="str">
        <f t="shared" si="382"/>
        <v/>
      </c>
      <c r="AX121" s="3" t="str">
        <f t="shared" si="383"/>
        <v/>
      </c>
      <c r="BC121" s="3" t="str">
        <f t="shared" si="384"/>
        <v/>
      </c>
      <c r="BH121" s="3" t="str">
        <f t="shared" si="385"/>
        <v/>
      </c>
      <c r="BM121" s="3" t="str">
        <f t="shared" si="386"/>
        <v/>
      </c>
      <c r="BR121" s="3" t="str">
        <f t="shared" si="387"/>
        <v/>
      </c>
      <c r="BW121" s="3" t="str">
        <f t="shared" si="388"/>
        <v/>
      </c>
      <c r="CB121" s="3" t="str">
        <f t="shared" si="389"/>
        <v/>
      </c>
      <c r="CG121" s="3" t="str">
        <f t="shared" si="390"/>
        <v/>
      </c>
      <c r="CL121" s="3" t="str">
        <f t="shared" si="391"/>
        <v/>
      </c>
      <c r="CQ121" s="3" t="str">
        <f t="shared" si="392"/>
        <v/>
      </c>
      <c r="CV121" s="3" t="str">
        <f t="shared" si="393"/>
        <v/>
      </c>
      <c r="DA121" s="3" t="str">
        <f t="shared" si="394"/>
        <v/>
      </c>
      <c r="DF121" s="3" t="str">
        <f t="shared" si="395"/>
        <v/>
      </c>
      <c r="DK121" s="3" t="str">
        <f t="shared" si="396"/>
        <v/>
      </c>
      <c r="DP121" s="3" t="str">
        <f t="shared" si="397"/>
        <v/>
      </c>
      <c r="DU121" s="3" t="str">
        <f t="shared" si="398"/>
        <v/>
      </c>
      <c r="DZ121" s="3" t="str">
        <f t="shared" si="399"/>
        <v/>
      </c>
      <c r="EE121" s="3" t="str">
        <f t="shared" si="400"/>
        <v/>
      </c>
      <c r="EG121" s="6">
        <v>32689</v>
      </c>
      <c r="EH121" s="1">
        <v>5159.9989999999998</v>
      </c>
      <c r="EI121" s="1">
        <v>1419</v>
      </c>
      <c r="EJ121" s="3">
        <f t="shared" si="401"/>
        <v>7322038.5809999993</v>
      </c>
      <c r="EO121" s="3" t="str">
        <f t="shared" si="402"/>
        <v/>
      </c>
      <c r="ET121" s="3" t="str">
        <f t="shared" si="403"/>
        <v/>
      </c>
      <c r="EY121" s="3" t="str">
        <f t="shared" si="404"/>
        <v/>
      </c>
      <c r="FD121" s="3" t="str">
        <f t="shared" si="405"/>
        <v/>
      </c>
      <c r="FI121" s="3" t="str">
        <f t="shared" si="406"/>
        <v/>
      </c>
      <c r="FN121" s="3" t="str">
        <f t="shared" si="407"/>
        <v/>
      </c>
      <c r="FS121" s="3" t="str">
        <f t="shared" si="408"/>
        <v/>
      </c>
      <c r="FX121" s="3" t="str">
        <f t="shared" si="409"/>
        <v/>
      </c>
      <c r="GC121" s="3" t="str">
        <f t="shared" si="410"/>
        <v/>
      </c>
      <c r="GH121" s="3" t="str">
        <f t="shared" si="411"/>
        <v/>
      </c>
      <c r="GM121" s="3" t="str">
        <f t="shared" si="412"/>
        <v/>
      </c>
      <c r="GR121" s="3" t="str">
        <f t="shared" si="413"/>
        <v/>
      </c>
      <c r="GW121" s="3" t="str">
        <f t="shared" si="414"/>
        <v/>
      </c>
      <c r="HB121" s="3" t="str">
        <f t="shared" si="415"/>
        <v/>
      </c>
      <c r="HG121" s="3" t="str">
        <f t="shared" si="416"/>
        <v/>
      </c>
      <c r="HL121" s="3" t="str">
        <f t="shared" si="417"/>
        <v/>
      </c>
      <c r="HQ121" s="3" t="str">
        <f t="shared" si="418"/>
        <v/>
      </c>
      <c r="HV121" s="3" t="str">
        <f t="shared" si="419"/>
        <v/>
      </c>
      <c r="IA121" s="3" t="str">
        <f t="shared" si="420"/>
        <v/>
      </c>
      <c r="IF121" s="3" t="str">
        <f t="shared" si="421"/>
        <v/>
      </c>
      <c r="IK121" s="3" t="str">
        <f t="shared" si="422"/>
        <v/>
      </c>
      <c r="IP121" s="3" t="str">
        <f t="shared" si="423"/>
        <v/>
      </c>
      <c r="IU121" s="3" t="str">
        <f t="shared" si="424"/>
        <v/>
      </c>
      <c r="IZ121" s="3" t="str">
        <f t="shared" si="425"/>
        <v/>
      </c>
      <c r="JE121" s="3" t="str">
        <f t="shared" si="426"/>
        <v/>
      </c>
      <c r="JJ121" s="3" t="str">
        <f t="shared" si="427"/>
        <v/>
      </c>
      <c r="JO121" s="3" t="str">
        <f t="shared" si="428"/>
        <v/>
      </c>
      <c r="JT121" s="3" t="str">
        <f t="shared" si="429"/>
        <v/>
      </c>
      <c r="JY121" s="3" t="str">
        <f t="shared" si="430"/>
        <v/>
      </c>
      <c r="KD121" s="3" t="str">
        <f t="shared" si="431"/>
        <v/>
      </c>
      <c r="KI121" s="3" t="str">
        <f t="shared" si="432"/>
        <v/>
      </c>
      <c r="KN121" s="3" t="str">
        <f t="shared" si="433"/>
        <v/>
      </c>
      <c r="KS121" s="3" t="str">
        <f t="shared" si="434"/>
        <v/>
      </c>
      <c r="KX121" s="3" t="str">
        <f t="shared" si="435"/>
        <v/>
      </c>
      <c r="LC121" s="3" t="str">
        <f t="shared" si="436"/>
        <v/>
      </c>
      <c r="LH121" s="3" t="str">
        <f t="shared" si="437"/>
        <v/>
      </c>
      <c r="LM121" s="3" t="str">
        <f t="shared" si="438"/>
        <v/>
      </c>
      <c r="LR121" s="3" t="str">
        <f t="shared" si="439"/>
        <v/>
      </c>
      <c r="LW121" s="3" t="str">
        <f t="shared" si="440"/>
        <v/>
      </c>
      <c r="MB121" s="3" t="str">
        <f t="shared" si="441"/>
        <v/>
      </c>
      <c r="MG121" s="3" t="str">
        <f t="shared" si="442"/>
        <v/>
      </c>
      <c r="ML121" s="3" t="str">
        <f t="shared" si="443"/>
        <v/>
      </c>
      <c r="MQ121" s="3" t="str">
        <f t="shared" si="444"/>
        <v/>
      </c>
      <c r="MV121" s="3" t="str">
        <f t="shared" si="445"/>
        <v/>
      </c>
      <c r="NA121" s="3" t="str">
        <f t="shared" si="446"/>
        <v/>
      </c>
      <c r="NF121" s="3" t="str">
        <f t="shared" si="447"/>
        <v/>
      </c>
      <c r="NK121" s="3" t="str">
        <f t="shared" si="448"/>
        <v/>
      </c>
      <c r="NP121" s="3" t="str">
        <f t="shared" si="449"/>
        <v/>
      </c>
      <c r="NU121" s="3" t="str">
        <f t="shared" si="450"/>
        <v/>
      </c>
      <c r="NZ121" s="3" t="str">
        <f t="shared" si="451"/>
        <v/>
      </c>
      <c r="OB121" s="6">
        <v>32689</v>
      </c>
      <c r="OC121" s="1">
        <v>7.75</v>
      </c>
      <c r="OD121" s="1">
        <v>298500</v>
      </c>
      <c r="OE121" s="3">
        <f t="shared" si="452"/>
        <v>2313375</v>
      </c>
      <c r="OJ121" s="3" t="str">
        <f t="shared" si="453"/>
        <v/>
      </c>
      <c r="OO121" s="3" t="str">
        <f t="shared" si="454"/>
        <v/>
      </c>
      <c r="OT121" s="3" t="str">
        <f t="shared" si="455"/>
        <v/>
      </c>
      <c r="OY121" s="3" t="str">
        <f t="shared" si="456"/>
        <v/>
      </c>
      <c r="PD121" s="3" t="str">
        <f t="shared" si="457"/>
        <v/>
      </c>
      <c r="PI121" s="3" t="str">
        <f t="shared" si="458"/>
        <v/>
      </c>
      <c r="PN121" s="3" t="str">
        <f t="shared" si="459"/>
        <v/>
      </c>
      <c r="PS121" s="3" t="str">
        <f t="shared" si="460"/>
        <v/>
      </c>
      <c r="PX121" s="3" t="str">
        <f t="shared" si="461"/>
        <v/>
      </c>
      <c r="QC121" s="3" t="str">
        <f t="shared" si="462"/>
        <v/>
      </c>
      <c r="QE121" s="6">
        <v>32689</v>
      </c>
      <c r="QF121" s="1">
        <v>4.625</v>
      </c>
      <c r="QG121" s="1">
        <v>179100</v>
      </c>
      <c r="QH121" s="3">
        <f t="shared" si="463"/>
        <v>828337.5</v>
      </c>
      <c r="QM121" s="3" t="str">
        <f t="shared" si="464"/>
        <v/>
      </c>
      <c r="QR121" s="3" t="str">
        <f t="shared" si="465"/>
        <v/>
      </c>
      <c r="QW121" s="3" t="str">
        <f t="shared" si="466"/>
        <v/>
      </c>
      <c r="RB121" s="3" t="str">
        <f t="shared" si="467"/>
        <v/>
      </c>
      <c r="RG121" s="3" t="str">
        <f t="shared" si="468"/>
        <v/>
      </c>
      <c r="RL121" s="3" t="str">
        <f t="shared" si="469"/>
        <v/>
      </c>
      <c r="RQ121" s="3" t="str">
        <f t="shared" si="470"/>
        <v/>
      </c>
      <c r="RV121" s="3" t="str">
        <f t="shared" si="471"/>
        <v/>
      </c>
      <c r="SA121" s="3" t="str">
        <f t="shared" si="472"/>
        <v/>
      </c>
      <c r="SF121" s="3" t="str">
        <f t="shared" si="473"/>
        <v/>
      </c>
      <c r="SK121" s="3" t="str">
        <f t="shared" si="474"/>
        <v/>
      </c>
      <c r="SP121" s="3" t="str">
        <f t="shared" si="475"/>
        <v/>
      </c>
      <c r="SU121" s="3" t="str">
        <f t="shared" si="476"/>
        <v/>
      </c>
      <c r="SZ121" s="3" t="str">
        <f t="shared" si="477"/>
        <v/>
      </c>
      <c r="TE121" s="3" t="str">
        <f t="shared" si="478"/>
        <v/>
      </c>
      <c r="TJ121" s="3" t="str">
        <f t="shared" si="479"/>
        <v/>
      </c>
      <c r="TO121" s="3" t="str">
        <f t="shared" si="480"/>
        <v/>
      </c>
      <c r="TT121" s="3" t="str">
        <f t="shared" si="481"/>
        <v/>
      </c>
      <c r="TY121" s="3" t="str">
        <f t="shared" si="482"/>
        <v/>
      </c>
      <c r="UD121" s="3" t="str">
        <f t="shared" si="483"/>
        <v/>
      </c>
      <c r="UI121" s="3" t="str">
        <f t="shared" si="484"/>
        <v/>
      </c>
      <c r="UN121" s="3" t="str">
        <f t="shared" si="485"/>
        <v/>
      </c>
      <c r="US121" s="3" t="str">
        <f t="shared" si="486"/>
        <v/>
      </c>
      <c r="UX121" s="3" t="str">
        <f t="shared" si="487"/>
        <v/>
      </c>
      <c r="VC121" s="3" t="str">
        <f t="shared" si="488"/>
        <v/>
      </c>
      <c r="VH121" s="3" t="str">
        <f t="shared" si="489"/>
        <v/>
      </c>
      <c r="VM121" s="3" t="str">
        <f t="shared" si="490"/>
        <v/>
      </c>
      <c r="VO121" s="6"/>
      <c r="VR121" s="3" t="str">
        <f t="shared" si="491"/>
        <v/>
      </c>
      <c r="VW121" s="3" t="str">
        <f t="shared" si="492"/>
        <v/>
      </c>
      <c r="WB121" s="3" t="str">
        <f t="shared" si="493"/>
        <v/>
      </c>
      <c r="WG121" s="3" t="str">
        <f t="shared" si="494"/>
        <v/>
      </c>
      <c r="WL121" s="3" t="str">
        <f t="shared" si="495"/>
        <v/>
      </c>
      <c r="WQ121" s="3" t="str">
        <f t="shared" si="496"/>
        <v/>
      </c>
      <c r="WV121" s="3" t="str">
        <f t="shared" si="497"/>
        <v/>
      </c>
      <c r="XA121" s="3" t="str">
        <f t="shared" si="498"/>
        <v/>
      </c>
      <c r="XF121" s="3" t="str">
        <f t="shared" si="499"/>
        <v/>
      </c>
      <c r="XK121" s="3" t="str">
        <f t="shared" si="500"/>
        <v/>
      </c>
      <c r="XP121" s="3" t="str">
        <f t="shared" si="501"/>
        <v/>
      </c>
      <c r="XU121" s="3" t="str">
        <f t="shared" si="502"/>
        <v/>
      </c>
      <c r="XZ121" s="3" t="str">
        <f t="shared" si="503"/>
        <v/>
      </c>
      <c r="YE121" s="3" t="str">
        <f t="shared" si="504"/>
        <v/>
      </c>
      <c r="YJ121" s="3" t="str">
        <f t="shared" si="505"/>
        <v/>
      </c>
      <c r="YO121" s="3" t="str">
        <f t="shared" si="506"/>
        <v/>
      </c>
      <c r="YT121" s="3" t="str">
        <f t="shared" si="507"/>
        <v/>
      </c>
      <c r="YY121" s="3" t="str">
        <f t="shared" si="508"/>
        <v/>
      </c>
      <c r="ZD121" s="3" t="str">
        <f t="shared" si="509"/>
        <v/>
      </c>
      <c r="ZI121" s="3" t="str">
        <f t="shared" si="510"/>
        <v/>
      </c>
      <c r="ZN121" s="3" t="str">
        <f t="shared" si="511"/>
        <v/>
      </c>
      <c r="ZS121" s="3" t="str">
        <f t="shared" si="512"/>
        <v/>
      </c>
      <c r="ZX121" s="3" t="str">
        <f t="shared" si="513"/>
        <v/>
      </c>
      <c r="AAC121" s="3" t="str">
        <f t="shared" si="514"/>
        <v/>
      </c>
      <c r="AAH121" s="3" t="str">
        <f t="shared" si="515"/>
        <v/>
      </c>
      <c r="AAM121" s="3" t="str">
        <f t="shared" si="516"/>
        <v/>
      </c>
      <c r="AAR121" s="3" t="str">
        <f t="shared" si="517"/>
        <v/>
      </c>
      <c r="AAW121" s="3" t="str">
        <f t="shared" si="518"/>
        <v/>
      </c>
      <c r="ABB121" s="3" t="str">
        <f t="shared" si="519"/>
        <v/>
      </c>
      <c r="ABG121" s="3" t="str">
        <f t="shared" si="520"/>
        <v/>
      </c>
      <c r="ABL121" s="3" t="str">
        <f t="shared" si="521"/>
        <v/>
      </c>
      <c r="ABQ121" s="3" t="str">
        <f t="shared" si="522"/>
        <v/>
      </c>
      <c r="ABV121" s="3" t="str">
        <f t="shared" si="523"/>
        <v/>
      </c>
      <c r="ACA121" s="3" t="str">
        <f t="shared" si="524"/>
        <v/>
      </c>
      <c r="ACF121" s="3" t="str">
        <f t="shared" si="525"/>
        <v/>
      </c>
      <c r="ACK121" s="3" t="str">
        <f t="shared" si="526"/>
        <v/>
      </c>
      <c r="ACP121" s="3" t="str">
        <f t="shared" si="527"/>
        <v/>
      </c>
      <c r="ACU121" s="3" t="str">
        <f t="shared" si="528"/>
        <v/>
      </c>
      <c r="ACZ121" s="3" t="str">
        <f t="shared" si="529"/>
        <v/>
      </c>
      <c r="ADB121" s="6">
        <v>32689</v>
      </c>
      <c r="ADC121" s="1">
        <v>14.25</v>
      </c>
      <c r="ADD121" s="1">
        <v>3296800</v>
      </c>
      <c r="ADE121" s="3">
        <f t="shared" si="530"/>
        <v>46979400</v>
      </c>
      <c r="ADJ121" s="3" t="str">
        <f t="shared" si="531"/>
        <v/>
      </c>
      <c r="ADO121" s="3" t="str">
        <f t="shared" si="532"/>
        <v/>
      </c>
      <c r="ADT121" s="3" t="str">
        <f t="shared" si="533"/>
        <v/>
      </c>
      <c r="ADY121" s="3" t="str">
        <f t="shared" si="534"/>
        <v/>
      </c>
      <c r="AED121" s="3" t="str">
        <f t="shared" si="535"/>
        <v/>
      </c>
      <c r="AEI121" s="3" t="str">
        <f t="shared" si="536"/>
        <v/>
      </c>
      <c r="AEN121" s="3" t="str">
        <f t="shared" si="537"/>
        <v/>
      </c>
      <c r="AES121" s="3" t="str">
        <f t="shared" si="538"/>
        <v/>
      </c>
      <c r="AEX121" s="3" t="str">
        <f t="shared" si="539"/>
        <v/>
      </c>
      <c r="AFC121" s="3" t="str">
        <f t="shared" si="540"/>
        <v/>
      </c>
      <c r="AFH121" s="3" t="str">
        <f t="shared" si="541"/>
        <v/>
      </c>
      <c r="AFM121" s="3" t="str">
        <f t="shared" si="542"/>
        <v/>
      </c>
      <c r="AFR121" s="3" t="str">
        <f t="shared" si="543"/>
        <v/>
      </c>
      <c r="AFW121" s="3" t="str">
        <f t="shared" si="544"/>
        <v/>
      </c>
      <c r="AGB121" s="3" t="str">
        <f t="shared" si="545"/>
        <v/>
      </c>
      <c r="AGG121" s="3" t="str">
        <f t="shared" si="546"/>
        <v/>
      </c>
      <c r="AGL121" s="3" t="str">
        <f t="shared" si="547"/>
        <v/>
      </c>
      <c r="AGQ121" s="3" t="str">
        <f t="shared" si="548"/>
        <v/>
      </c>
      <c r="AGV121" s="3" t="str">
        <f t="shared" si="549"/>
        <v/>
      </c>
      <c r="AHA121" s="3" t="str">
        <f t="shared" si="550"/>
        <v/>
      </c>
      <c r="AHF121" s="3" t="str">
        <f t="shared" si="551"/>
        <v/>
      </c>
      <c r="AHK121" s="3" t="str">
        <f t="shared" si="552"/>
        <v/>
      </c>
      <c r="AHP121" s="3" t="str">
        <f t="shared" si="553"/>
        <v/>
      </c>
      <c r="AHU121" s="3" t="str">
        <f t="shared" si="554"/>
        <v/>
      </c>
      <c r="AHZ121" s="3" t="str">
        <f t="shared" si="555"/>
        <v/>
      </c>
      <c r="AIE121" s="3" t="str">
        <f t="shared" si="556"/>
        <v/>
      </c>
      <c r="AIJ121" s="3" t="str">
        <f t="shared" si="557"/>
        <v/>
      </c>
      <c r="AIO121" s="3" t="str">
        <f t="shared" si="558"/>
        <v/>
      </c>
      <c r="AIT121" s="3" t="str">
        <f t="shared" si="559"/>
        <v/>
      </c>
      <c r="AIY121" s="3" t="str">
        <f t="shared" si="560"/>
        <v/>
      </c>
      <c r="AJD121" s="3" t="str">
        <f t="shared" si="561"/>
        <v/>
      </c>
      <c r="AJI121" s="3" t="str">
        <f t="shared" si="562"/>
        <v/>
      </c>
      <c r="AJN121" s="3" t="str">
        <f t="shared" si="563"/>
        <v/>
      </c>
      <c r="AJS121" s="3" t="str">
        <f t="shared" si="564"/>
        <v/>
      </c>
      <c r="AJX121" s="3" t="str">
        <f t="shared" si="565"/>
        <v/>
      </c>
      <c r="AKC121" s="3" t="str">
        <f t="shared" si="566"/>
        <v/>
      </c>
      <c r="AKH121" s="3" t="str">
        <f t="shared" si="567"/>
        <v/>
      </c>
      <c r="AKM121" s="3" t="str">
        <f t="shared" si="568"/>
        <v/>
      </c>
      <c r="AKR121" s="3" t="str">
        <f t="shared" si="569"/>
        <v/>
      </c>
      <c r="AKW121" s="3" t="str">
        <f t="shared" si="570"/>
        <v/>
      </c>
      <c r="ALB121" s="3" t="str">
        <f t="shared" si="571"/>
        <v/>
      </c>
      <c r="ALG121" s="3" t="str">
        <f t="shared" si="572"/>
        <v/>
      </c>
      <c r="ALL121" s="3" t="str">
        <f t="shared" si="573"/>
        <v/>
      </c>
      <c r="ALQ121" s="3" t="str">
        <f t="shared" si="574"/>
        <v/>
      </c>
      <c r="ALV121" s="3" t="str">
        <f t="shared" si="575"/>
        <v/>
      </c>
      <c r="AMA121" s="3" t="str">
        <f t="shared" si="576"/>
        <v/>
      </c>
      <c r="AMF121" s="3" t="str">
        <f t="shared" si="577"/>
        <v/>
      </c>
      <c r="AMK121" s="3" t="str">
        <f t="shared" si="578"/>
        <v/>
      </c>
      <c r="AMP121" s="3" t="str">
        <f t="shared" si="579"/>
        <v/>
      </c>
      <c r="AMU121" s="3" t="str">
        <f t="shared" si="580"/>
        <v/>
      </c>
      <c r="AMZ121" s="3" t="str">
        <f t="shared" si="581"/>
        <v/>
      </c>
      <c r="ANB121" s="6">
        <v>32689</v>
      </c>
      <c r="ANC121" s="1">
        <v>1.625</v>
      </c>
      <c r="AND121" s="1">
        <v>168800</v>
      </c>
      <c r="ANE121" s="3">
        <f t="shared" si="582"/>
        <v>274300</v>
      </c>
      <c r="ANJ121" s="3" t="str">
        <f t="shared" si="583"/>
        <v/>
      </c>
      <c r="ANO121" s="3" t="str">
        <f t="shared" si="584"/>
        <v/>
      </c>
      <c r="ANT121" s="3" t="str">
        <f t="shared" si="585"/>
        <v/>
      </c>
      <c r="ANY121" s="3" t="str">
        <f t="shared" si="586"/>
        <v/>
      </c>
      <c r="AOD121" s="3" t="str">
        <f t="shared" si="587"/>
        <v/>
      </c>
      <c r="AOI121" s="3" t="str">
        <f t="shared" si="588"/>
        <v/>
      </c>
      <c r="AOK121" s="6">
        <v>32689</v>
      </c>
      <c r="AOL121" s="1">
        <v>550</v>
      </c>
      <c r="AOM121" s="1">
        <v>51555</v>
      </c>
      <c r="AON121" s="3">
        <f t="shared" si="589"/>
        <v>28355250</v>
      </c>
      <c r="AOS121" s="3" t="str">
        <f t="shared" si="590"/>
        <v/>
      </c>
      <c r="AOX121" s="3" t="str">
        <f t="shared" si="591"/>
        <v/>
      </c>
      <c r="APC121" s="3" t="str">
        <f t="shared" si="592"/>
        <v/>
      </c>
      <c r="APH121" s="3" t="str">
        <f t="shared" si="593"/>
        <v/>
      </c>
      <c r="APM121" s="3" t="str">
        <f t="shared" si="594"/>
        <v/>
      </c>
      <c r="APR121" s="3" t="str">
        <f t="shared" si="595"/>
        <v/>
      </c>
      <c r="APW121" s="3" t="str">
        <f t="shared" si="596"/>
        <v/>
      </c>
      <c r="AQB121" s="3" t="str">
        <f t="shared" si="597"/>
        <v/>
      </c>
      <c r="AQG121" s="3" t="str">
        <f t="shared" si="598"/>
        <v/>
      </c>
      <c r="AQL121" s="3" t="str">
        <f t="shared" si="599"/>
        <v/>
      </c>
      <c r="AQQ121" s="3" t="str">
        <f t="shared" si="600"/>
        <v/>
      </c>
      <c r="AQV121" s="3" t="str">
        <f t="shared" si="601"/>
        <v/>
      </c>
      <c r="ARA121" s="3" t="str">
        <f t="shared" si="602"/>
        <v/>
      </c>
      <c r="ARF121" s="3" t="str">
        <f t="shared" si="603"/>
        <v/>
      </c>
      <c r="ARK121" s="3" t="str">
        <f t="shared" si="604"/>
        <v/>
      </c>
      <c r="ARP121" s="3" t="str">
        <f t="shared" si="605"/>
        <v/>
      </c>
      <c r="ARU121" s="3" t="str">
        <f t="shared" si="606"/>
        <v/>
      </c>
      <c r="ARZ121" s="3" t="str">
        <f t="shared" si="607"/>
        <v/>
      </c>
      <c r="ASE121" s="3" t="str">
        <f t="shared" si="608"/>
        <v/>
      </c>
      <c r="ASJ121" s="3" t="str">
        <f t="shared" si="609"/>
        <v/>
      </c>
      <c r="ASO121" s="3" t="str">
        <f t="shared" si="610"/>
        <v/>
      </c>
      <c r="AST121" s="3" t="str">
        <f t="shared" si="611"/>
        <v/>
      </c>
      <c r="ASY121" s="3" t="str">
        <f t="shared" si="612"/>
        <v/>
      </c>
      <c r="ATD121" s="3" t="str">
        <f t="shared" si="613"/>
        <v/>
      </c>
      <c r="ATI121" s="3" t="str">
        <f t="shared" si="614"/>
        <v/>
      </c>
      <c r="ATN121" s="3" t="str">
        <f t="shared" si="615"/>
        <v/>
      </c>
      <c r="ATS121" s="3" t="str">
        <f t="shared" si="616"/>
        <v/>
      </c>
      <c r="ATX121" s="3" t="str">
        <f t="shared" si="617"/>
        <v/>
      </c>
      <c r="ATZ121" s="6">
        <v>32689</v>
      </c>
      <c r="AUA121" s="1">
        <v>4.3958000000000004</v>
      </c>
      <c r="AUB121" s="1">
        <v>301200</v>
      </c>
      <c r="AUC121" s="3">
        <f t="shared" si="618"/>
        <v>1324014.9600000002</v>
      </c>
      <c r="AUH121" s="3" t="str">
        <f t="shared" si="619"/>
        <v/>
      </c>
      <c r="AUM121" s="3" t="str">
        <f t="shared" si="620"/>
        <v/>
      </c>
      <c r="AUR121" s="3" t="str">
        <f t="shared" si="621"/>
        <v/>
      </c>
      <c r="AUW121" s="3" t="str">
        <f t="shared" si="622"/>
        <v/>
      </c>
      <c r="AVB121" s="3" t="str">
        <f t="shared" si="623"/>
        <v/>
      </c>
      <c r="AVG121" s="3" t="str">
        <f t="shared" si="624"/>
        <v/>
      </c>
      <c r="AVL121" s="3" t="str">
        <f t="shared" si="625"/>
        <v/>
      </c>
      <c r="AVQ121" s="3" t="str">
        <f t="shared" si="626"/>
        <v/>
      </c>
      <c r="AVV121" s="3" t="str">
        <f t="shared" si="627"/>
        <v/>
      </c>
      <c r="AWA121" s="3" t="str">
        <f t="shared" si="628"/>
        <v/>
      </c>
      <c r="AWF121" s="3" t="str">
        <f t="shared" si="629"/>
        <v/>
      </c>
      <c r="AWK121" s="3" t="str">
        <f t="shared" si="630"/>
        <v/>
      </c>
      <c r="AWP121" s="3" t="str">
        <f t="shared" si="631"/>
        <v/>
      </c>
      <c r="AWU121" s="3" t="str">
        <f t="shared" si="632"/>
        <v/>
      </c>
      <c r="AWZ121" s="3" t="str">
        <f t="shared" si="633"/>
        <v/>
      </c>
      <c r="AXE121" s="3" t="str">
        <f t="shared" si="634"/>
        <v/>
      </c>
      <c r="AXJ121" s="3" t="str">
        <f t="shared" si="635"/>
        <v/>
      </c>
      <c r="AXO121" s="3" t="str">
        <f t="shared" si="636"/>
        <v/>
      </c>
      <c r="AXT121" s="3" t="str">
        <f t="shared" si="637"/>
        <v/>
      </c>
      <c r="AXY121" s="3" t="str">
        <f t="shared" si="638"/>
        <v/>
      </c>
      <c r="AYD121" s="3" t="str">
        <f t="shared" si="639"/>
        <v/>
      </c>
      <c r="AYI121" s="3" t="str">
        <f t="shared" si="640"/>
        <v/>
      </c>
      <c r="AYN121" s="3" t="str">
        <f t="shared" si="641"/>
        <v/>
      </c>
      <c r="AYP121" s="6">
        <v>32689</v>
      </c>
      <c r="AYQ121" s="1">
        <v>6</v>
      </c>
      <c r="AYR121" s="1">
        <v>1056800</v>
      </c>
      <c r="AYS121" s="3">
        <f t="shared" si="642"/>
        <v>6340800</v>
      </c>
      <c r="AYX121" s="3" t="str">
        <f t="shared" si="643"/>
        <v/>
      </c>
      <c r="AZC121" s="3" t="str">
        <f t="shared" si="644"/>
        <v/>
      </c>
      <c r="AZH121" s="3" t="str">
        <f t="shared" si="645"/>
        <v/>
      </c>
      <c r="AZM121" s="3" t="str">
        <f t="shared" si="646"/>
        <v/>
      </c>
      <c r="AZR121" s="3" t="str">
        <f t="shared" si="647"/>
        <v/>
      </c>
      <c r="AZW121" s="3" t="str">
        <f t="shared" si="648"/>
        <v/>
      </c>
      <c r="BAB121" s="3" t="str">
        <f t="shared" si="649"/>
        <v/>
      </c>
      <c r="BAG121" s="3" t="str">
        <f t="shared" si="650"/>
        <v/>
      </c>
      <c r="BAL121" s="3" t="str">
        <f t="shared" si="651"/>
        <v/>
      </c>
      <c r="BAQ121" s="3" t="str">
        <f t="shared" si="652"/>
        <v/>
      </c>
      <c r="BAV121" s="3" t="str">
        <f t="shared" si="653"/>
        <v/>
      </c>
      <c r="BBA121" s="3" t="str">
        <f t="shared" si="654"/>
        <v/>
      </c>
      <c r="BBF121" s="3" t="str">
        <f t="shared" si="655"/>
        <v/>
      </c>
      <c r="BBK121" s="3" t="str">
        <f t="shared" si="656"/>
        <v/>
      </c>
      <c r="BBP121" s="3" t="str">
        <f t="shared" si="657"/>
        <v/>
      </c>
      <c r="BBU121" s="3" t="str">
        <f t="shared" si="658"/>
        <v/>
      </c>
      <c r="BBZ121" s="3" t="str">
        <f t="shared" si="659"/>
        <v/>
      </c>
      <c r="BCE121" s="3" t="str">
        <f t="shared" si="660"/>
        <v/>
      </c>
      <c r="BCJ121" s="3" t="str">
        <f t="shared" si="661"/>
        <v/>
      </c>
      <c r="BCO121" s="3" t="str">
        <f t="shared" si="662"/>
        <v/>
      </c>
      <c r="BCT121" s="3" t="str">
        <f t="shared" si="663"/>
        <v/>
      </c>
      <c r="BCY121" s="3" t="str">
        <f t="shared" si="664"/>
        <v/>
      </c>
      <c r="BDD121" s="3" t="str">
        <f t="shared" si="665"/>
        <v/>
      </c>
      <c r="BDI121" s="3" t="str">
        <f t="shared" si="666"/>
        <v/>
      </c>
      <c r="BDN121" s="3" t="str">
        <f t="shared" si="667"/>
        <v/>
      </c>
      <c r="BDS121" s="3" t="str">
        <f t="shared" si="668"/>
        <v/>
      </c>
      <c r="BDX121" s="3" t="str">
        <f t="shared" si="669"/>
        <v/>
      </c>
      <c r="BDZ121" s="6">
        <v>32689</v>
      </c>
      <c r="BEA121" s="1">
        <v>4.75</v>
      </c>
      <c r="BEB121" s="1">
        <v>22435200</v>
      </c>
      <c r="BEC121" s="3">
        <f t="shared" si="670"/>
        <v>106567200</v>
      </c>
      <c r="BEH121" s="3" t="str">
        <f t="shared" si="671"/>
        <v/>
      </c>
      <c r="BEM121" s="3" t="str">
        <f t="shared" si="672"/>
        <v/>
      </c>
      <c r="BER121" s="3" t="str">
        <f t="shared" si="673"/>
        <v/>
      </c>
      <c r="BET121" s="6">
        <v>32689</v>
      </c>
      <c r="BEU121" s="1">
        <v>1.6667000000000001</v>
      </c>
      <c r="BEV121" s="1">
        <v>18308025</v>
      </c>
      <c r="BEW121" s="3">
        <f t="shared" si="674"/>
        <v>30513985.267500002</v>
      </c>
      <c r="BEY121" s="6">
        <v>32689</v>
      </c>
      <c r="BEZ121" s="1">
        <v>0.81479999999999997</v>
      </c>
      <c r="BFA121" s="1">
        <v>1935225</v>
      </c>
      <c r="BFB121" s="3">
        <f t="shared" si="675"/>
        <v>1576821.3299999998</v>
      </c>
      <c r="BFG121" s="3" t="str">
        <f t="shared" si="676"/>
        <v/>
      </c>
      <c r="BFL121" s="3" t="str">
        <f t="shared" si="677"/>
        <v/>
      </c>
      <c r="BFQ121" s="3" t="str">
        <f t="shared" si="678"/>
        <v/>
      </c>
      <c r="BFS121" s="6">
        <v>32689</v>
      </c>
      <c r="BFT121" s="1">
        <v>0.87529999999999997</v>
      </c>
      <c r="BFU121" s="1">
        <v>23719400</v>
      </c>
      <c r="BFV121" s="3">
        <f t="shared" si="679"/>
        <v>20761590.82</v>
      </c>
      <c r="BGA121" s="3" t="str">
        <f t="shared" si="680"/>
        <v/>
      </c>
      <c r="BGF121" s="3" t="str">
        <f t="shared" si="681"/>
        <v/>
      </c>
      <c r="BGK121" s="3" t="str">
        <f t="shared" si="682"/>
        <v/>
      </c>
      <c r="BGM121" s="6">
        <v>32689</v>
      </c>
      <c r="BGN121" s="1">
        <v>7</v>
      </c>
      <c r="BGO121" s="1">
        <v>6664200</v>
      </c>
      <c r="BGP121" s="3">
        <f t="shared" si="683"/>
        <v>46649400</v>
      </c>
      <c r="BGR121" s="6">
        <v>32689</v>
      </c>
      <c r="BGS121" s="1">
        <v>1.4582999999999999</v>
      </c>
      <c r="BGT121" s="1">
        <v>28460400</v>
      </c>
      <c r="BGU121" s="3">
        <f t="shared" si="684"/>
        <v>41503801.32</v>
      </c>
      <c r="BGZ121" s="3" t="str">
        <f t="shared" si="685"/>
        <v/>
      </c>
      <c r="BHE121" s="3" t="str">
        <f t="shared" si="686"/>
        <v/>
      </c>
      <c r="BHJ121" s="3" t="str">
        <f t="shared" si="687"/>
        <v/>
      </c>
      <c r="BHO121" s="3" t="str">
        <f t="shared" si="688"/>
        <v/>
      </c>
      <c r="BHQ121" s="6">
        <v>32689</v>
      </c>
      <c r="BHR121" s="1">
        <v>1.2253000000000001</v>
      </c>
      <c r="BHS121" s="1">
        <v>58201600</v>
      </c>
      <c r="BHT121" s="3">
        <f t="shared" si="689"/>
        <v>71314420.480000004</v>
      </c>
      <c r="BHV121" s="6">
        <v>32689</v>
      </c>
      <c r="BHW121" s="1">
        <v>2.0790000000000002</v>
      </c>
      <c r="BHX121" s="1">
        <v>8803507</v>
      </c>
      <c r="BHY121" s="3">
        <f t="shared" si="690"/>
        <v>18302491.053000003</v>
      </c>
      <c r="BID121" s="3" t="str">
        <f t="shared" si="691"/>
        <v/>
      </c>
      <c r="BII121" s="3" t="str">
        <f t="shared" si="692"/>
        <v/>
      </c>
      <c r="BIN121" s="3" t="str">
        <f t="shared" si="693"/>
        <v/>
      </c>
      <c r="BIP121" s="6">
        <v>32689</v>
      </c>
      <c r="BIQ121" s="1">
        <v>1.4722</v>
      </c>
      <c r="BIR121" s="1">
        <v>215962200</v>
      </c>
      <c r="BIS121" s="3">
        <f t="shared" si="694"/>
        <v>317939550.83999997</v>
      </c>
      <c r="BIU121" s="6">
        <v>32689</v>
      </c>
      <c r="BIV121" s="1">
        <v>3.3611</v>
      </c>
      <c r="BIW121" s="1">
        <v>46758600</v>
      </c>
      <c r="BIX121" s="3">
        <f t="shared" si="695"/>
        <v>157160330.46000001</v>
      </c>
      <c r="BJC121" s="3" t="str">
        <f t="shared" si="696"/>
        <v/>
      </c>
      <c r="BJH121" s="3" t="str">
        <f t="shared" si="697"/>
        <v/>
      </c>
      <c r="BJM121" s="3" t="str">
        <f t="shared" si="698"/>
        <v/>
      </c>
      <c r="BJR121" s="3" t="str">
        <f t="shared" si="699"/>
        <v/>
      </c>
      <c r="BJT121" s="6">
        <v>32689</v>
      </c>
      <c r="BJU121" s="1">
        <v>4.875</v>
      </c>
      <c r="BJV121" s="1">
        <v>43635800</v>
      </c>
      <c r="BJW121" s="3">
        <f t="shared" si="700"/>
        <v>212724525</v>
      </c>
      <c r="BKB121" s="3" t="str">
        <f t="shared" si="701"/>
        <v/>
      </c>
      <c r="BKG121" s="3" t="str">
        <f t="shared" si="702"/>
        <v/>
      </c>
      <c r="BKI121" s="6">
        <v>32689</v>
      </c>
      <c r="BKJ121" s="1">
        <v>0.5</v>
      </c>
      <c r="BKK121" s="1">
        <v>45836800</v>
      </c>
      <c r="BKL121" s="3">
        <f t="shared" si="703"/>
        <v>22918400</v>
      </c>
      <c r="BKQ121" s="3" t="str">
        <f t="shared" si="704"/>
        <v/>
      </c>
      <c r="BKV121" s="3" t="str">
        <f t="shared" si="705"/>
        <v/>
      </c>
      <c r="BKX121" s="6">
        <v>32689</v>
      </c>
      <c r="BKY121" s="1">
        <v>9.4380000000000006</v>
      </c>
      <c r="BKZ121" s="1">
        <v>30361600</v>
      </c>
      <c r="BLA121" s="3">
        <f t="shared" si="706"/>
        <v>286552780.80000001</v>
      </c>
      <c r="BLC121" s="6">
        <v>32689</v>
      </c>
      <c r="BLD121" s="1">
        <v>2.9062999999999999</v>
      </c>
      <c r="BLE121" s="1">
        <v>40726400</v>
      </c>
      <c r="BLF121" s="3">
        <f t="shared" si="707"/>
        <v>118363136.31999999</v>
      </c>
      <c r="BLK121" s="3" t="str">
        <f t="shared" si="708"/>
        <v/>
      </c>
      <c r="BLP121" s="3" t="str">
        <f t="shared" si="709"/>
        <v/>
      </c>
      <c r="BLR121" s="6">
        <v>32689</v>
      </c>
      <c r="BLS121" s="1">
        <v>0.70309999999999995</v>
      </c>
      <c r="BLT121" s="1">
        <v>38923200</v>
      </c>
      <c r="BLU121" s="3">
        <f t="shared" si="710"/>
        <v>27366901.919999998</v>
      </c>
      <c r="BLZ121" s="3" t="str">
        <f t="shared" si="711"/>
        <v/>
      </c>
      <c r="BME121" s="3" t="str">
        <f t="shared" si="712"/>
        <v/>
      </c>
      <c r="BMJ121" s="3" t="str">
        <f t="shared" si="713"/>
        <v/>
      </c>
      <c r="BML121" s="6">
        <v>32689</v>
      </c>
      <c r="BMM121" s="1">
        <v>1.2454000000000001</v>
      </c>
      <c r="BMN121" s="1">
        <v>47231100</v>
      </c>
      <c r="BMO121" s="3">
        <f t="shared" si="714"/>
        <v>58821611.940000005</v>
      </c>
      <c r="BMQ121" s="6">
        <v>32689</v>
      </c>
      <c r="BMR121" s="1">
        <v>5.0625</v>
      </c>
      <c r="BMS121" s="1">
        <v>24697800</v>
      </c>
      <c r="BMT121" s="3">
        <f t="shared" si="715"/>
        <v>125032612.5</v>
      </c>
      <c r="BMY121" s="3" t="str">
        <f t="shared" si="716"/>
        <v/>
      </c>
      <c r="BND121" s="3" t="str">
        <f t="shared" si="717"/>
        <v/>
      </c>
      <c r="BNF121" s="6">
        <v>32689</v>
      </c>
      <c r="BNG121" s="1">
        <v>20.25</v>
      </c>
      <c r="BNH121" s="1">
        <v>34885200</v>
      </c>
      <c r="BNI121" s="3">
        <f t="shared" si="718"/>
        <v>706425300</v>
      </c>
      <c r="BNN121" s="3" t="str">
        <f t="shared" si="719"/>
        <v/>
      </c>
      <c r="BNP121" s="6">
        <v>32689</v>
      </c>
      <c r="BNQ121" s="1">
        <v>1.7222</v>
      </c>
      <c r="BNR121" s="1">
        <v>26453700</v>
      </c>
      <c r="BNS121" s="3">
        <f t="shared" si="720"/>
        <v>45558562.140000001</v>
      </c>
      <c r="BNX121" s="3" t="str">
        <f t="shared" si="721"/>
        <v/>
      </c>
      <c r="BOC121" s="3" t="str">
        <f t="shared" si="722"/>
        <v/>
      </c>
      <c r="BOH121" s="3" t="str">
        <f t="shared" si="723"/>
        <v/>
      </c>
      <c r="BOJ121" s="6">
        <v>32689</v>
      </c>
      <c r="BOK121" s="1">
        <v>2.2919</v>
      </c>
      <c r="BOL121" s="1">
        <v>286464000</v>
      </c>
      <c r="BOM121" s="3">
        <f t="shared" si="724"/>
        <v>656546841.60000002</v>
      </c>
      <c r="BOR121" s="3" t="str">
        <f t="shared" si="725"/>
        <v/>
      </c>
      <c r="BOW121" s="3" t="str">
        <f t="shared" si="726"/>
        <v/>
      </c>
      <c r="BPB121" s="3" t="str">
        <f t="shared" si="727"/>
        <v/>
      </c>
      <c r="BPG121" s="3" t="str">
        <f t="shared" si="728"/>
        <v/>
      </c>
      <c r="BPI121" s="6">
        <v>32689</v>
      </c>
      <c r="BPJ121" s="1">
        <v>0.2414</v>
      </c>
      <c r="BPK121" s="1">
        <v>123123544</v>
      </c>
      <c r="BPL121" s="3">
        <f t="shared" si="729"/>
        <v>29722023.521600001</v>
      </c>
      <c r="BPQ121" s="3" t="str">
        <f t="shared" si="730"/>
        <v/>
      </c>
      <c r="BPS121" s="6">
        <v>32689</v>
      </c>
      <c r="BPT121" s="1">
        <v>0.40229999999999999</v>
      </c>
      <c r="BPU121" s="1">
        <v>903596800</v>
      </c>
      <c r="BPV121" s="3">
        <f t="shared" si="731"/>
        <v>363516992.63999999</v>
      </c>
      <c r="BQA121" s="3" t="str">
        <f t="shared" si="732"/>
        <v/>
      </c>
      <c r="BQF121" s="3" t="str">
        <f t="shared" si="733"/>
        <v/>
      </c>
      <c r="BQK121" s="3" t="str">
        <f t="shared" si="734"/>
        <v/>
      </c>
      <c r="BQM121" s="6">
        <v>32689</v>
      </c>
      <c r="BQN121" s="1">
        <v>1.6771</v>
      </c>
      <c r="BQO121" s="1">
        <v>276219261</v>
      </c>
      <c r="BQP121" s="3">
        <f t="shared" si="735"/>
        <v>463247322.62309998</v>
      </c>
      <c r="BQU121" s="3" t="str">
        <f t="shared" si="736"/>
        <v/>
      </c>
      <c r="BQZ121" s="3" t="str">
        <f t="shared" si="737"/>
        <v/>
      </c>
      <c r="BRE121" s="3" t="str">
        <f t="shared" si="738"/>
        <v/>
      </c>
      <c r="BRJ121" s="3" t="str">
        <f t="shared" si="739"/>
        <v/>
      </c>
      <c r="BRL121" s="6">
        <v>32689</v>
      </c>
      <c r="BRM121" s="1">
        <v>0.90629999999999999</v>
      </c>
      <c r="BRN121" s="1">
        <v>3166636800</v>
      </c>
      <c r="BRO121" s="3">
        <f t="shared" si="740"/>
        <v>2869922931.8400002</v>
      </c>
      <c r="BRQ121" s="6">
        <v>32689</v>
      </c>
      <c r="BRR121" s="1">
        <v>0.37040000000000001</v>
      </c>
      <c r="BRS121" s="1">
        <v>2717250300</v>
      </c>
      <c r="BRT121" s="3">
        <f t="shared" si="741"/>
        <v>1006469511.12</v>
      </c>
      <c r="BRV121" s="6">
        <v>32689</v>
      </c>
      <c r="BRW121" s="1">
        <v>13.5</v>
      </c>
      <c r="BRX121" s="1">
        <v>147808800</v>
      </c>
      <c r="BRY121" s="3">
        <f t="shared" si="742"/>
        <v>1995418800</v>
      </c>
      <c r="BSD121" s="3" t="str">
        <f t="shared" si="743"/>
        <v/>
      </c>
      <c r="BSF121" s="6">
        <v>32689</v>
      </c>
      <c r="BSG121" s="1">
        <v>2.6328</v>
      </c>
      <c r="BSH121" s="1">
        <v>93571200</v>
      </c>
      <c r="BSI121" s="3">
        <f t="shared" si="744"/>
        <v>246354255.36000001</v>
      </c>
      <c r="BSN121" s="3" t="str">
        <f t="shared" si="745"/>
        <v/>
      </c>
      <c r="BSS121" s="3" t="str">
        <f t="shared" si="746"/>
        <v/>
      </c>
      <c r="BSU121" s="6">
        <v>32689</v>
      </c>
      <c r="BSV121" s="1">
        <v>1.4821</v>
      </c>
      <c r="BSW121" s="1">
        <v>3291906800</v>
      </c>
      <c r="BSX121" s="3">
        <f t="shared" si="747"/>
        <v>4878935068.2799997</v>
      </c>
    </row>
    <row r="122" spans="5:1020 1025:1870" x14ac:dyDescent="0.2">
      <c r="E122" s="3" t="str">
        <f t="shared" si="374"/>
        <v/>
      </c>
      <c r="J122" s="3" t="str">
        <f t="shared" si="375"/>
        <v/>
      </c>
      <c r="O122" s="3" t="str">
        <f t="shared" si="376"/>
        <v/>
      </c>
      <c r="T122" s="3" t="str">
        <f t="shared" si="377"/>
        <v/>
      </c>
      <c r="Y122" s="3" t="str">
        <f t="shared" si="378"/>
        <v/>
      </c>
      <c r="AD122" s="3" t="str">
        <f t="shared" si="379"/>
        <v/>
      </c>
      <c r="AI122" s="3" t="str">
        <f t="shared" si="380"/>
        <v/>
      </c>
      <c r="AN122" s="3" t="str">
        <f t="shared" si="381"/>
        <v/>
      </c>
      <c r="AS122" s="3" t="str">
        <f t="shared" si="382"/>
        <v/>
      </c>
      <c r="AX122" s="3" t="str">
        <f t="shared" si="383"/>
        <v/>
      </c>
      <c r="BC122" s="3" t="str">
        <f t="shared" si="384"/>
        <v/>
      </c>
      <c r="BH122" s="3" t="str">
        <f t="shared" si="385"/>
        <v/>
      </c>
      <c r="BM122" s="3" t="str">
        <f t="shared" si="386"/>
        <v/>
      </c>
      <c r="BR122" s="3" t="str">
        <f t="shared" si="387"/>
        <v/>
      </c>
      <c r="BW122" s="3" t="str">
        <f t="shared" si="388"/>
        <v/>
      </c>
      <c r="CB122" s="3" t="str">
        <f t="shared" si="389"/>
        <v/>
      </c>
      <c r="CG122" s="3" t="str">
        <f t="shared" si="390"/>
        <v/>
      </c>
      <c r="CL122" s="3" t="str">
        <f t="shared" si="391"/>
        <v/>
      </c>
      <c r="CQ122" s="3" t="str">
        <f t="shared" si="392"/>
        <v/>
      </c>
      <c r="CV122" s="3" t="str">
        <f t="shared" si="393"/>
        <v/>
      </c>
      <c r="DA122" s="3" t="str">
        <f t="shared" si="394"/>
        <v/>
      </c>
      <c r="DF122" s="3" t="str">
        <f t="shared" si="395"/>
        <v/>
      </c>
      <c r="DK122" s="3" t="str">
        <f t="shared" si="396"/>
        <v/>
      </c>
      <c r="DP122" s="3" t="str">
        <f t="shared" si="397"/>
        <v/>
      </c>
      <c r="DU122" s="3" t="str">
        <f t="shared" si="398"/>
        <v/>
      </c>
      <c r="DZ122" s="3" t="str">
        <f t="shared" si="399"/>
        <v/>
      </c>
      <c r="EE122" s="3" t="str">
        <f t="shared" si="400"/>
        <v/>
      </c>
      <c r="EG122" s="6">
        <v>32598</v>
      </c>
      <c r="EH122" s="1">
        <v>6479.9987000000001</v>
      </c>
      <c r="EI122" s="1">
        <v>1756</v>
      </c>
      <c r="EJ122" s="3">
        <f t="shared" si="401"/>
        <v>11378877.7172</v>
      </c>
      <c r="EO122" s="3" t="str">
        <f t="shared" si="402"/>
        <v/>
      </c>
      <c r="ET122" s="3" t="str">
        <f t="shared" si="403"/>
        <v/>
      </c>
      <c r="EY122" s="3" t="str">
        <f t="shared" si="404"/>
        <v/>
      </c>
      <c r="FD122" s="3" t="str">
        <f t="shared" si="405"/>
        <v/>
      </c>
      <c r="FI122" s="3" t="str">
        <f t="shared" si="406"/>
        <v/>
      </c>
      <c r="FN122" s="3" t="str">
        <f t="shared" si="407"/>
        <v/>
      </c>
      <c r="FS122" s="3" t="str">
        <f t="shared" si="408"/>
        <v/>
      </c>
      <c r="FX122" s="3" t="str">
        <f t="shared" si="409"/>
        <v/>
      </c>
      <c r="GC122" s="3" t="str">
        <f t="shared" si="410"/>
        <v/>
      </c>
      <c r="GH122" s="3" t="str">
        <f t="shared" si="411"/>
        <v/>
      </c>
      <c r="GM122" s="3" t="str">
        <f t="shared" si="412"/>
        <v/>
      </c>
      <c r="GR122" s="3" t="str">
        <f t="shared" si="413"/>
        <v/>
      </c>
      <c r="GW122" s="3" t="str">
        <f t="shared" si="414"/>
        <v/>
      </c>
      <c r="HB122" s="3" t="str">
        <f t="shared" si="415"/>
        <v/>
      </c>
      <c r="HG122" s="3" t="str">
        <f t="shared" si="416"/>
        <v/>
      </c>
      <c r="HL122" s="3" t="str">
        <f t="shared" si="417"/>
        <v/>
      </c>
      <c r="HQ122" s="3" t="str">
        <f t="shared" si="418"/>
        <v/>
      </c>
      <c r="HV122" s="3" t="str">
        <f t="shared" si="419"/>
        <v/>
      </c>
      <c r="IA122" s="3" t="str">
        <f t="shared" si="420"/>
        <v/>
      </c>
      <c r="IF122" s="3" t="str">
        <f t="shared" si="421"/>
        <v/>
      </c>
      <c r="IK122" s="3" t="str">
        <f t="shared" si="422"/>
        <v/>
      </c>
      <c r="IP122" s="3" t="str">
        <f t="shared" si="423"/>
        <v/>
      </c>
      <c r="IU122" s="3" t="str">
        <f t="shared" si="424"/>
        <v/>
      </c>
      <c r="IZ122" s="3" t="str">
        <f t="shared" si="425"/>
        <v/>
      </c>
      <c r="JE122" s="3" t="str">
        <f t="shared" si="426"/>
        <v/>
      </c>
      <c r="JJ122" s="3" t="str">
        <f t="shared" si="427"/>
        <v/>
      </c>
      <c r="JO122" s="3" t="str">
        <f t="shared" si="428"/>
        <v/>
      </c>
      <c r="JT122" s="3" t="str">
        <f t="shared" si="429"/>
        <v/>
      </c>
      <c r="JY122" s="3" t="str">
        <f t="shared" si="430"/>
        <v/>
      </c>
      <c r="KD122" s="3" t="str">
        <f t="shared" si="431"/>
        <v/>
      </c>
      <c r="KI122" s="3" t="str">
        <f t="shared" si="432"/>
        <v/>
      </c>
      <c r="KN122" s="3" t="str">
        <f t="shared" si="433"/>
        <v/>
      </c>
      <c r="KS122" s="3" t="str">
        <f t="shared" si="434"/>
        <v/>
      </c>
      <c r="KX122" s="3" t="str">
        <f t="shared" si="435"/>
        <v/>
      </c>
      <c r="LC122" s="3" t="str">
        <f t="shared" si="436"/>
        <v/>
      </c>
      <c r="LH122" s="3" t="str">
        <f t="shared" si="437"/>
        <v/>
      </c>
      <c r="LM122" s="3" t="str">
        <f t="shared" si="438"/>
        <v/>
      </c>
      <c r="LR122" s="3" t="str">
        <f t="shared" si="439"/>
        <v/>
      </c>
      <c r="LW122" s="3" t="str">
        <f t="shared" si="440"/>
        <v/>
      </c>
      <c r="MB122" s="3" t="str">
        <f t="shared" si="441"/>
        <v/>
      </c>
      <c r="MG122" s="3" t="str">
        <f t="shared" si="442"/>
        <v/>
      </c>
      <c r="ML122" s="3" t="str">
        <f t="shared" si="443"/>
        <v/>
      </c>
      <c r="MQ122" s="3" t="str">
        <f t="shared" si="444"/>
        <v/>
      </c>
      <c r="MV122" s="3" t="str">
        <f t="shared" si="445"/>
        <v/>
      </c>
      <c r="NA122" s="3" t="str">
        <f t="shared" si="446"/>
        <v/>
      </c>
      <c r="NF122" s="3" t="str">
        <f t="shared" si="447"/>
        <v/>
      </c>
      <c r="NK122" s="3" t="str">
        <f t="shared" si="448"/>
        <v/>
      </c>
      <c r="NP122" s="3" t="str">
        <f t="shared" si="449"/>
        <v/>
      </c>
      <c r="NU122" s="3" t="str">
        <f t="shared" si="450"/>
        <v/>
      </c>
      <c r="NZ122" s="3" t="str">
        <f t="shared" si="451"/>
        <v/>
      </c>
      <c r="OB122" s="6">
        <v>32598</v>
      </c>
      <c r="OC122" s="1">
        <v>8.75</v>
      </c>
      <c r="OD122" s="1">
        <v>353900</v>
      </c>
      <c r="OE122" s="3">
        <f t="shared" si="452"/>
        <v>3096625</v>
      </c>
      <c r="OJ122" s="3" t="str">
        <f t="shared" si="453"/>
        <v/>
      </c>
      <c r="OO122" s="3" t="str">
        <f t="shared" si="454"/>
        <v/>
      </c>
      <c r="OT122" s="3" t="str">
        <f t="shared" si="455"/>
        <v/>
      </c>
      <c r="OY122" s="3" t="str">
        <f t="shared" si="456"/>
        <v/>
      </c>
      <c r="PD122" s="3" t="str">
        <f t="shared" si="457"/>
        <v/>
      </c>
      <c r="PI122" s="3" t="str">
        <f t="shared" si="458"/>
        <v/>
      </c>
      <c r="PN122" s="3" t="str">
        <f t="shared" si="459"/>
        <v/>
      </c>
      <c r="PS122" s="3" t="str">
        <f t="shared" si="460"/>
        <v/>
      </c>
      <c r="PX122" s="3" t="str">
        <f t="shared" si="461"/>
        <v/>
      </c>
      <c r="QC122" s="3" t="str">
        <f t="shared" si="462"/>
        <v/>
      </c>
      <c r="QE122" s="6">
        <v>32598</v>
      </c>
      <c r="QF122" s="1">
        <v>5.375</v>
      </c>
      <c r="QG122" s="1">
        <v>460300</v>
      </c>
      <c r="QH122" s="3">
        <f t="shared" si="463"/>
        <v>2474112.5</v>
      </c>
      <c r="QM122" s="3" t="str">
        <f t="shared" si="464"/>
        <v/>
      </c>
      <c r="QR122" s="3" t="str">
        <f t="shared" si="465"/>
        <v/>
      </c>
      <c r="QW122" s="3" t="str">
        <f t="shared" si="466"/>
        <v/>
      </c>
      <c r="RB122" s="3" t="str">
        <f t="shared" si="467"/>
        <v/>
      </c>
      <c r="RG122" s="3" t="str">
        <f t="shared" si="468"/>
        <v/>
      </c>
      <c r="RL122" s="3" t="str">
        <f t="shared" si="469"/>
        <v/>
      </c>
      <c r="RQ122" s="3" t="str">
        <f t="shared" si="470"/>
        <v/>
      </c>
      <c r="RV122" s="3" t="str">
        <f t="shared" si="471"/>
        <v/>
      </c>
      <c r="SA122" s="3" t="str">
        <f t="shared" si="472"/>
        <v/>
      </c>
      <c r="SF122" s="3" t="str">
        <f t="shared" si="473"/>
        <v/>
      </c>
      <c r="SK122" s="3" t="str">
        <f t="shared" si="474"/>
        <v/>
      </c>
      <c r="SP122" s="3" t="str">
        <f t="shared" si="475"/>
        <v/>
      </c>
      <c r="SU122" s="3" t="str">
        <f t="shared" si="476"/>
        <v/>
      </c>
      <c r="SZ122" s="3" t="str">
        <f t="shared" si="477"/>
        <v/>
      </c>
      <c r="TE122" s="3" t="str">
        <f t="shared" si="478"/>
        <v/>
      </c>
      <c r="TJ122" s="3" t="str">
        <f t="shared" si="479"/>
        <v/>
      </c>
      <c r="TO122" s="3" t="str">
        <f t="shared" si="480"/>
        <v/>
      </c>
      <c r="TT122" s="3" t="str">
        <f t="shared" si="481"/>
        <v/>
      </c>
      <c r="TY122" s="3" t="str">
        <f t="shared" si="482"/>
        <v/>
      </c>
      <c r="UD122" s="3" t="str">
        <f t="shared" si="483"/>
        <v/>
      </c>
      <c r="UI122" s="3" t="str">
        <f t="shared" si="484"/>
        <v/>
      </c>
      <c r="UN122" s="3" t="str">
        <f t="shared" si="485"/>
        <v/>
      </c>
      <c r="US122" s="3" t="str">
        <f t="shared" si="486"/>
        <v/>
      </c>
      <c r="UX122" s="3" t="str">
        <f t="shared" si="487"/>
        <v/>
      </c>
      <c r="VC122" s="3" t="str">
        <f t="shared" si="488"/>
        <v/>
      </c>
      <c r="VH122" s="3" t="str">
        <f t="shared" si="489"/>
        <v/>
      </c>
      <c r="VM122" s="3" t="str">
        <f t="shared" si="490"/>
        <v/>
      </c>
      <c r="VO122" s="6"/>
      <c r="VR122" s="3" t="str">
        <f t="shared" si="491"/>
        <v/>
      </c>
      <c r="VW122" s="3" t="str">
        <f t="shared" si="492"/>
        <v/>
      </c>
      <c r="WB122" s="3" t="str">
        <f t="shared" si="493"/>
        <v/>
      </c>
      <c r="WG122" s="3" t="str">
        <f t="shared" si="494"/>
        <v/>
      </c>
      <c r="WL122" s="3" t="str">
        <f t="shared" si="495"/>
        <v/>
      </c>
      <c r="WQ122" s="3" t="str">
        <f t="shared" si="496"/>
        <v/>
      </c>
      <c r="WV122" s="3" t="str">
        <f t="shared" si="497"/>
        <v/>
      </c>
      <c r="XA122" s="3" t="str">
        <f t="shared" si="498"/>
        <v/>
      </c>
      <c r="XF122" s="3" t="str">
        <f t="shared" si="499"/>
        <v/>
      </c>
      <c r="XK122" s="3" t="str">
        <f t="shared" si="500"/>
        <v/>
      </c>
      <c r="XP122" s="3" t="str">
        <f t="shared" si="501"/>
        <v/>
      </c>
      <c r="XU122" s="3" t="str">
        <f t="shared" si="502"/>
        <v/>
      </c>
      <c r="XZ122" s="3" t="str">
        <f t="shared" si="503"/>
        <v/>
      </c>
      <c r="YE122" s="3" t="str">
        <f t="shared" si="504"/>
        <v/>
      </c>
      <c r="YJ122" s="3" t="str">
        <f t="shared" si="505"/>
        <v/>
      </c>
      <c r="YO122" s="3" t="str">
        <f t="shared" si="506"/>
        <v/>
      </c>
      <c r="YT122" s="3" t="str">
        <f t="shared" si="507"/>
        <v/>
      </c>
      <c r="YY122" s="3" t="str">
        <f t="shared" si="508"/>
        <v/>
      </c>
      <c r="ZD122" s="3" t="str">
        <f t="shared" si="509"/>
        <v/>
      </c>
      <c r="ZI122" s="3" t="str">
        <f t="shared" si="510"/>
        <v/>
      </c>
      <c r="ZN122" s="3" t="str">
        <f t="shared" si="511"/>
        <v/>
      </c>
      <c r="ZS122" s="3" t="str">
        <f t="shared" si="512"/>
        <v/>
      </c>
      <c r="ZX122" s="3" t="str">
        <f t="shared" si="513"/>
        <v/>
      </c>
      <c r="AAC122" s="3" t="str">
        <f t="shared" si="514"/>
        <v/>
      </c>
      <c r="AAH122" s="3" t="str">
        <f t="shared" si="515"/>
        <v/>
      </c>
      <c r="AAM122" s="3" t="str">
        <f t="shared" si="516"/>
        <v/>
      </c>
      <c r="AAR122" s="3" t="str">
        <f t="shared" si="517"/>
        <v/>
      </c>
      <c r="AAW122" s="3" t="str">
        <f t="shared" si="518"/>
        <v/>
      </c>
      <c r="ABB122" s="3" t="str">
        <f t="shared" si="519"/>
        <v/>
      </c>
      <c r="ABG122" s="3" t="str">
        <f t="shared" si="520"/>
        <v/>
      </c>
      <c r="ABL122" s="3" t="str">
        <f t="shared" si="521"/>
        <v/>
      </c>
      <c r="ABQ122" s="3" t="str">
        <f t="shared" si="522"/>
        <v/>
      </c>
      <c r="ABV122" s="3" t="str">
        <f t="shared" si="523"/>
        <v/>
      </c>
      <c r="ACA122" s="3" t="str">
        <f t="shared" si="524"/>
        <v/>
      </c>
      <c r="ACF122" s="3" t="str">
        <f t="shared" si="525"/>
        <v/>
      </c>
      <c r="ACK122" s="3" t="str">
        <f t="shared" si="526"/>
        <v/>
      </c>
      <c r="ACP122" s="3" t="str">
        <f t="shared" si="527"/>
        <v/>
      </c>
      <c r="ACU122" s="3" t="str">
        <f t="shared" si="528"/>
        <v/>
      </c>
      <c r="ACZ122" s="3" t="str">
        <f t="shared" si="529"/>
        <v/>
      </c>
      <c r="ADB122" s="6">
        <v>32598</v>
      </c>
      <c r="ADC122" s="1">
        <v>15</v>
      </c>
      <c r="ADD122" s="1">
        <v>2542200</v>
      </c>
      <c r="ADE122" s="3">
        <f t="shared" si="530"/>
        <v>38133000</v>
      </c>
      <c r="ADJ122" s="3" t="str">
        <f t="shared" si="531"/>
        <v/>
      </c>
      <c r="ADO122" s="3" t="str">
        <f t="shared" si="532"/>
        <v/>
      </c>
      <c r="ADT122" s="3" t="str">
        <f t="shared" si="533"/>
        <v/>
      </c>
      <c r="ADY122" s="3" t="str">
        <f t="shared" si="534"/>
        <v/>
      </c>
      <c r="AED122" s="3" t="str">
        <f t="shared" si="535"/>
        <v/>
      </c>
      <c r="AEI122" s="3" t="str">
        <f t="shared" si="536"/>
        <v/>
      </c>
      <c r="AEN122" s="3" t="str">
        <f t="shared" si="537"/>
        <v/>
      </c>
      <c r="AES122" s="3" t="str">
        <f t="shared" si="538"/>
        <v/>
      </c>
      <c r="AEX122" s="3" t="str">
        <f t="shared" si="539"/>
        <v/>
      </c>
      <c r="AFC122" s="3" t="str">
        <f t="shared" si="540"/>
        <v/>
      </c>
      <c r="AFH122" s="3" t="str">
        <f t="shared" si="541"/>
        <v/>
      </c>
      <c r="AFM122" s="3" t="str">
        <f t="shared" si="542"/>
        <v/>
      </c>
      <c r="AFR122" s="3" t="str">
        <f t="shared" si="543"/>
        <v/>
      </c>
      <c r="AFW122" s="3" t="str">
        <f t="shared" si="544"/>
        <v/>
      </c>
      <c r="AGB122" s="3" t="str">
        <f t="shared" si="545"/>
        <v/>
      </c>
      <c r="AGG122" s="3" t="str">
        <f t="shared" si="546"/>
        <v/>
      </c>
      <c r="AGL122" s="3" t="str">
        <f t="shared" si="547"/>
        <v/>
      </c>
      <c r="AGQ122" s="3" t="str">
        <f t="shared" si="548"/>
        <v/>
      </c>
      <c r="AGV122" s="3" t="str">
        <f t="shared" si="549"/>
        <v/>
      </c>
      <c r="AHA122" s="3" t="str">
        <f t="shared" si="550"/>
        <v/>
      </c>
      <c r="AHF122" s="3" t="str">
        <f t="shared" si="551"/>
        <v/>
      </c>
      <c r="AHK122" s="3" t="str">
        <f t="shared" si="552"/>
        <v/>
      </c>
      <c r="AHP122" s="3" t="str">
        <f t="shared" si="553"/>
        <v/>
      </c>
      <c r="AHU122" s="3" t="str">
        <f t="shared" si="554"/>
        <v/>
      </c>
      <c r="AHZ122" s="3" t="str">
        <f t="shared" si="555"/>
        <v/>
      </c>
      <c r="AIE122" s="3" t="str">
        <f t="shared" si="556"/>
        <v/>
      </c>
      <c r="AIJ122" s="3" t="str">
        <f t="shared" si="557"/>
        <v/>
      </c>
      <c r="AIO122" s="3" t="str">
        <f t="shared" si="558"/>
        <v/>
      </c>
      <c r="AIT122" s="3" t="str">
        <f t="shared" si="559"/>
        <v/>
      </c>
      <c r="AIY122" s="3" t="str">
        <f t="shared" si="560"/>
        <v/>
      </c>
      <c r="AJD122" s="3" t="str">
        <f t="shared" si="561"/>
        <v/>
      </c>
      <c r="AJI122" s="3" t="str">
        <f t="shared" si="562"/>
        <v/>
      </c>
      <c r="AJN122" s="3" t="str">
        <f t="shared" si="563"/>
        <v/>
      </c>
      <c r="AJS122" s="3" t="str">
        <f t="shared" si="564"/>
        <v/>
      </c>
      <c r="AJX122" s="3" t="str">
        <f t="shared" si="565"/>
        <v/>
      </c>
      <c r="AKC122" s="3" t="str">
        <f t="shared" si="566"/>
        <v/>
      </c>
      <c r="AKH122" s="3" t="str">
        <f t="shared" si="567"/>
        <v/>
      </c>
      <c r="AKM122" s="3" t="str">
        <f t="shared" si="568"/>
        <v/>
      </c>
      <c r="AKR122" s="3" t="str">
        <f t="shared" si="569"/>
        <v/>
      </c>
      <c r="AKW122" s="3" t="str">
        <f t="shared" si="570"/>
        <v/>
      </c>
      <c r="ALB122" s="3" t="str">
        <f t="shared" si="571"/>
        <v/>
      </c>
      <c r="ALG122" s="3" t="str">
        <f t="shared" si="572"/>
        <v/>
      </c>
      <c r="ALL122" s="3" t="str">
        <f t="shared" si="573"/>
        <v/>
      </c>
      <c r="ALQ122" s="3" t="str">
        <f t="shared" si="574"/>
        <v/>
      </c>
      <c r="ALV122" s="3" t="str">
        <f t="shared" si="575"/>
        <v/>
      </c>
      <c r="AMA122" s="3" t="str">
        <f t="shared" si="576"/>
        <v/>
      </c>
      <c r="AMF122" s="3" t="str">
        <f t="shared" si="577"/>
        <v/>
      </c>
      <c r="AMK122" s="3" t="str">
        <f t="shared" si="578"/>
        <v/>
      </c>
      <c r="AMP122" s="3" t="str">
        <f t="shared" si="579"/>
        <v/>
      </c>
      <c r="AMU122" s="3" t="str">
        <f t="shared" si="580"/>
        <v/>
      </c>
      <c r="AMZ122" s="3" t="str">
        <f t="shared" si="581"/>
        <v/>
      </c>
      <c r="ANB122" s="6">
        <v>32598</v>
      </c>
      <c r="ANC122" s="1">
        <v>2</v>
      </c>
      <c r="AND122" s="1">
        <v>58900</v>
      </c>
      <c r="ANE122" s="3">
        <f t="shared" si="582"/>
        <v>117800</v>
      </c>
      <c r="ANJ122" s="3" t="str">
        <f t="shared" si="583"/>
        <v/>
      </c>
      <c r="ANO122" s="3" t="str">
        <f t="shared" si="584"/>
        <v/>
      </c>
      <c r="ANT122" s="3" t="str">
        <f t="shared" si="585"/>
        <v/>
      </c>
      <c r="ANY122" s="3" t="str">
        <f t="shared" si="586"/>
        <v/>
      </c>
      <c r="AOD122" s="3" t="str">
        <f t="shared" si="587"/>
        <v/>
      </c>
      <c r="AOI122" s="3" t="str">
        <f t="shared" si="588"/>
        <v/>
      </c>
      <c r="AOK122" s="6">
        <v>32598</v>
      </c>
      <c r="AOL122" s="1">
        <v>590</v>
      </c>
      <c r="AOM122" s="1">
        <v>58548</v>
      </c>
      <c r="AON122" s="3">
        <f t="shared" si="589"/>
        <v>34543320</v>
      </c>
      <c r="AOS122" s="3" t="str">
        <f t="shared" si="590"/>
        <v/>
      </c>
      <c r="AOX122" s="3" t="str">
        <f t="shared" si="591"/>
        <v/>
      </c>
      <c r="APC122" s="3" t="str">
        <f t="shared" si="592"/>
        <v/>
      </c>
      <c r="APH122" s="3" t="str">
        <f t="shared" si="593"/>
        <v/>
      </c>
      <c r="APM122" s="3" t="str">
        <f t="shared" si="594"/>
        <v/>
      </c>
      <c r="APR122" s="3" t="str">
        <f t="shared" si="595"/>
        <v/>
      </c>
      <c r="APW122" s="3" t="str">
        <f t="shared" si="596"/>
        <v/>
      </c>
      <c r="AQB122" s="3" t="str">
        <f t="shared" si="597"/>
        <v/>
      </c>
      <c r="AQG122" s="3" t="str">
        <f t="shared" si="598"/>
        <v/>
      </c>
      <c r="AQL122" s="3" t="str">
        <f t="shared" si="599"/>
        <v/>
      </c>
      <c r="AQQ122" s="3" t="str">
        <f t="shared" si="600"/>
        <v/>
      </c>
      <c r="AQV122" s="3" t="str">
        <f t="shared" si="601"/>
        <v/>
      </c>
      <c r="ARA122" s="3" t="str">
        <f t="shared" si="602"/>
        <v/>
      </c>
      <c r="ARF122" s="3" t="str">
        <f t="shared" si="603"/>
        <v/>
      </c>
      <c r="ARK122" s="3" t="str">
        <f t="shared" si="604"/>
        <v/>
      </c>
      <c r="ARP122" s="3" t="str">
        <f t="shared" si="605"/>
        <v/>
      </c>
      <c r="ARU122" s="3" t="str">
        <f t="shared" si="606"/>
        <v/>
      </c>
      <c r="ARZ122" s="3" t="str">
        <f t="shared" si="607"/>
        <v/>
      </c>
      <c r="ASE122" s="3" t="str">
        <f t="shared" si="608"/>
        <v/>
      </c>
      <c r="ASJ122" s="3" t="str">
        <f t="shared" si="609"/>
        <v/>
      </c>
      <c r="ASO122" s="3" t="str">
        <f t="shared" si="610"/>
        <v/>
      </c>
      <c r="AST122" s="3" t="str">
        <f t="shared" si="611"/>
        <v/>
      </c>
      <c r="ASY122" s="3" t="str">
        <f t="shared" si="612"/>
        <v/>
      </c>
      <c r="ATD122" s="3" t="str">
        <f t="shared" si="613"/>
        <v/>
      </c>
      <c r="ATI122" s="3" t="str">
        <f t="shared" si="614"/>
        <v/>
      </c>
      <c r="ATN122" s="3" t="str">
        <f t="shared" si="615"/>
        <v/>
      </c>
      <c r="ATS122" s="3" t="str">
        <f t="shared" si="616"/>
        <v/>
      </c>
      <c r="ATX122" s="3" t="str">
        <f t="shared" si="617"/>
        <v/>
      </c>
      <c r="ATZ122" s="6">
        <v>32598</v>
      </c>
      <c r="AUA122" s="1">
        <v>4.5625</v>
      </c>
      <c r="AUB122" s="1">
        <v>331800</v>
      </c>
      <c r="AUC122" s="3">
        <f t="shared" si="618"/>
        <v>1513837.5</v>
      </c>
      <c r="AUH122" s="3" t="str">
        <f t="shared" si="619"/>
        <v/>
      </c>
      <c r="AUM122" s="3" t="str">
        <f t="shared" si="620"/>
        <v/>
      </c>
      <c r="AUR122" s="3" t="str">
        <f t="shared" si="621"/>
        <v/>
      </c>
      <c r="AUW122" s="3" t="str">
        <f t="shared" si="622"/>
        <v/>
      </c>
      <c r="AVB122" s="3" t="str">
        <f t="shared" si="623"/>
        <v/>
      </c>
      <c r="AVG122" s="3" t="str">
        <f t="shared" si="624"/>
        <v/>
      </c>
      <c r="AVL122" s="3" t="str">
        <f t="shared" si="625"/>
        <v/>
      </c>
      <c r="AVQ122" s="3" t="str">
        <f t="shared" si="626"/>
        <v/>
      </c>
      <c r="AVV122" s="3" t="str">
        <f t="shared" si="627"/>
        <v/>
      </c>
      <c r="AWA122" s="3" t="str">
        <f t="shared" si="628"/>
        <v/>
      </c>
      <c r="AWF122" s="3" t="str">
        <f t="shared" si="629"/>
        <v/>
      </c>
      <c r="AWK122" s="3" t="str">
        <f t="shared" si="630"/>
        <v/>
      </c>
      <c r="AWP122" s="3" t="str">
        <f t="shared" si="631"/>
        <v/>
      </c>
      <c r="AWU122" s="3" t="str">
        <f t="shared" si="632"/>
        <v/>
      </c>
      <c r="AWZ122" s="3" t="str">
        <f t="shared" si="633"/>
        <v/>
      </c>
      <c r="AXE122" s="3" t="str">
        <f t="shared" si="634"/>
        <v/>
      </c>
      <c r="AXJ122" s="3" t="str">
        <f t="shared" si="635"/>
        <v/>
      </c>
      <c r="AXO122" s="3" t="str">
        <f t="shared" si="636"/>
        <v/>
      </c>
      <c r="AXT122" s="3" t="str">
        <f t="shared" si="637"/>
        <v/>
      </c>
      <c r="AXY122" s="3" t="str">
        <f t="shared" si="638"/>
        <v/>
      </c>
      <c r="AYD122" s="3" t="str">
        <f t="shared" si="639"/>
        <v/>
      </c>
      <c r="AYI122" s="3" t="str">
        <f t="shared" si="640"/>
        <v/>
      </c>
      <c r="AYN122" s="3" t="str">
        <f t="shared" si="641"/>
        <v/>
      </c>
      <c r="AYP122" s="6">
        <v>32598</v>
      </c>
      <c r="AYQ122" s="1">
        <v>6.0312999999999999</v>
      </c>
      <c r="AYR122" s="1">
        <v>1074400</v>
      </c>
      <c r="AYS122" s="3">
        <f t="shared" si="642"/>
        <v>6480028.7199999997</v>
      </c>
      <c r="AYX122" s="3" t="str">
        <f t="shared" si="643"/>
        <v/>
      </c>
      <c r="AZC122" s="3" t="str">
        <f t="shared" si="644"/>
        <v/>
      </c>
      <c r="AZH122" s="3" t="str">
        <f t="shared" si="645"/>
        <v/>
      </c>
      <c r="AZM122" s="3" t="str">
        <f t="shared" si="646"/>
        <v/>
      </c>
      <c r="AZR122" s="3" t="str">
        <f t="shared" si="647"/>
        <v/>
      </c>
      <c r="AZW122" s="3" t="str">
        <f t="shared" si="648"/>
        <v/>
      </c>
      <c r="BAB122" s="3" t="str">
        <f t="shared" si="649"/>
        <v/>
      </c>
      <c r="BAG122" s="3" t="str">
        <f t="shared" si="650"/>
        <v/>
      </c>
      <c r="BAL122" s="3" t="str">
        <f t="shared" si="651"/>
        <v/>
      </c>
      <c r="BAQ122" s="3" t="str">
        <f t="shared" si="652"/>
        <v/>
      </c>
      <c r="BAV122" s="3" t="str">
        <f t="shared" si="653"/>
        <v/>
      </c>
      <c r="BBA122" s="3" t="str">
        <f t="shared" si="654"/>
        <v/>
      </c>
      <c r="BBF122" s="3" t="str">
        <f t="shared" si="655"/>
        <v/>
      </c>
      <c r="BBK122" s="3" t="str">
        <f t="shared" si="656"/>
        <v/>
      </c>
      <c r="BBP122" s="3" t="str">
        <f t="shared" si="657"/>
        <v/>
      </c>
      <c r="BBU122" s="3" t="str">
        <f t="shared" si="658"/>
        <v/>
      </c>
      <c r="BBZ122" s="3" t="str">
        <f t="shared" si="659"/>
        <v/>
      </c>
      <c r="BCE122" s="3" t="str">
        <f t="shared" si="660"/>
        <v/>
      </c>
      <c r="BCJ122" s="3" t="str">
        <f t="shared" si="661"/>
        <v/>
      </c>
      <c r="BCO122" s="3" t="str">
        <f t="shared" si="662"/>
        <v/>
      </c>
      <c r="BCT122" s="3" t="str">
        <f t="shared" si="663"/>
        <v/>
      </c>
      <c r="BCY122" s="3" t="str">
        <f t="shared" si="664"/>
        <v/>
      </c>
      <c r="BDD122" s="3" t="str">
        <f t="shared" si="665"/>
        <v/>
      </c>
      <c r="BDI122" s="3" t="str">
        <f t="shared" si="666"/>
        <v/>
      </c>
      <c r="BDN122" s="3" t="str">
        <f t="shared" si="667"/>
        <v/>
      </c>
      <c r="BDS122" s="3" t="str">
        <f t="shared" si="668"/>
        <v/>
      </c>
      <c r="BDX122" s="3" t="str">
        <f t="shared" si="669"/>
        <v/>
      </c>
      <c r="BDZ122" s="6">
        <v>32598</v>
      </c>
      <c r="BEA122" s="1">
        <v>5.0625</v>
      </c>
      <c r="BEB122" s="1">
        <v>32588400</v>
      </c>
      <c r="BEC122" s="3">
        <f t="shared" si="670"/>
        <v>164978775</v>
      </c>
      <c r="BEH122" s="3" t="str">
        <f t="shared" si="671"/>
        <v/>
      </c>
      <c r="BEM122" s="3" t="str">
        <f t="shared" si="672"/>
        <v/>
      </c>
      <c r="BER122" s="3" t="str">
        <f t="shared" si="673"/>
        <v/>
      </c>
      <c r="BET122" s="6">
        <v>32598</v>
      </c>
      <c r="BEU122" s="1">
        <v>1.1543000000000001</v>
      </c>
      <c r="BEV122" s="1">
        <v>5317650</v>
      </c>
      <c r="BEW122" s="3">
        <f t="shared" si="674"/>
        <v>6138163.3950000005</v>
      </c>
      <c r="BEY122" s="6">
        <v>32598</v>
      </c>
      <c r="BEZ122" s="1">
        <v>1.2593000000000001</v>
      </c>
      <c r="BFA122" s="1">
        <v>4152600</v>
      </c>
      <c r="BFB122" s="3">
        <f t="shared" si="675"/>
        <v>5229369.1800000006</v>
      </c>
      <c r="BFG122" s="3" t="str">
        <f t="shared" si="676"/>
        <v/>
      </c>
      <c r="BFL122" s="3" t="str">
        <f t="shared" si="677"/>
        <v/>
      </c>
      <c r="BFQ122" s="3" t="str">
        <f t="shared" si="678"/>
        <v/>
      </c>
      <c r="BFS122" s="6">
        <v>32598</v>
      </c>
      <c r="BFT122" s="1">
        <v>0.84540000000000004</v>
      </c>
      <c r="BFU122" s="1">
        <v>16684800</v>
      </c>
      <c r="BFV122" s="3">
        <f t="shared" si="679"/>
        <v>14105329.92</v>
      </c>
      <c r="BGA122" s="3" t="str">
        <f t="shared" si="680"/>
        <v/>
      </c>
      <c r="BGF122" s="3" t="str">
        <f t="shared" si="681"/>
        <v/>
      </c>
      <c r="BGK122" s="3" t="str">
        <f t="shared" si="682"/>
        <v/>
      </c>
      <c r="BGM122" s="6">
        <v>32598</v>
      </c>
      <c r="BGN122" s="1">
        <v>6.3125</v>
      </c>
      <c r="BGO122" s="1">
        <v>3429000</v>
      </c>
      <c r="BGP122" s="3">
        <f t="shared" si="683"/>
        <v>21645562.5</v>
      </c>
      <c r="BGR122" s="6">
        <v>32598</v>
      </c>
      <c r="BGS122" s="1">
        <v>1.3646</v>
      </c>
      <c r="BGT122" s="1">
        <v>21976800</v>
      </c>
      <c r="BGU122" s="3">
        <f t="shared" si="684"/>
        <v>29989541.280000001</v>
      </c>
      <c r="BGZ122" s="3" t="str">
        <f t="shared" si="685"/>
        <v/>
      </c>
      <c r="BHE122" s="3" t="str">
        <f t="shared" si="686"/>
        <v/>
      </c>
      <c r="BHJ122" s="3" t="str">
        <f t="shared" si="687"/>
        <v/>
      </c>
      <c r="BHO122" s="3" t="str">
        <f t="shared" si="688"/>
        <v/>
      </c>
      <c r="BHQ122" s="6">
        <v>32598</v>
      </c>
      <c r="BHR122" s="1">
        <v>1.3136999999999999</v>
      </c>
      <c r="BHS122" s="1">
        <v>51664000</v>
      </c>
      <c r="BHT122" s="3">
        <f t="shared" si="689"/>
        <v>67870996.799999997</v>
      </c>
      <c r="BHV122" s="6">
        <v>32598</v>
      </c>
      <c r="BHW122" s="1">
        <v>1.62</v>
      </c>
      <c r="BHX122" s="1">
        <v>4246632</v>
      </c>
      <c r="BHY122" s="3">
        <f t="shared" si="690"/>
        <v>6879543.8400000008</v>
      </c>
      <c r="BID122" s="3" t="str">
        <f t="shared" si="691"/>
        <v/>
      </c>
      <c r="BII122" s="3" t="str">
        <f t="shared" si="692"/>
        <v/>
      </c>
      <c r="BIN122" s="3" t="str">
        <f t="shared" si="693"/>
        <v/>
      </c>
      <c r="BIP122" s="6">
        <v>32598</v>
      </c>
      <c r="BIQ122" s="1">
        <v>1.4630000000000001</v>
      </c>
      <c r="BIR122" s="1">
        <v>265080600</v>
      </c>
      <c r="BIS122" s="3">
        <f t="shared" si="694"/>
        <v>387812917.80000001</v>
      </c>
      <c r="BIU122" s="6">
        <v>32598</v>
      </c>
      <c r="BIV122" s="1">
        <v>3.25</v>
      </c>
      <c r="BIW122" s="1">
        <v>40346550</v>
      </c>
      <c r="BIX122" s="3">
        <f t="shared" si="695"/>
        <v>131126287.5</v>
      </c>
      <c r="BJC122" s="3" t="str">
        <f t="shared" si="696"/>
        <v/>
      </c>
      <c r="BJH122" s="3" t="str">
        <f t="shared" si="697"/>
        <v/>
      </c>
      <c r="BJM122" s="3" t="str">
        <f t="shared" si="698"/>
        <v/>
      </c>
      <c r="BJR122" s="3" t="str">
        <f t="shared" si="699"/>
        <v/>
      </c>
      <c r="BJT122" s="6">
        <v>32598</v>
      </c>
      <c r="BJU122" s="1">
        <v>4.25</v>
      </c>
      <c r="BJV122" s="1">
        <v>44997600</v>
      </c>
      <c r="BJW122" s="3">
        <f t="shared" si="700"/>
        <v>191239800</v>
      </c>
      <c r="BKB122" s="3" t="str">
        <f t="shared" si="701"/>
        <v/>
      </c>
      <c r="BKG122" s="3" t="str">
        <f t="shared" si="702"/>
        <v/>
      </c>
      <c r="BKI122" s="6">
        <v>32598</v>
      </c>
      <c r="BKJ122" s="1">
        <v>0.47660000000000002</v>
      </c>
      <c r="BKK122" s="1">
        <v>22761600</v>
      </c>
      <c r="BKL122" s="3">
        <f t="shared" si="703"/>
        <v>10848178.560000001</v>
      </c>
      <c r="BKQ122" s="3" t="str">
        <f t="shared" si="704"/>
        <v/>
      </c>
      <c r="BKV122" s="3" t="str">
        <f t="shared" si="705"/>
        <v/>
      </c>
      <c r="BKX122" s="6">
        <v>32598</v>
      </c>
      <c r="BKY122" s="1">
        <v>7.875</v>
      </c>
      <c r="BKZ122" s="1">
        <v>21490400</v>
      </c>
      <c r="BLA122" s="3">
        <f t="shared" si="706"/>
        <v>169236900</v>
      </c>
      <c r="BLC122" s="6">
        <v>32598</v>
      </c>
      <c r="BLD122" s="1">
        <v>2.6562999999999999</v>
      </c>
      <c r="BLE122" s="1">
        <v>41568400</v>
      </c>
      <c r="BLF122" s="3">
        <f t="shared" si="707"/>
        <v>110418140.92</v>
      </c>
      <c r="BLK122" s="3" t="str">
        <f t="shared" si="708"/>
        <v/>
      </c>
      <c r="BLP122" s="3" t="str">
        <f t="shared" si="709"/>
        <v/>
      </c>
      <c r="BLU122" s="3" t="str">
        <f t="shared" si="710"/>
        <v/>
      </c>
      <c r="BLZ122" s="3" t="str">
        <f t="shared" si="711"/>
        <v/>
      </c>
      <c r="BME122" s="3" t="str">
        <f t="shared" si="712"/>
        <v/>
      </c>
      <c r="BMJ122" s="3" t="str">
        <f t="shared" si="713"/>
        <v/>
      </c>
      <c r="BML122" s="6">
        <v>32598</v>
      </c>
      <c r="BMM122" s="1">
        <v>1.1389</v>
      </c>
      <c r="BMN122" s="1">
        <v>51251400</v>
      </c>
      <c r="BMO122" s="3">
        <f t="shared" si="714"/>
        <v>58370219.460000001</v>
      </c>
      <c r="BMQ122" s="6">
        <v>32598</v>
      </c>
      <c r="BMR122" s="1">
        <v>5.8125</v>
      </c>
      <c r="BMS122" s="1">
        <v>16240200</v>
      </c>
      <c r="BMT122" s="3">
        <f t="shared" si="715"/>
        <v>94396162.5</v>
      </c>
      <c r="BMY122" s="3" t="str">
        <f t="shared" si="716"/>
        <v/>
      </c>
      <c r="BND122" s="3" t="str">
        <f t="shared" si="717"/>
        <v/>
      </c>
      <c r="BNF122" s="6">
        <v>32598</v>
      </c>
      <c r="BNG122" s="1">
        <v>17.75</v>
      </c>
      <c r="BNH122" s="1">
        <v>27760800</v>
      </c>
      <c r="BNI122" s="3">
        <f t="shared" si="718"/>
        <v>492754200</v>
      </c>
      <c r="BNN122" s="3" t="str">
        <f t="shared" si="719"/>
        <v/>
      </c>
      <c r="BNP122" s="6">
        <v>32598</v>
      </c>
      <c r="BNQ122" s="1">
        <v>1.4167000000000001</v>
      </c>
      <c r="BNR122" s="1">
        <v>14850900</v>
      </c>
      <c r="BNS122" s="3">
        <f t="shared" si="720"/>
        <v>21039270.030000001</v>
      </c>
      <c r="BNX122" s="3" t="str">
        <f t="shared" si="721"/>
        <v/>
      </c>
      <c r="BOC122" s="3" t="str">
        <f t="shared" si="722"/>
        <v/>
      </c>
      <c r="BOH122" s="3" t="str">
        <f t="shared" si="723"/>
        <v/>
      </c>
      <c r="BOJ122" s="6">
        <v>32598</v>
      </c>
      <c r="BOK122" s="1">
        <v>2.2753000000000001</v>
      </c>
      <c r="BOL122" s="1">
        <v>285313600</v>
      </c>
      <c r="BOM122" s="3">
        <f t="shared" si="724"/>
        <v>649174034.08000004</v>
      </c>
      <c r="BOR122" s="3" t="str">
        <f t="shared" si="725"/>
        <v/>
      </c>
      <c r="BOW122" s="3" t="str">
        <f t="shared" si="726"/>
        <v/>
      </c>
      <c r="BPB122" s="3" t="str">
        <f t="shared" si="727"/>
        <v/>
      </c>
      <c r="BPG122" s="3" t="str">
        <f t="shared" si="728"/>
        <v/>
      </c>
      <c r="BPI122" s="6">
        <v>32598</v>
      </c>
      <c r="BPJ122" s="1">
        <v>0.1948</v>
      </c>
      <c r="BPK122" s="1">
        <v>140560313</v>
      </c>
      <c r="BPL122" s="3">
        <f t="shared" si="729"/>
        <v>27381148.972399998</v>
      </c>
      <c r="BPQ122" s="3" t="str">
        <f t="shared" si="730"/>
        <v/>
      </c>
      <c r="BPS122" s="6">
        <v>32598</v>
      </c>
      <c r="BPT122" s="1">
        <v>0.37109999999999999</v>
      </c>
      <c r="BPU122" s="1">
        <v>909273600</v>
      </c>
      <c r="BPV122" s="3">
        <f t="shared" si="731"/>
        <v>337431432.95999998</v>
      </c>
      <c r="BQA122" s="3" t="str">
        <f t="shared" si="732"/>
        <v/>
      </c>
      <c r="BQF122" s="3" t="str">
        <f t="shared" si="733"/>
        <v/>
      </c>
      <c r="BQK122" s="3" t="str">
        <f t="shared" si="734"/>
        <v/>
      </c>
      <c r="BQM122" s="6">
        <v>32598</v>
      </c>
      <c r="BQN122" s="1">
        <v>1.3923000000000001</v>
      </c>
      <c r="BQO122" s="1">
        <v>420303911</v>
      </c>
      <c r="BQP122" s="3">
        <f t="shared" si="735"/>
        <v>585189135.28530002</v>
      </c>
      <c r="BQU122" s="3" t="str">
        <f t="shared" si="736"/>
        <v/>
      </c>
      <c r="BQZ122" s="3" t="str">
        <f t="shared" si="737"/>
        <v/>
      </c>
      <c r="BRE122" s="3" t="str">
        <f t="shared" si="738"/>
        <v/>
      </c>
      <c r="BRJ122" s="3" t="str">
        <f t="shared" si="739"/>
        <v/>
      </c>
      <c r="BRL122" s="6">
        <v>32598</v>
      </c>
      <c r="BRM122" s="1">
        <v>0.82030000000000003</v>
      </c>
      <c r="BRN122" s="1">
        <v>3187420800</v>
      </c>
      <c r="BRO122" s="3">
        <f t="shared" si="740"/>
        <v>2614641282.2400002</v>
      </c>
      <c r="BRQ122" s="6">
        <v>32598</v>
      </c>
      <c r="BRR122" s="1">
        <v>0.2994</v>
      </c>
      <c r="BRS122" s="1">
        <v>3184701300</v>
      </c>
      <c r="BRT122" s="3">
        <f t="shared" si="741"/>
        <v>953499569.22000003</v>
      </c>
      <c r="BRV122" s="6">
        <v>32598</v>
      </c>
      <c r="BRW122" s="1">
        <v>13.1875</v>
      </c>
      <c r="BRX122" s="1">
        <v>160626000</v>
      </c>
      <c r="BRY122" s="3">
        <f t="shared" si="742"/>
        <v>2118255375</v>
      </c>
      <c r="BSD122" s="3" t="str">
        <f t="shared" si="743"/>
        <v/>
      </c>
      <c r="BSF122" s="6">
        <v>32598</v>
      </c>
      <c r="BSG122" s="1">
        <v>2.2968999999999999</v>
      </c>
      <c r="BSH122" s="1">
        <v>114363200</v>
      </c>
      <c r="BSI122" s="3">
        <f t="shared" si="744"/>
        <v>262680834.07999998</v>
      </c>
      <c r="BSN122" s="3" t="str">
        <f t="shared" si="745"/>
        <v/>
      </c>
      <c r="BSS122" s="3" t="str">
        <f t="shared" si="746"/>
        <v/>
      </c>
      <c r="BSU122" s="6">
        <v>32598</v>
      </c>
      <c r="BSV122" s="1">
        <v>1.2723</v>
      </c>
      <c r="BSW122" s="1">
        <v>4022477200</v>
      </c>
      <c r="BSX122" s="3">
        <f t="shared" si="747"/>
        <v>5117797741.5600004</v>
      </c>
    </row>
    <row r="123" spans="5:1020 1025:1870" x14ac:dyDescent="0.2">
      <c r="E123" s="3" t="str">
        <f t="shared" si="374"/>
        <v/>
      </c>
      <c r="J123" s="3" t="str">
        <f t="shared" si="375"/>
        <v/>
      </c>
      <c r="O123" s="3" t="str">
        <f t="shared" si="376"/>
        <v/>
      </c>
      <c r="T123" s="3" t="str">
        <f t="shared" si="377"/>
        <v/>
      </c>
      <c r="Y123" s="3" t="str">
        <f t="shared" si="378"/>
        <v/>
      </c>
      <c r="AD123" s="3" t="str">
        <f t="shared" si="379"/>
        <v/>
      </c>
      <c r="AI123" s="3" t="str">
        <f t="shared" si="380"/>
        <v/>
      </c>
      <c r="AN123" s="3" t="str">
        <f t="shared" si="381"/>
        <v/>
      </c>
      <c r="AS123" s="3" t="str">
        <f t="shared" si="382"/>
        <v/>
      </c>
      <c r="AX123" s="3" t="str">
        <f t="shared" si="383"/>
        <v/>
      </c>
      <c r="BC123" s="3" t="str">
        <f t="shared" si="384"/>
        <v/>
      </c>
      <c r="BH123" s="3" t="str">
        <f t="shared" si="385"/>
        <v/>
      </c>
      <c r="BM123" s="3" t="str">
        <f t="shared" si="386"/>
        <v/>
      </c>
      <c r="BR123" s="3" t="str">
        <f t="shared" si="387"/>
        <v/>
      </c>
      <c r="BW123" s="3" t="str">
        <f t="shared" si="388"/>
        <v/>
      </c>
      <c r="CB123" s="3" t="str">
        <f t="shared" si="389"/>
        <v/>
      </c>
      <c r="CG123" s="3" t="str">
        <f t="shared" si="390"/>
        <v/>
      </c>
      <c r="CL123" s="3" t="str">
        <f t="shared" si="391"/>
        <v/>
      </c>
      <c r="CQ123" s="3" t="str">
        <f t="shared" si="392"/>
        <v/>
      </c>
      <c r="CV123" s="3" t="str">
        <f t="shared" si="393"/>
        <v/>
      </c>
      <c r="DA123" s="3" t="str">
        <f t="shared" si="394"/>
        <v/>
      </c>
      <c r="DF123" s="3" t="str">
        <f t="shared" si="395"/>
        <v/>
      </c>
      <c r="DK123" s="3" t="str">
        <f t="shared" si="396"/>
        <v/>
      </c>
      <c r="DP123" s="3" t="str">
        <f t="shared" si="397"/>
        <v/>
      </c>
      <c r="DU123" s="3" t="str">
        <f t="shared" si="398"/>
        <v/>
      </c>
      <c r="DZ123" s="3" t="str">
        <f t="shared" si="399"/>
        <v/>
      </c>
      <c r="EE123" s="3" t="str">
        <f t="shared" si="400"/>
        <v/>
      </c>
      <c r="EG123" s="6">
        <v>32507</v>
      </c>
      <c r="EH123" s="1">
        <v>5279.9988999999996</v>
      </c>
      <c r="EI123" s="1">
        <v>960</v>
      </c>
      <c r="EJ123" s="3">
        <f t="shared" si="401"/>
        <v>5068798.9439999992</v>
      </c>
      <c r="EO123" s="3" t="str">
        <f t="shared" si="402"/>
        <v/>
      </c>
      <c r="ET123" s="3" t="str">
        <f t="shared" si="403"/>
        <v/>
      </c>
      <c r="EY123" s="3" t="str">
        <f t="shared" si="404"/>
        <v/>
      </c>
      <c r="FD123" s="3" t="str">
        <f t="shared" si="405"/>
        <v/>
      </c>
      <c r="FI123" s="3" t="str">
        <f t="shared" si="406"/>
        <v/>
      </c>
      <c r="FN123" s="3" t="str">
        <f t="shared" si="407"/>
        <v/>
      </c>
      <c r="FS123" s="3" t="str">
        <f t="shared" si="408"/>
        <v/>
      </c>
      <c r="FX123" s="3" t="str">
        <f t="shared" si="409"/>
        <v/>
      </c>
      <c r="GC123" s="3" t="str">
        <f t="shared" si="410"/>
        <v/>
      </c>
      <c r="GH123" s="3" t="str">
        <f t="shared" si="411"/>
        <v/>
      </c>
      <c r="GM123" s="3" t="str">
        <f t="shared" si="412"/>
        <v/>
      </c>
      <c r="GR123" s="3" t="str">
        <f t="shared" si="413"/>
        <v/>
      </c>
      <c r="GW123" s="3" t="str">
        <f t="shared" si="414"/>
        <v/>
      </c>
      <c r="HB123" s="3" t="str">
        <f t="shared" si="415"/>
        <v/>
      </c>
      <c r="HG123" s="3" t="str">
        <f t="shared" si="416"/>
        <v/>
      </c>
      <c r="HL123" s="3" t="str">
        <f t="shared" si="417"/>
        <v/>
      </c>
      <c r="HQ123" s="3" t="str">
        <f t="shared" si="418"/>
        <v/>
      </c>
      <c r="HV123" s="3" t="str">
        <f t="shared" si="419"/>
        <v/>
      </c>
      <c r="IA123" s="3" t="str">
        <f t="shared" si="420"/>
        <v/>
      </c>
      <c r="IF123" s="3" t="str">
        <f t="shared" si="421"/>
        <v/>
      </c>
      <c r="IK123" s="3" t="str">
        <f t="shared" si="422"/>
        <v/>
      </c>
      <c r="IP123" s="3" t="str">
        <f t="shared" si="423"/>
        <v/>
      </c>
      <c r="IU123" s="3" t="str">
        <f t="shared" si="424"/>
        <v/>
      </c>
      <c r="IZ123" s="3" t="str">
        <f t="shared" si="425"/>
        <v/>
      </c>
      <c r="JE123" s="3" t="str">
        <f t="shared" si="426"/>
        <v/>
      </c>
      <c r="JJ123" s="3" t="str">
        <f t="shared" si="427"/>
        <v/>
      </c>
      <c r="JO123" s="3" t="str">
        <f t="shared" si="428"/>
        <v/>
      </c>
      <c r="JT123" s="3" t="str">
        <f t="shared" si="429"/>
        <v/>
      </c>
      <c r="JY123" s="3" t="str">
        <f t="shared" si="430"/>
        <v/>
      </c>
      <c r="KD123" s="3" t="str">
        <f t="shared" si="431"/>
        <v/>
      </c>
      <c r="KI123" s="3" t="str">
        <f t="shared" si="432"/>
        <v/>
      </c>
      <c r="KN123" s="3" t="str">
        <f t="shared" si="433"/>
        <v/>
      </c>
      <c r="KS123" s="3" t="str">
        <f t="shared" si="434"/>
        <v/>
      </c>
      <c r="KX123" s="3" t="str">
        <f t="shared" si="435"/>
        <v/>
      </c>
      <c r="LC123" s="3" t="str">
        <f t="shared" si="436"/>
        <v/>
      </c>
      <c r="LH123" s="3" t="str">
        <f t="shared" si="437"/>
        <v/>
      </c>
      <c r="LM123" s="3" t="str">
        <f t="shared" si="438"/>
        <v/>
      </c>
      <c r="LR123" s="3" t="str">
        <f t="shared" si="439"/>
        <v/>
      </c>
      <c r="LW123" s="3" t="str">
        <f t="shared" si="440"/>
        <v/>
      </c>
      <c r="MB123" s="3" t="str">
        <f t="shared" si="441"/>
        <v/>
      </c>
      <c r="MG123" s="3" t="str">
        <f t="shared" si="442"/>
        <v/>
      </c>
      <c r="ML123" s="3" t="str">
        <f t="shared" si="443"/>
        <v/>
      </c>
      <c r="MQ123" s="3" t="str">
        <f t="shared" si="444"/>
        <v/>
      </c>
      <c r="MV123" s="3" t="str">
        <f t="shared" si="445"/>
        <v/>
      </c>
      <c r="NA123" s="3" t="str">
        <f t="shared" si="446"/>
        <v/>
      </c>
      <c r="NF123" s="3" t="str">
        <f t="shared" si="447"/>
        <v/>
      </c>
      <c r="NK123" s="3" t="str">
        <f t="shared" si="448"/>
        <v/>
      </c>
      <c r="NP123" s="3" t="str">
        <f t="shared" si="449"/>
        <v/>
      </c>
      <c r="NU123" s="3" t="str">
        <f t="shared" si="450"/>
        <v/>
      </c>
      <c r="NZ123" s="3" t="str">
        <f t="shared" si="451"/>
        <v/>
      </c>
      <c r="OB123" s="6">
        <v>32507</v>
      </c>
      <c r="OC123" s="1">
        <v>9</v>
      </c>
      <c r="OD123" s="1">
        <v>316400</v>
      </c>
      <c r="OE123" s="3">
        <f t="shared" si="452"/>
        <v>2847600</v>
      </c>
      <c r="OJ123" s="3" t="str">
        <f t="shared" si="453"/>
        <v/>
      </c>
      <c r="OO123" s="3" t="str">
        <f t="shared" si="454"/>
        <v/>
      </c>
      <c r="OT123" s="3" t="str">
        <f t="shared" si="455"/>
        <v/>
      </c>
      <c r="OY123" s="3" t="str">
        <f t="shared" si="456"/>
        <v/>
      </c>
      <c r="PD123" s="3" t="str">
        <f t="shared" si="457"/>
        <v/>
      </c>
      <c r="PI123" s="3" t="str">
        <f t="shared" si="458"/>
        <v/>
      </c>
      <c r="PN123" s="3" t="str">
        <f t="shared" si="459"/>
        <v/>
      </c>
      <c r="PS123" s="3" t="str">
        <f t="shared" si="460"/>
        <v/>
      </c>
      <c r="PX123" s="3" t="str">
        <f t="shared" si="461"/>
        <v/>
      </c>
      <c r="QC123" s="3" t="str">
        <f t="shared" si="462"/>
        <v/>
      </c>
      <c r="QE123" s="6">
        <v>32507</v>
      </c>
      <c r="QF123" s="1">
        <v>7.625</v>
      </c>
      <c r="QG123" s="1">
        <v>435500</v>
      </c>
      <c r="QH123" s="3">
        <f t="shared" si="463"/>
        <v>3320687.5</v>
      </c>
      <c r="QM123" s="3" t="str">
        <f t="shared" si="464"/>
        <v/>
      </c>
      <c r="QR123" s="3" t="str">
        <f t="shared" si="465"/>
        <v/>
      </c>
      <c r="QW123" s="3" t="str">
        <f t="shared" si="466"/>
        <v/>
      </c>
      <c r="RB123" s="3" t="str">
        <f t="shared" si="467"/>
        <v/>
      </c>
      <c r="RG123" s="3" t="str">
        <f t="shared" si="468"/>
        <v/>
      </c>
      <c r="RL123" s="3" t="str">
        <f t="shared" si="469"/>
        <v/>
      </c>
      <c r="RQ123" s="3" t="str">
        <f t="shared" si="470"/>
        <v/>
      </c>
      <c r="RV123" s="3" t="str">
        <f t="shared" si="471"/>
        <v/>
      </c>
      <c r="SA123" s="3" t="str">
        <f t="shared" si="472"/>
        <v/>
      </c>
      <c r="SF123" s="3" t="str">
        <f t="shared" si="473"/>
        <v/>
      </c>
      <c r="SK123" s="3" t="str">
        <f t="shared" si="474"/>
        <v/>
      </c>
      <c r="SP123" s="3" t="str">
        <f t="shared" si="475"/>
        <v/>
      </c>
      <c r="SU123" s="3" t="str">
        <f t="shared" si="476"/>
        <v/>
      </c>
      <c r="SZ123" s="3" t="str">
        <f t="shared" si="477"/>
        <v/>
      </c>
      <c r="TE123" s="3" t="str">
        <f t="shared" si="478"/>
        <v/>
      </c>
      <c r="TJ123" s="3" t="str">
        <f t="shared" si="479"/>
        <v/>
      </c>
      <c r="TO123" s="3" t="str">
        <f t="shared" si="480"/>
        <v/>
      </c>
      <c r="TT123" s="3" t="str">
        <f t="shared" si="481"/>
        <v/>
      </c>
      <c r="TY123" s="3" t="str">
        <f t="shared" si="482"/>
        <v/>
      </c>
      <c r="UD123" s="3" t="str">
        <f t="shared" si="483"/>
        <v/>
      </c>
      <c r="UI123" s="3" t="str">
        <f t="shared" si="484"/>
        <v/>
      </c>
      <c r="UN123" s="3" t="str">
        <f t="shared" si="485"/>
        <v/>
      </c>
      <c r="US123" s="3" t="str">
        <f t="shared" si="486"/>
        <v/>
      </c>
      <c r="UX123" s="3" t="str">
        <f t="shared" si="487"/>
        <v/>
      </c>
      <c r="VC123" s="3" t="str">
        <f t="shared" si="488"/>
        <v/>
      </c>
      <c r="VH123" s="3" t="str">
        <f t="shared" si="489"/>
        <v/>
      </c>
      <c r="VM123" s="3" t="str">
        <f t="shared" si="490"/>
        <v/>
      </c>
      <c r="VO123" s="6"/>
      <c r="VR123" s="3" t="str">
        <f t="shared" si="491"/>
        <v/>
      </c>
      <c r="VW123" s="3" t="str">
        <f t="shared" si="492"/>
        <v/>
      </c>
      <c r="WB123" s="3" t="str">
        <f t="shared" si="493"/>
        <v/>
      </c>
      <c r="WG123" s="3" t="str">
        <f t="shared" si="494"/>
        <v/>
      </c>
      <c r="WL123" s="3" t="str">
        <f t="shared" si="495"/>
        <v/>
      </c>
      <c r="WQ123" s="3" t="str">
        <f t="shared" si="496"/>
        <v/>
      </c>
      <c r="WV123" s="3" t="str">
        <f t="shared" si="497"/>
        <v/>
      </c>
      <c r="XA123" s="3" t="str">
        <f t="shared" si="498"/>
        <v/>
      </c>
      <c r="XF123" s="3" t="str">
        <f t="shared" si="499"/>
        <v/>
      </c>
      <c r="XK123" s="3" t="str">
        <f t="shared" si="500"/>
        <v/>
      </c>
      <c r="XP123" s="3" t="str">
        <f t="shared" si="501"/>
        <v/>
      </c>
      <c r="XU123" s="3" t="str">
        <f t="shared" si="502"/>
        <v/>
      </c>
      <c r="XZ123" s="3" t="str">
        <f t="shared" si="503"/>
        <v/>
      </c>
      <c r="YE123" s="3" t="str">
        <f t="shared" si="504"/>
        <v/>
      </c>
      <c r="YJ123" s="3" t="str">
        <f t="shared" si="505"/>
        <v/>
      </c>
      <c r="YO123" s="3" t="str">
        <f t="shared" si="506"/>
        <v/>
      </c>
      <c r="YT123" s="3" t="str">
        <f t="shared" si="507"/>
        <v/>
      </c>
      <c r="YY123" s="3" t="str">
        <f t="shared" si="508"/>
        <v/>
      </c>
      <c r="ZD123" s="3" t="str">
        <f t="shared" si="509"/>
        <v/>
      </c>
      <c r="ZI123" s="3" t="str">
        <f t="shared" si="510"/>
        <v/>
      </c>
      <c r="ZN123" s="3" t="str">
        <f t="shared" si="511"/>
        <v/>
      </c>
      <c r="ZS123" s="3" t="str">
        <f t="shared" si="512"/>
        <v/>
      </c>
      <c r="ZX123" s="3" t="str">
        <f t="shared" si="513"/>
        <v/>
      </c>
      <c r="AAC123" s="3" t="str">
        <f t="shared" si="514"/>
        <v/>
      </c>
      <c r="AAH123" s="3" t="str">
        <f t="shared" si="515"/>
        <v/>
      </c>
      <c r="AAM123" s="3" t="str">
        <f t="shared" si="516"/>
        <v/>
      </c>
      <c r="AAR123" s="3" t="str">
        <f t="shared" si="517"/>
        <v/>
      </c>
      <c r="AAW123" s="3" t="str">
        <f t="shared" si="518"/>
        <v/>
      </c>
      <c r="ABB123" s="3" t="str">
        <f t="shared" si="519"/>
        <v/>
      </c>
      <c r="ABG123" s="3" t="str">
        <f t="shared" si="520"/>
        <v/>
      </c>
      <c r="ABL123" s="3" t="str">
        <f t="shared" si="521"/>
        <v/>
      </c>
      <c r="ABQ123" s="3" t="str">
        <f t="shared" si="522"/>
        <v/>
      </c>
      <c r="ABV123" s="3" t="str">
        <f t="shared" si="523"/>
        <v/>
      </c>
      <c r="ACA123" s="3" t="str">
        <f t="shared" si="524"/>
        <v/>
      </c>
      <c r="ACF123" s="3" t="str">
        <f t="shared" si="525"/>
        <v/>
      </c>
      <c r="ACK123" s="3" t="str">
        <f t="shared" si="526"/>
        <v/>
      </c>
      <c r="ACP123" s="3" t="str">
        <f t="shared" si="527"/>
        <v/>
      </c>
      <c r="ACU123" s="3" t="str">
        <f t="shared" si="528"/>
        <v/>
      </c>
      <c r="ACZ123" s="3" t="str">
        <f t="shared" si="529"/>
        <v/>
      </c>
      <c r="ADB123" s="6">
        <v>32507</v>
      </c>
      <c r="ADC123" s="1">
        <v>15.5</v>
      </c>
      <c r="ADD123" s="1">
        <v>3465400</v>
      </c>
      <c r="ADE123" s="3">
        <f t="shared" si="530"/>
        <v>53713700</v>
      </c>
      <c r="ADJ123" s="3" t="str">
        <f t="shared" si="531"/>
        <v/>
      </c>
      <c r="ADO123" s="3" t="str">
        <f t="shared" si="532"/>
        <v/>
      </c>
      <c r="ADT123" s="3" t="str">
        <f t="shared" si="533"/>
        <v/>
      </c>
      <c r="ADY123" s="3" t="str">
        <f t="shared" si="534"/>
        <v/>
      </c>
      <c r="AED123" s="3" t="str">
        <f t="shared" si="535"/>
        <v/>
      </c>
      <c r="AEI123" s="3" t="str">
        <f t="shared" si="536"/>
        <v/>
      </c>
      <c r="AEN123" s="3" t="str">
        <f t="shared" si="537"/>
        <v/>
      </c>
      <c r="AES123" s="3" t="str">
        <f t="shared" si="538"/>
        <v/>
      </c>
      <c r="AEX123" s="3" t="str">
        <f t="shared" si="539"/>
        <v/>
      </c>
      <c r="AFC123" s="3" t="str">
        <f t="shared" si="540"/>
        <v/>
      </c>
      <c r="AFH123" s="3" t="str">
        <f t="shared" si="541"/>
        <v/>
      </c>
      <c r="AFM123" s="3" t="str">
        <f t="shared" si="542"/>
        <v/>
      </c>
      <c r="AFR123" s="3" t="str">
        <f t="shared" si="543"/>
        <v/>
      </c>
      <c r="AFW123" s="3" t="str">
        <f t="shared" si="544"/>
        <v/>
      </c>
      <c r="AGB123" s="3" t="str">
        <f t="shared" si="545"/>
        <v/>
      </c>
      <c r="AGG123" s="3" t="str">
        <f t="shared" si="546"/>
        <v/>
      </c>
      <c r="AGL123" s="3" t="str">
        <f t="shared" si="547"/>
        <v/>
      </c>
      <c r="AGQ123" s="3" t="str">
        <f t="shared" si="548"/>
        <v/>
      </c>
      <c r="AGV123" s="3" t="str">
        <f t="shared" si="549"/>
        <v/>
      </c>
      <c r="AHA123" s="3" t="str">
        <f t="shared" si="550"/>
        <v/>
      </c>
      <c r="AHF123" s="3" t="str">
        <f t="shared" si="551"/>
        <v/>
      </c>
      <c r="AHK123" s="3" t="str">
        <f t="shared" si="552"/>
        <v/>
      </c>
      <c r="AHP123" s="3" t="str">
        <f t="shared" si="553"/>
        <v/>
      </c>
      <c r="AHU123" s="3" t="str">
        <f t="shared" si="554"/>
        <v/>
      </c>
      <c r="AHZ123" s="3" t="str">
        <f t="shared" si="555"/>
        <v/>
      </c>
      <c r="AIE123" s="3" t="str">
        <f t="shared" si="556"/>
        <v/>
      </c>
      <c r="AIJ123" s="3" t="str">
        <f t="shared" si="557"/>
        <v/>
      </c>
      <c r="AIO123" s="3" t="str">
        <f t="shared" si="558"/>
        <v/>
      </c>
      <c r="AIT123" s="3" t="str">
        <f t="shared" si="559"/>
        <v/>
      </c>
      <c r="AIY123" s="3" t="str">
        <f t="shared" si="560"/>
        <v/>
      </c>
      <c r="AJD123" s="3" t="str">
        <f t="shared" si="561"/>
        <v/>
      </c>
      <c r="AJI123" s="3" t="str">
        <f t="shared" si="562"/>
        <v/>
      </c>
      <c r="AJN123" s="3" t="str">
        <f t="shared" si="563"/>
        <v/>
      </c>
      <c r="AJS123" s="3" t="str">
        <f t="shared" si="564"/>
        <v/>
      </c>
      <c r="AJX123" s="3" t="str">
        <f t="shared" si="565"/>
        <v/>
      </c>
      <c r="AKC123" s="3" t="str">
        <f t="shared" si="566"/>
        <v/>
      </c>
      <c r="AKH123" s="3" t="str">
        <f t="shared" si="567"/>
        <v/>
      </c>
      <c r="AKM123" s="3" t="str">
        <f t="shared" si="568"/>
        <v/>
      </c>
      <c r="AKR123" s="3" t="str">
        <f t="shared" si="569"/>
        <v/>
      </c>
      <c r="AKW123" s="3" t="str">
        <f t="shared" si="570"/>
        <v/>
      </c>
      <c r="ALB123" s="3" t="str">
        <f t="shared" si="571"/>
        <v/>
      </c>
      <c r="ALG123" s="3" t="str">
        <f t="shared" si="572"/>
        <v/>
      </c>
      <c r="ALL123" s="3" t="str">
        <f t="shared" si="573"/>
        <v/>
      </c>
      <c r="ALQ123" s="3" t="str">
        <f t="shared" si="574"/>
        <v/>
      </c>
      <c r="ALV123" s="3" t="str">
        <f t="shared" si="575"/>
        <v/>
      </c>
      <c r="AMA123" s="3" t="str">
        <f t="shared" si="576"/>
        <v/>
      </c>
      <c r="AMF123" s="3" t="str">
        <f t="shared" si="577"/>
        <v/>
      </c>
      <c r="AMK123" s="3" t="str">
        <f t="shared" si="578"/>
        <v/>
      </c>
      <c r="AMP123" s="3" t="str">
        <f t="shared" si="579"/>
        <v/>
      </c>
      <c r="AMU123" s="3" t="str">
        <f t="shared" si="580"/>
        <v/>
      </c>
      <c r="AMZ123" s="3" t="str">
        <f t="shared" si="581"/>
        <v/>
      </c>
      <c r="ANB123" s="6">
        <v>32507</v>
      </c>
      <c r="ANC123" s="1">
        <v>2</v>
      </c>
      <c r="AND123" s="1">
        <v>82200</v>
      </c>
      <c r="ANE123" s="3">
        <f t="shared" si="582"/>
        <v>164400</v>
      </c>
      <c r="ANJ123" s="3" t="str">
        <f t="shared" si="583"/>
        <v/>
      </c>
      <c r="ANO123" s="3" t="str">
        <f t="shared" si="584"/>
        <v/>
      </c>
      <c r="ANT123" s="3" t="str">
        <f t="shared" si="585"/>
        <v/>
      </c>
      <c r="ANY123" s="3" t="str">
        <f t="shared" si="586"/>
        <v/>
      </c>
      <c r="AOD123" s="3" t="str">
        <f t="shared" si="587"/>
        <v/>
      </c>
      <c r="AOI123" s="3" t="str">
        <f t="shared" si="588"/>
        <v/>
      </c>
      <c r="AOK123" s="6">
        <v>32507</v>
      </c>
      <c r="AOL123" s="1">
        <v>490</v>
      </c>
      <c r="AOM123" s="1">
        <v>20396</v>
      </c>
      <c r="AON123" s="3">
        <f t="shared" si="589"/>
        <v>9994040</v>
      </c>
      <c r="AOS123" s="3" t="str">
        <f t="shared" si="590"/>
        <v/>
      </c>
      <c r="AOX123" s="3" t="str">
        <f t="shared" si="591"/>
        <v/>
      </c>
      <c r="APC123" s="3" t="str">
        <f t="shared" si="592"/>
        <v/>
      </c>
      <c r="APH123" s="3" t="str">
        <f t="shared" si="593"/>
        <v/>
      </c>
      <c r="APM123" s="3" t="str">
        <f t="shared" si="594"/>
        <v/>
      </c>
      <c r="APR123" s="3" t="str">
        <f t="shared" si="595"/>
        <v/>
      </c>
      <c r="APW123" s="3" t="str">
        <f t="shared" si="596"/>
        <v/>
      </c>
      <c r="AQB123" s="3" t="str">
        <f t="shared" si="597"/>
        <v/>
      </c>
      <c r="AQG123" s="3" t="str">
        <f t="shared" si="598"/>
        <v/>
      </c>
      <c r="AQL123" s="3" t="str">
        <f t="shared" si="599"/>
        <v/>
      </c>
      <c r="AQQ123" s="3" t="str">
        <f t="shared" si="600"/>
        <v/>
      </c>
      <c r="AQV123" s="3" t="str">
        <f t="shared" si="601"/>
        <v/>
      </c>
      <c r="ARA123" s="3" t="str">
        <f t="shared" si="602"/>
        <v/>
      </c>
      <c r="ARF123" s="3" t="str">
        <f t="shared" si="603"/>
        <v/>
      </c>
      <c r="ARK123" s="3" t="str">
        <f t="shared" si="604"/>
        <v/>
      </c>
      <c r="ARP123" s="3" t="str">
        <f t="shared" si="605"/>
        <v/>
      </c>
      <c r="ARU123" s="3" t="str">
        <f t="shared" si="606"/>
        <v/>
      </c>
      <c r="ARZ123" s="3" t="str">
        <f t="shared" si="607"/>
        <v/>
      </c>
      <c r="ASE123" s="3" t="str">
        <f t="shared" si="608"/>
        <v/>
      </c>
      <c r="ASJ123" s="3" t="str">
        <f t="shared" si="609"/>
        <v/>
      </c>
      <c r="ASO123" s="3" t="str">
        <f t="shared" si="610"/>
        <v/>
      </c>
      <c r="AST123" s="3" t="str">
        <f t="shared" si="611"/>
        <v/>
      </c>
      <c r="ASY123" s="3" t="str">
        <f t="shared" si="612"/>
        <v/>
      </c>
      <c r="ATD123" s="3" t="str">
        <f t="shared" si="613"/>
        <v/>
      </c>
      <c r="ATI123" s="3" t="str">
        <f t="shared" si="614"/>
        <v/>
      </c>
      <c r="ATN123" s="3" t="str">
        <f t="shared" si="615"/>
        <v/>
      </c>
      <c r="ATS123" s="3" t="str">
        <f t="shared" si="616"/>
        <v/>
      </c>
      <c r="ATX123" s="3" t="str">
        <f t="shared" si="617"/>
        <v/>
      </c>
      <c r="ATZ123" s="6">
        <v>32507</v>
      </c>
      <c r="AUA123" s="1">
        <v>4.8958000000000004</v>
      </c>
      <c r="AUB123" s="1">
        <v>166800</v>
      </c>
      <c r="AUC123" s="3">
        <f t="shared" si="618"/>
        <v>816619.44000000006</v>
      </c>
      <c r="AUH123" s="3" t="str">
        <f t="shared" si="619"/>
        <v/>
      </c>
      <c r="AUM123" s="3" t="str">
        <f t="shared" si="620"/>
        <v/>
      </c>
      <c r="AUR123" s="3" t="str">
        <f t="shared" si="621"/>
        <v/>
      </c>
      <c r="AUW123" s="3" t="str">
        <f t="shared" si="622"/>
        <v/>
      </c>
      <c r="AVB123" s="3" t="str">
        <f t="shared" si="623"/>
        <v/>
      </c>
      <c r="AVG123" s="3" t="str">
        <f t="shared" si="624"/>
        <v/>
      </c>
      <c r="AVL123" s="3" t="str">
        <f t="shared" si="625"/>
        <v/>
      </c>
      <c r="AVQ123" s="3" t="str">
        <f t="shared" si="626"/>
        <v/>
      </c>
      <c r="AVV123" s="3" t="str">
        <f t="shared" si="627"/>
        <v/>
      </c>
      <c r="AWA123" s="3" t="str">
        <f t="shared" si="628"/>
        <v/>
      </c>
      <c r="AWF123" s="3" t="str">
        <f t="shared" si="629"/>
        <v/>
      </c>
      <c r="AWK123" s="3" t="str">
        <f t="shared" si="630"/>
        <v/>
      </c>
      <c r="AWP123" s="3" t="str">
        <f t="shared" si="631"/>
        <v/>
      </c>
      <c r="AWU123" s="3" t="str">
        <f t="shared" si="632"/>
        <v/>
      </c>
      <c r="AWZ123" s="3" t="str">
        <f t="shared" si="633"/>
        <v/>
      </c>
      <c r="AXE123" s="3" t="str">
        <f t="shared" si="634"/>
        <v/>
      </c>
      <c r="AXJ123" s="3" t="str">
        <f t="shared" si="635"/>
        <v/>
      </c>
      <c r="AXO123" s="3" t="str">
        <f t="shared" si="636"/>
        <v/>
      </c>
      <c r="AXT123" s="3" t="str">
        <f t="shared" si="637"/>
        <v/>
      </c>
      <c r="AXY123" s="3" t="str">
        <f t="shared" si="638"/>
        <v/>
      </c>
      <c r="AYD123" s="3" t="str">
        <f t="shared" si="639"/>
        <v/>
      </c>
      <c r="AYI123" s="3" t="str">
        <f t="shared" si="640"/>
        <v/>
      </c>
      <c r="AYN123" s="3" t="str">
        <f t="shared" si="641"/>
        <v/>
      </c>
      <c r="AYP123" s="6">
        <v>32507</v>
      </c>
      <c r="AYQ123" s="1">
        <v>6.375</v>
      </c>
      <c r="AYR123" s="1">
        <v>774800</v>
      </c>
      <c r="AYS123" s="3">
        <f t="shared" si="642"/>
        <v>4939350</v>
      </c>
      <c r="AYX123" s="3" t="str">
        <f t="shared" si="643"/>
        <v/>
      </c>
      <c r="AZC123" s="3" t="str">
        <f t="shared" si="644"/>
        <v/>
      </c>
      <c r="AZH123" s="3" t="str">
        <f t="shared" si="645"/>
        <v/>
      </c>
      <c r="AZM123" s="3" t="str">
        <f t="shared" si="646"/>
        <v/>
      </c>
      <c r="AZR123" s="3" t="str">
        <f t="shared" si="647"/>
        <v/>
      </c>
      <c r="AZW123" s="3" t="str">
        <f t="shared" si="648"/>
        <v/>
      </c>
      <c r="BAB123" s="3" t="str">
        <f t="shared" si="649"/>
        <v/>
      </c>
      <c r="BAG123" s="3" t="str">
        <f t="shared" si="650"/>
        <v/>
      </c>
      <c r="BAL123" s="3" t="str">
        <f t="shared" si="651"/>
        <v/>
      </c>
      <c r="BAQ123" s="3" t="str">
        <f t="shared" si="652"/>
        <v/>
      </c>
      <c r="BAV123" s="3" t="str">
        <f t="shared" si="653"/>
        <v/>
      </c>
      <c r="BBA123" s="3" t="str">
        <f t="shared" si="654"/>
        <v/>
      </c>
      <c r="BBF123" s="3" t="str">
        <f t="shared" si="655"/>
        <v/>
      </c>
      <c r="BBK123" s="3" t="str">
        <f t="shared" si="656"/>
        <v/>
      </c>
      <c r="BBP123" s="3" t="str">
        <f t="shared" si="657"/>
        <v/>
      </c>
      <c r="BBU123" s="3" t="str">
        <f t="shared" si="658"/>
        <v/>
      </c>
      <c r="BBZ123" s="3" t="str">
        <f t="shared" si="659"/>
        <v/>
      </c>
      <c r="BCE123" s="3" t="str">
        <f t="shared" si="660"/>
        <v/>
      </c>
      <c r="BCJ123" s="3" t="str">
        <f t="shared" si="661"/>
        <v/>
      </c>
      <c r="BCO123" s="3" t="str">
        <f t="shared" si="662"/>
        <v/>
      </c>
      <c r="BCT123" s="3" t="str">
        <f t="shared" si="663"/>
        <v/>
      </c>
      <c r="BCY123" s="3" t="str">
        <f t="shared" si="664"/>
        <v/>
      </c>
      <c r="BDD123" s="3" t="str">
        <f t="shared" si="665"/>
        <v/>
      </c>
      <c r="BDI123" s="3" t="str">
        <f t="shared" si="666"/>
        <v/>
      </c>
      <c r="BDN123" s="3" t="str">
        <f t="shared" si="667"/>
        <v/>
      </c>
      <c r="BDS123" s="3" t="str">
        <f t="shared" si="668"/>
        <v/>
      </c>
      <c r="BDX123" s="3" t="str">
        <f t="shared" si="669"/>
        <v/>
      </c>
      <c r="BDZ123" s="6">
        <v>32507</v>
      </c>
      <c r="BEA123" s="1">
        <v>5.9375</v>
      </c>
      <c r="BEB123" s="1">
        <v>25354800</v>
      </c>
      <c r="BEC123" s="3">
        <f t="shared" si="670"/>
        <v>150544125</v>
      </c>
      <c r="BEH123" s="3" t="str">
        <f t="shared" si="671"/>
        <v/>
      </c>
      <c r="BEM123" s="3" t="str">
        <f t="shared" si="672"/>
        <v/>
      </c>
      <c r="BER123" s="3" t="str">
        <f t="shared" si="673"/>
        <v/>
      </c>
      <c r="BET123" s="6">
        <v>32507</v>
      </c>
      <c r="BEU123" s="1">
        <v>0.95679999999999998</v>
      </c>
      <c r="BEV123" s="1">
        <v>6654150</v>
      </c>
      <c r="BEW123" s="3">
        <f t="shared" si="674"/>
        <v>6366690.7199999997</v>
      </c>
      <c r="BEY123" s="6">
        <v>32507</v>
      </c>
      <c r="BEZ123" s="1">
        <v>0.96299999999999997</v>
      </c>
      <c r="BFA123" s="1">
        <v>1948050</v>
      </c>
      <c r="BFB123" s="3">
        <f t="shared" si="675"/>
        <v>1875972.15</v>
      </c>
      <c r="BFG123" s="3" t="str">
        <f t="shared" si="676"/>
        <v/>
      </c>
      <c r="BFL123" s="3" t="str">
        <f t="shared" si="677"/>
        <v/>
      </c>
      <c r="BFQ123" s="3" t="str">
        <f t="shared" si="678"/>
        <v/>
      </c>
      <c r="BFS123" s="6">
        <v>32507</v>
      </c>
      <c r="BFT123" s="1">
        <v>0.86529999999999996</v>
      </c>
      <c r="BFU123" s="1">
        <v>16315400</v>
      </c>
      <c r="BFV123" s="3">
        <f t="shared" si="679"/>
        <v>14117715.619999999</v>
      </c>
      <c r="BGA123" s="3" t="str">
        <f t="shared" si="680"/>
        <v/>
      </c>
      <c r="BGF123" s="3" t="str">
        <f t="shared" si="681"/>
        <v/>
      </c>
      <c r="BGK123" s="3" t="str">
        <f t="shared" si="682"/>
        <v/>
      </c>
      <c r="BGM123" s="6">
        <v>32507</v>
      </c>
      <c r="BGN123" s="1">
        <v>5.1875</v>
      </c>
      <c r="BGO123" s="1">
        <v>3592800</v>
      </c>
      <c r="BGP123" s="3">
        <f t="shared" si="683"/>
        <v>18637650</v>
      </c>
      <c r="BGR123" s="6">
        <v>32507</v>
      </c>
      <c r="BGS123" s="1">
        <v>1.5625</v>
      </c>
      <c r="BGT123" s="1">
        <v>18298800</v>
      </c>
      <c r="BGU123" s="3">
        <f t="shared" si="684"/>
        <v>28591875</v>
      </c>
      <c r="BGZ123" s="3" t="str">
        <f t="shared" si="685"/>
        <v/>
      </c>
      <c r="BHE123" s="3" t="str">
        <f t="shared" si="686"/>
        <v/>
      </c>
      <c r="BHJ123" s="3" t="str">
        <f t="shared" si="687"/>
        <v/>
      </c>
      <c r="BHO123" s="3" t="str">
        <f t="shared" si="688"/>
        <v/>
      </c>
      <c r="BHQ123" s="6">
        <v>32507</v>
      </c>
      <c r="BHR123" s="1">
        <v>1.4147000000000001</v>
      </c>
      <c r="BHS123" s="1">
        <v>39182400</v>
      </c>
      <c r="BHT123" s="3">
        <f t="shared" si="689"/>
        <v>55431341.280000001</v>
      </c>
      <c r="BHV123" s="6">
        <v>32507</v>
      </c>
      <c r="BHW123" s="1">
        <v>1.3320000000000001</v>
      </c>
      <c r="BHX123" s="1">
        <v>3382858</v>
      </c>
      <c r="BHY123" s="3">
        <f t="shared" si="690"/>
        <v>4505966.8560000006</v>
      </c>
      <c r="BID123" s="3" t="str">
        <f t="shared" si="691"/>
        <v/>
      </c>
      <c r="BII123" s="3" t="str">
        <f t="shared" si="692"/>
        <v/>
      </c>
      <c r="BIN123" s="3" t="str">
        <f t="shared" si="693"/>
        <v/>
      </c>
      <c r="BIP123" s="6">
        <v>32507</v>
      </c>
      <c r="BIQ123" s="1">
        <v>1.5463</v>
      </c>
      <c r="BIR123" s="1">
        <v>253594800</v>
      </c>
      <c r="BIS123" s="3">
        <f t="shared" si="694"/>
        <v>392133639.24000001</v>
      </c>
      <c r="BIU123" s="6">
        <v>32507</v>
      </c>
      <c r="BIV123" s="1">
        <v>2.5</v>
      </c>
      <c r="BIW123" s="1">
        <v>32389650</v>
      </c>
      <c r="BIX123" s="3">
        <f t="shared" si="695"/>
        <v>80974125</v>
      </c>
      <c r="BJC123" s="3" t="str">
        <f t="shared" si="696"/>
        <v/>
      </c>
      <c r="BJH123" s="3" t="str">
        <f t="shared" si="697"/>
        <v/>
      </c>
      <c r="BJM123" s="3" t="str">
        <f t="shared" si="698"/>
        <v/>
      </c>
      <c r="BJR123" s="3" t="str">
        <f t="shared" si="699"/>
        <v/>
      </c>
      <c r="BJT123" s="6">
        <v>32507</v>
      </c>
      <c r="BJU123" s="1">
        <v>4.3125</v>
      </c>
      <c r="BJV123" s="1">
        <v>62556000</v>
      </c>
      <c r="BJW123" s="3">
        <f t="shared" si="700"/>
        <v>269772750</v>
      </c>
      <c r="BKB123" s="3" t="str">
        <f t="shared" si="701"/>
        <v/>
      </c>
      <c r="BKG123" s="3" t="str">
        <f t="shared" si="702"/>
        <v/>
      </c>
      <c r="BKI123" s="6">
        <v>32507</v>
      </c>
      <c r="BKJ123" s="1">
        <v>0.40629999999999999</v>
      </c>
      <c r="BKK123" s="1">
        <v>16355200</v>
      </c>
      <c r="BKL123" s="3">
        <f t="shared" si="703"/>
        <v>6645117.7599999998</v>
      </c>
      <c r="BKQ123" s="3" t="str">
        <f t="shared" si="704"/>
        <v/>
      </c>
      <c r="BKV123" s="3" t="str">
        <f t="shared" si="705"/>
        <v/>
      </c>
      <c r="BKX123" s="6">
        <v>32507</v>
      </c>
      <c r="BKY123" s="1">
        <v>7.75</v>
      </c>
      <c r="BKZ123" s="1">
        <v>25199200</v>
      </c>
      <c r="BLA123" s="3">
        <f t="shared" si="706"/>
        <v>195293800</v>
      </c>
      <c r="BLC123" s="6">
        <v>32507</v>
      </c>
      <c r="BLD123" s="1">
        <v>2.9375</v>
      </c>
      <c r="BLE123" s="1">
        <v>22600800</v>
      </c>
      <c r="BLF123" s="3">
        <f t="shared" si="707"/>
        <v>66389850</v>
      </c>
      <c r="BLK123" s="3" t="str">
        <f t="shared" si="708"/>
        <v/>
      </c>
      <c r="BLP123" s="3" t="str">
        <f t="shared" si="709"/>
        <v/>
      </c>
      <c r="BLU123" s="3" t="str">
        <f t="shared" si="710"/>
        <v/>
      </c>
      <c r="BLZ123" s="3" t="str">
        <f t="shared" si="711"/>
        <v/>
      </c>
      <c r="BME123" s="3" t="str">
        <f t="shared" si="712"/>
        <v/>
      </c>
      <c r="BMJ123" s="3" t="str">
        <f t="shared" si="713"/>
        <v/>
      </c>
      <c r="BML123" s="6">
        <v>32507</v>
      </c>
      <c r="BMM123" s="1">
        <v>0.83330000000000004</v>
      </c>
      <c r="BMN123" s="1">
        <v>23622300</v>
      </c>
      <c r="BMO123" s="3">
        <f t="shared" si="714"/>
        <v>19684462.59</v>
      </c>
      <c r="BMQ123" s="6">
        <v>32507</v>
      </c>
      <c r="BMR123" s="1">
        <v>7.375</v>
      </c>
      <c r="BMS123" s="1">
        <v>13511800</v>
      </c>
      <c r="BMT123" s="3">
        <f t="shared" si="715"/>
        <v>99649525</v>
      </c>
      <c r="BMY123" s="3" t="str">
        <f t="shared" si="716"/>
        <v/>
      </c>
      <c r="BND123" s="3" t="str">
        <f t="shared" si="717"/>
        <v/>
      </c>
      <c r="BNF123" s="6">
        <v>32507</v>
      </c>
      <c r="BNG123" s="1">
        <v>17.5</v>
      </c>
      <c r="BNH123" s="1">
        <v>39533700</v>
      </c>
      <c r="BNI123" s="3">
        <f t="shared" si="718"/>
        <v>691839750</v>
      </c>
      <c r="BNN123" s="3" t="str">
        <f t="shared" si="719"/>
        <v/>
      </c>
      <c r="BNP123" s="6">
        <v>32507</v>
      </c>
      <c r="BNQ123" s="1">
        <v>1.7778</v>
      </c>
      <c r="BNR123" s="1">
        <v>16145100</v>
      </c>
      <c r="BNS123" s="3">
        <f t="shared" si="720"/>
        <v>28702758.780000001</v>
      </c>
      <c r="BNX123" s="3" t="str">
        <f t="shared" si="721"/>
        <v/>
      </c>
      <c r="BOC123" s="3" t="str">
        <f t="shared" si="722"/>
        <v/>
      </c>
      <c r="BOH123" s="3" t="str">
        <f t="shared" si="723"/>
        <v/>
      </c>
      <c r="BOJ123" s="6">
        <v>32507</v>
      </c>
      <c r="BOK123" s="1">
        <v>2.3584000000000001</v>
      </c>
      <c r="BOL123" s="1">
        <v>230645600</v>
      </c>
      <c r="BOM123" s="3">
        <f t="shared" si="724"/>
        <v>543954583.03999996</v>
      </c>
      <c r="BOR123" s="3" t="str">
        <f t="shared" si="725"/>
        <v/>
      </c>
      <c r="BOW123" s="3" t="str">
        <f t="shared" si="726"/>
        <v/>
      </c>
      <c r="BPB123" s="3" t="str">
        <f t="shared" si="727"/>
        <v/>
      </c>
      <c r="BPG123" s="3" t="str">
        <f t="shared" si="728"/>
        <v/>
      </c>
      <c r="BPI123" s="6">
        <v>32507</v>
      </c>
      <c r="BPJ123" s="1">
        <v>0.14810000000000001</v>
      </c>
      <c r="BPK123" s="1">
        <v>76093931</v>
      </c>
      <c r="BPL123" s="3">
        <f t="shared" si="729"/>
        <v>11269511.181100002</v>
      </c>
      <c r="BPQ123" s="3" t="str">
        <f t="shared" si="730"/>
        <v/>
      </c>
      <c r="BPS123" s="6">
        <v>32507</v>
      </c>
      <c r="BPT123" s="1">
        <v>0.34770000000000001</v>
      </c>
      <c r="BPU123" s="1">
        <v>1543827200</v>
      </c>
      <c r="BPV123" s="3">
        <f t="shared" si="731"/>
        <v>536788717.44</v>
      </c>
      <c r="BQA123" s="3" t="str">
        <f t="shared" si="732"/>
        <v/>
      </c>
      <c r="BQF123" s="3" t="str">
        <f t="shared" si="733"/>
        <v/>
      </c>
      <c r="BQK123" s="3" t="str">
        <f t="shared" si="734"/>
        <v/>
      </c>
      <c r="BQM123" s="6">
        <v>32507</v>
      </c>
      <c r="BQN123" s="1">
        <v>1.5506</v>
      </c>
      <c r="BQO123" s="1">
        <v>250084967</v>
      </c>
      <c r="BQP123" s="3">
        <f t="shared" si="735"/>
        <v>387781749.83020002</v>
      </c>
      <c r="BQU123" s="3" t="str">
        <f t="shared" si="736"/>
        <v/>
      </c>
      <c r="BQZ123" s="3" t="str">
        <f t="shared" si="737"/>
        <v/>
      </c>
      <c r="BRE123" s="3" t="str">
        <f t="shared" si="738"/>
        <v/>
      </c>
      <c r="BRJ123" s="3" t="str">
        <f t="shared" si="739"/>
        <v/>
      </c>
      <c r="BRL123" s="6">
        <v>32507</v>
      </c>
      <c r="BRM123" s="1">
        <v>0.74219999999999997</v>
      </c>
      <c r="BRN123" s="1">
        <v>4292313600</v>
      </c>
      <c r="BRO123" s="3">
        <f t="shared" si="740"/>
        <v>3185755153.9200001</v>
      </c>
      <c r="BRQ123" s="6">
        <v>32507</v>
      </c>
      <c r="BRR123" s="1">
        <v>0.2407</v>
      </c>
      <c r="BRS123" s="1">
        <v>3123230400</v>
      </c>
      <c r="BRT123" s="3">
        <f t="shared" si="741"/>
        <v>751761557.27999997</v>
      </c>
      <c r="BRV123" s="6">
        <v>32507</v>
      </c>
      <c r="BRW123" s="1">
        <v>11.4375</v>
      </c>
      <c r="BRX123" s="1">
        <v>118162400</v>
      </c>
      <c r="BRY123" s="3">
        <f t="shared" si="742"/>
        <v>1351482450</v>
      </c>
      <c r="BSD123" s="3" t="str">
        <f t="shared" si="743"/>
        <v/>
      </c>
      <c r="BSF123" s="6">
        <v>32507</v>
      </c>
      <c r="BSG123" s="1">
        <v>2.0078</v>
      </c>
      <c r="BSH123" s="1">
        <v>105579200</v>
      </c>
      <c r="BSI123" s="3">
        <f t="shared" si="744"/>
        <v>211981917.75999999</v>
      </c>
      <c r="BSN123" s="3" t="str">
        <f t="shared" si="745"/>
        <v/>
      </c>
      <c r="BSS123" s="3" t="str">
        <f t="shared" si="746"/>
        <v/>
      </c>
      <c r="BSU123" s="6">
        <v>32507</v>
      </c>
      <c r="BSV123" s="1">
        <v>1.4375</v>
      </c>
      <c r="BSW123" s="1">
        <v>2362718400</v>
      </c>
      <c r="BSX123" s="3">
        <f t="shared" si="747"/>
        <v>3396407700</v>
      </c>
    </row>
    <row r="124" spans="5:1020 1025:1870" x14ac:dyDescent="0.2">
      <c r="E124" s="3" t="str">
        <f t="shared" si="374"/>
        <v/>
      </c>
      <c r="J124" s="3" t="str">
        <f t="shared" si="375"/>
        <v/>
      </c>
      <c r="O124" s="3" t="str">
        <f t="shared" si="376"/>
        <v/>
      </c>
      <c r="T124" s="3" t="str">
        <f t="shared" si="377"/>
        <v/>
      </c>
      <c r="Y124" s="3" t="str">
        <f t="shared" si="378"/>
        <v/>
      </c>
      <c r="AD124" s="3" t="str">
        <f t="shared" si="379"/>
        <v/>
      </c>
      <c r="AI124" s="3" t="str">
        <f t="shared" si="380"/>
        <v/>
      </c>
      <c r="AN124" s="3" t="str">
        <f t="shared" si="381"/>
        <v/>
      </c>
      <c r="AS124" s="3" t="str">
        <f t="shared" si="382"/>
        <v/>
      </c>
      <c r="AX124" s="3" t="str">
        <f t="shared" si="383"/>
        <v/>
      </c>
      <c r="BC124" s="3" t="str">
        <f t="shared" si="384"/>
        <v/>
      </c>
      <c r="BH124" s="3" t="str">
        <f t="shared" si="385"/>
        <v/>
      </c>
      <c r="BM124" s="3" t="str">
        <f t="shared" si="386"/>
        <v/>
      </c>
      <c r="BR124" s="3" t="str">
        <f t="shared" si="387"/>
        <v/>
      </c>
      <c r="BW124" s="3" t="str">
        <f t="shared" si="388"/>
        <v/>
      </c>
      <c r="CB124" s="3" t="str">
        <f t="shared" si="389"/>
        <v/>
      </c>
      <c r="CG124" s="3" t="str">
        <f t="shared" si="390"/>
        <v/>
      </c>
      <c r="CL124" s="3" t="str">
        <f t="shared" si="391"/>
        <v/>
      </c>
      <c r="CQ124" s="3" t="str">
        <f t="shared" si="392"/>
        <v/>
      </c>
      <c r="CV124" s="3" t="str">
        <f t="shared" si="393"/>
        <v/>
      </c>
      <c r="DA124" s="3" t="str">
        <f t="shared" si="394"/>
        <v/>
      </c>
      <c r="DF124" s="3" t="str">
        <f t="shared" si="395"/>
        <v/>
      </c>
      <c r="DK124" s="3" t="str">
        <f t="shared" si="396"/>
        <v/>
      </c>
      <c r="DP124" s="3" t="str">
        <f t="shared" si="397"/>
        <v/>
      </c>
      <c r="DU124" s="3" t="str">
        <f t="shared" si="398"/>
        <v/>
      </c>
      <c r="DZ124" s="3" t="str">
        <f t="shared" si="399"/>
        <v/>
      </c>
      <c r="EE124" s="3" t="str">
        <f t="shared" si="400"/>
        <v/>
      </c>
      <c r="EG124" s="6">
        <v>32416</v>
      </c>
      <c r="EH124" s="1">
        <v>6479.9987000000001</v>
      </c>
      <c r="EI124" s="1">
        <v>2478</v>
      </c>
      <c r="EJ124" s="3">
        <f t="shared" si="401"/>
        <v>16057436.7786</v>
      </c>
      <c r="EO124" s="3" t="str">
        <f t="shared" si="402"/>
        <v/>
      </c>
      <c r="ET124" s="3" t="str">
        <f t="shared" si="403"/>
        <v/>
      </c>
      <c r="EY124" s="3" t="str">
        <f t="shared" si="404"/>
        <v/>
      </c>
      <c r="FD124" s="3" t="str">
        <f t="shared" si="405"/>
        <v/>
      </c>
      <c r="FI124" s="3" t="str">
        <f t="shared" si="406"/>
        <v/>
      </c>
      <c r="FN124" s="3" t="str">
        <f t="shared" si="407"/>
        <v/>
      </c>
      <c r="FS124" s="3" t="str">
        <f t="shared" si="408"/>
        <v/>
      </c>
      <c r="FX124" s="3" t="str">
        <f t="shared" si="409"/>
        <v/>
      </c>
      <c r="GC124" s="3" t="str">
        <f t="shared" si="410"/>
        <v/>
      </c>
      <c r="GH124" s="3" t="str">
        <f t="shared" si="411"/>
        <v/>
      </c>
      <c r="GM124" s="3" t="str">
        <f t="shared" si="412"/>
        <v/>
      </c>
      <c r="GR124" s="3" t="str">
        <f t="shared" si="413"/>
        <v/>
      </c>
      <c r="GW124" s="3" t="str">
        <f t="shared" si="414"/>
        <v/>
      </c>
      <c r="HB124" s="3" t="str">
        <f t="shared" si="415"/>
        <v/>
      </c>
      <c r="HG124" s="3" t="str">
        <f t="shared" si="416"/>
        <v/>
      </c>
      <c r="HL124" s="3" t="str">
        <f t="shared" si="417"/>
        <v/>
      </c>
      <c r="HQ124" s="3" t="str">
        <f t="shared" si="418"/>
        <v/>
      </c>
      <c r="HV124" s="3" t="str">
        <f t="shared" si="419"/>
        <v/>
      </c>
      <c r="IA124" s="3" t="str">
        <f t="shared" si="420"/>
        <v/>
      </c>
      <c r="IF124" s="3" t="str">
        <f t="shared" si="421"/>
        <v/>
      </c>
      <c r="IK124" s="3" t="str">
        <f t="shared" si="422"/>
        <v/>
      </c>
      <c r="IP124" s="3" t="str">
        <f t="shared" si="423"/>
        <v/>
      </c>
      <c r="IU124" s="3" t="str">
        <f t="shared" si="424"/>
        <v/>
      </c>
      <c r="IZ124" s="3" t="str">
        <f t="shared" si="425"/>
        <v/>
      </c>
      <c r="JE124" s="3" t="str">
        <f t="shared" si="426"/>
        <v/>
      </c>
      <c r="JJ124" s="3" t="str">
        <f t="shared" si="427"/>
        <v/>
      </c>
      <c r="JO124" s="3" t="str">
        <f t="shared" si="428"/>
        <v/>
      </c>
      <c r="JT124" s="3" t="str">
        <f t="shared" si="429"/>
        <v/>
      </c>
      <c r="JY124" s="3" t="str">
        <f t="shared" si="430"/>
        <v/>
      </c>
      <c r="KD124" s="3" t="str">
        <f t="shared" si="431"/>
        <v/>
      </c>
      <c r="KI124" s="3" t="str">
        <f t="shared" si="432"/>
        <v/>
      </c>
      <c r="KN124" s="3" t="str">
        <f t="shared" si="433"/>
        <v/>
      </c>
      <c r="KS124" s="3" t="str">
        <f t="shared" si="434"/>
        <v/>
      </c>
      <c r="KX124" s="3" t="str">
        <f t="shared" si="435"/>
        <v/>
      </c>
      <c r="LC124" s="3" t="str">
        <f t="shared" si="436"/>
        <v/>
      </c>
      <c r="LH124" s="3" t="str">
        <f t="shared" si="437"/>
        <v/>
      </c>
      <c r="LM124" s="3" t="str">
        <f t="shared" si="438"/>
        <v/>
      </c>
      <c r="LR124" s="3" t="str">
        <f t="shared" si="439"/>
        <v/>
      </c>
      <c r="LW124" s="3" t="str">
        <f t="shared" si="440"/>
        <v/>
      </c>
      <c r="MB124" s="3" t="str">
        <f t="shared" si="441"/>
        <v/>
      </c>
      <c r="MG124" s="3" t="str">
        <f t="shared" si="442"/>
        <v/>
      </c>
      <c r="ML124" s="3" t="str">
        <f t="shared" si="443"/>
        <v/>
      </c>
      <c r="MQ124" s="3" t="str">
        <f t="shared" si="444"/>
        <v/>
      </c>
      <c r="MV124" s="3" t="str">
        <f t="shared" si="445"/>
        <v/>
      </c>
      <c r="NA124" s="3" t="str">
        <f t="shared" si="446"/>
        <v/>
      </c>
      <c r="NF124" s="3" t="str">
        <f t="shared" si="447"/>
        <v/>
      </c>
      <c r="NK124" s="3" t="str">
        <f t="shared" si="448"/>
        <v/>
      </c>
      <c r="NP124" s="3" t="str">
        <f t="shared" si="449"/>
        <v/>
      </c>
      <c r="NU124" s="3" t="str">
        <f t="shared" si="450"/>
        <v/>
      </c>
      <c r="NZ124" s="3" t="str">
        <f t="shared" si="451"/>
        <v/>
      </c>
      <c r="OB124" s="6">
        <v>32416</v>
      </c>
      <c r="OC124" s="1">
        <v>9.75</v>
      </c>
      <c r="OD124" s="1">
        <v>649600</v>
      </c>
      <c r="OE124" s="3">
        <f t="shared" si="452"/>
        <v>6333600</v>
      </c>
      <c r="OJ124" s="3" t="str">
        <f t="shared" si="453"/>
        <v/>
      </c>
      <c r="OO124" s="3" t="str">
        <f t="shared" si="454"/>
        <v/>
      </c>
      <c r="OT124" s="3" t="str">
        <f t="shared" si="455"/>
        <v/>
      </c>
      <c r="OY124" s="3" t="str">
        <f t="shared" si="456"/>
        <v/>
      </c>
      <c r="PD124" s="3" t="str">
        <f t="shared" si="457"/>
        <v/>
      </c>
      <c r="PI124" s="3" t="str">
        <f t="shared" si="458"/>
        <v/>
      </c>
      <c r="PN124" s="3" t="str">
        <f t="shared" si="459"/>
        <v/>
      </c>
      <c r="PS124" s="3" t="str">
        <f t="shared" si="460"/>
        <v/>
      </c>
      <c r="PX124" s="3" t="str">
        <f t="shared" si="461"/>
        <v/>
      </c>
      <c r="QC124" s="3" t="str">
        <f t="shared" si="462"/>
        <v/>
      </c>
      <c r="QE124" s="6">
        <v>32416</v>
      </c>
      <c r="QF124" s="1">
        <v>8.75</v>
      </c>
      <c r="QG124" s="1">
        <v>251900</v>
      </c>
      <c r="QH124" s="3">
        <f t="shared" si="463"/>
        <v>2204125</v>
      </c>
      <c r="QM124" s="3" t="str">
        <f t="shared" si="464"/>
        <v/>
      </c>
      <c r="QR124" s="3" t="str">
        <f t="shared" si="465"/>
        <v/>
      </c>
      <c r="QW124" s="3" t="str">
        <f t="shared" si="466"/>
        <v/>
      </c>
      <c r="RB124" s="3" t="str">
        <f t="shared" si="467"/>
        <v/>
      </c>
      <c r="RG124" s="3" t="str">
        <f t="shared" si="468"/>
        <v/>
      </c>
      <c r="RL124" s="3" t="str">
        <f t="shared" si="469"/>
        <v/>
      </c>
      <c r="RQ124" s="3" t="str">
        <f t="shared" si="470"/>
        <v/>
      </c>
      <c r="RV124" s="3" t="str">
        <f t="shared" si="471"/>
        <v/>
      </c>
      <c r="SA124" s="3" t="str">
        <f t="shared" si="472"/>
        <v/>
      </c>
      <c r="SF124" s="3" t="str">
        <f t="shared" si="473"/>
        <v/>
      </c>
      <c r="SK124" s="3" t="str">
        <f t="shared" si="474"/>
        <v/>
      </c>
      <c r="SP124" s="3" t="str">
        <f t="shared" si="475"/>
        <v/>
      </c>
      <c r="SU124" s="3" t="str">
        <f t="shared" si="476"/>
        <v/>
      </c>
      <c r="SZ124" s="3" t="str">
        <f t="shared" si="477"/>
        <v/>
      </c>
      <c r="TE124" s="3" t="str">
        <f t="shared" si="478"/>
        <v/>
      </c>
      <c r="TJ124" s="3" t="str">
        <f t="shared" si="479"/>
        <v/>
      </c>
      <c r="TO124" s="3" t="str">
        <f t="shared" si="480"/>
        <v/>
      </c>
      <c r="TT124" s="3" t="str">
        <f t="shared" si="481"/>
        <v/>
      </c>
      <c r="TY124" s="3" t="str">
        <f t="shared" si="482"/>
        <v/>
      </c>
      <c r="UD124" s="3" t="str">
        <f t="shared" si="483"/>
        <v/>
      </c>
      <c r="UI124" s="3" t="str">
        <f t="shared" si="484"/>
        <v/>
      </c>
      <c r="UN124" s="3" t="str">
        <f t="shared" si="485"/>
        <v/>
      </c>
      <c r="US124" s="3" t="str">
        <f t="shared" si="486"/>
        <v/>
      </c>
      <c r="UX124" s="3" t="str">
        <f t="shared" si="487"/>
        <v/>
      </c>
      <c r="VC124" s="3" t="str">
        <f t="shared" si="488"/>
        <v/>
      </c>
      <c r="VH124" s="3" t="str">
        <f t="shared" si="489"/>
        <v/>
      </c>
      <c r="VM124" s="3" t="str">
        <f t="shared" si="490"/>
        <v/>
      </c>
      <c r="VO124" s="6"/>
      <c r="VR124" s="3" t="str">
        <f t="shared" si="491"/>
        <v/>
      </c>
      <c r="VW124" s="3" t="str">
        <f t="shared" si="492"/>
        <v/>
      </c>
      <c r="WB124" s="3" t="str">
        <f t="shared" si="493"/>
        <v/>
      </c>
      <c r="WG124" s="3" t="str">
        <f t="shared" si="494"/>
        <v/>
      </c>
      <c r="WL124" s="3" t="str">
        <f t="shared" si="495"/>
        <v/>
      </c>
      <c r="WQ124" s="3" t="str">
        <f t="shared" si="496"/>
        <v/>
      </c>
      <c r="WV124" s="3" t="str">
        <f t="shared" si="497"/>
        <v/>
      </c>
      <c r="XA124" s="3" t="str">
        <f t="shared" si="498"/>
        <v/>
      </c>
      <c r="XF124" s="3" t="str">
        <f t="shared" si="499"/>
        <v/>
      </c>
      <c r="XK124" s="3" t="str">
        <f t="shared" si="500"/>
        <v/>
      </c>
      <c r="XP124" s="3" t="str">
        <f t="shared" si="501"/>
        <v/>
      </c>
      <c r="XU124" s="3" t="str">
        <f t="shared" si="502"/>
        <v/>
      </c>
      <c r="XZ124" s="3" t="str">
        <f t="shared" si="503"/>
        <v/>
      </c>
      <c r="YE124" s="3" t="str">
        <f t="shared" si="504"/>
        <v/>
      </c>
      <c r="YJ124" s="3" t="str">
        <f t="shared" si="505"/>
        <v/>
      </c>
      <c r="YO124" s="3" t="str">
        <f t="shared" si="506"/>
        <v/>
      </c>
      <c r="YT124" s="3" t="str">
        <f t="shared" si="507"/>
        <v/>
      </c>
      <c r="YY124" s="3" t="str">
        <f t="shared" si="508"/>
        <v/>
      </c>
      <c r="ZD124" s="3" t="str">
        <f t="shared" si="509"/>
        <v/>
      </c>
      <c r="ZI124" s="3" t="str">
        <f t="shared" si="510"/>
        <v/>
      </c>
      <c r="ZN124" s="3" t="str">
        <f t="shared" si="511"/>
        <v/>
      </c>
      <c r="ZS124" s="3" t="str">
        <f t="shared" si="512"/>
        <v/>
      </c>
      <c r="ZX124" s="3" t="str">
        <f t="shared" si="513"/>
        <v/>
      </c>
      <c r="AAC124" s="3" t="str">
        <f t="shared" si="514"/>
        <v/>
      </c>
      <c r="AAH124" s="3" t="str">
        <f t="shared" si="515"/>
        <v/>
      </c>
      <c r="AAM124" s="3" t="str">
        <f t="shared" si="516"/>
        <v/>
      </c>
      <c r="AAR124" s="3" t="str">
        <f t="shared" si="517"/>
        <v/>
      </c>
      <c r="AAW124" s="3" t="str">
        <f t="shared" si="518"/>
        <v/>
      </c>
      <c r="ABB124" s="3" t="str">
        <f t="shared" si="519"/>
        <v/>
      </c>
      <c r="ABG124" s="3" t="str">
        <f t="shared" si="520"/>
        <v/>
      </c>
      <c r="ABL124" s="3" t="str">
        <f t="shared" si="521"/>
        <v/>
      </c>
      <c r="ABQ124" s="3" t="str">
        <f t="shared" si="522"/>
        <v/>
      </c>
      <c r="ABV124" s="3" t="str">
        <f t="shared" si="523"/>
        <v/>
      </c>
      <c r="ACA124" s="3" t="str">
        <f t="shared" si="524"/>
        <v/>
      </c>
      <c r="ACF124" s="3" t="str">
        <f t="shared" si="525"/>
        <v/>
      </c>
      <c r="ACK124" s="3" t="str">
        <f t="shared" si="526"/>
        <v/>
      </c>
      <c r="ACP124" s="3" t="str">
        <f t="shared" si="527"/>
        <v/>
      </c>
      <c r="ACU124" s="3" t="str">
        <f t="shared" si="528"/>
        <v/>
      </c>
      <c r="ACZ124" s="3" t="str">
        <f t="shared" si="529"/>
        <v/>
      </c>
      <c r="ADB124" s="6">
        <v>32416</v>
      </c>
      <c r="ADC124" s="1">
        <v>17.25</v>
      </c>
      <c r="ADD124" s="1">
        <v>2706200</v>
      </c>
      <c r="ADE124" s="3">
        <f t="shared" si="530"/>
        <v>46681950</v>
      </c>
      <c r="ADJ124" s="3" t="str">
        <f t="shared" si="531"/>
        <v/>
      </c>
      <c r="ADO124" s="3" t="str">
        <f t="shared" si="532"/>
        <v/>
      </c>
      <c r="ADT124" s="3" t="str">
        <f t="shared" si="533"/>
        <v/>
      </c>
      <c r="ADY124" s="3" t="str">
        <f t="shared" si="534"/>
        <v/>
      </c>
      <c r="AED124" s="3" t="str">
        <f t="shared" si="535"/>
        <v/>
      </c>
      <c r="AEI124" s="3" t="str">
        <f t="shared" si="536"/>
        <v/>
      </c>
      <c r="AEN124" s="3" t="str">
        <f t="shared" si="537"/>
        <v/>
      </c>
      <c r="AES124" s="3" t="str">
        <f t="shared" si="538"/>
        <v/>
      </c>
      <c r="AEX124" s="3" t="str">
        <f t="shared" si="539"/>
        <v/>
      </c>
      <c r="AFC124" s="3" t="str">
        <f t="shared" si="540"/>
        <v/>
      </c>
      <c r="AFH124" s="3" t="str">
        <f t="shared" si="541"/>
        <v/>
      </c>
      <c r="AFM124" s="3" t="str">
        <f t="shared" si="542"/>
        <v/>
      </c>
      <c r="AFR124" s="3" t="str">
        <f t="shared" si="543"/>
        <v/>
      </c>
      <c r="AFW124" s="3" t="str">
        <f t="shared" si="544"/>
        <v/>
      </c>
      <c r="AGB124" s="3" t="str">
        <f t="shared" si="545"/>
        <v/>
      </c>
      <c r="AGG124" s="3" t="str">
        <f t="shared" si="546"/>
        <v/>
      </c>
      <c r="AGL124" s="3" t="str">
        <f t="shared" si="547"/>
        <v/>
      </c>
      <c r="AGQ124" s="3" t="str">
        <f t="shared" si="548"/>
        <v/>
      </c>
      <c r="AGV124" s="3" t="str">
        <f t="shared" si="549"/>
        <v/>
      </c>
      <c r="AHA124" s="3" t="str">
        <f t="shared" si="550"/>
        <v/>
      </c>
      <c r="AHF124" s="3" t="str">
        <f t="shared" si="551"/>
        <v/>
      </c>
      <c r="AHK124" s="3" t="str">
        <f t="shared" si="552"/>
        <v/>
      </c>
      <c r="AHP124" s="3" t="str">
        <f t="shared" si="553"/>
        <v/>
      </c>
      <c r="AHU124" s="3" t="str">
        <f t="shared" si="554"/>
        <v/>
      </c>
      <c r="AHZ124" s="3" t="str">
        <f t="shared" si="555"/>
        <v/>
      </c>
      <c r="AIE124" s="3" t="str">
        <f t="shared" si="556"/>
        <v/>
      </c>
      <c r="AIJ124" s="3" t="str">
        <f t="shared" si="557"/>
        <v/>
      </c>
      <c r="AIO124" s="3" t="str">
        <f t="shared" si="558"/>
        <v/>
      </c>
      <c r="AIT124" s="3" t="str">
        <f t="shared" si="559"/>
        <v/>
      </c>
      <c r="AIY124" s="3" t="str">
        <f t="shared" si="560"/>
        <v/>
      </c>
      <c r="AJD124" s="3" t="str">
        <f t="shared" si="561"/>
        <v/>
      </c>
      <c r="AJI124" s="3" t="str">
        <f t="shared" si="562"/>
        <v/>
      </c>
      <c r="AJN124" s="3" t="str">
        <f t="shared" si="563"/>
        <v/>
      </c>
      <c r="AJS124" s="3" t="str">
        <f t="shared" si="564"/>
        <v/>
      </c>
      <c r="AJX124" s="3" t="str">
        <f t="shared" si="565"/>
        <v/>
      </c>
      <c r="AKC124" s="3" t="str">
        <f t="shared" si="566"/>
        <v/>
      </c>
      <c r="AKH124" s="3" t="str">
        <f t="shared" si="567"/>
        <v/>
      </c>
      <c r="AKM124" s="3" t="str">
        <f t="shared" si="568"/>
        <v/>
      </c>
      <c r="AKR124" s="3" t="str">
        <f t="shared" si="569"/>
        <v/>
      </c>
      <c r="AKW124" s="3" t="str">
        <f t="shared" si="570"/>
        <v/>
      </c>
      <c r="ALB124" s="3" t="str">
        <f t="shared" si="571"/>
        <v/>
      </c>
      <c r="ALG124" s="3" t="str">
        <f t="shared" si="572"/>
        <v/>
      </c>
      <c r="ALL124" s="3" t="str">
        <f t="shared" si="573"/>
        <v/>
      </c>
      <c r="ALQ124" s="3" t="str">
        <f t="shared" si="574"/>
        <v/>
      </c>
      <c r="ALV124" s="3" t="str">
        <f t="shared" si="575"/>
        <v/>
      </c>
      <c r="AMA124" s="3" t="str">
        <f t="shared" si="576"/>
        <v/>
      </c>
      <c r="AMF124" s="3" t="str">
        <f t="shared" si="577"/>
        <v/>
      </c>
      <c r="AMK124" s="3" t="str">
        <f t="shared" si="578"/>
        <v/>
      </c>
      <c r="AMP124" s="3" t="str">
        <f t="shared" si="579"/>
        <v/>
      </c>
      <c r="AMU124" s="3" t="str">
        <f t="shared" si="580"/>
        <v/>
      </c>
      <c r="AMZ124" s="3" t="str">
        <f t="shared" si="581"/>
        <v/>
      </c>
      <c r="ANB124" s="6">
        <v>32416</v>
      </c>
      <c r="ANC124" s="1">
        <v>2</v>
      </c>
      <c r="AND124" s="1">
        <v>135100</v>
      </c>
      <c r="ANE124" s="3">
        <f t="shared" si="582"/>
        <v>270200</v>
      </c>
      <c r="ANJ124" s="3" t="str">
        <f t="shared" si="583"/>
        <v/>
      </c>
      <c r="ANO124" s="3" t="str">
        <f t="shared" si="584"/>
        <v/>
      </c>
      <c r="ANT124" s="3" t="str">
        <f t="shared" si="585"/>
        <v/>
      </c>
      <c r="ANY124" s="3" t="str">
        <f t="shared" si="586"/>
        <v/>
      </c>
      <c r="AOD124" s="3" t="str">
        <f t="shared" si="587"/>
        <v/>
      </c>
      <c r="AOI124" s="3" t="str">
        <f t="shared" si="588"/>
        <v/>
      </c>
      <c r="AOK124" s="6">
        <v>32416</v>
      </c>
      <c r="AOL124" s="1">
        <v>550</v>
      </c>
      <c r="AOM124" s="1">
        <v>20761</v>
      </c>
      <c r="AON124" s="3">
        <f t="shared" si="589"/>
        <v>11418550</v>
      </c>
      <c r="AOS124" s="3" t="str">
        <f t="shared" si="590"/>
        <v/>
      </c>
      <c r="AOX124" s="3" t="str">
        <f t="shared" si="591"/>
        <v/>
      </c>
      <c r="APC124" s="3" t="str">
        <f t="shared" si="592"/>
        <v/>
      </c>
      <c r="APH124" s="3" t="str">
        <f t="shared" si="593"/>
        <v/>
      </c>
      <c r="APM124" s="3" t="str">
        <f t="shared" si="594"/>
        <v/>
      </c>
      <c r="APR124" s="3" t="str">
        <f t="shared" si="595"/>
        <v/>
      </c>
      <c r="APW124" s="3" t="str">
        <f t="shared" si="596"/>
        <v/>
      </c>
      <c r="AQB124" s="3" t="str">
        <f t="shared" si="597"/>
        <v/>
      </c>
      <c r="AQG124" s="3" t="str">
        <f t="shared" si="598"/>
        <v/>
      </c>
      <c r="AQL124" s="3" t="str">
        <f t="shared" si="599"/>
        <v/>
      </c>
      <c r="AQQ124" s="3" t="str">
        <f t="shared" si="600"/>
        <v/>
      </c>
      <c r="AQV124" s="3" t="str">
        <f t="shared" si="601"/>
        <v/>
      </c>
      <c r="ARA124" s="3" t="str">
        <f t="shared" si="602"/>
        <v/>
      </c>
      <c r="ARF124" s="3" t="str">
        <f t="shared" si="603"/>
        <v/>
      </c>
      <c r="ARK124" s="3" t="str">
        <f t="shared" si="604"/>
        <v/>
      </c>
      <c r="ARP124" s="3" t="str">
        <f t="shared" si="605"/>
        <v/>
      </c>
      <c r="ARU124" s="3" t="str">
        <f t="shared" si="606"/>
        <v/>
      </c>
      <c r="ARZ124" s="3" t="str">
        <f t="shared" si="607"/>
        <v/>
      </c>
      <c r="ASE124" s="3" t="str">
        <f t="shared" si="608"/>
        <v/>
      </c>
      <c r="ASJ124" s="3" t="str">
        <f t="shared" si="609"/>
        <v/>
      </c>
      <c r="ASO124" s="3" t="str">
        <f t="shared" si="610"/>
        <v/>
      </c>
      <c r="AST124" s="3" t="str">
        <f t="shared" si="611"/>
        <v/>
      </c>
      <c r="ASY124" s="3" t="str">
        <f t="shared" si="612"/>
        <v/>
      </c>
      <c r="ATD124" s="3" t="str">
        <f t="shared" si="613"/>
        <v/>
      </c>
      <c r="ATI124" s="3" t="str">
        <f t="shared" si="614"/>
        <v/>
      </c>
      <c r="ATN124" s="3" t="str">
        <f t="shared" si="615"/>
        <v/>
      </c>
      <c r="ATS124" s="3" t="str">
        <f t="shared" si="616"/>
        <v/>
      </c>
      <c r="ATX124" s="3" t="str">
        <f t="shared" si="617"/>
        <v/>
      </c>
      <c r="ATZ124" s="6">
        <v>32416</v>
      </c>
      <c r="AUA124" s="1">
        <v>5.0416999999999996</v>
      </c>
      <c r="AUB124" s="1">
        <v>227400</v>
      </c>
      <c r="AUC124" s="3">
        <f t="shared" si="618"/>
        <v>1146482.5799999998</v>
      </c>
      <c r="AUH124" s="3" t="str">
        <f t="shared" si="619"/>
        <v/>
      </c>
      <c r="AUM124" s="3" t="str">
        <f t="shared" si="620"/>
        <v/>
      </c>
      <c r="AUR124" s="3" t="str">
        <f t="shared" si="621"/>
        <v/>
      </c>
      <c r="AUW124" s="3" t="str">
        <f t="shared" si="622"/>
        <v/>
      </c>
      <c r="AVB124" s="3" t="str">
        <f t="shared" si="623"/>
        <v/>
      </c>
      <c r="AVG124" s="3" t="str">
        <f t="shared" si="624"/>
        <v/>
      </c>
      <c r="AVL124" s="3" t="str">
        <f t="shared" si="625"/>
        <v/>
      </c>
      <c r="AVQ124" s="3" t="str">
        <f t="shared" si="626"/>
        <v/>
      </c>
      <c r="AVV124" s="3" t="str">
        <f t="shared" si="627"/>
        <v/>
      </c>
      <c r="AWA124" s="3" t="str">
        <f t="shared" si="628"/>
        <v/>
      </c>
      <c r="AWF124" s="3" t="str">
        <f t="shared" si="629"/>
        <v/>
      </c>
      <c r="AWK124" s="3" t="str">
        <f t="shared" si="630"/>
        <v/>
      </c>
      <c r="AWP124" s="3" t="str">
        <f t="shared" si="631"/>
        <v/>
      </c>
      <c r="AWU124" s="3" t="str">
        <f t="shared" si="632"/>
        <v/>
      </c>
      <c r="AWZ124" s="3" t="str">
        <f t="shared" si="633"/>
        <v/>
      </c>
      <c r="AXE124" s="3" t="str">
        <f t="shared" si="634"/>
        <v/>
      </c>
      <c r="AXJ124" s="3" t="str">
        <f t="shared" si="635"/>
        <v/>
      </c>
      <c r="AXO124" s="3" t="str">
        <f t="shared" si="636"/>
        <v/>
      </c>
      <c r="AXT124" s="3" t="str">
        <f t="shared" si="637"/>
        <v/>
      </c>
      <c r="AXY124" s="3" t="str">
        <f t="shared" si="638"/>
        <v/>
      </c>
      <c r="AYD124" s="3" t="str">
        <f t="shared" si="639"/>
        <v/>
      </c>
      <c r="AYI124" s="3" t="str">
        <f t="shared" si="640"/>
        <v/>
      </c>
      <c r="AYN124" s="3" t="str">
        <f t="shared" si="641"/>
        <v/>
      </c>
      <c r="AYP124" s="6">
        <v>32416</v>
      </c>
      <c r="AYQ124" s="1">
        <v>6.8125</v>
      </c>
      <c r="AYR124" s="1">
        <v>553600</v>
      </c>
      <c r="AYS124" s="3">
        <f t="shared" si="642"/>
        <v>3771400</v>
      </c>
      <c r="AYX124" s="3" t="str">
        <f t="shared" si="643"/>
        <v/>
      </c>
      <c r="AZC124" s="3" t="str">
        <f t="shared" si="644"/>
        <v/>
      </c>
      <c r="AZH124" s="3" t="str">
        <f t="shared" si="645"/>
        <v/>
      </c>
      <c r="AZM124" s="3" t="str">
        <f t="shared" si="646"/>
        <v/>
      </c>
      <c r="AZR124" s="3" t="str">
        <f t="shared" si="647"/>
        <v/>
      </c>
      <c r="AZW124" s="3" t="str">
        <f t="shared" si="648"/>
        <v/>
      </c>
      <c r="BAB124" s="3" t="str">
        <f t="shared" si="649"/>
        <v/>
      </c>
      <c r="BAG124" s="3" t="str">
        <f t="shared" si="650"/>
        <v/>
      </c>
      <c r="BAL124" s="3" t="str">
        <f t="shared" si="651"/>
        <v/>
      </c>
      <c r="BAQ124" s="3" t="str">
        <f t="shared" si="652"/>
        <v/>
      </c>
      <c r="BAV124" s="3" t="str">
        <f t="shared" si="653"/>
        <v/>
      </c>
      <c r="BBA124" s="3" t="str">
        <f t="shared" si="654"/>
        <v/>
      </c>
      <c r="BBF124" s="3" t="str">
        <f t="shared" si="655"/>
        <v/>
      </c>
      <c r="BBK124" s="3" t="str">
        <f t="shared" si="656"/>
        <v/>
      </c>
      <c r="BBP124" s="3" t="str">
        <f t="shared" si="657"/>
        <v/>
      </c>
      <c r="BBU124" s="3" t="str">
        <f t="shared" si="658"/>
        <v/>
      </c>
      <c r="BBZ124" s="3" t="str">
        <f t="shared" si="659"/>
        <v/>
      </c>
      <c r="BCE124" s="3" t="str">
        <f t="shared" si="660"/>
        <v/>
      </c>
      <c r="BCJ124" s="3" t="str">
        <f t="shared" si="661"/>
        <v/>
      </c>
      <c r="BCO124" s="3" t="str">
        <f t="shared" si="662"/>
        <v/>
      </c>
      <c r="BCT124" s="3" t="str">
        <f t="shared" si="663"/>
        <v/>
      </c>
      <c r="BCY124" s="3" t="str">
        <f t="shared" si="664"/>
        <v/>
      </c>
      <c r="BDD124" s="3" t="str">
        <f t="shared" si="665"/>
        <v/>
      </c>
      <c r="BDI124" s="3" t="str">
        <f t="shared" si="666"/>
        <v/>
      </c>
      <c r="BDN124" s="3" t="str">
        <f t="shared" si="667"/>
        <v/>
      </c>
      <c r="BDS124" s="3" t="str">
        <f t="shared" si="668"/>
        <v/>
      </c>
      <c r="BDX124" s="3" t="str">
        <f t="shared" si="669"/>
        <v/>
      </c>
      <c r="BDZ124" s="6">
        <v>32416</v>
      </c>
      <c r="BEA124" s="1">
        <v>6.125</v>
      </c>
      <c r="BEB124" s="1">
        <v>23943400</v>
      </c>
      <c r="BEC124" s="3">
        <f t="shared" si="670"/>
        <v>146653325</v>
      </c>
      <c r="BEH124" s="3" t="str">
        <f t="shared" si="671"/>
        <v/>
      </c>
      <c r="BEM124" s="3" t="str">
        <f t="shared" si="672"/>
        <v/>
      </c>
      <c r="BER124" s="3" t="str">
        <f t="shared" si="673"/>
        <v/>
      </c>
      <c r="BET124" s="6">
        <v>32416</v>
      </c>
      <c r="BEU124" s="1">
        <v>1.0864</v>
      </c>
      <c r="BEV124" s="1">
        <v>6267375</v>
      </c>
      <c r="BEW124" s="3">
        <f t="shared" si="674"/>
        <v>6808876.2000000002</v>
      </c>
      <c r="BEY124" s="6">
        <v>32416</v>
      </c>
      <c r="BEZ124" s="1">
        <v>1.1111</v>
      </c>
      <c r="BFA124" s="1">
        <v>4837725</v>
      </c>
      <c r="BFB124" s="3">
        <f t="shared" si="675"/>
        <v>5375196.2474999996</v>
      </c>
      <c r="BFG124" s="3" t="str">
        <f t="shared" si="676"/>
        <v/>
      </c>
      <c r="BFL124" s="3" t="str">
        <f t="shared" si="677"/>
        <v/>
      </c>
      <c r="BFQ124" s="3" t="str">
        <f t="shared" si="678"/>
        <v/>
      </c>
      <c r="BFS124" s="6">
        <v>32416</v>
      </c>
      <c r="BFT124" s="1">
        <v>0.746</v>
      </c>
      <c r="BFU124" s="1">
        <v>22785600</v>
      </c>
      <c r="BFV124" s="3">
        <f t="shared" si="679"/>
        <v>16998057.600000001</v>
      </c>
      <c r="BGA124" s="3" t="str">
        <f t="shared" si="680"/>
        <v/>
      </c>
      <c r="BGF124" s="3" t="str">
        <f t="shared" si="681"/>
        <v/>
      </c>
      <c r="BGK124" s="3" t="str">
        <f t="shared" si="682"/>
        <v/>
      </c>
      <c r="BGM124" s="6">
        <v>32416</v>
      </c>
      <c r="BGN124" s="1">
        <v>4.9375</v>
      </c>
      <c r="BGO124" s="1">
        <v>2847200</v>
      </c>
      <c r="BGP124" s="3">
        <f t="shared" si="683"/>
        <v>14058050</v>
      </c>
      <c r="BGR124" s="6">
        <v>32416</v>
      </c>
      <c r="BGS124" s="1">
        <v>1.6146</v>
      </c>
      <c r="BGT124" s="1">
        <v>12003600</v>
      </c>
      <c r="BGU124" s="3">
        <f t="shared" si="684"/>
        <v>19381012.559999999</v>
      </c>
      <c r="BGZ124" s="3" t="str">
        <f t="shared" si="685"/>
        <v/>
      </c>
      <c r="BHE124" s="3" t="str">
        <f t="shared" si="686"/>
        <v/>
      </c>
      <c r="BHJ124" s="3" t="str">
        <f t="shared" si="687"/>
        <v/>
      </c>
      <c r="BHO124" s="3" t="str">
        <f t="shared" si="688"/>
        <v/>
      </c>
      <c r="BHQ124" s="6">
        <v>32416</v>
      </c>
      <c r="BHR124" s="1">
        <v>1.4020999999999999</v>
      </c>
      <c r="BHS124" s="1">
        <v>36024000</v>
      </c>
      <c r="BHT124" s="3">
        <f t="shared" si="689"/>
        <v>50509250.399999999</v>
      </c>
      <c r="BHV124" s="6">
        <v>32416</v>
      </c>
      <c r="BHW124" s="1">
        <v>0.94899999999999995</v>
      </c>
      <c r="BHX124" s="1">
        <v>1815341</v>
      </c>
      <c r="BHY124" s="3">
        <f t="shared" si="690"/>
        <v>1722758.6089999999</v>
      </c>
      <c r="BID124" s="3" t="str">
        <f t="shared" si="691"/>
        <v/>
      </c>
      <c r="BII124" s="3" t="str">
        <f t="shared" si="692"/>
        <v/>
      </c>
      <c r="BIN124" s="3" t="str">
        <f t="shared" si="693"/>
        <v/>
      </c>
      <c r="BIP124" s="6">
        <v>32416</v>
      </c>
      <c r="BIQ124" s="1">
        <v>1.1343000000000001</v>
      </c>
      <c r="BIR124" s="1">
        <v>207446400</v>
      </c>
      <c r="BIS124" s="3">
        <f t="shared" si="694"/>
        <v>235306451.52000001</v>
      </c>
      <c r="BIU124" s="6">
        <v>32416</v>
      </c>
      <c r="BIV124" s="1">
        <v>2.1389</v>
      </c>
      <c r="BIW124" s="1">
        <v>26760600</v>
      </c>
      <c r="BIX124" s="3">
        <f t="shared" si="695"/>
        <v>57238247.340000004</v>
      </c>
      <c r="BJC124" s="3" t="str">
        <f t="shared" si="696"/>
        <v/>
      </c>
      <c r="BJH124" s="3" t="str">
        <f t="shared" si="697"/>
        <v/>
      </c>
      <c r="BJM124" s="3" t="str">
        <f t="shared" si="698"/>
        <v/>
      </c>
      <c r="BJR124" s="3" t="str">
        <f t="shared" si="699"/>
        <v/>
      </c>
      <c r="BJT124" s="6">
        <v>32416</v>
      </c>
      <c r="BJU124" s="1">
        <v>4.625</v>
      </c>
      <c r="BJV124" s="1">
        <v>59318600</v>
      </c>
      <c r="BJW124" s="3">
        <f t="shared" si="700"/>
        <v>274348525</v>
      </c>
      <c r="BKB124" s="3" t="str">
        <f t="shared" si="701"/>
        <v/>
      </c>
      <c r="BKG124" s="3" t="str">
        <f t="shared" si="702"/>
        <v/>
      </c>
      <c r="BKI124" s="6">
        <v>32416</v>
      </c>
      <c r="BKJ124" s="1">
        <v>0.3906</v>
      </c>
      <c r="BKK124" s="1">
        <v>27160000</v>
      </c>
      <c r="BKL124" s="3">
        <f t="shared" si="703"/>
        <v>10608696</v>
      </c>
      <c r="BKQ124" s="3" t="str">
        <f t="shared" si="704"/>
        <v/>
      </c>
      <c r="BKV124" s="3" t="str">
        <f t="shared" si="705"/>
        <v/>
      </c>
      <c r="BKX124" s="6">
        <v>32416</v>
      </c>
      <c r="BKY124" s="1">
        <v>8.125</v>
      </c>
      <c r="BKZ124" s="1">
        <v>28052800</v>
      </c>
      <c r="BLA124" s="3">
        <f t="shared" si="706"/>
        <v>227929000</v>
      </c>
      <c r="BLC124" s="6">
        <v>32416</v>
      </c>
      <c r="BLD124" s="1">
        <v>3.4375</v>
      </c>
      <c r="BLE124" s="1">
        <v>25444000</v>
      </c>
      <c r="BLF124" s="3">
        <f t="shared" si="707"/>
        <v>87463750</v>
      </c>
      <c r="BLK124" s="3" t="str">
        <f t="shared" si="708"/>
        <v/>
      </c>
      <c r="BLP124" s="3" t="str">
        <f t="shared" si="709"/>
        <v/>
      </c>
      <c r="BLU124" s="3" t="str">
        <f t="shared" si="710"/>
        <v/>
      </c>
      <c r="BLZ124" s="3" t="str">
        <f t="shared" si="711"/>
        <v/>
      </c>
      <c r="BME124" s="3" t="str">
        <f t="shared" si="712"/>
        <v/>
      </c>
      <c r="BMJ124" s="3" t="str">
        <f t="shared" si="713"/>
        <v/>
      </c>
      <c r="BML124" s="6">
        <v>32416</v>
      </c>
      <c r="BMM124" s="1">
        <v>0.80559999999999998</v>
      </c>
      <c r="BMN124" s="1">
        <v>30072600</v>
      </c>
      <c r="BMO124" s="3">
        <f t="shared" si="714"/>
        <v>24226486.559999999</v>
      </c>
      <c r="BMQ124" s="6">
        <v>32416</v>
      </c>
      <c r="BMR124" s="1">
        <v>6.9375</v>
      </c>
      <c r="BMS124" s="1">
        <v>11622400</v>
      </c>
      <c r="BMT124" s="3">
        <f t="shared" si="715"/>
        <v>80630400</v>
      </c>
      <c r="BMY124" s="3" t="str">
        <f t="shared" si="716"/>
        <v/>
      </c>
      <c r="BND124" s="3" t="str">
        <f t="shared" si="717"/>
        <v/>
      </c>
      <c r="BNF124" s="6">
        <v>32416</v>
      </c>
      <c r="BNG124" s="1">
        <v>17.25</v>
      </c>
      <c r="BNH124" s="1">
        <v>43693800</v>
      </c>
      <c r="BNI124" s="3">
        <f t="shared" si="718"/>
        <v>753718050</v>
      </c>
      <c r="BNN124" s="3" t="str">
        <f t="shared" si="719"/>
        <v/>
      </c>
      <c r="BNP124" s="6">
        <v>32416</v>
      </c>
      <c r="BNQ124" s="1">
        <v>1.3889</v>
      </c>
      <c r="BNR124" s="1">
        <v>13590450</v>
      </c>
      <c r="BNS124" s="3">
        <f t="shared" si="720"/>
        <v>18875776.004999999</v>
      </c>
      <c r="BNX124" s="3" t="str">
        <f t="shared" si="721"/>
        <v/>
      </c>
      <c r="BOC124" s="3" t="str">
        <f t="shared" si="722"/>
        <v/>
      </c>
      <c r="BOH124" s="3" t="str">
        <f t="shared" si="723"/>
        <v/>
      </c>
      <c r="BOJ124" s="6">
        <v>32416</v>
      </c>
      <c r="BOK124" s="1">
        <v>2.2088999999999999</v>
      </c>
      <c r="BOL124" s="1">
        <v>291489600</v>
      </c>
      <c r="BOM124" s="3">
        <f t="shared" si="724"/>
        <v>643871377.43999994</v>
      </c>
      <c r="BOR124" s="3" t="str">
        <f t="shared" si="725"/>
        <v/>
      </c>
      <c r="BOW124" s="3" t="str">
        <f t="shared" si="726"/>
        <v/>
      </c>
      <c r="BPB124" s="3" t="str">
        <f t="shared" si="727"/>
        <v/>
      </c>
      <c r="BPG124" s="3" t="str">
        <f t="shared" si="728"/>
        <v/>
      </c>
      <c r="BPI124" s="6">
        <v>32416</v>
      </c>
      <c r="BPJ124" s="1">
        <v>0.14810000000000001</v>
      </c>
      <c r="BPK124" s="1">
        <v>59026219</v>
      </c>
      <c r="BPL124" s="3">
        <f t="shared" si="729"/>
        <v>8741783.0339000002</v>
      </c>
      <c r="BPQ124" s="3" t="str">
        <f t="shared" si="730"/>
        <v/>
      </c>
      <c r="BPS124" s="6">
        <v>32416</v>
      </c>
      <c r="BPT124" s="1">
        <v>0.42580000000000001</v>
      </c>
      <c r="BPU124" s="1">
        <v>843872000</v>
      </c>
      <c r="BPV124" s="3">
        <f t="shared" si="731"/>
        <v>359320697.60000002</v>
      </c>
      <c r="BQA124" s="3" t="str">
        <f t="shared" si="732"/>
        <v/>
      </c>
      <c r="BQF124" s="3" t="str">
        <f t="shared" si="733"/>
        <v/>
      </c>
      <c r="BQK124" s="3" t="str">
        <f t="shared" si="734"/>
        <v/>
      </c>
      <c r="BQM124" s="6">
        <v>32416</v>
      </c>
      <c r="BQN124" s="1">
        <v>1.4161000000000001</v>
      </c>
      <c r="BQO124" s="1">
        <v>183992381</v>
      </c>
      <c r="BQP124" s="3">
        <f t="shared" si="735"/>
        <v>260551610.73410001</v>
      </c>
      <c r="BQU124" s="3" t="str">
        <f t="shared" si="736"/>
        <v/>
      </c>
      <c r="BQZ124" s="3" t="str">
        <f t="shared" si="737"/>
        <v/>
      </c>
      <c r="BRE124" s="3" t="str">
        <f t="shared" si="738"/>
        <v/>
      </c>
      <c r="BRJ124" s="3" t="str">
        <f t="shared" si="739"/>
        <v/>
      </c>
      <c r="BRL124" s="6">
        <v>32416</v>
      </c>
      <c r="BRM124" s="1">
        <v>0.85940000000000005</v>
      </c>
      <c r="BRN124" s="1">
        <v>3408252800</v>
      </c>
      <c r="BRO124" s="3">
        <f t="shared" si="740"/>
        <v>2929052456.3200002</v>
      </c>
      <c r="BRQ124" s="6">
        <v>32416</v>
      </c>
      <c r="BRR124" s="1">
        <v>0.2485</v>
      </c>
      <c r="BRS124" s="1">
        <v>1794174300</v>
      </c>
      <c r="BRT124" s="3">
        <f t="shared" si="741"/>
        <v>445852313.55000001</v>
      </c>
      <c r="BRV124" s="6">
        <v>32416</v>
      </c>
      <c r="BRW124" s="1">
        <v>10.9063</v>
      </c>
      <c r="BRX124" s="1">
        <v>114557200</v>
      </c>
      <c r="BRY124" s="3">
        <f t="shared" si="742"/>
        <v>1249395190.3599999</v>
      </c>
      <c r="BSD124" s="3" t="str">
        <f t="shared" si="743"/>
        <v/>
      </c>
      <c r="BSF124" s="6">
        <v>32416</v>
      </c>
      <c r="BSG124" s="1">
        <v>2.1093999999999999</v>
      </c>
      <c r="BSH124" s="1">
        <v>100849600</v>
      </c>
      <c r="BSI124" s="3">
        <f t="shared" si="744"/>
        <v>212732146.23999998</v>
      </c>
      <c r="BSN124" s="3" t="str">
        <f t="shared" si="745"/>
        <v/>
      </c>
      <c r="BSS124" s="3" t="str">
        <f t="shared" si="746"/>
        <v/>
      </c>
      <c r="BSU124" s="6">
        <v>32416</v>
      </c>
      <c r="BSV124" s="1">
        <v>1.5446</v>
      </c>
      <c r="BSW124" s="1">
        <v>1974630000</v>
      </c>
      <c r="BSX124" s="3">
        <f t="shared" si="747"/>
        <v>3050013498</v>
      </c>
    </row>
    <row r="125" spans="5:1020 1025:1870" x14ac:dyDescent="0.2">
      <c r="E125" s="3" t="str">
        <f t="shared" si="374"/>
        <v/>
      </c>
      <c r="J125" s="3" t="str">
        <f t="shared" si="375"/>
        <v/>
      </c>
      <c r="O125" s="3" t="str">
        <f t="shared" si="376"/>
        <v/>
      </c>
      <c r="T125" s="3" t="str">
        <f t="shared" si="377"/>
        <v/>
      </c>
      <c r="Y125" s="3" t="str">
        <f t="shared" si="378"/>
        <v/>
      </c>
      <c r="AD125" s="3" t="str">
        <f t="shared" si="379"/>
        <v/>
      </c>
      <c r="AI125" s="3" t="str">
        <f t="shared" si="380"/>
        <v/>
      </c>
      <c r="AN125" s="3" t="str">
        <f t="shared" si="381"/>
        <v/>
      </c>
      <c r="AS125" s="3" t="str">
        <f t="shared" si="382"/>
        <v/>
      </c>
      <c r="AX125" s="3" t="str">
        <f t="shared" si="383"/>
        <v/>
      </c>
      <c r="BC125" s="3" t="str">
        <f t="shared" si="384"/>
        <v/>
      </c>
      <c r="BH125" s="3" t="str">
        <f t="shared" si="385"/>
        <v/>
      </c>
      <c r="BM125" s="3" t="str">
        <f t="shared" si="386"/>
        <v/>
      </c>
      <c r="BR125" s="3" t="str">
        <f t="shared" si="387"/>
        <v/>
      </c>
      <c r="BW125" s="3" t="str">
        <f t="shared" si="388"/>
        <v/>
      </c>
      <c r="CB125" s="3" t="str">
        <f t="shared" si="389"/>
        <v/>
      </c>
      <c r="CG125" s="3" t="str">
        <f t="shared" si="390"/>
        <v/>
      </c>
      <c r="CL125" s="3" t="str">
        <f t="shared" si="391"/>
        <v/>
      </c>
      <c r="CQ125" s="3" t="str">
        <f t="shared" si="392"/>
        <v/>
      </c>
      <c r="CV125" s="3" t="str">
        <f t="shared" si="393"/>
        <v/>
      </c>
      <c r="DA125" s="3" t="str">
        <f t="shared" si="394"/>
        <v/>
      </c>
      <c r="DF125" s="3" t="str">
        <f t="shared" si="395"/>
        <v/>
      </c>
      <c r="DK125" s="3" t="str">
        <f t="shared" si="396"/>
        <v/>
      </c>
      <c r="DP125" s="3" t="str">
        <f t="shared" si="397"/>
        <v/>
      </c>
      <c r="DU125" s="3" t="str">
        <f t="shared" si="398"/>
        <v/>
      </c>
      <c r="DZ125" s="3" t="str">
        <f t="shared" si="399"/>
        <v/>
      </c>
      <c r="EE125" s="3" t="str">
        <f t="shared" si="400"/>
        <v/>
      </c>
      <c r="EJ125" s="3" t="str">
        <f t="shared" si="401"/>
        <v/>
      </c>
      <c r="EO125" s="3" t="str">
        <f t="shared" si="402"/>
        <v/>
      </c>
      <c r="ET125" s="3" t="str">
        <f t="shared" si="403"/>
        <v/>
      </c>
      <c r="EY125" s="3" t="str">
        <f t="shared" si="404"/>
        <v/>
      </c>
      <c r="FD125" s="3" t="str">
        <f t="shared" si="405"/>
        <v/>
      </c>
      <c r="FI125" s="3" t="str">
        <f t="shared" si="406"/>
        <v/>
      </c>
      <c r="FN125" s="3" t="str">
        <f t="shared" si="407"/>
        <v/>
      </c>
      <c r="FS125" s="3" t="str">
        <f t="shared" si="408"/>
        <v/>
      </c>
      <c r="FX125" s="3" t="str">
        <f t="shared" si="409"/>
        <v/>
      </c>
      <c r="GC125" s="3" t="str">
        <f t="shared" si="410"/>
        <v/>
      </c>
      <c r="GH125" s="3" t="str">
        <f t="shared" si="411"/>
        <v/>
      </c>
      <c r="GM125" s="3" t="str">
        <f t="shared" si="412"/>
        <v/>
      </c>
      <c r="GR125" s="3" t="str">
        <f t="shared" si="413"/>
        <v/>
      </c>
      <c r="GW125" s="3" t="str">
        <f t="shared" si="414"/>
        <v/>
      </c>
      <c r="HB125" s="3" t="str">
        <f t="shared" si="415"/>
        <v/>
      </c>
      <c r="HG125" s="3" t="str">
        <f t="shared" si="416"/>
        <v/>
      </c>
      <c r="HL125" s="3" t="str">
        <f t="shared" si="417"/>
        <v/>
      </c>
      <c r="HQ125" s="3" t="str">
        <f t="shared" si="418"/>
        <v/>
      </c>
      <c r="HV125" s="3" t="str">
        <f t="shared" si="419"/>
        <v/>
      </c>
      <c r="IA125" s="3" t="str">
        <f t="shared" si="420"/>
        <v/>
      </c>
      <c r="IF125" s="3" t="str">
        <f t="shared" si="421"/>
        <v/>
      </c>
      <c r="IK125" s="3" t="str">
        <f t="shared" si="422"/>
        <v/>
      </c>
      <c r="IP125" s="3" t="str">
        <f t="shared" si="423"/>
        <v/>
      </c>
      <c r="IU125" s="3" t="str">
        <f t="shared" si="424"/>
        <v/>
      </c>
      <c r="IZ125" s="3" t="str">
        <f t="shared" si="425"/>
        <v/>
      </c>
      <c r="JE125" s="3" t="str">
        <f t="shared" si="426"/>
        <v/>
      </c>
      <c r="JJ125" s="3" t="str">
        <f t="shared" si="427"/>
        <v/>
      </c>
      <c r="JO125" s="3" t="str">
        <f t="shared" si="428"/>
        <v/>
      </c>
      <c r="JT125" s="3" t="str">
        <f t="shared" si="429"/>
        <v/>
      </c>
      <c r="JY125" s="3" t="str">
        <f t="shared" si="430"/>
        <v/>
      </c>
      <c r="KD125" s="3" t="str">
        <f t="shared" si="431"/>
        <v/>
      </c>
      <c r="KI125" s="3" t="str">
        <f t="shared" si="432"/>
        <v/>
      </c>
      <c r="KN125" s="3" t="str">
        <f t="shared" si="433"/>
        <v/>
      </c>
      <c r="KS125" s="3" t="str">
        <f t="shared" si="434"/>
        <v/>
      </c>
      <c r="KX125" s="3" t="str">
        <f t="shared" si="435"/>
        <v/>
      </c>
      <c r="LC125" s="3" t="str">
        <f t="shared" si="436"/>
        <v/>
      </c>
      <c r="LH125" s="3" t="str">
        <f t="shared" si="437"/>
        <v/>
      </c>
      <c r="LM125" s="3" t="str">
        <f t="shared" si="438"/>
        <v/>
      </c>
      <c r="LR125" s="3" t="str">
        <f t="shared" si="439"/>
        <v/>
      </c>
      <c r="LW125" s="3" t="str">
        <f t="shared" si="440"/>
        <v/>
      </c>
      <c r="MB125" s="3" t="str">
        <f t="shared" si="441"/>
        <v/>
      </c>
      <c r="MG125" s="3" t="str">
        <f t="shared" si="442"/>
        <v/>
      </c>
      <c r="ML125" s="3" t="str">
        <f t="shared" si="443"/>
        <v/>
      </c>
      <c r="MQ125" s="3" t="str">
        <f t="shared" si="444"/>
        <v/>
      </c>
      <c r="MV125" s="3" t="str">
        <f t="shared" si="445"/>
        <v/>
      </c>
      <c r="NA125" s="3" t="str">
        <f t="shared" si="446"/>
        <v/>
      </c>
      <c r="NF125" s="3" t="str">
        <f t="shared" si="447"/>
        <v/>
      </c>
      <c r="NK125" s="3" t="str">
        <f t="shared" si="448"/>
        <v/>
      </c>
      <c r="NP125" s="3" t="str">
        <f t="shared" si="449"/>
        <v/>
      </c>
      <c r="NU125" s="3" t="str">
        <f t="shared" si="450"/>
        <v/>
      </c>
      <c r="NZ125" s="3" t="str">
        <f t="shared" si="451"/>
        <v/>
      </c>
      <c r="OB125" s="6">
        <v>32324</v>
      </c>
      <c r="OC125" s="1">
        <v>12.25</v>
      </c>
      <c r="OD125" s="1">
        <v>588100</v>
      </c>
      <c r="OE125" s="3">
        <f t="shared" si="452"/>
        <v>7204225</v>
      </c>
      <c r="OJ125" s="3" t="str">
        <f t="shared" si="453"/>
        <v/>
      </c>
      <c r="OO125" s="3" t="str">
        <f t="shared" si="454"/>
        <v/>
      </c>
      <c r="OT125" s="3" t="str">
        <f t="shared" si="455"/>
        <v/>
      </c>
      <c r="OY125" s="3" t="str">
        <f t="shared" si="456"/>
        <v/>
      </c>
      <c r="PD125" s="3" t="str">
        <f t="shared" si="457"/>
        <v/>
      </c>
      <c r="PI125" s="3" t="str">
        <f t="shared" si="458"/>
        <v/>
      </c>
      <c r="PN125" s="3" t="str">
        <f t="shared" si="459"/>
        <v/>
      </c>
      <c r="PS125" s="3" t="str">
        <f t="shared" si="460"/>
        <v/>
      </c>
      <c r="PX125" s="3" t="str">
        <f t="shared" si="461"/>
        <v/>
      </c>
      <c r="QC125" s="3" t="str">
        <f t="shared" si="462"/>
        <v/>
      </c>
      <c r="QE125" s="6">
        <v>32324</v>
      </c>
      <c r="QF125" s="1">
        <v>11.25</v>
      </c>
      <c r="QG125" s="1">
        <v>347200</v>
      </c>
      <c r="QH125" s="3">
        <f t="shared" si="463"/>
        <v>3906000</v>
      </c>
      <c r="QM125" s="3" t="str">
        <f t="shared" si="464"/>
        <v/>
      </c>
      <c r="QR125" s="3" t="str">
        <f t="shared" si="465"/>
        <v/>
      </c>
      <c r="QW125" s="3" t="str">
        <f t="shared" si="466"/>
        <v/>
      </c>
      <c r="RB125" s="3" t="str">
        <f t="shared" si="467"/>
        <v/>
      </c>
      <c r="RG125" s="3" t="str">
        <f t="shared" si="468"/>
        <v/>
      </c>
      <c r="RL125" s="3" t="str">
        <f t="shared" si="469"/>
        <v/>
      </c>
      <c r="RQ125" s="3" t="str">
        <f t="shared" si="470"/>
        <v/>
      </c>
      <c r="RV125" s="3" t="str">
        <f t="shared" si="471"/>
        <v/>
      </c>
      <c r="SA125" s="3" t="str">
        <f t="shared" si="472"/>
        <v/>
      </c>
      <c r="SF125" s="3" t="str">
        <f t="shared" si="473"/>
        <v/>
      </c>
      <c r="SK125" s="3" t="str">
        <f t="shared" si="474"/>
        <v/>
      </c>
      <c r="SP125" s="3" t="str">
        <f t="shared" si="475"/>
        <v/>
      </c>
      <c r="SU125" s="3" t="str">
        <f t="shared" si="476"/>
        <v/>
      </c>
      <c r="SZ125" s="3" t="str">
        <f t="shared" si="477"/>
        <v/>
      </c>
      <c r="TE125" s="3" t="str">
        <f t="shared" si="478"/>
        <v/>
      </c>
      <c r="TJ125" s="3" t="str">
        <f t="shared" si="479"/>
        <v/>
      </c>
      <c r="TO125" s="3" t="str">
        <f t="shared" si="480"/>
        <v/>
      </c>
      <c r="TT125" s="3" t="str">
        <f t="shared" si="481"/>
        <v/>
      </c>
      <c r="TY125" s="3" t="str">
        <f t="shared" si="482"/>
        <v/>
      </c>
      <c r="UD125" s="3" t="str">
        <f t="shared" si="483"/>
        <v/>
      </c>
      <c r="UI125" s="3" t="str">
        <f t="shared" si="484"/>
        <v/>
      </c>
      <c r="UN125" s="3" t="str">
        <f t="shared" si="485"/>
        <v/>
      </c>
      <c r="US125" s="3" t="str">
        <f t="shared" si="486"/>
        <v/>
      </c>
      <c r="UX125" s="3" t="str">
        <f t="shared" si="487"/>
        <v/>
      </c>
      <c r="VC125" s="3" t="str">
        <f t="shared" si="488"/>
        <v/>
      </c>
      <c r="VH125" s="3" t="str">
        <f t="shared" si="489"/>
        <v/>
      </c>
      <c r="VM125" s="3" t="str">
        <f t="shared" si="490"/>
        <v/>
      </c>
      <c r="VO125" s="6"/>
      <c r="VR125" s="3" t="str">
        <f t="shared" si="491"/>
        <v/>
      </c>
      <c r="VW125" s="3" t="str">
        <f t="shared" si="492"/>
        <v/>
      </c>
      <c r="WB125" s="3" t="str">
        <f t="shared" si="493"/>
        <v/>
      </c>
      <c r="WG125" s="3" t="str">
        <f t="shared" si="494"/>
        <v/>
      </c>
      <c r="WL125" s="3" t="str">
        <f t="shared" si="495"/>
        <v/>
      </c>
      <c r="WQ125" s="3" t="str">
        <f t="shared" si="496"/>
        <v/>
      </c>
      <c r="WV125" s="3" t="str">
        <f t="shared" si="497"/>
        <v/>
      </c>
      <c r="XA125" s="3" t="str">
        <f t="shared" si="498"/>
        <v/>
      </c>
      <c r="XF125" s="3" t="str">
        <f t="shared" si="499"/>
        <v/>
      </c>
      <c r="XK125" s="3" t="str">
        <f t="shared" si="500"/>
        <v/>
      </c>
      <c r="XP125" s="3" t="str">
        <f t="shared" si="501"/>
        <v/>
      </c>
      <c r="XU125" s="3" t="str">
        <f t="shared" si="502"/>
        <v/>
      </c>
      <c r="XZ125" s="3" t="str">
        <f t="shared" si="503"/>
        <v/>
      </c>
      <c r="YE125" s="3" t="str">
        <f t="shared" si="504"/>
        <v/>
      </c>
      <c r="YJ125" s="3" t="str">
        <f t="shared" si="505"/>
        <v/>
      </c>
      <c r="YO125" s="3" t="str">
        <f t="shared" si="506"/>
        <v/>
      </c>
      <c r="YT125" s="3" t="str">
        <f t="shared" si="507"/>
        <v/>
      </c>
      <c r="YY125" s="3" t="str">
        <f t="shared" si="508"/>
        <v/>
      </c>
      <c r="ZD125" s="3" t="str">
        <f t="shared" si="509"/>
        <v/>
      </c>
      <c r="ZI125" s="3" t="str">
        <f t="shared" si="510"/>
        <v/>
      </c>
      <c r="ZN125" s="3" t="str">
        <f t="shared" si="511"/>
        <v/>
      </c>
      <c r="ZS125" s="3" t="str">
        <f t="shared" si="512"/>
        <v/>
      </c>
      <c r="ZX125" s="3" t="str">
        <f t="shared" si="513"/>
        <v/>
      </c>
      <c r="AAC125" s="3" t="str">
        <f t="shared" si="514"/>
        <v/>
      </c>
      <c r="AAH125" s="3" t="str">
        <f t="shared" si="515"/>
        <v/>
      </c>
      <c r="AAM125" s="3" t="str">
        <f t="shared" si="516"/>
        <v/>
      </c>
      <c r="AAR125" s="3" t="str">
        <f t="shared" si="517"/>
        <v/>
      </c>
      <c r="AAW125" s="3" t="str">
        <f t="shared" si="518"/>
        <v/>
      </c>
      <c r="ABB125" s="3" t="str">
        <f t="shared" si="519"/>
        <v/>
      </c>
      <c r="ABG125" s="3" t="str">
        <f t="shared" si="520"/>
        <v/>
      </c>
      <c r="ABL125" s="3" t="str">
        <f t="shared" si="521"/>
        <v/>
      </c>
      <c r="ABQ125" s="3" t="str">
        <f t="shared" si="522"/>
        <v/>
      </c>
      <c r="ABV125" s="3" t="str">
        <f t="shared" si="523"/>
        <v/>
      </c>
      <c r="ACA125" s="3" t="str">
        <f t="shared" si="524"/>
        <v/>
      </c>
      <c r="ACF125" s="3" t="str">
        <f t="shared" si="525"/>
        <v/>
      </c>
      <c r="ACK125" s="3" t="str">
        <f t="shared" si="526"/>
        <v/>
      </c>
      <c r="ACP125" s="3" t="str">
        <f t="shared" si="527"/>
        <v/>
      </c>
      <c r="ACU125" s="3" t="str">
        <f t="shared" si="528"/>
        <v/>
      </c>
      <c r="ACZ125" s="3" t="str">
        <f t="shared" si="529"/>
        <v/>
      </c>
      <c r="ADB125" s="6">
        <v>32324</v>
      </c>
      <c r="ADC125" s="1">
        <v>20</v>
      </c>
      <c r="ADD125" s="1">
        <v>3784200</v>
      </c>
      <c r="ADE125" s="3">
        <f t="shared" si="530"/>
        <v>75684000</v>
      </c>
      <c r="ADJ125" s="3" t="str">
        <f t="shared" si="531"/>
        <v/>
      </c>
      <c r="ADO125" s="3" t="str">
        <f t="shared" si="532"/>
        <v/>
      </c>
      <c r="ADT125" s="3" t="str">
        <f t="shared" si="533"/>
        <v/>
      </c>
      <c r="ADY125" s="3" t="str">
        <f t="shared" si="534"/>
        <v/>
      </c>
      <c r="AED125" s="3" t="str">
        <f t="shared" si="535"/>
        <v/>
      </c>
      <c r="AEI125" s="3" t="str">
        <f t="shared" si="536"/>
        <v/>
      </c>
      <c r="AEN125" s="3" t="str">
        <f t="shared" si="537"/>
        <v/>
      </c>
      <c r="AES125" s="3" t="str">
        <f t="shared" si="538"/>
        <v/>
      </c>
      <c r="AEX125" s="3" t="str">
        <f t="shared" si="539"/>
        <v/>
      </c>
      <c r="AFC125" s="3" t="str">
        <f t="shared" si="540"/>
        <v/>
      </c>
      <c r="AFH125" s="3" t="str">
        <f t="shared" si="541"/>
        <v/>
      </c>
      <c r="AFM125" s="3" t="str">
        <f t="shared" si="542"/>
        <v/>
      </c>
      <c r="AFR125" s="3" t="str">
        <f t="shared" si="543"/>
        <v/>
      </c>
      <c r="AFW125" s="3" t="str">
        <f t="shared" si="544"/>
        <v/>
      </c>
      <c r="AGB125" s="3" t="str">
        <f t="shared" si="545"/>
        <v/>
      </c>
      <c r="AGG125" s="3" t="str">
        <f t="shared" si="546"/>
        <v/>
      </c>
      <c r="AGL125" s="3" t="str">
        <f t="shared" si="547"/>
        <v/>
      </c>
      <c r="AGQ125" s="3" t="str">
        <f t="shared" si="548"/>
        <v/>
      </c>
      <c r="AGV125" s="3" t="str">
        <f t="shared" si="549"/>
        <v/>
      </c>
      <c r="AHA125" s="3" t="str">
        <f t="shared" si="550"/>
        <v/>
      </c>
      <c r="AHF125" s="3" t="str">
        <f t="shared" si="551"/>
        <v/>
      </c>
      <c r="AHK125" s="3" t="str">
        <f t="shared" si="552"/>
        <v/>
      </c>
      <c r="AHP125" s="3" t="str">
        <f t="shared" si="553"/>
        <v/>
      </c>
      <c r="AHU125" s="3" t="str">
        <f t="shared" si="554"/>
        <v/>
      </c>
      <c r="AHZ125" s="3" t="str">
        <f t="shared" si="555"/>
        <v/>
      </c>
      <c r="AIE125" s="3" t="str">
        <f t="shared" si="556"/>
        <v/>
      </c>
      <c r="AIJ125" s="3" t="str">
        <f t="shared" si="557"/>
        <v/>
      </c>
      <c r="AIO125" s="3" t="str">
        <f t="shared" si="558"/>
        <v/>
      </c>
      <c r="AIT125" s="3" t="str">
        <f t="shared" si="559"/>
        <v/>
      </c>
      <c r="AIY125" s="3" t="str">
        <f t="shared" si="560"/>
        <v/>
      </c>
      <c r="AJD125" s="3" t="str">
        <f t="shared" si="561"/>
        <v/>
      </c>
      <c r="AJI125" s="3" t="str">
        <f t="shared" si="562"/>
        <v/>
      </c>
      <c r="AJN125" s="3" t="str">
        <f t="shared" si="563"/>
        <v/>
      </c>
      <c r="AJS125" s="3" t="str">
        <f t="shared" si="564"/>
        <v/>
      </c>
      <c r="AJX125" s="3" t="str">
        <f t="shared" si="565"/>
        <v/>
      </c>
      <c r="AKC125" s="3" t="str">
        <f t="shared" si="566"/>
        <v/>
      </c>
      <c r="AKH125" s="3" t="str">
        <f t="shared" si="567"/>
        <v/>
      </c>
      <c r="AKM125" s="3" t="str">
        <f t="shared" si="568"/>
        <v/>
      </c>
      <c r="AKR125" s="3" t="str">
        <f t="shared" si="569"/>
        <v/>
      </c>
      <c r="AKW125" s="3" t="str">
        <f t="shared" si="570"/>
        <v/>
      </c>
      <c r="ALB125" s="3" t="str">
        <f t="shared" si="571"/>
        <v/>
      </c>
      <c r="ALG125" s="3" t="str">
        <f t="shared" si="572"/>
        <v/>
      </c>
      <c r="ALL125" s="3" t="str">
        <f t="shared" si="573"/>
        <v/>
      </c>
      <c r="ALQ125" s="3" t="str">
        <f t="shared" si="574"/>
        <v/>
      </c>
      <c r="ALV125" s="3" t="str">
        <f t="shared" si="575"/>
        <v/>
      </c>
      <c r="AMA125" s="3" t="str">
        <f t="shared" si="576"/>
        <v/>
      </c>
      <c r="AMF125" s="3" t="str">
        <f t="shared" si="577"/>
        <v/>
      </c>
      <c r="AMK125" s="3" t="str">
        <f t="shared" si="578"/>
        <v/>
      </c>
      <c r="AMP125" s="3" t="str">
        <f t="shared" si="579"/>
        <v/>
      </c>
      <c r="AMU125" s="3" t="str">
        <f t="shared" si="580"/>
        <v/>
      </c>
      <c r="AMZ125" s="3" t="str">
        <f t="shared" si="581"/>
        <v/>
      </c>
      <c r="ANB125" s="6">
        <v>32324</v>
      </c>
      <c r="ANC125" s="1">
        <v>2.125</v>
      </c>
      <c r="AND125" s="1">
        <v>63200</v>
      </c>
      <c r="ANE125" s="3">
        <f t="shared" si="582"/>
        <v>134300</v>
      </c>
      <c r="ANJ125" s="3" t="str">
        <f t="shared" si="583"/>
        <v/>
      </c>
      <c r="ANO125" s="3" t="str">
        <f t="shared" si="584"/>
        <v/>
      </c>
      <c r="ANT125" s="3" t="str">
        <f t="shared" si="585"/>
        <v/>
      </c>
      <c r="ANY125" s="3" t="str">
        <f t="shared" si="586"/>
        <v/>
      </c>
      <c r="AOD125" s="3" t="str">
        <f t="shared" si="587"/>
        <v/>
      </c>
      <c r="AOI125" s="3" t="str">
        <f t="shared" si="588"/>
        <v/>
      </c>
      <c r="AOK125" s="6">
        <v>32324</v>
      </c>
      <c r="AOL125" s="1">
        <v>690</v>
      </c>
      <c r="AOM125" s="1">
        <v>22266</v>
      </c>
      <c r="AON125" s="3">
        <f t="shared" si="589"/>
        <v>15363540</v>
      </c>
      <c r="AOS125" s="3" t="str">
        <f t="shared" si="590"/>
        <v/>
      </c>
      <c r="AOX125" s="3" t="str">
        <f t="shared" si="591"/>
        <v/>
      </c>
      <c r="APC125" s="3" t="str">
        <f t="shared" si="592"/>
        <v/>
      </c>
      <c r="APH125" s="3" t="str">
        <f t="shared" si="593"/>
        <v/>
      </c>
      <c r="APM125" s="3" t="str">
        <f t="shared" si="594"/>
        <v/>
      </c>
      <c r="APR125" s="3" t="str">
        <f t="shared" si="595"/>
        <v/>
      </c>
      <c r="APW125" s="3" t="str">
        <f t="shared" si="596"/>
        <v/>
      </c>
      <c r="AQB125" s="3" t="str">
        <f t="shared" si="597"/>
        <v/>
      </c>
      <c r="AQG125" s="3" t="str">
        <f t="shared" si="598"/>
        <v/>
      </c>
      <c r="AQL125" s="3" t="str">
        <f t="shared" si="599"/>
        <v/>
      </c>
      <c r="AQQ125" s="3" t="str">
        <f t="shared" si="600"/>
        <v/>
      </c>
      <c r="AQV125" s="3" t="str">
        <f t="shared" si="601"/>
        <v/>
      </c>
      <c r="ARA125" s="3" t="str">
        <f t="shared" si="602"/>
        <v/>
      </c>
      <c r="ARF125" s="3" t="str">
        <f t="shared" si="603"/>
        <v/>
      </c>
      <c r="ARK125" s="3" t="str">
        <f t="shared" si="604"/>
        <v/>
      </c>
      <c r="ARP125" s="3" t="str">
        <f t="shared" si="605"/>
        <v/>
      </c>
      <c r="ARU125" s="3" t="str">
        <f t="shared" si="606"/>
        <v/>
      </c>
      <c r="ARZ125" s="3" t="str">
        <f t="shared" si="607"/>
        <v/>
      </c>
      <c r="ASE125" s="3" t="str">
        <f t="shared" si="608"/>
        <v/>
      </c>
      <c r="ASJ125" s="3" t="str">
        <f t="shared" si="609"/>
        <v/>
      </c>
      <c r="ASO125" s="3" t="str">
        <f t="shared" si="610"/>
        <v/>
      </c>
      <c r="AST125" s="3" t="str">
        <f t="shared" si="611"/>
        <v/>
      </c>
      <c r="ASY125" s="3" t="str">
        <f t="shared" si="612"/>
        <v/>
      </c>
      <c r="ATD125" s="3" t="str">
        <f t="shared" si="613"/>
        <v/>
      </c>
      <c r="ATI125" s="3" t="str">
        <f t="shared" si="614"/>
        <v/>
      </c>
      <c r="ATN125" s="3" t="str">
        <f t="shared" si="615"/>
        <v/>
      </c>
      <c r="ATS125" s="3" t="str">
        <f t="shared" si="616"/>
        <v/>
      </c>
      <c r="ATX125" s="3" t="str">
        <f t="shared" si="617"/>
        <v/>
      </c>
      <c r="ATZ125" s="6">
        <v>32324</v>
      </c>
      <c r="AUA125" s="1">
        <v>4.9583000000000004</v>
      </c>
      <c r="AUB125" s="1">
        <v>150000</v>
      </c>
      <c r="AUC125" s="3">
        <f t="shared" si="618"/>
        <v>743745</v>
      </c>
      <c r="AUH125" s="3" t="str">
        <f t="shared" si="619"/>
        <v/>
      </c>
      <c r="AUM125" s="3" t="str">
        <f t="shared" si="620"/>
        <v/>
      </c>
      <c r="AUR125" s="3" t="str">
        <f t="shared" si="621"/>
        <v/>
      </c>
      <c r="AUW125" s="3" t="str">
        <f t="shared" si="622"/>
        <v/>
      </c>
      <c r="AVB125" s="3" t="str">
        <f t="shared" si="623"/>
        <v/>
      </c>
      <c r="AVG125" s="3" t="str">
        <f t="shared" si="624"/>
        <v/>
      </c>
      <c r="AVL125" s="3" t="str">
        <f t="shared" si="625"/>
        <v/>
      </c>
      <c r="AVQ125" s="3" t="str">
        <f t="shared" si="626"/>
        <v/>
      </c>
      <c r="AVV125" s="3" t="str">
        <f t="shared" si="627"/>
        <v/>
      </c>
      <c r="AWA125" s="3" t="str">
        <f t="shared" si="628"/>
        <v/>
      </c>
      <c r="AWF125" s="3" t="str">
        <f t="shared" si="629"/>
        <v/>
      </c>
      <c r="AWK125" s="3" t="str">
        <f t="shared" si="630"/>
        <v/>
      </c>
      <c r="AWP125" s="3" t="str">
        <f t="shared" si="631"/>
        <v/>
      </c>
      <c r="AWU125" s="3" t="str">
        <f t="shared" si="632"/>
        <v/>
      </c>
      <c r="AWZ125" s="3" t="str">
        <f t="shared" si="633"/>
        <v/>
      </c>
      <c r="AXE125" s="3" t="str">
        <f t="shared" si="634"/>
        <v/>
      </c>
      <c r="AXJ125" s="3" t="str">
        <f t="shared" si="635"/>
        <v/>
      </c>
      <c r="AXO125" s="3" t="str">
        <f t="shared" si="636"/>
        <v/>
      </c>
      <c r="AXT125" s="3" t="str">
        <f t="shared" si="637"/>
        <v/>
      </c>
      <c r="AXY125" s="3" t="str">
        <f t="shared" si="638"/>
        <v/>
      </c>
      <c r="AYD125" s="3" t="str">
        <f t="shared" si="639"/>
        <v/>
      </c>
      <c r="AYI125" s="3" t="str">
        <f t="shared" si="640"/>
        <v/>
      </c>
      <c r="AYN125" s="3" t="str">
        <f t="shared" si="641"/>
        <v/>
      </c>
      <c r="AYP125" s="6">
        <v>32324</v>
      </c>
      <c r="AYQ125" s="1">
        <v>7.375</v>
      </c>
      <c r="AYR125" s="1">
        <v>668400</v>
      </c>
      <c r="AYS125" s="3">
        <f t="shared" si="642"/>
        <v>4929450</v>
      </c>
      <c r="AYX125" s="3" t="str">
        <f t="shared" si="643"/>
        <v/>
      </c>
      <c r="AZC125" s="3" t="str">
        <f t="shared" si="644"/>
        <v/>
      </c>
      <c r="AZH125" s="3" t="str">
        <f t="shared" si="645"/>
        <v/>
      </c>
      <c r="AZM125" s="3" t="str">
        <f t="shared" si="646"/>
        <v/>
      </c>
      <c r="AZR125" s="3" t="str">
        <f t="shared" si="647"/>
        <v/>
      </c>
      <c r="AZW125" s="3" t="str">
        <f t="shared" si="648"/>
        <v/>
      </c>
      <c r="BAB125" s="3" t="str">
        <f t="shared" si="649"/>
        <v/>
      </c>
      <c r="BAG125" s="3" t="str">
        <f t="shared" si="650"/>
        <v/>
      </c>
      <c r="BAL125" s="3" t="str">
        <f t="shared" si="651"/>
        <v/>
      </c>
      <c r="BAQ125" s="3" t="str">
        <f t="shared" si="652"/>
        <v/>
      </c>
      <c r="BAV125" s="3" t="str">
        <f t="shared" si="653"/>
        <v/>
      </c>
      <c r="BBA125" s="3" t="str">
        <f t="shared" si="654"/>
        <v/>
      </c>
      <c r="BBF125" s="3" t="str">
        <f t="shared" si="655"/>
        <v/>
      </c>
      <c r="BBK125" s="3" t="str">
        <f t="shared" si="656"/>
        <v/>
      </c>
      <c r="BBP125" s="3" t="str">
        <f t="shared" si="657"/>
        <v/>
      </c>
      <c r="BBU125" s="3" t="str">
        <f t="shared" si="658"/>
        <v/>
      </c>
      <c r="BBZ125" s="3" t="str">
        <f t="shared" si="659"/>
        <v/>
      </c>
      <c r="BCE125" s="3" t="str">
        <f t="shared" si="660"/>
        <v/>
      </c>
      <c r="BCJ125" s="3" t="str">
        <f t="shared" si="661"/>
        <v/>
      </c>
      <c r="BCO125" s="3" t="str">
        <f t="shared" si="662"/>
        <v/>
      </c>
      <c r="BCT125" s="3" t="str">
        <f t="shared" si="663"/>
        <v/>
      </c>
      <c r="BCY125" s="3" t="str">
        <f t="shared" si="664"/>
        <v/>
      </c>
      <c r="BDD125" s="3" t="str">
        <f t="shared" si="665"/>
        <v/>
      </c>
      <c r="BDI125" s="3" t="str">
        <f t="shared" si="666"/>
        <v/>
      </c>
      <c r="BDN125" s="3" t="str">
        <f t="shared" si="667"/>
        <v/>
      </c>
      <c r="BDS125" s="3" t="str">
        <f t="shared" si="668"/>
        <v/>
      </c>
      <c r="BDX125" s="3" t="str">
        <f t="shared" si="669"/>
        <v/>
      </c>
      <c r="BDZ125" s="6">
        <v>32324</v>
      </c>
      <c r="BEA125" s="1">
        <v>7.5625</v>
      </c>
      <c r="BEB125" s="1">
        <v>17125200</v>
      </c>
      <c r="BEC125" s="3">
        <f t="shared" si="670"/>
        <v>129509325</v>
      </c>
      <c r="BEH125" s="3" t="str">
        <f t="shared" si="671"/>
        <v/>
      </c>
      <c r="BEM125" s="3" t="str">
        <f t="shared" si="672"/>
        <v/>
      </c>
      <c r="BER125" s="3" t="str">
        <f t="shared" si="673"/>
        <v/>
      </c>
      <c r="BET125" s="6">
        <v>32324</v>
      </c>
      <c r="BEU125" s="1">
        <v>0.98770000000000002</v>
      </c>
      <c r="BEV125" s="1">
        <v>4163400</v>
      </c>
      <c r="BEW125" s="3">
        <f t="shared" si="674"/>
        <v>4112190.18</v>
      </c>
      <c r="BEY125" s="6">
        <v>32324</v>
      </c>
      <c r="BEZ125" s="1">
        <v>0.77780000000000005</v>
      </c>
      <c r="BFA125" s="1">
        <v>1101600</v>
      </c>
      <c r="BFB125" s="3">
        <f t="shared" si="675"/>
        <v>856824.4800000001</v>
      </c>
      <c r="BFG125" s="3" t="str">
        <f t="shared" si="676"/>
        <v/>
      </c>
      <c r="BFL125" s="3" t="str">
        <f t="shared" si="677"/>
        <v/>
      </c>
      <c r="BFQ125" s="3" t="str">
        <f t="shared" si="678"/>
        <v/>
      </c>
      <c r="BFS125" s="6">
        <v>32324</v>
      </c>
      <c r="BFT125" s="1">
        <v>0.87529999999999997</v>
      </c>
      <c r="BFU125" s="1">
        <v>26295800</v>
      </c>
      <c r="BFV125" s="3">
        <f t="shared" si="679"/>
        <v>23016713.739999998</v>
      </c>
      <c r="BGA125" s="3" t="str">
        <f t="shared" si="680"/>
        <v/>
      </c>
      <c r="BGF125" s="3" t="str">
        <f t="shared" si="681"/>
        <v/>
      </c>
      <c r="BGK125" s="3" t="str">
        <f t="shared" si="682"/>
        <v/>
      </c>
      <c r="BGM125" s="6">
        <v>32324</v>
      </c>
      <c r="BGN125" s="1">
        <v>5.9375</v>
      </c>
      <c r="BGO125" s="1">
        <v>2970200</v>
      </c>
      <c r="BGP125" s="3">
        <f t="shared" si="683"/>
        <v>17635562.5</v>
      </c>
      <c r="BGR125" s="6">
        <v>32324</v>
      </c>
      <c r="BGS125" s="1">
        <v>1.6979</v>
      </c>
      <c r="BGT125" s="1">
        <v>12146400</v>
      </c>
      <c r="BGU125" s="3">
        <f t="shared" si="684"/>
        <v>20623372.559999999</v>
      </c>
      <c r="BGZ125" s="3" t="str">
        <f t="shared" si="685"/>
        <v/>
      </c>
      <c r="BHE125" s="3" t="str">
        <f t="shared" si="686"/>
        <v/>
      </c>
      <c r="BHJ125" s="3" t="str">
        <f t="shared" si="687"/>
        <v/>
      </c>
      <c r="BHO125" s="3" t="str">
        <f t="shared" si="688"/>
        <v/>
      </c>
      <c r="BHQ125" s="6">
        <v>32324</v>
      </c>
      <c r="BHR125" s="1">
        <v>1.56</v>
      </c>
      <c r="BHS125" s="1">
        <v>37647200</v>
      </c>
      <c r="BHT125" s="3">
        <f t="shared" si="689"/>
        <v>58729632</v>
      </c>
      <c r="BHV125" s="6">
        <v>32324</v>
      </c>
      <c r="BHW125" s="1">
        <v>0.88300000000000001</v>
      </c>
      <c r="BHX125" s="1">
        <v>1179361</v>
      </c>
      <c r="BHY125" s="3">
        <f t="shared" si="690"/>
        <v>1041375.763</v>
      </c>
      <c r="BID125" s="3" t="str">
        <f t="shared" si="691"/>
        <v/>
      </c>
      <c r="BII125" s="3" t="str">
        <f t="shared" si="692"/>
        <v/>
      </c>
      <c r="BIN125" s="3" t="str">
        <f t="shared" si="693"/>
        <v/>
      </c>
      <c r="BIP125" s="6">
        <v>32324</v>
      </c>
      <c r="BIQ125" s="1">
        <v>1.1480999999999999</v>
      </c>
      <c r="BIR125" s="1">
        <v>266584500</v>
      </c>
      <c r="BIS125" s="3">
        <f t="shared" si="694"/>
        <v>306065664.44999999</v>
      </c>
      <c r="BIU125" s="6">
        <v>32324</v>
      </c>
      <c r="BIV125" s="1">
        <v>1.6943999999999999</v>
      </c>
      <c r="BIW125" s="1">
        <v>19609166</v>
      </c>
      <c r="BIX125" s="3">
        <f t="shared" si="695"/>
        <v>33225770.870399997</v>
      </c>
      <c r="BJC125" s="3" t="str">
        <f t="shared" si="696"/>
        <v/>
      </c>
      <c r="BJH125" s="3" t="str">
        <f t="shared" si="697"/>
        <v/>
      </c>
      <c r="BJM125" s="3" t="str">
        <f t="shared" si="698"/>
        <v/>
      </c>
      <c r="BJR125" s="3" t="str">
        <f t="shared" si="699"/>
        <v/>
      </c>
      <c r="BJT125" s="6">
        <v>32324</v>
      </c>
      <c r="BJU125" s="1">
        <v>8.25</v>
      </c>
      <c r="BJV125" s="1">
        <v>87094600</v>
      </c>
      <c r="BJW125" s="3">
        <f t="shared" si="700"/>
        <v>718530450</v>
      </c>
      <c r="BKB125" s="3" t="str">
        <f t="shared" si="701"/>
        <v/>
      </c>
      <c r="BKG125" s="3" t="str">
        <f t="shared" si="702"/>
        <v/>
      </c>
      <c r="BKI125" s="6">
        <v>32324</v>
      </c>
      <c r="BKJ125" s="1">
        <v>0.4375</v>
      </c>
      <c r="BKK125" s="1">
        <v>59763200</v>
      </c>
      <c r="BKL125" s="3">
        <f t="shared" si="703"/>
        <v>26146400</v>
      </c>
      <c r="BKQ125" s="3" t="str">
        <f t="shared" si="704"/>
        <v/>
      </c>
      <c r="BKV125" s="3" t="str">
        <f t="shared" si="705"/>
        <v/>
      </c>
      <c r="BKX125" s="6">
        <v>32324</v>
      </c>
      <c r="BKY125" s="1">
        <v>7.2190000000000003</v>
      </c>
      <c r="BKZ125" s="1">
        <v>40854800</v>
      </c>
      <c r="BLA125" s="3">
        <f t="shared" si="706"/>
        <v>294930801.19999999</v>
      </c>
      <c r="BLC125" s="6">
        <v>32324</v>
      </c>
      <c r="BLD125" s="1">
        <v>4.6875</v>
      </c>
      <c r="BLE125" s="1">
        <v>21945200</v>
      </c>
      <c r="BLF125" s="3">
        <f t="shared" si="707"/>
        <v>102868125</v>
      </c>
      <c r="BLK125" s="3" t="str">
        <f t="shared" si="708"/>
        <v/>
      </c>
      <c r="BLP125" s="3" t="str">
        <f t="shared" si="709"/>
        <v/>
      </c>
      <c r="BLU125" s="3" t="str">
        <f t="shared" si="710"/>
        <v/>
      </c>
      <c r="BLZ125" s="3" t="str">
        <f t="shared" si="711"/>
        <v/>
      </c>
      <c r="BME125" s="3" t="str">
        <f t="shared" si="712"/>
        <v/>
      </c>
      <c r="BMJ125" s="3" t="str">
        <f t="shared" si="713"/>
        <v/>
      </c>
      <c r="BML125" s="6">
        <v>32324</v>
      </c>
      <c r="BMM125" s="1">
        <v>0.76849999999999996</v>
      </c>
      <c r="BMN125" s="1">
        <v>24459300</v>
      </c>
      <c r="BMO125" s="3">
        <f t="shared" si="714"/>
        <v>18796972.050000001</v>
      </c>
      <c r="BMQ125" s="6">
        <v>32324</v>
      </c>
      <c r="BMR125" s="1">
        <v>7.6875</v>
      </c>
      <c r="BMS125" s="1">
        <v>13256800</v>
      </c>
      <c r="BMT125" s="3">
        <f t="shared" si="715"/>
        <v>101911650</v>
      </c>
      <c r="BMY125" s="3" t="str">
        <f t="shared" si="716"/>
        <v/>
      </c>
      <c r="BND125" s="3" t="str">
        <f t="shared" si="717"/>
        <v/>
      </c>
      <c r="BNF125" s="6">
        <v>32324</v>
      </c>
      <c r="BNG125" s="1">
        <v>15.625</v>
      </c>
      <c r="BNH125" s="1">
        <v>77755000</v>
      </c>
      <c r="BNI125" s="3">
        <f t="shared" si="718"/>
        <v>1214921875</v>
      </c>
      <c r="BNN125" s="3" t="str">
        <f t="shared" si="719"/>
        <v/>
      </c>
      <c r="BNP125" s="6">
        <v>32324</v>
      </c>
      <c r="BNQ125" s="1">
        <v>1.7778</v>
      </c>
      <c r="BNR125" s="1">
        <v>22717800</v>
      </c>
      <c r="BNS125" s="3">
        <f t="shared" si="720"/>
        <v>40387704.840000004</v>
      </c>
      <c r="BNX125" s="3" t="str">
        <f t="shared" si="721"/>
        <v/>
      </c>
      <c r="BOC125" s="3" t="str">
        <f t="shared" si="722"/>
        <v/>
      </c>
      <c r="BOH125" s="3" t="str">
        <f t="shared" si="723"/>
        <v/>
      </c>
      <c r="BOJ125" s="6">
        <v>32324</v>
      </c>
      <c r="BOK125" s="1">
        <v>2.4691000000000001</v>
      </c>
      <c r="BOL125" s="1">
        <v>374195200</v>
      </c>
      <c r="BOM125" s="3">
        <f t="shared" si="724"/>
        <v>923925368.32000005</v>
      </c>
      <c r="BOR125" s="3" t="str">
        <f t="shared" si="725"/>
        <v/>
      </c>
      <c r="BOW125" s="3" t="str">
        <f t="shared" si="726"/>
        <v/>
      </c>
      <c r="BPB125" s="3" t="str">
        <f t="shared" si="727"/>
        <v/>
      </c>
      <c r="BPG125" s="3" t="str">
        <f t="shared" si="728"/>
        <v/>
      </c>
      <c r="BPI125" s="6">
        <v>32324</v>
      </c>
      <c r="BPJ125" s="1">
        <v>0.15909999999999999</v>
      </c>
      <c r="BPK125" s="1">
        <v>65131594</v>
      </c>
      <c r="BPL125" s="3">
        <f t="shared" si="729"/>
        <v>10362436.6054</v>
      </c>
      <c r="BPQ125" s="3" t="str">
        <f t="shared" si="730"/>
        <v/>
      </c>
      <c r="BPS125" s="6">
        <v>32324</v>
      </c>
      <c r="BPT125" s="1">
        <v>0.53910000000000002</v>
      </c>
      <c r="BPU125" s="1">
        <v>777612800</v>
      </c>
      <c r="BPV125" s="3">
        <f t="shared" si="731"/>
        <v>419211060.48000002</v>
      </c>
      <c r="BQA125" s="3" t="str">
        <f t="shared" si="732"/>
        <v/>
      </c>
      <c r="BQF125" s="3" t="str">
        <f t="shared" si="733"/>
        <v/>
      </c>
      <c r="BQK125" s="3" t="str">
        <f t="shared" si="734"/>
        <v/>
      </c>
      <c r="BQM125" s="6">
        <v>32324</v>
      </c>
      <c r="BQN125" s="1">
        <v>1.2697000000000001</v>
      </c>
      <c r="BQO125" s="1">
        <v>184564365</v>
      </c>
      <c r="BQP125" s="3">
        <f t="shared" si="735"/>
        <v>234341374.2405</v>
      </c>
      <c r="BQU125" s="3" t="str">
        <f t="shared" si="736"/>
        <v/>
      </c>
      <c r="BQZ125" s="3" t="str">
        <f t="shared" si="737"/>
        <v/>
      </c>
      <c r="BRE125" s="3" t="str">
        <f t="shared" si="738"/>
        <v/>
      </c>
      <c r="BRJ125" s="3" t="str">
        <f t="shared" si="739"/>
        <v/>
      </c>
      <c r="BRL125" s="6">
        <v>32324</v>
      </c>
      <c r="BRM125" s="1">
        <v>1.1172</v>
      </c>
      <c r="BRN125" s="1">
        <v>3002355200</v>
      </c>
      <c r="BRO125" s="3">
        <f t="shared" si="740"/>
        <v>3354231229.4400001</v>
      </c>
      <c r="BRQ125" s="6">
        <v>32324</v>
      </c>
      <c r="BRR125" s="1">
        <v>0.24690000000000001</v>
      </c>
      <c r="BRS125" s="1">
        <v>1733383800</v>
      </c>
      <c r="BRT125" s="3">
        <f t="shared" si="741"/>
        <v>427972460.22000003</v>
      </c>
      <c r="BRV125" s="6">
        <v>32324</v>
      </c>
      <c r="BRW125" s="1">
        <v>11.3438</v>
      </c>
      <c r="BRX125" s="1">
        <v>151435200</v>
      </c>
      <c r="BRY125" s="3">
        <f t="shared" si="742"/>
        <v>1717850621.76</v>
      </c>
      <c r="BSD125" s="3" t="str">
        <f t="shared" si="743"/>
        <v/>
      </c>
      <c r="BSF125" s="6">
        <v>32324</v>
      </c>
      <c r="BSG125" s="1">
        <v>1.9792000000000001</v>
      </c>
      <c r="BSH125" s="1">
        <v>98436000</v>
      </c>
      <c r="BSI125" s="3">
        <f t="shared" si="744"/>
        <v>194824531.20000002</v>
      </c>
      <c r="BSN125" s="3" t="str">
        <f t="shared" si="745"/>
        <v/>
      </c>
      <c r="BSS125" s="3" t="str">
        <f t="shared" si="746"/>
        <v/>
      </c>
      <c r="BSU125" s="6">
        <v>32324</v>
      </c>
      <c r="BSV125" s="1">
        <v>1.6562999999999999</v>
      </c>
      <c r="BSW125" s="1">
        <v>2372851600</v>
      </c>
      <c r="BSX125" s="3">
        <f t="shared" si="747"/>
        <v>3930154105.0799999</v>
      </c>
    </row>
    <row r="126" spans="5:1020 1025:1870" x14ac:dyDescent="0.2">
      <c r="E126" s="3" t="str">
        <f t="shared" si="374"/>
        <v/>
      </c>
      <c r="J126" s="3" t="str">
        <f t="shared" si="375"/>
        <v/>
      </c>
      <c r="O126" s="3" t="str">
        <f t="shared" si="376"/>
        <v/>
      </c>
      <c r="T126" s="3" t="str">
        <f t="shared" si="377"/>
        <v/>
      </c>
      <c r="Y126" s="3" t="str">
        <f t="shared" si="378"/>
        <v/>
      </c>
      <c r="AD126" s="3" t="str">
        <f t="shared" si="379"/>
        <v/>
      </c>
      <c r="AI126" s="3" t="str">
        <f t="shared" si="380"/>
        <v/>
      </c>
      <c r="AN126" s="3" t="str">
        <f t="shared" si="381"/>
        <v/>
      </c>
      <c r="AS126" s="3" t="str">
        <f t="shared" si="382"/>
        <v/>
      </c>
      <c r="AX126" s="3" t="str">
        <f t="shared" si="383"/>
        <v/>
      </c>
      <c r="BC126" s="3" t="str">
        <f t="shared" si="384"/>
        <v/>
      </c>
      <c r="BH126" s="3" t="str">
        <f t="shared" si="385"/>
        <v/>
      </c>
      <c r="BM126" s="3" t="str">
        <f t="shared" si="386"/>
        <v/>
      </c>
      <c r="BR126" s="3" t="str">
        <f t="shared" si="387"/>
        <v/>
      </c>
      <c r="BW126" s="3" t="str">
        <f t="shared" si="388"/>
        <v/>
      </c>
      <c r="CB126" s="3" t="str">
        <f t="shared" si="389"/>
        <v/>
      </c>
      <c r="CG126" s="3" t="str">
        <f t="shared" si="390"/>
        <v/>
      </c>
      <c r="CL126" s="3" t="str">
        <f t="shared" si="391"/>
        <v/>
      </c>
      <c r="CQ126" s="3" t="str">
        <f t="shared" si="392"/>
        <v/>
      </c>
      <c r="CV126" s="3" t="str">
        <f t="shared" si="393"/>
        <v/>
      </c>
      <c r="DA126" s="3" t="str">
        <f t="shared" si="394"/>
        <v/>
      </c>
      <c r="DF126" s="3" t="str">
        <f t="shared" si="395"/>
        <v/>
      </c>
      <c r="DK126" s="3" t="str">
        <f t="shared" si="396"/>
        <v/>
      </c>
      <c r="DP126" s="3" t="str">
        <f t="shared" si="397"/>
        <v/>
      </c>
      <c r="DU126" s="3" t="str">
        <f t="shared" si="398"/>
        <v/>
      </c>
      <c r="DZ126" s="3" t="str">
        <f t="shared" si="399"/>
        <v/>
      </c>
      <c r="EE126" s="3" t="str">
        <f t="shared" si="400"/>
        <v/>
      </c>
      <c r="EJ126" s="3" t="str">
        <f t="shared" si="401"/>
        <v/>
      </c>
      <c r="EO126" s="3" t="str">
        <f t="shared" si="402"/>
        <v/>
      </c>
      <c r="ET126" s="3" t="str">
        <f t="shared" si="403"/>
        <v/>
      </c>
      <c r="EY126" s="3" t="str">
        <f t="shared" si="404"/>
        <v/>
      </c>
      <c r="FD126" s="3" t="str">
        <f t="shared" si="405"/>
        <v/>
      </c>
      <c r="FI126" s="3" t="str">
        <f t="shared" si="406"/>
        <v/>
      </c>
      <c r="FN126" s="3" t="str">
        <f t="shared" si="407"/>
        <v/>
      </c>
      <c r="FS126" s="3" t="str">
        <f t="shared" si="408"/>
        <v/>
      </c>
      <c r="FX126" s="3" t="str">
        <f t="shared" si="409"/>
        <v/>
      </c>
      <c r="GC126" s="3" t="str">
        <f t="shared" si="410"/>
        <v/>
      </c>
      <c r="GH126" s="3" t="str">
        <f t="shared" si="411"/>
        <v/>
      </c>
      <c r="GM126" s="3" t="str">
        <f t="shared" si="412"/>
        <v/>
      </c>
      <c r="GR126" s="3" t="str">
        <f t="shared" si="413"/>
        <v/>
      </c>
      <c r="GW126" s="3" t="str">
        <f t="shared" si="414"/>
        <v/>
      </c>
      <c r="HB126" s="3" t="str">
        <f t="shared" si="415"/>
        <v/>
      </c>
      <c r="HG126" s="3" t="str">
        <f t="shared" si="416"/>
        <v/>
      </c>
      <c r="HL126" s="3" t="str">
        <f t="shared" si="417"/>
        <v/>
      </c>
      <c r="HQ126" s="3" t="str">
        <f t="shared" si="418"/>
        <v/>
      </c>
      <c r="HV126" s="3" t="str">
        <f t="shared" si="419"/>
        <v/>
      </c>
      <c r="IA126" s="3" t="str">
        <f t="shared" si="420"/>
        <v/>
      </c>
      <c r="IF126" s="3" t="str">
        <f t="shared" si="421"/>
        <v/>
      </c>
      <c r="IK126" s="3" t="str">
        <f t="shared" si="422"/>
        <v/>
      </c>
      <c r="IP126" s="3" t="str">
        <f t="shared" si="423"/>
        <v/>
      </c>
      <c r="IU126" s="3" t="str">
        <f t="shared" si="424"/>
        <v/>
      </c>
      <c r="IZ126" s="3" t="str">
        <f t="shared" si="425"/>
        <v/>
      </c>
      <c r="JE126" s="3" t="str">
        <f t="shared" si="426"/>
        <v/>
      </c>
      <c r="JJ126" s="3" t="str">
        <f t="shared" si="427"/>
        <v/>
      </c>
      <c r="JO126" s="3" t="str">
        <f t="shared" si="428"/>
        <v/>
      </c>
      <c r="JT126" s="3" t="str">
        <f t="shared" si="429"/>
        <v/>
      </c>
      <c r="JY126" s="3" t="str">
        <f t="shared" si="430"/>
        <v/>
      </c>
      <c r="KD126" s="3" t="str">
        <f t="shared" si="431"/>
        <v/>
      </c>
      <c r="KI126" s="3" t="str">
        <f t="shared" si="432"/>
        <v/>
      </c>
      <c r="KN126" s="3" t="str">
        <f t="shared" si="433"/>
        <v/>
      </c>
      <c r="KS126" s="3" t="str">
        <f t="shared" si="434"/>
        <v/>
      </c>
      <c r="KX126" s="3" t="str">
        <f t="shared" si="435"/>
        <v/>
      </c>
      <c r="LC126" s="3" t="str">
        <f t="shared" si="436"/>
        <v/>
      </c>
      <c r="LH126" s="3" t="str">
        <f t="shared" si="437"/>
        <v/>
      </c>
      <c r="LM126" s="3" t="str">
        <f t="shared" si="438"/>
        <v/>
      </c>
      <c r="LR126" s="3" t="str">
        <f t="shared" si="439"/>
        <v/>
      </c>
      <c r="LW126" s="3" t="str">
        <f t="shared" si="440"/>
        <v/>
      </c>
      <c r="MB126" s="3" t="str">
        <f t="shared" si="441"/>
        <v/>
      </c>
      <c r="MG126" s="3" t="str">
        <f t="shared" si="442"/>
        <v/>
      </c>
      <c r="ML126" s="3" t="str">
        <f t="shared" si="443"/>
        <v/>
      </c>
      <c r="MQ126" s="3" t="str">
        <f t="shared" si="444"/>
        <v/>
      </c>
      <c r="MV126" s="3" t="str">
        <f t="shared" si="445"/>
        <v/>
      </c>
      <c r="NA126" s="3" t="str">
        <f t="shared" si="446"/>
        <v/>
      </c>
      <c r="NF126" s="3" t="str">
        <f t="shared" si="447"/>
        <v/>
      </c>
      <c r="NK126" s="3" t="str">
        <f t="shared" si="448"/>
        <v/>
      </c>
      <c r="NP126" s="3" t="str">
        <f t="shared" si="449"/>
        <v/>
      </c>
      <c r="NU126" s="3" t="str">
        <f t="shared" si="450"/>
        <v/>
      </c>
      <c r="NZ126" s="3" t="str">
        <f t="shared" si="451"/>
        <v/>
      </c>
      <c r="OB126" s="6">
        <v>32233</v>
      </c>
      <c r="OC126" s="1">
        <v>10.5</v>
      </c>
      <c r="OD126" s="1">
        <v>416300</v>
      </c>
      <c r="OE126" s="3">
        <f t="shared" si="452"/>
        <v>4371150</v>
      </c>
      <c r="OJ126" s="3" t="str">
        <f t="shared" si="453"/>
        <v/>
      </c>
      <c r="OO126" s="3" t="str">
        <f t="shared" si="454"/>
        <v/>
      </c>
      <c r="OT126" s="3" t="str">
        <f t="shared" si="455"/>
        <v/>
      </c>
      <c r="OY126" s="3" t="str">
        <f t="shared" si="456"/>
        <v/>
      </c>
      <c r="PD126" s="3" t="str">
        <f t="shared" si="457"/>
        <v/>
      </c>
      <c r="PI126" s="3" t="str">
        <f t="shared" si="458"/>
        <v/>
      </c>
      <c r="PN126" s="3" t="str">
        <f t="shared" si="459"/>
        <v/>
      </c>
      <c r="PS126" s="3" t="str">
        <f t="shared" si="460"/>
        <v/>
      </c>
      <c r="PX126" s="3" t="str">
        <f t="shared" si="461"/>
        <v/>
      </c>
      <c r="QC126" s="3" t="str">
        <f t="shared" si="462"/>
        <v/>
      </c>
      <c r="QE126" s="6">
        <v>32233</v>
      </c>
      <c r="QF126" s="1">
        <v>9.25</v>
      </c>
      <c r="QG126" s="1">
        <v>464000</v>
      </c>
      <c r="QH126" s="3">
        <f t="shared" si="463"/>
        <v>4292000</v>
      </c>
      <c r="QM126" s="3" t="str">
        <f t="shared" si="464"/>
        <v/>
      </c>
      <c r="QR126" s="3" t="str">
        <f t="shared" si="465"/>
        <v/>
      </c>
      <c r="QW126" s="3" t="str">
        <f t="shared" si="466"/>
        <v/>
      </c>
      <c r="RB126" s="3" t="str">
        <f t="shared" si="467"/>
        <v/>
      </c>
      <c r="RG126" s="3" t="str">
        <f t="shared" si="468"/>
        <v/>
      </c>
      <c r="RL126" s="3" t="str">
        <f t="shared" si="469"/>
        <v/>
      </c>
      <c r="RQ126" s="3" t="str">
        <f t="shared" si="470"/>
        <v/>
      </c>
      <c r="RV126" s="3" t="str">
        <f t="shared" si="471"/>
        <v/>
      </c>
      <c r="SA126" s="3" t="str">
        <f t="shared" si="472"/>
        <v/>
      </c>
      <c r="SF126" s="3" t="str">
        <f t="shared" si="473"/>
        <v/>
      </c>
      <c r="SK126" s="3" t="str">
        <f t="shared" si="474"/>
        <v/>
      </c>
      <c r="SP126" s="3" t="str">
        <f t="shared" si="475"/>
        <v/>
      </c>
      <c r="SU126" s="3" t="str">
        <f t="shared" si="476"/>
        <v/>
      </c>
      <c r="SZ126" s="3" t="str">
        <f t="shared" si="477"/>
        <v/>
      </c>
      <c r="TE126" s="3" t="str">
        <f t="shared" si="478"/>
        <v/>
      </c>
      <c r="TJ126" s="3" t="str">
        <f t="shared" si="479"/>
        <v/>
      </c>
      <c r="TO126" s="3" t="str">
        <f t="shared" si="480"/>
        <v/>
      </c>
      <c r="TT126" s="3" t="str">
        <f t="shared" si="481"/>
        <v/>
      </c>
      <c r="TY126" s="3" t="str">
        <f t="shared" si="482"/>
        <v/>
      </c>
      <c r="UD126" s="3" t="str">
        <f t="shared" si="483"/>
        <v/>
      </c>
      <c r="UI126" s="3" t="str">
        <f t="shared" si="484"/>
        <v/>
      </c>
      <c r="UN126" s="3" t="str">
        <f t="shared" si="485"/>
        <v/>
      </c>
      <c r="US126" s="3" t="str">
        <f t="shared" si="486"/>
        <v/>
      </c>
      <c r="UX126" s="3" t="str">
        <f t="shared" si="487"/>
        <v/>
      </c>
      <c r="VC126" s="3" t="str">
        <f t="shared" si="488"/>
        <v/>
      </c>
      <c r="VH126" s="3" t="str">
        <f t="shared" si="489"/>
        <v/>
      </c>
      <c r="VM126" s="3" t="str">
        <f t="shared" si="490"/>
        <v/>
      </c>
      <c r="VO126" s="6"/>
      <c r="VR126" s="3" t="str">
        <f t="shared" si="491"/>
        <v/>
      </c>
      <c r="VW126" s="3" t="str">
        <f t="shared" si="492"/>
        <v/>
      </c>
      <c r="WB126" s="3" t="str">
        <f t="shared" si="493"/>
        <v/>
      </c>
      <c r="WG126" s="3" t="str">
        <f t="shared" si="494"/>
        <v/>
      </c>
      <c r="WL126" s="3" t="str">
        <f t="shared" si="495"/>
        <v/>
      </c>
      <c r="WQ126" s="3" t="str">
        <f t="shared" si="496"/>
        <v/>
      </c>
      <c r="WV126" s="3" t="str">
        <f t="shared" si="497"/>
        <v/>
      </c>
      <c r="XA126" s="3" t="str">
        <f t="shared" si="498"/>
        <v/>
      </c>
      <c r="XF126" s="3" t="str">
        <f t="shared" si="499"/>
        <v/>
      </c>
      <c r="XK126" s="3" t="str">
        <f t="shared" si="500"/>
        <v/>
      </c>
      <c r="XP126" s="3" t="str">
        <f t="shared" si="501"/>
        <v/>
      </c>
      <c r="XU126" s="3" t="str">
        <f t="shared" si="502"/>
        <v/>
      </c>
      <c r="XZ126" s="3" t="str">
        <f t="shared" si="503"/>
        <v/>
      </c>
      <c r="YE126" s="3" t="str">
        <f t="shared" si="504"/>
        <v/>
      </c>
      <c r="YJ126" s="3" t="str">
        <f t="shared" si="505"/>
        <v/>
      </c>
      <c r="YO126" s="3" t="str">
        <f t="shared" si="506"/>
        <v/>
      </c>
      <c r="YT126" s="3" t="str">
        <f t="shared" si="507"/>
        <v/>
      </c>
      <c r="YY126" s="3" t="str">
        <f t="shared" si="508"/>
        <v/>
      </c>
      <c r="ZD126" s="3" t="str">
        <f t="shared" si="509"/>
        <v/>
      </c>
      <c r="ZI126" s="3" t="str">
        <f t="shared" si="510"/>
        <v/>
      </c>
      <c r="ZN126" s="3" t="str">
        <f t="shared" si="511"/>
        <v/>
      </c>
      <c r="ZS126" s="3" t="str">
        <f t="shared" si="512"/>
        <v/>
      </c>
      <c r="ZX126" s="3" t="str">
        <f t="shared" si="513"/>
        <v/>
      </c>
      <c r="AAC126" s="3" t="str">
        <f t="shared" si="514"/>
        <v/>
      </c>
      <c r="AAH126" s="3" t="str">
        <f t="shared" si="515"/>
        <v/>
      </c>
      <c r="AAM126" s="3" t="str">
        <f t="shared" si="516"/>
        <v/>
      </c>
      <c r="AAR126" s="3" t="str">
        <f t="shared" si="517"/>
        <v/>
      </c>
      <c r="AAW126" s="3" t="str">
        <f t="shared" si="518"/>
        <v/>
      </c>
      <c r="ABB126" s="3" t="str">
        <f t="shared" si="519"/>
        <v/>
      </c>
      <c r="ABG126" s="3" t="str">
        <f t="shared" si="520"/>
        <v/>
      </c>
      <c r="ABL126" s="3" t="str">
        <f t="shared" si="521"/>
        <v/>
      </c>
      <c r="ABQ126" s="3" t="str">
        <f t="shared" si="522"/>
        <v/>
      </c>
      <c r="ABV126" s="3" t="str">
        <f t="shared" si="523"/>
        <v/>
      </c>
      <c r="ACA126" s="3" t="str">
        <f t="shared" si="524"/>
        <v/>
      </c>
      <c r="ACF126" s="3" t="str">
        <f t="shared" si="525"/>
        <v/>
      </c>
      <c r="ACK126" s="3" t="str">
        <f t="shared" si="526"/>
        <v/>
      </c>
      <c r="ACP126" s="3" t="str">
        <f t="shared" si="527"/>
        <v/>
      </c>
      <c r="ACU126" s="3" t="str">
        <f t="shared" si="528"/>
        <v/>
      </c>
      <c r="ACZ126" s="3" t="str">
        <f t="shared" si="529"/>
        <v/>
      </c>
      <c r="ADB126" s="6">
        <v>32233</v>
      </c>
      <c r="ADC126" s="1">
        <v>13.75</v>
      </c>
      <c r="ADD126" s="1">
        <v>2944600</v>
      </c>
      <c r="ADE126" s="3">
        <f t="shared" si="530"/>
        <v>40488250</v>
      </c>
      <c r="ADJ126" s="3" t="str">
        <f t="shared" si="531"/>
        <v/>
      </c>
      <c r="ADO126" s="3" t="str">
        <f t="shared" si="532"/>
        <v/>
      </c>
      <c r="ADT126" s="3" t="str">
        <f t="shared" si="533"/>
        <v/>
      </c>
      <c r="ADY126" s="3" t="str">
        <f t="shared" si="534"/>
        <v/>
      </c>
      <c r="AED126" s="3" t="str">
        <f t="shared" si="535"/>
        <v/>
      </c>
      <c r="AEI126" s="3" t="str">
        <f t="shared" si="536"/>
        <v/>
      </c>
      <c r="AEN126" s="3" t="str">
        <f t="shared" si="537"/>
        <v/>
      </c>
      <c r="AES126" s="3" t="str">
        <f t="shared" si="538"/>
        <v/>
      </c>
      <c r="AEX126" s="3" t="str">
        <f t="shared" si="539"/>
        <v/>
      </c>
      <c r="AFC126" s="3" t="str">
        <f t="shared" si="540"/>
        <v/>
      </c>
      <c r="AFH126" s="3" t="str">
        <f t="shared" si="541"/>
        <v/>
      </c>
      <c r="AFM126" s="3" t="str">
        <f t="shared" si="542"/>
        <v/>
      </c>
      <c r="AFR126" s="3" t="str">
        <f t="shared" si="543"/>
        <v/>
      </c>
      <c r="AFW126" s="3" t="str">
        <f t="shared" si="544"/>
        <v/>
      </c>
      <c r="AGB126" s="3" t="str">
        <f t="shared" si="545"/>
        <v/>
      </c>
      <c r="AGG126" s="3" t="str">
        <f t="shared" si="546"/>
        <v/>
      </c>
      <c r="AGL126" s="3" t="str">
        <f t="shared" si="547"/>
        <v/>
      </c>
      <c r="AGQ126" s="3" t="str">
        <f t="shared" si="548"/>
        <v/>
      </c>
      <c r="AGV126" s="3" t="str">
        <f t="shared" si="549"/>
        <v/>
      </c>
      <c r="AHA126" s="3" t="str">
        <f t="shared" si="550"/>
        <v/>
      </c>
      <c r="AHF126" s="3" t="str">
        <f t="shared" si="551"/>
        <v/>
      </c>
      <c r="AHK126" s="3" t="str">
        <f t="shared" si="552"/>
        <v/>
      </c>
      <c r="AHP126" s="3" t="str">
        <f t="shared" si="553"/>
        <v/>
      </c>
      <c r="AHU126" s="3" t="str">
        <f t="shared" si="554"/>
        <v/>
      </c>
      <c r="AHZ126" s="3" t="str">
        <f t="shared" si="555"/>
        <v/>
      </c>
      <c r="AIE126" s="3" t="str">
        <f t="shared" si="556"/>
        <v/>
      </c>
      <c r="AIJ126" s="3" t="str">
        <f t="shared" si="557"/>
        <v/>
      </c>
      <c r="AIO126" s="3" t="str">
        <f t="shared" si="558"/>
        <v/>
      </c>
      <c r="AIT126" s="3" t="str">
        <f t="shared" si="559"/>
        <v/>
      </c>
      <c r="AIY126" s="3" t="str">
        <f t="shared" si="560"/>
        <v/>
      </c>
      <c r="AJD126" s="3" t="str">
        <f t="shared" si="561"/>
        <v/>
      </c>
      <c r="AJI126" s="3" t="str">
        <f t="shared" si="562"/>
        <v/>
      </c>
      <c r="AJN126" s="3" t="str">
        <f t="shared" si="563"/>
        <v/>
      </c>
      <c r="AJS126" s="3" t="str">
        <f t="shared" si="564"/>
        <v/>
      </c>
      <c r="AJX126" s="3" t="str">
        <f t="shared" si="565"/>
        <v/>
      </c>
      <c r="AKC126" s="3" t="str">
        <f t="shared" si="566"/>
        <v/>
      </c>
      <c r="AKH126" s="3" t="str">
        <f t="shared" si="567"/>
        <v/>
      </c>
      <c r="AKM126" s="3" t="str">
        <f t="shared" si="568"/>
        <v/>
      </c>
      <c r="AKR126" s="3" t="str">
        <f t="shared" si="569"/>
        <v/>
      </c>
      <c r="AKW126" s="3" t="str">
        <f t="shared" si="570"/>
        <v/>
      </c>
      <c r="ALB126" s="3" t="str">
        <f t="shared" si="571"/>
        <v/>
      </c>
      <c r="ALG126" s="3" t="str">
        <f t="shared" si="572"/>
        <v/>
      </c>
      <c r="ALL126" s="3" t="str">
        <f t="shared" si="573"/>
        <v/>
      </c>
      <c r="ALQ126" s="3" t="str">
        <f t="shared" si="574"/>
        <v/>
      </c>
      <c r="ALV126" s="3" t="str">
        <f t="shared" si="575"/>
        <v/>
      </c>
      <c r="AMA126" s="3" t="str">
        <f t="shared" si="576"/>
        <v/>
      </c>
      <c r="AMF126" s="3" t="str">
        <f t="shared" si="577"/>
        <v/>
      </c>
      <c r="AMK126" s="3" t="str">
        <f t="shared" si="578"/>
        <v/>
      </c>
      <c r="AMP126" s="3" t="str">
        <f t="shared" si="579"/>
        <v/>
      </c>
      <c r="AMU126" s="3" t="str">
        <f t="shared" si="580"/>
        <v/>
      </c>
      <c r="AMZ126" s="3" t="str">
        <f t="shared" si="581"/>
        <v/>
      </c>
      <c r="ANB126" s="6">
        <v>32233</v>
      </c>
      <c r="ANC126" s="1">
        <v>2.75</v>
      </c>
      <c r="AND126" s="1">
        <v>30900</v>
      </c>
      <c r="ANE126" s="3">
        <f t="shared" si="582"/>
        <v>84975</v>
      </c>
      <c r="ANJ126" s="3" t="str">
        <f t="shared" si="583"/>
        <v/>
      </c>
      <c r="ANO126" s="3" t="str">
        <f t="shared" si="584"/>
        <v/>
      </c>
      <c r="ANT126" s="3" t="str">
        <f t="shared" si="585"/>
        <v/>
      </c>
      <c r="ANY126" s="3" t="str">
        <f t="shared" si="586"/>
        <v/>
      </c>
      <c r="AOD126" s="3" t="str">
        <f t="shared" si="587"/>
        <v/>
      </c>
      <c r="AOI126" s="3" t="str">
        <f t="shared" si="588"/>
        <v/>
      </c>
      <c r="AOK126" s="6">
        <v>32233</v>
      </c>
      <c r="AOL126" s="1">
        <v>550</v>
      </c>
      <c r="AOM126" s="1">
        <v>21971</v>
      </c>
      <c r="AON126" s="3">
        <f t="shared" si="589"/>
        <v>12084050</v>
      </c>
      <c r="AOS126" s="3" t="str">
        <f t="shared" si="590"/>
        <v/>
      </c>
      <c r="AOX126" s="3" t="str">
        <f t="shared" si="591"/>
        <v/>
      </c>
      <c r="APC126" s="3" t="str">
        <f t="shared" si="592"/>
        <v/>
      </c>
      <c r="APH126" s="3" t="str">
        <f t="shared" si="593"/>
        <v/>
      </c>
      <c r="APM126" s="3" t="str">
        <f t="shared" si="594"/>
        <v/>
      </c>
      <c r="APR126" s="3" t="str">
        <f t="shared" si="595"/>
        <v/>
      </c>
      <c r="APW126" s="3" t="str">
        <f t="shared" si="596"/>
        <v/>
      </c>
      <c r="AQB126" s="3" t="str">
        <f t="shared" si="597"/>
        <v/>
      </c>
      <c r="AQG126" s="3" t="str">
        <f t="shared" si="598"/>
        <v/>
      </c>
      <c r="AQL126" s="3" t="str">
        <f t="shared" si="599"/>
        <v/>
      </c>
      <c r="AQQ126" s="3" t="str">
        <f t="shared" si="600"/>
        <v/>
      </c>
      <c r="AQV126" s="3" t="str">
        <f t="shared" si="601"/>
        <v/>
      </c>
      <c r="ARA126" s="3" t="str">
        <f t="shared" si="602"/>
        <v/>
      </c>
      <c r="ARF126" s="3" t="str">
        <f t="shared" si="603"/>
        <v/>
      </c>
      <c r="ARK126" s="3" t="str">
        <f t="shared" si="604"/>
        <v/>
      </c>
      <c r="ARP126" s="3" t="str">
        <f t="shared" si="605"/>
        <v/>
      </c>
      <c r="ARU126" s="3" t="str">
        <f t="shared" si="606"/>
        <v/>
      </c>
      <c r="ARZ126" s="3" t="str">
        <f t="shared" si="607"/>
        <v/>
      </c>
      <c r="ASE126" s="3" t="str">
        <f t="shared" si="608"/>
        <v/>
      </c>
      <c r="ASJ126" s="3" t="str">
        <f t="shared" si="609"/>
        <v/>
      </c>
      <c r="ASO126" s="3" t="str">
        <f t="shared" si="610"/>
        <v/>
      </c>
      <c r="AST126" s="3" t="str">
        <f t="shared" si="611"/>
        <v/>
      </c>
      <c r="ASY126" s="3" t="str">
        <f t="shared" si="612"/>
        <v/>
      </c>
      <c r="ATD126" s="3" t="str">
        <f t="shared" si="613"/>
        <v/>
      </c>
      <c r="ATI126" s="3" t="str">
        <f t="shared" si="614"/>
        <v/>
      </c>
      <c r="ATN126" s="3" t="str">
        <f t="shared" si="615"/>
        <v/>
      </c>
      <c r="ATS126" s="3" t="str">
        <f t="shared" si="616"/>
        <v/>
      </c>
      <c r="ATX126" s="3" t="str">
        <f t="shared" si="617"/>
        <v/>
      </c>
      <c r="ATZ126" s="6">
        <v>32233</v>
      </c>
      <c r="AUA126" s="1">
        <v>4.9375</v>
      </c>
      <c r="AUB126" s="1">
        <v>225000</v>
      </c>
      <c r="AUC126" s="3">
        <f t="shared" si="618"/>
        <v>1110937.5</v>
      </c>
      <c r="AUH126" s="3" t="str">
        <f t="shared" si="619"/>
        <v/>
      </c>
      <c r="AUM126" s="3" t="str">
        <f t="shared" si="620"/>
        <v/>
      </c>
      <c r="AUR126" s="3" t="str">
        <f t="shared" si="621"/>
        <v/>
      </c>
      <c r="AUW126" s="3" t="str">
        <f t="shared" si="622"/>
        <v/>
      </c>
      <c r="AVB126" s="3" t="str">
        <f t="shared" si="623"/>
        <v/>
      </c>
      <c r="AVG126" s="3" t="str">
        <f t="shared" si="624"/>
        <v/>
      </c>
      <c r="AVL126" s="3" t="str">
        <f t="shared" si="625"/>
        <v/>
      </c>
      <c r="AVQ126" s="3" t="str">
        <f t="shared" si="626"/>
        <v/>
      </c>
      <c r="AVV126" s="3" t="str">
        <f t="shared" si="627"/>
        <v/>
      </c>
      <c r="AWA126" s="3" t="str">
        <f t="shared" si="628"/>
        <v/>
      </c>
      <c r="AWF126" s="3" t="str">
        <f t="shared" si="629"/>
        <v/>
      </c>
      <c r="AWK126" s="3" t="str">
        <f t="shared" si="630"/>
        <v/>
      </c>
      <c r="AWP126" s="3" t="str">
        <f t="shared" si="631"/>
        <v/>
      </c>
      <c r="AWU126" s="3" t="str">
        <f t="shared" si="632"/>
        <v/>
      </c>
      <c r="AWZ126" s="3" t="str">
        <f t="shared" si="633"/>
        <v/>
      </c>
      <c r="AXE126" s="3" t="str">
        <f t="shared" si="634"/>
        <v/>
      </c>
      <c r="AXJ126" s="3" t="str">
        <f t="shared" si="635"/>
        <v/>
      </c>
      <c r="AXO126" s="3" t="str">
        <f t="shared" si="636"/>
        <v/>
      </c>
      <c r="AXT126" s="3" t="str">
        <f t="shared" si="637"/>
        <v/>
      </c>
      <c r="AXY126" s="3" t="str">
        <f t="shared" si="638"/>
        <v/>
      </c>
      <c r="AYD126" s="3" t="str">
        <f t="shared" si="639"/>
        <v/>
      </c>
      <c r="AYI126" s="3" t="str">
        <f t="shared" si="640"/>
        <v/>
      </c>
      <c r="AYN126" s="3" t="str">
        <f t="shared" si="641"/>
        <v/>
      </c>
      <c r="AYP126" s="6">
        <v>32233</v>
      </c>
      <c r="AYQ126" s="1">
        <v>7.6875</v>
      </c>
      <c r="AYR126" s="1">
        <v>602000</v>
      </c>
      <c r="AYS126" s="3">
        <f t="shared" si="642"/>
        <v>4627875</v>
      </c>
      <c r="AYX126" s="3" t="str">
        <f t="shared" si="643"/>
        <v/>
      </c>
      <c r="AZC126" s="3" t="str">
        <f t="shared" si="644"/>
        <v/>
      </c>
      <c r="AZH126" s="3" t="str">
        <f t="shared" si="645"/>
        <v/>
      </c>
      <c r="AZM126" s="3" t="str">
        <f t="shared" si="646"/>
        <v/>
      </c>
      <c r="AZR126" s="3" t="str">
        <f t="shared" si="647"/>
        <v/>
      </c>
      <c r="AZW126" s="3" t="str">
        <f t="shared" si="648"/>
        <v/>
      </c>
      <c r="BAB126" s="3" t="str">
        <f t="shared" si="649"/>
        <v/>
      </c>
      <c r="BAG126" s="3" t="str">
        <f t="shared" si="650"/>
        <v/>
      </c>
      <c r="BAL126" s="3" t="str">
        <f t="shared" si="651"/>
        <v/>
      </c>
      <c r="BAQ126" s="3" t="str">
        <f t="shared" si="652"/>
        <v/>
      </c>
      <c r="BAV126" s="3" t="str">
        <f t="shared" si="653"/>
        <v/>
      </c>
      <c r="BBA126" s="3" t="str">
        <f t="shared" si="654"/>
        <v/>
      </c>
      <c r="BBF126" s="3" t="str">
        <f t="shared" si="655"/>
        <v/>
      </c>
      <c r="BBK126" s="3" t="str">
        <f t="shared" si="656"/>
        <v/>
      </c>
      <c r="BBP126" s="3" t="str">
        <f t="shared" si="657"/>
        <v/>
      </c>
      <c r="BBU126" s="3" t="str">
        <f t="shared" si="658"/>
        <v/>
      </c>
      <c r="BBZ126" s="3" t="str">
        <f t="shared" si="659"/>
        <v/>
      </c>
      <c r="BCE126" s="3" t="str">
        <f t="shared" si="660"/>
        <v/>
      </c>
      <c r="BCJ126" s="3" t="str">
        <f t="shared" si="661"/>
        <v/>
      </c>
      <c r="BCO126" s="3" t="str">
        <f t="shared" si="662"/>
        <v/>
      </c>
      <c r="BCT126" s="3" t="str">
        <f t="shared" si="663"/>
        <v/>
      </c>
      <c r="BCY126" s="3" t="str">
        <f t="shared" si="664"/>
        <v/>
      </c>
      <c r="BDD126" s="3" t="str">
        <f t="shared" si="665"/>
        <v/>
      </c>
      <c r="BDI126" s="3" t="str">
        <f t="shared" si="666"/>
        <v/>
      </c>
      <c r="BDN126" s="3" t="str">
        <f t="shared" si="667"/>
        <v/>
      </c>
      <c r="BDS126" s="3" t="str">
        <f t="shared" si="668"/>
        <v/>
      </c>
      <c r="BDX126" s="3" t="str">
        <f t="shared" si="669"/>
        <v/>
      </c>
      <c r="BDZ126" s="6">
        <v>32233</v>
      </c>
      <c r="BEA126" s="1">
        <v>6.75</v>
      </c>
      <c r="BEB126" s="1">
        <v>19598000</v>
      </c>
      <c r="BEC126" s="3">
        <f t="shared" si="670"/>
        <v>132286500</v>
      </c>
      <c r="BEH126" s="3" t="str">
        <f t="shared" si="671"/>
        <v/>
      </c>
      <c r="BEM126" s="3" t="str">
        <f t="shared" si="672"/>
        <v/>
      </c>
      <c r="BER126" s="3" t="str">
        <f t="shared" si="673"/>
        <v/>
      </c>
      <c r="BET126" s="6">
        <v>32233</v>
      </c>
      <c r="BEU126" s="1">
        <v>0.98770000000000002</v>
      </c>
      <c r="BEV126" s="1">
        <v>3728025</v>
      </c>
      <c r="BEW126" s="3">
        <f t="shared" si="674"/>
        <v>3682170.2925</v>
      </c>
      <c r="BEY126" s="6">
        <v>32233</v>
      </c>
      <c r="BEZ126" s="1">
        <v>0.92589999999999995</v>
      </c>
      <c r="BFA126" s="1">
        <v>2435400</v>
      </c>
      <c r="BFB126" s="3">
        <f t="shared" si="675"/>
        <v>2254936.86</v>
      </c>
      <c r="BFG126" s="3" t="str">
        <f t="shared" si="676"/>
        <v/>
      </c>
      <c r="BFL126" s="3" t="str">
        <f t="shared" si="677"/>
        <v/>
      </c>
      <c r="BFQ126" s="3" t="str">
        <f t="shared" si="678"/>
        <v/>
      </c>
      <c r="BFS126" s="6">
        <v>32233</v>
      </c>
      <c r="BFT126" s="1">
        <v>0.88519999999999999</v>
      </c>
      <c r="BFU126" s="1">
        <v>22124600</v>
      </c>
      <c r="BFV126" s="3">
        <f t="shared" si="679"/>
        <v>19584695.919999998</v>
      </c>
      <c r="BGA126" s="3" t="str">
        <f t="shared" si="680"/>
        <v/>
      </c>
      <c r="BGF126" s="3" t="str">
        <f t="shared" si="681"/>
        <v/>
      </c>
      <c r="BGK126" s="3" t="str">
        <f t="shared" si="682"/>
        <v/>
      </c>
      <c r="BGM126" s="6">
        <v>32233</v>
      </c>
      <c r="BGN126" s="1">
        <v>6.4375</v>
      </c>
      <c r="BGO126" s="1">
        <v>2925200</v>
      </c>
      <c r="BGP126" s="3">
        <f t="shared" si="683"/>
        <v>18830975</v>
      </c>
      <c r="BGR126" s="6">
        <v>32233</v>
      </c>
      <c r="BGS126" s="1">
        <v>1.6870000000000001</v>
      </c>
      <c r="BGT126" s="1">
        <v>19531800</v>
      </c>
      <c r="BGU126" s="3">
        <f t="shared" si="684"/>
        <v>32950146.600000001</v>
      </c>
      <c r="BGZ126" s="3" t="str">
        <f t="shared" si="685"/>
        <v/>
      </c>
      <c r="BHE126" s="3" t="str">
        <f t="shared" si="686"/>
        <v/>
      </c>
      <c r="BHJ126" s="3" t="str">
        <f t="shared" si="687"/>
        <v/>
      </c>
      <c r="BHO126" s="3" t="str">
        <f t="shared" si="688"/>
        <v/>
      </c>
      <c r="BHQ126" s="6">
        <v>32233</v>
      </c>
      <c r="BHR126" s="1">
        <v>1.3263</v>
      </c>
      <c r="BHS126" s="1">
        <v>50340000</v>
      </c>
      <c r="BHT126" s="3">
        <f t="shared" si="689"/>
        <v>66765942</v>
      </c>
      <c r="BHV126" s="6">
        <v>32233</v>
      </c>
      <c r="BHW126" s="1">
        <v>0.68600000000000005</v>
      </c>
      <c r="BHX126" s="1">
        <v>667459</v>
      </c>
      <c r="BHY126" s="3">
        <f t="shared" si="690"/>
        <v>457876.87400000001</v>
      </c>
      <c r="BID126" s="3" t="str">
        <f t="shared" si="691"/>
        <v/>
      </c>
      <c r="BII126" s="3" t="str">
        <f t="shared" si="692"/>
        <v/>
      </c>
      <c r="BIN126" s="3" t="str">
        <f t="shared" si="693"/>
        <v/>
      </c>
      <c r="BIP126" s="6">
        <v>32233</v>
      </c>
      <c r="BIQ126" s="1">
        <v>0.77310000000000001</v>
      </c>
      <c r="BIR126" s="1">
        <v>276107400</v>
      </c>
      <c r="BIS126" s="3">
        <f t="shared" si="694"/>
        <v>213458630.94</v>
      </c>
      <c r="BIU126" s="6">
        <v>32233</v>
      </c>
      <c r="BIV126" s="1">
        <v>1.5347</v>
      </c>
      <c r="BIW126" s="1">
        <v>17184647</v>
      </c>
      <c r="BIX126" s="3">
        <f t="shared" si="695"/>
        <v>26373277.7509</v>
      </c>
      <c r="BJC126" s="3" t="str">
        <f t="shared" si="696"/>
        <v/>
      </c>
      <c r="BJH126" s="3" t="str">
        <f t="shared" si="697"/>
        <v/>
      </c>
      <c r="BJM126" s="3" t="str">
        <f t="shared" si="698"/>
        <v/>
      </c>
      <c r="BJR126" s="3" t="str">
        <f t="shared" si="699"/>
        <v/>
      </c>
      <c r="BJT126" s="6">
        <v>32233</v>
      </c>
      <c r="BJU126" s="1">
        <v>5.5</v>
      </c>
      <c r="BJV126" s="1">
        <v>56599400</v>
      </c>
      <c r="BJW126" s="3">
        <f t="shared" si="700"/>
        <v>311296700</v>
      </c>
      <c r="BKB126" s="3" t="str">
        <f t="shared" si="701"/>
        <v/>
      </c>
      <c r="BKG126" s="3" t="str">
        <f t="shared" si="702"/>
        <v/>
      </c>
      <c r="BKI126" s="6">
        <v>32233</v>
      </c>
      <c r="BKJ126" s="1">
        <v>0.375</v>
      </c>
      <c r="BKK126" s="1">
        <v>44137600</v>
      </c>
      <c r="BKL126" s="3">
        <f t="shared" si="703"/>
        <v>16551600</v>
      </c>
      <c r="BKQ126" s="3" t="str">
        <f t="shared" si="704"/>
        <v/>
      </c>
      <c r="BKV126" s="3" t="str">
        <f t="shared" si="705"/>
        <v/>
      </c>
      <c r="BKX126" s="6">
        <v>32233</v>
      </c>
      <c r="BKY126" s="1">
        <v>7.8440000000000003</v>
      </c>
      <c r="BKZ126" s="1">
        <v>35268400</v>
      </c>
      <c r="BLA126" s="3">
        <f t="shared" si="706"/>
        <v>276645329.60000002</v>
      </c>
      <c r="BLC126" s="6">
        <v>32233</v>
      </c>
      <c r="BLD126" s="1">
        <v>4.5625</v>
      </c>
      <c r="BLE126" s="1">
        <v>24930000</v>
      </c>
      <c r="BLF126" s="3">
        <f t="shared" si="707"/>
        <v>113743125</v>
      </c>
      <c r="BLK126" s="3" t="str">
        <f t="shared" si="708"/>
        <v/>
      </c>
      <c r="BLP126" s="3" t="str">
        <f t="shared" si="709"/>
        <v/>
      </c>
      <c r="BLU126" s="3" t="str">
        <f t="shared" si="710"/>
        <v/>
      </c>
      <c r="BLZ126" s="3" t="str">
        <f t="shared" si="711"/>
        <v/>
      </c>
      <c r="BME126" s="3" t="str">
        <f t="shared" si="712"/>
        <v/>
      </c>
      <c r="BMJ126" s="3" t="str">
        <f t="shared" si="713"/>
        <v/>
      </c>
      <c r="BML126" s="6">
        <v>32233</v>
      </c>
      <c r="BMM126" s="1">
        <v>0.65280000000000005</v>
      </c>
      <c r="BMN126" s="1">
        <v>35326800</v>
      </c>
      <c r="BMO126" s="3">
        <f t="shared" si="714"/>
        <v>23061335.040000003</v>
      </c>
      <c r="BMQ126" s="6">
        <v>32233</v>
      </c>
      <c r="BMR126" s="1">
        <v>7.4375</v>
      </c>
      <c r="BMS126" s="1">
        <v>31775600</v>
      </c>
      <c r="BMT126" s="3">
        <f t="shared" si="715"/>
        <v>236331025</v>
      </c>
      <c r="BMY126" s="3" t="str">
        <f t="shared" si="716"/>
        <v/>
      </c>
      <c r="BND126" s="3" t="str">
        <f t="shared" si="717"/>
        <v/>
      </c>
      <c r="BNF126" s="6">
        <v>32233</v>
      </c>
      <c r="BNG126" s="1">
        <v>16</v>
      </c>
      <c r="BNH126" s="1">
        <v>42975100</v>
      </c>
      <c r="BNI126" s="3">
        <f t="shared" si="718"/>
        <v>687601600</v>
      </c>
      <c r="BNN126" s="3" t="str">
        <f t="shared" si="719"/>
        <v/>
      </c>
      <c r="BNP126" s="6">
        <v>32233</v>
      </c>
      <c r="BNQ126" s="1">
        <v>1.4722</v>
      </c>
      <c r="BNR126" s="1">
        <v>10285650</v>
      </c>
      <c r="BNS126" s="3">
        <f t="shared" si="720"/>
        <v>15142533.93</v>
      </c>
      <c r="BNX126" s="3" t="str">
        <f t="shared" si="721"/>
        <v/>
      </c>
      <c r="BOC126" s="3" t="str">
        <f t="shared" si="722"/>
        <v/>
      </c>
      <c r="BOH126" s="3" t="str">
        <f t="shared" si="723"/>
        <v/>
      </c>
      <c r="BOJ126" s="6">
        <v>32233</v>
      </c>
      <c r="BOK126" s="1">
        <v>2.6905000000000001</v>
      </c>
      <c r="BOL126" s="1">
        <v>349165600</v>
      </c>
      <c r="BOM126" s="3">
        <f t="shared" si="724"/>
        <v>939430046.80000007</v>
      </c>
      <c r="BOR126" s="3" t="str">
        <f t="shared" si="725"/>
        <v/>
      </c>
      <c r="BOW126" s="3" t="str">
        <f t="shared" si="726"/>
        <v/>
      </c>
      <c r="BPB126" s="3" t="str">
        <f t="shared" si="727"/>
        <v/>
      </c>
      <c r="BPG126" s="3" t="str">
        <f t="shared" si="728"/>
        <v/>
      </c>
      <c r="BPI126" s="6">
        <v>32233</v>
      </c>
      <c r="BPJ126" s="1">
        <v>0.16189999999999999</v>
      </c>
      <c r="BPK126" s="1">
        <v>183311606</v>
      </c>
      <c r="BPL126" s="3">
        <f t="shared" si="729"/>
        <v>29678149.011399999</v>
      </c>
      <c r="BPQ126" s="3" t="str">
        <f t="shared" si="730"/>
        <v/>
      </c>
      <c r="BPS126" s="6">
        <v>32233</v>
      </c>
      <c r="BPT126" s="1">
        <v>0.39839999999999998</v>
      </c>
      <c r="BPU126" s="1">
        <v>869945600</v>
      </c>
      <c r="BPV126" s="3">
        <f t="shared" si="731"/>
        <v>346586327.03999996</v>
      </c>
      <c r="BQA126" s="3" t="str">
        <f t="shared" si="732"/>
        <v/>
      </c>
      <c r="BQF126" s="3" t="str">
        <f t="shared" si="733"/>
        <v/>
      </c>
      <c r="BQK126" s="3" t="str">
        <f t="shared" si="734"/>
        <v/>
      </c>
      <c r="BQM126" s="6">
        <v>32233</v>
      </c>
      <c r="BQN126" s="1">
        <v>0.96909999999999996</v>
      </c>
      <c r="BQO126" s="1">
        <v>265526953</v>
      </c>
      <c r="BQP126" s="3">
        <f t="shared" si="735"/>
        <v>257322170.1523</v>
      </c>
      <c r="BQU126" s="3" t="str">
        <f t="shared" si="736"/>
        <v/>
      </c>
      <c r="BQZ126" s="3" t="str">
        <f t="shared" si="737"/>
        <v/>
      </c>
      <c r="BRE126" s="3" t="str">
        <f t="shared" si="738"/>
        <v/>
      </c>
      <c r="BRJ126" s="3" t="str">
        <f t="shared" si="739"/>
        <v/>
      </c>
      <c r="BRL126" s="6">
        <v>32233</v>
      </c>
      <c r="BRM126" s="1">
        <v>0.90229999999999999</v>
      </c>
      <c r="BRN126" s="1">
        <v>3905856000</v>
      </c>
      <c r="BRO126" s="3">
        <f t="shared" si="740"/>
        <v>3524253868.8000002</v>
      </c>
      <c r="BRQ126" s="6">
        <v>32233</v>
      </c>
      <c r="BRR126" s="1">
        <v>0.19750000000000001</v>
      </c>
      <c r="BRS126" s="1">
        <v>2109701700</v>
      </c>
      <c r="BRT126" s="3">
        <f t="shared" si="741"/>
        <v>416666085.75</v>
      </c>
      <c r="BRV126" s="6">
        <v>32233</v>
      </c>
      <c r="BRW126" s="1">
        <v>11.625</v>
      </c>
      <c r="BRX126" s="1">
        <v>134826000</v>
      </c>
      <c r="BRY126" s="3">
        <f t="shared" si="742"/>
        <v>1567352250</v>
      </c>
      <c r="BSD126" s="3" t="str">
        <f t="shared" si="743"/>
        <v/>
      </c>
      <c r="BSF126" s="6">
        <v>32233</v>
      </c>
      <c r="BSG126" s="1">
        <v>1.7604</v>
      </c>
      <c r="BSH126" s="1">
        <v>114948000</v>
      </c>
      <c r="BSI126" s="3">
        <f t="shared" si="744"/>
        <v>202354459.19999999</v>
      </c>
      <c r="BSN126" s="3" t="str">
        <f t="shared" si="745"/>
        <v/>
      </c>
      <c r="BSS126" s="3" t="str">
        <f t="shared" si="746"/>
        <v/>
      </c>
      <c r="BSU126" s="6">
        <v>32233</v>
      </c>
      <c r="BSV126" s="1">
        <v>1.4285999999999999</v>
      </c>
      <c r="BSW126" s="1">
        <v>3625767600</v>
      </c>
      <c r="BSX126" s="3">
        <f t="shared" si="747"/>
        <v>5179771593.3599997</v>
      </c>
    </row>
    <row r="127" spans="5:1020 1025:1870" x14ac:dyDescent="0.2">
      <c r="E127" s="3" t="str">
        <f t="shared" si="374"/>
        <v/>
      </c>
      <c r="J127" s="3" t="str">
        <f t="shared" si="375"/>
        <v/>
      </c>
      <c r="O127" s="3" t="str">
        <f t="shared" si="376"/>
        <v/>
      </c>
      <c r="T127" s="3" t="str">
        <f t="shared" si="377"/>
        <v/>
      </c>
      <c r="Y127" s="3" t="str">
        <f t="shared" si="378"/>
        <v/>
      </c>
      <c r="AD127" s="3" t="str">
        <f t="shared" si="379"/>
        <v/>
      </c>
      <c r="AI127" s="3" t="str">
        <f t="shared" si="380"/>
        <v/>
      </c>
      <c r="AN127" s="3" t="str">
        <f t="shared" si="381"/>
        <v/>
      </c>
      <c r="AS127" s="3" t="str">
        <f t="shared" si="382"/>
        <v/>
      </c>
      <c r="AX127" s="3" t="str">
        <f t="shared" si="383"/>
        <v/>
      </c>
      <c r="BC127" s="3" t="str">
        <f t="shared" si="384"/>
        <v/>
      </c>
      <c r="BH127" s="3" t="str">
        <f t="shared" si="385"/>
        <v/>
      </c>
      <c r="BM127" s="3" t="str">
        <f t="shared" si="386"/>
        <v/>
      </c>
      <c r="BR127" s="3" t="str">
        <f t="shared" si="387"/>
        <v/>
      </c>
      <c r="BW127" s="3" t="str">
        <f t="shared" si="388"/>
        <v/>
      </c>
      <c r="CB127" s="3" t="str">
        <f t="shared" si="389"/>
        <v/>
      </c>
      <c r="CG127" s="3" t="str">
        <f t="shared" si="390"/>
        <v/>
      </c>
      <c r="CL127" s="3" t="str">
        <f t="shared" si="391"/>
        <v/>
      </c>
      <c r="CQ127" s="3" t="str">
        <f t="shared" si="392"/>
        <v/>
      </c>
      <c r="CV127" s="3" t="str">
        <f t="shared" si="393"/>
        <v/>
      </c>
      <c r="DA127" s="3" t="str">
        <f t="shared" si="394"/>
        <v/>
      </c>
      <c r="DF127" s="3" t="str">
        <f t="shared" si="395"/>
        <v/>
      </c>
      <c r="DK127" s="3" t="str">
        <f t="shared" si="396"/>
        <v/>
      </c>
      <c r="DP127" s="3" t="str">
        <f t="shared" si="397"/>
        <v/>
      </c>
      <c r="DU127" s="3" t="str">
        <f t="shared" si="398"/>
        <v/>
      </c>
      <c r="DZ127" s="3" t="str">
        <f t="shared" si="399"/>
        <v/>
      </c>
      <c r="EE127" s="3" t="str">
        <f t="shared" si="400"/>
        <v/>
      </c>
      <c r="EJ127" s="3" t="str">
        <f t="shared" si="401"/>
        <v/>
      </c>
      <c r="EO127" s="3" t="str">
        <f t="shared" si="402"/>
        <v/>
      </c>
      <c r="ET127" s="3" t="str">
        <f t="shared" si="403"/>
        <v/>
      </c>
      <c r="EY127" s="3" t="str">
        <f t="shared" si="404"/>
        <v/>
      </c>
      <c r="FD127" s="3" t="str">
        <f t="shared" si="405"/>
        <v/>
      </c>
      <c r="FI127" s="3" t="str">
        <f t="shared" si="406"/>
        <v/>
      </c>
      <c r="FN127" s="3" t="str">
        <f t="shared" si="407"/>
        <v/>
      </c>
      <c r="FS127" s="3" t="str">
        <f t="shared" si="408"/>
        <v/>
      </c>
      <c r="FX127" s="3" t="str">
        <f t="shared" si="409"/>
        <v/>
      </c>
      <c r="GC127" s="3" t="str">
        <f t="shared" si="410"/>
        <v/>
      </c>
      <c r="GH127" s="3" t="str">
        <f t="shared" si="411"/>
        <v/>
      </c>
      <c r="GM127" s="3" t="str">
        <f t="shared" si="412"/>
        <v/>
      </c>
      <c r="GR127" s="3" t="str">
        <f t="shared" si="413"/>
        <v/>
      </c>
      <c r="GW127" s="3" t="str">
        <f t="shared" si="414"/>
        <v/>
      </c>
      <c r="HB127" s="3" t="str">
        <f t="shared" si="415"/>
        <v/>
      </c>
      <c r="HG127" s="3" t="str">
        <f t="shared" si="416"/>
        <v/>
      </c>
      <c r="HL127" s="3" t="str">
        <f t="shared" si="417"/>
        <v/>
      </c>
      <c r="HQ127" s="3" t="str">
        <f t="shared" si="418"/>
        <v/>
      </c>
      <c r="HV127" s="3" t="str">
        <f t="shared" si="419"/>
        <v/>
      </c>
      <c r="IA127" s="3" t="str">
        <f t="shared" si="420"/>
        <v/>
      </c>
      <c r="IF127" s="3" t="str">
        <f t="shared" si="421"/>
        <v/>
      </c>
      <c r="IK127" s="3" t="str">
        <f t="shared" si="422"/>
        <v/>
      </c>
      <c r="IP127" s="3" t="str">
        <f t="shared" si="423"/>
        <v/>
      </c>
      <c r="IU127" s="3" t="str">
        <f t="shared" si="424"/>
        <v/>
      </c>
      <c r="IZ127" s="3" t="str">
        <f t="shared" si="425"/>
        <v/>
      </c>
      <c r="JE127" s="3" t="str">
        <f t="shared" si="426"/>
        <v/>
      </c>
      <c r="JJ127" s="3" t="str">
        <f t="shared" si="427"/>
        <v/>
      </c>
      <c r="JO127" s="3" t="str">
        <f t="shared" si="428"/>
        <v/>
      </c>
      <c r="JT127" s="3" t="str">
        <f t="shared" si="429"/>
        <v/>
      </c>
      <c r="JY127" s="3" t="str">
        <f t="shared" si="430"/>
        <v/>
      </c>
      <c r="KD127" s="3" t="str">
        <f t="shared" si="431"/>
        <v/>
      </c>
      <c r="KI127" s="3" t="str">
        <f t="shared" si="432"/>
        <v/>
      </c>
      <c r="KN127" s="3" t="str">
        <f t="shared" si="433"/>
        <v/>
      </c>
      <c r="KS127" s="3" t="str">
        <f t="shared" si="434"/>
        <v/>
      </c>
      <c r="KX127" s="3" t="str">
        <f t="shared" si="435"/>
        <v/>
      </c>
      <c r="LC127" s="3" t="str">
        <f t="shared" si="436"/>
        <v/>
      </c>
      <c r="LH127" s="3" t="str">
        <f t="shared" si="437"/>
        <v/>
      </c>
      <c r="LM127" s="3" t="str">
        <f t="shared" si="438"/>
        <v/>
      </c>
      <c r="LR127" s="3" t="str">
        <f t="shared" si="439"/>
        <v/>
      </c>
      <c r="LW127" s="3" t="str">
        <f t="shared" si="440"/>
        <v/>
      </c>
      <c r="MB127" s="3" t="str">
        <f t="shared" si="441"/>
        <v/>
      </c>
      <c r="MG127" s="3" t="str">
        <f t="shared" si="442"/>
        <v/>
      </c>
      <c r="ML127" s="3" t="str">
        <f t="shared" si="443"/>
        <v/>
      </c>
      <c r="MQ127" s="3" t="str">
        <f t="shared" si="444"/>
        <v/>
      </c>
      <c r="MV127" s="3" t="str">
        <f t="shared" si="445"/>
        <v/>
      </c>
      <c r="NA127" s="3" t="str">
        <f t="shared" si="446"/>
        <v/>
      </c>
      <c r="NF127" s="3" t="str">
        <f t="shared" si="447"/>
        <v/>
      </c>
      <c r="NK127" s="3" t="str">
        <f t="shared" si="448"/>
        <v/>
      </c>
      <c r="NP127" s="3" t="str">
        <f t="shared" si="449"/>
        <v/>
      </c>
      <c r="NU127" s="3" t="str">
        <f t="shared" si="450"/>
        <v/>
      </c>
      <c r="NZ127" s="3" t="str">
        <f t="shared" si="451"/>
        <v/>
      </c>
      <c r="OB127" s="6">
        <v>32142</v>
      </c>
      <c r="OC127" s="1">
        <v>8.375</v>
      </c>
      <c r="OD127" s="1">
        <v>518700</v>
      </c>
      <c r="OE127" s="3">
        <f t="shared" si="452"/>
        <v>4344112.5</v>
      </c>
      <c r="OJ127" s="3" t="str">
        <f t="shared" si="453"/>
        <v/>
      </c>
      <c r="OO127" s="3" t="str">
        <f t="shared" si="454"/>
        <v/>
      </c>
      <c r="OT127" s="3" t="str">
        <f t="shared" si="455"/>
        <v/>
      </c>
      <c r="OY127" s="3" t="str">
        <f t="shared" si="456"/>
        <v/>
      </c>
      <c r="PD127" s="3" t="str">
        <f t="shared" si="457"/>
        <v/>
      </c>
      <c r="PI127" s="3" t="str">
        <f t="shared" si="458"/>
        <v/>
      </c>
      <c r="PN127" s="3" t="str">
        <f t="shared" si="459"/>
        <v/>
      </c>
      <c r="PS127" s="3" t="str">
        <f t="shared" si="460"/>
        <v/>
      </c>
      <c r="PX127" s="3" t="str">
        <f t="shared" si="461"/>
        <v/>
      </c>
      <c r="QC127" s="3" t="str">
        <f t="shared" si="462"/>
        <v/>
      </c>
      <c r="QE127" s="6">
        <v>32142</v>
      </c>
      <c r="QF127" s="1">
        <v>7</v>
      </c>
      <c r="QG127" s="1">
        <v>474700</v>
      </c>
      <c r="QH127" s="3">
        <f t="shared" si="463"/>
        <v>3322900</v>
      </c>
      <c r="QM127" s="3" t="str">
        <f t="shared" si="464"/>
        <v/>
      </c>
      <c r="QR127" s="3" t="str">
        <f t="shared" si="465"/>
        <v/>
      </c>
      <c r="QW127" s="3" t="str">
        <f t="shared" si="466"/>
        <v/>
      </c>
      <c r="RB127" s="3" t="str">
        <f t="shared" si="467"/>
        <v/>
      </c>
      <c r="RG127" s="3" t="str">
        <f t="shared" si="468"/>
        <v/>
      </c>
      <c r="RL127" s="3" t="str">
        <f t="shared" si="469"/>
        <v/>
      </c>
      <c r="RQ127" s="3" t="str">
        <f t="shared" si="470"/>
        <v/>
      </c>
      <c r="RV127" s="3" t="str">
        <f t="shared" si="471"/>
        <v/>
      </c>
      <c r="SA127" s="3" t="str">
        <f t="shared" si="472"/>
        <v/>
      </c>
      <c r="SF127" s="3" t="str">
        <f t="shared" si="473"/>
        <v/>
      </c>
      <c r="SK127" s="3" t="str">
        <f t="shared" si="474"/>
        <v/>
      </c>
      <c r="SP127" s="3" t="str">
        <f t="shared" si="475"/>
        <v/>
      </c>
      <c r="SU127" s="3" t="str">
        <f t="shared" si="476"/>
        <v/>
      </c>
      <c r="SZ127" s="3" t="str">
        <f t="shared" si="477"/>
        <v/>
      </c>
      <c r="TE127" s="3" t="str">
        <f t="shared" si="478"/>
        <v/>
      </c>
      <c r="TJ127" s="3" t="str">
        <f t="shared" si="479"/>
        <v/>
      </c>
      <c r="TO127" s="3" t="str">
        <f t="shared" si="480"/>
        <v/>
      </c>
      <c r="TT127" s="3" t="str">
        <f t="shared" si="481"/>
        <v/>
      </c>
      <c r="TY127" s="3" t="str">
        <f t="shared" si="482"/>
        <v/>
      </c>
      <c r="UD127" s="3" t="str">
        <f t="shared" si="483"/>
        <v/>
      </c>
      <c r="UI127" s="3" t="str">
        <f t="shared" si="484"/>
        <v/>
      </c>
      <c r="UN127" s="3" t="str">
        <f t="shared" si="485"/>
        <v/>
      </c>
      <c r="US127" s="3" t="str">
        <f t="shared" si="486"/>
        <v/>
      </c>
      <c r="UX127" s="3" t="str">
        <f t="shared" si="487"/>
        <v/>
      </c>
      <c r="VC127" s="3" t="str">
        <f t="shared" si="488"/>
        <v/>
      </c>
      <c r="VH127" s="3" t="str">
        <f t="shared" si="489"/>
        <v/>
      </c>
      <c r="VM127" s="3" t="str">
        <f t="shared" si="490"/>
        <v/>
      </c>
      <c r="VO127" s="6"/>
      <c r="VR127" s="3" t="str">
        <f t="shared" si="491"/>
        <v/>
      </c>
      <c r="VW127" s="3" t="str">
        <f t="shared" si="492"/>
        <v/>
      </c>
      <c r="WB127" s="3" t="str">
        <f t="shared" si="493"/>
        <v/>
      </c>
      <c r="WG127" s="3" t="str">
        <f t="shared" si="494"/>
        <v/>
      </c>
      <c r="WL127" s="3" t="str">
        <f t="shared" si="495"/>
        <v/>
      </c>
      <c r="WQ127" s="3" t="str">
        <f t="shared" si="496"/>
        <v/>
      </c>
      <c r="WV127" s="3" t="str">
        <f t="shared" si="497"/>
        <v/>
      </c>
      <c r="XA127" s="3" t="str">
        <f t="shared" si="498"/>
        <v/>
      </c>
      <c r="XF127" s="3" t="str">
        <f t="shared" si="499"/>
        <v/>
      </c>
      <c r="XK127" s="3" t="str">
        <f t="shared" si="500"/>
        <v/>
      </c>
      <c r="XP127" s="3" t="str">
        <f t="shared" si="501"/>
        <v/>
      </c>
      <c r="XU127" s="3" t="str">
        <f t="shared" si="502"/>
        <v/>
      </c>
      <c r="XZ127" s="3" t="str">
        <f t="shared" si="503"/>
        <v/>
      </c>
      <c r="YE127" s="3" t="str">
        <f t="shared" si="504"/>
        <v/>
      </c>
      <c r="YJ127" s="3" t="str">
        <f t="shared" si="505"/>
        <v/>
      </c>
      <c r="YO127" s="3" t="str">
        <f t="shared" si="506"/>
        <v/>
      </c>
      <c r="YT127" s="3" t="str">
        <f t="shared" si="507"/>
        <v/>
      </c>
      <c r="YY127" s="3" t="str">
        <f t="shared" si="508"/>
        <v/>
      </c>
      <c r="ZD127" s="3" t="str">
        <f t="shared" si="509"/>
        <v/>
      </c>
      <c r="ZI127" s="3" t="str">
        <f t="shared" si="510"/>
        <v/>
      </c>
      <c r="ZN127" s="3" t="str">
        <f t="shared" si="511"/>
        <v/>
      </c>
      <c r="ZS127" s="3" t="str">
        <f t="shared" si="512"/>
        <v/>
      </c>
      <c r="ZX127" s="3" t="str">
        <f t="shared" si="513"/>
        <v/>
      </c>
      <c r="AAC127" s="3" t="str">
        <f t="shared" si="514"/>
        <v/>
      </c>
      <c r="AAH127" s="3" t="str">
        <f t="shared" si="515"/>
        <v/>
      </c>
      <c r="AAM127" s="3" t="str">
        <f t="shared" si="516"/>
        <v/>
      </c>
      <c r="AAR127" s="3" t="str">
        <f t="shared" si="517"/>
        <v/>
      </c>
      <c r="AAW127" s="3" t="str">
        <f t="shared" si="518"/>
        <v/>
      </c>
      <c r="ABB127" s="3" t="str">
        <f t="shared" si="519"/>
        <v/>
      </c>
      <c r="ABG127" s="3" t="str">
        <f t="shared" si="520"/>
        <v/>
      </c>
      <c r="ABL127" s="3" t="str">
        <f t="shared" si="521"/>
        <v/>
      </c>
      <c r="ABQ127" s="3" t="str">
        <f t="shared" si="522"/>
        <v/>
      </c>
      <c r="ABV127" s="3" t="str">
        <f t="shared" si="523"/>
        <v/>
      </c>
      <c r="ACA127" s="3" t="str">
        <f t="shared" si="524"/>
        <v/>
      </c>
      <c r="ACF127" s="3" t="str">
        <f t="shared" si="525"/>
        <v/>
      </c>
      <c r="ACK127" s="3" t="str">
        <f t="shared" si="526"/>
        <v/>
      </c>
      <c r="ACP127" s="3" t="str">
        <f t="shared" si="527"/>
        <v/>
      </c>
      <c r="ACU127" s="3" t="str">
        <f t="shared" si="528"/>
        <v/>
      </c>
      <c r="ACZ127" s="3" t="str">
        <f t="shared" si="529"/>
        <v/>
      </c>
      <c r="ADB127" s="6">
        <v>32142</v>
      </c>
      <c r="ADC127" s="1">
        <v>12</v>
      </c>
      <c r="ADD127" s="1">
        <v>3421300</v>
      </c>
      <c r="ADE127" s="3">
        <f t="shared" si="530"/>
        <v>41055600</v>
      </c>
      <c r="ADJ127" s="3" t="str">
        <f t="shared" si="531"/>
        <v/>
      </c>
      <c r="ADO127" s="3" t="str">
        <f t="shared" si="532"/>
        <v/>
      </c>
      <c r="ADT127" s="3" t="str">
        <f t="shared" si="533"/>
        <v/>
      </c>
      <c r="ADY127" s="3" t="str">
        <f t="shared" si="534"/>
        <v/>
      </c>
      <c r="AED127" s="3" t="str">
        <f t="shared" si="535"/>
        <v/>
      </c>
      <c r="AEI127" s="3" t="str">
        <f t="shared" si="536"/>
        <v/>
      </c>
      <c r="AEN127" s="3" t="str">
        <f t="shared" si="537"/>
        <v/>
      </c>
      <c r="AES127" s="3" t="str">
        <f t="shared" si="538"/>
        <v/>
      </c>
      <c r="AEX127" s="3" t="str">
        <f t="shared" si="539"/>
        <v/>
      </c>
      <c r="AFC127" s="3" t="str">
        <f t="shared" si="540"/>
        <v/>
      </c>
      <c r="AFH127" s="3" t="str">
        <f t="shared" si="541"/>
        <v/>
      </c>
      <c r="AFM127" s="3" t="str">
        <f t="shared" si="542"/>
        <v/>
      </c>
      <c r="AFR127" s="3" t="str">
        <f t="shared" si="543"/>
        <v/>
      </c>
      <c r="AFW127" s="3" t="str">
        <f t="shared" si="544"/>
        <v/>
      </c>
      <c r="AGB127" s="3" t="str">
        <f t="shared" si="545"/>
        <v/>
      </c>
      <c r="AGG127" s="3" t="str">
        <f t="shared" si="546"/>
        <v/>
      </c>
      <c r="AGL127" s="3" t="str">
        <f t="shared" si="547"/>
        <v/>
      </c>
      <c r="AGQ127" s="3" t="str">
        <f t="shared" si="548"/>
        <v/>
      </c>
      <c r="AGV127" s="3" t="str">
        <f t="shared" si="549"/>
        <v/>
      </c>
      <c r="AHA127" s="3" t="str">
        <f t="shared" si="550"/>
        <v/>
      </c>
      <c r="AHF127" s="3" t="str">
        <f t="shared" si="551"/>
        <v/>
      </c>
      <c r="AHK127" s="3" t="str">
        <f t="shared" si="552"/>
        <v/>
      </c>
      <c r="AHP127" s="3" t="str">
        <f t="shared" si="553"/>
        <v/>
      </c>
      <c r="AHU127" s="3" t="str">
        <f t="shared" si="554"/>
        <v/>
      </c>
      <c r="AHZ127" s="3" t="str">
        <f t="shared" si="555"/>
        <v/>
      </c>
      <c r="AIE127" s="3" t="str">
        <f t="shared" si="556"/>
        <v/>
      </c>
      <c r="AIJ127" s="3" t="str">
        <f t="shared" si="557"/>
        <v/>
      </c>
      <c r="AIO127" s="3" t="str">
        <f t="shared" si="558"/>
        <v/>
      </c>
      <c r="AIT127" s="3" t="str">
        <f t="shared" si="559"/>
        <v/>
      </c>
      <c r="AIY127" s="3" t="str">
        <f t="shared" si="560"/>
        <v/>
      </c>
      <c r="AJD127" s="3" t="str">
        <f t="shared" si="561"/>
        <v/>
      </c>
      <c r="AJI127" s="3" t="str">
        <f t="shared" si="562"/>
        <v/>
      </c>
      <c r="AJN127" s="3" t="str">
        <f t="shared" si="563"/>
        <v/>
      </c>
      <c r="AJS127" s="3" t="str">
        <f t="shared" si="564"/>
        <v/>
      </c>
      <c r="AJX127" s="3" t="str">
        <f t="shared" si="565"/>
        <v/>
      </c>
      <c r="AKC127" s="3" t="str">
        <f t="shared" si="566"/>
        <v/>
      </c>
      <c r="AKH127" s="3" t="str">
        <f t="shared" si="567"/>
        <v/>
      </c>
      <c r="AKM127" s="3" t="str">
        <f t="shared" si="568"/>
        <v/>
      </c>
      <c r="AKR127" s="3" t="str">
        <f t="shared" si="569"/>
        <v/>
      </c>
      <c r="AKW127" s="3" t="str">
        <f t="shared" si="570"/>
        <v/>
      </c>
      <c r="ALB127" s="3" t="str">
        <f t="shared" si="571"/>
        <v/>
      </c>
      <c r="ALG127" s="3" t="str">
        <f t="shared" si="572"/>
        <v/>
      </c>
      <c r="ALL127" s="3" t="str">
        <f t="shared" si="573"/>
        <v/>
      </c>
      <c r="ALQ127" s="3" t="str">
        <f t="shared" si="574"/>
        <v/>
      </c>
      <c r="ALV127" s="3" t="str">
        <f t="shared" si="575"/>
        <v/>
      </c>
      <c r="AMA127" s="3" t="str">
        <f t="shared" si="576"/>
        <v/>
      </c>
      <c r="AMF127" s="3" t="str">
        <f t="shared" si="577"/>
        <v/>
      </c>
      <c r="AMK127" s="3" t="str">
        <f t="shared" si="578"/>
        <v/>
      </c>
      <c r="AMP127" s="3" t="str">
        <f t="shared" si="579"/>
        <v/>
      </c>
      <c r="AMU127" s="3" t="str">
        <f t="shared" si="580"/>
        <v/>
      </c>
      <c r="AMZ127" s="3" t="str">
        <f t="shared" si="581"/>
        <v/>
      </c>
      <c r="ANB127" s="6">
        <v>32142</v>
      </c>
      <c r="ANC127" s="1">
        <v>2.25</v>
      </c>
      <c r="AND127" s="1">
        <v>135200</v>
      </c>
      <c r="ANE127" s="3">
        <f t="shared" si="582"/>
        <v>304200</v>
      </c>
      <c r="ANJ127" s="3" t="str">
        <f t="shared" si="583"/>
        <v/>
      </c>
      <c r="ANO127" s="3" t="str">
        <f t="shared" si="584"/>
        <v/>
      </c>
      <c r="ANT127" s="3" t="str">
        <f t="shared" si="585"/>
        <v/>
      </c>
      <c r="ANY127" s="3" t="str">
        <f t="shared" si="586"/>
        <v/>
      </c>
      <c r="AOD127" s="3" t="str">
        <f t="shared" si="587"/>
        <v/>
      </c>
      <c r="AOI127" s="3" t="str">
        <f t="shared" si="588"/>
        <v/>
      </c>
      <c r="AOK127" s="6">
        <v>32142</v>
      </c>
      <c r="AOL127" s="1">
        <v>440</v>
      </c>
      <c r="AOM127" s="1">
        <v>14095</v>
      </c>
      <c r="AON127" s="3">
        <f t="shared" si="589"/>
        <v>6201800</v>
      </c>
      <c r="AOS127" s="3" t="str">
        <f t="shared" si="590"/>
        <v/>
      </c>
      <c r="AOX127" s="3" t="str">
        <f t="shared" si="591"/>
        <v/>
      </c>
      <c r="APC127" s="3" t="str">
        <f t="shared" si="592"/>
        <v/>
      </c>
      <c r="APH127" s="3" t="str">
        <f t="shared" si="593"/>
        <v/>
      </c>
      <c r="APM127" s="3" t="str">
        <f t="shared" si="594"/>
        <v/>
      </c>
      <c r="APR127" s="3" t="str">
        <f t="shared" si="595"/>
        <v/>
      </c>
      <c r="APW127" s="3" t="str">
        <f t="shared" si="596"/>
        <v/>
      </c>
      <c r="AQB127" s="3" t="str">
        <f t="shared" si="597"/>
        <v/>
      </c>
      <c r="AQG127" s="3" t="str">
        <f t="shared" si="598"/>
        <v/>
      </c>
      <c r="AQL127" s="3" t="str">
        <f t="shared" si="599"/>
        <v/>
      </c>
      <c r="AQQ127" s="3" t="str">
        <f t="shared" si="600"/>
        <v/>
      </c>
      <c r="AQV127" s="3" t="str">
        <f t="shared" si="601"/>
        <v/>
      </c>
      <c r="ARA127" s="3" t="str">
        <f t="shared" si="602"/>
        <v/>
      </c>
      <c r="ARF127" s="3" t="str">
        <f t="shared" si="603"/>
        <v/>
      </c>
      <c r="ARK127" s="3" t="str">
        <f t="shared" si="604"/>
        <v/>
      </c>
      <c r="ARP127" s="3" t="str">
        <f t="shared" si="605"/>
        <v/>
      </c>
      <c r="ARU127" s="3" t="str">
        <f t="shared" si="606"/>
        <v/>
      </c>
      <c r="ARZ127" s="3" t="str">
        <f t="shared" si="607"/>
        <v/>
      </c>
      <c r="ASE127" s="3" t="str">
        <f t="shared" si="608"/>
        <v/>
      </c>
      <c r="ASJ127" s="3" t="str">
        <f t="shared" si="609"/>
        <v/>
      </c>
      <c r="ASO127" s="3" t="str">
        <f t="shared" si="610"/>
        <v/>
      </c>
      <c r="AST127" s="3" t="str">
        <f t="shared" si="611"/>
        <v/>
      </c>
      <c r="ASY127" s="3" t="str">
        <f t="shared" si="612"/>
        <v/>
      </c>
      <c r="ATD127" s="3" t="str">
        <f t="shared" si="613"/>
        <v/>
      </c>
      <c r="ATI127" s="3" t="str">
        <f t="shared" si="614"/>
        <v/>
      </c>
      <c r="ATN127" s="3" t="str">
        <f t="shared" si="615"/>
        <v/>
      </c>
      <c r="ATS127" s="3" t="str">
        <f t="shared" si="616"/>
        <v/>
      </c>
      <c r="ATX127" s="3" t="str">
        <f t="shared" si="617"/>
        <v/>
      </c>
      <c r="ATZ127" s="6">
        <v>32142</v>
      </c>
      <c r="AUA127" s="1">
        <v>4.7916999999999996</v>
      </c>
      <c r="AUB127" s="1">
        <v>406200</v>
      </c>
      <c r="AUC127" s="3">
        <f t="shared" si="618"/>
        <v>1946388.5399999998</v>
      </c>
      <c r="AUH127" s="3" t="str">
        <f t="shared" si="619"/>
        <v/>
      </c>
      <c r="AUM127" s="3" t="str">
        <f t="shared" si="620"/>
        <v/>
      </c>
      <c r="AUR127" s="3" t="str">
        <f t="shared" si="621"/>
        <v/>
      </c>
      <c r="AUW127" s="3" t="str">
        <f t="shared" si="622"/>
        <v/>
      </c>
      <c r="AVB127" s="3" t="str">
        <f t="shared" si="623"/>
        <v/>
      </c>
      <c r="AVG127" s="3" t="str">
        <f t="shared" si="624"/>
        <v/>
      </c>
      <c r="AVL127" s="3" t="str">
        <f t="shared" si="625"/>
        <v/>
      </c>
      <c r="AVQ127" s="3" t="str">
        <f t="shared" si="626"/>
        <v/>
      </c>
      <c r="AVV127" s="3" t="str">
        <f t="shared" si="627"/>
        <v/>
      </c>
      <c r="AWA127" s="3" t="str">
        <f t="shared" si="628"/>
        <v/>
      </c>
      <c r="AWF127" s="3" t="str">
        <f t="shared" si="629"/>
        <v/>
      </c>
      <c r="AWK127" s="3" t="str">
        <f t="shared" si="630"/>
        <v/>
      </c>
      <c r="AWP127" s="3" t="str">
        <f t="shared" si="631"/>
        <v/>
      </c>
      <c r="AWU127" s="3" t="str">
        <f t="shared" si="632"/>
        <v/>
      </c>
      <c r="AWZ127" s="3" t="str">
        <f t="shared" si="633"/>
        <v/>
      </c>
      <c r="AXE127" s="3" t="str">
        <f t="shared" si="634"/>
        <v/>
      </c>
      <c r="AXJ127" s="3" t="str">
        <f t="shared" si="635"/>
        <v/>
      </c>
      <c r="AXO127" s="3" t="str">
        <f t="shared" si="636"/>
        <v/>
      </c>
      <c r="AXT127" s="3" t="str">
        <f t="shared" si="637"/>
        <v/>
      </c>
      <c r="AXY127" s="3" t="str">
        <f t="shared" si="638"/>
        <v/>
      </c>
      <c r="AYD127" s="3" t="str">
        <f t="shared" si="639"/>
        <v/>
      </c>
      <c r="AYI127" s="3" t="str">
        <f t="shared" si="640"/>
        <v/>
      </c>
      <c r="AYN127" s="3" t="str">
        <f t="shared" si="641"/>
        <v/>
      </c>
      <c r="AYP127" s="6">
        <v>32142</v>
      </c>
      <c r="AYQ127" s="1">
        <v>7.5</v>
      </c>
      <c r="AYR127" s="1">
        <v>940400</v>
      </c>
      <c r="AYS127" s="3">
        <f t="shared" si="642"/>
        <v>7053000</v>
      </c>
      <c r="AYX127" s="3" t="str">
        <f t="shared" si="643"/>
        <v/>
      </c>
      <c r="AZC127" s="3" t="str">
        <f t="shared" si="644"/>
        <v/>
      </c>
      <c r="AZH127" s="3" t="str">
        <f t="shared" si="645"/>
        <v/>
      </c>
      <c r="AZM127" s="3" t="str">
        <f t="shared" si="646"/>
        <v/>
      </c>
      <c r="AZR127" s="3" t="str">
        <f t="shared" si="647"/>
        <v/>
      </c>
      <c r="AZW127" s="3" t="str">
        <f t="shared" si="648"/>
        <v/>
      </c>
      <c r="BAB127" s="3" t="str">
        <f t="shared" si="649"/>
        <v/>
      </c>
      <c r="BAG127" s="3" t="str">
        <f t="shared" si="650"/>
        <v/>
      </c>
      <c r="BAL127" s="3" t="str">
        <f t="shared" si="651"/>
        <v/>
      </c>
      <c r="BAQ127" s="3" t="str">
        <f t="shared" si="652"/>
        <v/>
      </c>
      <c r="BAV127" s="3" t="str">
        <f t="shared" si="653"/>
        <v/>
      </c>
      <c r="BBA127" s="3" t="str">
        <f t="shared" si="654"/>
        <v/>
      </c>
      <c r="BBF127" s="3" t="str">
        <f t="shared" si="655"/>
        <v/>
      </c>
      <c r="BBK127" s="3" t="str">
        <f t="shared" si="656"/>
        <v/>
      </c>
      <c r="BBP127" s="3" t="str">
        <f t="shared" si="657"/>
        <v/>
      </c>
      <c r="BBU127" s="3" t="str">
        <f t="shared" si="658"/>
        <v/>
      </c>
      <c r="BBZ127" s="3" t="str">
        <f t="shared" si="659"/>
        <v/>
      </c>
      <c r="BCE127" s="3" t="str">
        <f t="shared" si="660"/>
        <v/>
      </c>
      <c r="BCJ127" s="3" t="str">
        <f t="shared" si="661"/>
        <v/>
      </c>
      <c r="BCO127" s="3" t="str">
        <f t="shared" si="662"/>
        <v/>
      </c>
      <c r="BCT127" s="3" t="str">
        <f t="shared" si="663"/>
        <v/>
      </c>
      <c r="BCY127" s="3" t="str">
        <f t="shared" si="664"/>
        <v/>
      </c>
      <c r="BDD127" s="3" t="str">
        <f t="shared" si="665"/>
        <v/>
      </c>
      <c r="BDI127" s="3" t="str">
        <f t="shared" si="666"/>
        <v/>
      </c>
      <c r="BDN127" s="3" t="str">
        <f t="shared" si="667"/>
        <v/>
      </c>
      <c r="BDS127" s="3" t="str">
        <f t="shared" si="668"/>
        <v/>
      </c>
      <c r="BDX127" s="3" t="str">
        <f t="shared" si="669"/>
        <v/>
      </c>
      <c r="BDZ127" s="6">
        <v>32142</v>
      </c>
      <c r="BEA127" s="1">
        <v>5.9375</v>
      </c>
      <c r="BEB127" s="1">
        <v>19162100</v>
      </c>
      <c r="BEC127" s="3">
        <f t="shared" si="670"/>
        <v>113774968.75</v>
      </c>
      <c r="BEH127" s="3" t="str">
        <f t="shared" si="671"/>
        <v/>
      </c>
      <c r="BEM127" s="3" t="str">
        <f t="shared" si="672"/>
        <v/>
      </c>
      <c r="BER127" s="3" t="str">
        <f t="shared" si="673"/>
        <v/>
      </c>
      <c r="BET127" s="6">
        <v>32142</v>
      </c>
      <c r="BEU127" s="1">
        <v>0.88890000000000002</v>
      </c>
      <c r="BEV127" s="1">
        <v>8470575</v>
      </c>
      <c r="BEW127" s="3">
        <f t="shared" si="674"/>
        <v>7529494.1175000006</v>
      </c>
      <c r="BEY127" s="6"/>
      <c r="BFB127" s="3" t="str">
        <f t="shared" si="675"/>
        <v/>
      </c>
      <c r="BFG127" s="3" t="str">
        <f t="shared" si="676"/>
        <v/>
      </c>
      <c r="BFL127" s="3" t="str">
        <f t="shared" si="677"/>
        <v/>
      </c>
      <c r="BFQ127" s="3" t="str">
        <f t="shared" si="678"/>
        <v/>
      </c>
      <c r="BFS127" s="6">
        <v>32142</v>
      </c>
      <c r="BFT127" s="1">
        <v>0.92500000000000004</v>
      </c>
      <c r="BFU127" s="1">
        <v>36650000</v>
      </c>
      <c r="BFV127" s="3">
        <f t="shared" si="679"/>
        <v>33901250</v>
      </c>
      <c r="BGA127" s="3" t="str">
        <f t="shared" si="680"/>
        <v/>
      </c>
      <c r="BGF127" s="3" t="str">
        <f t="shared" si="681"/>
        <v/>
      </c>
      <c r="BGK127" s="3" t="str">
        <f t="shared" si="682"/>
        <v/>
      </c>
      <c r="BGM127" s="6">
        <v>32142</v>
      </c>
      <c r="BGN127" s="1">
        <v>4.75</v>
      </c>
      <c r="BGO127" s="1">
        <v>5710000</v>
      </c>
      <c r="BGP127" s="3">
        <f t="shared" si="683"/>
        <v>27122500</v>
      </c>
      <c r="BGR127" s="6">
        <v>32142</v>
      </c>
      <c r="BGS127" s="1">
        <v>1.0556000000000001</v>
      </c>
      <c r="BGT127" s="1">
        <v>16711200</v>
      </c>
      <c r="BGU127" s="3">
        <f t="shared" si="684"/>
        <v>17640342.720000003</v>
      </c>
      <c r="BGZ127" s="3" t="str">
        <f t="shared" si="685"/>
        <v/>
      </c>
      <c r="BHE127" s="3" t="str">
        <f t="shared" si="686"/>
        <v/>
      </c>
      <c r="BHJ127" s="3" t="str">
        <f t="shared" si="687"/>
        <v/>
      </c>
      <c r="BHO127" s="3" t="str">
        <f t="shared" si="688"/>
        <v/>
      </c>
      <c r="BHQ127" s="6">
        <v>32142</v>
      </c>
      <c r="BHR127" s="1">
        <v>1.2316</v>
      </c>
      <c r="BHS127" s="1">
        <v>53154400</v>
      </c>
      <c r="BHT127" s="3">
        <f t="shared" si="689"/>
        <v>65464959.039999999</v>
      </c>
      <c r="BHV127" s="6">
        <v>32142</v>
      </c>
      <c r="BHW127" s="1">
        <v>0.67800000000000005</v>
      </c>
      <c r="BHX127" s="1">
        <v>521452</v>
      </c>
      <c r="BHY127" s="3">
        <f t="shared" si="690"/>
        <v>353544.45600000001</v>
      </c>
      <c r="BID127" s="3" t="str">
        <f t="shared" si="691"/>
        <v/>
      </c>
      <c r="BII127" s="3" t="str">
        <f t="shared" si="692"/>
        <v/>
      </c>
      <c r="BIN127" s="3" t="str">
        <f t="shared" si="693"/>
        <v/>
      </c>
      <c r="BIP127" s="6">
        <v>32142</v>
      </c>
      <c r="BIQ127" s="1">
        <v>0.75</v>
      </c>
      <c r="BIR127" s="1">
        <v>545013900</v>
      </c>
      <c r="BIS127" s="3">
        <f t="shared" si="694"/>
        <v>408760425</v>
      </c>
      <c r="BIU127" s="6">
        <v>32142</v>
      </c>
      <c r="BIV127" s="1">
        <v>1.2277</v>
      </c>
      <c r="BIW127" s="1">
        <v>11170705</v>
      </c>
      <c r="BIX127" s="3">
        <f t="shared" si="695"/>
        <v>13714274.5285</v>
      </c>
      <c r="BJC127" s="3" t="str">
        <f t="shared" si="696"/>
        <v/>
      </c>
      <c r="BJH127" s="3" t="str">
        <f t="shared" si="697"/>
        <v/>
      </c>
      <c r="BJM127" s="3" t="str">
        <f t="shared" si="698"/>
        <v/>
      </c>
      <c r="BJR127" s="3" t="str">
        <f t="shared" si="699"/>
        <v/>
      </c>
      <c r="BJT127" s="6">
        <v>32142</v>
      </c>
      <c r="BJU127" s="1">
        <v>4.9375</v>
      </c>
      <c r="BJV127" s="1">
        <v>92750400</v>
      </c>
      <c r="BJW127" s="3">
        <f t="shared" si="700"/>
        <v>457955100</v>
      </c>
      <c r="BKB127" s="3" t="str">
        <f t="shared" si="701"/>
        <v/>
      </c>
      <c r="BKG127" s="3" t="str">
        <f t="shared" si="702"/>
        <v/>
      </c>
      <c r="BKL127" s="3" t="str">
        <f t="shared" si="703"/>
        <v/>
      </c>
      <c r="BKQ127" s="3" t="str">
        <f t="shared" si="704"/>
        <v/>
      </c>
      <c r="BKV127" s="3" t="str">
        <f t="shared" si="705"/>
        <v/>
      </c>
      <c r="BKX127" s="6">
        <v>32142</v>
      </c>
      <c r="BKY127" s="1">
        <v>6.9379999999999997</v>
      </c>
      <c r="BKZ127" s="1">
        <v>32757600</v>
      </c>
      <c r="BLA127" s="3">
        <f t="shared" si="706"/>
        <v>227272228.79999998</v>
      </c>
      <c r="BLC127" s="6">
        <v>32142</v>
      </c>
      <c r="BLD127" s="1">
        <v>3.4375</v>
      </c>
      <c r="BLE127" s="1">
        <v>39188000</v>
      </c>
      <c r="BLF127" s="3">
        <f t="shared" si="707"/>
        <v>134708750</v>
      </c>
      <c r="BLK127" s="3" t="str">
        <f t="shared" si="708"/>
        <v/>
      </c>
      <c r="BLP127" s="3" t="str">
        <f t="shared" si="709"/>
        <v/>
      </c>
      <c r="BLU127" s="3" t="str">
        <f t="shared" si="710"/>
        <v/>
      </c>
      <c r="BLZ127" s="3" t="str">
        <f t="shared" si="711"/>
        <v/>
      </c>
      <c r="BME127" s="3" t="str">
        <f t="shared" si="712"/>
        <v/>
      </c>
      <c r="BMJ127" s="3" t="str">
        <f t="shared" si="713"/>
        <v/>
      </c>
      <c r="BML127" s="6">
        <v>32142</v>
      </c>
      <c r="BMM127" s="1">
        <v>0.65739999999999998</v>
      </c>
      <c r="BMN127" s="1">
        <v>79623000</v>
      </c>
      <c r="BMO127" s="3">
        <f t="shared" si="714"/>
        <v>52344160.199999996</v>
      </c>
      <c r="BMQ127" s="6">
        <v>32142</v>
      </c>
      <c r="BMR127" s="1">
        <v>8.125</v>
      </c>
      <c r="BMS127" s="1">
        <v>29229000</v>
      </c>
      <c r="BMT127" s="3">
        <f t="shared" si="715"/>
        <v>237485625</v>
      </c>
      <c r="BMY127" s="3" t="str">
        <f t="shared" si="716"/>
        <v/>
      </c>
      <c r="BND127" s="3" t="str">
        <f t="shared" si="717"/>
        <v/>
      </c>
      <c r="BNF127" s="6">
        <v>32142</v>
      </c>
      <c r="BNG127" s="1">
        <v>16.25</v>
      </c>
      <c r="BNH127" s="1">
        <v>45483400</v>
      </c>
      <c r="BNI127" s="3">
        <f t="shared" si="718"/>
        <v>739105250</v>
      </c>
      <c r="BNN127" s="3" t="str">
        <f t="shared" si="719"/>
        <v/>
      </c>
      <c r="BNP127" s="6">
        <v>32142</v>
      </c>
      <c r="BNQ127" s="1">
        <v>1.5832999999999999</v>
      </c>
      <c r="BNR127" s="1">
        <v>15969600</v>
      </c>
      <c r="BNS127" s="3">
        <f t="shared" si="720"/>
        <v>25284667.68</v>
      </c>
      <c r="BNX127" s="3" t="str">
        <f t="shared" si="721"/>
        <v/>
      </c>
      <c r="BOC127" s="3" t="str">
        <f t="shared" si="722"/>
        <v/>
      </c>
      <c r="BOH127" s="3" t="str">
        <f t="shared" si="723"/>
        <v/>
      </c>
      <c r="BOJ127" s="6">
        <v>32142</v>
      </c>
      <c r="BOK127" s="1">
        <v>2.5798000000000001</v>
      </c>
      <c r="BOL127" s="1">
        <v>472416800</v>
      </c>
      <c r="BOM127" s="3">
        <f t="shared" si="724"/>
        <v>1218740860.6400001</v>
      </c>
      <c r="BOR127" s="3" t="str">
        <f t="shared" si="725"/>
        <v/>
      </c>
      <c r="BOW127" s="3" t="str">
        <f t="shared" si="726"/>
        <v/>
      </c>
      <c r="BPB127" s="3" t="str">
        <f t="shared" si="727"/>
        <v/>
      </c>
      <c r="BPG127" s="3" t="str">
        <f t="shared" si="728"/>
        <v/>
      </c>
      <c r="BPI127" s="6">
        <v>32142</v>
      </c>
      <c r="BPJ127" s="1">
        <v>0.13170000000000001</v>
      </c>
      <c r="BPK127" s="1">
        <v>308936531</v>
      </c>
      <c r="BPL127" s="3">
        <f t="shared" si="729"/>
        <v>40686941.132700004</v>
      </c>
      <c r="BPQ127" s="3" t="str">
        <f t="shared" si="730"/>
        <v/>
      </c>
      <c r="BPS127" s="6">
        <v>32142</v>
      </c>
      <c r="BPT127" s="1">
        <v>0.30470000000000003</v>
      </c>
      <c r="BPU127" s="1">
        <v>762912000</v>
      </c>
      <c r="BPV127" s="3">
        <f t="shared" si="731"/>
        <v>232459286.40000001</v>
      </c>
      <c r="BQA127" s="3" t="str">
        <f t="shared" si="732"/>
        <v/>
      </c>
      <c r="BQF127" s="3" t="str">
        <f t="shared" si="733"/>
        <v/>
      </c>
      <c r="BQK127" s="3" t="str">
        <f t="shared" si="734"/>
        <v/>
      </c>
      <c r="BQM127" s="6">
        <v>32142</v>
      </c>
      <c r="BQN127" s="1">
        <v>0.9335</v>
      </c>
      <c r="BQO127" s="1">
        <v>250680652</v>
      </c>
      <c r="BQP127" s="3">
        <f t="shared" si="735"/>
        <v>234010388.64199999</v>
      </c>
      <c r="BQU127" s="3" t="str">
        <f t="shared" si="736"/>
        <v/>
      </c>
      <c r="BQZ127" s="3" t="str">
        <f t="shared" si="737"/>
        <v/>
      </c>
      <c r="BRE127" s="3" t="str">
        <f t="shared" si="738"/>
        <v/>
      </c>
      <c r="BRJ127" s="3" t="str">
        <f t="shared" si="739"/>
        <v/>
      </c>
      <c r="BRL127" s="6">
        <v>32142</v>
      </c>
      <c r="BRM127" s="1">
        <v>0.82809999999999995</v>
      </c>
      <c r="BRN127" s="1">
        <v>5330779200</v>
      </c>
      <c r="BRO127" s="3">
        <f t="shared" si="740"/>
        <v>4414418255.5199995</v>
      </c>
      <c r="BRQ127" s="6">
        <v>32142</v>
      </c>
      <c r="BRR127" s="1">
        <v>0.17899999999999999</v>
      </c>
      <c r="BRS127" s="1">
        <v>2760366600</v>
      </c>
      <c r="BRT127" s="3">
        <f t="shared" si="741"/>
        <v>494105621.39999998</v>
      </c>
      <c r="BRV127" s="6">
        <v>32142</v>
      </c>
      <c r="BRW127" s="1">
        <v>9.9062999999999999</v>
      </c>
      <c r="BRX127" s="1">
        <v>194060400</v>
      </c>
      <c r="BRY127" s="3">
        <f t="shared" si="742"/>
        <v>1922420540.52</v>
      </c>
      <c r="BSD127" s="3" t="str">
        <f t="shared" si="743"/>
        <v/>
      </c>
      <c r="BSF127" s="6">
        <v>32142</v>
      </c>
      <c r="BSG127" s="1">
        <v>1.5417000000000001</v>
      </c>
      <c r="BSH127" s="1">
        <v>80162400</v>
      </c>
      <c r="BSI127" s="3">
        <f t="shared" si="744"/>
        <v>123586372.08</v>
      </c>
      <c r="BSN127" s="3" t="str">
        <f t="shared" si="745"/>
        <v/>
      </c>
      <c r="BSS127" s="3" t="str">
        <f t="shared" si="746"/>
        <v/>
      </c>
      <c r="BSU127" s="6">
        <v>32142</v>
      </c>
      <c r="BSV127" s="1">
        <v>1.5</v>
      </c>
      <c r="BSW127" s="1">
        <v>3867978800</v>
      </c>
      <c r="BSX127" s="3">
        <f t="shared" si="747"/>
        <v>5801968200</v>
      </c>
    </row>
    <row r="128" spans="5:1020 1025:1870" x14ac:dyDescent="0.2">
      <c r="E128" s="3" t="str">
        <f t="shared" si="374"/>
        <v/>
      </c>
      <c r="J128" s="3" t="str">
        <f t="shared" si="375"/>
        <v/>
      </c>
      <c r="O128" s="3" t="str">
        <f t="shared" si="376"/>
        <v/>
      </c>
      <c r="T128" s="3" t="str">
        <f t="shared" si="377"/>
        <v/>
      </c>
      <c r="Y128" s="3" t="str">
        <f t="shared" si="378"/>
        <v/>
      </c>
      <c r="AD128" s="3" t="str">
        <f t="shared" si="379"/>
        <v/>
      </c>
      <c r="AI128" s="3" t="str">
        <f t="shared" si="380"/>
        <v/>
      </c>
      <c r="AN128" s="3" t="str">
        <f t="shared" si="381"/>
        <v/>
      </c>
      <c r="AS128" s="3" t="str">
        <f t="shared" si="382"/>
        <v/>
      </c>
      <c r="AX128" s="3" t="str">
        <f t="shared" si="383"/>
        <v/>
      </c>
      <c r="BC128" s="3" t="str">
        <f t="shared" si="384"/>
        <v/>
      </c>
      <c r="BH128" s="3" t="str">
        <f t="shared" si="385"/>
        <v/>
      </c>
      <c r="BM128" s="3" t="str">
        <f t="shared" si="386"/>
        <v/>
      </c>
      <c r="BR128" s="3" t="str">
        <f t="shared" si="387"/>
        <v/>
      </c>
      <c r="BW128" s="3" t="str">
        <f t="shared" si="388"/>
        <v/>
      </c>
      <c r="CB128" s="3" t="str">
        <f t="shared" si="389"/>
        <v/>
      </c>
      <c r="CG128" s="3" t="str">
        <f t="shared" si="390"/>
        <v/>
      </c>
      <c r="CL128" s="3" t="str">
        <f t="shared" si="391"/>
        <v/>
      </c>
      <c r="CQ128" s="3" t="str">
        <f t="shared" si="392"/>
        <v/>
      </c>
      <c r="CV128" s="3" t="str">
        <f t="shared" si="393"/>
        <v/>
      </c>
      <c r="DA128" s="3" t="str">
        <f t="shared" si="394"/>
        <v/>
      </c>
      <c r="DF128" s="3" t="str">
        <f t="shared" si="395"/>
        <v/>
      </c>
      <c r="DK128" s="3" t="str">
        <f t="shared" si="396"/>
        <v/>
      </c>
      <c r="DP128" s="3" t="str">
        <f t="shared" si="397"/>
        <v/>
      </c>
      <c r="DU128" s="3" t="str">
        <f t="shared" si="398"/>
        <v/>
      </c>
      <c r="DZ128" s="3" t="str">
        <f t="shared" si="399"/>
        <v/>
      </c>
      <c r="EE128" s="3" t="str">
        <f t="shared" si="400"/>
        <v/>
      </c>
      <c r="EJ128" s="3" t="str">
        <f t="shared" si="401"/>
        <v/>
      </c>
      <c r="EO128" s="3" t="str">
        <f t="shared" si="402"/>
        <v/>
      </c>
      <c r="ET128" s="3" t="str">
        <f t="shared" si="403"/>
        <v/>
      </c>
      <c r="EY128" s="3" t="str">
        <f t="shared" si="404"/>
        <v/>
      </c>
      <c r="FD128" s="3" t="str">
        <f t="shared" si="405"/>
        <v/>
      </c>
      <c r="FI128" s="3" t="str">
        <f t="shared" si="406"/>
        <v/>
      </c>
      <c r="FN128" s="3" t="str">
        <f t="shared" si="407"/>
        <v/>
      </c>
      <c r="FS128" s="3" t="str">
        <f t="shared" si="408"/>
        <v/>
      </c>
      <c r="FX128" s="3" t="str">
        <f t="shared" si="409"/>
        <v/>
      </c>
      <c r="GC128" s="3" t="str">
        <f t="shared" si="410"/>
        <v/>
      </c>
      <c r="GH128" s="3" t="str">
        <f t="shared" si="411"/>
        <v/>
      </c>
      <c r="GM128" s="3" t="str">
        <f t="shared" si="412"/>
        <v/>
      </c>
      <c r="GR128" s="3" t="str">
        <f t="shared" si="413"/>
        <v/>
      </c>
      <c r="GW128" s="3" t="str">
        <f t="shared" si="414"/>
        <v/>
      </c>
      <c r="HB128" s="3" t="str">
        <f t="shared" si="415"/>
        <v/>
      </c>
      <c r="HG128" s="3" t="str">
        <f t="shared" si="416"/>
        <v/>
      </c>
      <c r="HL128" s="3" t="str">
        <f t="shared" si="417"/>
        <v/>
      </c>
      <c r="HQ128" s="3" t="str">
        <f t="shared" si="418"/>
        <v/>
      </c>
      <c r="HV128" s="3" t="str">
        <f t="shared" si="419"/>
        <v/>
      </c>
      <c r="IA128" s="3" t="str">
        <f t="shared" si="420"/>
        <v/>
      </c>
      <c r="IF128" s="3" t="str">
        <f t="shared" si="421"/>
        <v/>
      </c>
      <c r="IK128" s="3" t="str">
        <f t="shared" si="422"/>
        <v/>
      </c>
      <c r="IP128" s="3" t="str">
        <f t="shared" si="423"/>
        <v/>
      </c>
      <c r="IU128" s="3" t="str">
        <f t="shared" si="424"/>
        <v/>
      </c>
      <c r="IZ128" s="3" t="str">
        <f t="shared" si="425"/>
        <v/>
      </c>
      <c r="JE128" s="3" t="str">
        <f t="shared" si="426"/>
        <v/>
      </c>
      <c r="JJ128" s="3" t="str">
        <f t="shared" si="427"/>
        <v/>
      </c>
      <c r="JO128" s="3" t="str">
        <f t="shared" si="428"/>
        <v/>
      </c>
      <c r="JT128" s="3" t="str">
        <f t="shared" si="429"/>
        <v/>
      </c>
      <c r="JY128" s="3" t="str">
        <f t="shared" si="430"/>
        <v/>
      </c>
      <c r="KD128" s="3" t="str">
        <f t="shared" si="431"/>
        <v/>
      </c>
      <c r="KI128" s="3" t="str">
        <f t="shared" si="432"/>
        <v/>
      </c>
      <c r="KN128" s="3" t="str">
        <f t="shared" si="433"/>
        <v/>
      </c>
      <c r="KS128" s="3" t="str">
        <f t="shared" si="434"/>
        <v/>
      </c>
      <c r="KX128" s="3" t="str">
        <f t="shared" si="435"/>
        <v/>
      </c>
      <c r="LC128" s="3" t="str">
        <f t="shared" si="436"/>
        <v/>
      </c>
      <c r="LH128" s="3" t="str">
        <f t="shared" si="437"/>
        <v/>
      </c>
      <c r="LM128" s="3" t="str">
        <f t="shared" si="438"/>
        <v/>
      </c>
      <c r="LR128" s="3" t="str">
        <f t="shared" si="439"/>
        <v/>
      </c>
      <c r="LW128" s="3" t="str">
        <f t="shared" si="440"/>
        <v/>
      </c>
      <c r="MB128" s="3" t="str">
        <f t="shared" si="441"/>
        <v/>
      </c>
      <c r="MG128" s="3" t="str">
        <f t="shared" si="442"/>
        <v/>
      </c>
      <c r="ML128" s="3" t="str">
        <f t="shared" si="443"/>
        <v/>
      </c>
      <c r="MQ128" s="3" t="str">
        <f t="shared" si="444"/>
        <v/>
      </c>
      <c r="MV128" s="3" t="str">
        <f t="shared" si="445"/>
        <v/>
      </c>
      <c r="NA128" s="3" t="str">
        <f t="shared" si="446"/>
        <v/>
      </c>
      <c r="NF128" s="3" t="str">
        <f t="shared" si="447"/>
        <v/>
      </c>
      <c r="NK128" s="3" t="str">
        <f t="shared" si="448"/>
        <v/>
      </c>
      <c r="NP128" s="3" t="str">
        <f t="shared" si="449"/>
        <v/>
      </c>
      <c r="NU128" s="3" t="str">
        <f t="shared" si="450"/>
        <v/>
      </c>
      <c r="NZ128" s="3" t="str">
        <f t="shared" si="451"/>
        <v/>
      </c>
      <c r="OB128" s="6">
        <v>32050</v>
      </c>
      <c r="OC128" s="1">
        <v>11</v>
      </c>
      <c r="OD128" s="1">
        <v>761900</v>
      </c>
      <c r="OE128" s="3">
        <f t="shared" si="452"/>
        <v>8380900</v>
      </c>
      <c r="OJ128" s="3" t="str">
        <f t="shared" si="453"/>
        <v/>
      </c>
      <c r="OO128" s="3" t="str">
        <f t="shared" si="454"/>
        <v/>
      </c>
      <c r="OT128" s="3" t="str">
        <f t="shared" si="455"/>
        <v/>
      </c>
      <c r="OY128" s="3" t="str">
        <f t="shared" si="456"/>
        <v/>
      </c>
      <c r="PD128" s="3" t="str">
        <f t="shared" si="457"/>
        <v/>
      </c>
      <c r="PI128" s="3" t="str">
        <f t="shared" si="458"/>
        <v/>
      </c>
      <c r="PN128" s="3" t="str">
        <f t="shared" si="459"/>
        <v/>
      </c>
      <c r="PS128" s="3" t="str">
        <f t="shared" si="460"/>
        <v/>
      </c>
      <c r="PX128" s="3" t="str">
        <f t="shared" si="461"/>
        <v/>
      </c>
      <c r="QC128" s="3" t="str">
        <f t="shared" si="462"/>
        <v/>
      </c>
      <c r="QE128" s="6">
        <v>32050</v>
      </c>
      <c r="QF128" s="1">
        <v>7.625</v>
      </c>
      <c r="QG128" s="1">
        <v>712800</v>
      </c>
      <c r="QH128" s="3">
        <f t="shared" si="463"/>
        <v>5435100</v>
      </c>
      <c r="QM128" s="3" t="str">
        <f t="shared" si="464"/>
        <v/>
      </c>
      <c r="QR128" s="3" t="str">
        <f t="shared" si="465"/>
        <v/>
      </c>
      <c r="QW128" s="3" t="str">
        <f t="shared" si="466"/>
        <v/>
      </c>
      <c r="RB128" s="3" t="str">
        <f t="shared" si="467"/>
        <v/>
      </c>
      <c r="RG128" s="3" t="str">
        <f t="shared" si="468"/>
        <v/>
      </c>
      <c r="RL128" s="3" t="str">
        <f t="shared" si="469"/>
        <v/>
      </c>
      <c r="RQ128" s="3" t="str">
        <f t="shared" si="470"/>
        <v/>
      </c>
      <c r="RV128" s="3" t="str">
        <f t="shared" si="471"/>
        <v/>
      </c>
      <c r="SA128" s="3" t="str">
        <f t="shared" si="472"/>
        <v/>
      </c>
      <c r="SF128" s="3" t="str">
        <f t="shared" si="473"/>
        <v/>
      </c>
      <c r="SK128" s="3" t="str">
        <f t="shared" si="474"/>
        <v/>
      </c>
      <c r="SP128" s="3" t="str">
        <f t="shared" si="475"/>
        <v/>
      </c>
      <c r="SU128" s="3" t="str">
        <f t="shared" si="476"/>
        <v/>
      </c>
      <c r="SZ128" s="3" t="str">
        <f t="shared" si="477"/>
        <v/>
      </c>
      <c r="TE128" s="3" t="str">
        <f t="shared" si="478"/>
        <v/>
      </c>
      <c r="TJ128" s="3" t="str">
        <f t="shared" si="479"/>
        <v/>
      </c>
      <c r="TO128" s="3" t="str">
        <f t="shared" si="480"/>
        <v/>
      </c>
      <c r="TT128" s="3" t="str">
        <f t="shared" si="481"/>
        <v/>
      </c>
      <c r="TY128" s="3" t="str">
        <f t="shared" si="482"/>
        <v/>
      </c>
      <c r="UD128" s="3" t="str">
        <f t="shared" si="483"/>
        <v/>
      </c>
      <c r="UI128" s="3" t="str">
        <f t="shared" si="484"/>
        <v/>
      </c>
      <c r="UN128" s="3" t="str">
        <f t="shared" si="485"/>
        <v/>
      </c>
      <c r="US128" s="3" t="str">
        <f t="shared" si="486"/>
        <v/>
      </c>
      <c r="UX128" s="3" t="str">
        <f t="shared" si="487"/>
        <v/>
      </c>
      <c r="VC128" s="3" t="str">
        <f t="shared" si="488"/>
        <v/>
      </c>
      <c r="VH128" s="3" t="str">
        <f t="shared" si="489"/>
        <v/>
      </c>
      <c r="VM128" s="3" t="str">
        <f t="shared" si="490"/>
        <v/>
      </c>
      <c r="VO128" s="6"/>
      <c r="VR128" s="3" t="str">
        <f t="shared" si="491"/>
        <v/>
      </c>
      <c r="VW128" s="3" t="str">
        <f t="shared" si="492"/>
        <v/>
      </c>
      <c r="WB128" s="3" t="str">
        <f t="shared" si="493"/>
        <v/>
      </c>
      <c r="WG128" s="3" t="str">
        <f t="shared" si="494"/>
        <v/>
      </c>
      <c r="WL128" s="3" t="str">
        <f t="shared" si="495"/>
        <v/>
      </c>
      <c r="WQ128" s="3" t="str">
        <f t="shared" si="496"/>
        <v/>
      </c>
      <c r="WV128" s="3" t="str">
        <f t="shared" si="497"/>
        <v/>
      </c>
      <c r="XA128" s="3" t="str">
        <f t="shared" si="498"/>
        <v/>
      </c>
      <c r="XF128" s="3" t="str">
        <f t="shared" si="499"/>
        <v/>
      </c>
      <c r="XK128" s="3" t="str">
        <f t="shared" si="500"/>
        <v/>
      </c>
      <c r="XP128" s="3" t="str">
        <f t="shared" si="501"/>
        <v/>
      </c>
      <c r="XU128" s="3" t="str">
        <f t="shared" si="502"/>
        <v/>
      </c>
      <c r="XZ128" s="3" t="str">
        <f t="shared" si="503"/>
        <v/>
      </c>
      <c r="YE128" s="3" t="str">
        <f t="shared" si="504"/>
        <v/>
      </c>
      <c r="YJ128" s="3" t="str">
        <f t="shared" si="505"/>
        <v/>
      </c>
      <c r="YO128" s="3" t="str">
        <f t="shared" si="506"/>
        <v/>
      </c>
      <c r="YT128" s="3" t="str">
        <f t="shared" si="507"/>
        <v/>
      </c>
      <c r="YY128" s="3" t="str">
        <f t="shared" si="508"/>
        <v/>
      </c>
      <c r="ZD128" s="3" t="str">
        <f t="shared" si="509"/>
        <v/>
      </c>
      <c r="ZI128" s="3" t="str">
        <f t="shared" si="510"/>
        <v/>
      </c>
      <c r="ZN128" s="3" t="str">
        <f t="shared" si="511"/>
        <v/>
      </c>
      <c r="ZS128" s="3" t="str">
        <f t="shared" si="512"/>
        <v/>
      </c>
      <c r="ZX128" s="3" t="str">
        <f t="shared" si="513"/>
        <v/>
      </c>
      <c r="AAC128" s="3" t="str">
        <f t="shared" si="514"/>
        <v/>
      </c>
      <c r="AAH128" s="3" t="str">
        <f t="shared" si="515"/>
        <v/>
      </c>
      <c r="AAM128" s="3" t="str">
        <f t="shared" si="516"/>
        <v/>
      </c>
      <c r="AAR128" s="3" t="str">
        <f t="shared" si="517"/>
        <v/>
      </c>
      <c r="AAW128" s="3" t="str">
        <f t="shared" si="518"/>
        <v/>
      </c>
      <c r="ABB128" s="3" t="str">
        <f t="shared" si="519"/>
        <v/>
      </c>
      <c r="ABG128" s="3" t="str">
        <f t="shared" si="520"/>
        <v/>
      </c>
      <c r="ABL128" s="3" t="str">
        <f t="shared" si="521"/>
        <v/>
      </c>
      <c r="ABQ128" s="3" t="str">
        <f t="shared" si="522"/>
        <v/>
      </c>
      <c r="ABV128" s="3" t="str">
        <f t="shared" si="523"/>
        <v/>
      </c>
      <c r="ACA128" s="3" t="str">
        <f t="shared" si="524"/>
        <v/>
      </c>
      <c r="ACF128" s="3" t="str">
        <f t="shared" si="525"/>
        <v/>
      </c>
      <c r="ACK128" s="3" t="str">
        <f t="shared" si="526"/>
        <v/>
      </c>
      <c r="ACP128" s="3" t="str">
        <f t="shared" si="527"/>
        <v/>
      </c>
      <c r="ACU128" s="3" t="str">
        <f t="shared" si="528"/>
        <v/>
      </c>
      <c r="ACZ128" s="3" t="str">
        <f t="shared" si="529"/>
        <v/>
      </c>
      <c r="ADB128" s="6">
        <v>32050</v>
      </c>
      <c r="ADC128" s="1">
        <v>18</v>
      </c>
      <c r="ADD128" s="1">
        <v>2155500</v>
      </c>
      <c r="ADE128" s="3">
        <f t="shared" si="530"/>
        <v>38799000</v>
      </c>
      <c r="ADJ128" s="3" t="str">
        <f t="shared" si="531"/>
        <v/>
      </c>
      <c r="ADO128" s="3" t="str">
        <f t="shared" si="532"/>
        <v/>
      </c>
      <c r="ADT128" s="3" t="str">
        <f t="shared" si="533"/>
        <v/>
      </c>
      <c r="ADY128" s="3" t="str">
        <f t="shared" si="534"/>
        <v/>
      </c>
      <c r="AED128" s="3" t="str">
        <f t="shared" si="535"/>
        <v/>
      </c>
      <c r="AEI128" s="3" t="str">
        <f t="shared" si="536"/>
        <v/>
      </c>
      <c r="AEN128" s="3" t="str">
        <f t="shared" si="537"/>
        <v/>
      </c>
      <c r="AES128" s="3" t="str">
        <f t="shared" si="538"/>
        <v/>
      </c>
      <c r="AEX128" s="3" t="str">
        <f t="shared" si="539"/>
        <v/>
      </c>
      <c r="AFC128" s="3" t="str">
        <f t="shared" si="540"/>
        <v/>
      </c>
      <c r="AFH128" s="3" t="str">
        <f t="shared" si="541"/>
        <v/>
      </c>
      <c r="AFM128" s="3" t="str">
        <f t="shared" si="542"/>
        <v/>
      </c>
      <c r="AFR128" s="3" t="str">
        <f t="shared" si="543"/>
        <v/>
      </c>
      <c r="AFW128" s="3" t="str">
        <f t="shared" si="544"/>
        <v/>
      </c>
      <c r="AGB128" s="3" t="str">
        <f t="shared" si="545"/>
        <v/>
      </c>
      <c r="AGG128" s="3" t="str">
        <f t="shared" si="546"/>
        <v/>
      </c>
      <c r="AGL128" s="3" t="str">
        <f t="shared" si="547"/>
        <v/>
      </c>
      <c r="AGQ128" s="3" t="str">
        <f t="shared" si="548"/>
        <v/>
      </c>
      <c r="AGV128" s="3" t="str">
        <f t="shared" si="549"/>
        <v/>
      </c>
      <c r="AHA128" s="3" t="str">
        <f t="shared" si="550"/>
        <v/>
      </c>
      <c r="AHF128" s="3" t="str">
        <f t="shared" si="551"/>
        <v/>
      </c>
      <c r="AHK128" s="3" t="str">
        <f t="shared" si="552"/>
        <v/>
      </c>
      <c r="AHP128" s="3" t="str">
        <f t="shared" si="553"/>
        <v/>
      </c>
      <c r="AHU128" s="3" t="str">
        <f t="shared" si="554"/>
        <v/>
      </c>
      <c r="AHZ128" s="3" t="str">
        <f t="shared" si="555"/>
        <v/>
      </c>
      <c r="AIE128" s="3" t="str">
        <f t="shared" si="556"/>
        <v/>
      </c>
      <c r="AIJ128" s="3" t="str">
        <f t="shared" si="557"/>
        <v/>
      </c>
      <c r="AIO128" s="3" t="str">
        <f t="shared" si="558"/>
        <v/>
      </c>
      <c r="AIT128" s="3" t="str">
        <f t="shared" si="559"/>
        <v/>
      </c>
      <c r="AIY128" s="3" t="str">
        <f t="shared" si="560"/>
        <v/>
      </c>
      <c r="AJD128" s="3" t="str">
        <f t="shared" si="561"/>
        <v/>
      </c>
      <c r="AJI128" s="3" t="str">
        <f t="shared" si="562"/>
        <v/>
      </c>
      <c r="AJN128" s="3" t="str">
        <f t="shared" si="563"/>
        <v/>
      </c>
      <c r="AJS128" s="3" t="str">
        <f t="shared" si="564"/>
        <v/>
      </c>
      <c r="AJX128" s="3" t="str">
        <f t="shared" si="565"/>
        <v/>
      </c>
      <c r="AKC128" s="3" t="str">
        <f t="shared" si="566"/>
        <v/>
      </c>
      <c r="AKH128" s="3" t="str">
        <f t="shared" si="567"/>
        <v/>
      </c>
      <c r="AKM128" s="3" t="str">
        <f t="shared" si="568"/>
        <v/>
      </c>
      <c r="AKR128" s="3" t="str">
        <f t="shared" si="569"/>
        <v/>
      </c>
      <c r="AKW128" s="3" t="str">
        <f t="shared" si="570"/>
        <v/>
      </c>
      <c r="ALB128" s="3" t="str">
        <f t="shared" si="571"/>
        <v/>
      </c>
      <c r="ALG128" s="3" t="str">
        <f t="shared" si="572"/>
        <v/>
      </c>
      <c r="ALL128" s="3" t="str">
        <f t="shared" si="573"/>
        <v/>
      </c>
      <c r="ALQ128" s="3" t="str">
        <f t="shared" si="574"/>
        <v/>
      </c>
      <c r="ALV128" s="3" t="str">
        <f t="shared" si="575"/>
        <v/>
      </c>
      <c r="AMA128" s="3" t="str">
        <f t="shared" si="576"/>
        <v/>
      </c>
      <c r="AMF128" s="3" t="str">
        <f t="shared" si="577"/>
        <v/>
      </c>
      <c r="AMK128" s="3" t="str">
        <f t="shared" si="578"/>
        <v/>
      </c>
      <c r="AMP128" s="3" t="str">
        <f t="shared" si="579"/>
        <v/>
      </c>
      <c r="AMU128" s="3" t="str">
        <f t="shared" si="580"/>
        <v/>
      </c>
      <c r="AMZ128" s="3" t="str">
        <f t="shared" si="581"/>
        <v/>
      </c>
      <c r="ANB128" s="6">
        <v>32050</v>
      </c>
      <c r="ANC128" s="1">
        <v>3.25</v>
      </c>
      <c r="AND128" s="1">
        <v>334400</v>
      </c>
      <c r="ANE128" s="3">
        <f t="shared" si="582"/>
        <v>1086800</v>
      </c>
      <c r="ANJ128" s="3" t="str">
        <f t="shared" si="583"/>
        <v/>
      </c>
      <c r="ANO128" s="3" t="str">
        <f t="shared" si="584"/>
        <v/>
      </c>
      <c r="ANT128" s="3" t="str">
        <f t="shared" si="585"/>
        <v/>
      </c>
      <c r="ANY128" s="3" t="str">
        <f t="shared" si="586"/>
        <v/>
      </c>
      <c r="AOD128" s="3" t="str">
        <f t="shared" si="587"/>
        <v/>
      </c>
      <c r="AOI128" s="3" t="str">
        <f t="shared" si="588"/>
        <v/>
      </c>
      <c r="AOK128" s="6">
        <v>32050</v>
      </c>
      <c r="AOL128" s="1">
        <v>860</v>
      </c>
      <c r="AOM128" s="1">
        <v>34834</v>
      </c>
      <c r="AON128" s="3">
        <f t="shared" si="589"/>
        <v>29957240</v>
      </c>
      <c r="AOS128" s="3" t="str">
        <f t="shared" si="590"/>
        <v/>
      </c>
      <c r="AOX128" s="3" t="str">
        <f t="shared" si="591"/>
        <v/>
      </c>
      <c r="APC128" s="3" t="str">
        <f t="shared" si="592"/>
        <v/>
      </c>
      <c r="APH128" s="3" t="str">
        <f t="shared" si="593"/>
        <v/>
      </c>
      <c r="APM128" s="3" t="str">
        <f t="shared" si="594"/>
        <v/>
      </c>
      <c r="APR128" s="3" t="str">
        <f t="shared" si="595"/>
        <v/>
      </c>
      <c r="APW128" s="3" t="str">
        <f t="shared" si="596"/>
        <v/>
      </c>
      <c r="AQB128" s="3" t="str">
        <f t="shared" si="597"/>
        <v/>
      </c>
      <c r="AQG128" s="3" t="str">
        <f t="shared" si="598"/>
        <v/>
      </c>
      <c r="AQL128" s="3" t="str">
        <f t="shared" si="599"/>
        <v/>
      </c>
      <c r="AQQ128" s="3" t="str">
        <f t="shared" si="600"/>
        <v/>
      </c>
      <c r="AQV128" s="3" t="str">
        <f t="shared" si="601"/>
        <v/>
      </c>
      <c r="ARA128" s="3" t="str">
        <f t="shared" si="602"/>
        <v/>
      </c>
      <c r="ARF128" s="3" t="str">
        <f t="shared" si="603"/>
        <v/>
      </c>
      <c r="ARK128" s="3" t="str">
        <f t="shared" si="604"/>
        <v/>
      </c>
      <c r="ARP128" s="3" t="str">
        <f t="shared" si="605"/>
        <v/>
      </c>
      <c r="ARU128" s="3" t="str">
        <f t="shared" si="606"/>
        <v/>
      </c>
      <c r="ARZ128" s="3" t="str">
        <f t="shared" si="607"/>
        <v/>
      </c>
      <c r="ASE128" s="3" t="str">
        <f t="shared" si="608"/>
        <v/>
      </c>
      <c r="ASJ128" s="3" t="str">
        <f t="shared" si="609"/>
        <v/>
      </c>
      <c r="ASO128" s="3" t="str">
        <f t="shared" si="610"/>
        <v/>
      </c>
      <c r="AST128" s="3" t="str">
        <f t="shared" si="611"/>
        <v/>
      </c>
      <c r="ASY128" s="3" t="str">
        <f t="shared" si="612"/>
        <v/>
      </c>
      <c r="ATD128" s="3" t="str">
        <f t="shared" si="613"/>
        <v/>
      </c>
      <c r="ATI128" s="3" t="str">
        <f t="shared" si="614"/>
        <v/>
      </c>
      <c r="ATN128" s="3" t="str">
        <f t="shared" si="615"/>
        <v/>
      </c>
      <c r="ATS128" s="3" t="str">
        <f t="shared" si="616"/>
        <v/>
      </c>
      <c r="ATX128" s="3" t="str">
        <f t="shared" si="617"/>
        <v/>
      </c>
      <c r="ATZ128" s="6">
        <v>32050</v>
      </c>
      <c r="AUA128" s="1">
        <v>5.7291999999999996</v>
      </c>
      <c r="AUB128" s="1">
        <v>343800</v>
      </c>
      <c r="AUC128" s="3">
        <f t="shared" si="618"/>
        <v>1969698.96</v>
      </c>
      <c r="AUH128" s="3" t="str">
        <f t="shared" si="619"/>
        <v/>
      </c>
      <c r="AUM128" s="3" t="str">
        <f t="shared" si="620"/>
        <v/>
      </c>
      <c r="AUR128" s="3" t="str">
        <f t="shared" si="621"/>
        <v/>
      </c>
      <c r="AUW128" s="3" t="str">
        <f t="shared" si="622"/>
        <v/>
      </c>
      <c r="AVB128" s="3" t="str">
        <f t="shared" si="623"/>
        <v/>
      </c>
      <c r="AVG128" s="3" t="str">
        <f t="shared" si="624"/>
        <v/>
      </c>
      <c r="AVL128" s="3" t="str">
        <f t="shared" si="625"/>
        <v/>
      </c>
      <c r="AVQ128" s="3" t="str">
        <f t="shared" si="626"/>
        <v/>
      </c>
      <c r="AVV128" s="3" t="str">
        <f t="shared" si="627"/>
        <v/>
      </c>
      <c r="AWA128" s="3" t="str">
        <f t="shared" si="628"/>
        <v/>
      </c>
      <c r="AWF128" s="3" t="str">
        <f t="shared" si="629"/>
        <v/>
      </c>
      <c r="AWK128" s="3" t="str">
        <f t="shared" si="630"/>
        <v/>
      </c>
      <c r="AWP128" s="3" t="str">
        <f t="shared" si="631"/>
        <v/>
      </c>
      <c r="AWU128" s="3" t="str">
        <f t="shared" si="632"/>
        <v/>
      </c>
      <c r="AWZ128" s="3" t="str">
        <f t="shared" si="633"/>
        <v/>
      </c>
      <c r="AXE128" s="3" t="str">
        <f t="shared" si="634"/>
        <v/>
      </c>
      <c r="AXJ128" s="3" t="str">
        <f t="shared" si="635"/>
        <v/>
      </c>
      <c r="AXO128" s="3" t="str">
        <f t="shared" si="636"/>
        <v/>
      </c>
      <c r="AXT128" s="3" t="str">
        <f t="shared" si="637"/>
        <v/>
      </c>
      <c r="AXY128" s="3" t="str">
        <f t="shared" si="638"/>
        <v/>
      </c>
      <c r="AYD128" s="3" t="str">
        <f t="shared" si="639"/>
        <v/>
      </c>
      <c r="AYI128" s="3" t="str">
        <f t="shared" si="640"/>
        <v/>
      </c>
      <c r="AYN128" s="3" t="str">
        <f t="shared" si="641"/>
        <v/>
      </c>
      <c r="AYP128" s="6">
        <v>32050</v>
      </c>
      <c r="AYQ128" s="1">
        <v>7.1875</v>
      </c>
      <c r="AYR128" s="1">
        <v>773600</v>
      </c>
      <c r="AYS128" s="3">
        <f t="shared" si="642"/>
        <v>5560250</v>
      </c>
      <c r="AYX128" s="3" t="str">
        <f t="shared" si="643"/>
        <v/>
      </c>
      <c r="AZC128" s="3" t="str">
        <f t="shared" si="644"/>
        <v/>
      </c>
      <c r="AZH128" s="3" t="str">
        <f t="shared" si="645"/>
        <v/>
      </c>
      <c r="AZM128" s="3" t="str">
        <f t="shared" si="646"/>
        <v/>
      </c>
      <c r="AZR128" s="3" t="str">
        <f t="shared" si="647"/>
        <v/>
      </c>
      <c r="AZW128" s="3" t="str">
        <f t="shared" si="648"/>
        <v/>
      </c>
      <c r="BAB128" s="3" t="str">
        <f t="shared" si="649"/>
        <v/>
      </c>
      <c r="BAG128" s="3" t="str">
        <f t="shared" si="650"/>
        <v/>
      </c>
      <c r="BAL128" s="3" t="str">
        <f t="shared" si="651"/>
        <v/>
      </c>
      <c r="BAQ128" s="3" t="str">
        <f t="shared" si="652"/>
        <v/>
      </c>
      <c r="BAV128" s="3" t="str">
        <f t="shared" si="653"/>
        <v/>
      </c>
      <c r="BBA128" s="3" t="str">
        <f t="shared" si="654"/>
        <v/>
      </c>
      <c r="BBF128" s="3" t="str">
        <f t="shared" si="655"/>
        <v/>
      </c>
      <c r="BBK128" s="3" t="str">
        <f t="shared" si="656"/>
        <v/>
      </c>
      <c r="BBP128" s="3" t="str">
        <f t="shared" si="657"/>
        <v/>
      </c>
      <c r="BBU128" s="3" t="str">
        <f t="shared" si="658"/>
        <v/>
      </c>
      <c r="BBZ128" s="3" t="str">
        <f t="shared" si="659"/>
        <v/>
      </c>
      <c r="BCE128" s="3" t="str">
        <f t="shared" si="660"/>
        <v/>
      </c>
      <c r="BCJ128" s="3" t="str">
        <f t="shared" si="661"/>
        <v/>
      </c>
      <c r="BCO128" s="3" t="str">
        <f t="shared" si="662"/>
        <v/>
      </c>
      <c r="BCT128" s="3" t="str">
        <f t="shared" si="663"/>
        <v/>
      </c>
      <c r="BCY128" s="3" t="str">
        <f t="shared" si="664"/>
        <v/>
      </c>
      <c r="BDD128" s="3" t="str">
        <f t="shared" si="665"/>
        <v/>
      </c>
      <c r="BDI128" s="3" t="str">
        <f t="shared" si="666"/>
        <v/>
      </c>
      <c r="BDN128" s="3" t="str">
        <f t="shared" si="667"/>
        <v/>
      </c>
      <c r="BDS128" s="3" t="str">
        <f t="shared" si="668"/>
        <v/>
      </c>
      <c r="BDX128" s="3" t="str">
        <f t="shared" si="669"/>
        <v/>
      </c>
      <c r="BDZ128" s="6">
        <v>32050</v>
      </c>
      <c r="BEA128" s="1">
        <v>6.625</v>
      </c>
      <c r="BEB128" s="1">
        <v>18529200</v>
      </c>
      <c r="BEC128" s="3">
        <f t="shared" si="670"/>
        <v>122755950</v>
      </c>
      <c r="BEH128" s="3" t="str">
        <f t="shared" si="671"/>
        <v/>
      </c>
      <c r="BEM128" s="3" t="str">
        <f t="shared" si="672"/>
        <v/>
      </c>
      <c r="BER128" s="3" t="str">
        <f t="shared" si="673"/>
        <v/>
      </c>
      <c r="BET128" s="6">
        <v>32050</v>
      </c>
      <c r="BEU128" s="1">
        <v>1</v>
      </c>
      <c r="BEV128" s="1">
        <v>10161450</v>
      </c>
      <c r="BEW128" s="3">
        <f t="shared" si="674"/>
        <v>10161450</v>
      </c>
      <c r="BEY128" s="6"/>
      <c r="BFB128" s="3" t="str">
        <f t="shared" si="675"/>
        <v/>
      </c>
      <c r="BFG128" s="3" t="str">
        <f t="shared" si="676"/>
        <v/>
      </c>
      <c r="BFL128" s="3" t="str">
        <f t="shared" si="677"/>
        <v/>
      </c>
      <c r="BFQ128" s="3" t="str">
        <f t="shared" si="678"/>
        <v/>
      </c>
      <c r="BFS128" s="6">
        <v>32050</v>
      </c>
      <c r="BFT128" s="1">
        <v>1.1140000000000001</v>
      </c>
      <c r="BFU128" s="1">
        <v>35816600</v>
      </c>
      <c r="BFV128" s="3">
        <f t="shared" si="679"/>
        <v>39899692.400000006</v>
      </c>
      <c r="BGA128" s="3" t="str">
        <f t="shared" si="680"/>
        <v/>
      </c>
      <c r="BGF128" s="3" t="str">
        <f t="shared" si="681"/>
        <v/>
      </c>
      <c r="BGK128" s="3" t="str">
        <f t="shared" si="682"/>
        <v/>
      </c>
      <c r="BGM128" s="6">
        <v>32050</v>
      </c>
      <c r="BGN128" s="1">
        <v>6.9375</v>
      </c>
      <c r="BGO128" s="1">
        <v>4736200</v>
      </c>
      <c r="BGP128" s="3">
        <f t="shared" si="683"/>
        <v>32857387.5</v>
      </c>
      <c r="BGR128" s="6">
        <v>32050</v>
      </c>
      <c r="BGS128" s="1">
        <v>1.3889</v>
      </c>
      <c r="BGT128" s="1">
        <v>16257600</v>
      </c>
      <c r="BGU128" s="3">
        <f t="shared" si="684"/>
        <v>22580180.640000001</v>
      </c>
      <c r="BGZ128" s="3" t="str">
        <f t="shared" si="685"/>
        <v/>
      </c>
      <c r="BHE128" s="3" t="str">
        <f t="shared" si="686"/>
        <v/>
      </c>
      <c r="BHJ128" s="3" t="str">
        <f t="shared" si="687"/>
        <v/>
      </c>
      <c r="BHO128" s="3" t="str">
        <f t="shared" si="688"/>
        <v/>
      </c>
      <c r="BHQ128" s="6">
        <v>32050</v>
      </c>
      <c r="BHR128" s="1">
        <v>1.7810000000000001</v>
      </c>
      <c r="BHS128" s="1">
        <v>60919200</v>
      </c>
      <c r="BHT128" s="3">
        <f t="shared" si="689"/>
        <v>108497095.2</v>
      </c>
      <c r="BHY128" s="3" t="str">
        <f t="shared" si="690"/>
        <v/>
      </c>
      <c r="BID128" s="3" t="str">
        <f t="shared" si="691"/>
        <v/>
      </c>
      <c r="BII128" s="3" t="str">
        <f t="shared" si="692"/>
        <v/>
      </c>
      <c r="BIN128" s="3" t="str">
        <f t="shared" si="693"/>
        <v/>
      </c>
      <c r="BIP128" s="6">
        <v>32050</v>
      </c>
      <c r="BIQ128" s="1">
        <v>1.4167000000000001</v>
      </c>
      <c r="BIR128" s="1">
        <v>490263300</v>
      </c>
      <c r="BIS128" s="3">
        <f t="shared" si="694"/>
        <v>694556017.11000001</v>
      </c>
      <c r="BIU128" s="6">
        <v>32050</v>
      </c>
      <c r="BIV128" s="1">
        <v>1.8928</v>
      </c>
      <c r="BIW128" s="1">
        <v>6858905</v>
      </c>
      <c r="BIX128" s="3">
        <f t="shared" si="695"/>
        <v>12982535.384</v>
      </c>
      <c r="BJC128" s="3" t="str">
        <f t="shared" si="696"/>
        <v/>
      </c>
      <c r="BJH128" s="3" t="str">
        <f t="shared" si="697"/>
        <v/>
      </c>
      <c r="BJM128" s="3" t="str">
        <f t="shared" si="698"/>
        <v/>
      </c>
      <c r="BJR128" s="3" t="str">
        <f t="shared" si="699"/>
        <v/>
      </c>
      <c r="BJT128" s="6">
        <v>32050</v>
      </c>
      <c r="BJU128" s="1">
        <v>11</v>
      </c>
      <c r="BJV128" s="1">
        <v>73457000</v>
      </c>
      <c r="BJW128" s="3">
        <f t="shared" si="700"/>
        <v>808027000</v>
      </c>
      <c r="BKB128" s="3" t="str">
        <f t="shared" si="701"/>
        <v/>
      </c>
      <c r="BKG128" s="3" t="str">
        <f t="shared" si="702"/>
        <v/>
      </c>
      <c r="BKL128" s="3" t="str">
        <f t="shared" si="703"/>
        <v/>
      </c>
      <c r="BKQ128" s="3" t="str">
        <f t="shared" si="704"/>
        <v/>
      </c>
      <c r="BKV128" s="3" t="str">
        <f t="shared" si="705"/>
        <v/>
      </c>
      <c r="BKX128" s="6">
        <v>32050</v>
      </c>
      <c r="BKY128" s="1">
        <v>8.0939999999999994</v>
      </c>
      <c r="BKZ128" s="1">
        <v>39128800</v>
      </c>
      <c r="BLA128" s="3">
        <f t="shared" si="706"/>
        <v>316708507.19999999</v>
      </c>
      <c r="BLC128" s="6">
        <v>32050</v>
      </c>
      <c r="BLD128" s="1">
        <v>4.9375</v>
      </c>
      <c r="BLE128" s="1">
        <v>22829600</v>
      </c>
      <c r="BLF128" s="3">
        <f t="shared" si="707"/>
        <v>112721150</v>
      </c>
      <c r="BLK128" s="3" t="str">
        <f t="shared" si="708"/>
        <v/>
      </c>
      <c r="BLP128" s="3" t="str">
        <f t="shared" si="709"/>
        <v/>
      </c>
      <c r="BLU128" s="3" t="str">
        <f t="shared" si="710"/>
        <v/>
      </c>
      <c r="BLZ128" s="3" t="str">
        <f t="shared" si="711"/>
        <v/>
      </c>
      <c r="BME128" s="3" t="str">
        <f t="shared" si="712"/>
        <v/>
      </c>
      <c r="BMJ128" s="3" t="str">
        <f t="shared" si="713"/>
        <v/>
      </c>
      <c r="BML128" s="6">
        <v>32050</v>
      </c>
      <c r="BMM128" s="1">
        <v>0.80559999999999998</v>
      </c>
      <c r="BMN128" s="1">
        <v>101715750</v>
      </c>
      <c r="BMO128" s="3">
        <f t="shared" si="714"/>
        <v>81942208.200000003</v>
      </c>
      <c r="BMQ128" s="6">
        <v>32050</v>
      </c>
      <c r="BMR128" s="1">
        <v>11.8125</v>
      </c>
      <c r="BMS128" s="1">
        <v>33415800</v>
      </c>
      <c r="BMT128" s="3">
        <f t="shared" si="715"/>
        <v>394724137.5</v>
      </c>
      <c r="BMY128" s="3" t="str">
        <f t="shared" si="716"/>
        <v/>
      </c>
      <c r="BND128" s="3" t="str">
        <f t="shared" si="717"/>
        <v/>
      </c>
      <c r="BNF128" s="6">
        <v>32050</v>
      </c>
      <c r="BNG128" s="1">
        <v>19</v>
      </c>
      <c r="BNH128" s="1">
        <v>57228500</v>
      </c>
      <c r="BNI128" s="3">
        <f t="shared" si="718"/>
        <v>1087341500</v>
      </c>
      <c r="BNN128" s="3" t="str">
        <f t="shared" si="719"/>
        <v/>
      </c>
      <c r="BNP128" s="6">
        <v>32050</v>
      </c>
      <c r="BNQ128" s="1">
        <v>2.4167000000000001</v>
      </c>
      <c r="BNR128" s="1">
        <v>16270200</v>
      </c>
      <c r="BNS128" s="3">
        <f t="shared" si="720"/>
        <v>39320192.340000004</v>
      </c>
      <c r="BNX128" s="3" t="str">
        <f t="shared" si="721"/>
        <v/>
      </c>
      <c r="BOC128" s="3" t="str">
        <f t="shared" si="722"/>
        <v/>
      </c>
      <c r="BOH128" s="3" t="str">
        <f t="shared" si="723"/>
        <v/>
      </c>
      <c r="BOJ128" s="6">
        <v>32050</v>
      </c>
      <c r="BOK128" s="1">
        <v>3.1223000000000001</v>
      </c>
      <c r="BOL128" s="1">
        <v>339540800</v>
      </c>
      <c r="BOM128" s="3">
        <f t="shared" si="724"/>
        <v>1060148239.84</v>
      </c>
      <c r="BOR128" s="3" t="str">
        <f t="shared" si="725"/>
        <v/>
      </c>
      <c r="BOW128" s="3" t="str">
        <f t="shared" si="726"/>
        <v/>
      </c>
      <c r="BPB128" s="3" t="str">
        <f t="shared" si="727"/>
        <v/>
      </c>
      <c r="BPG128" s="3" t="str">
        <f t="shared" si="728"/>
        <v/>
      </c>
      <c r="BPI128" s="6">
        <v>32050</v>
      </c>
      <c r="BPJ128" s="1">
        <v>0.34839999999999999</v>
      </c>
      <c r="BPK128" s="1">
        <v>160544025</v>
      </c>
      <c r="BPL128" s="3">
        <f t="shared" si="729"/>
        <v>55933538.309999995</v>
      </c>
      <c r="BPQ128" s="3" t="str">
        <f t="shared" si="730"/>
        <v/>
      </c>
      <c r="BPS128" s="6">
        <v>32050</v>
      </c>
      <c r="BPT128" s="1">
        <v>0.45700000000000002</v>
      </c>
      <c r="BPU128" s="1">
        <v>650892800</v>
      </c>
      <c r="BPV128" s="3">
        <f t="shared" si="731"/>
        <v>297458009.60000002</v>
      </c>
      <c r="BQA128" s="3" t="str">
        <f t="shared" si="732"/>
        <v/>
      </c>
      <c r="BQF128" s="3" t="str">
        <f t="shared" si="733"/>
        <v/>
      </c>
      <c r="BQK128" s="3" t="str">
        <f t="shared" si="734"/>
        <v/>
      </c>
      <c r="BQM128" s="6">
        <v>32050</v>
      </c>
      <c r="BQN128" s="1">
        <v>1.2182999999999999</v>
      </c>
      <c r="BQO128" s="1">
        <v>224375711</v>
      </c>
      <c r="BQP128" s="3">
        <f t="shared" si="735"/>
        <v>273356928.71130002</v>
      </c>
      <c r="BQU128" s="3" t="str">
        <f t="shared" si="736"/>
        <v/>
      </c>
      <c r="BQZ128" s="3" t="str">
        <f t="shared" si="737"/>
        <v/>
      </c>
      <c r="BRE128" s="3" t="str">
        <f t="shared" si="738"/>
        <v/>
      </c>
      <c r="BRJ128" s="3" t="str">
        <f t="shared" si="739"/>
        <v/>
      </c>
      <c r="BRL128" s="6">
        <v>32050</v>
      </c>
      <c r="BRM128" s="1">
        <v>1.2031000000000001</v>
      </c>
      <c r="BRN128" s="1">
        <v>4197556800</v>
      </c>
      <c r="BRO128" s="3">
        <f t="shared" si="740"/>
        <v>5050080586.0799999</v>
      </c>
      <c r="BRQ128" s="6">
        <v>32050</v>
      </c>
      <c r="BRR128" s="1">
        <v>0.2006</v>
      </c>
      <c r="BRS128" s="1">
        <v>1785353400</v>
      </c>
      <c r="BRT128" s="3">
        <f t="shared" si="741"/>
        <v>358141892.04000002</v>
      </c>
      <c r="BRV128" s="6">
        <v>32050</v>
      </c>
      <c r="BRW128" s="1">
        <v>13.4688</v>
      </c>
      <c r="BRX128" s="1">
        <v>196679200</v>
      </c>
      <c r="BRY128" s="3">
        <f t="shared" si="742"/>
        <v>2649032808.96</v>
      </c>
      <c r="BSD128" s="3" t="str">
        <f t="shared" si="743"/>
        <v/>
      </c>
      <c r="BSF128" s="6">
        <v>32050</v>
      </c>
      <c r="BSG128" s="1">
        <v>1.9426999999999999</v>
      </c>
      <c r="BSH128" s="1">
        <v>98928000</v>
      </c>
      <c r="BSI128" s="3">
        <f t="shared" si="744"/>
        <v>192187425.59999999</v>
      </c>
      <c r="BSN128" s="3" t="str">
        <f t="shared" si="745"/>
        <v/>
      </c>
      <c r="BSS128" s="3" t="str">
        <f t="shared" si="746"/>
        <v/>
      </c>
      <c r="BSU128" s="6">
        <v>32050</v>
      </c>
      <c r="BSV128" s="1">
        <v>2.0179</v>
      </c>
      <c r="BSW128" s="1">
        <v>2321636800</v>
      </c>
      <c r="BSX128" s="3">
        <f t="shared" si="747"/>
        <v>4684830898.7200003</v>
      </c>
    </row>
    <row r="129" spans="5:1020 1025:1870" x14ac:dyDescent="0.2">
      <c r="E129" s="3" t="str">
        <f t="shared" si="374"/>
        <v/>
      </c>
      <c r="J129" s="3" t="str">
        <f t="shared" si="375"/>
        <v/>
      </c>
      <c r="O129" s="3" t="str">
        <f t="shared" si="376"/>
        <v/>
      </c>
      <c r="T129" s="3" t="str">
        <f t="shared" si="377"/>
        <v/>
      </c>
      <c r="Y129" s="3" t="str">
        <f t="shared" si="378"/>
        <v/>
      </c>
      <c r="AD129" s="3" t="str">
        <f t="shared" si="379"/>
        <v/>
      </c>
      <c r="AI129" s="3" t="str">
        <f t="shared" si="380"/>
        <v/>
      </c>
      <c r="AN129" s="3" t="str">
        <f t="shared" si="381"/>
        <v/>
      </c>
      <c r="AS129" s="3" t="str">
        <f t="shared" si="382"/>
        <v/>
      </c>
      <c r="AX129" s="3" t="str">
        <f t="shared" si="383"/>
        <v/>
      </c>
      <c r="BC129" s="3" t="str">
        <f t="shared" si="384"/>
        <v/>
      </c>
      <c r="BH129" s="3" t="str">
        <f t="shared" si="385"/>
        <v/>
      </c>
      <c r="BM129" s="3" t="str">
        <f t="shared" si="386"/>
        <v/>
      </c>
      <c r="BR129" s="3" t="str">
        <f t="shared" si="387"/>
        <v/>
      </c>
      <c r="BW129" s="3" t="str">
        <f t="shared" si="388"/>
        <v/>
      </c>
      <c r="CB129" s="3" t="str">
        <f t="shared" si="389"/>
        <v/>
      </c>
      <c r="CG129" s="3" t="str">
        <f t="shared" si="390"/>
        <v/>
      </c>
      <c r="CL129" s="3" t="str">
        <f t="shared" si="391"/>
        <v/>
      </c>
      <c r="CQ129" s="3" t="str">
        <f t="shared" si="392"/>
        <v/>
      </c>
      <c r="CV129" s="3" t="str">
        <f t="shared" si="393"/>
        <v/>
      </c>
      <c r="DA129" s="3" t="str">
        <f t="shared" si="394"/>
        <v/>
      </c>
      <c r="DF129" s="3" t="str">
        <f t="shared" si="395"/>
        <v/>
      </c>
      <c r="DK129" s="3" t="str">
        <f t="shared" si="396"/>
        <v/>
      </c>
      <c r="DP129" s="3" t="str">
        <f t="shared" si="397"/>
        <v/>
      </c>
      <c r="DU129" s="3" t="str">
        <f t="shared" si="398"/>
        <v/>
      </c>
      <c r="DZ129" s="3" t="str">
        <f t="shared" si="399"/>
        <v/>
      </c>
      <c r="EE129" s="3" t="str">
        <f t="shared" si="400"/>
        <v/>
      </c>
      <c r="EJ129" s="3" t="str">
        <f t="shared" si="401"/>
        <v/>
      </c>
      <c r="EO129" s="3" t="str">
        <f t="shared" si="402"/>
        <v/>
      </c>
      <c r="ET129" s="3" t="str">
        <f t="shared" si="403"/>
        <v/>
      </c>
      <c r="EY129" s="3" t="str">
        <f t="shared" si="404"/>
        <v/>
      </c>
      <c r="FD129" s="3" t="str">
        <f t="shared" si="405"/>
        <v/>
      </c>
      <c r="FI129" s="3" t="str">
        <f t="shared" si="406"/>
        <v/>
      </c>
      <c r="FN129" s="3" t="str">
        <f t="shared" si="407"/>
        <v/>
      </c>
      <c r="FS129" s="3" t="str">
        <f t="shared" si="408"/>
        <v/>
      </c>
      <c r="FX129" s="3" t="str">
        <f t="shared" si="409"/>
        <v/>
      </c>
      <c r="GC129" s="3" t="str">
        <f t="shared" si="410"/>
        <v/>
      </c>
      <c r="GH129" s="3" t="str">
        <f t="shared" si="411"/>
        <v/>
      </c>
      <c r="GM129" s="3" t="str">
        <f t="shared" si="412"/>
        <v/>
      </c>
      <c r="GR129" s="3" t="str">
        <f t="shared" si="413"/>
        <v/>
      </c>
      <c r="GW129" s="3" t="str">
        <f t="shared" si="414"/>
        <v/>
      </c>
      <c r="HB129" s="3" t="str">
        <f t="shared" si="415"/>
        <v/>
      </c>
      <c r="HG129" s="3" t="str">
        <f t="shared" si="416"/>
        <v/>
      </c>
      <c r="HL129" s="3" t="str">
        <f t="shared" si="417"/>
        <v/>
      </c>
      <c r="HQ129" s="3" t="str">
        <f t="shared" si="418"/>
        <v/>
      </c>
      <c r="HV129" s="3" t="str">
        <f t="shared" si="419"/>
        <v/>
      </c>
      <c r="IA129" s="3" t="str">
        <f t="shared" si="420"/>
        <v/>
      </c>
      <c r="IF129" s="3" t="str">
        <f t="shared" si="421"/>
        <v/>
      </c>
      <c r="IK129" s="3" t="str">
        <f t="shared" si="422"/>
        <v/>
      </c>
      <c r="IP129" s="3" t="str">
        <f t="shared" si="423"/>
        <v/>
      </c>
      <c r="IU129" s="3" t="str">
        <f t="shared" si="424"/>
        <v/>
      </c>
      <c r="IZ129" s="3" t="str">
        <f t="shared" si="425"/>
        <v/>
      </c>
      <c r="JE129" s="3" t="str">
        <f t="shared" si="426"/>
        <v/>
      </c>
      <c r="JJ129" s="3" t="str">
        <f t="shared" si="427"/>
        <v/>
      </c>
      <c r="JO129" s="3" t="str">
        <f t="shared" si="428"/>
        <v/>
      </c>
      <c r="JT129" s="3" t="str">
        <f t="shared" si="429"/>
        <v/>
      </c>
      <c r="JY129" s="3" t="str">
        <f t="shared" si="430"/>
        <v/>
      </c>
      <c r="KD129" s="3" t="str">
        <f t="shared" si="431"/>
        <v/>
      </c>
      <c r="KI129" s="3" t="str">
        <f t="shared" si="432"/>
        <v/>
      </c>
      <c r="KN129" s="3" t="str">
        <f t="shared" si="433"/>
        <v/>
      </c>
      <c r="KS129" s="3" t="str">
        <f t="shared" si="434"/>
        <v/>
      </c>
      <c r="KX129" s="3" t="str">
        <f t="shared" si="435"/>
        <v/>
      </c>
      <c r="LC129" s="3" t="str">
        <f t="shared" si="436"/>
        <v/>
      </c>
      <c r="LH129" s="3" t="str">
        <f t="shared" si="437"/>
        <v/>
      </c>
      <c r="LM129" s="3" t="str">
        <f t="shared" si="438"/>
        <v/>
      </c>
      <c r="LR129" s="3" t="str">
        <f t="shared" si="439"/>
        <v/>
      </c>
      <c r="LW129" s="3" t="str">
        <f t="shared" si="440"/>
        <v/>
      </c>
      <c r="MB129" s="3" t="str">
        <f t="shared" si="441"/>
        <v/>
      </c>
      <c r="MG129" s="3" t="str">
        <f t="shared" si="442"/>
        <v/>
      </c>
      <c r="ML129" s="3" t="str">
        <f t="shared" si="443"/>
        <v/>
      </c>
      <c r="MQ129" s="3" t="str">
        <f t="shared" si="444"/>
        <v/>
      </c>
      <c r="MV129" s="3" t="str">
        <f t="shared" si="445"/>
        <v/>
      </c>
      <c r="NA129" s="3" t="str">
        <f t="shared" si="446"/>
        <v/>
      </c>
      <c r="NF129" s="3" t="str">
        <f t="shared" si="447"/>
        <v/>
      </c>
      <c r="NK129" s="3" t="str">
        <f t="shared" si="448"/>
        <v/>
      </c>
      <c r="NP129" s="3" t="str">
        <f t="shared" si="449"/>
        <v/>
      </c>
      <c r="NU129" s="3" t="str">
        <f t="shared" si="450"/>
        <v/>
      </c>
      <c r="NZ129" s="3" t="str">
        <f t="shared" si="451"/>
        <v/>
      </c>
      <c r="OB129" s="6">
        <v>31958</v>
      </c>
      <c r="OC129" s="1">
        <v>10.5</v>
      </c>
      <c r="OD129" s="1">
        <v>537800</v>
      </c>
      <c r="OE129" s="3">
        <f t="shared" si="452"/>
        <v>5646900</v>
      </c>
      <c r="OJ129" s="3" t="str">
        <f t="shared" si="453"/>
        <v/>
      </c>
      <c r="OO129" s="3" t="str">
        <f t="shared" si="454"/>
        <v/>
      </c>
      <c r="OT129" s="3" t="str">
        <f t="shared" si="455"/>
        <v/>
      </c>
      <c r="OY129" s="3" t="str">
        <f t="shared" si="456"/>
        <v/>
      </c>
      <c r="PD129" s="3" t="str">
        <f t="shared" si="457"/>
        <v/>
      </c>
      <c r="PI129" s="3" t="str">
        <f t="shared" si="458"/>
        <v/>
      </c>
      <c r="PN129" s="3" t="str">
        <f t="shared" si="459"/>
        <v/>
      </c>
      <c r="PS129" s="3" t="str">
        <f t="shared" si="460"/>
        <v/>
      </c>
      <c r="PX129" s="3" t="str">
        <f t="shared" si="461"/>
        <v/>
      </c>
      <c r="QC129" s="3" t="str">
        <f t="shared" si="462"/>
        <v/>
      </c>
      <c r="QE129" s="6">
        <v>31958</v>
      </c>
      <c r="QF129" s="1">
        <v>3.25</v>
      </c>
      <c r="QG129" s="1">
        <v>210300</v>
      </c>
      <c r="QH129" s="3">
        <f t="shared" si="463"/>
        <v>683475</v>
      </c>
      <c r="QM129" s="3" t="str">
        <f t="shared" si="464"/>
        <v/>
      </c>
      <c r="QR129" s="3" t="str">
        <f t="shared" si="465"/>
        <v/>
      </c>
      <c r="QW129" s="3" t="str">
        <f t="shared" si="466"/>
        <v/>
      </c>
      <c r="RB129" s="3" t="str">
        <f t="shared" si="467"/>
        <v/>
      </c>
      <c r="RG129" s="3" t="str">
        <f t="shared" si="468"/>
        <v/>
      </c>
      <c r="RL129" s="3" t="str">
        <f t="shared" si="469"/>
        <v/>
      </c>
      <c r="RQ129" s="3" t="str">
        <f t="shared" si="470"/>
        <v/>
      </c>
      <c r="RV129" s="3" t="str">
        <f t="shared" si="471"/>
        <v/>
      </c>
      <c r="SA129" s="3" t="str">
        <f t="shared" si="472"/>
        <v/>
      </c>
      <c r="SF129" s="3" t="str">
        <f t="shared" si="473"/>
        <v/>
      </c>
      <c r="SK129" s="3" t="str">
        <f t="shared" si="474"/>
        <v/>
      </c>
      <c r="SP129" s="3" t="str">
        <f t="shared" si="475"/>
        <v/>
      </c>
      <c r="SU129" s="3" t="str">
        <f t="shared" si="476"/>
        <v/>
      </c>
      <c r="SZ129" s="3" t="str">
        <f t="shared" si="477"/>
        <v/>
      </c>
      <c r="TE129" s="3" t="str">
        <f t="shared" si="478"/>
        <v/>
      </c>
      <c r="TJ129" s="3" t="str">
        <f t="shared" si="479"/>
        <v/>
      </c>
      <c r="TO129" s="3" t="str">
        <f t="shared" si="480"/>
        <v/>
      </c>
      <c r="TT129" s="3" t="str">
        <f t="shared" si="481"/>
        <v/>
      </c>
      <c r="TY129" s="3" t="str">
        <f t="shared" si="482"/>
        <v/>
      </c>
      <c r="UD129" s="3" t="str">
        <f t="shared" si="483"/>
        <v/>
      </c>
      <c r="UI129" s="3" t="str">
        <f t="shared" si="484"/>
        <v/>
      </c>
      <c r="UN129" s="3" t="str">
        <f t="shared" si="485"/>
        <v/>
      </c>
      <c r="US129" s="3" t="str">
        <f t="shared" si="486"/>
        <v/>
      </c>
      <c r="UX129" s="3" t="str">
        <f t="shared" si="487"/>
        <v/>
      </c>
      <c r="VC129" s="3" t="str">
        <f t="shared" si="488"/>
        <v/>
      </c>
      <c r="VH129" s="3" t="str">
        <f t="shared" si="489"/>
        <v/>
      </c>
      <c r="VM129" s="3" t="str">
        <f t="shared" si="490"/>
        <v/>
      </c>
      <c r="VO129" s="6"/>
      <c r="VR129" s="3" t="str">
        <f t="shared" si="491"/>
        <v/>
      </c>
      <c r="VW129" s="3" t="str">
        <f t="shared" si="492"/>
        <v/>
      </c>
      <c r="WB129" s="3" t="str">
        <f t="shared" si="493"/>
        <v/>
      </c>
      <c r="WG129" s="3" t="str">
        <f t="shared" si="494"/>
        <v/>
      </c>
      <c r="WL129" s="3" t="str">
        <f t="shared" si="495"/>
        <v/>
      </c>
      <c r="WQ129" s="3" t="str">
        <f t="shared" si="496"/>
        <v/>
      </c>
      <c r="WV129" s="3" t="str">
        <f t="shared" si="497"/>
        <v/>
      </c>
      <c r="XA129" s="3" t="str">
        <f t="shared" si="498"/>
        <v/>
      </c>
      <c r="XF129" s="3" t="str">
        <f t="shared" si="499"/>
        <v/>
      </c>
      <c r="XK129" s="3" t="str">
        <f t="shared" si="500"/>
        <v/>
      </c>
      <c r="XP129" s="3" t="str">
        <f t="shared" si="501"/>
        <v/>
      </c>
      <c r="XU129" s="3" t="str">
        <f t="shared" si="502"/>
        <v/>
      </c>
      <c r="XZ129" s="3" t="str">
        <f t="shared" si="503"/>
        <v/>
      </c>
      <c r="YE129" s="3" t="str">
        <f t="shared" si="504"/>
        <v/>
      </c>
      <c r="YJ129" s="3" t="str">
        <f t="shared" si="505"/>
        <v/>
      </c>
      <c r="YO129" s="3" t="str">
        <f t="shared" si="506"/>
        <v/>
      </c>
      <c r="YT129" s="3" t="str">
        <f t="shared" si="507"/>
        <v/>
      </c>
      <c r="YY129" s="3" t="str">
        <f t="shared" si="508"/>
        <v/>
      </c>
      <c r="ZD129" s="3" t="str">
        <f t="shared" si="509"/>
        <v/>
      </c>
      <c r="ZI129" s="3" t="str">
        <f t="shared" si="510"/>
        <v/>
      </c>
      <c r="ZN129" s="3" t="str">
        <f t="shared" si="511"/>
        <v/>
      </c>
      <c r="ZS129" s="3" t="str">
        <f t="shared" si="512"/>
        <v/>
      </c>
      <c r="ZX129" s="3" t="str">
        <f t="shared" si="513"/>
        <v/>
      </c>
      <c r="AAC129" s="3" t="str">
        <f t="shared" si="514"/>
        <v/>
      </c>
      <c r="AAH129" s="3" t="str">
        <f t="shared" si="515"/>
        <v/>
      </c>
      <c r="AAM129" s="3" t="str">
        <f t="shared" si="516"/>
        <v/>
      </c>
      <c r="AAR129" s="3" t="str">
        <f t="shared" si="517"/>
        <v/>
      </c>
      <c r="AAW129" s="3" t="str">
        <f t="shared" si="518"/>
        <v/>
      </c>
      <c r="ABB129" s="3" t="str">
        <f t="shared" si="519"/>
        <v/>
      </c>
      <c r="ABG129" s="3" t="str">
        <f t="shared" si="520"/>
        <v/>
      </c>
      <c r="ABL129" s="3" t="str">
        <f t="shared" si="521"/>
        <v/>
      </c>
      <c r="ABQ129" s="3" t="str">
        <f t="shared" si="522"/>
        <v/>
      </c>
      <c r="ABV129" s="3" t="str">
        <f t="shared" si="523"/>
        <v/>
      </c>
      <c r="ACA129" s="3" t="str">
        <f t="shared" si="524"/>
        <v/>
      </c>
      <c r="ACF129" s="3" t="str">
        <f t="shared" si="525"/>
        <v/>
      </c>
      <c r="ACK129" s="3" t="str">
        <f t="shared" si="526"/>
        <v/>
      </c>
      <c r="ACP129" s="3" t="str">
        <f t="shared" si="527"/>
        <v/>
      </c>
      <c r="ACU129" s="3" t="str">
        <f t="shared" si="528"/>
        <v/>
      </c>
      <c r="ACZ129" s="3" t="str">
        <f t="shared" si="529"/>
        <v/>
      </c>
      <c r="ADB129" s="6">
        <v>31958</v>
      </c>
      <c r="ADC129" s="1">
        <v>13</v>
      </c>
      <c r="ADD129" s="1">
        <v>2276100</v>
      </c>
      <c r="ADE129" s="3">
        <f t="shared" si="530"/>
        <v>29589300</v>
      </c>
      <c r="ADJ129" s="3" t="str">
        <f t="shared" si="531"/>
        <v/>
      </c>
      <c r="ADO129" s="3" t="str">
        <f t="shared" si="532"/>
        <v/>
      </c>
      <c r="ADT129" s="3" t="str">
        <f t="shared" si="533"/>
        <v/>
      </c>
      <c r="ADY129" s="3" t="str">
        <f t="shared" si="534"/>
        <v/>
      </c>
      <c r="AED129" s="3" t="str">
        <f t="shared" si="535"/>
        <v/>
      </c>
      <c r="AEI129" s="3" t="str">
        <f t="shared" si="536"/>
        <v/>
      </c>
      <c r="AEN129" s="3" t="str">
        <f t="shared" si="537"/>
        <v/>
      </c>
      <c r="AES129" s="3" t="str">
        <f t="shared" si="538"/>
        <v/>
      </c>
      <c r="AEX129" s="3" t="str">
        <f t="shared" si="539"/>
        <v/>
      </c>
      <c r="AFC129" s="3" t="str">
        <f t="shared" si="540"/>
        <v/>
      </c>
      <c r="AFH129" s="3" t="str">
        <f t="shared" si="541"/>
        <v/>
      </c>
      <c r="AFM129" s="3" t="str">
        <f t="shared" si="542"/>
        <v/>
      </c>
      <c r="AFR129" s="3" t="str">
        <f t="shared" si="543"/>
        <v/>
      </c>
      <c r="AFW129" s="3" t="str">
        <f t="shared" si="544"/>
        <v/>
      </c>
      <c r="AGB129" s="3" t="str">
        <f t="shared" si="545"/>
        <v/>
      </c>
      <c r="AGG129" s="3" t="str">
        <f t="shared" si="546"/>
        <v/>
      </c>
      <c r="AGL129" s="3" t="str">
        <f t="shared" si="547"/>
        <v/>
      </c>
      <c r="AGQ129" s="3" t="str">
        <f t="shared" si="548"/>
        <v/>
      </c>
      <c r="AGV129" s="3" t="str">
        <f t="shared" si="549"/>
        <v/>
      </c>
      <c r="AHA129" s="3" t="str">
        <f t="shared" si="550"/>
        <v/>
      </c>
      <c r="AHF129" s="3" t="str">
        <f t="shared" si="551"/>
        <v/>
      </c>
      <c r="AHK129" s="3" t="str">
        <f t="shared" si="552"/>
        <v/>
      </c>
      <c r="AHP129" s="3" t="str">
        <f t="shared" si="553"/>
        <v/>
      </c>
      <c r="AHU129" s="3" t="str">
        <f t="shared" si="554"/>
        <v/>
      </c>
      <c r="AHZ129" s="3" t="str">
        <f t="shared" si="555"/>
        <v/>
      </c>
      <c r="AIE129" s="3" t="str">
        <f t="shared" si="556"/>
        <v/>
      </c>
      <c r="AIJ129" s="3" t="str">
        <f t="shared" si="557"/>
        <v/>
      </c>
      <c r="AIO129" s="3" t="str">
        <f t="shared" si="558"/>
        <v/>
      </c>
      <c r="AIT129" s="3" t="str">
        <f t="shared" si="559"/>
        <v/>
      </c>
      <c r="AIY129" s="3" t="str">
        <f t="shared" si="560"/>
        <v/>
      </c>
      <c r="AJD129" s="3" t="str">
        <f t="shared" si="561"/>
        <v/>
      </c>
      <c r="AJI129" s="3" t="str">
        <f t="shared" si="562"/>
        <v/>
      </c>
      <c r="AJN129" s="3" t="str">
        <f t="shared" si="563"/>
        <v/>
      </c>
      <c r="AJS129" s="3" t="str">
        <f t="shared" si="564"/>
        <v/>
      </c>
      <c r="AJX129" s="3" t="str">
        <f t="shared" si="565"/>
        <v/>
      </c>
      <c r="AKC129" s="3" t="str">
        <f t="shared" si="566"/>
        <v/>
      </c>
      <c r="AKH129" s="3" t="str">
        <f t="shared" si="567"/>
        <v/>
      </c>
      <c r="AKM129" s="3" t="str">
        <f t="shared" si="568"/>
        <v/>
      </c>
      <c r="AKR129" s="3" t="str">
        <f t="shared" si="569"/>
        <v/>
      </c>
      <c r="AKW129" s="3" t="str">
        <f t="shared" si="570"/>
        <v/>
      </c>
      <c r="ALB129" s="3" t="str">
        <f t="shared" si="571"/>
        <v/>
      </c>
      <c r="ALG129" s="3" t="str">
        <f t="shared" si="572"/>
        <v/>
      </c>
      <c r="ALL129" s="3" t="str">
        <f t="shared" si="573"/>
        <v/>
      </c>
      <c r="ALQ129" s="3" t="str">
        <f t="shared" si="574"/>
        <v/>
      </c>
      <c r="ALV129" s="3" t="str">
        <f t="shared" si="575"/>
        <v/>
      </c>
      <c r="AMA129" s="3" t="str">
        <f t="shared" si="576"/>
        <v/>
      </c>
      <c r="AMF129" s="3" t="str">
        <f t="shared" si="577"/>
        <v/>
      </c>
      <c r="AMK129" s="3" t="str">
        <f t="shared" si="578"/>
        <v/>
      </c>
      <c r="AMP129" s="3" t="str">
        <f t="shared" si="579"/>
        <v/>
      </c>
      <c r="AMU129" s="3" t="str">
        <f t="shared" si="580"/>
        <v/>
      </c>
      <c r="AMZ129" s="3" t="str">
        <f t="shared" si="581"/>
        <v/>
      </c>
      <c r="ANB129" s="6">
        <v>31958</v>
      </c>
      <c r="ANC129" s="1">
        <v>3</v>
      </c>
      <c r="AND129" s="1">
        <v>289300</v>
      </c>
      <c r="ANE129" s="3">
        <f t="shared" si="582"/>
        <v>867900</v>
      </c>
      <c r="ANJ129" s="3" t="str">
        <f t="shared" si="583"/>
        <v/>
      </c>
      <c r="ANO129" s="3" t="str">
        <f t="shared" si="584"/>
        <v/>
      </c>
      <c r="ANT129" s="3" t="str">
        <f t="shared" si="585"/>
        <v/>
      </c>
      <c r="ANY129" s="3" t="str">
        <f t="shared" si="586"/>
        <v/>
      </c>
      <c r="AOD129" s="3" t="str">
        <f t="shared" si="587"/>
        <v/>
      </c>
      <c r="AOI129" s="3" t="str">
        <f t="shared" si="588"/>
        <v/>
      </c>
      <c r="AON129" s="3" t="str">
        <f t="shared" si="589"/>
        <v/>
      </c>
      <c r="AOS129" s="3" t="str">
        <f t="shared" si="590"/>
        <v/>
      </c>
      <c r="AOX129" s="3" t="str">
        <f t="shared" si="591"/>
        <v/>
      </c>
      <c r="APC129" s="3" t="str">
        <f t="shared" si="592"/>
        <v/>
      </c>
      <c r="APH129" s="3" t="str">
        <f t="shared" si="593"/>
        <v/>
      </c>
      <c r="APM129" s="3" t="str">
        <f t="shared" si="594"/>
        <v/>
      </c>
      <c r="APR129" s="3" t="str">
        <f t="shared" si="595"/>
        <v/>
      </c>
      <c r="APW129" s="3" t="str">
        <f t="shared" si="596"/>
        <v/>
      </c>
      <c r="AQB129" s="3" t="str">
        <f t="shared" si="597"/>
        <v/>
      </c>
      <c r="AQG129" s="3" t="str">
        <f t="shared" si="598"/>
        <v/>
      </c>
      <c r="AQL129" s="3" t="str">
        <f t="shared" si="599"/>
        <v/>
      </c>
      <c r="AQQ129" s="3" t="str">
        <f t="shared" si="600"/>
        <v/>
      </c>
      <c r="AQV129" s="3" t="str">
        <f t="shared" si="601"/>
        <v/>
      </c>
      <c r="ARA129" s="3" t="str">
        <f t="shared" si="602"/>
        <v/>
      </c>
      <c r="ARF129" s="3" t="str">
        <f t="shared" si="603"/>
        <v/>
      </c>
      <c r="ARK129" s="3" t="str">
        <f t="shared" si="604"/>
        <v/>
      </c>
      <c r="ARP129" s="3" t="str">
        <f t="shared" si="605"/>
        <v/>
      </c>
      <c r="ARU129" s="3" t="str">
        <f t="shared" si="606"/>
        <v/>
      </c>
      <c r="ARZ129" s="3" t="str">
        <f t="shared" si="607"/>
        <v/>
      </c>
      <c r="ASE129" s="3" t="str">
        <f t="shared" si="608"/>
        <v/>
      </c>
      <c r="ASJ129" s="3" t="str">
        <f t="shared" si="609"/>
        <v/>
      </c>
      <c r="ASO129" s="3" t="str">
        <f t="shared" si="610"/>
        <v/>
      </c>
      <c r="AST129" s="3" t="str">
        <f t="shared" si="611"/>
        <v/>
      </c>
      <c r="ASY129" s="3" t="str">
        <f t="shared" si="612"/>
        <v/>
      </c>
      <c r="ATD129" s="3" t="str">
        <f t="shared" si="613"/>
        <v/>
      </c>
      <c r="ATI129" s="3" t="str">
        <f t="shared" si="614"/>
        <v/>
      </c>
      <c r="ATN129" s="3" t="str">
        <f t="shared" si="615"/>
        <v/>
      </c>
      <c r="ATS129" s="3" t="str">
        <f t="shared" si="616"/>
        <v/>
      </c>
      <c r="ATX129" s="3" t="str">
        <f t="shared" si="617"/>
        <v/>
      </c>
      <c r="ATZ129" s="6">
        <v>31958</v>
      </c>
      <c r="AUA129" s="1">
        <v>6.125</v>
      </c>
      <c r="AUB129" s="1">
        <v>347400</v>
      </c>
      <c r="AUC129" s="3">
        <f t="shared" si="618"/>
        <v>2127825</v>
      </c>
      <c r="AUH129" s="3" t="str">
        <f t="shared" si="619"/>
        <v/>
      </c>
      <c r="AUM129" s="3" t="str">
        <f t="shared" si="620"/>
        <v/>
      </c>
      <c r="AUR129" s="3" t="str">
        <f t="shared" si="621"/>
        <v/>
      </c>
      <c r="AUW129" s="3" t="str">
        <f t="shared" si="622"/>
        <v/>
      </c>
      <c r="AVB129" s="3" t="str">
        <f t="shared" si="623"/>
        <v/>
      </c>
      <c r="AVG129" s="3" t="str">
        <f t="shared" si="624"/>
        <v/>
      </c>
      <c r="AVL129" s="3" t="str">
        <f t="shared" si="625"/>
        <v/>
      </c>
      <c r="AVQ129" s="3" t="str">
        <f t="shared" si="626"/>
        <v/>
      </c>
      <c r="AVV129" s="3" t="str">
        <f t="shared" si="627"/>
        <v/>
      </c>
      <c r="AWA129" s="3" t="str">
        <f t="shared" si="628"/>
        <v/>
      </c>
      <c r="AWF129" s="3" t="str">
        <f t="shared" si="629"/>
        <v/>
      </c>
      <c r="AWK129" s="3" t="str">
        <f t="shared" si="630"/>
        <v/>
      </c>
      <c r="AWP129" s="3" t="str">
        <f t="shared" si="631"/>
        <v/>
      </c>
      <c r="AWU129" s="3" t="str">
        <f t="shared" si="632"/>
        <v/>
      </c>
      <c r="AWZ129" s="3" t="str">
        <f t="shared" si="633"/>
        <v/>
      </c>
      <c r="AXE129" s="3" t="str">
        <f t="shared" si="634"/>
        <v/>
      </c>
      <c r="AXJ129" s="3" t="str">
        <f t="shared" si="635"/>
        <v/>
      </c>
      <c r="AXO129" s="3" t="str">
        <f t="shared" si="636"/>
        <v/>
      </c>
      <c r="AXT129" s="3" t="str">
        <f t="shared" si="637"/>
        <v/>
      </c>
      <c r="AXY129" s="3" t="str">
        <f t="shared" si="638"/>
        <v/>
      </c>
      <c r="AYD129" s="3" t="str">
        <f t="shared" si="639"/>
        <v/>
      </c>
      <c r="AYI129" s="3" t="str">
        <f t="shared" si="640"/>
        <v/>
      </c>
      <c r="AYN129" s="3" t="str">
        <f t="shared" si="641"/>
        <v/>
      </c>
      <c r="AYP129" s="6">
        <v>31958</v>
      </c>
      <c r="AYQ129" s="1">
        <v>6.375</v>
      </c>
      <c r="AYR129" s="1">
        <v>688000</v>
      </c>
      <c r="AYS129" s="3">
        <f t="shared" si="642"/>
        <v>4386000</v>
      </c>
      <c r="AYX129" s="3" t="str">
        <f t="shared" si="643"/>
        <v/>
      </c>
      <c r="AZC129" s="3" t="str">
        <f t="shared" si="644"/>
        <v/>
      </c>
      <c r="AZH129" s="3" t="str">
        <f t="shared" si="645"/>
        <v/>
      </c>
      <c r="AZM129" s="3" t="str">
        <f t="shared" si="646"/>
        <v/>
      </c>
      <c r="AZR129" s="3" t="str">
        <f t="shared" si="647"/>
        <v/>
      </c>
      <c r="AZW129" s="3" t="str">
        <f t="shared" si="648"/>
        <v/>
      </c>
      <c r="BAB129" s="3" t="str">
        <f t="shared" si="649"/>
        <v/>
      </c>
      <c r="BAG129" s="3" t="str">
        <f t="shared" si="650"/>
        <v/>
      </c>
      <c r="BAL129" s="3" t="str">
        <f t="shared" si="651"/>
        <v/>
      </c>
      <c r="BAQ129" s="3" t="str">
        <f t="shared" si="652"/>
        <v/>
      </c>
      <c r="BAV129" s="3" t="str">
        <f t="shared" si="653"/>
        <v/>
      </c>
      <c r="BBA129" s="3" t="str">
        <f t="shared" si="654"/>
        <v/>
      </c>
      <c r="BBF129" s="3" t="str">
        <f t="shared" si="655"/>
        <v/>
      </c>
      <c r="BBK129" s="3" t="str">
        <f t="shared" si="656"/>
        <v/>
      </c>
      <c r="BBP129" s="3" t="str">
        <f t="shared" si="657"/>
        <v/>
      </c>
      <c r="BBU129" s="3" t="str">
        <f t="shared" si="658"/>
        <v/>
      </c>
      <c r="BBZ129" s="3" t="str">
        <f t="shared" si="659"/>
        <v/>
      </c>
      <c r="BCE129" s="3" t="str">
        <f t="shared" si="660"/>
        <v/>
      </c>
      <c r="BCJ129" s="3" t="str">
        <f t="shared" si="661"/>
        <v/>
      </c>
      <c r="BCO129" s="3" t="str">
        <f t="shared" si="662"/>
        <v/>
      </c>
      <c r="BCT129" s="3" t="str">
        <f t="shared" si="663"/>
        <v/>
      </c>
      <c r="BCY129" s="3" t="str">
        <f t="shared" si="664"/>
        <v/>
      </c>
      <c r="BDD129" s="3" t="str">
        <f t="shared" si="665"/>
        <v/>
      </c>
      <c r="BDI129" s="3" t="str">
        <f t="shared" si="666"/>
        <v/>
      </c>
      <c r="BDN129" s="3" t="str">
        <f t="shared" si="667"/>
        <v/>
      </c>
      <c r="BDS129" s="3" t="str">
        <f t="shared" si="668"/>
        <v/>
      </c>
      <c r="BDX129" s="3" t="str">
        <f t="shared" si="669"/>
        <v/>
      </c>
      <c r="BDZ129" s="6">
        <v>31958</v>
      </c>
      <c r="BEA129" s="1">
        <v>4.4583000000000004</v>
      </c>
      <c r="BEB129" s="1">
        <v>10347300</v>
      </c>
      <c r="BEC129" s="3">
        <f t="shared" si="670"/>
        <v>46131367.590000004</v>
      </c>
      <c r="BEH129" s="3" t="str">
        <f t="shared" si="671"/>
        <v/>
      </c>
      <c r="BEM129" s="3" t="str">
        <f t="shared" si="672"/>
        <v/>
      </c>
      <c r="BER129" s="3" t="str">
        <f t="shared" si="673"/>
        <v/>
      </c>
      <c r="BET129" s="6">
        <v>31958</v>
      </c>
      <c r="BEU129" s="1">
        <v>1.2345999999999999</v>
      </c>
      <c r="BEV129" s="1">
        <v>14505075</v>
      </c>
      <c r="BEW129" s="3">
        <f t="shared" si="674"/>
        <v>17907965.594999999</v>
      </c>
      <c r="BFB129" s="3" t="str">
        <f t="shared" si="675"/>
        <v/>
      </c>
      <c r="BFG129" s="3" t="str">
        <f t="shared" si="676"/>
        <v/>
      </c>
      <c r="BFL129" s="3" t="str">
        <f t="shared" si="677"/>
        <v/>
      </c>
      <c r="BFQ129" s="3" t="str">
        <f t="shared" si="678"/>
        <v/>
      </c>
      <c r="BFS129" s="6">
        <v>31958</v>
      </c>
      <c r="BFT129" s="1">
        <v>0.92500000000000004</v>
      </c>
      <c r="BFU129" s="1">
        <v>27473600</v>
      </c>
      <c r="BFV129" s="3">
        <f t="shared" si="679"/>
        <v>25413080</v>
      </c>
      <c r="BGA129" s="3" t="str">
        <f t="shared" si="680"/>
        <v/>
      </c>
      <c r="BGF129" s="3" t="str">
        <f t="shared" si="681"/>
        <v/>
      </c>
      <c r="BGK129" s="3" t="str">
        <f t="shared" si="682"/>
        <v/>
      </c>
      <c r="BGM129" s="6">
        <v>31958</v>
      </c>
      <c r="BGN129" s="1">
        <v>6.3125</v>
      </c>
      <c r="BGO129" s="1">
        <v>5553400</v>
      </c>
      <c r="BGP129" s="3">
        <f t="shared" si="683"/>
        <v>35055837.5</v>
      </c>
      <c r="BGR129" s="6">
        <v>31958</v>
      </c>
      <c r="BGS129" s="1">
        <v>1.3611</v>
      </c>
      <c r="BGT129" s="1">
        <v>9702000</v>
      </c>
      <c r="BGU129" s="3">
        <f t="shared" si="684"/>
        <v>13205392.199999999</v>
      </c>
      <c r="BGZ129" s="3" t="str">
        <f t="shared" si="685"/>
        <v/>
      </c>
      <c r="BHE129" s="3" t="str">
        <f t="shared" si="686"/>
        <v/>
      </c>
      <c r="BHJ129" s="3" t="str">
        <f t="shared" si="687"/>
        <v/>
      </c>
      <c r="BHO129" s="3" t="str">
        <f t="shared" si="688"/>
        <v/>
      </c>
      <c r="BHQ129" s="6">
        <v>31958</v>
      </c>
      <c r="BHR129" s="1">
        <v>1.6042000000000001</v>
      </c>
      <c r="BHS129" s="1">
        <v>86291200</v>
      </c>
      <c r="BHT129" s="3">
        <f t="shared" si="689"/>
        <v>138428343.03999999</v>
      </c>
      <c r="BHY129" s="3" t="str">
        <f t="shared" si="690"/>
        <v/>
      </c>
      <c r="BID129" s="3" t="str">
        <f t="shared" si="691"/>
        <v/>
      </c>
      <c r="BII129" s="3" t="str">
        <f t="shared" si="692"/>
        <v/>
      </c>
      <c r="BIN129" s="3" t="str">
        <f t="shared" si="693"/>
        <v/>
      </c>
      <c r="BIP129" s="6">
        <v>31958</v>
      </c>
      <c r="BIQ129" s="1">
        <v>2.5093000000000001</v>
      </c>
      <c r="BIR129" s="1">
        <v>158182200</v>
      </c>
      <c r="BIS129" s="3">
        <f t="shared" si="694"/>
        <v>396926594.46000004</v>
      </c>
      <c r="BIU129" s="6">
        <v>31958</v>
      </c>
      <c r="BIV129" s="1">
        <v>1.3555999999999999</v>
      </c>
      <c r="BIW129" s="1">
        <v>21477876</v>
      </c>
      <c r="BIX129" s="3">
        <f t="shared" si="695"/>
        <v>29115408.705599997</v>
      </c>
      <c r="BJC129" s="3" t="str">
        <f t="shared" si="696"/>
        <v/>
      </c>
      <c r="BJH129" s="3" t="str">
        <f t="shared" si="697"/>
        <v/>
      </c>
      <c r="BJM129" s="3" t="str">
        <f t="shared" si="698"/>
        <v/>
      </c>
      <c r="BJR129" s="3" t="str">
        <f t="shared" si="699"/>
        <v/>
      </c>
      <c r="BJT129" s="6">
        <v>31958</v>
      </c>
      <c r="BJU129" s="1">
        <v>9.5</v>
      </c>
      <c r="BJV129" s="1">
        <v>68768800</v>
      </c>
      <c r="BJW129" s="3">
        <f t="shared" si="700"/>
        <v>653303600</v>
      </c>
      <c r="BKB129" s="3" t="str">
        <f t="shared" si="701"/>
        <v/>
      </c>
      <c r="BKG129" s="3" t="str">
        <f t="shared" si="702"/>
        <v/>
      </c>
      <c r="BKL129" s="3" t="str">
        <f t="shared" si="703"/>
        <v/>
      </c>
      <c r="BKQ129" s="3" t="str">
        <f t="shared" si="704"/>
        <v/>
      </c>
      <c r="BKV129" s="3" t="str">
        <f t="shared" si="705"/>
        <v/>
      </c>
      <c r="BKX129" s="6">
        <v>31958</v>
      </c>
      <c r="BKY129" s="1">
        <v>8.2189999999999994</v>
      </c>
      <c r="BKZ129" s="1">
        <v>39088400</v>
      </c>
      <c r="BLA129" s="3">
        <f t="shared" si="706"/>
        <v>321267559.59999996</v>
      </c>
      <c r="BLC129" s="6">
        <v>31958</v>
      </c>
      <c r="BLD129" s="1">
        <v>5.125</v>
      </c>
      <c r="BLE129" s="1">
        <v>26665600</v>
      </c>
      <c r="BLF129" s="3">
        <f t="shared" si="707"/>
        <v>136661200</v>
      </c>
      <c r="BLK129" s="3" t="str">
        <f t="shared" si="708"/>
        <v/>
      </c>
      <c r="BLP129" s="3" t="str">
        <f t="shared" si="709"/>
        <v/>
      </c>
      <c r="BLU129" s="3" t="str">
        <f t="shared" si="710"/>
        <v/>
      </c>
      <c r="BLZ129" s="3" t="str">
        <f t="shared" si="711"/>
        <v/>
      </c>
      <c r="BME129" s="3" t="str">
        <f t="shared" si="712"/>
        <v/>
      </c>
      <c r="BMJ129" s="3" t="str">
        <f t="shared" si="713"/>
        <v/>
      </c>
      <c r="BML129" s="6">
        <v>31958</v>
      </c>
      <c r="BMM129" s="1">
        <v>0.8296</v>
      </c>
      <c r="BMN129" s="1">
        <v>147055500</v>
      </c>
      <c r="BMO129" s="3">
        <f t="shared" si="714"/>
        <v>121997242.8</v>
      </c>
      <c r="BMQ129" s="6">
        <v>31958</v>
      </c>
      <c r="BMR129" s="1">
        <v>12.8125</v>
      </c>
      <c r="BMS129" s="1">
        <v>33613400</v>
      </c>
      <c r="BMT129" s="3">
        <f t="shared" si="715"/>
        <v>430671687.5</v>
      </c>
      <c r="BMY129" s="3" t="str">
        <f t="shared" si="716"/>
        <v/>
      </c>
      <c r="BND129" s="3" t="str">
        <f t="shared" si="717"/>
        <v/>
      </c>
      <c r="BNF129" s="6">
        <v>31958</v>
      </c>
      <c r="BNG129" s="1">
        <v>20.125</v>
      </c>
      <c r="BNH129" s="1">
        <v>62314700</v>
      </c>
      <c r="BNI129" s="3">
        <f t="shared" si="718"/>
        <v>1254083337.5</v>
      </c>
      <c r="BNN129" s="3" t="str">
        <f t="shared" si="719"/>
        <v/>
      </c>
      <c r="BNP129" s="6">
        <v>31958</v>
      </c>
      <c r="BNQ129" s="1">
        <v>1.8889</v>
      </c>
      <c r="BNR129" s="1">
        <v>15917850</v>
      </c>
      <c r="BNS129" s="3">
        <f t="shared" si="720"/>
        <v>30067226.865000002</v>
      </c>
      <c r="BNX129" s="3" t="str">
        <f t="shared" si="721"/>
        <v/>
      </c>
      <c r="BOC129" s="3" t="str">
        <f t="shared" si="722"/>
        <v/>
      </c>
      <c r="BOH129" s="3" t="str">
        <f t="shared" si="723"/>
        <v/>
      </c>
      <c r="BOJ129" s="6">
        <v>31958</v>
      </c>
      <c r="BOK129" s="1">
        <v>2.7071000000000001</v>
      </c>
      <c r="BOL129" s="1">
        <v>421135200</v>
      </c>
      <c r="BOM129" s="3">
        <f t="shared" si="724"/>
        <v>1140055099.9200001</v>
      </c>
      <c r="BOR129" s="3" t="str">
        <f t="shared" si="725"/>
        <v/>
      </c>
      <c r="BOW129" s="3" t="str">
        <f t="shared" si="726"/>
        <v/>
      </c>
      <c r="BPB129" s="3" t="str">
        <f t="shared" si="727"/>
        <v/>
      </c>
      <c r="BPG129" s="3" t="str">
        <f t="shared" si="728"/>
        <v/>
      </c>
      <c r="BPL129" s="3" t="str">
        <f t="shared" si="729"/>
        <v/>
      </c>
      <c r="BPQ129" s="3" t="str">
        <f t="shared" si="730"/>
        <v/>
      </c>
      <c r="BPS129" s="6">
        <v>31958</v>
      </c>
      <c r="BPT129" s="1">
        <v>0.30859999999999999</v>
      </c>
      <c r="BPU129" s="1">
        <v>767820800</v>
      </c>
      <c r="BPV129" s="3">
        <f t="shared" si="731"/>
        <v>236949498.88</v>
      </c>
      <c r="BQA129" s="3" t="str">
        <f t="shared" si="732"/>
        <v/>
      </c>
      <c r="BQF129" s="3" t="str">
        <f t="shared" si="733"/>
        <v/>
      </c>
      <c r="BQK129" s="3" t="str">
        <f t="shared" si="734"/>
        <v/>
      </c>
      <c r="BQM129" s="6">
        <v>31958</v>
      </c>
      <c r="BQN129" s="1">
        <v>1.0995999999999999</v>
      </c>
      <c r="BQO129" s="1">
        <v>338601852</v>
      </c>
      <c r="BQP129" s="3">
        <f t="shared" si="735"/>
        <v>372326596.45919997</v>
      </c>
      <c r="BQU129" s="3" t="str">
        <f t="shared" si="736"/>
        <v/>
      </c>
      <c r="BQZ129" s="3" t="str">
        <f t="shared" si="737"/>
        <v/>
      </c>
      <c r="BRE129" s="3" t="str">
        <f t="shared" si="738"/>
        <v/>
      </c>
      <c r="BRJ129" s="3" t="str">
        <f t="shared" si="739"/>
        <v/>
      </c>
      <c r="BRL129" s="6">
        <v>31958</v>
      </c>
      <c r="BRM129" s="1">
        <v>0.91669999999999996</v>
      </c>
      <c r="BRN129" s="1">
        <v>3649176000</v>
      </c>
      <c r="BRO129" s="3">
        <f t="shared" si="740"/>
        <v>3345199639.1999998</v>
      </c>
      <c r="BRQ129" s="6">
        <v>31958</v>
      </c>
      <c r="BRR129" s="1">
        <v>0.13730000000000001</v>
      </c>
      <c r="BRS129" s="1">
        <v>2014000200</v>
      </c>
      <c r="BRT129" s="3">
        <f t="shared" si="741"/>
        <v>276522227.46000004</v>
      </c>
      <c r="BRV129" s="6">
        <v>31958</v>
      </c>
      <c r="BRW129" s="1">
        <v>15.5</v>
      </c>
      <c r="BRX129" s="1">
        <v>178788400</v>
      </c>
      <c r="BRY129" s="3">
        <f t="shared" si="742"/>
        <v>2771220200</v>
      </c>
      <c r="BSD129" s="3" t="str">
        <f t="shared" si="743"/>
        <v/>
      </c>
      <c r="BSF129" s="6">
        <v>31958</v>
      </c>
      <c r="BSG129" s="1">
        <v>1.7707999999999999</v>
      </c>
      <c r="BSH129" s="1">
        <v>87232800</v>
      </c>
      <c r="BSI129" s="3">
        <f t="shared" si="744"/>
        <v>154471842.23999998</v>
      </c>
      <c r="BSN129" s="3" t="str">
        <f t="shared" si="745"/>
        <v/>
      </c>
      <c r="BSS129" s="3" t="str">
        <f t="shared" si="746"/>
        <v/>
      </c>
      <c r="BSU129" s="6">
        <v>31958</v>
      </c>
      <c r="BSV129" s="1">
        <v>1.4464000000000001</v>
      </c>
      <c r="BSW129" s="1">
        <v>3544934400</v>
      </c>
      <c r="BSX129" s="3">
        <f t="shared" si="747"/>
        <v>5127393116.1600008</v>
      </c>
    </row>
    <row r="130" spans="5:1020 1025:1870" x14ac:dyDescent="0.2">
      <c r="E130" s="3" t="str">
        <f t="shared" si="374"/>
        <v/>
      </c>
      <c r="J130" s="3" t="str">
        <f t="shared" si="375"/>
        <v/>
      </c>
      <c r="O130" s="3" t="str">
        <f t="shared" si="376"/>
        <v/>
      </c>
      <c r="T130" s="3" t="str">
        <f t="shared" si="377"/>
        <v/>
      </c>
      <c r="Y130" s="3" t="str">
        <f t="shared" si="378"/>
        <v/>
      </c>
      <c r="AD130" s="3" t="str">
        <f t="shared" si="379"/>
        <v/>
      </c>
      <c r="AI130" s="3" t="str">
        <f t="shared" si="380"/>
        <v/>
      </c>
      <c r="AN130" s="3" t="str">
        <f t="shared" si="381"/>
        <v/>
      </c>
      <c r="AS130" s="3" t="str">
        <f t="shared" si="382"/>
        <v/>
      </c>
      <c r="AX130" s="3" t="str">
        <f t="shared" si="383"/>
        <v/>
      </c>
      <c r="BC130" s="3" t="str">
        <f t="shared" si="384"/>
        <v/>
      </c>
      <c r="BH130" s="3" t="str">
        <f t="shared" si="385"/>
        <v/>
      </c>
      <c r="BM130" s="3" t="str">
        <f t="shared" si="386"/>
        <v/>
      </c>
      <c r="BR130" s="3" t="str">
        <f t="shared" si="387"/>
        <v/>
      </c>
      <c r="BW130" s="3" t="str">
        <f t="shared" si="388"/>
        <v/>
      </c>
      <c r="CB130" s="3" t="str">
        <f t="shared" si="389"/>
        <v/>
      </c>
      <c r="CG130" s="3" t="str">
        <f t="shared" si="390"/>
        <v/>
      </c>
      <c r="CL130" s="3" t="str">
        <f t="shared" si="391"/>
        <v/>
      </c>
      <c r="CQ130" s="3" t="str">
        <f t="shared" si="392"/>
        <v/>
      </c>
      <c r="CV130" s="3" t="str">
        <f t="shared" si="393"/>
        <v/>
      </c>
      <c r="DA130" s="3" t="str">
        <f t="shared" si="394"/>
        <v/>
      </c>
      <c r="DF130" s="3" t="str">
        <f t="shared" si="395"/>
        <v/>
      </c>
      <c r="DK130" s="3" t="str">
        <f t="shared" si="396"/>
        <v/>
      </c>
      <c r="DP130" s="3" t="str">
        <f t="shared" si="397"/>
        <v/>
      </c>
      <c r="DU130" s="3" t="str">
        <f t="shared" si="398"/>
        <v/>
      </c>
      <c r="DZ130" s="3" t="str">
        <f t="shared" si="399"/>
        <v/>
      </c>
      <c r="EE130" s="3" t="str">
        <f t="shared" si="400"/>
        <v/>
      </c>
      <c r="EJ130" s="3" t="str">
        <f t="shared" si="401"/>
        <v/>
      </c>
      <c r="EO130" s="3" t="str">
        <f t="shared" si="402"/>
        <v/>
      </c>
      <c r="ET130" s="3" t="str">
        <f t="shared" si="403"/>
        <v/>
      </c>
      <c r="EY130" s="3" t="str">
        <f t="shared" si="404"/>
        <v/>
      </c>
      <c r="FD130" s="3" t="str">
        <f t="shared" si="405"/>
        <v/>
      </c>
      <c r="FI130" s="3" t="str">
        <f t="shared" si="406"/>
        <v/>
      </c>
      <c r="FN130" s="3" t="str">
        <f t="shared" si="407"/>
        <v/>
      </c>
      <c r="FS130" s="3" t="str">
        <f t="shared" si="408"/>
        <v/>
      </c>
      <c r="FX130" s="3" t="str">
        <f t="shared" si="409"/>
        <v/>
      </c>
      <c r="GC130" s="3" t="str">
        <f t="shared" si="410"/>
        <v/>
      </c>
      <c r="GH130" s="3" t="str">
        <f t="shared" si="411"/>
        <v/>
      </c>
      <c r="GM130" s="3" t="str">
        <f t="shared" si="412"/>
        <v/>
      </c>
      <c r="GR130" s="3" t="str">
        <f t="shared" si="413"/>
        <v/>
      </c>
      <c r="GW130" s="3" t="str">
        <f t="shared" si="414"/>
        <v/>
      </c>
      <c r="HB130" s="3" t="str">
        <f t="shared" si="415"/>
        <v/>
      </c>
      <c r="HG130" s="3" t="str">
        <f t="shared" si="416"/>
        <v/>
      </c>
      <c r="HL130" s="3" t="str">
        <f t="shared" si="417"/>
        <v/>
      </c>
      <c r="HQ130" s="3" t="str">
        <f t="shared" si="418"/>
        <v/>
      </c>
      <c r="HV130" s="3" t="str">
        <f t="shared" si="419"/>
        <v/>
      </c>
      <c r="IA130" s="3" t="str">
        <f t="shared" si="420"/>
        <v/>
      </c>
      <c r="IF130" s="3" t="str">
        <f t="shared" si="421"/>
        <v/>
      </c>
      <c r="IK130" s="3" t="str">
        <f t="shared" si="422"/>
        <v/>
      </c>
      <c r="IP130" s="3" t="str">
        <f t="shared" si="423"/>
        <v/>
      </c>
      <c r="IU130" s="3" t="str">
        <f t="shared" si="424"/>
        <v/>
      </c>
      <c r="IZ130" s="3" t="str">
        <f t="shared" si="425"/>
        <v/>
      </c>
      <c r="JE130" s="3" t="str">
        <f t="shared" si="426"/>
        <v/>
      </c>
      <c r="JJ130" s="3" t="str">
        <f t="shared" si="427"/>
        <v/>
      </c>
      <c r="JO130" s="3" t="str">
        <f t="shared" si="428"/>
        <v/>
      </c>
      <c r="JT130" s="3" t="str">
        <f t="shared" si="429"/>
        <v/>
      </c>
      <c r="JY130" s="3" t="str">
        <f t="shared" si="430"/>
        <v/>
      </c>
      <c r="KD130" s="3" t="str">
        <f t="shared" si="431"/>
        <v/>
      </c>
      <c r="KI130" s="3" t="str">
        <f t="shared" si="432"/>
        <v/>
      </c>
      <c r="KN130" s="3" t="str">
        <f t="shared" si="433"/>
        <v/>
      </c>
      <c r="KS130" s="3" t="str">
        <f t="shared" si="434"/>
        <v/>
      </c>
      <c r="KX130" s="3" t="str">
        <f t="shared" si="435"/>
        <v/>
      </c>
      <c r="LC130" s="3" t="str">
        <f t="shared" si="436"/>
        <v/>
      </c>
      <c r="LH130" s="3" t="str">
        <f t="shared" si="437"/>
        <v/>
      </c>
      <c r="LM130" s="3" t="str">
        <f t="shared" si="438"/>
        <v/>
      </c>
      <c r="LR130" s="3" t="str">
        <f t="shared" si="439"/>
        <v/>
      </c>
      <c r="LW130" s="3" t="str">
        <f t="shared" si="440"/>
        <v/>
      </c>
      <c r="MB130" s="3" t="str">
        <f t="shared" si="441"/>
        <v/>
      </c>
      <c r="MG130" s="3" t="str">
        <f t="shared" si="442"/>
        <v/>
      </c>
      <c r="ML130" s="3" t="str">
        <f t="shared" si="443"/>
        <v/>
      </c>
      <c r="MQ130" s="3" t="str">
        <f t="shared" si="444"/>
        <v/>
      </c>
      <c r="MV130" s="3" t="str">
        <f t="shared" si="445"/>
        <v/>
      </c>
      <c r="NA130" s="3" t="str">
        <f t="shared" si="446"/>
        <v/>
      </c>
      <c r="NF130" s="3" t="str">
        <f t="shared" si="447"/>
        <v/>
      </c>
      <c r="NK130" s="3" t="str">
        <f t="shared" si="448"/>
        <v/>
      </c>
      <c r="NP130" s="3" t="str">
        <f t="shared" si="449"/>
        <v/>
      </c>
      <c r="NU130" s="3" t="str">
        <f t="shared" si="450"/>
        <v/>
      </c>
      <c r="NZ130" s="3" t="str">
        <f t="shared" si="451"/>
        <v/>
      </c>
      <c r="OB130" s="6">
        <v>31867</v>
      </c>
      <c r="OC130" s="1">
        <v>10.25</v>
      </c>
      <c r="OD130" s="1">
        <v>735000</v>
      </c>
      <c r="OE130" s="3">
        <f t="shared" si="452"/>
        <v>7533750</v>
      </c>
      <c r="OJ130" s="3" t="str">
        <f t="shared" si="453"/>
        <v/>
      </c>
      <c r="OO130" s="3" t="str">
        <f t="shared" si="454"/>
        <v/>
      </c>
      <c r="OT130" s="3" t="str">
        <f t="shared" si="455"/>
        <v/>
      </c>
      <c r="OY130" s="3" t="str">
        <f t="shared" si="456"/>
        <v/>
      </c>
      <c r="PD130" s="3" t="str">
        <f t="shared" si="457"/>
        <v/>
      </c>
      <c r="PI130" s="3" t="str">
        <f t="shared" si="458"/>
        <v/>
      </c>
      <c r="PN130" s="3" t="str">
        <f t="shared" si="459"/>
        <v/>
      </c>
      <c r="PS130" s="3" t="str">
        <f t="shared" si="460"/>
        <v/>
      </c>
      <c r="PX130" s="3" t="str">
        <f t="shared" si="461"/>
        <v/>
      </c>
      <c r="QC130" s="3" t="str">
        <f t="shared" si="462"/>
        <v/>
      </c>
      <c r="QE130" s="6">
        <v>31867</v>
      </c>
      <c r="QF130" s="1">
        <v>3</v>
      </c>
      <c r="QG130" s="1">
        <v>125200</v>
      </c>
      <c r="QH130" s="3">
        <f t="shared" si="463"/>
        <v>375600</v>
      </c>
      <c r="QM130" s="3" t="str">
        <f t="shared" si="464"/>
        <v/>
      </c>
      <c r="QR130" s="3" t="str">
        <f t="shared" si="465"/>
        <v/>
      </c>
      <c r="QW130" s="3" t="str">
        <f t="shared" si="466"/>
        <v/>
      </c>
      <c r="RB130" s="3" t="str">
        <f t="shared" si="467"/>
        <v/>
      </c>
      <c r="RG130" s="3" t="str">
        <f t="shared" si="468"/>
        <v/>
      </c>
      <c r="RL130" s="3" t="str">
        <f t="shared" si="469"/>
        <v/>
      </c>
      <c r="RQ130" s="3" t="str">
        <f t="shared" si="470"/>
        <v/>
      </c>
      <c r="RV130" s="3" t="str">
        <f t="shared" si="471"/>
        <v/>
      </c>
      <c r="SA130" s="3" t="str">
        <f t="shared" si="472"/>
        <v/>
      </c>
      <c r="SF130" s="3" t="str">
        <f t="shared" si="473"/>
        <v/>
      </c>
      <c r="SK130" s="3" t="str">
        <f t="shared" si="474"/>
        <v/>
      </c>
      <c r="SP130" s="3" t="str">
        <f t="shared" si="475"/>
        <v/>
      </c>
      <c r="SU130" s="3" t="str">
        <f t="shared" si="476"/>
        <v/>
      </c>
      <c r="SZ130" s="3" t="str">
        <f t="shared" si="477"/>
        <v/>
      </c>
      <c r="TE130" s="3" t="str">
        <f t="shared" si="478"/>
        <v/>
      </c>
      <c r="TJ130" s="3" t="str">
        <f t="shared" si="479"/>
        <v/>
      </c>
      <c r="TO130" s="3" t="str">
        <f t="shared" si="480"/>
        <v/>
      </c>
      <c r="TT130" s="3" t="str">
        <f t="shared" si="481"/>
        <v/>
      </c>
      <c r="TY130" s="3" t="str">
        <f t="shared" si="482"/>
        <v/>
      </c>
      <c r="UD130" s="3" t="str">
        <f t="shared" si="483"/>
        <v/>
      </c>
      <c r="UI130" s="3" t="str">
        <f t="shared" si="484"/>
        <v/>
      </c>
      <c r="UN130" s="3" t="str">
        <f t="shared" si="485"/>
        <v/>
      </c>
      <c r="US130" s="3" t="str">
        <f t="shared" si="486"/>
        <v/>
      </c>
      <c r="UX130" s="3" t="str">
        <f t="shared" si="487"/>
        <v/>
      </c>
      <c r="VC130" s="3" t="str">
        <f t="shared" si="488"/>
        <v/>
      </c>
      <c r="VH130" s="3" t="str">
        <f t="shared" si="489"/>
        <v/>
      </c>
      <c r="VM130" s="3" t="str">
        <f t="shared" si="490"/>
        <v/>
      </c>
      <c r="VO130" s="6"/>
      <c r="VR130" s="3" t="str">
        <f t="shared" si="491"/>
        <v/>
      </c>
      <c r="VW130" s="3" t="str">
        <f t="shared" si="492"/>
        <v/>
      </c>
      <c r="WB130" s="3" t="str">
        <f t="shared" si="493"/>
        <v/>
      </c>
      <c r="WG130" s="3" t="str">
        <f t="shared" si="494"/>
        <v/>
      </c>
      <c r="WL130" s="3" t="str">
        <f t="shared" si="495"/>
        <v/>
      </c>
      <c r="WQ130" s="3" t="str">
        <f t="shared" si="496"/>
        <v/>
      </c>
      <c r="WV130" s="3" t="str">
        <f t="shared" si="497"/>
        <v/>
      </c>
      <c r="XA130" s="3" t="str">
        <f t="shared" si="498"/>
        <v/>
      </c>
      <c r="XF130" s="3" t="str">
        <f t="shared" si="499"/>
        <v/>
      </c>
      <c r="XK130" s="3" t="str">
        <f t="shared" si="500"/>
        <v/>
      </c>
      <c r="XP130" s="3" t="str">
        <f t="shared" si="501"/>
        <v/>
      </c>
      <c r="XU130" s="3" t="str">
        <f t="shared" si="502"/>
        <v/>
      </c>
      <c r="XZ130" s="3" t="str">
        <f t="shared" si="503"/>
        <v/>
      </c>
      <c r="YE130" s="3" t="str">
        <f t="shared" si="504"/>
        <v/>
      </c>
      <c r="YJ130" s="3" t="str">
        <f t="shared" si="505"/>
        <v/>
      </c>
      <c r="YO130" s="3" t="str">
        <f t="shared" si="506"/>
        <v/>
      </c>
      <c r="YT130" s="3" t="str">
        <f t="shared" si="507"/>
        <v/>
      </c>
      <c r="YY130" s="3" t="str">
        <f t="shared" si="508"/>
        <v/>
      </c>
      <c r="ZD130" s="3" t="str">
        <f t="shared" si="509"/>
        <v/>
      </c>
      <c r="ZI130" s="3" t="str">
        <f t="shared" si="510"/>
        <v/>
      </c>
      <c r="ZN130" s="3" t="str">
        <f t="shared" si="511"/>
        <v/>
      </c>
      <c r="ZS130" s="3" t="str">
        <f t="shared" si="512"/>
        <v/>
      </c>
      <c r="ZX130" s="3" t="str">
        <f t="shared" si="513"/>
        <v/>
      </c>
      <c r="AAC130" s="3" t="str">
        <f t="shared" si="514"/>
        <v/>
      </c>
      <c r="AAH130" s="3" t="str">
        <f t="shared" si="515"/>
        <v/>
      </c>
      <c r="AAM130" s="3" t="str">
        <f t="shared" si="516"/>
        <v/>
      </c>
      <c r="AAR130" s="3" t="str">
        <f t="shared" si="517"/>
        <v/>
      </c>
      <c r="AAW130" s="3" t="str">
        <f t="shared" si="518"/>
        <v/>
      </c>
      <c r="ABB130" s="3" t="str">
        <f t="shared" si="519"/>
        <v/>
      </c>
      <c r="ABG130" s="3" t="str">
        <f t="shared" si="520"/>
        <v/>
      </c>
      <c r="ABL130" s="3" t="str">
        <f t="shared" si="521"/>
        <v/>
      </c>
      <c r="ABQ130" s="3" t="str">
        <f t="shared" si="522"/>
        <v/>
      </c>
      <c r="ABV130" s="3" t="str">
        <f t="shared" si="523"/>
        <v/>
      </c>
      <c r="ACA130" s="3" t="str">
        <f t="shared" si="524"/>
        <v/>
      </c>
      <c r="ACF130" s="3" t="str">
        <f t="shared" si="525"/>
        <v/>
      </c>
      <c r="ACK130" s="3" t="str">
        <f t="shared" si="526"/>
        <v/>
      </c>
      <c r="ACP130" s="3" t="str">
        <f t="shared" si="527"/>
        <v/>
      </c>
      <c r="ACU130" s="3" t="str">
        <f t="shared" si="528"/>
        <v/>
      </c>
      <c r="ACZ130" s="3" t="str">
        <f t="shared" si="529"/>
        <v/>
      </c>
      <c r="ADB130" s="6">
        <v>31867</v>
      </c>
      <c r="ADC130" s="1">
        <v>13.375</v>
      </c>
      <c r="ADD130" s="1">
        <v>5523200</v>
      </c>
      <c r="ADE130" s="3">
        <f t="shared" si="530"/>
        <v>73872800</v>
      </c>
      <c r="ADJ130" s="3" t="str">
        <f t="shared" si="531"/>
        <v/>
      </c>
      <c r="ADO130" s="3" t="str">
        <f t="shared" si="532"/>
        <v/>
      </c>
      <c r="ADT130" s="3" t="str">
        <f t="shared" si="533"/>
        <v/>
      </c>
      <c r="ADY130" s="3" t="str">
        <f t="shared" si="534"/>
        <v/>
      </c>
      <c r="AED130" s="3" t="str">
        <f t="shared" si="535"/>
        <v/>
      </c>
      <c r="AEI130" s="3" t="str">
        <f t="shared" si="536"/>
        <v/>
      </c>
      <c r="AEN130" s="3" t="str">
        <f t="shared" si="537"/>
        <v/>
      </c>
      <c r="AES130" s="3" t="str">
        <f t="shared" si="538"/>
        <v/>
      </c>
      <c r="AEX130" s="3" t="str">
        <f t="shared" si="539"/>
        <v/>
      </c>
      <c r="AFC130" s="3" t="str">
        <f t="shared" si="540"/>
        <v/>
      </c>
      <c r="AFH130" s="3" t="str">
        <f t="shared" si="541"/>
        <v/>
      </c>
      <c r="AFM130" s="3" t="str">
        <f t="shared" si="542"/>
        <v/>
      </c>
      <c r="AFR130" s="3" t="str">
        <f t="shared" si="543"/>
        <v/>
      </c>
      <c r="AFW130" s="3" t="str">
        <f t="shared" si="544"/>
        <v/>
      </c>
      <c r="AGB130" s="3" t="str">
        <f t="shared" si="545"/>
        <v/>
      </c>
      <c r="AGG130" s="3" t="str">
        <f t="shared" si="546"/>
        <v/>
      </c>
      <c r="AGL130" s="3" t="str">
        <f t="shared" si="547"/>
        <v/>
      </c>
      <c r="AGQ130" s="3" t="str">
        <f t="shared" si="548"/>
        <v/>
      </c>
      <c r="AGV130" s="3" t="str">
        <f t="shared" si="549"/>
        <v/>
      </c>
      <c r="AHA130" s="3" t="str">
        <f t="shared" si="550"/>
        <v/>
      </c>
      <c r="AHF130" s="3" t="str">
        <f t="shared" si="551"/>
        <v/>
      </c>
      <c r="AHK130" s="3" t="str">
        <f t="shared" si="552"/>
        <v/>
      </c>
      <c r="AHP130" s="3" t="str">
        <f t="shared" si="553"/>
        <v/>
      </c>
      <c r="AHU130" s="3" t="str">
        <f t="shared" si="554"/>
        <v/>
      </c>
      <c r="AHZ130" s="3" t="str">
        <f t="shared" si="555"/>
        <v/>
      </c>
      <c r="AIE130" s="3" t="str">
        <f t="shared" si="556"/>
        <v/>
      </c>
      <c r="AIJ130" s="3" t="str">
        <f t="shared" si="557"/>
        <v/>
      </c>
      <c r="AIO130" s="3" t="str">
        <f t="shared" si="558"/>
        <v/>
      </c>
      <c r="AIT130" s="3" t="str">
        <f t="shared" si="559"/>
        <v/>
      </c>
      <c r="AIY130" s="3" t="str">
        <f t="shared" si="560"/>
        <v/>
      </c>
      <c r="AJD130" s="3" t="str">
        <f t="shared" si="561"/>
        <v/>
      </c>
      <c r="AJI130" s="3" t="str">
        <f t="shared" si="562"/>
        <v/>
      </c>
      <c r="AJN130" s="3" t="str">
        <f t="shared" si="563"/>
        <v/>
      </c>
      <c r="AJS130" s="3" t="str">
        <f t="shared" si="564"/>
        <v/>
      </c>
      <c r="AJX130" s="3" t="str">
        <f t="shared" si="565"/>
        <v/>
      </c>
      <c r="AKC130" s="3" t="str">
        <f t="shared" si="566"/>
        <v/>
      </c>
      <c r="AKH130" s="3" t="str">
        <f t="shared" si="567"/>
        <v/>
      </c>
      <c r="AKM130" s="3" t="str">
        <f t="shared" si="568"/>
        <v/>
      </c>
      <c r="AKR130" s="3" t="str">
        <f t="shared" si="569"/>
        <v/>
      </c>
      <c r="AKW130" s="3" t="str">
        <f t="shared" si="570"/>
        <v/>
      </c>
      <c r="ALB130" s="3" t="str">
        <f t="shared" si="571"/>
        <v/>
      </c>
      <c r="ALG130" s="3" t="str">
        <f t="shared" si="572"/>
        <v/>
      </c>
      <c r="ALL130" s="3" t="str">
        <f t="shared" si="573"/>
        <v/>
      </c>
      <c r="ALQ130" s="3" t="str">
        <f t="shared" si="574"/>
        <v/>
      </c>
      <c r="ALV130" s="3" t="str">
        <f t="shared" si="575"/>
        <v/>
      </c>
      <c r="AMA130" s="3" t="str">
        <f t="shared" si="576"/>
        <v/>
      </c>
      <c r="AMF130" s="3" t="str">
        <f t="shared" si="577"/>
        <v/>
      </c>
      <c r="AMK130" s="3" t="str">
        <f t="shared" si="578"/>
        <v/>
      </c>
      <c r="AMP130" s="3" t="str">
        <f t="shared" si="579"/>
        <v/>
      </c>
      <c r="AMU130" s="3" t="str">
        <f t="shared" si="580"/>
        <v/>
      </c>
      <c r="AMZ130" s="3" t="str">
        <f t="shared" si="581"/>
        <v/>
      </c>
      <c r="ANB130" s="6">
        <v>31867</v>
      </c>
      <c r="ANC130" s="1">
        <v>3.5</v>
      </c>
      <c r="AND130" s="1">
        <v>616000</v>
      </c>
      <c r="ANE130" s="3">
        <f t="shared" si="582"/>
        <v>2156000</v>
      </c>
      <c r="ANJ130" s="3" t="str">
        <f t="shared" si="583"/>
        <v/>
      </c>
      <c r="ANO130" s="3" t="str">
        <f t="shared" si="584"/>
        <v/>
      </c>
      <c r="ANT130" s="3" t="str">
        <f t="shared" si="585"/>
        <v/>
      </c>
      <c r="ANY130" s="3" t="str">
        <f t="shared" si="586"/>
        <v/>
      </c>
      <c r="AOD130" s="3" t="str">
        <f t="shared" si="587"/>
        <v/>
      </c>
      <c r="AOI130" s="3" t="str">
        <f t="shared" si="588"/>
        <v/>
      </c>
      <c r="AON130" s="3" t="str">
        <f t="shared" si="589"/>
        <v/>
      </c>
      <c r="AOS130" s="3" t="str">
        <f t="shared" si="590"/>
        <v/>
      </c>
      <c r="AOX130" s="3" t="str">
        <f t="shared" si="591"/>
        <v/>
      </c>
      <c r="APC130" s="3" t="str">
        <f t="shared" si="592"/>
        <v/>
      </c>
      <c r="APH130" s="3" t="str">
        <f t="shared" si="593"/>
        <v/>
      </c>
      <c r="APM130" s="3" t="str">
        <f t="shared" si="594"/>
        <v/>
      </c>
      <c r="APR130" s="3" t="str">
        <f t="shared" si="595"/>
        <v/>
      </c>
      <c r="APW130" s="3" t="str">
        <f t="shared" si="596"/>
        <v/>
      </c>
      <c r="AQB130" s="3" t="str">
        <f t="shared" si="597"/>
        <v/>
      </c>
      <c r="AQG130" s="3" t="str">
        <f t="shared" si="598"/>
        <v/>
      </c>
      <c r="AQL130" s="3" t="str">
        <f t="shared" si="599"/>
        <v/>
      </c>
      <c r="AQQ130" s="3" t="str">
        <f t="shared" si="600"/>
        <v/>
      </c>
      <c r="AQV130" s="3" t="str">
        <f t="shared" si="601"/>
        <v/>
      </c>
      <c r="ARA130" s="3" t="str">
        <f t="shared" si="602"/>
        <v/>
      </c>
      <c r="ARF130" s="3" t="str">
        <f t="shared" si="603"/>
        <v/>
      </c>
      <c r="ARK130" s="3" t="str">
        <f t="shared" si="604"/>
        <v/>
      </c>
      <c r="ARP130" s="3" t="str">
        <f t="shared" si="605"/>
        <v/>
      </c>
      <c r="ARU130" s="3" t="str">
        <f t="shared" si="606"/>
        <v/>
      </c>
      <c r="ARZ130" s="3" t="str">
        <f t="shared" si="607"/>
        <v/>
      </c>
      <c r="ASE130" s="3" t="str">
        <f t="shared" si="608"/>
        <v/>
      </c>
      <c r="ASJ130" s="3" t="str">
        <f t="shared" si="609"/>
        <v/>
      </c>
      <c r="ASO130" s="3" t="str">
        <f t="shared" si="610"/>
        <v/>
      </c>
      <c r="AST130" s="3" t="str">
        <f t="shared" si="611"/>
        <v/>
      </c>
      <c r="ASY130" s="3" t="str">
        <f t="shared" si="612"/>
        <v/>
      </c>
      <c r="ATD130" s="3" t="str">
        <f t="shared" si="613"/>
        <v/>
      </c>
      <c r="ATI130" s="3" t="str">
        <f t="shared" si="614"/>
        <v/>
      </c>
      <c r="ATN130" s="3" t="str">
        <f t="shared" si="615"/>
        <v/>
      </c>
      <c r="ATS130" s="3" t="str">
        <f t="shared" si="616"/>
        <v/>
      </c>
      <c r="ATX130" s="3" t="str">
        <f t="shared" si="617"/>
        <v/>
      </c>
      <c r="ATZ130" s="6">
        <v>31867</v>
      </c>
      <c r="AUA130" s="1">
        <v>6.2083000000000004</v>
      </c>
      <c r="AUB130" s="1">
        <v>487800</v>
      </c>
      <c r="AUC130" s="3">
        <f t="shared" si="618"/>
        <v>3028408.74</v>
      </c>
      <c r="AUH130" s="3" t="str">
        <f t="shared" si="619"/>
        <v/>
      </c>
      <c r="AUM130" s="3" t="str">
        <f t="shared" si="620"/>
        <v/>
      </c>
      <c r="AUR130" s="3" t="str">
        <f t="shared" si="621"/>
        <v/>
      </c>
      <c r="AUW130" s="3" t="str">
        <f t="shared" si="622"/>
        <v/>
      </c>
      <c r="AVB130" s="3" t="str">
        <f t="shared" si="623"/>
        <v/>
      </c>
      <c r="AVG130" s="3" t="str">
        <f t="shared" si="624"/>
        <v/>
      </c>
      <c r="AVL130" s="3" t="str">
        <f t="shared" si="625"/>
        <v/>
      </c>
      <c r="AVQ130" s="3" t="str">
        <f t="shared" si="626"/>
        <v/>
      </c>
      <c r="AVV130" s="3" t="str">
        <f t="shared" si="627"/>
        <v/>
      </c>
      <c r="AWA130" s="3" t="str">
        <f t="shared" si="628"/>
        <v/>
      </c>
      <c r="AWF130" s="3" t="str">
        <f t="shared" si="629"/>
        <v/>
      </c>
      <c r="AWK130" s="3" t="str">
        <f t="shared" si="630"/>
        <v/>
      </c>
      <c r="AWP130" s="3" t="str">
        <f t="shared" si="631"/>
        <v/>
      </c>
      <c r="AWU130" s="3" t="str">
        <f t="shared" si="632"/>
        <v/>
      </c>
      <c r="AWZ130" s="3" t="str">
        <f t="shared" si="633"/>
        <v/>
      </c>
      <c r="AXE130" s="3" t="str">
        <f t="shared" si="634"/>
        <v/>
      </c>
      <c r="AXJ130" s="3" t="str">
        <f t="shared" si="635"/>
        <v/>
      </c>
      <c r="AXO130" s="3" t="str">
        <f t="shared" si="636"/>
        <v/>
      </c>
      <c r="AXT130" s="3" t="str">
        <f t="shared" si="637"/>
        <v/>
      </c>
      <c r="AXY130" s="3" t="str">
        <f t="shared" si="638"/>
        <v/>
      </c>
      <c r="AYD130" s="3" t="str">
        <f t="shared" si="639"/>
        <v/>
      </c>
      <c r="AYI130" s="3" t="str">
        <f t="shared" si="640"/>
        <v/>
      </c>
      <c r="AYN130" s="3" t="str">
        <f t="shared" si="641"/>
        <v/>
      </c>
      <c r="AYP130" s="6">
        <v>31867</v>
      </c>
      <c r="AYQ130" s="1">
        <v>7.1875</v>
      </c>
      <c r="AYR130" s="1">
        <v>1800800</v>
      </c>
      <c r="AYS130" s="3">
        <f t="shared" si="642"/>
        <v>12943250</v>
      </c>
      <c r="AYX130" s="3" t="str">
        <f t="shared" si="643"/>
        <v/>
      </c>
      <c r="AZC130" s="3" t="str">
        <f t="shared" si="644"/>
        <v/>
      </c>
      <c r="AZH130" s="3" t="str">
        <f t="shared" si="645"/>
        <v/>
      </c>
      <c r="AZM130" s="3" t="str">
        <f t="shared" si="646"/>
        <v/>
      </c>
      <c r="AZR130" s="3" t="str">
        <f t="shared" si="647"/>
        <v/>
      </c>
      <c r="AZW130" s="3" t="str">
        <f t="shared" si="648"/>
        <v/>
      </c>
      <c r="BAB130" s="3" t="str">
        <f t="shared" si="649"/>
        <v/>
      </c>
      <c r="BAG130" s="3" t="str">
        <f t="shared" si="650"/>
        <v/>
      </c>
      <c r="BAL130" s="3" t="str">
        <f t="shared" si="651"/>
        <v/>
      </c>
      <c r="BAQ130" s="3" t="str">
        <f t="shared" si="652"/>
        <v/>
      </c>
      <c r="BAV130" s="3" t="str">
        <f t="shared" si="653"/>
        <v/>
      </c>
      <c r="BBA130" s="3" t="str">
        <f t="shared" si="654"/>
        <v/>
      </c>
      <c r="BBF130" s="3" t="str">
        <f t="shared" si="655"/>
        <v/>
      </c>
      <c r="BBK130" s="3" t="str">
        <f t="shared" si="656"/>
        <v/>
      </c>
      <c r="BBP130" s="3" t="str">
        <f t="shared" si="657"/>
        <v/>
      </c>
      <c r="BBU130" s="3" t="str">
        <f t="shared" si="658"/>
        <v/>
      </c>
      <c r="BBZ130" s="3" t="str">
        <f t="shared" si="659"/>
        <v/>
      </c>
      <c r="BCE130" s="3" t="str">
        <f t="shared" si="660"/>
        <v/>
      </c>
      <c r="BCJ130" s="3" t="str">
        <f t="shared" si="661"/>
        <v/>
      </c>
      <c r="BCO130" s="3" t="str">
        <f t="shared" si="662"/>
        <v/>
      </c>
      <c r="BCT130" s="3" t="str">
        <f t="shared" si="663"/>
        <v/>
      </c>
      <c r="BCY130" s="3" t="str">
        <f t="shared" si="664"/>
        <v/>
      </c>
      <c r="BDD130" s="3" t="str">
        <f t="shared" si="665"/>
        <v/>
      </c>
      <c r="BDI130" s="3" t="str">
        <f t="shared" si="666"/>
        <v/>
      </c>
      <c r="BDN130" s="3" t="str">
        <f t="shared" si="667"/>
        <v/>
      </c>
      <c r="BDS130" s="3" t="str">
        <f t="shared" si="668"/>
        <v/>
      </c>
      <c r="BDX130" s="3" t="str">
        <f t="shared" si="669"/>
        <v/>
      </c>
      <c r="BDZ130" s="6">
        <v>31867</v>
      </c>
      <c r="BEA130" s="1">
        <v>5.375</v>
      </c>
      <c r="BEB130" s="1">
        <v>25531800</v>
      </c>
      <c r="BEC130" s="3">
        <f t="shared" si="670"/>
        <v>137233425</v>
      </c>
      <c r="BEH130" s="3" t="str">
        <f t="shared" si="671"/>
        <v/>
      </c>
      <c r="BEM130" s="3" t="str">
        <f t="shared" si="672"/>
        <v/>
      </c>
      <c r="BER130" s="3" t="str">
        <f t="shared" si="673"/>
        <v/>
      </c>
      <c r="BET130" s="6">
        <v>31867</v>
      </c>
      <c r="BEU130" s="1">
        <v>1.3086</v>
      </c>
      <c r="BEV130" s="1">
        <v>15193575</v>
      </c>
      <c r="BEW130" s="3">
        <f t="shared" si="674"/>
        <v>19882312.245000001</v>
      </c>
      <c r="BFB130" s="3" t="str">
        <f t="shared" si="675"/>
        <v/>
      </c>
      <c r="BFG130" s="3" t="str">
        <f t="shared" si="676"/>
        <v/>
      </c>
      <c r="BFL130" s="3" t="str">
        <f t="shared" si="677"/>
        <v/>
      </c>
      <c r="BFQ130" s="3" t="str">
        <f t="shared" si="678"/>
        <v/>
      </c>
      <c r="BFS130" s="6">
        <v>31867</v>
      </c>
      <c r="BFT130" s="1">
        <v>0.87529999999999997</v>
      </c>
      <c r="BFU130" s="1">
        <v>41853800</v>
      </c>
      <c r="BFV130" s="3">
        <f t="shared" si="679"/>
        <v>36634631.140000001</v>
      </c>
      <c r="BGA130" s="3" t="str">
        <f t="shared" si="680"/>
        <v/>
      </c>
      <c r="BGF130" s="3" t="str">
        <f t="shared" si="681"/>
        <v/>
      </c>
      <c r="BGK130" s="3" t="str">
        <f t="shared" si="682"/>
        <v/>
      </c>
      <c r="BGM130" s="6">
        <v>31867</v>
      </c>
      <c r="BGN130" s="1">
        <v>6.375</v>
      </c>
      <c r="BGO130" s="1">
        <v>4486600</v>
      </c>
      <c r="BGP130" s="3">
        <f t="shared" si="683"/>
        <v>28602075</v>
      </c>
      <c r="BGR130" s="6">
        <v>31867</v>
      </c>
      <c r="BGS130" s="1">
        <v>0.80559999999999998</v>
      </c>
      <c r="BGT130" s="1">
        <v>5983200</v>
      </c>
      <c r="BGU130" s="3">
        <f t="shared" si="684"/>
        <v>4820065.92</v>
      </c>
      <c r="BGZ130" s="3" t="str">
        <f t="shared" si="685"/>
        <v/>
      </c>
      <c r="BHE130" s="3" t="str">
        <f t="shared" si="686"/>
        <v/>
      </c>
      <c r="BHJ130" s="3" t="str">
        <f t="shared" si="687"/>
        <v/>
      </c>
      <c r="BHO130" s="3" t="str">
        <f t="shared" si="688"/>
        <v/>
      </c>
      <c r="BHQ130" s="6">
        <v>31867</v>
      </c>
      <c r="BHR130" s="1">
        <v>1.3578999999999999</v>
      </c>
      <c r="BHS130" s="1">
        <v>46908800</v>
      </c>
      <c r="BHT130" s="3">
        <f t="shared" si="689"/>
        <v>63697459.519999996</v>
      </c>
      <c r="BHY130" s="3" t="str">
        <f t="shared" si="690"/>
        <v/>
      </c>
      <c r="BID130" s="3" t="str">
        <f t="shared" si="691"/>
        <v/>
      </c>
      <c r="BII130" s="3" t="str">
        <f t="shared" si="692"/>
        <v/>
      </c>
      <c r="BIN130" s="3" t="str">
        <f t="shared" si="693"/>
        <v/>
      </c>
      <c r="BIP130" s="6">
        <v>31867</v>
      </c>
      <c r="BIQ130" s="1">
        <v>2.1852</v>
      </c>
      <c r="BIR130" s="1">
        <v>200264400</v>
      </c>
      <c r="BIS130" s="3">
        <f t="shared" si="694"/>
        <v>437617766.88</v>
      </c>
      <c r="BIX130" s="3" t="str">
        <f t="shared" si="695"/>
        <v/>
      </c>
      <c r="BJC130" s="3" t="str">
        <f t="shared" si="696"/>
        <v/>
      </c>
      <c r="BJH130" s="3" t="str">
        <f t="shared" si="697"/>
        <v/>
      </c>
      <c r="BJM130" s="3" t="str">
        <f t="shared" si="698"/>
        <v/>
      </c>
      <c r="BJR130" s="3" t="str">
        <f t="shared" si="699"/>
        <v/>
      </c>
      <c r="BJT130" s="6">
        <v>31867</v>
      </c>
      <c r="BJU130" s="1">
        <v>9.9375</v>
      </c>
      <c r="BJV130" s="1">
        <v>84962400</v>
      </c>
      <c r="BJW130" s="3">
        <f t="shared" si="700"/>
        <v>844313850</v>
      </c>
      <c r="BKB130" s="3" t="str">
        <f t="shared" si="701"/>
        <v/>
      </c>
      <c r="BKG130" s="3" t="str">
        <f t="shared" si="702"/>
        <v/>
      </c>
      <c r="BKL130" s="3" t="str">
        <f t="shared" si="703"/>
        <v/>
      </c>
      <c r="BKQ130" s="3" t="str">
        <f t="shared" si="704"/>
        <v/>
      </c>
      <c r="BKV130" s="3" t="str">
        <f t="shared" si="705"/>
        <v/>
      </c>
      <c r="BKX130" s="6">
        <v>31867</v>
      </c>
      <c r="BKY130" s="1">
        <v>7.859</v>
      </c>
      <c r="BKZ130" s="1">
        <v>41021600</v>
      </c>
      <c r="BLA130" s="3">
        <f t="shared" si="706"/>
        <v>322388754.39999998</v>
      </c>
      <c r="BLC130" s="6">
        <v>31867</v>
      </c>
      <c r="BLD130" s="1">
        <v>5.3125</v>
      </c>
      <c r="BLE130" s="1">
        <v>35982400</v>
      </c>
      <c r="BLF130" s="3">
        <f t="shared" si="707"/>
        <v>191156500</v>
      </c>
      <c r="BLK130" s="3" t="str">
        <f t="shared" si="708"/>
        <v/>
      </c>
      <c r="BLP130" s="3" t="str">
        <f t="shared" si="709"/>
        <v/>
      </c>
      <c r="BLU130" s="3" t="str">
        <f t="shared" si="710"/>
        <v/>
      </c>
      <c r="BLZ130" s="3" t="str">
        <f t="shared" si="711"/>
        <v/>
      </c>
      <c r="BME130" s="3" t="str">
        <f t="shared" si="712"/>
        <v/>
      </c>
      <c r="BMJ130" s="3" t="str">
        <f t="shared" si="713"/>
        <v/>
      </c>
      <c r="BML130" s="6">
        <v>31867</v>
      </c>
      <c r="BMM130" s="1">
        <v>1.4778</v>
      </c>
      <c r="BMN130" s="1">
        <v>116359875</v>
      </c>
      <c r="BMO130" s="3">
        <f t="shared" si="714"/>
        <v>171956623.27500001</v>
      </c>
      <c r="BMQ130" s="6">
        <v>31867</v>
      </c>
      <c r="BMR130" s="1">
        <v>11.3125</v>
      </c>
      <c r="BMS130" s="1">
        <v>36920200</v>
      </c>
      <c r="BMT130" s="3">
        <f t="shared" si="715"/>
        <v>417659762.5</v>
      </c>
      <c r="BMY130" s="3" t="str">
        <f t="shared" si="716"/>
        <v/>
      </c>
      <c r="BND130" s="3" t="str">
        <f t="shared" si="717"/>
        <v/>
      </c>
      <c r="BNF130" s="6">
        <v>31867</v>
      </c>
      <c r="BNG130" s="1">
        <v>24.125</v>
      </c>
      <c r="BNH130" s="1">
        <v>36510700</v>
      </c>
      <c r="BNI130" s="3">
        <f t="shared" si="718"/>
        <v>880820637.5</v>
      </c>
      <c r="BNN130" s="3" t="str">
        <f t="shared" si="719"/>
        <v/>
      </c>
      <c r="BNP130" s="6">
        <v>31867</v>
      </c>
      <c r="BNQ130" s="1">
        <v>1.6667000000000001</v>
      </c>
      <c r="BNR130" s="1">
        <v>21174300</v>
      </c>
      <c r="BNS130" s="3">
        <f t="shared" si="720"/>
        <v>35291205.810000002</v>
      </c>
      <c r="BNX130" s="3" t="str">
        <f t="shared" si="721"/>
        <v/>
      </c>
      <c r="BOC130" s="3" t="str">
        <f t="shared" si="722"/>
        <v/>
      </c>
      <c r="BOH130" s="3" t="str">
        <f t="shared" si="723"/>
        <v/>
      </c>
      <c r="BOJ130" s="6">
        <v>31867</v>
      </c>
      <c r="BOK130" s="1">
        <v>2.5188999999999999</v>
      </c>
      <c r="BOL130" s="1">
        <v>554644800</v>
      </c>
      <c r="BOM130" s="3">
        <f t="shared" si="724"/>
        <v>1397094786.72</v>
      </c>
      <c r="BOR130" s="3" t="str">
        <f t="shared" si="725"/>
        <v/>
      </c>
      <c r="BOW130" s="3" t="str">
        <f t="shared" si="726"/>
        <v/>
      </c>
      <c r="BPB130" s="3" t="str">
        <f t="shared" si="727"/>
        <v/>
      </c>
      <c r="BPG130" s="3" t="str">
        <f t="shared" si="728"/>
        <v/>
      </c>
      <c r="BPL130" s="3" t="str">
        <f t="shared" si="729"/>
        <v/>
      </c>
      <c r="BPQ130" s="3" t="str">
        <f t="shared" si="730"/>
        <v/>
      </c>
      <c r="BPS130" s="6">
        <v>31867</v>
      </c>
      <c r="BPT130" s="1">
        <v>0.2656</v>
      </c>
      <c r="BPU130" s="1">
        <v>834624000</v>
      </c>
      <c r="BPV130" s="3">
        <f t="shared" si="731"/>
        <v>221676134.40000001</v>
      </c>
      <c r="BQA130" s="3" t="str">
        <f t="shared" si="732"/>
        <v/>
      </c>
      <c r="BQF130" s="3" t="str">
        <f t="shared" si="733"/>
        <v/>
      </c>
      <c r="BQK130" s="3" t="str">
        <f t="shared" si="734"/>
        <v/>
      </c>
      <c r="BQM130" s="6">
        <v>31867</v>
      </c>
      <c r="BQN130" s="1">
        <v>1.0916999999999999</v>
      </c>
      <c r="BQO130" s="1">
        <v>368790595</v>
      </c>
      <c r="BQP130" s="3">
        <f t="shared" si="735"/>
        <v>402608692.56149995</v>
      </c>
      <c r="BQU130" s="3" t="str">
        <f t="shared" si="736"/>
        <v/>
      </c>
      <c r="BQZ130" s="3" t="str">
        <f t="shared" si="737"/>
        <v/>
      </c>
      <c r="BRE130" s="3" t="str">
        <f t="shared" si="738"/>
        <v/>
      </c>
      <c r="BRJ130" s="3" t="str">
        <f t="shared" si="739"/>
        <v/>
      </c>
      <c r="BRL130" s="6">
        <v>31867</v>
      </c>
      <c r="BRM130" s="1">
        <v>0.81769999999999998</v>
      </c>
      <c r="BRN130" s="1">
        <v>4988481600</v>
      </c>
      <c r="BRO130" s="3">
        <f t="shared" si="740"/>
        <v>4079081404.3199997</v>
      </c>
      <c r="BRQ130" s="6">
        <v>31867</v>
      </c>
      <c r="BRR130" s="1">
        <v>0.1358</v>
      </c>
      <c r="BRS130" s="1">
        <v>2867643000</v>
      </c>
      <c r="BRT130" s="3">
        <f t="shared" si="741"/>
        <v>389425919.40000004</v>
      </c>
      <c r="BRV130" s="6">
        <v>31867</v>
      </c>
      <c r="BRW130" s="1">
        <v>14.0313</v>
      </c>
      <c r="BRX130" s="1">
        <v>227565600</v>
      </c>
      <c r="BRY130" s="3">
        <f t="shared" si="742"/>
        <v>3193041203.2800002</v>
      </c>
      <c r="BSD130" s="3" t="str">
        <f t="shared" si="743"/>
        <v/>
      </c>
      <c r="BSF130" s="6">
        <v>31867</v>
      </c>
      <c r="BSG130" s="1">
        <v>1.6457999999999999</v>
      </c>
      <c r="BSH130" s="1">
        <v>93912000</v>
      </c>
      <c r="BSI130" s="3">
        <f t="shared" si="744"/>
        <v>154560369.59999999</v>
      </c>
      <c r="BSN130" s="3" t="str">
        <f t="shared" si="745"/>
        <v/>
      </c>
      <c r="BSS130" s="3" t="str">
        <f t="shared" si="746"/>
        <v/>
      </c>
      <c r="BSU130" s="6">
        <v>31867</v>
      </c>
      <c r="BSV130" s="1">
        <v>1.1517999999999999</v>
      </c>
      <c r="BSW130" s="1">
        <v>5243330400</v>
      </c>
      <c r="BSX130" s="3">
        <f t="shared" si="747"/>
        <v>6039267954.7199993</v>
      </c>
    </row>
    <row r="131" spans="5:1020 1025:1870" x14ac:dyDescent="0.2">
      <c r="E131" s="3" t="str">
        <f t="shared" si="374"/>
        <v/>
      </c>
      <c r="J131" s="3" t="str">
        <f t="shared" si="375"/>
        <v/>
      </c>
      <c r="O131" s="3" t="str">
        <f t="shared" si="376"/>
        <v/>
      </c>
      <c r="T131" s="3" t="str">
        <f t="shared" si="377"/>
        <v/>
      </c>
      <c r="Y131" s="3" t="str">
        <f t="shared" si="378"/>
        <v/>
      </c>
      <c r="AD131" s="3" t="str">
        <f t="shared" si="379"/>
        <v/>
      </c>
      <c r="AI131" s="3" t="str">
        <f t="shared" si="380"/>
        <v/>
      </c>
      <c r="AN131" s="3" t="str">
        <f t="shared" si="381"/>
        <v/>
      </c>
      <c r="AS131" s="3" t="str">
        <f t="shared" si="382"/>
        <v/>
      </c>
      <c r="AX131" s="3" t="str">
        <f t="shared" si="383"/>
        <v/>
      </c>
      <c r="BC131" s="3" t="str">
        <f t="shared" si="384"/>
        <v/>
      </c>
      <c r="BH131" s="3" t="str">
        <f t="shared" si="385"/>
        <v/>
      </c>
      <c r="BM131" s="3" t="str">
        <f t="shared" si="386"/>
        <v/>
      </c>
      <c r="BR131" s="3" t="str">
        <f t="shared" si="387"/>
        <v/>
      </c>
      <c r="BW131" s="3" t="str">
        <f t="shared" si="388"/>
        <v/>
      </c>
      <c r="CB131" s="3" t="str">
        <f t="shared" si="389"/>
        <v/>
      </c>
      <c r="CG131" s="3" t="str">
        <f t="shared" si="390"/>
        <v/>
      </c>
      <c r="CL131" s="3" t="str">
        <f t="shared" si="391"/>
        <v/>
      </c>
      <c r="CQ131" s="3" t="str">
        <f t="shared" si="392"/>
        <v/>
      </c>
      <c r="CV131" s="3" t="str">
        <f t="shared" si="393"/>
        <v/>
      </c>
      <c r="DA131" s="3" t="str">
        <f t="shared" si="394"/>
        <v/>
      </c>
      <c r="DF131" s="3" t="str">
        <f t="shared" si="395"/>
        <v/>
      </c>
      <c r="DK131" s="3" t="str">
        <f t="shared" si="396"/>
        <v/>
      </c>
      <c r="DP131" s="3" t="str">
        <f t="shared" si="397"/>
        <v/>
      </c>
      <c r="DU131" s="3" t="str">
        <f t="shared" si="398"/>
        <v/>
      </c>
      <c r="DZ131" s="3" t="str">
        <f t="shared" si="399"/>
        <v/>
      </c>
      <c r="EE131" s="3" t="str">
        <f t="shared" si="400"/>
        <v/>
      </c>
      <c r="EJ131" s="3" t="str">
        <f t="shared" si="401"/>
        <v/>
      </c>
      <c r="EO131" s="3" t="str">
        <f t="shared" si="402"/>
        <v/>
      </c>
      <c r="ET131" s="3" t="str">
        <f t="shared" si="403"/>
        <v/>
      </c>
      <c r="EY131" s="3" t="str">
        <f t="shared" si="404"/>
        <v/>
      </c>
      <c r="FD131" s="3" t="str">
        <f t="shared" si="405"/>
        <v/>
      </c>
      <c r="FI131" s="3" t="str">
        <f t="shared" si="406"/>
        <v/>
      </c>
      <c r="FN131" s="3" t="str">
        <f t="shared" si="407"/>
        <v/>
      </c>
      <c r="FS131" s="3" t="str">
        <f t="shared" si="408"/>
        <v/>
      </c>
      <c r="FX131" s="3" t="str">
        <f t="shared" si="409"/>
        <v/>
      </c>
      <c r="GC131" s="3" t="str">
        <f t="shared" si="410"/>
        <v/>
      </c>
      <c r="GH131" s="3" t="str">
        <f t="shared" si="411"/>
        <v/>
      </c>
      <c r="GM131" s="3" t="str">
        <f t="shared" si="412"/>
        <v/>
      </c>
      <c r="GR131" s="3" t="str">
        <f t="shared" si="413"/>
        <v/>
      </c>
      <c r="GW131" s="3" t="str">
        <f t="shared" si="414"/>
        <v/>
      </c>
      <c r="HB131" s="3" t="str">
        <f t="shared" si="415"/>
        <v/>
      </c>
      <c r="HG131" s="3" t="str">
        <f t="shared" si="416"/>
        <v/>
      </c>
      <c r="HL131" s="3" t="str">
        <f t="shared" si="417"/>
        <v/>
      </c>
      <c r="HQ131" s="3" t="str">
        <f t="shared" si="418"/>
        <v/>
      </c>
      <c r="HV131" s="3" t="str">
        <f t="shared" si="419"/>
        <v/>
      </c>
      <c r="IA131" s="3" t="str">
        <f t="shared" si="420"/>
        <v/>
      </c>
      <c r="IF131" s="3" t="str">
        <f t="shared" si="421"/>
        <v/>
      </c>
      <c r="IK131" s="3" t="str">
        <f t="shared" si="422"/>
        <v/>
      </c>
      <c r="IP131" s="3" t="str">
        <f t="shared" si="423"/>
        <v/>
      </c>
      <c r="IU131" s="3" t="str">
        <f t="shared" si="424"/>
        <v/>
      </c>
      <c r="IZ131" s="3" t="str">
        <f t="shared" si="425"/>
        <v/>
      </c>
      <c r="JE131" s="3" t="str">
        <f t="shared" si="426"/>
        <v/>
      </c>
      <c r="JJ131" s="3" t="str">
        <f t="shared" si="427"/>
        <v/>
      </c>
      <c r="JO131" s="3" t="str">
        <f t="shared" si="428"/>
        <v/>
      </c>
      <c r="JT131" s="3" t="str">
        <f t="shared" si="429"/>
        <v/>
      </c>
      <c r="JY131" s="3" t="str">
        <f t="shared" si="430"/>
        <v/>
      </c>
      <c r="KD131" s="3" t="str">
        <f t="shared" si="431"/>
        <v/>
      </c>
      <c r="KI131" s="3" t="str">
        <f t="shared" si="432"/>
        <v/>
      </c>
      <c r="KN131" s="3" t="str">
        <f t="shared" si="433"/>
        <v/>
      </c>
      <c r="KS131" s="3" t="str">
        <f t="shared" si="434"/>
        <v/>
      </c>
      <c r="KX131" s="3" t="str">
        <f t="shared" si="435"/>
        <v/>
      </c>
      <c r="LC131" s="3" t="str">
        <f t="shared" si="436"/>
        <v/>
      </c>
      <c r="LH131" s="3" t="str">
        <f t="shared" si="437"/>
        <v/>
      </c>
      <c r="LM131" s="3" t="str">
        <f t="shared" si="438"/>
        <v/>
      </c>
      <c r="LR131" s="3" t="str">
        <f t="shared" si="439"/>
        <v/>
      </c>
      <c r="LW131" s="3" t="str">
        <f t="shared" si="440"/>
        <v/>
      </c>
      <c r="MB131" s="3" t="str">
        <f t="shared" si="441"/>
        <v/>
      </c>
      <c r="MG131" s="3" t="str">
        <f t="shared" si="442"/>
        <v/>
      </c>
      <c r="ML131" s="3" t="str">
        <f t="shared" si="443"/>
        <v/>
      </c>
      <c r="MQ131" s="3" t="str">
        <f t="shared" si="444"/>
        <v/>
      </c>
      <c r="MV131" s="3" t="str">
        <f t="shared" si="445"/>
        <v/>
      </c>
      <c r="NA131" s="3" t="str">
        <f t="shared" si="446"/>
        <v/>
      </c>
      <c r="NF131" s="3" t="str">
        <f t="shared" si="447"/>
        <v/>
      </c>
      <c r="NK131" s="3" t="str">
        <f t="shared" si="448"/>
        <v/>
      </c>
      <c r="NP131" s="3" t="str">
        <f t="shared" si="449"/>
        <v/>
      </c>
      <c r="NU131" s="3" t="str">
        <f t="shared" si="450"/>
        <v/>
      </c>
      <c r="NZ131" s="3" t="str">
        <f t="shared" si="451"/>
        <v/>
      </c>
      <c r="OB131" s="6">
        <v>31777</v>
      </c>
      <c r="OC131" s="1">
        <v>13</v>
      </c>
      <c r="OD131" s="1">
        <v>511100</v>
      </c>
      <c r="OE131" s="3">
        <f t="shared" si="452"/>
        <v>6644300</v>
      </c>
      <c r="OJ131" s="3" t="str">
        <f t="shared" si="453"/>
        <v/>
      </c>
      <c r="OO131" s="3" t="str">
        <f t="shared" si="454"/>
        <v/>
      </c>
      <c r="OT131" s="3" t="str">
        <f t="shared" si="455"/>
        <v/>
      </c>
      <c r="OY131" s="3" t="str">
        <f t="shared" si="456"/>
        <v/>
      </c>
      <c r="PD131" s="3" t="str">
        <f t="shared" si="457"/>
        <v/>
      </c>
      <c r="PI131" s="3" t="str">
        <f t="shared" si="458"/>
        <v/>
      </c>
      <c r="PN131" s="3" t="str">
        <f t="shared" si="459"/>
        <v/>
      </c>
      <c r="PS131" s="3" t="str">
        <f t="shared" si="460"/>
        <v/>
      </c>
      <c r="PX131" s="3" t="str">
        <f t="shared" si="461"/>
        <v/>
      </c>
      <c r="QC131" s="3" t="str">
        <f t="shared" si="462"/>
        <v/>
      </c>
      <c r="QE131" s="6">
        <v>31777</v>
      </c>
      <c r="QF131" s="1">
        <v>2</v>
      </c>
      <c r="QG131" s="1">
        <v>217500</v>
      </c>
      <c r="QH131" s="3">
        <f t="shared" si="463"/>
        <v>435000</v>
      </c>
      <c r="QM131" s="3" t="str">
        <f t="shared" si="464"/>
        <v/>
      </c>
      <c r="QR131" s="3" t="str">
        <f t="shared" si="465"/>
        <v/>
      </c>
      <c r="QW131" s="3" t="str">
        <f t="shared" si="466"/>
        <v/>
      </c>
      <c r="RB131" s="3" t="str">
        <f t="shared" si="467"/>
        <v/>
      </c>
      <c r="RG131" s="3" t="str">
        <f t="shared" si="468"/>
        <v/>
      </c>
      <c r="RL131" s="3" t="str">
        <f t="shared" si="469"/>
        <v/>
      </c>
      <c r="RQ131" s="3" t="str">
        <f t="shared" si="470"/>
        <v/>
      </c>
      <c r="RV131" s="3" t="str">
        <f t="shared" si="471"/>
        <v/>
      </c>
      <c r="SA131" s="3" t="str">
        <f t="shared" si="472"/>
        <v/>
      </c>
      <c r="SF131" s="3" t="str">
        <f t="shared" si="473"/>
        <v/>
      </c>
      <c r="SK131" s="3" t="str">
        <f t="shared" si="474"/>
        <v/>
      </c>
      <c r="SP131" s="3" t="str">
        <f t="shared" si="475"/>
        <v/>
      </c>
      <c r="SU131" s="3" t="str">
        <f t="shared" si="476"/>
        <v/>
      </c>
      <c r="SZ131" s="3" t="str">
        <f t="shared" si="477"/>
        <v/>
      </c>
      <c r="TE131" s="3" t="str">
        <f t="shared" si="478"/>
        <v/>
      </c>
      <c r="TJ131" s="3" t="str">
        <f t="shared" si="479"/>
        <v/>
      </c>
      <c r="TO131" s="3" t="str">
        <f t="shared" si="480"/>
        <v/>
      </c>
      <c r="TT131" s="3" t="str">
        <f t="shared" si="481"/>
        <v/>
      </c>
      <c r="TY131" s="3" t="str">
        <f t="shared" si="482"/>
        <v/>
      </c>
      <c r="UD131" s="3" t="str">
        <f t="shared" si="483"/>
        <v/>
      </c>
      <c r="UI131" s="3" t="str">
        <f t="shared" si="484"/>
        <v/>
      </c>
      <c r="UN131" s="3" t="str">
        <f t="shared" si="485"/>
        <v/>
      </c>
      <c r="US131" s="3" t="str">
        <f t="shared" si="486"/>
        <v/>
      </c>
      <c r="UX131" s="3" t="str">
        <f t="shared" si="487"/>
        <v/>
      </c>
      <c r="VC131" s="3" t="str">
        <f t="shared" si="488"/>
        <v/>
      </c>
      <c r="VH131" s="3" t="str">
        <f t="shared" si="489"/>
        <v/>
      </c>
      <c r="VM131" s="3" t="str">
        <f t="shared" si="490"/>
        <v/>
      </c>
      <c r="VO131" s="6"/>
      <c r="VR131" s="3" t="str">
        <f t="shared" si="491"/>
        <v/>
      </c>
      <c r="VW131" s="3" t="str">
        <f t="shared" si="492"/>
        <v/>
      </c>
      <c r="WB131" s="3" t="str">
        <f t="shared" si="493"/>
        <v/>
      </c>
      <c r="WG131" s="3" t="str">
        <f t="shared" si="494"/>
        <v/>
      </c>
      <c r="WL131" s="3" t="str">
        <f t="shared" si="495"/>
        <v/>
      </c>
      <c r="WQ131" s="3" t="str">
        <f t="shared" si="496"/>
        <v/>
      </c>
      <c r="WV131" s="3" t="str">
        <f t="shared" si="497"/>
        <v/>
      </c>
      <c r="XA131" s="3" t="str">
        <f t="shared" si="498"/>
        <v/>
      </c>
      <c r="XF131" s="3" t="str">
        <f t="shared" si="499"/>
        <v/>
      </c>
      <c r="XK131" s="3" t="str">
        <f t="shared" si="500"/>
        <v/>
      </c>
      <c r="XP131" s="3" t="str">
        <f t="shared" si="501"/>
        <v/>
      </c>
      <c r="XU131" s="3" t="str">
        <f t="shared" si="502"/>
        <v/>
      </c>
      <c r="XZ131" s="3" t="str">
        <f t="shared" si="503"/>
        <v/>
      </c>
      <c r="YE131" s="3" t="str">
        <f t="shared" si="504"/>
        <v/>
      </c>
      <c r="YJ131" s="3" t="str">
        <f t="shared" si="505"/>
        <v/>
      </c>
      <c r="YO131" s="3" t="str">
        <f t="shared" si="506"/>
        <v/>
      </c>
      <c r="YT131" s="3" t="str">
        <f t="shared" si="507"/>
        <v/>
      </c>
      <c r="YY131" s="3" t="str">
        <f t="shared" si="508"/>
        <v/>
      </c>
      <c r="ZD131" s="3" t="str">
        <f t="shared" si="509"/>
        <v/>
      </c>
      <c r="ZI131" s="3" t="str">
        <f t="shared" si="510"/>
        <v/>
      </c>
      <c r="ZN131" s="3" t="str">
        <f t="shared" si="511"/>
        <v/>
      </c>
      <c r="ZS131" s="3" t="str">
        <f t="shared" si="512"/>
        <v/>
      </c>
      <c r="ZX131" s="3" t="str">
        <f t="shared" si="513"/>
        <v/>
      </c>
      <c r="AAC131" s="3" t="str">
        <f t="shared" si="514"/>
        <v/>
      </c>
      <c r="AAH131" s="3" t="str">
        <f t="shared" si="515"/>
        <v/>
      </c>
      <c r="AAM131" s="3" t="str">
        <f t="shared" si="516"/>
        <v/>
      </c>
      <c r="AAR131" s="3" t="str">
        <f t="shared" si="517"/>
        <v/>
      </c>
      <c r="AAW131" s="3" t="str">
        <f t="shared" si="518"/>
        <v/>
      </c>
      <c r="ABB131" s="3" t="str">
        <f t="shared" si="519"/>
        <v/>
      </c>
      <c r="ABG131" s="3" t="str">
        <f t="shared" si="520"/>
        <v/>
      </c>
      <c r="ABL131" s="3" t="str">
        <f t="shared" si="521"/>
        <v/>
      </c>
      <c r="ABQ131" s="3" t="str">
        <f t="shared" si="522"/>
        <v/>
      </c>
      <c r="ABV131" s="3" t="str">
        <f t="shared" si="523"/>
        <v/>
      </c>
      <c r="ACA131" s="3" t="str">
        <f t="shared" si="524"/>
        <v/>
      </c>
      <c r="ACF131" s="3" t="str">
        <f t="shared" si="525"/>
        <v/>
      </c>
      <c r="ACK131" s="3" t="str">
        <f t="shared" si="526"/>
        <v/>
      </c>
      <c r="ACP131" s="3" t="str">
        <f t="shared" si="527"/>
        <v/>
      </c>
      <c r="ACU131" s="3" t="str">
        <f t="shared" si="528"/>
        <v/>
      </c>
      <c r="ACZ131" s="3" t="str">
        <f t="shared" si="529"/>
        <v/>
      </c>
      <c r="ADB131" s="6">
        <v>31777</v>
      </c>
      <c r="ADC131" s="1">
        <v>8.875</v>
      </c>
      <c r="ADD131" s="1">
        <v>3433000</v>
      </c>
      <c r="ADE131" s="3">
        <f t="shared" si="530"/>
        <v>30467875</v>
      </c>
      <c r="ADJ131" s="3" t="str">
        <f t="shared" si="531"/>
        <v/>
      </c>
      <c r="ADO131" s="3" t="str">
        <f t="shared" si="532"/>
        <v/>
      </c>
      <c r="ADT131" s="3" t="str">
        <f t="shared" si="533"/>
        <v/>
      </c>
      <c r="ADY131" s="3" t="str">
        <f t="shared" si="534"/>
        <v/>
      </c>
      <c r="AED131" s="3" t="str">
        <f t="shared" si="535"/>
        <v/>
      </c>
      <c r="AEI131" s="3" t="str">
        <f t="shared" si="536"/>
        <v/>
      </c>
      <c r="AEN131" s="3" t="str">
        <f t="shared" si="537"/>
        <v/>
      </c>
      <c r="AES131" s="3" t="str">
        <f t="shared" si="538"/>
        <v/>
      </c>
      <c r="AEX131" s="3" t="str">
        <f t="shared" si="539"/>
        <v/>
      </c>
      <c r="AFC131" s="3" t="str">
        <f t="shared" si="540"/>
        <v/>
      </c>
      <c r="AFH131" s="3" t="str">
        <f t="shared" si="541"/>
        <v/>
      </c>
      <c r="AFM131" s="3" t="str">
        <f t="shared" si="542"/>
        <v/>
      </c>
      <c r="AFR131" s="3" t="str">
        <f t="shared" si="543"/>
        <v/>
      </c>
      <c r="AFW131" s="3" t="str">
        <f t="shared" si="544"/>
        <v/>
      </c>
      <c r="AGB131" s="3" t="str">
        <f t="shared" si="545"/>
        <v/>
      </c>
      <c r="AGG131" s="3" t="str">
        <f t="shared" si="546"/>
        <v/>
      </c>
      <c r="AGL131" s="3" t="str">
        <f t="shared" si="547"/>
        <v/>
      </c>
      <c r="AGQ131" s="3" t="str">
        <f t="shared" si="548"/>
        <v/>
      </c>
      <c r="AGV131" s="3" t="str">
        <f t="shared" si="549"/>
        <v/>
      </c>
      <c r="AHA131" s="3" t="str">
        <f t="shared" si="550"/>
        <v/>
      </c>
      <c r="AHF131" s="3" t="str">
        <f t="shared" si="551"/>
        <v/>
      </c>
      <c r="AHK131" s="3" t="str">
        <f t="shared" si="552"/>
        <v/>
      </c>
      <c r="AHP131" s="3" t="str">
        <f t="shared" si="553"/>
        <v/>
      </c>
      <c r="AHU131" s="3" t="str">
        <f t="shared" si="554"/>
        <v/>
      </c>
      <c r="AHZ131" s="3" t="str">
        <f t="shared" si="555"/>
        <v/>
      </c>
      <c r="AIE131" s="3" t="str">
        <f t="shared" si="556"/>
        <v/>
      </c>
      <c r="AIJ131" s="3" t="str">
        <f t="shared" si="557"/>
        <v/>
      </c>
      <c r="AIO131" s="3" t="str">
        <f t="shared" si="558"/>
        <v/>
      </c>
      <c r="AIT131" s="3" t="str">
        <f t="shared" si="559"/>
        <v/>
      </c>
      <c r="AIY131" s="3" t="str">
        <f t="shared" si="560"/>
        <v/>
      </c>
      <c r="AJD131" s="3" t="str">
        <f t="shared" si="561"/>
        <v/>
      </c>
      <c r="AJI131" s="3" t="str">
        <f t="shared" si="562"/>
        <v/>
      </c>
      <c r="AJN131" s="3" t="str">
        <f t="shared" si="563"/>
        <v/>
      </c>
      <c r="AJS131" s="3" t="str">
        <f t="shared" si="564"/>
        <v/>
      </c>
      <c r="AJX131" s="3" t="str">
        <f t="shared" si="565"/>
        <v/>
      </c>
      <c r="AKC131" s="3" t="str">
        <f t="shared" si="566"/>
        <v/>
      </c>
      <c r="AKH131" s="3" t="str">
        <f t="shared" si="567"/>
        <v/>
      </c>
      <c r="AKM131" s="3" t="str">
        <f t="shared" si="568"/>
        <v/>
      </c>
      <c r="AKR131" s="3" t="str">
        <f t="shared" si="569"/>
        <v/>
      </c>
      <c r="AKW131" s="3" t="str">
        <f t="shared" si="570"/>
        <v/>
      </c>
      <c r="ALB131" s="3" t="str">
        <f t="shared" si="571"/>
        <v/>
      </c>
      <c r="ALG131" s="3" t="str">
        <f t="shared" si="572"/>
        <v/>
      </c>
      <c r="ALL131" s="3" t="str">
        <f t="shared" si="573"/>
        <v/>
      </c>
      <c r="ALQ131" s="3" t="str">
        <f t="shared" si="574"/>
        <v/>
      </c>
      <c r="ALV131" s="3" t="str">
        <f t="shared" si="575"/>
        <v/>
      </c>
      <c r="AMA131" s="3" t="str">
        <f t="shared" si="576"/>
        <v/>
      </c>
      <c r="AMF131" s="3" t="str">
        <f t="shared" si="577"/>
        <v/>
      </c>
      <c r="AMK131" s="3" t="str">
        <f t="shared" si="578"/>
        <v/>
      </c>
      <c r="AMP131" s="3" t="str">
        <f t="shared" si="579"/>
        <v/>
      </c>
      <c r="AMU131" s="3" t="str">
        <f t="shared" si="580"/>
        <v/>
      </c>
      <c r="AMZ131" s="3" t="str">
        <f t="shared" si="581"/>
        <v/>
      </c>
      <c r="ANB131" s="6">
        <v>31777</v>
      </c>
      <c r="ANC131" s="1">
        <v>4.75</v>
      </c>
      <c r="AND131" s="1">
        <v>48100</v>
      </c>
      <c r="ANE131" s="3">
        <f t="shared" si="582"/>
        <v>228475</v>
      </c>
      <c r="ANJ131" s="3" t="str">
        <f t="shared" si="583"/>
        <v/>
      </c>
      <c r="ANO131" s="3" t="str">
        <f t="shared" si="584"/>
        <v/>
      </c>
      <c r="ANT131" s="3" t="str">
        <f t="shared" si="585"/>
        <v/>
      </c>
      <c r="ANY131" s="3" t="str">
        <f t="shared" si="586"/>
        <v/>
      </c>
      <c r="AOD131" s="3" t="str">
        <f t="shared" si="587"/>
        <v/>
      </c>
      <c r="AOI131" s="3" t="str">
        <f t="shared" si="588"/>
        <v/>
      </c>
      <c r="AON131" s="3" t="str">
        <f t="shared" si="589"/>
        <v/>
      </c>
      <c r="AOS131" s="3" t="str">
        <f t="shared" si="590"/>
        <v/>
      </c>
      <c r="AOX131" s="3" t="str">
        <f t="shared" si="591"/>
        <v/>
      </c>
      <c r="APC131" s="3" t="str">
        <f t="shared" si="592"/>
        <v/>
      </c>
      <c r="APH131" s="3" t="str">
        <f t="shared" si="593"/>
        <v/>
      </c>
      <c r="APM131" s="3" t="str">
        <f t="shared" si="594"/>
        <v/>
      </c>
      <c r="APR131" s="3" t="str">
        <f t="shared" si="595"/>
        <v/>
      </c>
      <c r="APW131" s="3" t="str">
        <f t="shared" si="596"/>
        <v/>
      </c>
      <c r="AQB131" s="3" t="str">
        <f t="shared" si="597"/>
        <v/>
      </c>
      <c r="AQG131" s="3" t="str">
        <f t="shared" si="598"/>
        <v/>
      </c>
      <c r="AQL131" s="3" t="str">
        <f t="shared" si="599"/>
        <v/>
      </c>
      <c r="AQQ131" s="3" t="str">
        <f t="shared" si="600"/>
        <v/>
      </c>
      <c r="AQV131" s="3" t="str">
        <f t="shared" si="601"/>
        <v/>
      </c>
      <c r="ARA131" s="3" t="str">
        <f t="shared" si="602"/>
        <v/>
      </c>
      <c r="ARF131" s="3" t="str">
        <f t="shared" si="603"/>
        <v/>
      </c>
      <c r="ARK131" s="3" t="str">
        <f t="shared" si="604"/>
        <v/>
      </c>
      <c r="ARP131" s="3" t="str">
        <f t="shared" si="605"/>
        <v/>
      </c>
      <c r="ARU131" s="3" t="str">
        <f t="shared" si="606"/>
        <v/>
      </c>
      <c r="ARZ131" s="3" t="str">
        <f t="shared" si="607"/>
        <v/>
      </c>
      <c r="ASE131" s="3" t="str">
        <f t="shared" si="608"/>
        <v/>
      </c>
      <c r="ASJ131" s="3" t="str">
        <f t="shared" si="609"/>
        <v/>
      </c>
      <c r="ASO131" s="3" t="str">
        <f t="shared" si="610"/>
        <v/>
      </c>
      <c r="AST131" s="3" t="str">
        <f t="shared" si="611"/>
        <v/>
      </c>
      <c r="ASY131" s="3" t="str">
        <f t="shared" si="612"/>
        <v/>
      </c>
      <c r="ATD131" s="3" t="str">
        <f t="shared" si="613"/>
        <v/>
      </c>
      <c r="ATI131" s="3" t="str">
        <f t="shared" si="614"/>
        <v/>
      </c>
      <c r="ATN131" s="3" t="str">
        <f t="shared" si="615"/>
        <v/>
      </c>
      <c r="ATS131" s="3" t="str">
        <f t="shared" si="616"/>
        <v/>
      </c>
      <c r="ATX131" s="3" t="str">
        <f t="shared" si="617"/>
        <v/>
      </c>
      <c r="ATZ131" s="6">
        <v>31777</v>
      </c>
      <c r="AUA131" s="1">
        <v>5.5208000000000004</v>
      </c>
      <c r="AUB131" s="1">
        <v>619200</v>
      </c>
      <c r="AUC131" s="3">
        <f t="shared" si="618"/>
        <v>3418479.3600000003</v>
      </c>
      <c r="AUH131" s="3" t="str">
        <f t="shared" si="619"/>
        <v/>
      </c>
      <c r="AUM131" s="3" t="str">
        <f t="shared" si="620"/>
        <v/>
      </c>
      <c r="AUR131" s="3" t="str">
        <f t="shared" si="621"/>
        <v/>
      </c>
      <c r="AUW131" s="3" t="str">
        <f t="shared" si="622"/>
        <v/>
      </c>
      <c r="AVB131" s="3" t="str">
        <f t="shared" si="623"/>
        <v/>
      </c>
      <c r="AVG131" s="3" t="str">
        <f t="shared" si="624"/>
        <v/>
      </c>
      <c r="AVL131" s="3" t="str">
        <f t="shared" si="625"/>
        <v/>
      </c>
      <c r="AVQ131" s="3" t="str">
        <f t="shared" si="626"/>
        <v/>
      </c>
      <c r="AVV131" s="3" t="str">
        <f t="shared" si="627"/>
        <v/>
      </c>
      <c r="AWA131" s="3" t="str">
        <f t="shared" si="628"/>
        <v/>
      </c>
      <c r="AWF131" s="3" t="str">
        <f t="shared" si="629"/>
        <v/>
      </c>
      <c r="AWK131" s="3" t="str">
        <f t="shared" si="630"/>
        <v/>
      </c>
      <c r="AWP131" s="3" t="str">
        <f t="shared" si="631"/>
        <v/>
      </c>
      <c r="AWU131" s="3" t="str">
        <f t="shared" si="632"/>
        <v/>
      </c>
      <c r="AWZ131" s="3" t="str">
        <f t="shared" si="633"/>
        <v/>
      </c>
      <c r="AXE131" s="3" t="str">
        <f t="shared" si="634"/>
        <v/>
      </c>
      <c r="AXJ131" s="3" t="str">
        <f t="shared" si="635"/>
        <v/>
      </c>
      <c r="AXO131" s="3" t="str">
        <f t="shared" si="636"/>
        <v/>
      </c>
      <c r="AXT131" s="3" t="str">
        <f t="shared" si="637"/>
        <v/>
      </c>
      <c r="AXY131" s="3" t="str">
        <f t="shared" si="638"/>
        <v/>
      </c>
      <c r="AYD131" s="3" t="str">
        <f t="shared" si="639"/>
        <v/>
      </c>
      <c r="AYI131" s="3" t="str">
        <f t="shared" si="640"/>
        <v/>
      </c>
      <c r="AYN131" s="3" t="str">
        <f t="shared" si="641"/>
        <v/>
      </c>
      <c r="AYP131" s="6">
        <v>31777</v>
      </c>
      <c r="AYQ131" s="1">
        <v>6.6562999999999999</v>
      </c>
      <c r="AYR131" s="1">
        <v>847200</v>
      </c>
      <c r="AYS131" s="3">
        <f t="shared" si="642"/>
        <v>5639217.3600000003</v>
      </c>
      <c r="AYX131" s="3" t="str">
        <f t="shared" si="643"/>
        <v/>
      </c>
      <c r="AZC131" s="3" t="str">
        <f t="shared" si="644"/>
        <v/>
      </c>
      <c r="AZH131" s="3" t="str">
        <f t="shared" si="645"/>
        <v/>
      </c>
      <c r="AZM131" s="3" t="str">
        <f t="shared" si="646"/>
        <v/>
      </c>
      <c r="AZR131" s="3" t="str">
        <f t="shared" si="647"/>
        <v/>
      </c>
      <c r="AZW131" s="3" t="str">
        <f t="shared" si="648"/>
        <v/>
      </c>
      <c r="BAB131" s="3" t="str">
        <f t="shared" si="649"/>
        <v/>
      </c>
      <c r="BAG131" s="3" t="str">
        <f t="shared" si="650"/>
        <v/>
      </c>
      <c r="BAL131" s="3" t="str">
        <f t="shared" si="651"/>
        <v/>
      </c>
      <c r="BAQ131" s="3" t="str">
        <f t="shared" si="652"/>
        <v/>
      </c>
      <c r="BAV131" s="3" t="str">
        <f t="shared" si="653"/>
        <v/>
      </c>
      <c r="BBA131" s="3" t="str">
        <f t="shared" si="654"/>
        <v/>
      </c>
      <c r="BBF131" s="3" t="str">
        <f t="shared" si="655"/>
        <v/>
      </c>
      <c r="BBK131" s="3" t="str">
        <f t="shared" si="656"/>
        <v/>
      </c>
      <c r="BBP131" s="3" t="str">
        <f t="shared" si="657"/>
        <v/>
      </c>
      <c r="BBU131" s="3" t="str">
        <f t="shared" si="658"/>
        <v/>
      </c>
      <c r="BBZ131" s="3" t="str">
        <f t="shared" si="659"/>
        <v/>
      </c>
      <c r="BCE131" s="3" t="str">
        <f t="shared" si="660"/>
        <v/>
      </c>
      <c r="BCJ131" s="3" t="str">
        <f t="shared" si="661"/>
        <v/>
      </c>
      <c r="BCO131" s="3" t="str">
        <f t="shared" si="662"/>
        <v/>
      </c>
      <c r="BCT131" s="3" t="str">
        <f t="shared" si="663"/>
        <v/>
      </c>
      <c r="BCY131" s="3" t="str">
        <f t="shared" si="664"/>
        <v/>
      </c>
      <c r="BDD131" s="3" t="str">
        <f t="shared" si="665"/>
        <v/>
      </c>
      <c r="BDI131" s="3" t="str">
        <f t="shared" si="666"/>
        <v/>
      </c>
      <c r="BDN131" s="3" t="str">
        <f t="shared" si="667"/>
        <v/>
      </c>
      <c r="BDS131" s="3" t="str">
        <f t="shared" si="668"/>
        <v/>
      </c>
      <c r="BDX131" s="3" t="str">
        <f t="shared" si="669"/>
        <v/>
      </c>
      <c r="BDZ131" s="6">
        <v>31777</v>
      </c>
      <c r="BEA131" s="1">
        <v>3.0832999999999999</v>
      </c>
      <c r="BEB131" s="1">
        <v>14697300</v>
      </c>
      <c r="BEC131" s="3">
        <f t="shared" si="670"/>
        <v>45316185.089999996</v>
      </c>
      <c r="BEH131" s="3" t="str">
        <f t="shared" si="671"/>
        <v/>
      </c>
      <c r="BEM131" s="3" t="str">
        <f t="shared" si="672"/>
        <v/>
      </c>
      <c r="BER131" s="3" t="str">
        <f t="shared" si="673"/>
        <v/>
      </c>
      <c r="BET131" s="6">
        <v>31777</v>
      </c>
      <c r="BEU131" s="1">
        <v>0.9012</v>
      </c>
      <c r="BEV131" s="1">
        <v>15614775</v>
      </c>
      <c r="BEW131" s="3">
        <f t="shared" si="674"/>
        <v>14072035.23</v>
      </c>
      <c r="BFB131" s="3" t="str">
        <f t="shared" si="675"/>
        <v/>
      </c>
      <c r="BFG131" s="3" t="str">
        <f t="shared" si="676"/>
        <v/>
      </c>
      <c r="BFL131" s="3" t="str">
        <f t="shared" si="677"/>
        <v/>
      </c>
      <c r="BFQ131" s="3" t="str">
        <f t="shared" si="678"/>
        <v/>
      </c>
      <c r="BFS131" s="6">
        <v>31777</v>
      </c>
      <c r="BFT131" s="1">
        <v>0.56689999999999996</v>
      </c>
      <c r="BFU131" s="1">
        <v>12486400</v>
      </c>
      <c r="BFV131" s="3">
        <f t="shared" si="679"/>
        <v>7078540.1599999992</v>
      </c>
      <c r="BGA131" s="3" t="str">
        <f t="shared" si="680"/>
        <v/>
      </c>
      <c r="BGF131" s="3" t="str">
        <f t="shared" si="681"/>
        <v/>
      </c>
      <c r="BGK131" s="3" t="str">
        <f t="shared" si="682"/>
        <v/>
      </c>
      <c r="BGM131" s="6">
        <v>31777</v>
      </c>
      <c r="BGN131" s="1">
        <v>5.875</v>
      </c>
      <c r="BGO131" s="1">
        <v>7423000</v>
      </c>
      <c r="BGP131" s="3">
        <f t="shared" si="683"/>
        <v>43610125</v>
      </c>
      <c r="BGR131" s="6">
        <v>31777</v>
      </c>
      <c r="BGS131" s="1">
        <v>0.61809999999999998</v>
      </c>
      <c r="BGT131" s="1">
        <v>8852400</v>
      </c>
      <c r="BGU131" s="3">
        <f t="shared" si="684"/>
        <v>5471668.4399999995</v>
      </c>
      <c r="BGZ131" s="3" t="str">
        <f t="shared" si="685"/>
        <v/>
      </c>
      <c r="BHE131" s="3" t="str">
        <f t="shared" si="686"/>
        <v/>
      </c>
      <c r="BHJ131" s="3" t="str">
        <f t="shared" si="687"/>
        <v/>
      </c>
      <c r="BHO131" s="3" t="str">
        <f t="shared" si="688"/>
        <v/>
      </c>
      <c r="BHQ131" s="6">
        <v>31777</v>
      </c>
      <c r="BHR131" s="1">
        <v>1.1557999999999999</v>
      </c>
      <c r="BHS131" s="1">
        <v>72328800</v>
      </c>
      <c r="BHT131" s="3">
        <f t="shared" si="689"/>
        <v>83597627.039999992</v>
      </c>
      <c r="BHY131" s="3" t="str">
        <f t="shared" si="690"/>
        <v/>
      </c>
      <c r="BID131" s="3" t="str">
        <f t="shared" si="691"/>
        <v/>
      </c>
      <c r="BII131" s="3" t="str">
        <f t="shared" si="692"/>
        <v/>
      </c>
      <c r="BIN131" s="3" t="str">
        <f t="shared" si="693"/>
        <v/>
      </c>
      <c r="BIP131" s="6">
        <v>31777</v>
      </c>
      <c r="BIQ131" s="1">
        <v>1.3241000000000001</v>
      </c>
      <c r="BIR131" s="1">
        <v>149796000</v>
      </c>
      <c r="BIS131" s="3">
        <f t="shared" si="694"/>
        <v>198344883.59999999</v>
      </c>
      <c r="BIX131" s="3" t="str">
        <f t="shared" si="695"/>
        <v/>
      </c>
      <c r="BJC131" s="3" t="str">
        <f t="shared" si="696"/>
        <v/>
      </c>
      <c r="BJH131" s="3" t="str">
        <f t="shared" si="697"/>
        <v/>
      </c>
      <c r="BJM131" s="3" t="str">
        <f t="shared" si="698"/>
        <v/>
      </c>
      <c r="BJR131" s="3" t="str">
        <f t="shared" si="699"/>
        <v/>
      </c>
      <c r="BJT131" s="6">
        <v>31777</v>
      </c>
      <c r="BJU131" s="1">
        <v>6.875</v>
      </c>
      <c r="BJV131" s="1">
        <v>34981000</v>
      </c>
      <c r="BJW131" s="3">
        <f t="shared" si="700"/>
        <v>240494375</v>
      </c>
      <c r="BKB131" s="3" t="str">
        <f t="shared" si="701"/>
        <v/>
      </c>
      <c r="BKG131" s="3" t="str">
        <f t="shared" si="702"/>
        <v/>
      </c>
      <c r="BKL131" s="3" t="str">
        <f t="shared" si="703"/>
        <v/>
      </c>
      <c r="BKQ131" s="3" t="str">
        <f t="shared" si="704"/>
        <v/>
      </c>
      <c r="BKV131" s="3" t="str">
        <f t="shared" si="705"/>
        <v/>
      </c>
      <c r="BKX131" s="6">
        <v>31777</v>
      </c>
      <c r="BKY131" s="1">
        <v>6.3280000000000003</v>
      </c>
      <c r="BKZ131" s="1">
        <v>40528800</v>
      </c>
      <c r="BLA131" s="3">
        <f t="shared" si="706"/>
        <v>256466246.40000001</v>
      </c>
      <c r="BLC131" s="6">
        <v>31777</v>
      </c>
      <c r="BLD131" s="1">
        <v>3.4062999999999999</v>
      </c>
      <c r="BLE131" s="1">
        <v>17404000</v>
      </c>
      <c r="BLF131" s="3">
        <f t="shared" si="707"/>
        <v>59283245.199999996</v>
      </c>
      <c r="BLK131" s="3" t="str">
        <f t="shared" si="708"/>
        <v/>
      </c>
      <c r="BLP131" s="3" t="str">
        <f t="shared" si="709"/>
        <v/>
      </c>
      <c r="BLU131" s="3" t="str">
        <f t="shared" si="710"/>
        <v/>
      </c>
      <c r="BLZ131" s="3" t="str">
        <f t="shared" si="711"/>
        <v/>
      </c>
      <c r="BME131" s="3" t="str">
        <f t="shared" si="712"/>
        <v/>
      </c>
      <c r="BMJ131" s="3" t="str">
        <f t="shared" si="713"/>
        <v/>
      </c>
      <c r="BML131" s="6">
        <v>31777</v>
      </c>
      <c r="BMM131" s="1">
        <v>0.98150000000000004</v>
      </c>
      <c r="BMN131" s="1">
        <v>83349000</v>
      </c>
      <c r="BMO131" s="3">
        <f t="shared" si="714"/>
        <v>81807043.5</v>
      </c>
      <c r="BMQ131" s="6">
        <v>31777</v>
      </c>
      <c r="BMR131" s="1">
        <v>9.25</v>
      </c>
      <c r="BMS131" s="1">
        <v>12822400</v>
      </c>
      <c r="BMT131" s="3">
        <f t="shared" si="715"/>
        <v>118607200</v>
      </c>
      <c r="BMY131" s="3" t="str">
        <f t="shared" si="716"/>
        <v/>
      </c>
      <c r="BND131" s="3" t="str">
        <f t="shared" si="717"/>
        <v/>
      </c>
      <c r="BNF131" s="6">
        <v>31777</v>
      </c>
      <c r="BNG131" s="1">
        <v>24.25</v>
      </c>
      <c r="BNH131" s="1">
        <v>40071500</v>
      </c>
      <c r="BNI131" s="3">
        <f t="shared" si="718"/>
        <v>971733875</v>
      </c>
      <c r="BNN131" s="3" t="str">
        <f t="shared" si="719"/>
        <v/>
      </c>
      <c r="BNP131" s="6">
        <v>31777</v>
      </c>
      <c r="BNQ131" s="1">
        <v>1</v>
      </c>
      <c r="BNR131" s="1">
        <v>6641100</v>
      </c>
      <c r="BNS131" s="3">
        <f t="shared" si="720"/>
        <v>6641100</v>
      </c>
      <c r="BNX131" s="3" t="str">
        <f t="shared" si="721"/>
        <v/>
      </c>
      <c r="BOC131" s="3" t="str">
        <f t="shared" si="722"/>
        <v/>
      </c>
      <c r="BOH131" s="3" t="str">
        <f t="shared" si="723"/>
        <v/>
      </c>
      <c r="BOJ131" s="6">
        <v>31777</v>
      </c>
      <c r="BOK131" s="1">
        <v>1.8546</v>
      </c>
      <c r="BOL131" s="1">
        <v>255889600</v>
      </c>
      <c r="BOM131" s="3">
        <f t="shared" si="724"/>
        <v>474572852.16000003</v>
      </c>
      <c r="BOR131" s="3" t="str">
        <f t="shared" si="725"/>
        <v/>
      </c>
      <c r="BOW131" s="3" t="str">
        <f t="shared" si="726"/>
        <v/>
      </c>
      <c r="BPB131" s="3" t="str">
        <f t="shared" si="727"/>
        <v/>
      </c>
      <c r="BPG131" s="3" t="str">
        <f t="shared" si="728"/>
        <v/>
      </c>
      <c r="BPL131" s="3" t="str">
        <f t="shared" si="729"/>
        <v/>
      </c>
      <c r="BPQ131" s="3" t="str">
        <f t="shared" si="730"/>
        <v/>
      </c>
      <c r="BPS131" s="6">
        <v>31777</v>
      </c>
      <c r="BPT131" s="1">
        <v>0.1484</v>
      </c>
      <c r="BPU131" s="1">
        <v>131667200</v>
      </c>
      <c r="BPV131" s="3">
        <f t="shared" si="731"/>
        <v>19539412.48</v>
      </c>
      <c r="BQA131" s="3" t="str">
        <f t="shared" si="732"/>
        <v/>
      </c>
      <c r="BQF131" s="3" t="str">
        <f t="shared" si="733"/>
        <v/>
      </c>
      <c r="BQK131" s="3" t="str">
        <f t="shared" si="734"/>
        <v/>
      </c>
      <c r="BQM131" s="6">
        <v>31777</v>
      </c>
      <c r="BQN131" s="1">
        <v>0.40350000000000003</v>
      </c>
      <c r="BQO131" s="1">
        <v>178332584</v>
      </c>
      <c r="BQP131" s="3">
        <f t="shared" si="735"/>
        <v>71957197.644000009</v>
      </c>
      <c r="BQU131" s="3" t="str">
        <f t="shared" si="736"/>
        <v/>
      </c>
      <c r="BQZ131" s="3" t="str">
        <f t="shared" si="737"/>
        <v/>
      </c>
      <c r="BRE131" s="3" t="str">
        <f t="shared" si="738"/>
        <v/>
      </c>
      <c r="BRJ131" s="3" t="str">
        <f t="shared" si="739"/>
        <v/>
      </c>
      <c r="BRL131" s="6">
        <v>31777</v>
      </c>
      <c r="BRM131" s="1">
        <v>0.4375</v>
      </c>
      <c r="BRN131" s="1">
        <v>1898380800</v>
      </c>
      <c r="BRO131" s="3">
        <f t="shared" si="740"/>
        <v>830541600</v>
      </c>
      <c r="BRQ131" s="6">
        <v>31777</v>
      </c>
      <c r="BRR131" s="1">
        <v>6.4000000000000001E-2</v>
      </c>
      <c r="BRS131" s="1">
        <v>1511427600</v>
      </c>
      <c r="BRT131" s="3">
        <f t="shared" si="741"/>
        <v>96731366.400000006</v>
      </c>
      <c r="BRV131" s="6">
        <v>31777</v>
      </c>
      <c r="BRW131" s="1">
        <v>11.3438</v>
      </c>
      <c r="BRX131" s="1">
        <v>174943600</v>
      </c>
      <c r="BRY131" s="3">
        <f t="shared" si="742"/>
        <v>1984525209.6800001</v>
      </c>
      <c r="BSD131" s="3" t="str">
        <f t="shared" si="743"/>
        <v/>
      </c>
      <c r="BSF131" s="6">
        <v>31777</v>
      </c>
      <c r="BSG131" s="1">
        <v>1.5156000000000001</v>
      </c>
      <c r="BSH131" s="1">
        <v>103672800</v>
      </c>
      <c r="BSI131" s="3">
        <f t="shared" si="744"/>
        <v>157126495.68000001</v>
      </c>
      <c r="BSN131" s="3" t="str">
        <f t="shared" si="745"/>
        <v/>
      </c>
      <c r="BSS131" s="3" t="str">
        <f t="shared" si="746"/>
        <v/>
      </c>
      <c r="BSU131" s="6">
        <v>31777</v>
      </c>
      <c r="BSV131" s="1">
        <v>0.72319999999999995</v>
      </c>
      <c r="BSW131" s="1">
        <v>3227436800</v>
      </c>
      <c r="BSX131" s="3">
        <f t="shared" si="747"/>
        <v>2334082293.7599998</v>
      </c>
    </row>
    <row r="132" spans="5:1020 1025:1870" x14ac:dyDescent="0.2">
      <c r="E132" s="3" t="str">
        <f t="shared" si="374"/>
        <v/>
      </c>
      <c r="J132" s="3" t="str">
        <f t="shared" si="375"/>
        <v/>
      </c>
      <c r="O132" s="3" t="str">
        <f t="shared" si="376"/>
        <v/>
      </c>
      <c r="T132" s="3" t="str">
        <f t="shared" si="377"/>
        <v/>
      </c>
      <c r="Y132" s="3" t="str">
        <f t="shared" si="378"/>
        <v/>
      </c>
      <c r="AD132" s="3" t="str">
        <f t="shared" si="379"/>
        <v/>
      </c>
      <c r="AI132" s="3" t="str">
        <f t="shared" si="380"/>
        <v/>
      </c>
      <c r="AN132" s="3" t="str">
        <f t="shared" si="381"/>
        <v/>
      </c>
      <c r="AS132" s="3" t="str">
        <f t="shared" si="382"/>
        <v/>
      </c>
      <c r="AX132" s="3" t="str">
        <f t="shared" si="383"/>
        <v/>
      </c>
      <c r="BC132" s="3" t="str">
        <f t="shared" si="384"/>
        <v/>
      </c>
      <c r="BH132" s="3" t="str">
        <f t="shared" si="385"/>
        <v/>
      </c>
      <c r="BM132" s="3" t="str">
        <f t="shared" si="386"/>
        <v/>
      </c>
      <c r="BR132" s="3" t="str">
        <f t="shared" si="387"/>
        <v/>
      </c>
      <c r="BW132" s="3" t="str">
        <f t="shared" si="388"/>
        <v/>
      </c>
      <c r="CB132" s="3" t="str">
        <f t="shared" si="389"/>
        <v/>
      </c>
      <c r="CG132" s="3" t="str">
        <f t="shared" si="390"/>
        <v/>
      </c>
      <c r="CL132" s="3" t="str">
        <f t="shared" si="391"/>
        <v/>
      </c>
      <c r="CQ132" s="3" t="str">
        <f t="shared" si="392"/>
        <v/>
      </c>
      <c r="CV132" s="3" t="str">
        <f t="shared" si="393"/>
        <v/>
      </c>
      <c r="DA132" s="3" t="str">
        <f t="shared" si="394"/>
        <v/>
      </c>
      <c r="DF132" s="3" t="str">
        <f t="shared" si="395"/>
        <v/>
      </c>
      <c r="DK132" s="3" t="str">
        <f t="shared" si="396"/>
        <v/>
      </c>
      <c r="DP132" s="3" t="str">
        <f t="shared" si="397"/>
        <v/>
      </c>
      <c r="DU132" s="3" t="str">
        <f t="shared" si="398"/>
        <v/>
      </c>
      <c r="DZ132" s="3" t="str">
        <f t="shared" si="399"/>
        <v/>
      </c>
      <c r="EE132" s="3" t="str">
        <f t="shared" si="400"/>
        <v/>
      </c>
      <c r="EJ132" s="3" t="str">
        <f t="shared" si="401"/>
        <v/>
      </c>
      <c r="EO132" s="3" t="str">
        <f t="shared" si="402"/>
        <v/>
      </c>
      <c r="ET132" s="3" t="str">
        <f t="shared" si="403"/>
        <v/>
      </c>
      <c r="EY132" s="3" t="str">
        <f t="shared" si="404"/>
        <v/>
      </c>
      <c r="FD132" s="3" t="str">
        <f t="shared" si="405"/>
        <v/>
      </c>
      <c r="FI132" s="3" t="str">
        <f t="shared" si="406"/>
        <v/>
      </c>
      <c r="FN132" s="3" t="str">
        <f t="shared" si="407"/>
        <v/>
      </c>
      <c r="FS132" s="3" t="str">
        <f t="shared" si="408"/>
        <v/>
      </c>
      <c r="FX132" s="3" t="str">
        <f t="shared" si="409"/>
        <v/>
      </c>
      <c r="GC132" s="3" t="str">
        <f t="shared" si="410"/>
        <v/>
      </c>
      <c r="GH132" s="3" t="str">
        <f t="shared" si="411"/>
        <v/>
      </c>
      <c r="GM132" s="3" t="str">
        <f t="shared" si="412"/>
        <v/>
      </c>
      <c r="GR132" s="3" t="str">
        <f t="shared" si="413"/>
        <v/>
      </c>
      <c r="GW132" s="3" t="str">
        <f t="shared" si="414"/>
        <v/>
      </c>
      <c r="HB132" s="3" t="str">
        <f t="shared" si="415"/>
        <v/>
      </c>
      <c r="HG132" s="3" t="str">
        <f t="shared" si="416"/>
        <v/>
      </c>
      <c r="HL132" s="3" t="str">
        <f t="shared" si="417"/>
        <v/>
      </c>
      <c r="HQ132" s="3" t="str">
        <f t="shared" si="418"/>
        <v/>
      </c>
      <c r="HV132" s="3" t="str">
        <f t="shared" si="419"/>
        <v/>
      </c>
      <c r="IA132" s="3" t="str">
        <f t="shared" si="420"/>
        <v/>
      </c>
      <c r="IF132" s="3" t="str">
        <f t="shared" si="421"/>
        <v/>
      </c>
      <c r="IK132" s="3" t="str">
        <f t="shared" si="422"/>
        <v/>
      </c>
      <c r="IP132" s="3" t="str">
        <f t="shared" si="423"/>
        <v/>
      </c>
      <c r="IU132" s="3" t="str">
        <f t="shared" si="424"/>
        <v/>
      </c>
      <c r="IZ132" s="3" t="str">
        <f t="shared" si="425"/>
        <v/>
      </c>
      <c r="JE132" s="3" t="str">
        <f t="shared" si="426"/>
        <v/>
      </c>
      <c r="JJ132" s="3" t="str">
        <f t="shared" si="427"/>
        <v/>
      </c>
      <c r="JO132" s="3" t="str">
        <f t="shared" si="428"/>
        <v/>
      </c>
      <c r="JT132" s="3" t="str">
        <f t="shared" si="429"/>
        <v/>
      </c>
      <c r="JY132" s="3" t="str">
        <f t="shared" si="430"/>
        <v/>
      </c>
      <c r="KD132" s="3" t="str">
        <f t="shared" si="431"/>
        <v/>
      </c>
      <c r="KI132" s="3" t="str">
        <f t="shared" si="432"/>
        <v/>
      </c>
      <c r="KN132" s="3" t="str">
        <f t="shared" si="433"/>
        <v/>
      </c>
      <c r="KS132" s="3" t="str">
        <f t="shared" si="434"/>
        <v/>
      </c>
      <c r="KX132" s="3" t="str">
        <f t="shared" si="435"/>
        <v/>
      </c>
      <c r="LC132" s="3" t="str">
        <f t="shared" si="436"/>
        <v/>
      </c>
      <c r="LH132" s="3" t="str">
        <f t="shared" si="437"/>
        <v/>
      </c>
      <c r="LM132" s="3" t="str">
        <f t="shared" si="438"/>
        <v/>
      </c>
      <c r="LR132" s="3" t="str">
        <f t="shared" si="439"/>
        <v/>
      </c>
      <c r="LW132" s="3" t="str">
        <f t="shared" si="440"/>
        <v/>
      </c>
      <c r="MB132" s="3" t="str">
        <f t="shared" si="441"/>
        <v/>
      </c>
      <c r="MG132" s="3" t="str">
        <f t="shared" si="442"/>
        <v/>
      </c>
      <c r="ML132" s="3" t="str">
        <f t="shared" si="443"/>
        <v/>
      </c>
      <c r="MQ132" s="3" t="str">
        <f t="shared" si="444"/>
        <v/>
      </c>
      <c r="MV132" s="3" t="str">
        <f t="shared" si="445"/>
        <v/>
      </c>
      <c r="NA132" s="3" t="str">
        <f t="shared" si="446"/>
        <v/>
      </c>
      <c r="NF132" s="3" t="str">
        <f t="shared" si="447"/>
        <v/>
      </c>
      <c r="NK132" s="3" t="str">
        <f t="shared" si="448"/>
        <v/>
      </c>
      <c r="NP132" s="3" t="str">
        <f t="shared" si="449"/>
        <v/>
      </c>
      <c r="NU132" s="3" t="str">
        <f t="shared" si="450"/>
        <v/>
      </c>
      <c r="NZ132" s="3" t="str">
        <f t="shared" si="451"/>
        <v/>
      </c>
      <c r="OB132" s="6">
        <v>31685</v>
      </c>
      <c r="OC132" s="1">
        <v>12.625</v>
      </c>
      <c r="OD132" s="1">
        <v>381000</v>
      </c>
      <c r="OE132" s="3">
        <f t="shared" si="452"/>
        <v>4810125</v>
      </c>
      <c r="OJ132" s="3" t="str">
        <f t="shared" si="453"/>
        <v/>
      </c>
      <c r="OO132" s="3" t="str">
        <f t="shared" si="454"/>
        <v/>
      </c>
      <c r="OT132" s="3" t="str">
        <f t="shared" si="455"/>
        <v/>
      </c>
      <c r="OY132" s="3" t="str">
        <f t="shared" si="456"/>
        <v/>
      </c>
      <c r="PD132" s="3" t="str">
        <f t="shared" si="457"/>
        <v/>
      </c>
      <c r="PI132" s="3" t="str">
        <f t="shared" si="458"/>
        <v/>
      </c>
      <c r="PN132" s="3" t="str">
        <f t="shared" si="459"/>
        <v/>
      </c>
      <c r="PS132" s="3" t="str">
        <f t="shared" si="460"/>
        <v/>
      </c>
      <c r="PX132" s="3" t="str">
        <f t="shared" si="461"/>
        <v/>
      </c>
      <c r="QC132" s="3" t="str">
        <f t="shared" si="462"/>
        <v/>
      </c>
      <c r="QE132" s="6">
        <v>31685</v>
      </c>
      <c r="QF132" s="1">
        <v>2</v>
      </c>
      <c r="QG132" s="1">
        <v>193600</v>
      </c>
      <c r="QH132" s="3">
        <f t="shared" si="463"/>
        <v>387200</v>
      </c>
      <c r="QM132" s="3" t="str">
        <f t="shared" si="464"/>
        <v/>
      </c>
      <c r="QR132" s="3" t="str">
        <f t="shared" si="465"/>
        <v/>
      </c>
      <c r="QW132" s="3" t="str">
        <f t="shared" si="466"/>
        <v/>
      </c>
      <c r="RB132" s="3" t="str">
        <f t="shared" si="467"/>
        <v/>
      </c>
      <c r="RG132" s="3" t="str">
        <f t="shared" si="468"/>
        <v/>
      </c>
      <c r="RL132" s="3" t="str">
        <f t="shared" si="469"/>
        <v/>
      </c>
      <c r="RQ132" s="3" t="str">
        <f t="shared" si="470"/>
        <v/>
      </c>
      <c r="RV132" s="3" t="str">
        <f t="shared" si="471"/>
        <v/>
      </c>
      <c r="SA132" s="3" t="str">
        <f t="shared" si="472"/>
        <v/>
      </c>
      <c r="SF132" s="3" t="str">
        <f t="shared" si="473"/>
        <v/>
      </c>
      <c r="SK132" s="3" t="str">
        <f t="shared" si="474"/>
        <v/>
      </c>
      <c r="SP132" s="3" t="str">
        <f t="shared" si="475"/>
        <v/>
      </c>
      <c r="SU132" s="3" t="str">
        <f t="shared" si="476"/>
        <v/>
      </c>
      <c r="SZ132" s="3" t="str">
        <f t="shared" si="477"/>
        <v/>
      </c>
      <c r="TE132" s="3" t="str">
        <f t="shared" si="478"/>
        <v/>
      </c>
      <c r="TJ132" s="3" t="str">
        <f t="shared" si="479"/>
        <v/>
      </c>
      <c r="TO132" s="3" t="str">
        <f t="shared" si="480"/>
        <v/>
      </c>
      <c r="TT132" s="3" t="str">
        <f t="shared" si="481"/>
        <v/>
      </c>
      <c r="TY132" s="3" t="str">
        <f t="shared" si="482"/>
        <v/>
      </c>
      <c r="UD132" s="3" t="str">
        <f t="shared" si="483"/>
        <v/>
      </c>
      <c r="UI132" s="3" t="str">
        <f t="shared" si="484"/>
        <v/>
      </c>
      <c r="UN132" s="3" t="str">
        <f t="shared" si="485"/>
        <v/>
      </c>
      <c r="US132" s="3" t="str">
        <f t="shared" si="486"/>
        <v/>
      </c>
      <c r="UX132" s="3" t="str">
        <f t="shared" si="487"/>
        <v/>
      </c>
      <c r="VC132" s="3" t="str">
        <f t="shared" si="488"/>
        <v/>
      </c>
      <c r="VH132" s="3" t="str">
        <f t="shared" si="489"/>
        <v/>
      </c>
      <c r="VM132" s="3" t="str">
        <f t="shared" si="490"/>
        <v/>
      </c>
      <c r="VO132" s="6"/>
      <c r="VR132" s="3" t="str">
        <f t="shared" si="491"/>
        <v/>
      </c>
      <c r="VW132" s="3" t="str">
        <f t="shared" si="492"/>
        <v/>
      </c>
      <c r="WB132" s="3" t="str">
        <f t="shared" si="493"/>
        <v/>
      </c>
      <c r="WG132" s="3" t="str">
        <f t="shared" si="494"/>
        <v/>
      </c>
      <c r="WL132" s="3" t="str">
        <f t="shared" si="495"/>
        <v/>
      </c>
      <c r="WQ132" s="3" t="str">
        <f t="shared" si="496"/>
        <v/>
      </c>
      <c r="WV132" s="3" t="str">
        <f t="shared" si="497"/>
        <v/>
      </c>
      <c r="XA132" s="3" t="str">
        <f t="shared" si="498"/>
        <v/>
      </c>
      <c r="XF132" s="3" t="str">
        <f t="shared" si="499"/>
        <v/>
      </c>
      <c r="XK132" s="3" t="str">
        <f t="shared" si="500"/>
        <v/>
      </c>
      <c r="XP132" s="3" t="str">
        <f t="shared" si="501"/>
        <v/>
      </c>
      <c r="XU132" s="3" t="str">
        <f t="shared" si="502"/>
        <v/>
      </c>
      <c r="XZ132" s="3" t="str">
        <f t="shared" si="503"/>
        <v/>
      </c>
      <c r="YE132" s="3" t="str">
        <f t="shared" si="504"/>
        <v/>
      </c>
      <c r="YJ132" s="3" t="str">
        <f t="shared" si="505"/>
        <v/>
      </c>
      <c r="YO132" s="3" t="str">
        <f t="shared" si="506"/>
        <v/>
      </c>
      <c r="YT132" s="3" t="str">
        <f t="shared" si="507"/>
        <v/>
      </c>
      <c r="YY132" s="3" t="str">
        <f t="shared" si="508"/>
        <v/>
      </c>
      <c r="ZD132" s="3" t="str">
        <f t="shared" si="509"/>
        <v/>
      </c>
      <c r="ZI132" s="3" t="str">
        <f t="shared" si="510"/>
        <v/>
      </c>
      <c r="ZN132" s="3" t="str">
        <f t="shared" si="511"/>
        <v/>
      </c>
      <c r="ZS132" s="3" t="str">
        <f t="shared" si="512"/>
        <v/>
      </c>
      <c r="ZX132" s="3" t="str">
        <f t="shared" si="513"/>
        <v/>
      </c>
      <c r="AAC132" s="3" t="str">
        <f t="shared" si="514"/>
        <v/>
      </c>
      <c r="AAH132" s="3" t="str">
        <f t="shared" si="515"/>
        <v/>
      </c>
      <c r="AAM132" s="3" t="str">
        <f t="shared" si="516"/>
        <v/>
      </c>
      <c r="AAR132" s="3" t="str">
        <f t="shared" si="517"/>
        <v/>
      </c>
      <c r="AAW132" s="3" t="str">
        <f t="shared" si="518"/>
        <v/>
      </c>
      <c r="ABB132" s="3" t="str">
        <f t="shared" si="519"/>
        <v/>
      </c>
      <c r="ABG132" s="3" t="str">
        <f t="shared" si="520"/>
        <v/>
      </c>
      <c r="ABL132" s="3" t="str">
        <f t="shared" si="521"/>
        <v/>
      </c>
      <c r="ABQ132" s="3" t="str">
        <f t="shared" si="522"/>
        <v/>
      </c>
      <c r="ABV132" s="3" t="str">
        <f t="shared" si="523"/>
        <v/>
      </c>
      <c r="ACA132" s="3" t="str">
        <f t="shared" si="524"/>
        <v/>
      </c>
      <c r="ACF132" s="3" t="str">
        <f t="shared" si="525"/>
        <v/>
      </c>
      <c r="ACK132" s="3" t="str">
        <f t="shared" si="526"/>
        <v/>
      </c>
      <c r="ACP132" s="3" t="str">
        <f t="shared" si="527"/>
        <v/>
      </c>
      <c r="ACU132" s="3" t="str">
        <f t="shared" si="528"/>
        <v/>
      </c>
      <c r="ACZ132" s="3" t="str">
        <f t="shared" si="529"/>
        <v/>
      </c>
      <c r="ADB132" s="6"/>
      <c r="ADE132" s="3" t="str">
        <f t="shared" si="530"/>
        <v/>
      </c>
      <c r="ADJ132" s="3" t="str">
        <f t="shared" si="531"/>
        <v/>
      </c>
      <c r="ADO132" s="3" t="str">
        <f t="shared" si="532"/>
        <v/>
      </c>
      <c r="ADT132" s="3" t="str">
        <f t="shared" si="533"/>
        <v/>
      </c>
      <c r="ADY132" s="3" t="str">
        <f t="shared" si="534"/>
        <v/>
      </c>
      <c r="AED132" s="3" t="str">
        <f t="shared" si="535"/>
        <v/>
      </c>
      <c r="AEI132" s="3" t="str">
        <f t="shared" si="536"/>
        <v/>
      </c>
      <c r="AEN132" s="3" t="str">
        <f t="shared" si="537"/>
        <v/>
      </c>
      <c r="AES132" s="3" t="str">
        <f t="shared" si="538"/>
        <v/>
      </c>
      <c r="AEX132" s="3" t="str">
        <f t="shared" si="539"/>
        <v/>
      </c>
      <c r="AFC132" s="3" t="str">
        <f t="shared" si="540"/>
        <v/>
      </c>
      <c r="AFH132" s="3" t="str">
        <f t="shared" si="541"/>
        <v/>
      </c>
      <c r="AFM132" s="3" t="str">
        <f t="shared" si="542"/>
        <v/>
      </c>
      <c r="AFR132" s="3" t="str">
        <f t="shared" si="543"/>
        <v/>
      </c>
      <c r="AFW132" s="3" t="str">
        <f t="shared" si="544"/>
        <v/>
      </c>
      <c r="AGB132" s="3" t="str">
        <f t="shared" si="545"/>
        <v/>
      </c>
      <c r="AGG132" s="3" t="str">
        <f t="shared" si="546"/>
        <v/>
      </c>
      <c r="AGL132" s="3" t="str">
        <f t="shared" si="547"/>
        <v/>
      </c>
      <c r="AGQ132" s="3" t="str">
        <f t="shared" si="548"/>
        <v/>
      </c>
      <c r="AGV132" s="3" t="str">
        <f t="shared" si="549"/>
        <v/>
      </c>
      <c r="AHA132" s="3" t="str">
        <f t="shared" si="550"/>
        <v/>
      </c>
      <c r="AHF132" s="3" t="str">
        <f t="shared" si="551"/>
        <v/>
      </c>
      <c r="AHK132" s="3" t="str">
        <f t="shared" si="552"/>
        <v/>
      </c>
      <c r="AHP132" s="3" t="str">
        <f t="shared" si="553"/>
        <v/>
      </c>
      <c r="AHU132" s="3" t="str">
        <f t="shared" si="554"/>
        <v/>
      </c>
      <c r="AHZ132" s="3" t="str">
        <f t="shared" si="555"/>
        <v/>
      </c>
      <c r="AIE132" s="3" t="str">
        <f t="shared" si="556"/>
        <v/>
      </c>
      <c r="AIJ132" s="3" t="str">
        <f t="shared" si="557"/>
        <v/>
      </c>
      <c r="AIO132" s="3" t="str">
        <f t="shared" si="558"/>
        <v/>
      </c>
      <c r="AIT132" s="3" t="str">
        <f t="shared" si="559"/>
        <v/>
      </c>
      <c r="AIY132" s="3" t="str">
        <f t="shared" si="560"/>
        <v/>
      </c>
      <c r="AJD132" s="3" t="str">
        <f t="shared" si="561"/>
        <v/>
      </c>
      <c r="AJI132" s="3" t="str">
        <f t="shared" si="562"/>
        <v/>
      </c>
      <c r="AJN132" s="3" t="str">
        <f t="shared" si="563"/>
        <v/>
      </c>
      <c r="AJS132" s="3" t="str">
        <f t="shared" si="564"/>
        <v/>
      </c>
      <c r="AJX132" s="3" t="str">
        <f t="shared" si="565"/>
        <v/>
      </c>
      <c r="AKC132" s="3" t="str">
        <f t="shared" si="566"/>
        <v/>
      </c>
      <c r="AKH132" s="3" t="str">
        <f t="shared" si="567"/>
        <v/>
      </c>
      <c r="AKM132" s="3" t="str">
        <f t="shared" si="568"/>
        <v/>
      </c>
      <c r="AKR132" s="3" t="str">
        <f t="shared" si="569"/>
        <v/>
      </c>
      <c r="AKW132" s="3" t="str">
        <f t="shared" si="570"/>
        <v/>
      </c>
      <c r="ALB132" s="3" t="str">
        <f t="shared" si="571"/>
        <v/>
      </c>
      <c r="ALG132" s="3" t="str">
        <f t="shared" si="572"/>
        <v/>
      </c>
      <c r="ALL132" s="3" t="str">
        <f t="shared" si="573"/>
        <v/>
      </c>
      <c r="ALQ132" s="3" t="str">
        <f t="shared" si="574"/>
        <v/>
      </c>
      <c r="ALV132" s="3" t="str">
        <f t="shared" si="575"/>
        <v/>
      </c>
      <c r="AMA132" s="3" t="str">
        <f t="shared" si="576"/>
        <v/>
      </c>
      <c r="AMF132" s="3" t="str">
        <f t="shared" si="577"/>
        <v/>
      </c>
      <c r="AMK132" s="3" t="str">
        <f t="shared" si="578"/>
        <v/>
      </c>
      <c r="AMP132" s="3" t="str">
        <f t="shared" si="579"/>
        <v/>
      </c>
      <c r="AMU132" s="3" t="str">
        <f t="shared" si="580"/>
        <v/>
      </c>
      <c r="AMZ132" s="3" t="str">
        <f t="shared" si="581"/>
        <v/>
      </c>
      <c r="ANB132" s="6">
        <v>31685</v>
      </c>
      <c r="ANC132" s="1">
        <v>4.25</v>
      </c>
      <c r="AND132" s="1">
        <v>95900</v>
      </c>
      <c r="ANE132" s="3">
        <f t="shared" si="582"/>
        <v>407575</v>
      </c>
      <c r="ANJ132" s="3" t="str">
        <f t="shared" si="583"/>
        <v/>
      </c>
      <c r="ANO132" s="3" t="str">
        <f t="shared" si="584"/>
        <v/>
      </c>
      <c r="ANT132" s="3" t="str">
        <f t="shared" si="585"/>
        <v/>
      </c>
      <c r="ANY132" s="3" t="str">
        <f t="shared" si="586"/>
        <v/>
      </c>
      <c r="AOD132" s="3" t="str">
        <f t="shared" si="587"/>
        <v/>
      </c>
      <c r="AOI132" s="3" t="str">
        <f t="shared" si="588"/>
        <v/>
      </c>
      <c r="AON132" s="3" t="str">
        <f t="shared" si="589"/>
        <v/>
      </c>
      <c r="AOS132" s="3" t="str">
        <f t="shared" si="590"/>
        <v/>
      </c>
      <c r="AOX132" s="3" t="str">
        <f t="shared" si="591"/>
        <v/>
      </c>
      <c r="APC132" s="3" t="str">
        <f t="shared" si="592"/>
        <v/>
      </c>
      <c r="APH132" s="3" t="str">
        <f t="shared" si="593"/>
        <v/>
      </c>
      <c r="APM132" s="3" t="str">
        <f t="shared" si="594"/>
        <v/>
      </c>
      <c r="APR132" s="3" t="str">
        <f t="shared" si="595"/>
        <v/>
      </c>
      <c r="APW132" s="3" t="str">
        <f t="shared" si="596"/>
        <v/>
      </c>
      <c r="AQB132" s="3" t="str">
        <f t="shared" si="597"/>
        <v/>
      </c>
      <c r="AQG132" s="3" t="str">
        <f t="shared" si="598"/>
        <v/>
      </c>
      <c r="AQL132" s="3" t="str">
        <f t="shared" si="599"/>
        <v/>
      </c>
      <c r="AQQ132" s="3" t="str">
        <f t="shared" si="600"/>
        <v/>
      </c>
      <c r="AQV132" s="3" t="str">
        <f t="shared" si="601"/>
        <v/>
      </c>
      <c r="ARA132" s="3" t="str">
        <f t="shared" si="602"/>
        <v/>
      </c>
      <c r="ARF132" s="3" t="str">
        <f t="shared" si="603"/>
        <v/>
      </c>
      <c r="ARK132" s="3" t="str">
        <f t="shared" si="604"/>
        <v/>
      </c>
      <c r="ARP132" s="3" t="str">
        <f t="shared" si="605"/>
        <v/>
      </c>
      <c r="ARU132" s="3" t="str">
        <f t="shared" si="606"/>
        <v/>
      </c>
      <c r="ARZ132" s="3" t="str">
        <f t="shared" si="607"/>
        <v/>
      </c>
      <c r="ASE132" s="3" t="str">
        <f t="shared" si="608"/>
        <v/>
      </c>
      <c r="ASJ132" s="3" t="str">
        <f t="shared" si="609"/>
        <v/>
      </c>
      <c r="ASO132" s="3" t="str">
        <f t="shared" si="610"/>
        <v/>
      </c>
      <c r="AST132" s="3" t="str">
        <f t="shared" si="611"/>
        <v/>
      </c>
      <c r="ASY132" s="3" t="str">
        <f t="shared" si="612"/>
        <v/>
      </c>
      <c r="ATD132" s="3" t="str">
        <f t="shared" si="613"/>
        <v/>
      </c>
      <c r="ATI132" s="3" t="str">
        <f t="shared" si="614"/>
        <v/>
      </c>
      <c r="ATN132" s="3" t="str">
        <f t="shared" si="615"/>
        <v/>
      </c>
      <c r="ATS132" s="3" t="str">
        <f t="shared" si="616"/>
        <v/>
      </c>
      <c r="ATX132" s="3" t="str">
        <f t="shared" si="617"/>
        <v/>
      </c>
      <c r="ATZ132" s="6">
        <v>31685</v>
      </c>
      <c r="AUA132" s="1">
        <v>5.8958000000000004</v>
      </c>
      <c r="AUB132" s="1">
        <v>304200</v>
      </c>
      <c r="AUC132" s="3">
        <f t="shared" si="618"/>
        <v>1793502.36</v>
      </c>
      <c r="AUH132" s="3" t="str">
        <f t="shared" si="619"/>
        <v/>
      </c>
      <c r="AUM132" s="3" t="str">
        <f t="shared" si="620"/>
        <v/>
      </c>
      <c r="AUR132" s="3" t="str">
        <f t="shared" si="621"/>
        <v/>
      </c>
      <c r="AUW132" s="3" t="str">
        <f t="shared" si="622"/>
        <v/>
      </c>
      <c r="AVB132" s="3" t="str">
        <f t="shared" si="623"/>
        <v/>
      </c>
      <c r="AVG132" s="3" t="str">
        <f t="shared" si="624"/>
        <v/>
      </c>
      <c r="AVL132" s="3" t="str">
        <f t="shared" si="625"/>
        <v/>
      </c>
      <c r="AVQ132" s="3" t="str">
        <f t="shared" si="626"/>
        <v/>
      </c>
      <c r="AVV132" s="3" t="str">
        <f t="shared" si="627"/>
        <v/>
      </c>
      <c r="AWA132" s="3" t="str">
        <f t="shared" si="628"/>
        <v/>
      </c>
      <c r="AWF132" s="3" t="str">
        <f t="shared" si="629"/>
        <v/>
      </c>
      <c r="AWK132" s="3" t="str">
        <f t="shared" si="630"/>
        <v/>
      </c>
      <c r="AWP132" s="3" t="str">
        <f t="shared" si="631"/>
        <v/>
      </c>
      <c r="AWU132" s="3" t="str">
        <f t="shared" si="632"/>
        <v/>
      </c>
      <c r="AWZ132" s="3" t="str">
        <f t="shared" si="633"/>
        <v/>
      </c>
      <c r="AXE132" s="3" t="str">
        <f t="shared" si="634"/>
        <v/>
      </c>
      <c r="AXJ132" s="3" t="str">
        <f t="shared" si="635"/>
        <v/>
      </c>
      <c r="AXO132" s="3" t="str">
        <f t="shared" si="636"/>
        <v/>
      </c>
      <c r="AXT132" s="3" t="str">
        <f t="shared" si="637"/>
        <v/>
      </c>
      <c r="AXY132" s="3" t="str">
        <f t="shared" si="638"/>
        <v/>
      </c>
      <c r="AYD132" s="3" t="str">
        <f t="shared" si="639"/>
        <v/>
      </c>
      <c r="AYI132" s="3" t="str">
        <f t="shared" si="640"/>
        <v/>
      </c>
      <c r="AYN132" s="3" t="str">
        <f t="shared" si="641"/>
        <v/>
      </c>
      <c r="AYP132" s="6">
        <v>31685</v>
      </c>
      <c r="AYQ132" s="1">
        <v>7</v>
      </c>
      <c r="AYR132" s="1">
        <v>1082400</v>
      </c>
      <c r="AYS132" s="3">
        <f t="shared" si="642"/>
        <v>7576800</v>
      </c>
      <c r="AYX132" s="3" t="str">
        <f t="shared" si="643"/>
        <v/>
      </c>
      <c r="AZC132" s="3" t="str">
        <f t="shared" si="644"/>
        <v/>
      </c>
      <c r="AZH132" s="3" t="str">
        <f t="shared" si="645"/>
        <v/>
      </c>
      <c r="AZM132" s="3" t="str">
        <f t="shared" si="646"/>
        <v/>
      </c>
      <c r="AZR132" s="3" t="str">
        <f t="shared" si="647"/>
        <v/>
      </c>
      <c r="AZW132" s="3" t="str">
        <f t="shared" si="648"/>
        <v/>
      </c>
      <c r="BAB132" s="3" t="str">
        <f t="shared" si="649"/>
        <v/>
      </c>
      <c r="BAG132" s="3" t="str">
        <f t="shared" si="650"/>
        <v/>
      </c>
      <c r="BAL132" s="3" t="str">
        <f t="shared" si="651"/>
        <v/>
      </c>
      <c r="BAQ132" s="3" t="str">
        <f t="shared" si="652"/>
        <v/>
      </c>
      <c r="BAV132" s="3" t="str">
        <f t="shared" si="653"/>
        <v/>
      </c>
      <c r="BBA132" s="3" t="str">
        <f t="shared" si="654"/>
        <v/>
      </c>
      <c r="BBF132" s="3" t="str">
        <f t="shared" si="655"/>
        <v/>
      </c>
      <c r="BBK132" s="3" t="str">
        <f t="shared" si="656"/>
        <v/>
      </c>
      <c r="BBP132" s="3" t="str">
        <f t="shared" si="657"/>
        <v/>
      </c>
      <c r="BBU132" s="3" t="str">
        <f t="shared" si="658"/>
        <v/>
      </c>
      <c r="BBZ132" s="3" t="str">
        <f t="shared" si="659"/>
        <v/>
      </c>
      <c r="BCE132" s="3" t="str">
        <f t="shared" si="660"/>
        <v/>
      </c>
      <c r="BCJ132" s="3" t="str">
        <f t="shared" si="661"/>
        <v/>
      </c>
      <c r="BCO132" s="3" t="str">
        <f t="shared" si="662"/>
        <v/>
      </c>
      <c r="BCT132" s="3" t="str">
        <f t="shared" si="663"/>
        <v/>
      </c>
      <c r="BCY132" s="3" t="str">
        <f t="shared" si="664"/>
        <v/>
      </c>
      <c r="BDD132" s="3" t="str">
        <f t="shared" si="665"/>
        <v/>
      </c>
      <c r="BDI132" s="3" t="str">
        <f t="shared" si="666"/>
        <v/>
      </c>
      <c r="BDN132" s="3" t="str">
        <f t="shared" si="667"/>
        <v/>
      </c>
      <c r="BDS132" s="3" t="str">
        <f t="shared" si="668"/>
        <v/>
      </c>
      <c r="BDX132" s="3" t="str">
        <f t="shared" si="669"/>
        <v/>
      </c>
      <c r="BDZ132" s="6">
        <v>31685</v>
      </c>
      <c r="BEA132" s="1">
        <v>2.3332999999999999</v>
      </c>
      <c r="BEB132" s="1">
        <v>15375000</v>
      </c>
      <c r="BEC132" s="3">
        <f t="shared" si="670"/>
        <v>35874487.5</v>
      </c>
      <c r="BEH132" s="3" t="str">
        <f t="shared" si="671"/>
        <v/>
      </c>
      <c r="BEM132" s="3" t="str">
        <f t="shared" si="672"/>
        <v/>
      </c>
      <c r="BER132" s="3" t="str">
        <f t="shared" si="673"/>
        <v/>
      </c>
      <c r="BET132" s="6">
        <v>31685</v>
      </c>
      <c r="BEU132" s="1">
        <v>0.97529999999999994</v>
      </c>
      <c r="BEV132" s="1">
        <v>19330650</v>
      </c>
      <c r="BEW132" s="3">
        <f t="shared" si="674"/>
        <v>18853182.945</v>
      </c>
      <c r="BFB132" s="3" t="str">
        <f t="shared" si="675"/>
        <v/>
      </c>
      <c r="BFG132" s="3" t="str">
        <f t="shared" si="676"/>
        <v/>
      </c>
      <c r="BFL132" s="3" t="str">
        <f t="shared" si="677"/>
        <v/>
      </c>
      <c r="BFQ132" s="3" t="str">
        <f t="shared" si="678"/>
        <v/>
      </c>
      <c r="BFS132" s="6">
        <v>31685</v>
      </c>
      <c r="BFT132" s="1">
        <v>0.60670000000000002</v>
      </c>
      <c r="BFU132" s="1">
        <v>12824600</v>
      </c>
      <c r="BFV132" s="3">
        <f t="shared" si="679"/>
        <v>7780684.8200000003</v>
      </c>
      <c r="BGA132" s="3" t="str">
        <f t="shared" si="680"/>
        <v/>
      </c>
      <c r="BGF132" s="3" t="str">
        <f t="shared" si="681"/>
        <v/>
      </c>
      <c r="BGK132" s="3" t="str">
        <f t="shared" si="682"/>
        <v/>
      </c>
      <c r="BGM132" s="6">
        <v>31685</v>
      </c>
      <c r="BGN132" s="1">
        <v>5.5</v>
      </c>
      <c r="BGO132" s="1">
        <v>5594800</v>
      </c>
      <c r="BGP132" s="3">
        <f t="shared" si="683"/>
        <v>30771400</v>
      </c>
      <c r="BGR132" s="6">
        <v>31685</v>
      </c>
      <c r="BGS132" s="1">
        <v>0.63190000000000002</v>
      </c>
      <c r="BGT132" s="1">
        <v>15285600</v>
      </c>
      <c r="BGU132" s="3">
        <f t="shared" si="684"/>
        <v>9658970.6400000006</v>
      </c>
      <c r="BGZ132" s="3" t="str">
        <f t="shared" si="685"/>
        <v/>
      </c>
      <c r="BHE132" s="3" t="str">
        <f t="shared" si="686"/>
        <v/>
      </c>
      <c r="BHJ132" s="3" t="str">
        <f t="shared" si="687"/>
        <v/>
      </c>
      <c r="BHO132" s="3" t="str">
        <f t="shared" si="688"/>
        <v/>
      </c>
      <c r="BHQ132" s="6">
        <v>31685</v>
      </c>
      <c r="BHR132" s="1">
        <v>1.2062999999999999</v>
      </c>
      <c r="BHS132" s="1">
        <v>41636000</v>
      </c>
      <c r="BHT132" s="3">
        <f t="shared" si="689"/>
        <v>50225506.799999997</v>
      </c>
      <c r="BHY132" s="3" t="str">
        <f t="shared" si="690"/>
        <v/>
      </c>
      <c r="BID132" s="3" t="str">
        <f t="shared" si="691"/>
        <v/>
      </c>
      <c r="BII132" s="3" t="str">
        <f t="shared" si="692"/>
        <v/>
      </c>
      <c r="BIN132" s="3" t="str">
        <f t="shared" si="693"/>
        <v/>
      </c>
      <c r="BIP132" s="6">
        <v>31685</v>
      </c>
      <c r="BIQ132" s="1">
        <v>1.2685</v>
      </c>
      <c r="BIR132" s="1">
        <v>264710700</v>
      </c>
      <c r="BIS132" s="3">
        <f t="shared" si="694"/>
        <v>335785522.94999999</v>
      </c>
      <c r="BIX132" s="3" t="str">
        <f t="shared" si="695"/>
        <v/>
      </c>
      <c r="BJC132" s="3" t="str">
        <f t="shared" si="696"/>
        <v/>
      </c>
      <c r="BJH132" s="3" t="str">
        <f t="shared" si="697"/>
        <v/>
      </c>
      <c r="BJM132" s="3" t="str">
        <f t="shared" si="698"/>
        <v/>
      </c>
      <c r="BJR132" s="3" t="str">
        <f t="shared" si="699"/>
        <v/>
      </c>
      <c r="BJT132" s="6">
        <v>31685</v>
      </c>
      <c r="BJU132" s="1">
        <v>7.875</v>
      </c>
      <c r="BJV132" s="1">
        <v>56252800</v>
      </c>
      <c r="BJW132" s="3">
        <f t="shared" si="700"/>
        <v>442990800</v>
      </c>
      <c r="BKB132" s="3" t="str">
        <f t="shared" si="701"/>
        <v/>
      </c>
      <c r="BKG132" s="3" t="str">
        <f t="shared" si="702"/>
        <v/>
      </c>
      <c r="BKL132" s="3" t="str">
        <f t="shared" si="703"/>
        <v/>
      </c>
      <c r="BKQ132" s="3" t="str">
        <f t="shared" si="704"/>
        <v/>
      </c>
      <c r="BKV132" s="3" t="str">
        <f t="shared" si="705"/>
        <v/>
      </c>
      <c r="BKX132" s="6">
        <v>31685</v>
      </c>
      <c r="BKY132" s="1">
        <v>5.641</v>
      </c>
      <c r="BKZ132" s="1">
        <v>43132000</v>
      </c>
      <c r="BLA132" s="3">
        <f t="shared" si="706"/>
        <v>243307612</v>
      </c>
      <c r="BLC132" s="6">
        <v>31685</v>
      </c>
      <c r="BLD132" s="1">
        <v>3.4062999999999999</v>
      </c>
      <c r="BLE132" s="1">
        <v>21000400</v>
      </c>
      <c r="BLF132" s="3">
        <f t="shared" si="707"/>
        <v>71533662.519999996</v>
      </c>
      <c r="BLK132" s="3" t="str">
        <f t="shared" si="708"/>
        <v/>
      </c>
      <c r="BLP132" s="3" t="str">
        <f t="shared" si="709"/>
        <v/>
      </c>
      <c r="BLU132" s="3" t="str">
        <f t="shared" si="710"/>
        <v/>
      </c>
      <c r="BLZ132" s="3" t="str">
        <f t="shared" si="711"/>
        <v/>
      </c>
      <c r="BME132" s="3" t="str">
        <f t="shared" si="712"/>
        <v/>
      </c>
      <c r="BMJ132" s="3" t="str">
        <f t="shared" si="713"/>
        <v/>
      </c>
      <c r="BML132" s="6">
        <v>31685</v>
      </c>
      <c r="BMM132" s="1">
        <v>0.8</v>
      </c>
      <c r="BMN132" s="1">
        <v>107735063</v>
      </c>
      <c r="BMO132" s="3">
        <f t="shared" si="714"/>
        <v>86188050.400000006</v>
      </c>
      <c r="BMQ132" s="6">
        <v>31685</v>
      </c>
      <c r="BMR132" s="1">
        <v>6.8125</v>
      </c>
      <c r="BMS132" s="1">
        <v>8669000</v>
      </c>
      <c r="BMT132" s="3">
        <f t="shared" si="715"/>
        <v>59057562.5</v>
      </c>
      <c r="BMY132" s="3" t="str">
        <f t="shared" si="716"/>
        <v/>
      </c>
      <c r="BND132" s="3" t="str">
        <f t="shared" si="717"/>
        <v/>
      </c>
      <c r="BNF132" s="6">
        <v>31685</v>
      </c>
      <c r="BNG132" s="1">
        <v>24</v>
      </c>
      <c r="BNH132" s="1">
        <v>53337900</v>
      </c>
      <c r="BNI132" s="3">
        <f t="shared" si="718"/>
        <v>1280109600</v>
      </c>
      <c r="BNN132" s="3" t="str">
        <f t="shared" si="719"/>
        <v/>
      </c>
      <c r="BNP132" s="6">
        <v>31685</v>
      </c>
      <c r="BNQ132" s="1">
        <v>1.1667000000000001</v>
      </c>
      <c r="BNR132" s="1">
        <v>8849250</v>
      </c>
      <c r="BNS132" s="3">
        <f t="shared" si="720"/>
        <v>10324419.975000001</v>
      </c>
      <c r="BNX132" s="3" t="str">
        <f t="shared" si="721"/>
        <v/>
      </c>
      <c r="BOC132" s="3" t="str">
        <f t="shared" si="722"/>
        <v/>
      </c>
      <c r="BOH132" s="3" t="str">
        <f t="shared" si="723"/>
        <v/>
      </c>
      <c r="BOJ132" s="6">
        <v>31685</v>
      </c>
      <c r="BOK132" s="1">
        <v>1.7050999999999998</v>
      </c>
      <c r="BOL132" s="1">
        <v>396569600</v>
      </c>
      <c r="BOM132" s="3">
        <f t="shared" si="724"/>
        <v>676190824.95999992</v>
      </c>
      <c r="BOR132" s="3" t="str">
        <f t="shared" si="725"/>
        <v/>
      </c>
      <c r="BOW132" s="3" t="str">
        <f t="shared" si="726"/>
        <v/>
      </c>
      <c r="BPB132" s="3" t="str">
        <f t="shared" si="727"/>
        <v/>
      </c>
      <c r="BPG132" s="3" t="str">
        <f t="shared" si="728"/>
        <v/>
      </c>
      <c r="BPL132" s="3" t="str">
        <f t="shared" si="729"/>
        <v/>
      </c>
      <c r="BPQ132" s="3" t="str">
        <f t="shared" si="730"/>
        <v/>
      </c>
      <c r="BPS132" s="6">
        <v>31685</v>
      </c>
      <c r="BPT132" s="1">
        <v>0.1484</v>
      </c>
      <c r="BPU132" s="1">
        <v>267942400</v>
      </c>
      <c r="BPV132" s="3">
        <f t="shared" si="731"/>
        <v>39762652.160000004</v>
      </c>
      <c r="BQA132" s="3" t="str">
        <f t="shared" si="732"/>
        <v/>
      </c>
      <c r="BQF132" s="3" t="str">
        <f t="shared" si="733"/>
        <v/>
      </c>
      <c r="BQK132" s="3" t="str">
        <f t="shared" si="734"/>
        <v/>
      </c>
      <c r="BQM132" s="6">
        <v>31685</v>
      </c>
      <c r="BQN132" s="1">
        <v>0.27089999999999997</v>
      </c>
      <c r="BQO132" s="1">
        <v>109801956</v>
      </c>
      <c r="BQP132" s="3">
        <f t="shared" si="735"/>
        <v>29745349.880399998</v>
      </c>
      <c r="BQU132" s="3" t="str">
        <f t="shared" si="736"/>
        <v/>
      </c>
      <c r="BQZ132" s="3" t="str">
        <f t="shared" si="737"/>
        <v/>
      </c>
      <c r="BRE132" s="3" t="str">
        <f t="shared" si="738"/>
        <v/>
      </c>
      <c r="BRJ132" s="3" t="str">
        <f t="shared" si="739"/>
        <v/>
      </c>
      <c r="BRL132" s="6">
        <v>31685</v>
      </c>
      <c r="BRM132" s="1">
        <v>0.40629999999999999</v>
      </c>
      <c r="BRN132" s="1">
        <v>2160292800</v>
      </c>
      <c r="BRO132" s="3">
        <f t="shared" si="740"/>
        <v>877726964.63999999</v>
      </c>
      <c r="BRQ132" s="6">
        <v>31685</v>
      </c>
      <c r="BRR132" s="1">
        <v>4.3999999999999997E-2</v>
      </c>
      <c r="BRS132" s="1">
        <v>1222419600</v>
      </c>
      <c r="BRT132" s="3">
        <f t="shared" si="741"/>
        <v>53786462.399999999</v>
      </c>
      <c r="BRV132" s="6">
        <v>31685</v>
      </c>
      <c r="BRW132" s="1">
        <v>11</v>
      </c>
      <c r="BRX132" s="1">
        <v>189336400</v>
      </c>
      <c r="BRY132" s="3">
        <f t="shared" si="742"/>
        <v>2082700400</v>
      </c>
      <c r="BSD132" s="3" t="str">
        <f t="shared" si="743"/>
        <v/>
      </c>
      <c r="BSF132" s="6">
        <v>31685</v>
      </c>
      <c r="BSG132" s="1">
        <v>1.5156000000000001</v>
      </c>
      <c r="BSH132" s="1">
        <v>139255200</v>
      </c>
      <c r="BSI132" s="3">
        <f t="shared" si="744"/>
        <v>211055181.12</v>
      </c>
      <c r="BSN132" s="3" t="str">
        <f t="shared" si="745"/>
        <v/>
      </c>
      <c r="BSS132" s="3" t="str">
        <f t="shared" si="746"/>
        <v/>
      </c>
      <c r="BSU132" s="6">
        <v>31685</v>
      </c>
      <c r="BSV132" s="1">
        <v>0.59819999999999995</v>
      </c>
      <c r="BSW132" s="1">
        <v>3233787200</v>
      </c>
      <c r="BSX132" s="3">
        <f t="shared" si="747"/>
        <v>1934451503.04</v>
      </c>
    </row>
    <row r="133" spans="5:1020 1025:1870" x14ac:dyDescent="0.2">
      <c r="E133" s="3" t="str">
        <f t="shared" si="374"/>
        <v/>
      </c>
      <c r="J133" s="3" t="str">
        <f t="shared" si="375"/>
        <v/>
      </c>
      <c r="O133" s="3" t="str">
        <f t="shared" si="376"/>
        <v/>
      </c>
      <c r="T133" s="3" t="str">
        <f t="shared" si="377"/>
        <v/>
      </c>
      <c r="Y133" s="3" t="str">
        <f t="shared" si="378"/>
        <v/>
      </c>
      <c r="AD133" s="3" t="str">
        <f t="shared" si="379"/>
        <v/>
      </c>
      <c r="AI133" s="3" t="str">
        <f t="shared" si="380"/>
        <v/>
      </c>
      <c r="AN133" s="3" t="str">
        <f t="shared" si="381"/>
        <v/>
      </c>
      <c r="AS133" s="3" t="str">
        <f t="shared" si="382"/>
        <v/>
      </c>
      <c r="AX133" s="3" t="str">
        <f t="shared" si="383"/>
        <v/>
      </c>
      <c r="BC133" s="3" t="str">
        <f t="shared" si="384"/>
        <v/>
      </c>
      <c r="BH133" s="3" t="str">
        <f t="shared" si="385"/>
        <v/>
      </c>
      <c r="BM133" s="3" t="str">
        <f t="shared" si="386"/>
        <v/>
      </c>
      <c r="BR133" s="3" t="str">
        <f t="shared" si="387"/>
        <v/>
      </c>
      <c r="BW133" s="3" t="str">
        <f t="shared" si="388"/>
        <v/>
      </c>
      <c r="CB133" s="3" t="str">
        <f t="shared" si="389"/>
        <v/>
      </c>
      <c r="CG133" s="3" t="str">
        <f t="shared" si="390"/>
        <v/>
      </c>
      <c r="CL133" s="3" t="str">
        <f t="shared" si="391"/>
        <v/>
      </c>
      <c r="CQ133" s="3" t="str">
        <f t="shared" si="392"/>
        <v/>
      </c>
      <c r="CV133" s="3" t="str">
        <f t="shared" si="393"/>
        <v/>
      </c>
      <c r="DA133" s="3" t="str">
        <f t="shared" si="394"/>
        <v/>
      </c>
      <c r="DF133" s="3" t="str">
        <f t="shared" si="395"/>
        <v/>
      </c>
      <c r="DK133" s="3" t="str">
        <f t="shared" si="396"/>
        <v/>
      </c>
      <c r="DP133" s="3" t="str">
        <f t="shared" si="397"/>
        <v/>
      </c>
      <c r="DU133" s="3" t="str">
        <f t="shared" si="398"/>
        <v/>
      </c>
      <c r="DZ133" s="3" t="str">
        <f t="shared" si="399"/>
        <v/>
      </c>
      <c r="EE133" s="3" t="str">
        <f t="shared" si="400"/>
        <v/>
      </c>
      <c r="EJ133" s="3" t="str">
        <f t="shared" si="401"/>
        <v/>
      </c>
      <c r="EO133" s="3" t="str">
        <f t="shared" si="402"/>
        <v/>
      </c>
      <c r="ET133" s="3" t="str">
        <f t="shared" si="403"/>
        <v/>
      </c>
      <c r="EY133" s="3" t="str">
        <f t="shared" si="404"/>
        <v/>
      </c>
      <c r="FD133" s="3" t="str">
        <f t="shared" si="405"/>
        <v/>
      </c>
      <c r="FI133" s="3" t="str">
        <f t="shared" si="406"/>
        <v/>
      </c>
      <c r="FN133" s="3" t="str">
        <f t="shared" si="407"/>
        <v/>
      </c>
      <c r="FS133" s="3" t="str">
        <f t="shared" si="408"/>
        <v/>
      </c>
      <c r="FX133" s="3" t="str">
        <f t="shared" si="409"/>
        <v/>
      </c>
      <c r="GC133" s="3" t="str">
        <f t="shared" si="410"/>
        <v/>
      </c>
      <c r="GH133" s="3" t="str">
        <f t="shared" si="411"/>
        <v/>
      </c>
      <c r="GM133" s="3" t="str">
        <f t="shared" si="412"/>
        <v/>
      </c>
      <c r="GR133" s="3" t="str">
        <f t="shared" si="413"/>
        <v/>
      </c>
      <c r="GW133" s="3" t="str">
        <f t="shared" si="414"/>
        <v/>
      </c>
      <c r="HB133" s="3" t="str">
        <f t="shared" si="415"/>
        <v/>
      </c>
      <c r="HG133" s="3" t="str">
        <f t="shared" si="416"/>
        <v/>
      </c>
      <c r="HL133" s="3" t="str">
        <f t="shared" si="417"/>
        <v/>
      </c>
      <c r="HQ133" s="3" t="str">
        <f t="shared" si="418"/>
        <v/>
      </c>
      <c r="HV133" s="3" t="str">
        <f t="shared" si="419"/>
        <v/>
      </c>
      <c r="IA133" s="3" t="str">
        <f t="shared" si="420"/>
        <v/>
      </c>
      <c r="IF133" s="3" t="str">
        <f t="shared" si="421"/>
        <v/>
      </c>
      <c r="IK133" s="3" t="str">
        <f t="shared" si="422"/>
        <v/>
      </c>
      <c r="IP133" s="3" t="str">
        <f t="shared" si="423"/>
        <v/>
      </c>
      <c r="IU133" s="3" t="str">
        <f t="shared" si="424"/>
        <v/>
      </c>
      <c r="IZ133" s="3" t="str">
        <f t="shared" si="425"/>
        <v/>
      </c>
      <c r="JE133" s="3" t="str">
        <f t="shared" si="426"/>
        <v/>
      </c>
      <c r="JJ133" s="3" t="str">
        <f t="shared" si="427"/>
        <v/>
      </c>
      <c r="JO133" s="3" t="str">
        <f t="shared" si="428"/>
        <v/>
      </c>
      <c r="JT133" s="3" t="str">
        <f t="shared" si="429"/>
        <v/>
      </c>
      <c r="JY133" s="3" t="str">
        <f t="shared" si="430"/>
        <v/>
      </c>
      <c r="KD133" s="3" t="str">
        <f t="shared" si="431"/>
        <v/>
      </c>
      <c r="KI133" s="3" t="str">
        <f t="shared" si="432"/>
        <v/>
      </c>
      <c r="KN133" s="3" t="str">
        <f t="shared" si="433"/>
        <v/>
      </c>
      <c r="KS133" s="3" t="str">
        <f t="shared" si="434"/>
        <v/>
      </c>
      <c r="KX133" s="3" t="str">
        <f t="shared" si="435"/>
        <v/>
      </c>
      <c r="LC133" s="3" t="str">
        <f t="shared" si="436"/>
        <v/>
      </c>
      <c r="LH133" s="3" t="str">
        <f t="shared" si="437"/>
        <v/>
      </c>
      <c r="LM133" s="3" t="str">
        <f t="shared" si="438"/>
        <v/>
      </c>
      <c r="LR133" s="3" t="str">
        <f t="shared" si="439"/>
        <v/>
      </c>
      <c r="LW133" s="3" t="str">
        <f t="shared" si="440"/>
        <v/>
      </c>
      <c r="MB133" s="3" t="str">
        <f t="shared" si="441"/>
        <v/>
      </c>
      <c r="MG133" s="3" t="str">
        <f t="shared" si="442"/>
        <v/>
      </c>
      <c r="ML133" s="3" t="str">
        <f t="shared" si="443"/>
        <v/>
      </c>
      <c r="MQ133" s="3" t="str">
        <f t="shared" si="444"/>
        <v/>
      </c>
      <c r="MV133" s="3" t="str">
        <f t="shared" si="445"/>
        <v/>
      </c>
      <c r="NA133" s="3" t="str">
        <f t="shared" si="446"/>
        <v/>
      </c>
      <c r="NF133" s="3" t="str">
        <f t="shared" si="447"/>
        <v/>
      </c>
      <c r="NK133" s="3" t="str">
        <f t="shared" si="448"/>
        <v/>
      </c>
      <c r="NP133" s="3" t="str">
        <f t="shared" si="449"/>
        <v/>
      </c>
      <c r="NU133" s="3" t="str">
        <f t="shared" si="450"/>
        <v/>
      </c>
      <c r="NZ133" s="3" t="str">
        <f t="shared" si="451"/>
        <v/>
      </c>
      <c r="OB133" s="6">
        <v>31593</v>
      </c>
      <c r="OC133" s="1">
        <v>16.75</v>
      </c>
      <c r="OD133" s="1">
        <v>780400</v>
      </c>
      <c r="OE133" s="3">
        <f t="shared" si="452"/>
        <v>13071700</v>
      </c>
      <c r="OJ133" s="3" t="str">
        <f t="shared" si="453"/>
        <v/>
      </c>
      <c r="OO133" s="3" t="str">
        <f t="shared" si="454"/>
        <v/>
      </c>
      <c r="OT133" s="3" t="str">
        <f t="shared" si="455"/>
        <v/>
      </c>
      <c r="OY133" s="3" t="str">
        <f t="shared" si="456"/>
        <v/>
      </c>
      <c r="PD133" s="3" t="str">
        <f t="shared" si="457"/>
        <v/>
      </c>
      <c r="PI133" s="3" t="str">
        <f t="shared" si="458"/>
        <v/>
      </c>
      <c r="PN133" s="3" t="str">
        <f t="shared" si="459"/>
        <v/>
      </c>
      <c r="PS133" s="3" t="str">
        <f t="shared" si="460"/>
        <v/>
      </c>
      <c r="PX133" s="3" t="str">
        <f t="shared" si="461"/>
        <v/>
      </c>
      <c r="QC133" s="3" t="str">
        <f t="shared" si="462"/>
        <v/>
      </c>
      <c r="QE133" s="6">
        <v>31593</v>
      </c>
      <c r="QF133" s="1">
        <v>2.75</v>
      </c>
      <c r="QG133" s="1">
        <v>273530</v>
      </c>
      <c r="QH133" s="3">
        <f t="shared" si="463"/>
        <v>752207.5</v>
      </c>
      <c r="QM133" s="3" t="str">
        <f t="shared" si="464"/>
        <v/>
      </c>
      <c r="QR133" s="3" t="str">
        <f t="shared" si="465"/>
        <v/>
      </c>
      <c r="QW133" s="3" t="str">
        <f t="shared" si="466"/>
        <v/>
      </c>
      <c r="RB133" s="3" t="str">
        <f t="shared" si="467"/>
        <v/>
      </c>
      <c r="RG133" s="3" t="str">
        <f t="shared" si="468"/>
        <v/>
      </c>
      <c r="RL133" s="3" t="str">
        <f t="shared" si="469"/>
        <v/>
      </c>
      <c r="RQ133" s="3" t="str">
        <f t="shared" si="470"/>
        <v/>
      </c>
      <c r="RV133" s="3" t="str">
        <f t="shared" si="471"/>
        <v/>
      </c>
      <c r="SA133" s="3" t="str">
        <f t="shared" si="472"/>
        <v/>
      </c>
      <c r="SF133" s="3" t="str">
        <f t="shared" si="473"/>
        <v/>
      </c>
      <c r="SK133" s="3" t="str">
        <f t="shared" si="474"/>
        <v/>
      </c>
      <c r="SP133" s="3" t="str">
        <f t="shared" si="475"/>
        <v/>
      </c>
      <c r="SU133" s="3" t="str">
        <f t="shared" si="476"/>
        <v/>
      </c>
      <c r="SZ133" s="3" t="str">
        <f t="shared" si="477"/>
        <v/>
      </c>
      <c r="TE133" s="3" t="str">
        <f t="shared" si="478"/>
        <v/>
      </c>
      <c r="TJ133" s="3" t="str">
        <f t="shared" si="479"/>
        <v/>
      </c>
      <c r="TO133" s="3" t="str">
        <f t="shared" si="480"/>
        <v/>
      </c>
      <c r="TT133" s="3" t="str">
        <f t="shared" si="481"/>
        <v/>
      </c>
      <c r="TY133" s="3" t="str">
        <f t="shared" si="482"/>
        <v/>
      </c>
      <c r="UD133" s="3" t="str">
        <f t="shared" si="483"/>
        <v/>
      </c>
      <c r="UI133" s="3" t="str">
        <f t="shared" si="484"/>
        <v/>
      </c>
      <c r="UN133" s="3" t="str">
        <f t="shared" si="485"/>
        <v/>
      </c>
      <c r="US133" s="3" t="str">
        <f t="shared" si="486"/>
        <v/>
      </c>
      <c r="UX133" s="3" t="str">
        <f t="shared" si="487"/>
        <v/>
      </c>
      <c r="VC133" s="3" t="str">
        <f t="shared" si="488"/>
        <v/>
      </c>
      <c r="VH133" s="3" t="str">
        <f t="shared" si="489"/>
        <v/>
      </c>
      <c r="VM133" s="3" t="str">
        <f t="shared" si="490"/>
        <v/>
      </c>
      <c r="VO133" s="6"/>
      <c r="VR133" s="3" t="str">
        <f t="shared" si="491"/>
        <v/>
      </c>
      <c r="VW133" s="3" t="str">
        <f t="shared" si="492"/>
        <v/>
      </c>
      <c r="WB133" s="3" t="str">
        <f t="shared" si="493"/>
        <v/>
      </c>
      <c r="WG133" s="3" t="str">
        <f t="shared" si="494"/>
        <v/>
      </c>
      <c r="WL133" s="3" t="str">
        <f t="shared" si="495"/>
        <v/>
      </c>
      <c r="WQ133" s="3" t="str">
        <f t="shared" si="496"/>
        <v/>
      </c>
      <c r="WV133" s="3" t="str">
        <f t="shared" si="497"/>
        <v/>
      </c>
      <c r="XA133" s="3" t="str">
        <f t="shared" si="498"/>
        <v/>
      </c>
      <c r="XF133" s="3" t="str">
        <f t="shared" si="499"/>
        <v/>
      </c>
      <c r="XK133" s="3" t="str">
        <f t="shared" si="500"/>
        <v/>
      </c>
      <c r="XP133" s="3" t="str">
        <f t="shared" si="501"/>
        <v/>
      </c>
      <c r="XU133" s="3" t="str">
        <f t="shared" si="502"/>
        <v/>
      </c>
      <c r="XZ133" s="3" t="str">
        <f t="shared" si="503"/>
        <v/>
      </c>
      <c r="YE133" s="3" t="str">
        <f t="shared" si="504"/>
        <v/>
      </c>
      <c r="YJ133" s="3" t="str">
        <f t="shared" si="505"/>
        <v/>
      </c>
      <c r="YO133" s="3" t="str">
        <f t="shared" si="506"/>
        <v/>
      </c>
      <c r="YT133" s="3" t="str">
        <f t="shared" si="507"/>
        <v/>
      </c>
      <c r="YY133" s="3" t="str">
        <f t="shared" si="508"/>
        <v/>
      </c>
      <c r="ZD133" s="3" t="str">
        <f t="shared" si="509"/>
        <v/>
      </c>
      <c r="ZI133" s="3" t="str">
        <f t="shared" si="510"/>
        <v/>
      </c>
      <c r="ZN133" s="3" t="str">
        <f t="shared" si="511"/>
        <v/>
      </c>
      <c r="ZS133" s="3" t="str">
        <f t="shared" si="512"/>
        <v/>
      </c>
      <c r="ZX133" s="3" t="str">
        <f t="shared" si="513"/>
        <v/>
      </c>
      <c r="AAC133" s="3" t="str">
        <f t="shared" si="514"/>
        <v/>
      </c>
      <c r="AAH133" s="3" t="str">
        <f t="shared" si="515"/>
        <v/>
      </c>
      <c r="AAM133" s="3" t="str">
        <f t="shared" si="516"/>
        <v/>
      </c>
      <c r="AAR133" s="3" t="str">
        <f t="shared" si="517"/>
        <v/>
      </c>
      <c r="AAW133" s="3" t="str">
        <f t="shared" si="518"/>
        <v/>
      </c>
      <c r="ABB133" s="3" t="str">
        <f t="shared" si="519"/>
        <v/>
      </c>
      <c r="ABG133" s="3" t="str">
        <f t="shared" si="520"/>
        <v/>
      </c>
      <c r="ABL133" s="3" t="str">
        <f t="shared" si="521"/>
        <v/>
      </c>
      <c r="ABQ133" s="3" t="str">
        <f t="shared" si="522"/>
        <v/>
      </c>
      <c r="ABV133" s="3" t="str">
        <f t="shared" si="523"/>
        <v/>
      </c>
      <c r="ACA133" s="3" t="str">
        <f t="shared" si="524"/>
        <v/>
      </c>
      <c r="ACF133" s="3" t="str">
        <f t="shared" si="525"/>
        <v/>
      </c>
      <c r="ACK133" s="3" t="str">
        <f t="shared" si="526"/>
        <v/>
      </c>
      <c r="ACP133" s="3" t="str">
        <f t="shared" si="527"/>
        <v/>
      </c>
      <c r="ACU133" s="3" t="str">
        <f t="shared" si="528"/>
        <v/>
      </c>
      <c r="ACZ133" s="3" t="str">
        <f t="shared" si="529"/>
        <v/>
      </c>
      <c r="ADB133" s="6"/>
      <c r="ADE133" s="3" t="str">
        <f t="shared" si="530"/>
        <v/>
      </c>
      <c r="ADJ133" s="3" t="str">
        <f t="shared" si="531"/>
        <v/>
      </c>
      <c r="ADO133" s="3" t="str">
        <f t="shared" si="532"/>
        <v/>
      </c>
      <c r="ADT133" s="3" t="str">
        <f t="shared" si="533"/>
        <v/>
      </c>
      <c r="ADY133" s="3" t="str">
        <f t="shared" si="534"/>
        <v/>
      </c>
      <c r="AED133" s="3" t="str">
        <f t="shared" si="535"/>
        <v/>
      </c>
      <c r="AEI133" s="3" t="str">
        <f t="shared" si="536"/>
        <v/>
      </c>
      <c r="AEN133" s="3" t="str">
        <f t="shared" si="537"/>
        <v/>
      </c>
      <c r="AES133" s="3" t="str">
        <f t="shared" si="538"/>
        <v/>
      </c>
      <c r="AEX133" s="3" t="str">
        <f t="shared" si="539"/>
        <v/>
      </c>
      <c r="AFC133" s="3" t="str">
        <f t="shared" si="540"/>
        <v/>
      </c>
      <c r="AFH133" s="3" t="str">
        <f t="shared" si="541"/>
        <v/>
      </c>
      <c r="AFM133" s="3" t="str">
        <f t="shared" si="542"/>
        <v/>
      </c>
      <c r="AFR133" s="3" t="str">
        <f t="shared" si="543"/>
        <v/>
      </c>
      <c r="AFW133" s="3" t="str">
        <f t="shared" si="544"/>
        <v/>
      </c>
      <c r="AGB133" s="3" t="str">
        <f t="shared" si="545"/>
        <v/>
      </c>
      <c r="AGG133" s="3" t="str">
        <f t="shared" si="546"/>
        <v/>
      </c>
      <c r="AGL133" s="3" t="str">
        <f t="shared" si="547"/>
        <v/>
      </c>
      <c r="AGQ133" s="3" t="str">
        <f t="shared" si="548"/>
        <v/>
      </c>
      <c r="AGV133" s="3" t="str">
        <f t="shared" si="549"/>
        <v/>
      </c>
      <c r="AHA133" s="3" t="str">
        <f t="shared" si="550"/>
        <v/>
      </c>
      <c r="AHF133" s="3" t="str">
        <f t="shared" si="551"/>
        <v/>
      </c>
      <c r="AHK133" s="3" t="str">
        <f t="shared" si="552"/>
        <v/>
      </c>
      <c r="AHP133" s="3" t="str">
        <f t="shared" si="553"/>
        <v/>
      </c>
      <c r="AHU133" s="3" t="str">
        <f t="shared" si="554"/>
        <v/>
      </c>
      <c r="AHZ133" s="3" t="str">
        <f t="shared" si="555"/>
        <v/>
      </c>
      <c r="AIE133" s="3" t="str">
        <f t="shared" si="556"/>
        <v/>
      </c>
      <c r="AIJ133" s="3" t="str">
        <f t="shared" si="557"/>
        <v/>
      </c>
      <c r="AIO133" s="3" t="str">
        <f t="shared" si="558"/>
        <v/>
      </c>
      <c r="AIT133" s="3" t="str">
        <f t="shared" si="559"/>
        <v/>
      </c>
      <c r="AIY133" s="3" t="str">
        <f t="shared" si="560"/>
        <v/>
      </c>
      <c r="AJD133" s="3" t="str">
        <f t="shared" si="561"/>
        <v/>
      </c>
      <c r="AJI133" s="3" t="str">
        <f t="shared" si="562"/>
        <v/>
      </c>
      <c r="AJN133" s="3" t="str">
        <f t="shared" si="563"/>
        <v/>
      </c>
      <c r="AJS133" s="3" t="str">
        <f t="shared" si="564"/>
        <v/>
      </c>
      <c r="AJX133" s="3" t="str">
        <f t="shared" si="565"/>
        <v/>
      </c>
      <c r="AKC133" s="3" t="str">
        <f t="shared" si="566"/>
        <v/>
      </c>
      <c r="AKH133" s="3" t="str">
        <f t="shared" si="567"/>
        <v/>
      </c>
      <c r="AKM133" s="3" t="str">
        <f t="shared" si="568"/>
        <v/>
      </c>
      <c r="AKR133" s="3" t="str">
        <f t="shared" si="569"/>
        <v/>
      </c>
      <c r="AKW133" s="3" t="str">
        <f t="shared" si="570"/>
        <v/>
      </c>
      <c r="ALB133" s="3" t="str">
        <f t="shared" si="571"/>
        <v/>
      </c>
      <c r="ALG133" s="3" t="str">
        <f t="shared" si="572"/>
        <v/>
      </c>
      <c r="ALL133" s="3" t="str">
        <f t="shared" si="573"/>
        <v/>
      </c>
      <c r="ALQ133" s="3" t="str">
        <f t="shared" si="574"/>
        <v/>
      </c>
      <c r="ALV133" s="3" t="str">
        <f t="shared" si="575"/>
        <v/>
      </c>
      <c r="AMA133" s="3" t="str">
        <f t="shared" si="576"/>
        <v/>
      </c>
      <c r="AMF133" s="3" t="str">
        <f t="shared" si="577"/>
        <v/>
      </c>
      <c r="AMK133" s="3" t="str">
        <f t="shared" si="578"/>
        <v/>
      </c>
      <c r="AMP133" s="3" t="str">
        <f t="shared" si="579"/>
        <v/>
      </c>
      <c r="AMU133" s="3" t="str">
        <f t="shared" si="580"/>
        <v/>
      </c>
      <c r="AMZ133" s="3" t="str">
        <f t="shared" si="581"/>
        <v/>
      </c>
      <c r="ANB133" s="6">
        <v>31593</v>
      </c>
      <c r="ANC133" s="1">
        <v>5</v>
      </c>
      <c r="AND133" s="1">
        <v>348700</v>
      </c>
      <c r="ANE133" s="3">
        <f t="shared" si="582"/>
        <v>1743500</v>
      </c>
      <c r="ANJ133" s="3" t="str">
        <f t="shared" si="583"/>
        <v/>
      </c>
      <c r="ANO133" s="3" t="str">
        <f t="shared" si="584"/>
        <v/>
      </c>
      <c r="ANT133" s="3" t="str">
        <f t="shared" si="585"/>
        <v/>
      </c>
      <c r="ANY133" s="3" t="str">
        <f t="shared" si="586"/>
        <v/>
      </c>
      <c r="AOD133" s="3" t="str">
        <f t="shared" si="587"/>
        <v/>
      </c>
      <c r="AOI133" s="3" t="str">
        <f t="shared" si="588"/>
        <v/>
      </c>
      <c r="AON133" s="3" t="str">
        <f t="shared" si="589"/>
        <v/>
      </c>
      <c r="AOS133" s="3" t="str">
        <f t="shared" si="590"/>
        <v/>
      </c>
      <c r="AOX133" s="3" t="str">
        <f t="shared" si="591"/>
        <v/>
      </c>
      <c r="APC133" s="3" t="str">
        <f t="shared" si="592"/>
        <v/>
      </c>
      <c r="APH133" s="3" t="str">
        <f t="shared" si="593"/>
        <v/>
      </c>
      <c r="APM133" s="3" t="str">
        <f t="shared" si="594"/>
        <v/>
      </c>
      <c r="APR133" s="3" t="str">
        <f t="shared" si="595"/>
        <v/>
      </c>
      <c r="APW133" s="3" t="str">
        <f t="shared" si="596"/>
        <v/>
      </c>
      <c r="AQB133" s="3" t="str">
        <f t="shared" si="597"/>
        <v/>
      </c>
      <c r="AQG133" s="3" t="str">
        <f t="shared" si="598"/>
        <v/>
      </c>
      <c r="AQL133" s="3" t="str">
        <f t="shared" si="599"/>
        <v/>
      </c>
      <c r="AQQ133" s="3" t="str">
        <f t="shared" si="600"/>
        <v/>
      </c>
      <c r="AQV133" s="3" t="str">
        <f t="shared" si="601"/>
        <v/>
      </c>
      <c r="ARA133" s="3" t="str">
        <f t="shared" si="602"/>
        <v/>
      </c>
      <c r="ARF133" s="3" t="str">
        <f t="shared" si="603"/>
        <v/>
      </c>
      <c r="ARK133" s="3" t="str">
        <f t="shared" si="604"/>
        <v/>
      </c>
      <c r="ARP133" s="3" t="str">
        <f t="shared" si="605"/>
        <v/>
      </c>
      <c r="ARU133" s="3" t="str">
        <f t="shared" si="606"/>
        <v/>
      </c>
      <c r="ARZ133" s="3" t="str">
        <f t="shared" si="607"/>
        <v/>
      </c>
      <c r="ASE133" s="3" t="str">
        <f t="shared" si="608"/>
        <v/>
      </c>
      <c r="ASJ133" s="3" t="str">
        <f t="shared" si="609"/>
        <v/>
      </c>
      <c r="ASO133" s="3" t="str">
        <f t="shared" si="610"/>
        <v/>
      </c>
      <c r="AST133" s="3" t="str">
        <f t="shared" si="611"/>
        <v/>
      </c>
      <c r="ASY133" s="3" t="str">
        <f t="shared" si="612"/>
        <v/>
      </c>
      <c r="ATD133" s="3" t="str">
        <f t="shared" si="613"/>
        <v/>
      </c>
      <c r="ATI133" s="3" t="str">
        <f t="shared" si="614"/>
        <v/>
      </c>
      <c r="ATN133" s="3" t="str">
        <f t="shared" si="615"/>
        <v/>
      </c>
      <c r="ATS133" s="3" t="str">
        <f t="shared" si="616"/>
        <v/>
      </c>
      <c r="ATX133" s="3" t="str">
        <f t="shared" si="617"/>
        <v/>
      </c>
      <c r="ATZ133" s="6">
        <v>31593</v>
      </c>
      <c r="AUA133" s="1">
        <v>6.5416999999999996</v>
      </c>
      <c r="AUB133" s="1">
        <v>364200</v>
      </c>
      <c r="AUC133" s="3">
        <f t="shared" si="618"/>
        <v>2382487.1399999997</v>
      </c>
      <c r="AUH133" s="3" t="str">
        <f t="shared" si="619"/>
        <v/>
      </c>
      <c r="AUM133" s="3" t="str">
        <f t="shared" si="620"/>
        <v/>
      </c>
      <c r="AUR133" s="3" t="str">
        <f t="shared" si="621"/>
        <v/>
      </c>
      <c r="AUW133" s="3" t="str">
        <f t="shared" si="622"/>
        <v/>
      </c>
      <c r="AVB133" s="3" t="str">
        <f t="shared" si="623"/>
        <v/>
      </c>
      <c r="AVG133" s="3" t="str">
        <f t="shared" si="624"/>
        <v/>
      </c>
      <c r="AVL133" s="3" t="str">
        <f t="shared" si="625"/>
        <v/>
      </c>
      <c r="AVQ133" s="3" t="str">
        <f t="shared" si="626"/>
        <v/>
      </c>
      <c r="AVV133" s="3" t="str">
        <f t="shared" si="627"/>
        <v/>
      </c>
      <c r="AWA133" s="3" t="str">
        <f t="shared" si="628"/>
        <v/>
      </c>
      <c r="AWF133" s="3" t="str">
        <f t="shared" si="629"/>
        <v/>
      </c>
      <c r="AWK133" s="3" t="str">
        <f t="shared" si="630"/>
        <v/>
      </c>
      <c r="AWP133" s="3" t="str">
        <f t="shared" si="631"/>
        <v/>
      </c>
      <c r="AWU133" s="3" t="str">
        <f t="shared" si="632"/>
        <v/>
      </c>
      <c r="AWZ133" s="3" t="str">
        <f t="shared" si="633"/>
        <v/>
      </c>
      <c r="AXE133" s="3" t="str">
        <f t="shared" si="634"/>
        <v/>
      </c>
      <c r="AXJ133" s="3" t="str">
        <f t="shared" si="635"/>
        <v/>
      </c>
      <c r="AXO133" s="3" t="str">
        <f t="shared" si="636"/>
        <v/>
      </c>
      <c r="AXT133" s="3" t="str">
        <f t="shared" si="637"/>
        <v/>
      </c>
      <c r="AXY133" s="3" t="str">
        <f t="shared" si="638"/>
        <v/>
      </c>
      <c r="AYD133" s="3" t="str">
        <f t="shared" si="639"/>
        <v/>
      </c>
      <c r="AYI133" s="3" t="str">
        <f t="shared" si="640"/>
        <v/>
      </c>
      <c r="AYN133" s="3" t="str">
        <f t="shared" si="641"/>
        <v/>
      </c>
      <c r="AYP133" s="6">
        <v>31593</v>
      </c>
      <c r="AYQ133" s="1">
        <v>7</v>
      </c>
      <c r="AYR133" s="1">
        <v>603200</v>
      </c>
      <c r="AYS133" s="3">
        <f t="shared" si="642"/>
        <v>4222400</v>
      </c>
      <c r="AYX133" s="3" t="str">
        <f t="shared" si="643"/>
        <v/>
      </c>
      <c r="AZC133" s="3" t="str">
        <f t="shared" si="644"/>
        <v/>
      </c>
      <c r="AZH133" s="3" t="str">
        <f t="shared" si="645"/>
        <v/>
      </c>
      <c r="AZM133" s="3" t="str">
        <f t="shared" si="646"/>
        <v/>
      </c>
      <c r="AZR133" s="3" t="str">
        <f t="shared" si="647"/>
        <v/>
      </c>
      <c r="AZW133" s="3" t="str">
        <f t="shared" si="648"/>
        <v/>
      </c>
      <c r="BAB133" s="3" t="str">
        <f t="shared" si="649"/>
        <v/>
      </c>
      <c r="BAG133" s="3" t="str">
        <f t="shared" si="650"/>
        <v/>
      </c>
      <c r="BAL133" s="3" t="str">
        <f t="shared" si="651"/>
        <v/>
      </c>
      <c r="BAQ133" s="3" t="str">
        <f t="shared" si="652"/>
        <v/>
      </c>
      <c r="BAV133" s="3" t="str">
        <f t="shared" si="653"/>
        <v/>
      </c>
      <c r="BBA133" s="3" t="str">
        <f t="shared" si="654"/>
        <v/>
      </c>
      <c r="BBF133" s="3" t="str">
        <f t="shared" si="655"/>
        <v/>
      </c>
      <c r="BBK133" s="3" t="str">
        <f t="shared" si="656"/>
        <v/>
      </c>
      <c r="BBP133" s="3" t="str">
        <f t="shared" si="657"/>
        <v/>
      </c>
      <c r="BBU133" s="3" t="str">
        <f t="shared" si="658"/>
        <v/>
      </c>
      <c r="BBZ133" s="3" t="str">
        <f t="shared" si="659"/>
        <v/>
      </c>
      <c r="BCE133" s="3" t="str">
        <f t="shared" si="660"/>
        <v/>
      </c>
      <c r="BCJ133" s="3" t="str">
        <f t="shared" si="661"/>
        <v/>
      </c>
      <c r="BCO133" s="3" t="str">
        <f t="shared" si="662"/>
        <v/>
      </c>
      <c r="BCT133" s="3" t="str">
        <f t="shared" si="663"/>
        <v/>
      </c>
      <c r="BCY133" s="3" t="str">
        <f t="shared" si="664"/>
        <v/>
      </c>
      <c r="BDD133" s="3" t="str">
        <f t="shared" si="665"/>
        <v/>
      </c>
      <c r="BDI133" s="3" t="str">
        <f t="shared" si="666"/>
        <v/>
      </c>
      <c r="BDN133" s="3" t="str">
        <f t="shared" si="667"/>
        <v/>
      </c>
      <c r="BDS133" s="3" t="str">
        <f t="shared" si="668"/>
        <v/>
      </c>
      <c r="BDX133" s="3" t="str">
        <f t="shared" si="669"/>
        <v/>
      </c>
      <c r="BDZ133" s="6">
        <v>31593</v>
      </c>
      <c r="BEA133" s="1">
        <v>4.1666999999999996</v>
      </c>
      <c r="BEB133" s="1">
        <v>24152700</v>
      </c>
      <c r="BEC133" s="3">
        <f t="shared" si="670"/>
        <v>100637055.08999999</v>
      </c>
      <c r="BEH133" s="3" t="str">
        <f t="shared" si="671"/>
        <v/>
      </c>
      <c r="BEM133" s="3" t="str">
        <f t="shared" si="672"/>
        <v/>
      </c>
      <c r="BER133" s="3" t="str">
        <f t="shared" si="673"/>
        <v/>
      </c>
      <c r="BET133" s="6">
        <v>31593</v>
      </c>
      <c r="BEU133" s="1">
        <v>0.87649999999999995</v>
      </c>
      <c r="BEV133" s="1">
        <v>17368425</v>
      </c>
      <c r="BEW133" s="3">
        <f t="shared" si="674"/>
        <v>15223424.512499999</v>
      </c>
      <c r="BFB133" s="3" t="str">
        <f t="shared" si="675"/>
        <v/>
      </c>
      <c r="BFG133" s="3" t="str">
        <f t="shared" si="676"/>
        <v/>
      </c>
      <c r="BFL133" s="3" t="str">
        <f t="shared" si="677"/>
        <v/>
      </c>
      <c r="BFQ133" s="3" t="str">
        <f t="shared" si="678"/>
        <v/>
      </c>
      <c r="BFS133" s="6">
        <v>31593</v>
      </c>
      <c r="BFT133" s="1">
        <v>0.69620000000000004</v>
      </c>
      <c r="BFU133" s="1">
        <v>19640400</v>
      </c>
      <c r="BFV133" s="3">
        <f t="shared" si="679"/>
        <v>13673646.48</v>
      </c>
      <c r="BGA133" s="3" t="str">
        <f t="shared" si="680"/>
        <v/>
      </c>
      <c r="BGF133" s="3" t="str">
        <f t="shared" si="681"/>
        <v/>
      </c>
      <c r="BGK133" s="3" t="str">
        <f t="shared" si="682"/>
        <v/>
      </c>
      <c r="BGM133" s="6">
        <v>31593</v>
      </c>
      <c r="BGN133" s="1">
        <v>6.25</v>
      </c>
      <c r="BGO133" s="1">
        <v>6918800</v>
      </c>
      <c r="BGP133" s="3">
        <f t="shared" si="683"/>
        <v>43242500</v>
      </c>
      <c r="BGR133" s="6">
        <v>31593</v>
      </c>
      <c r="BGS133" s="1">
        <v>0.53129999999999999</v>
      </c>
      <c r="BGT133" s="1">
        <v>16772400</v>
      </c>
      <c r="BGU133" s="3">
        <f t="shared" si="684"/>
        <v>8911176.1199999992</v>
      </c>
      <c r="BGZ133" s="3" t="str">
        <f t="shared" si="685"/>
        <v/>
      </c>
      <c r="BHE133" s="3" t="str">
        <f t="shared" si="686"/>
        <v/>
      </c>
      <c r="BHJ133" s="3" t="str">
        <f t="shared" si="687"/>
        <v/>
      </c>
      <c r="BHO133" s="3" t="str">
        <f t="shared" si="688"/>
        <v/>
      </c>
      <c r="BHQ133" s="6">
        <v>31593</v>
      </c>
      <c r="BHR133" s="1">
        <v>1.3009999999999999</v>
      </c>
      <c r="BHS133" s="1">
        <v>49160800</v>
      </c>
      <c r="BHT133" s="3">
        <f t="shared" si="689"/>
        <v>63958200.799999997</v>
      </c>
      <c r="BHY133" s="3" t="str">
        <f t="shared" si="690"/>
        <v/>
      </c>
      <c r="BID133" s="3" t="str">
        <f t="shared" si="691"/>
        <v/>
      </c>
      <c r="BII133" s="3" t="str">
        <f t="shared" si="692"/>
        <v/>
      </c>
      <c r="BIN133" s="3" t="str">
        <f t="shared" si="693"/>
        <v/>
      </c>
      <c r="BIP133" s="6">
        <v>31593</v>
      </c>
      <c r="BIQ133" s="1">
        <v>1.6273</v>
      </c>
      <c r="BIR133" s="1">
        <v>226567800</v>
      </c>
      <c r="BIS133" s="3">
        <f t="shared" si="694"/>
        <v>368693780.94</v>
      </c>
      <c r="BIX133" s="3" t="str">
        <f t="shared" si="695"/>
        <v/>
      </c>
      <c r="BJC133" s="3" t="str">
        <f t="shared" si="696"/>
        <v/>
      </c>
      <c r="BJH133" s="3" t="str">
        <f t="shared" si="697"/>
        <v/>
      </c>
      <c r="BJM133" s="3" t="str">
        <f t="shared" si="698"/>
        <v/>
      </c>
      <c r="BJR133" s="3" t="str">
        <f t="shared" si="699"/>
        <v/>
      </c>
      <c r="BJT133" s="6">
        <v>31593</v>
      </c>
      <c r="BJU133" s="1">
        <v>10</v>
      </c>
      <c r="BJV133" s="1">
        <v>51632400</v>
      </c>
      <c r="BJW133" s="3">
        <f t="shared" si="700"/>
        <v>516324000</v>
      </c>
      <c r="BKB133" s="3" t="str">
        <f t="shared" si="701"/>
        <v/>
      </c>
      <c r="BKG133" s="3" t="str">
        <f t="shared" si="702"/>
        <v/>
      </c>
      <c r="BKL133" s="3" t="str">
        <f t="shared" si="703"/>
        <v/>
      </c>
      <c r="BKQ133" s="3" t="str">
        <f t="shared" si="704"/>
        <v/>
      </c>
      <c r="BKV133" s="3" t="str">
        <f t="shared" si="705"/>
        <v/>
      </c>
      <c r="BKX133" s="6">
        <v>31593</v>
      </c>
      <c r="BKY133" s="1">
        <v>6.984</v>
      </c>
      <c r="BKZ133" s="1">
        <v>36672800</v>
      </c>
      <c r="BLA133" s="3">
        <f t="shared" si="706"/>
        <v>256122835.19999999</v>
      </c>
      <c r="BLC133" s="6">
        <v>31593</v>
      </c>
      <c r="BLD133" s="1">
        <v>4.5</v>
      </c>
      <c r="BLE133" s="1">
        <v>27952800</v>
      </c>
      <c r="BLF133" s="3">
        <f t="shared" si="707"/>
        <v>125787600</v>
      </c>
      <c r="BLK133" s="3" t="str">
        <f t="shared" si="708"/>
        <v/>
      </c>
      <c r="BLP133" s="3" t="str">
        <f t="shared" si="709"/>
        <v/>
      </c>
      <c r="BLU133" s="3" t="str">
        <f t="shared" si="710"/>
        <v/>
      </c>
      <c r="BLZ133" s="3" t="str">
        <f t="shared" si="711"/>
        <v/>
      </c>
      <c r="BME133" s="3" t="str">
        <f t="shared" si="712"/>
        <v/>
      </c>
      <c r="BMJ133" s="3" t="str">
        <f t="shared" si="713"/>
        <v/>
      </c>
      <c r="BML133" s="6">
        <v>31593</v>
      </c>
      <c r="BMM133" s="1">
        <v>0.96789999999999998</v>
      </c>
      <c r="BMN133" s="1">
        <v>213465375</v>
      </c>
      <c r="BMO133" s="3">
        <f t="shared" si="714"/>
        <v>206613136.46250001</v>
      </c>
      <c r="BMQ133" s="6">
        <v>31593</v>
      </c>
      <c r="BMR133" s="1">
        <v>6.625</v>
      </c>
      <c r="BMS133" s="1">
        <v>10183000</v>
      </c>
      <c r="BMT133" s="3">
        <f t="shared" si="715"/>
        <v>67462375</v>
      </c>
      <c r="BMY133" s="3" t="str">
        <f t="shared" si="716"/>
        <v/>
      </c>
      <c r="BND133" s="3" t="str">
        <f t="shared" si="717"/>
        <v/>
      </c>
      <c r="BNF133" s="6">
        <v>31593</v>
      </c>
      <c r="BNG133" s="1">
        <v>22.875</v>
      </c>
      <c r="BNH133" s="1">
        <v>31647100</v>
      </c>
      <c r="BNI133" s="3">
        <f t="shared" si="718"/>
        <v>723927412.5</v>
      </c>
      <c r="BNN133" s="3" t="str">
        <f t="shared" si="719"/>
        <v/>
      </c>
      <c r="BNP133" s="6">
        <v>31593</v>
      </c>
      <c r="BNQ133" s="1">
        <v>1.9167000000000001</v>
      </c>
      <c r="BNR133" s="1">
        <v>16119900</v>
      </c>
      <c r="BNS133" s="3">
        <f t="shared" si="720"/>
        <v>30897012.330000002</v>
      </c>
      <c r="BNX133" s="3" t="str">
        <f t="shared" si="721"/>
        <v/>
      </c>
      <c r="BOC133" s="3" t="str">
        <f t="shared" si="722"/>
        <v/>
      </c>
      <c r="BOH133" s="3" t="str">
        <f t="shared" si="723"/>
        <v/>
      </c>
      <c r="BOJ133" s="6">
        <v>31593</v>
      </c>
      <c r="BOK133" s="1">
        <v>1.8157999999999999</v>
      </c>
      <c r="BOL133" s="1">
        <v>266029600</v>
      </c>
      <c r="BOM133" s="3">
        <f t="shared" si="724"/>
        <v>483056547.67999995</v>
      </c>
      <c r="BOR133" s="3" t="str">
        <f t="shared" si="725"/>
        <v/>
      </c>
      <c r="BOW133" s="3" t="str">
        <f t="shared" si="726"/>
        <v/>
      </c>
      <c r="BPB133" s="3" t="str">
        <f t="shared" si="727"/>
        <v/>
      </c>
      <c r="BPG133" s="3" t="str">
        <f t="shared" si="728"/>
        <v/>
      </c>
      <c r="BPL133" s="3" t="str">
        <f t="shared" si="729"/>
        <v/>
      </c>
      <c r="BPQ133" s="3" t="str">
        <f t="shared" si="730"/>
        <v/>
      </c>
      <c r="BPS133" s="6">
        <v>31593</v>
      </c>
      <c r="BPT133" s="1">
        <v>0.1797</v>
      </c>
      <c r="BPU133" s="1">
        <v>350188800</v>
      </c>
      <c r="BPV133" s="3">
        <f t="shared" si="731"/>
        <v>62928927.359999999</v>
      </c>
      <c r="BQA133" s="3" t="str">
        <f t="shared" si="732"/>
        <v/>
      </c>
      <c r="BQF133" s="3" t="str">
        <f t="shared" si="733"/>
        <v/>
      </c>
      <c r="BQK133" s="3" t="str">
        <f t="shared" si="734"/>
        <v/>
      </c>
      <c r="BQP133" s="3" t="str">
        <f t="shared" si="735"/>
        <v/>
      </c>
      <c r="BQU133" s="3" t="str">
        <f t="shared" si="736"/>
        <v/>
      </c>
      <c r="BQZ133" s="3" t="str">
        <f t="shared" si="737"/>
        <v/>
      </c>
      <c r="BRE133" s="3" t="str">
        <f t="shared" si="738"/>
        <v/>
      </c>
      <c r="BRJ133" s="3" t="str">
        <f t="shared" si="739"/>
        <v/>
      </c>
      <c r="BRL133" s="6">
        <v>31593</v>
      </c>
      <c r="BRM133" s="1">
        <v>0.47920000000000001</v>
      </c>
      <c r="BRN133" s="1">
        <v>2174284800</v>
      </c>
      <c r="BRO133" s="3">
        <f t="shared" si="740"/>
        <v>1041917276.1600001</v>
      </c>
      <c r="BRQ133" s="6">
        <v>31593</v>
      </c>
      <c r="BRR133" s="1">
        <v>7.5200000000000003E-2</v>
      </c>
      <c r="BRS133" s="1">
        <v>904737600</v>
      </c>
      <c r="BRT133" s="3">
        <f t="shared" si="741"/>
        <v>68036267.519999996</v>
      </c>
      <c r="BRV133" s="6">
        <v>31593</v>
      </c>
      <c r="BRW133" s="1">
        <v>9.5937999999999999</v>
      </c>
      <c r="BRX133" s="1">
        <v>156942000</v>
      </c>
      <c r="BRY133" s="3">
        <f t="shared" si="742"/>
        <v>1505670159.5999999</v>
      </c>
      <c r="BSD133" s="3" t="str">
        <f t="shared" si="743"/>
        <v/>
      </c>
      <c r="BSF133" s="6">
        <v>31593</v>
      </c>
      <c r="BSG133" s="1">
        <v>1.5676999999999999</v>
      </c>
      <c r="BSH133" s="1">
        <v>117273600</v>
      </c>
      <c r="BSI133" s="3">
        <f t="shared" si="744"/>
        <v>183849822.72</v>
      </c>
      <c r="BSN133" s="3" t="str">
        <f t="shared" si="745"/>
        <v/>
      </c>
      <c r="BSS133" s="3" t="str">
        <f t="shared" si="746"/>
        <v/>
      </c>
      <c r="BSU133" s="6">
        <v>31593</v>
      </c>
      <c r="BSV133" s="1">
        <v>0.64059999999999995</v>
      </c>
      <c r="BSW133" s="1">
        <v>3370024000</v>
      </c>
      <c r="BSX133" s="3">
        <f t="shared" si="747"/>
        <v>2158837374.3999996</v>
      </c>
    </row>
    <row r="134" spans="5:1020 1025:1870" x14ac:dyDescent="0.2">
      <c r="E134" s="3" t="str">
        <f t="shared" si="374"/>
        <v/>
      </c>
      <c r="J134" s="3" t="str">
        <f t="shared" si="375"/>
        <v/>
      </c>
      <c r="O134" s="3" t="str">
        <f t="shared" si="376"/>
        <v/>
      </c>
      <c r="T134" s="3" t="str">
        <f t="shared" si="377"/>
        <v/>
      </c>
      <c r="Y134" s="3" t="str">
        <f t="shared" si="378"/>
        <v/>
      </c>
      <c r="AD134" s="3" t="str">
        <f t="shared" si="379"/>
        <v/>
      </c>
      <c r="AI134" s="3" t="str">
        <f t="shared" si="380"/>
        <v/>
      </c>
      <c r="AN134" s="3" t="str">
        <f t="shared" si="381"/>
        <v/>
      </c>
      <c r="AS134" s="3" t="str">
        <f t="shared" si="382"/>
        <v/>
      </c>
      <c r="AX134" s="3" t="str">
        <f t="shared" si="383"/>
        <v/>
      </c>
      <c r="BC134" s="3" t="str">
        <f t="shared" si="384"/>
        <v/>
      </c>
      <c r="BH134" s="3" t="str">
        <f t="shared" si="385"/>
        <v/>
      </c>
      <c r="BM134" s="3" t="str">
        <f t="shared" si="386"/>
        <v/>
      </c>
      <c r="BR134" s="3" t="str">
        <f t="shared" si="387"/>
        <v/>
      </c>
      <c r="BW134" s="3" t="str">
        <f t="shared" si="388"/>
        <v/>
      </c>
      <c r="CB134" s="3" t="str">
        <f t="shared" si="389"/>
        <v/>
      </c>
      <c r="CG134" s="3" t="str">
        <f t="shared" si="390"/>
        <v/>
      </c>
      <c r="CL134" s="3" t="str">
        <f t="shared" si="391"/>
        <v/>
      </c>
      <c r="CQ134" s="3" t="str">
        <f t="shared" si="392"/>
        <v/>
      </c>
      <c r="CV134" s="3" t="str">
        <f t="shared" si="393"/>
        <v/>
      </c>
      <c r="DA134" s="3" t="str">
        <f t="shared" si="394"/>
        <v/>
      </c>
      <c r="DF134" s="3" t="str">
        <f t="shared" si="395"/>
        <v/>
      </c>
      <c r="DK134" s="3" t="str">
        <f t="shared" si="396"/>
        <v/>
      </c>
      <c r="DP134" s="3" t="str">
        <f t="shared" si="397"/>
        <v/>
      </c>
      <c r="DU134" s="3" t="str">
        <f t="shared" si="398"/>
        <v/>
      </c>
      <c r="DZ134" s="3" t="str">
        <f t="shared" si="399"/>
        <v/>
      </c>
      <c r="EE134" s="3" t="str">
        <f t="shared" si="400"/>
        <v/>
      </c>
      <c r="EJ134" s="3" t="str">
        <f t="shared" si="401"/>
        <v/>
      </c>
      <c r="EO134" s="3" t="str">
        <f t="shared" si="402"/>
        <v/>
      </c>
      <c r="ET134" s="3" t="str">
        <f t="shared" si="403"/>
        <v/>
      </c>
      <c r="EY134" s="3" t="str">
        <f t="shared" si="404"/>
        <v/>
      </c>
      <c r="FD134" s="3" t="str">
        <f t="shared" si="405"/>
        <v/>
      </c>
      <c r="FI134" s="3" t="str">
        <f t="shared" si="406"/>
        <v/>
      </c>
      <c r="FN134" s="3" t="str">
        <f t="shared" si="407"/>
        <v/>
      </c>
      <c r="FS134" s="3" t="str">
        <f t="shared" si="408"/>
        <v/>
      </c>
      <c r="FX134" s="3" t="str">
        <f t="shared" si="409"/>
        <v/>
      </c>
      <c r="GC134" s="3" t="str">
        <f t="shared" si="410"/>
        <v/>
      </c>
      <c r="GH134" s="3" t="str">
        <f t="shared" si="411"/>
        <v/>
      </c>
      <c r="GM134" s="3" t="str">
        <f t="shared" si="412"/>
        <v/>
      </c>
      <c r="GR134" s="3" t="str">
        <f t="shared" si="413"/>
        <v/>
      </c>
      <c r="GW134" s="3" t="str">
        <f t="shared" si="414"/>
        <v/>
      </c>
      <c r="HB134" s="3" t="str">
        <f t="shared" si="415"/>
        <v/>
      </c>
      <c r="HG134" s="3" t="str">
        <f t="shared" si="416"/>
        <v/>
      </c>
      <c r="HL134" s="3" t="str">
        <f t="shared" si="417"/>
        <v/>
      </c>
      <c r="HQ134" s="3" t="str">
        <f t="shared" si="418"/>
        <v/>
      </c>
      <c r="HV134" s="3" t="str">
        <f t="shared" si="419"/>
        <v/>
      </c>
      <c r="IA134" s="3" t="str">
        <f t="shared" si="420"/>
        <v/>
      </c>
      <c r="IF134" s="3" t="str">
        <f t="shared" si="421"/>
        <v/>
      </c>
      <c r="IK134" s="3" t="str">
        <f t="shared" si="422"/>
        <v/>
      </c>
      <c r="IP134" s="3" t="str">
        <f t="shared" si="423"/>
        <v/>
      </c>
      <c r="IU134" s="3" t="str">
        <f t="shared" si="424"/>
        <v/>
      </c>
      <c r="IZ134" s="3" t="str">
        <f t="shared" si="425"/>
        <v/>
      </c>
      <c r="JE134" s="3" t="str">
        <f t="shared" si="426"/>
        <v/>
      </c>
      <c r="JJ134" s="3" t="str">
        <f t="shared" si="427"/>
        <v/>
      </c>
      <c r="JO134" s="3" t="str">
        <f t="shared" si="428"/>
        <v/>
      </c>
      <c r="JT134" s="3" t="str">
        <f t="shared" si="429"/>
        <v/>
      </c>
      <c r="JY134" s="3" t="str">
        <f t="shared" si="430"/>
        <v/>
      </c>
      <c r="KD134" s="3" t="str">
        <f t="shared" si="431"/>
        <v/>
      </c>
      <c r="KI134" s="3" t="str">
        <f t="shared" si="432"/>
        <v/>
      </c>
      <c r="KN134" s="3" t="str">
        <f t="shared" si="433"/>
        <v/>
      </c>
      <c r="KS134" s="3" t="str">
        <f t="shared" si="434"/>
        <v/>
      </c>
      <c r="KX134" s="3" t="str">
        <f t="shared" si="435"/>
        <v/>
      </c>
      <c r="LC134" s="3" t="str">
        <f t="shared" si="436"/>
        <v/>
      </c>
      <c r="LH134" s="3" t="str">
        <f t="shared" si="437"/>
        <v/>
      </c>
      <c r="LM134" s="3" t="str">
        <f t="shared" si="438"/>
        <v/>
      </c>
      <c r="LR134" s="3" t="str">
        <f t="shared" si="439"/>
        <v/>
      </c>
      <c r="LW134" s="3" t="str">
        <f t="shared" si="440"/>
        <v/>
      </c>
      <c r="MB134" s="3" t="str">
        <f t="shared" si="441"/>
        <v/>
      </c>
      <c r="MG134" s="3" t="str">
        <f t="shared" si="442"/>
        <v/>
      </c>
      <c r="ML134" s="3" t="str">
        <f t="shared" si="443"/>
        <v/>
      </c>
      <c r="MQ134" s="3" t="str">
        <f t="shared" si="444"/>
        <v/>
      </c>
      <c r="MV134" s="3" t="str">
        <f t="shared" si="445"/>
        <v/>
      </c>
      <c r="NA134" s="3" t="str">
        <f t="shared" si="446"/>
        <v/>
      </c>
      <c r="NF134" s="3" t="str">
        <f t="shared" si="447"/>
        <v/>
      </c>
      <c r="NK134" s="3" t="str">
        <f t="shared" si="448"/>
        <v/>
      </c>
      <c r="NP134" s="3" t="str">
        <f t="shared" si="449"/>
        <v/>
      </c>
      <c r="NU134" s="3" t="str">
        <f t="shared" si="450"/>
        <v/>
      </c>
      <c r="NZ134" s="3" t="str">
        <f t="shared" si="451"/>
        <v/>
      </c>
      <c r="OB134" s="6">
        <v>31502</v>
      </c>
      <c r="OC134" s="1">
        <v>13</v>
      </c>
      <c r="OD134" s="1">
        <v>388700</v>
      </c>
      <c r="OE134" s="3">
        <f t="shared" si="452"/>
        <v>5053100</v>
      </c>
      <c r="OJ134" s="3" t="str">
        <f t="shared" si="453"/>
        <v/>
      </c>
      <c r="OO134" s="3" t="str">
        <f t="shared" si="454"/>
        <v/>
      </c>
      <c r="OT134" s="3" t="str">
        <f t="shared" si="455"/>
        <v/>
      </c>
      <c r="OY134" s="3" t="str">
        <f t="shared" si="456"/>
        <v/>
      </c>
      <c r="PD134" s="3" t="str">
        <f t="shared" si="457"/>
        <v/>
      </c>
      <c r="PI134" s="3" t="str">
        <f t="shared" si="458"/>
        <v/>
      </c>
      <c r="PN134" s="3" t="str">
        <f t="shared" si="459"/>
        <v/>
      </c>
      <c r="PS134" s="3" t="str">
        <f t="shared" si="460"/>
        <v/>
      </c>
      <c r="PX134" s="3" t="str">
        <f t="shared" si="461"/>
        <v/>
      </c>
      <c r="QC134" s="3" t="str">
        <f t="shared" si="462"/>
        <v/>
      </c>
      <c r="QE134" s="6"/>
      <c r="QH134" s="3" t="str">
        <f t="shared" si="463"/>
        <v/>
      </c>
      <c r="QM134" s="3" t="str">
        <f t="shared" si="464"/>
        <v/>
      </c>
      <c r="QR134" s="3" t="str">
        <f t="shared" si="465"/>
        <v/>
      </c>
      <c r="QW134" s="3" t="str">
        <f t="shared" si="466"/>
        <v/>
      </c>
      <c r="RB134" s="3" t="str">
        <f t="shared" si="467"/>
        <v/>
      </c>
      <c r="RG134" s="3" t="str">
        <f t="shared" si="468"/>
        <v/>
      </c>
      <c r="RL134" s="3" t="str">
        <f t="shared" si="469"/>
        <v/>
      </c>
      <c r="RQ134" s="3" t="str">
        <f t="shared" si="470"/>
        <v/>
      </c>
      <c r="RV134" s="3" t="str">
        <f t="shared" si="471"/>
        <v/>
      </c>
      <c r="SA134" s="3" t="str">
        <f t="shared" si="472"/>
        <v/>
      </c>
      <c r="SF134" s="3" t="str">
        <f t="shared" si="473"/>
        <v/>
      </c>
      <c r="SK134" s="3" t="str">
        <f t="shared" si="474"/>
        <v/>
      </c>
      <c r="SP134" s="3" t="str">
        <f t="shared" si="475"/>
        <v/>
      </c>
      <c r="SU134" s="3" t="str">
        <f t="shared" si="476"/>
        <v/>
      </c>
      <c r="SZ134" s="3" t="str">
        <f t="shared" si="477"/>
        <v/>
      </c>
      <c r="TE134" s="3" t="str">
        <f t="shared" si="478"/>
        <v/>
      </c>
      <c r="TJ134" s="3" t="str">
        <f t="shared" si="479"/>
        <v/>
      </c>
      <c r="TO134" s="3" t="str">
        <f t="shared" si="480"/>
        <v/>
      </c>
      <c r="TT134" s="3" t="str">
        <f t="shared" si="481"/>
        <v/>
      </c>
      <c r="TY134" s="3" t="str">
        <f t="shared" si="482"/>
        <v/>
      </c>
      <c r="UD134" s="3" t="str">
        <f t="shared" si="483"/>
        <v/>
      </c>
      <c r="UI134" s="3" t="str">
        <f t="shared" si="484"/>
        <v/>
      </c>
      <c r="UN134" s="3" t="str">
        <f t="shared" si="485"/>
        <v/>
      </c>
      <c r="US134" s="3" t="str">
        <f t="shared" si="486"/>
        <v/>
      </c>
      <c r="UX134" s="3" t="str">
        <f t="shared" si="487"/>
        <v/>
      </c>
      <c r="VC134" s="3" t="str">
        <f t="shared" si="488"/>
        <v/>
      </c>
      <c r="VH134" s="3" t="str">
        <f t="shared" si="489"/>
        <v/>
      </c>
      <c r="VM134" s="3" t="str">
        <f t="shared" si="490"/>
        <v/>
      </c>
      <c r="VO134" s="6"/>
      <c r="VR134" s="3" t="str">
        <f t="shared" si="491"/>
        <v/>
      </c>
      <c r="VW134" s="3" t="str">
        <f t="shared" si="492"/>
        <v/>
      </c>
      <c r="WB134" s="3" t="str">
        <f t="shared" si="493"/>
        <v/>
      </c>
      <c r="WG134" s="3" t="str">
        <f t="shared" si="494"/>
        <v/>
      </c>
      <c r="WL134" s="3" t="str">
        <f t="shared" si="495"/>
        <v/>
      </c>
      <c r="WQ134" s="3" t="str">
        <f t="shared" si="496"/>
        <v/>
      </c>
      <c r="WV134" s="3" t="str">
        <f t="shared" si="497"/>
        <v/>
      </c>
      <c r="XA134" s="3" t="str">
        <f t="shared" si="498"/>
        <v/>
      </c>
      <c r="XF134" s="3" t="str">
        <f t="shared" si="499"/>
        <v/>
      </c>
      <c r="XK134" s="3" t="str">
        <f t="shared" si="500"/>
        <v/>
      </c>
      <c r="XP134" s="3" t="str">
        <f t="shared" si="501"/>
        <v/>
      </c>
      <c r="XU134" s="3" t="str">
        <f t="shared" si="502"/>
        <v/>
      </c>
      <c r="XZ134" s="3" t="str">
        <f t="shared" si="503"/>
        <v/>
      </c>
      <c r="YE134" s="3" t="str">
        <f t="shared" si="504"/>
        <v/>
      </c>
      <c r="YJ134" s="3" t="str">
        <f t="shared" si="505"/>
        <v/>
      </c>
      <c r="YO134" s="3" t="str">
        <f t="shared" si="506"/>
        <v/>
      </c>
      <c r="YT134" s="3" t="str">
        <f t="shared" si="507"/>
        <v/>
      </c>
      <c r="YY134" s="3" t="str">
        <f t="shared" si="508"/>
        <v/>
      </c>
      <c r="ZD134" s="3" t="str">
        <f t="shared" si="509"/>
        <v/>
      </c>
      <c r="ZI134" s="3" t="str">
        <f t="shared" si="510"/>
        <v/>
      </c>
      <c r="ZN134" s="3" t="str">
        <f t="shared" si="511"/>
        <v/>
      </c>
      <c r="ZS134" s="3" t="str">
        <f t="shared" si="512"/>
        <v/>
      </c>
      <c r="ZX134" s="3" t="str">
        <f t="shared" si="513"/>
        <v/>
      </c>
      <c r="AAC134" s="3" t="str">
        <f t="shared" si="514"/>
        <v/>
      </c>
      <c r="AAH134" s="3" t="str">
        <f t="shared" si="515"/>
        <v/>
      </c>
      <c r="AAM134" s="3" t="str">
        <f t="shared" si="516"/>
        <v/>
      </c>
      <c r="AAR134" s="3" t="str">
        <f t="shared" si="517"/>
        <v/>
      </c>
      <c r="AAW134" s="3" t="str">
        <f t="shared" si="518"/>
        <v/>
      </c>
      <c r="ABB134" s="3" t="str">
        <f t="shared" si="519"/>
        <v/>
      </c>
      <c r="ABG134" s="3" t="str">
        <f t="shared" si="520"/>
        <v/>
      </c>
      <c r="ABL134" s="3" t="str">
        <f t="shared" si="521"/>
        <v/>
      </c>
      <c r="ABQ134" s="3" t="str">
        <f t="shared" si="522"/>
        <v/>
      </c>
      <c r="ABV134" s="3" t="str">
        <f t="shared" si="523"/>
        <v/>
      </c>
      <c r="ACA134" s="3" t="str">
        <f t="shared" si="524"/>
        <v/>
      </c>
      <c r="ACF134" s="3" t="str">
        <f t="shared" si="525"/>
        <v/>
      </c>
      <c r="ACK134" s="3" t="str">
        <f t="shared" si="526"/>
        <v/>
      </c>
      <c r="ACP134" s="3" t="str">
        <f t="shared" si="527"/>
        <v/>
      </c>
      <c r="ACU134" s="3" t="str">
        <f t="shared" si="528"/>
        <v/>
      </c>
      <c r="ACZ134" s="3" t="str">
        <f t="shared" si="529"/>
        <v/>
      </c>
      <c r="ADE134" s="3" t="str">
        <f t="shared" si="530"/>
        <v/>
      </c>
      <c r="ADJ134" s="3" t="str">
        <f t="shared" si="531"/>
        <v/>
      </c>
      <c r="ADO134" s="3" t="str">
        <f t="shared" si="532"/>
        <v/>
      </c>
      <c r="ADT134" s="3" t="str">
        <f t="shared" si="533"/>
        <v/>
      </c>
      <c r="ADY134" s="3" t="str">
        <f t="shared" si="534"/>
        <v/>
      </c>
      <c r="AED134" s="3" t="str">
        <f t="shared" si="535"/>
        <v/>
      </c>
      <c r="AEI134" s="3" t="str">
        <f t="shared" si="536"/>
        <v/>
      </c>
      <c r="AEN134" s="3" t="str">
        <f t="shared" si="537"/>
        <v/>
      </c>
      <c r="AES134" s="3" t="str">
        <f t="shared" si="538"/>
        <v/>
      </c>
      <c r="AEX134" s="3" t="str">
        <f t="shared" si="539"/>
        <v/>
      </c>
      <c r="AFC134" s="3" t="str">
        <f t="shared" si="540"/>
        <v/>
      </c>
      <c r="AFH134" s="3" t="str">
        <f t="shared" si="541"/>
        <v/>
      </c>
      <c r="AFM134" s="3" t="str">
        <f t="shared" si="542"/>
        <v/>
      </c>
      <c r="AFR134" s="3" t="str">
        <f t="shared" si="543"/>
        <v/>
      </c>
      <c r="AFW134" s="3" t="str">
        <f t="shared" si="544"/>
        <v/>
      </c>
      <c r="AGB134" s="3" t="str">
        <f t="shared" si="545"/>
        <v/>
      </c>
      <c r="AGG134" s="3" t="str">
        <f t="shared" si="546"/>
        <v/>
      </c>
      <c r="AGL134" s="3" t="str">
        <f t="shared" si="547"/>
        <v/>
      </c>
      <c r="AGQ134" s="3" t="str">
        <f t="shared" si="548"/>
        <v/>
      </c>
      <c r="AGV134" s="3" t="str">
        <f t="shared" si="549"/>
        <v/>
      </c>
      <c r="AHA134" s="3" t="str">
        <f t="shared" si="550"/>
        <v/>
      </c>
      <c r="AHF134" s="3" t="str">
        <f t="shared" si="551"/>
        <v/>
      </c>
      <c r="AHK134" s="3" t="str">
        <f t="shared" si="552"/>
        <v/>
      </c>
      <c r="AHP134" s="3" t="str">
        <f t="shared" si="553"/>
        <v/>
      </c>
      <c r="AHU134" s="3" t="str">
        <f t="shared" si="554"/>
        <v/>
      </c>
      <c r="AHZ134" s="3" t="str">
        <f t="shared" si="555"/>
        <v/>
      </c>
      <c r="AIE134" s="3" t="str">
        <f t="shared" si="556"/>
        <v/>
      </c>
      <c r="AIJ134" s="3" t="str">
        <f t="shared" si="557"/>
        <v/>
      </c>
      <c r="AIO134" s="3" t="str">
        <f t="shared" si="558"/>
        <v/>
      </c>
      <c r="AIT134" s="3" t="str">
        <f t="shared" si="559"/>
        <v/>
      </c>
      <c r="AIY134" s="3" t="str">
        <f t="shared" si="560"/>
        <v/>
      </c>
      <c r="AJD134" s="3" t="str">
        <f t="shared" si="561"/>
        <v/>
      </c>
      <c r="AJI134" s="3" t="str">
        <f t="shared" si="562"/>
        <v/>
      </c>
      <c r="AJN134" s="3" t="str">
        <f t="shared" si="563"/>
        <v/>
      </c>
      <c r="AJS134" s="3" t="str">
        <f t="shared" si="564"/>
        <v/>
      </c>
      <c r="AJX134" s="3" t="str">
        <f t="shared" si="565"/>
        <v/>
      </c>
      <c r="AKC134" s="3" t="str">
        <f t="shared" si="566"/>
        <v/>
      </c>
      <c r="AKH134" s="3" t="str">
        <f t="shared" si="567"/>
        <v/>
      </c>
      <c r="AKM134" s="3" t="str">
        <f t="shared" si="568"/>
        <v/>
      </c>
      <c r="AKR134" s="3" t="str">
        <f t="shared" si="569"/>
        <v/>
      </c>
      <c r="AKW134" s="3" t="str">
        <f t="shared" si="570"/>
        <v/>
      </c>
      <c r="ALB134" s="3" t="str">
        <f t="shared" si="571"/>
        <v/>
      </c>
      <c r="ALG134" s="3" t="str">
        <f t="shared" si="572"/>
        <v/>
      </c>
      <c r="ALL134" s="3" t="str">
        <f t="shared" si="573"/>
        <v/>
      </c>
      <c r="ALQ134" s="3" t="str">
        <f t="shared" si="574"/>
        <v/>
      </c>
      <c r="ALV134" s="3" t="str">
        <f t="shared" si="575"/>
        <v/>
      </c>
      <c r="AMA134" s="3" t="str">
        <f t="shared" si="576"/>
        <v/>
      </c>
      <c r="AMF134" s="3" t="str">
        <f t="shared" si="577"/>
        <v/>
      </c>
      <c r="AMK134" s="3" t="str">
        <f t="shared" si="578"/>
        <v/>
      </c>
      <c r="AMP134" s="3" t="str">
        <f t="shared" si="579"/>
        <v/>
      </c>
      <c r="AMU134" s="3" t="str">
        <f t="shared" si="580"/>
        <v/>
      </c>
      <c r="AMZ134" s="3" t="str">
        <f t="shared" si="581"/>
        <v/>
      </c>
      <c r="ANB134" s="6">
        <v>31502</v>
      </c>
      <c r="ANC134" s="1">
        <v>7</v>
      </c>
      <c r="AND134" s="1">
        <v>227500</v>
      </c>
      <c r="ANE134" s="3">
        <f t="shared" si="582"/>
        <v>1592500</v>
      </c>
      <c r="ANJ134" s="3" t="str">
        <f t="shared" si="583"/>
        <v/>
      </c>
      <c r="ANO134" s="3" t="str">
        <f t="shared" si="584"/>
        <v/>
      </c>
      <c r="ANT134" s="3" t="str">
        <f t="shared" si="585"/>
        <v/>
      </c>
      <c r="ANY134" s="3" t="str">
        <f t="shared" si="586"/>
        <v/>
      </c>
      <c r="AOD134" s="3" t="str">
        <f t="shared" si="587"/>
        <v/>
      </c>
      <c r="AOI134" s="3" t="str">
        <f t="shared" si="588"/>
        <v/>
      </c>
      <c r="AON134" s="3" t="str">
        <f t="shared" si="589"/>
        <v/>
      </c>
      <c r="AOS134" s="3" t="str">
        <f t="shared" si="590"/>
        <v/>
      </c>
      <c r="AOX134" s="3" t="str">
        <f t="shared" si="591"/>
        <v/>
      </c>
      <c r="APC134" s="3" t="str">
        <f t="shared" si="592"/>
        <v/>
      </c>
      <c r="APH134" s="3" t="str">
        <f t="shared" si="593"/>
        <v/>
      </c>
      <c r="APM134" s="3" t="str">
        <f t="shared" si="594"/>
        <v/>
      </c>
      <c r="APR134" s="3" t="str">
        <f t="shared" si="595"/>
        <v/>
      </c>
      <c r="APW134" s="3" t="str">
        <f t="shared" si="596"/>
        <v/>
      </c>
      <c r="AQB134" s="3" t="str">
        <f t="shared" si="597"/>
        <v/>
      </c>
      <c r="AQG134" s="3" t="str">
        <f t="shared" si="598"/>
        <v/>
      </c>
      <c r="AQL134" s="3" t="str">
        <f t="shared" si="599"/>
        <v/>
      </c>
      <c r="AQQ134" s="3" t="str">
        <f t="shared" si="600"/>
        <v/>
      </c>
      <c r="AQV134" s="3" t="str">
        <f t="shared" si="601"/>
        <v/>
      </c>
      <c r="ARA134" s="3" t="str">
        <f t="shared" si="602"/>
        <v/>
      </c>
      <c r="ARF134" s="3" t="str">
        <f t="shared" si="603"/>
        <v/>
      </c>
      <c r="ARK134" s="3" t="str">
        <f t="shared" si="604"/>
        <v/>
      </c>
      <c r="ARP134" s="3" t="str">
        <f t="shared" si="605"/>
        <v/>
      </c>
      <c r="ARU134" s="3" t="str">
        <f t="shared" si="606"/>
        <v/>
      </c>
      <c r="ARZ134" s="3" t="str">
        <f t="shared" si="607"/>
        <v/>
      </c>
      <c r="ASE134" s="3" t="str">
        <f t="shared" si="608"/>
        <v/>
      </c>
      <c r="ASJ134" s="3" t="str">
        <f t="shared" si="609"/>
        <v/>
      </c>
      <c r="ASO134" s="3" t="str">
        <f t="shared" si="610"/>
        <v/>
      </c>
      <c r="AST134" s="3" t="str">
        <f t="shared" si="611"/>
        <v/>
      </c>
      <c r="ASY134" s="3" t="str">
        <f t="shared" si="612"/>
        <v/>
      </c>
      <c r="ATD134" s="3" t="str">
        <f t="shared" si="613"/>
        <v/>
      </c>
      <c r="ATI134" s="3" t="str">
        <f t="shared" si="614"/>
        <v/>
      </c>
      <c r="ATN134" s="3" t="str">
        <f t="shared" si="615"/>
        <v/>
      </c>
      <c r="ATS134" s="3" t="str">
        <f t="shared" si="616"/>
        <v/>
      </c>
      <c r="ATX134" s="3" t="str">
        <f t="shared" si="617"/>
        <v/>
      </c>
      <c r="ATZ134" s="6">
        <v>31502</v>
      </c>
      <c r="AUA134" s="1">
        <v>5.8958000000000004</v>
      </c>
      <c r="AUB134" s="1">
        <v>438600</v>
      </c>
      <c r="AUC134" s="3">
        <f t="shared" si="618"/>
        <v>2585897.8800000004</v>
      </c>
      <c r="AUH134" s="3" t="str">
        <f t="shared" si="619"/>
        <v/>
      </c>
      <c r="AUM134" s="3" t="str">
        <f t="shared" si="620"/>
        <v/>
      </c>
      <c r="AUR134" s="3" t="str">
        <f t="shared" si="621"/>
        <v/>
      </c>
      <c r="AUW134" s="3" t="str">
        <f t="shared" si="622"/>
        <v/>
      </c>
      <c r="AVB134" s="3" t="str">
        <f t="shared" si="623"/>
        <v/>
      </c>
      <c r="AVG134" s="3" t="str">
        <f t="shared" si="624"/>
        <v/>
      </c>
      <c r="AVL134" s="3" t="str">
        <f t="shared" si="625"/>
        <v/>
      </c>
      <c r="AVQ134" s="3" t="str">
        <f t="shared" si="626"/>
        <v/>
      </c>
      <c r="AVV134" s="3" t="str">
        <f t="shared" si="627"/>
        <v/>
      </c>
      <c r="AWA134" s="3" t="str">
        <f t="shared" si="628"/>
        <v/>
      </c>
      <c r="AWF134" s="3" t="str">
        <f t="shared" si="629"/>
        <v/>
      </c>
      <c r="AWK134" s="3" t="str">
        <f t="shared" si="630"/>
        <v/>
      </c>
      <c r="AWP134" s="3" t="str">
        <f t="shared" si="631"/>
        <v/>
      </c>
      <c r="AWU134" s="3" t="str">
        <f t="shared" si="632"/>
        <v/>
      </c>
      <c r="AWZ134" s="3" t="str">
        <f t="shared" si="633"/>
        <v/>
      </c>
      <c r="AXE134" s="3" t="str">
        <f t="shared" si="634"/>
        <v/>
      </c>
      <c r="AXJ134" s="3" t="str">
        <f t="shared" si="635"/>
        <v/>
      </c>
      <c r="AXO134" s="3" t="str">
        <f t="shared" si="636"/>
        <v/>
      </c>
      <c r="AXT134" s="3" t="str">
        <f t="shared" si="637"/>
        <v/>
      </c>
      <c r="AXY134" s="3" t="str">
        <f t="shared" si="638"/>
        <v/>
      </c>
      <c r="AYD134" s="3" t="str">
        <f t="shared" si="639"/>
        <v/>
      </c>
      <c r="AYI134" s="3" t="str">
        <f t="shared" si="640"/>
        <v/>
      </c>
      <c r="AYN134" s="3" t="str">
        <f t="shared" si="641"/>
        <v/>
      </c>
      <c r="AYP134" s="6">
        <v>31502</v>
      </c>
      <c r="AYQ134" s="1">
        <v>6</v>
      </c>
      <c r="AYR134" s="1">
        <v>1493600</v>
      </c>
      <c r="AYS134" s="3">
        <f t="shared" si="642"/>
        <v>8961600</v>
      </c>
      <c r="AYX134" s="3" t="str">
        <f t="shared" si="643"/>
        <v/>
      </c>
      <c r="AZC134" s="3" t="str">
        <f t="shared" si="644"/>
        <v/>
      </c>
      <c r="AZH134" s="3" t="str">
        <f t="shared" si="645"/>
        <v/>
      </c>
      <c r="AZM134" s="3" t="str">
        <f t="shared" si="646"/>
        <v/>
      </c>
      <c r="AZR134" s="3" t="str">
        <f t="shared" si="647"/>
        <v/>
      </c>
      <c r="AZW134" s="3" t="str">
        <f t="shared" si="648"/>
        <v/>
      </c>
      <c r="BAB134" s="3" t="str">
        <f t="shared" si="649"/>
        <v/>
      </c>
      <c r="BAG134" s="3" t="str">
        <f t="shared" si="650"/>
        <v/>
      </c>
      <c r="BAL134" s="3" t="str">
        <f t="shared" si="651"/>
        <v/>
      </c>
      <c r="BAQ134" s="3" t="str">
        <f t="shared" si="652"/>
        <v/>
      </c>
      <c r="BAV134" s="3" t="str">
        <f t="shared" si="653"/>
        <v/>
      </c>
      <c r="BBA134" s="3" t="str">
        <f t="shared" si="654"/>
        <v/>
      </c>
      <c r="BBF134" s="3" t="str">
        <f t="shared" si="655"/>
        <v/>
      </c>
      <c r="BBK134" s="3" t="str">
        <f t="shared" si="656"/>
        <v/>
      </c>
      <c r="BBP134" s="3" t="str">
        <f t="shared" si="657"/>
        <v/>
      </c>
      <c r="BBU134" s="3" t="str">
        <f t="shared" si="658"/>
        <v/>
      </c>
      <c r="BBZ134" s="3" t="str">
        <f t="shared" si="659"/>
        <v/>
      </c>
      <c r="BCE134" s="3" t="str">
        <f t="shared" si="660"/>
        <v/>
      </c>
      <c r="BCJ134" s="3" t="str">
        <f t="shared" si="661"/>
        <v/>
      </c>
      <c r="BCO134" s="3" t="str">
        <f t="shared" si="662"/>
        <v/>
      </c>
      <c r="BCT134" s="3" t="str">
        <f t="shared" si="663"/>
        <v/>
      </c>
      <c r="BCY134" s="3" t="str">
        <f t="shared" si="664"/>
        <v/>
      </c>
      <c r="BDD134" s="3" t="str">
        <f t="shared" si="665"/>
        <v/>
      </c>
      <c r="BDI134" s="3" t="str">
        <f t="shared" si="666"/>
        <v/>
      </c>
      <c r="BDN134" s="3" t="str">
        <f t="shared" si="667"/>
        <v/>
      </c>
      <c r="BDS134" s="3" t="str">
        <f t="shared" si="668"/>
        <v/>
      </c>
      <c r="BDX134" s="3" t="str">
        <f t="shared" si="669"/>
        <v/>
      </c>
      <c r="BDZ134" s="6">
        <v>31502</v>
      </c>
      <c r="BEA134" s="1">
        <v>6.0833000000000004</v>
      </c>
      <c r="BEB134" s="1">
        <v>17870100</v>
      </c>
      <c r="BEC134" s="3">
        <f t="shared" si="670"/>
        <v>108709179.33000001</v>
      </c>
      <c r="BEH134" s="3" t="str">
        <f t="shared" si="671"/>
        <v/>
      </c>
      <c r="BEM134" s="3" t="str">
        <f t="shared" si="672"/>
        <v/>
      </c>
      <c r="BER134" s="3" t="str">
        <f t="shared" si="673"/>
        <v/>
      </c>
      <c r="BET134" s="6">
        <v>31502</v>
      </c>
      <c r="BEU134" s="1">
        <v>0.82299999999999995</v>
      </c>
      <c r="BEV134" s="1">
        <v>7769925</v>
      </c>
      <c r="BEW134" s="3">
        <f t="shared" si="674"/>
        <v>6394648.2749999994</v>
      </c>
      <c r="BFB134" s="3" t="str">
        <f t="shared" si="675"/>
        <v/>
      </c>
      <c r="BFG134" s="3" t="str">
        <f t="shared" si="676"/>
        <v/>
      </c>
      <c r="BFL134" s="3" t="str">
        <f t="shared" si="677"/>
        <v/>
      </c>
      <c r="BFQ134" s="3" t="str">
        <f t="shared" si="678"/>
        <v/>
      </c>
      <c r="BFV134" s="3" t="str">
        <f t="shared" si="679"/>
        <v/>
      </c>
      <c r="BGA134" s="3" t="str">
        <f t="shared" si="680"/>
        <v/>
      </c>
      <c r="BGF134" s="3" t="str">
        <f t="shared" si="681"/>
        <v/>
      </c>
      <c r="BGK134" s="3" t="str">
        <f t="shared" si="682"/>
        <v/>
      </c>
      <c r="BGM134" s="6">
        <v>31502</v>
      </c>
      <c r="BGN134" s="1">
        <v>8.375</v>
      </c>
      <c r="BGO134" s="1">
        <v>6071800</v>
      </c>
      <c r="BGP134" s="3">
        <f t="shared" si="683"/>
        <v>50851325</v>
      </c>
      <c r="BGR134" s="6">
        <v>31502</v>
      </c>
      <c r="BGS134" s="1">
        <v>0.51390000000000002</v>
      </c>
      <c r="BGT134" s="1">
        <v>18205200</v>
      </c>
      <c r="BGU134" s="3">
        <f t="shared" si="684"/>
        <v>9355652.2800000012</v>
      </c>
      <c r="BGZ134" s="3" t="str">
        <f t="shared" si="685"/>
        <v/>
      </c>
      <c r="BHE134" s="3" t="str">
        <f t="shared" si="686"/>
        <v/>
      </c>
      <c r="BHJ134" s="3" t="str">
        <f t="shared" si="687"/>
        <v/>
      </c>
      <c r="BHO134" s="3" t="str">
        <f t="shared" si="688"/>
        <v/>
      </c>
      <c r="BHQ134" s="6">
        <v>31502</v>
      </c>
      <c r="BHR134" s="1">
        <v>1.3768</v>
      </c>
      <c r="BHS134" s="1">
        <v>46312800</v>
      </c>
      <c r="BHT134" s="3">
        <f t="shared" si="689"/>
        <v>63763463.039999999</v>
      </c>
      <c r="BHY134" s="3" t="str">
        <f t="shared" si="690"/>
        <v/>
      </c>
      <c r="BID134" s="3" t="str">
        <f t="shared" si="691"/>
        <v/>
      </c>
      <c r="BII134" s="3" t="str">
        <f t="shared" si="692"/>
        <v/>
      </c>
      <c r="BIN134" s="3" t="str">
        <f t="shared" si="693"/>
        <v/>
      </c>
      <c r="BIP134" s="6">
        <v>31502</v>
      </c>
      <c r="BIQ134" s="1">
        <v>0.91439999999999999</v>
      </c>
      <c r="BIR134" s="1">
        <v>212652000</v>
      </c>
      <c r="BIS134" s="3">
        <f t="shared" si="694"/>
        <v>194448988.80000001</v>
      </c>
      <c r="BIX134" s="3" t="str">
        <f t="shared" si="695"/>
        <v/>
      </c>
      <c r="BJC134" s="3" t="str">
        <f t="shared" si="696"/>
        <v/>
      </c>
      <c r="BJH134" s="3" t="str">
        <f t="shared" si="697"/>
        <v/>
      </c>
      <c r="BJM134" s="3" t="str">
        <f t="shared" si="698"/>
        <v/>
      </c>
      <c r="BJR134" s="3" t="str">
        <f t="shared" si="699"/>
        <v/>
      </c>
      <c r="BJT134" s="6">
        <v>31502</v>
      </c>
      <c r="BJU134" s="1">
        <v>14.25</v>
      </c>
      <c r="BJV134" s="1">
        <v>50293800</v>
      </c>
      <c r="BJW134" s="3">
        <f t="shared" si="700"/>
        <v>716686650</v>
      </c>
      <c r="BKB134" s="3" t="str">
        <f t="shared" si="701"/>
        <v/>
      </c>
      <c r="BKG134" s="3" t="str">
        <f t="shared" si="702"/>
        <v/>
      </c>
      <c r="BKL134" s="3" t="str">
        <f t="shared" si="703"/>
        <v/>
      </c>
      <c r="BKQ134" s="3" t="str">
        <f t="shared" si="704"/>
        <v/>
      </c>
      <c r="BKV134" s="3" t="str">
        <f t="shared" si="705"/>
        <v/>
      </c>
      <c r="BKX134" s="6">
        <v>31502</v>
      </c>
      <c r="BKY134" s="1">
        <v>7.1559999999999997</v>
      </c>
      <c r="BKZ134" s="1">
        <v>42876000</v>
      </c>
      <c r="BLA134" s="3">
        <f t="shared" si="706"/>
        <v>306820656</v>
      </c>
      <c r="BLC134" s="6">
        <v>31502</v>
      </c>
      <c r="BLD134" s="1">
        <v>5.4375</v>
      </c>
      <c r="BLE134" s="1">
        <v>23107200</v>
      </c>
      <c r="BLF134" s="3">
        <f t="shared" si="707"/>
        <v>125645400</v>
      </c>
      <c r="BLK134" s="3" t="str">
        <f t="shared" si="708"/>
        <v/>
      </c>
      <c r="BLP134" s="3" t="str">
        <f t="shared" si="709"/>
        <v/>
      </c>
      <c r="BLU134" s="3" t="str">
        <f t="shared" si="710"/>
        <v/>
      </c>
      <c r="BLZ134" s="3" t="str">
        <f t="shared" si="711"/>
        <v/>
      </c>
      <c r="BME134" s="3" t="str">
        <f t="shared" si="712"/>
        <v/>
      </c>
      <c r="BMJ134" s="3" t="str">
        <f t="shared" si="713"/>
        <v/>
      </c>
      <c r="BML134" s="6">
        <v>31502</v>
      </c>
      <c r="BMM134" s="1">
        <v>0.89380000000000004</v>
      </c>
      <c r="BMN134" s="1">
        <v>234292500</v>
      </c>
      <c r="BMO134" s="3">
        <f t="shared" si="714"/>
        <v>209410636.5</v>
      </c>
      <c r="BMQ134" s="6">
        <v>31502</v>
      </c>
      <c r="BMR134" s="1">
        <v>6</v>
      </c>
      <c r="BMS134" s="1">
        <v>12875800</v>
      </c>
      <c r="BMT134" s="3">
        <f t="shared" si="715"/>
        <v>77254800</v>
      </c>
      <c r="BMY134" s="3" t="str">
        <f t="shared" si="716"/>
        <v/>
      </c>
      <c r="BND134" s="3" t="str">
        <f t="shared" si="717"/>
        <v/>
      </c>
      <c r="BNF134" s="6">
        <v>31502</v>
      </c>
      <c r="BNG134" s="1">
        <v>22.625</v>
      </c>
      <c r="BNH134" s="1">
        <v>35993900</v>
      </c>
      <c r="BNI134" s="3">
        <f t="shared" si="718"/>
        <v>814361987.5</v>
      </c>
      <c r="BNN134" s="3" t="str">
        <f t="shared" si="719"/>
        <v/>
      </c>
      <c r="BNP134" s="6">
        <v>31502</v>
      </c>
      <c r="BNQ134" s="1">
        <v>2.3056000000000001</v>
      </c>
      <c r="BNR134" s="1">
        <v>8657550</v>
      </c>
      <c r="BNS134" s="3">
        <f t="shared" si="720"/>
        <v>19960847.280000001</v>
      </c>
      <c r="BNX134" s="3" t="str">
        <f t="shared" si="721"/>
        <v/>
      </c>
      <c r="BOC134" s="3" t="str">
        <f t="shared" si="722"/>
        <v/>
      </c>
      <c r="BOH134" s="3" t="str">
        <f t="shared" si="723"/>
        <v/>
      </c>
      <c r="BOJ134" s="6">
        <v>31502</v>
      </c>
      <c r="BOK134" s="1">
        <v>1.9487000000000001</v>
      </c>
      <c r="BOL134" s="1">
        <v>336514400</v>
      </c>
      <c r="BOM134" s="3">
        <f t="shared" si="724"/>
        <v>655765611.28000009</v>
      </c>
      <c r="BOR134" s="3" t="str">
        <f t="shared" si="725"/>
        <v/>
      </c>
      <c r="BOW134" s="3" t="str">
        <f t="shared" si="726"/>
        <v/>
      </c>
      <c r="BPB134" s="3" t="str">
        <f t="shared" si="727"/>
        <v/>
      </c>
      <c r="BPG134" s="3" t="str">
        <f t="shared" si="728"/>
        <v/>
      </c>
      <c r="BPL134" s="3" t="str">
        <f t="shared" si="729"/>
        <v/>
      </c>
      <c r="BPQ134" s="3" t="str">
        <f t="shared" si="730"/>
        <v/>
      </c>
      <c r="BPS134" s="6">
        <v>31502</v>
      </c>
      <c r="BPT134" s="1">
        <v>0.21290000000000001</v>
      </c>
      <c r="BPU134" s="1">
        <v>381747200</v>
      </c>
      <c r="BPV134" s="3">
        <f t="shared" si="731"/>
        <v>81273978.879999995</v>
      </c>
      <c r="BQA134" s="3" t="str">
        <f t="shared" si="732"/>
        <v/>
      </c>
      <c r="BQF134" s="3" t="str">
        <f t="shared" si="733"/>
        <v/>
      </c>
      <c r="BQK134" s="3" t="str">
        <f t="shared" si="734"/>
        <v/>
      </c>
      <c r="BQP134" s="3" t="str">
        <f t="shared" si="735"/>
        <v/>
      </c>
      <c r="BQU134" s="3" t="str">
        <f t="shared" si="736"/>
        <v/>
      </c>
      <c r="BQZ134" s="3" t="str">
        <f t="shared" si="737"/>
        <v/>
      </c>
      <c r="BRE134" s="3" t="str">
        <f t="shared" si="738"/>
        <v/>
      </c>
      <c r="BRJ134" s="3" t="str">
        <f t="shared" si="739"/>
        <v/>
      </c>
      <c r="BRL134" s="6">
        <v>31502</v>
      </c>
      <c r="BRM134" s="1">
        <v>0.54169999999999996</v>
      </c>
      <c r="BRN134" s="1">
        <v>2996452800</v>
      </c>
      <c r="BRO134" s="3">
        <f t="shared" si="740"/>
        <v>1623178481.76</v>
      </c>
      <c r="BRQ134" s="6"/>
      <c r="BRT134" s="3" t="str">
        <f t="shared" si="741"/>
        <v/>
      </c>
      <c r="BRV134" s="6">
        <v>31502</v>
      </c>
      <c r="BRW134" s="1">
        <v>9.125</v>
      </c>
      <c r="BRX134" s="1">
        <v>158129600</v>
      </c>
      <c r="BRY134" s="3">
        <f t="shared" si="742"/>
        <v>1442932600</v>
      </c>
      <c r="BSD134" s="3" t="str">
        <f t="shared" si="743"/>
        <v/>
      </c>
      <c r="BSF134" s="6">
        <v>31502</v>
      </c>
      <c r="BSG134" s="1">
        <v>1.5365</v>
      </c>
      <c r="BSH134" s="1">
        <v>156715200</v>
      </c>
      <c r="BSI134" s="3">
        <f t="shared" si="744"/>
        <v>240792904.79999998</v>
      </c>
      <c r="BSN134" s="3" t="str">
        <f t="shared" si="745"/>
        <v/>
      </c>
      <c r="BSS134" s="3" t="str">
        <f t="shared" si="746"/>
        <v/>
      </c>
      <c r="BSU134" s="6">
        <v>31502</v>
      </c>
      <c r="BSV134" s="1">
        <v>0.50449999999999995</v>
      </c>
      <c r="BSW134" s="1">
        <v>3494248800</v>
      </c>
      <c r="BSX134" s="3">
        <f t="shared" si="747"/>
        <v>1762848519.5999999</v>
      </c>
    </row>
    <row r="135" spans="5:1020 1025:1870" x14ac:dyDescent="0.2">
      <c r="E135" s="3" t="str">
        <f t="shared" si="374"/>
        <v/>
      </c>
      <c r="J135" s="3" t="str">
        <f t="shared" si="375"/>
        <v/>
      </c>
      <c r="O135" s="3" t="str">
        <f t="shared" si="376"/>
        <v/>
      </c>
      <c r="T135" s="3" t="str">
        <f t="shared" si="377"/>
        <v/>
      </c>
      <c r="Y135" s="3" t="str">
        <f t="shared" si="378"/>
        <v/>
      </c>
      <c r="AD135" s="3" t="str">
        <f t="shared" si="379"/>
        <v/>
      </c>
      <c r="AI135" s="3" t="str">
        <f t="shared" si="380"/>
        <v/>
      </c>
      <c r="AN135" s="3" t="str">
        <f t="shared" si="381"/>
        <v/>
      </c>
      <c r="AS135" s="3" t="str">
        <f t="shared" si="382"/>
        <v/>
      </c>
      <c r="AX135" s="3" t="str">
        <f t="shared" si="383"/>
        <v/>
      </c>
      <c r="BC135" s="3" t="str">
        <f t="shared" si="384"/>
        <v/>
      </c>
      <c r="BH135" s="3" t="str">
        <f t="shared" si="385"/>
        <v/>
      </c>
      <c r="BM135" s="3" t="str">
        <f t="shared" si="386"/>
        <v/>
      </c>
      <c r="BR135" s="3" t="str">
        <f t="shared" si="387"/>
        <v/>
      </c>
      <c r="BW135" s="3" t="str">
        <f t="shared" si="388"/>
        <v/>
      </c>
      <c r="CB135" s="3" t="str">
        <f t="shared" si="389"/>
        <v/>
      </c>
      <c r="CG135" s="3" t="str">
        <f t="shared" si="390"/>
        <v/>
      </c>
      <c r="CL135" s="3" t="str">
        <f t="shared" si="391"/>
        <v/>
      </c>
      <c r="CQ135" s="3" t="str">
        <f t="shared" si="392"/>
        <v/>
      </c>
      <c r="CV135" s="3" t="str">
        <f t="shared" si="393"/>
        <v/>
      </c>
      <c r="DA135" s="3" t="str">
        <f t="shared" si="394"/>
        <v/>
      </c>
      <c r="DF135" s="3" t="str">
        <f t="shared" si="395"/>
        <v/>
      </c>
      <c r="DK135" s="3" t="str">
        <f t="shared" si="396"/>
        <v/>
      </c>
      <c r="DP135" s="3" t="str">
        <f t="shared" si="397"/>
        <v/>
      </c>
      <c r="DU135" s="3" t="str">
        <f t="shared" si="398"/>
        <v/>
      </c>
      <c r="DZ135" s="3" t="str">
        <f t="shared" si="399"/>
        <v/>
      </c>
      <c r="EE135" s="3" t="str">
        <f t="shared" si="400"/>
        <v/>
      </c>
      <c r="EJ135" s="3" t="str">
        <f t="shared" si="401"/>
        <v/>
      </c>
      <c r="EO135" s="3" t="str">
        <f t="shared" si="402"/>
        <v/>
      </c>
      <c r="ET135" s="3" t="str">
        <f t="shared" si="403"/>
        <v/>
      </c>
      <c r="EY135" s="3" t="str">
        <f t="shared" si="404"/>
        <v/>
      </c>
      <c r="FD135" s="3" t="str">
        <f t="shared" si="405"/>
        <v/>
      </c>
      <c r="FI135" s="3" t="str">
        <f t="shared" si="406"/>
        <v/>
      </c>
      <c r="FN135" s="3" t="str">
        <f t="shared" si="407"/>
        <v/>
      </c>
      <c r="FS135" s="3" t="str">
        <f t="shared" si="408"/>
        <v/>
      </c>
      <c r="FX135" s="3" t="str">
        <f t="shared" si="409"/>
        <v/>
      </c>
      <c r="GC135" s="3" t="str">
        <f t="shared" si="410"/>
        <v/>
      </c>
      <c r="GH135" s="3" t="str">
        <f t="shared" si="411"/>
        <v/>
      </c>
      <c r="GM135" s="3" t="str">
        <f t="shared" si="412"/>
        <v/>
      </c>
      <c r="GR135" s="3" t="str">
        <f t="shared" si="413"/>
        <v/>
      </c>
      <c r="GW135" s="3" t="str">
        <f t="shared" si="414"/>
        <v/>
      </c>
      <c r="HB135" s="3" t="str">
        <f t="shared" si="415"/>
        <v/>
      </c>
      <c r="HG135" s="3" t="str">
        <f t="shared" si="416"/>
        <v/>
      </c>
      <c r="HL135" s="3" t="str">
        <f t="shared" si="417"/>
        <v/>
      </c>
      <c r="HQ135" s="3" t="str">
        <f t="shared" si="418"/>
        <v/>
      </c>
      <c r="HV135" s="3" t="str">
        <f t="shared" si="419"/>
        <v/>
      </c>
      <c r="IA135" s="3" t="str">
        <f t="shared" si="420"/>
        <v/>
      </c>
      <c r="IF135" s="3" t="str">
        <f t="shared" si="421"/>
        <v/>
      </c>
      <c r="IK135" s="3" t="str">
        <f t="shared" si="422"/>
        <v/>
      </c>
      <c r="IP135" s="3" t="str">
        <f t="shared" si="423"/>
        <v/>
      </c>
      <c r="IU135" s="3" t="str">
        <f t="shared" si="424"/>
        <v/>
      </c>
      <c r="IZ135" s="3" t="str">
        <f t="shared" si="425"/>
        <v/>
      </c>
      <c r="JE135" s="3" t="str">
        <f t="shared" si="426"/>
        <v/>
      </c>
      <c r="JJ135" s="3" t="str">
        <f t="shared" si="427"/>
        <v/>
      </c>
      <c r="JO135" s="3" t="str">
        <f t="shared" si="428"/>
        <v/>
      </c>
      <c r="JT135" s="3" t="str">
        <f t="shared" si="429"/>
        <v/>
      </c>
      <c r="JY135" s="3" t="str">
        <f t="shared" si="430"/>
        <v/>
      </c>
      <c r="KD135" s="3" t="str">
        <f t="shared" si="431"/>
        <v/>
      </c>
      <c r="KI135" s="3" t="str">
        <f t="shared" si="432"/>
        <v/>
      </c>
      <c r="KN135" s="3" t="str">
        <f t="shared" si="433"/>
        <v/>
      </c>
      <c r="KS135" s="3" t="str">
        <f t="shared" si="434"/>
        <v/>
      </c>
      <c r="KX135" s="3" t="str">
        <f t="shared" si="435"/>
        <v/>
      </c>
      <c r="LC135" s="3" t="str">
        <f t="shared" si="436"/>
        <v/>
      </c>
      <c r="LH135" s="3" t="str">
        <f t="shared" si="437"/>
        <v/>
      </c>
      <c r="LM135" s="3" t="str">
        <f t="shared" si="438"/>
        <v/>
      </c>
      <c r="LR135" s="3" t="str">
        <f t="shared" si="439"/>
        <v/>
      </c>
      <c r="LW135" s="3" t="str">
        <f t="shared" si="440"/>
        <v/>
      </c>
      <c r="MB135" s="3" t="str">
        <f t="shared" si="441"/>
        <v/>
      </c>
      <c r="MG135" s="3" t="str">
        <f t="shared" si="442"/>
        <v/>
      </c>
      <c r="ML135" s="3" t="str">
        <f t="shared" si="443"/>
        <v/>
      </c>
      <c r="MQ135" s="3" t="str">
        <f t="shared" si="444"/>
        <v/>
      </c>
      <c r="MV135" s="3" t="str">
        <f t="shared" si="445"/>
        <v/>
      </c>
      <c r="NA135" s="3" t="str">
        <f t="shared" si="446"/>
        <v/>
      </c>
      <c r="NF135" s="3" t="str">
        <f t="shared" si="447"/>
        <v/>
      </c>
      <c r="NK135" s="3" t="str">
        <f t="shared" si="448"/>
        <v/>
      </c>
      <c r="NP135" s="3" t="str">
        <f t="shared" si="449"/>
        <v/>
      </c>
      <c r="NU135" s="3" t="str">
        <f t="shared" si="450"/>
        <v/>
      </c>
      <c r="NZ135" s="3" t="str">
        <f t="shared" si="451"/>
        <v/>
      </c>
      <c r="OB135" s="6">
        <v>31412</v>
      </c>
      <c r="OC135" s="1">
        <v>14.25</v>
      </c>
      <c r="OD135" s="1">
        <v>740700</v>
      </c>
      <c r="OE135" s="3">
        <f t="shared" si="452"/>
        <v>10554975</v>
      </c>
      <c r="OJ135" s="3" t="str">
        <f t="shared" si="453"/>
        <v/>
      </c>
      <c r="OO135" s="3" t="str">
        <f t="shared" si="454"/>
        <v/>
      </c>
      <c r="OT135" s="3" t="str">
        <f t="shared" si="455"/>
        <v/>
      </c>
      <c r="OY135" s="3" t="str">
        <f t="shared" si="456"/>
        <v/>
      </c>
      <c r="PD135" s="3" t="str">
        <f t="shared" si="457"/>
        <v/>
      </c>
      <c r="PI135" s="3" t="str">
        <f t="shared" si="458"/>
        <v/>
      </c>
      <c r="PN135" s="3" t="str">
        <f t="shared" si="459"/>
        <v/>
      </c>
      <c r="PS135" s="3" t="str">
        <f t="shared" si="460"/>
        <v/>
      </c>
      <c r="PX135" s="3" t="str">
        <f t="shared" si="461"/>
        <v/>
      </c>
      <c r="QC135" s="3" t="str">
        <f t="shared" si="462"/>
        <v/>
      </c>
      <c r="QE135" s="6"/>
      <c r="QH135" s="3" t="str">
        <f t="shared" si="463"/>
        <v/>
      </c>
      <c r="QM135" s="3" t="str">
        <f t="shared" si="464"/>
        <v/>
      </c>
      <c r="QR135" s="3" t="str">
        <f t="shared" si="465"/>
        <v/>
      </c>
      <c r="QW135" s="3" t="str">
        <f t="shared" si="466"/>
        <v/>
      </c>
      <c r="RB135" s="3" t="str">
        <f t="shared" si="467"/>
        <v/>
      </c>
      <c r="RG135" s="3" t="str">
        <f t="shared" si="468"/>
        <v/>
      </c>
      <c r="RL135" s="3" t="str">
        <f t="shared" si="469"/>
        <v/>
      </c>
      <c r="RQ135" s="3" t="str">
        <f t="shared" si="470"/>
        <v/>
      </c>
      <c r="RV135" s="3" t="str">
        <f t="shared" si="471"/>
        <v/>
      </c>
      <c r="SA135" s="3" t="str">
        <f t="shared" si="472"/>
        <v/>
      </c>
      <c r="SF135" s="3" t="str">
        <f t="shared" si="473"/>
        <v/>
      </c>
      <c r="SK135" s="3" t="str">
        <f t="shared" si="474"/>
        <v/>
      </c>
      <c r="SP135" s="3" t="str">
        <f t="shared" si="475"/>
        <v/>
      </c>
      <c r="SU135" s="3" t="str">
        <f t="shared" si="476"/>
        <v/>
      </c>
      <c r="SZ135" s="3" t="str">
        <f t="shared" si="477"/>
        <v/>
      </c>
      <c r="TE135" s="3" t="str">
        <f t="shared" si="478"/>
        <v/>
      </c>
      <c r="TJ135" s="3" t="str">
        <f t="shared" si="479"/>
        <v/>
      </c>
      <c r="TO135" s="3" t="str">
        <f t="shared" si="480"/>
        <v/>
      </c>
      <c r="TT135" s="3" t="str">
        <f t="shared" si="481"/>
        <v/>
      </c>
      <c r="TY135" s="3" t="str">
        <f t="shared" si="482"/>
        <v/>
      </c>
      <c r="UD135" s="3" t="str">
        <f t="shared" si="483"/>
        <v/>
      </c>
      <c r="UI135" s="3" t="str">
        <f t="shared" si="484"/>
        <v/>
      </c>
      <c r="UN135" s="3" t="str">
        <f t="shared" si="485"/>
        <v/>
      </c>
      <c r="US135" s="3" t="str">
        <f t="shared" si="486"/>
        <v/>
      </c>
      <c r="UX135" s="3" t="str">
        <f t="shared" si="487"/>
        <v/>
      </c>
      <c r="VC135" s="3" t="str">
        <f t="shared" si="488"/>
        <v/>
      </c>
      <c r="VH135" s="3" t="str">
        <f t="shared" si="489"/>
        <v/>
      </c>
      <c r="VM135" s="3" t="str">
        <f t="shared" si="490"/>
        <v/>
      </c>
      <c r="VO135" s="6"/>
      <c r="VR135" s="3" t="str">
        <f t="shared" si="491"/>
        <v/>
      </c>
      <c r="VW135" s="3" t="str">
        <f t="shared" si="492"/>
        <v/>
      </c>
      <c r="WB135" s="3" t="str">
        <f t="shared" si="493"/>
        <v/>
      </c>
      <c r="WG135" s="3" t="str">
        <f t="shared" si="494"/>
        <v/>
      </c>
      <c r="WL135" s="3" t="str">
        <f t="shared" si="495"/>
        <v/>
      </c>
      <c r="WQ135" s="3" t="str">
        <f t="shared" si="496"/>
        <v/>
      </c>
      <c r="WV135" s="3" t="str">
        <f t="shared" si="497"/>
        <v/>
      </c>
      <c r="XA135" s="3" t="str">
        <f t="shared" si="498"/>
        <v/>
      </c>
      <c r="XF135" s="3" t="str">
        <f t="shared" si="499"/>
        <v/>
      </c>
      <c r="XK135" s="3" t="str">
        <f t="shared" si="500"/>
        <v/>
      </c>
      <c r="XP135" s="3" t="str">
        <f t="shared" si="501"/>
        <v/>
      </c>
      <c r="XU135" s="3" t="str">
        <f t="shared" si="502"/>
        <v/>
      </c>
      <c r="XZ135" s="3" t="str">
        <f t="shared" si="503"/>
        <v/>
      </c>
      <c r="YE135" s="3" t="str">
        <f t="shared" si="504"/>
        <v/>
      </c>
      <c r="YJ135" s="3" t="str">
        <f t="shared" si="505"/>
        <v/>
      </c>
      <c r="YO135" s="3" t="str">
        <f t="shared" si="506"/>
        <v/>
      </c>
      <c r="YT135" s="3" t="str">
        <f t="shared" si="507"/>
        <v/>
      </c>
      <c r="YY135" s="3" t="str">
        <f t="shared" si="508"/>
        <v/>
      </c>
      <c r="ZD135" s="3" t="str">
        <f t="shared" si="509"/>
        <v/>
      </c>
      <c r="ZI135" s="3" t="str">
        <f t="shared" si="510"/>
        <v/>
      </c>
      <c r="ZN135" s="3" t="str">
        <f t="shared" si="511"/>
        <v/>
      </c>
      <c r="ZS135" s="3" t="str">
        <f t="shared" si="512"/>
        <v/>
      </c>
      <c r="ZX135" s="3" t="str">
        <f t="shared" si="513"/>
        <v/>
      </c>
      <c r="AAC135" s="3" t="str">
        <f t="shared" si="514"/>
        <v/>
      </c>
      <c r="AAH135" s="3" t="str">
        <f t="shared" si="515"/>
        <v/>
      </c>
      <c r="AAM135" s="3" t="str">
        <f t="shared" si="516"/>
        <v/>
      </c>
      <c r="AAR135" s="3" t="str">
        <f t="shared" si="517"/>
        <v/>
      </c>
      <c r="AAW135" s="3" t="str">
        <f t="shared" si="518"/>
        <v/>
      </c>
      <c r="ABB135" s="3" t="str">
        <f t="shared" si="519"/>
        <v/>
      </c>
      <c r="ABG135" s="3" t="str">
        <f t="shared" si="520"/>
        <v/>
      </c>
      <c r="ABL135" s="3" t="str">
        <f t="shared" si="521"/>
        <v/>
      </c>
      <c r="ABQ135" s="3" t="str">
        <f t="shared" si="522"/>
        <v/>
      </c>
      <c r="ABV135" s="3" t="str">
        <f t="shared" si="523"/>
        <v/>
      </c>
      <c r="ACA135" s="3" t="str">
        <f t="shared" si="524"/>
        <v/>
      </c>
      <c r="ACF135" s="3" t="str">
        <f t="shared" si="525"/>
        <v/>
      </c>
      <c r="ACK135" s="3" t="str">
        <f t="shared" si="526"/>
        <v/>
      </c>
      <c r="ACP135" s="3" t="str">
        <f t="shared" si="527"/>
        <v/>
      </c>
      <c r="ACU135" s="3" t="str">
        <f t="shared" si="528"/>
        <v/>
      </c>
      <c r="ACZ135" s="3" t="str">
        <f t="shared" si="529"/>
        <v/>
      </c>
      <c r="ADE135" s="3" t="str">
        <f t="shared" si="530"/>
        <v/>
      </c>
      <c r="ADJ135" s="3" t="str">
        <f t="shared" si="531"/>
        <v/>
      </c>
      <c r="ADO135" s="3" t="str">
        <f t="shared" si="532"/>
        <v/>
      </c>
      <c r="ADT135" s="3" t="str">
        <f t="shared" si="533"/>
        <v/>
      </c>
      <c r="ADY135" s="3" t="str">
        <f t="shared" si="534"/>
        <v/>
      </c>
      <c r="AED135" s="3" t="str">
        <f t="shared" si="535"/>
        <v/>
      </c>
      <c r="AEI135" s="3" t="str">
        <f t="shared" si="536"/>
        <v/>
      </c>
      <c r="AEN135" s="3" t="str">
        <f t="shared" si="537"/>
        <v/>
      </c>
      <c r="AES135" s="3" t="str">
        <f t="shared" si="538"/>
        <v/>
      </c>
      <c r="AEX135" s="3" t="str">
        <f t="shared" si="539"/>
        <v/>
      </c>
      <c r="AFC135" s="3" t="str">
        <f t="shared" si="540"/>
        <v/>
      </c>
      <c r="AFH135" s="3" t="str">
        <f t="shared" si="541"/>
        <v/>
      </c>
      <c r="AFM135" s="3" t="str">
        <f t="shared" si="542"/>
        <v/>
      </c>
      <c r="AFR135" s="3" t="str">
        <f t="shared" si="543"/>
        <v/>
      </c>
      <c r="AFW135" s="3" t="str">
        <f t="shared" si="544"/>
        <v/>
      </c>
      <c r="AGB135" s="3" t="str">
        <f t="shared" si="545"/>
        <v/>
      </c>
      <c r="AGG135" s="3" t="str">
        <f t="shared" si="546"/>
        <v/>
      </c>
      <c r="AGL135" s="3" t="str">
        <f t="shared" si="547"/>
        <v/>
      </c>
      <c r="AGQ135" s="3" t="str">
        <f t="shared" si="548"/>
        <v/>
      </c>
      <c r="AGV135" s="3" t="str">
        <f t="shared" si="549"/>
        <v/>
      </c>
      <c r="AHA135" s="3" t="str">
        <f t="shared" si="550"/>
        <v/>
      </c>
      <c r="AHF135" s="3" t="str">
        <f t="shared" si="551"/>
        <v/>
      </c>
      <c r="AHK135" s="3" t="str">
        <f t="shared" si="552"/>
        <v/>
      </c>
      <c r="AHP135" s="3" t="str">
        <f t="shared" si="553"/>
        <v/>
      </c>
      <c r="AHU135" s="3" t="str">
        <f t="shared" si="554"/>
        <v/>
      </c>
      <c r="AHZ135" s="3" t="str">
        <f t="shared" si="555"/>
        <v/>
      </c>
      <c r="AIE135" s="3" t="str">
        <f t="shared" si="556"/>
        <v/>
      </c>
      <c r="AIJ135" s="3" t="str">
        <f t="shared" si="557"/>
        <v/>
      </c>
      <c r="AIO135" s="3" t="str">
        <f t="shared" si="558"/>
        <v/>
      </c>
      <c r="AIT135" s="3" t="str">
        <f t="shared" si="559"/>
        <v/>
      </c>
      <c r="AIY135" s="3" t="str">
        <f t="shared" si="560"/>
        <v/>
      </c>
      <c r="AJD135" s="3" t="str">
        <f t="shared" si="561"/>
        <v/>
      </c>
      <c r="AJI135" s="3" t="str">
        <f t="shared" si="562"/>
        <v/>
      </c>
      <c r="AJN135" s="3" t="str">
        <f t="shared" si="563"/>
        <v/>
      </c>
      <c r="AJS135" s="3" t="str">
        <f t="shared" si="564"/>
        <v/>
      </c>
      <c r="AJX135" s="3" t="str">
        <f t="shared" si="565"/>
        <v/>
      </c>
      <c r="AKC135" s="3" t="str">
        <f t="shared" si="566"/>
        <v/>
      </c>
      <c r="AKH135" s="3" t="str">
        <f t="shared" si="567"/>
        <v/>
      </c>
      <c r="AKM135" s="3" t="str">
        <f t="shared" si="568"/>
        <v/>
      </c>
      <c r="AKR135" s="3" t="str">
        <f t="shared" si="569"/>
        <v/>
      </c>
      <c r="AKW135" s="3" t="str">
        <f t="shared" si="570"/>
        <v/>
      </c>
      <c r="ALB135" s="3" t="str">
        <f t="shared" si="571"/>
        <v/>
      </c>
      <c r="ALG135" s="3" t="str">
        <f t="shared" si="572"/>
        <v/>
      </c>
      <c r="ALL135" s="3" t="str">
        <f t="shared" si="573"/>
        <v/>
      </c>
      <c r="ALQ135" s="3" t="str">
        <f t="shared" si="574"/>
        <v/>
      </c>
      <c r="ALV135" s="3" t="str">
        <f t="shared" si="575"/>
        <v/>
      </c>
      <c r="AMA135" s="3" t="str">
        <f t="shared" si="576"/>
        <v/>
      </c>
      <c r="AMF135" s="3" t="str">
        <f t="shared" si="577"/>
        <v/>
      </c>
      <c r="AMK135" s="3" t="str">
        <f t="shared" si="578"/>
        <v/>
      </c>
      <c r="AMP135" s="3" t="str">
        <f t="shared" si="579"/>
        <v/>
      </c>
      <c r="AMU135" s="3" t="str">
        <f t="shared" si="580"/>
        <v/>
      </c>
      <c r="AMZ135" s="3" t="str">
        <f t="shared" si="581"/>
        <v/>
      </c>
      <c r="ANB135" s="6">
        <v>31412</v>
      </c>
      <c r="ANC135" s="1">
        <v>6.25</v>
      </c>
      <c r="AND135" s="1">
        <v>623400</v>
      </c>
      <c r="ANE135" s="3">
        <f t="shared" si="582"/>
        <v>3896250</v>
      </c>
      <c r="ANJ135" s="3" t="str">
        <f t="shared" si="583"/>
        <v/>
      </c>
      <c r="ANO135" s="3" t="str">
        <f t="shared" si="584"/>
        <v/>
      </c>
      <c r="ANT135" s="3" t="str">
        <f t="shared" si="585"/>
        <v/>
      </c>
      <c r="ANY135" s="3" t="str">
        <f t="shared" si="586"/>
        <v/>
      </c>
      <c r="AOD135" s="3" t="str">
        <f t="shared" si="587"/>
        <v/>
      </c>
      <c r="AOI135" s="3" t="str">
        <f t="shared" si="588"/>
        <v/>
      </c>
      <c r="AON135" s="3" t="str">
        <f t="shared" si="589"/>
        <v/>
      </c>
      <c r="AOS135" s="3" t="str">
        <f t="shared" si="590"/>
        <v/>
      </c>
      <c r="AOX135" s="3" t="str">
        <f t="shared" si="591"/>
        <v/>
      </c>
      <c r="APC135" s="3" t="str">
        <f t="shared" si="592"/>
        <v/>
      </c>
      <c r="APH135" s="3" t="str">
        <f t="shared" si="593"/>
        <v/>
      </c>
      <c r="APM135" s="3" t="str">
        <f t="shared" si="594"/>
        <v/>
      </c>
      <c r="APR135" s="3" t="str">
        <f t="shared" si="595"/>
        <v/>
      </c>
      <c r="APW135" s="3" t="str">
        <f t="shared" si="596"/>
        <v/>
      </c>
      <c r="AQB135" s="3" t="str">
        <f t="shared" si="597"/>
        <v/>
      </c>
      <c r="AQG135" s="3" t="str">
        <f t="shared" si="598"/>
        <v/>
      </c>
      <c r="AQL135" s="3" t="str">
        <f t="shared" si="599"/>
        <v/>
      </c>
      <c r="AQQ135" s="3" t="str">
        <f t="shared" si="600"/>
        <v/>
      </c>
      <c r="AQV135" s="3" t="str">
        <f t="shared" si="601"/>
        <v/>
      </c>
      <c r="ARA135" s="3" t="str">
        <f t="shared" si="602"/>
        <v/>
      </c>
      <c r="ARF135" s="3" t="str">
        <f t="shared" si="603"/>
        <v/>
      </c>
      <c r="ARK135" s="3" t="str">
        <f t="shared" si="604"/>
        <v/>
      </c>
      <c r="ARP135" s="3" t="str">
        <f t="shared" si="605"/>
        <v/>
      </c>
      <c r="ARU135" s="3" t="str">
        <f t="shared" si="606"/>
        <v/>
      </c>
      <c r="ARZ135" s="3" t="str">
        <f t="shared" si="607"/>
        <v/>
      </c>
      <c r="ASE135" s="3" t="str">
        <f t="shared" si="608"/>
        <v/>
      </c>
      <c r="ASJ135" s="3" t="str">
        <f t="shared" si="609"/>
        <v/>
      </c>
      <c r="ASO135" s="3" t="str">
        <f t="shared" si="610"/>
        <v/>
      </c>
      <c r="AST135" s="3" t="str">
        <f t="shared" si="611"/>
        <v/>
      </c>
      <c r="ASY135" s="3" t="str">
        <f t="shared" si="612"/>
        <v/>
      </c>
      <c r="ATD135" s="3" t="str">
        <f t="shared" si="613"/>
        <v/>
      </c>
      <c r="ATI135" s="3" t="str">
        <f t="shared" si="614"/>
        <v/>
      </c>
      <c r="ATN135" s="3" t="str">
        <f t="shared" si="615"/>
        <v/>
      </c>
      <c r="ATS135" s="3" t="str">
        <f t="shared" si="616"/>
        <v/>
      </c>
      <c r="ATX135" s="3" t="str">
        <f t="shared" si="617"/>
        <v/>
      </c>
      <c r="ATZ135" s="6">
        <v>31412</v>
      </c>
      <c r="AUA135" s="1">
        <v>6.5</v>
      </c>
      <c r="AUB135" s="1">
        <v>497400</v>
      </c>
      <c r="AUC135" s="3">
        <f t="shared" si="618"/>
        <v>3233100</v>
      </c>
      <c r="AUH135" s="3" t="str">
        <f t="shared" si="619"/>
        <v/>
      </c>
      <c r="AUM135" s="3" t="str">
        <f t="shared" si="620"/>
        <v/>
      </c>
      <c r="AUR135" s="3" t="str">
        <f t="shared" si="621"/>
        <v/>
      </c>
      <c r="AUW135" s="3" t="str">
        <f t="shared" si="622"/>
        <v/>
      </c>
      <c r="AVB135" s="3" t="str">
        <f t="shared" si="623"/>
        <v/>
      </c>
      <c r="AVG135" s="3" t="str">
        <f t="shared" si="624"/>
        <v/>
      </c>
      <c r="AVL135" s="3" t="str">
        <f t="shared" si="625"/>
        <v/>
      </c>
      <c r="AVQ135" s="3" t="str">
        <f t="shared" si="626"/>
        <v/>
      </c>
      <c r="AVV135" s="3" t="str">
        <f t="shared" si="627"/>
        <v/>
      </c>
      <c r="AWA135" s="3" t="str">
        <f t="shared" si="628"/>
        <v/>
      </c>
      <c r="AWF135" s="3" t="str">
        <f t="shared" si="629"/>
        <v/>
      </c>
      <c r="AWK135" s="3" t="str">
        <f t="shared" si="630"/>
        <v/>
      </c>
      <c r="AWP135" s="3" t="str">
        <f t="shared" si="631"/>
        <v/>
      </c>
      <c r="AWU135" s="3" t="str">
        <f t="shared" si="632"/>
        <v/>
      </c>
      <c r="AWZ135" s="3" t="str">
        <f t="shared" si="633"/>
        <v/>
      </c>
      <c r="AXE135" s="3" t="str">
        <f t="shared" si="634"/>
        <v/>
      </c>
      <c r="AXJ135" s="3" t="str">
        <f t="shared" si="635"/>
        <v/>
      </c>
      <c r="AXO135" s="3" t="str">
        <f t="shared" si="636"/>
        <v/>
      </c>
      <c r="AXT135" s="3" t="str">
        <f t="shared" si="637"/>
        <v/>
      </c>
      <c r="AXY135" s="3" t="str">
        <f t="shared" si="638"/>
        <v/>
      </c>
      <c r="AYD135" s="3" t="str">
        <f t="shared" si="639"/>
        <v/>
      </c>
      <c r="AYI135" s="3" t="str">
        <f t="shared" si="640"/>
        <v/>
      </c>
      <c r="AYN135" s="3" t="str">
        <f t="shared" si="641"/>
        <v/>
      </c>
      <c r="AYP135" s="6">
        <v>31412</v>
      </c>
      <c r="AYQ135" s="1">
        <v>5.6562999999999999</v>
      </c>
      <c r="AYR135" s="1">
        <v>570400</v>
      </c>
      <c r="AYS135" s="3">
        <f t="shared" si="642"/>
        <v>3226353.52</v>
      </c>
      <c r="AYX135" s="3" t="str">
        <f t="shared" si="643"/>
        <v/>
      </c>
      <c r="AZC135" s="3" t="str">
        <f t="shared" si="644"/>
        <v/>
      </c>
      <c r="AZH135" s="3" t="str">
        <f t="shared" si="645"/>
        <v/>
      </c>
      <c r="AZM135" s="3" t="str">
        <f t="shared" si="646"/>
        <v/>
      </c>
      <c r="AZR135" s="3" t="str">
        <f t="shared" si="647"/>
        <v/>
      </c>
      <c r="AZW135" s="3" t="str">
        <f t="shared" si="648"/>
        <v/>
      </c>
      <c r="BAB135" s="3" t="str">
        <f t="shared" si="649"/>
        <v/>
      </c>
      <c r="BAG135" s="3" t="str">
        <f t="shared" si="650"/>
        <v/>
      </c>
      <c r="BAL135" s="3" t="str">
        <f t="shared" si="651"/>
        <v/>
      </c>
      <c r="BAQ135" s="3" t="str">
        <f t="shared" si="652"/>
        <v/>
      </c>
      <c r="BAV135" s="3" t="str">
        <f t="shared" si="653"/>
        <v/>
      </c>
      <c r="BBA135" s="3" t="str">
        <f t="shared" si="654"/>
        <v/>
      </c>
      <c r="BBF135" s="3" t="str">
        <f t="shared" si="655"/>
        <v/>
      </c>
      <c r="BBK135" s="3" t="str">
        <f t="shared" si="656"/>
        <v/>
      </c>
      <c r="BBP135" s="3" t="str">
        <f t="shared" si="657"/>
        <v/>
      </c>
      <c r="BBU135" s="3" t="str">
        <f t="shared" si="658"/>
        <v/>
      </c>
      <c r="BBZ135" s="3" t="str">
        <f t="shared" si="659"/>
        <v/>
      </c>
      <c r="BCE135" s="3" t="str">
        <f t="shared" si="660"/>
        <v/>
      </c>
      <c r="BCJ135" s="3" t="str">
        <f t="shared" si="661"/>
        <v/>
      </c>
      <c r="BCO135" s="3" t="str">
        <f t="shared" si="662"/>
        <v/>
      </c>
      <c r="BCT135" s="3" t="str">
        <f t="shared" si="663"/>
        <v/>
      </c>
      <c r="BCY135" s="3" t="str">
        <f t="shared" si="664"/>
        <v/>
      </c>
      <c r="BDD135" s="3" t="str">
        <f t="shared" si="665"/>
        <v/>
      </c>
      <c r="BDI135" s="3" t="str">
        <f t="shared" si="666"/>
        <v/>
      </c>
      <c r="BDN135" s="3" t="str">
        <f t="shared" si="667"/>
        <v/>
      </c>
      <c r="BDS135" s="3" t="str">
        <f t="shared" si="668"/>
        <v/>
      </c>
      <c r="BDX135" s="3" t="str">
        <f t="shared" si="669"/>
        <v/>
      </c>
      <c r="BDZ135" s="6">
        <v>31412</v>
      </c>
      <c r="BEA135" s="1">
        <v>5.6666999999999996</v>
      </c>
      <c r="BEB135" s="1">
        <v>10271400</v>
      </c>
      <c r="BEC135" s="3">
        <f t="shared" si="670"/>
        <v>58204942.379999995</v>
      </c>
      <c r="BEH135" s="3" t="str">
        <f t="shared" si="671"/>
        <v/>
      </c>
      <c r="BEM135" s="3" t="str">
        <f t="shared" si="672"/>
        <v/>
      </c>
      <c r="BER135" s="3" t="str">
        <f t="shared" si="673"/>
        <v/>
      </c>
      <c r="BET135" s="6">
        <v>31412</v>
      </c>
      <c r="BEU135" s="1">
        <v>0.62549999999999994</v>
      </c>
      <c r="BEV135" s="1">
        <v>8252888</v>
      </c>
      <c r="BEW135" s="3">
        <f t="shared" si="674"/>
        <v>5162181.4439999992</v>
      </c>
      <c r="BFB135" s="3" t="str">
        <f t="shared" si="675"/>
        <v/>
      </c>
      <c r="BFG135" s="3" t="str">
        <f t="shared" si="676"/>
        <v/>
      </c>
      <c r="BFL135" s="3" t="str">
        <f t="shared" si="677"/>
        <v/>
      </c>
      <c r="BFQ135" s="3" t="str">
        <f t="shared" si="678"/>
        <v/>
      </c>
      <c r="BFV135" s="3" t="str">
        <f t="shared" si="679"/>
        <v/>
      </c>
      <c r="BGA135" s="3" t="str">
        <f t="shared" si="680"/>
        <v/>
      </c>
      <c r="BGF135" s="3" t="str">
        <f t="shared" si="681"/>
        <v/>
      </c>
      <c r="BGK135" s="3" t="str">
        <f t="shared" si="682"/>
        <v/>
      </c>
      <c r="BGM135" s="6">
        <v>31412</v>
      </c>
      <c r="BGN135" s="1">
        <v>8.375</v>
      </c>
      <c r="BGO135" s="1">
        <v>6774200</v>
      </c>
      <c r="BGP135" s="3">
        <f t="shared" si="683"/>
        <v>56733925</v>
      </c>
      <c r="BGR135" s="6">
        <v>31412</v>
      </c>
      <c r="BGS135" s="1">
        <v>0.52780000000000005</v>
      </c>
      <c r="BGT135" s="1">
        <v>11541600</v>
      </c>
      <c r="BGU135" s="3">
        <f t="shared" si="684"/>
        <v>6091656.4800000004</v>
      </c>
      <c r="BGZ135" s="3" t="str">
        <f t="shared" si="685"/>
        <v/>
      </c>
      <c r="BHE135" s="3" t="str">
        <f t="shared" si="686"/>
        <v/>
      </c>
      <c r="BHJ135" s="3" t="str">
        <f t="shared" si="687"/>
        <v/>
      </c>
      <c r="BHO135" s="3" t="str">
        <f t="shared" si="688"/>
        <v/>
      </c>
      <c r="BHQ135" s="6">
        <v>31412</v>
      </c>
      <c r="BHR135" s="1">
        <v>1.4462999999999999</v>
      </c>
      <c r="BHS135" s="1">
        <v>36531200</v>
      </c>
      <c r="BHT135" s="3">
        <f t="shared" si="689"/>
        <v>52835074.559999995</v>
      </c>
      <c r="BHY135" s="3" t="str">
        <f t="shared" si="690"/>
        <v/>
      </c>
      <c r="BID135" s="3" t="str">
        <f t="shared" si="691"/>
        <v/>
      </c>
      <c r="BII135" s="3" t="str">
        <f t="shared" si="692"/>
        <v/>
      </c>
      <c r="BIN135" s="3" t="str">
        <f t="shared" si="693"/>
        <v/>
      </c>
      <c r="BIP135" s="6">
        <v>31412</v>
      </c>
      <c r="BIQ135" s="1">
        <v>0.58099999999999996</v>
      </c>
      <c r="BIR135" s="1">
        <v>371530800</v>
      </c>
      <c r="BIS135" s="3">
        <f t="shared" si="694"/>
        <v>215859394.79999998</v>
      </c>
      <c r="BIX135" s="3" t="str">
        <f t="shared" si="695"/>
        <v/>
      </c>
      <c r="BJC135" s="3" t="str">
        <f t="shared" si="696"/>
        <v/>
      </c>
      <c r="BJH135" s="3" t="str">
        <f t="shared" si="697"/>
        <v/>
      </c>
      <c r="BJM135" s="3" t="str">
        <f t="shared" si="698"/>
        <v/>
      </c>
      <c r="BJR135" s="3" t="str">
        <f t="shared" si="699"/>
        <v/>
      </c>
      <c r="BJT135" s="6">
        <v>31412</v>
      </c>
      <c r="BJU135" s="1">
        <v>14.5</v>
      </c>
      <c r="BJV135" s="1">
        <v>56383000</v>
      </c>
      <c r="BJW135" s="3">
        <f t="shared" si="700"/>
        <v>817553500</v>
      </c>
      <c r="BKB135" s="3" t="str">
        <f t="shared" si="701"/>
        <v/>
      </c>
      <c r="BKG135" s="3" t="str">
        <f t="shared" si="702"/>
        <v/>
      </c>
      <c r="BKL135" s="3" t="str">
        <f t="shared" si="703"/>
        <v/>
      </c>
      <c r="BKQ135" s="3" t="str">
        <f t="shared" si="704"/>
        <v/>
      </c>
      <c r="BKV135" s="3" t="str">
        <f t="shared" si="705"/>
        <v/>
      </c>
      <c r="BKX135" s="6">
        <v>31412</v>
      </c>
      <c r="BKY135" s="1">
        <v>5.9530000000000003</v>
      </c>
      <c r="BKZ135" s="1">
        <v>42632000</v>
      </c>
      <c r="BLA135" s="3">
        <f t="shared" si="706"/>
        <v>253788296</v>
      </c>
      <c r="BLC135" s="6">
        <v>31412</v>
      </c>
      <c r="BLD135" s="1">
        <v>5.75</v>
      </c>
      <c r="BLE135" s="1">
        <v>25144800</v>
      </c>
      <c r="BLF135" s="3">
        <f t="shared" si="707"/>
        <v>144582600</v>
      </c>
      <c r="BLK135" s="3" t="str">
        <f t="shared" si="708"/>
        <v/>
      </c>
      <c r="BLP135" s="3" t="str">
        <f t="shared" si="709"/>
        <v/>
      </c>
      <c r="BLU135" s="3" t="str">
        <f t="shared" si="710"/>
        <v/>
      </c>
      <c r="BLZ135" s="3" t="str">
        <f t="shared" si="711"/>
        <v/>
      </c>
      <c r="BME135" s="3" t="str">
        <f t="shared" si="712"/>
        <v/>
      </c>
      <c r="BMJ135" s="3" t="str">
        <f t="shared" si="713"/>
        <v/>
      </c>
      <c r="BML135" s="6">
        <v>31412</v>
      </c>
      <c r="BMM135" s="1">
        <v>0.61729999999999996</v>
      </c>
      <c r="BMN135" s="1">
        <v>109451250</v>
      </c>
      <c r="BMO135" s="3">
        <f t="shared" si="714"/>
        <v>67564256.625</v>
      </c>
      <c r="BMQ135" s="6">
        <v>31412</v>
      </c>
      <c r="BMR135" s="1">
        <v>5.25</v>
      </c>
      <c r="BMS135" s="1">
        <v>13164400</v>
      </c>
      <c r="BMT135" s="3">
        <f t="shared" si="715"/>
        <v>69113100</v>
      </c>
      <c r="BMY135" s="3" t="str">
        <f t="shared" si="716"/>
        <v/>
      </c>
      <c r="BND135" s="3" t="str">
        <f t="shared" si="717"/>
        <v/>
      </c>
      <c r="BNF135" s="6">
        <v>31412</v>
      </c>
      <c r="BNG135" s="1">
        <v>20</v>
      </c>
      <c r="BNH135" s="1">
        <v>27893500</v>
      </c>
      <c r="BNI135" s="3">
        <f t="shared" si="718"/>
        <v>557870000</v>
      </c>
      <c r="BNN135" s="3" t="str">
        <f t="shared" si="719"/>
        <v/>
      </c>
      <c r="BNP135" s="6">
        <v>31412</v>
      </c>
      <c r="BNQ135" s="1">
        <v>2.25</v>
      </c>
      <c r="BNR135" s="1">
        <v>8748900</v>
      </c>
      <c r="BNS135" s="3">
        <f t="shared" si="720"/>
        <v>19685025</v>
      </c>
      <c r="BNX135" s="3" t="str">
        <f t="shared" si="721"/>
        <v/>
      </c>
      <c r="BOC135" s="3" t="str">
        <f t="shared" si="722"/>
        <v/>
      </c>
      <c r="BOH135" s="3" t="str">
        <f t="shared" si="723"/>
        <v/>
      </c>
      <c r="BOJ135" s="6">
        <v>31412</v>
      </c>
      <c r="BOK135" s="1">
        <v>1.6276000000000002</v>
      </c>
      <c r="BOL135" s="1">
        <v>298307200</v>
      </c>
      <c r="BOM135" s="3">
        <f t="shared" si="724"/>
        <v>485524798.72000003</v>
      </c>
      <c r="BOR135" s="3" t="str">
        <f t="shared" si="725"/>
        <v/>
      </c>
      <c r="BOW135" s="3" t="str">
        <f t="shared" si="726"/>
        <v/>
      </c>
      <c r="BPB135" s="3" t="str">
        <f t="shared" si="727"/>
        <v/>
      </c>
      <c r="BPG135" s="3" t="str">
        <f t="shared" si="728"/>
        <v/>
      </c>
      <c r="BPL135" s="3" t="str">
        <f t="shared" si="729"/>
        <v/>
      </c>
      <c r="BPQ135" s="3" t="str">
        <f t="shared" si="730"/>
        <v/>
      </c>
      <c r="BPS135" s="6">
        <v>31412</v>
      </c>
      <c r="BPT135" s="1">
        <v>0.16209999999999999</v>
      </c>
      <c r="BPU135" s="1">
        <v>325209600</v>
      </c>
      <c r="BPV135" s="3">
        <f t="shared" si="731"/>
        <v>52716476.159999996</v>
      </c>
      <c r="BQA135" s="3" t="str">
        <f t="shared" si="732"/>
        <v/>
      </c>
      <c r="BQF135" s="3" t="str">
        <f t="shared" si="733"/>
        <v/>
      </c>
      <c r="BQK135" s="3" t="str">
        <f t="shared" si="734"/>
        <v/>
      </c>
      <c r="BQP135" s="3" t="str">
        <f t="shared" si="735"/>
        <v/>
      </c>
      <c r="BQU135" s="3" t="str">
        <f t="shared" si="736"/>
        <v/>
      </c>
      <c r="BQZ135" s="3" t="str">
        <f t="shared" si="737"/>
        <v/>
      </c>
      <c r="BRE135" s="3" t="str">
        <f t="shared" si="738"/>
        <v/>
      </c>
      <c r="BRJ135" s="3" t="str">
        <f t="shared" si="739"/>
        <v/>
      </c>
      <c r="BRL135" s="6">
        <v>31412</v>
      </c>
      <c r="BRM135" s="1">
        <v>0.60940000000000005</v>
      </c>
      <c r="BRN135" s="1">
        <v>2156270400</v>
      </c>
      <c r="BRO135" s="3">
        <f t="shared" si="740"/>
        <v>1314031181.7600002</v>
      </c>
      <c r="BRT135" s="3" t="str">
        <f t="shared" si="741"/>
        <v/>
      </c>
      <c r="BRV135" s="6">
        <v>31412</v>
      </c>
      <c r="BRW135" s="1">
        <v>9.5312999999999999</v>
      </c>
      <c r="BRX135" s="1">
        <v>128527200</v>
      </c>
      <c r="BRY135" s="3">
        <f t="shared" si="742"/>
        <v>1225031301.3599999</v>
      </c>
      <c r="BSD135" s="3" t="str">
        <f t="shared" si="743"/>
        <v/>
      </c>
      <c r="BSF135" s="6">
        <v>31412</v>
      </c>
      <c r="BSG135" s="1">
        <v>1.3021</v>
      </c>
      <c r="BSH135" s="1">
        <v>101812800</v>
      </c>
      <c r="BSI135" s="3">
        <f t="shared" si="744"/>
        <v>132570446.88000001</v>
      </c>
      <c r="BSN135" s="3" t="str">
        <f t="shared" si="745"/>
        <v/>
      </c>
      <c r="BSS135" s="3" t="str">
        <f t="shared" si="746"/>
        <v/>
      </c>
      <c r="BSU135" s="6">
        <v>31412</v>
      </c>
      <c r="BSV135" s="1">
        <v>0.39290000000000003</v>
      </c>
      <c r="BSW135" s="1">
        <v>2560448800</v>
      </c>
      <c r="BSX135" s="3">
        <f t="shared" si="747"/>
        <v>1006000333.5200001</v>
      </c>
    </row>
    <row r="136" spans="5:1020 1025:1870" x14ac:dyDescent="0.2">
      <c r="E136" s="3" t="str">
        <f t="shared" ref="E136:E155" si="748">IF(C136*D136&gt;0,C136*D136,"")</f>
        <v/>
      </c>
      <c r="J136" s="3" t="str">
        <f t="shared" ref="J136:J155" si="749">IF(H136*I136&gt;0,H136*I136,"")</f>
        <v/>
      </c>
      <c r="O136" s="3" t="str">
        <f t="shared" ref="O136:O155" si="750">IF(M136*N136&gt;0,M136*N136,"")</f>
        <v/>
      </c>
      <c r="T136" s="3" t="str">
        <f t="shared" ref="T136:T155" si="751">IF(R136*S136&gt;0,R136*S136,"")</f>
        <v/>
      </c>
      <c r="Y136" s="3" t="str">
        <f t="shared" ref="Y136:Y155" si="752">IF(W136*X136&gt;0,W136*X136,"")</f>
        <v/>
      </c>
      <c r="AD136" s="3" t="str">
        <f t="shared" ref="AD136:AD155" si="753">IF(AB136*AC136&gt;0,AB136*AC136,"")</f>
        <v/>
      </c>
      <c r="AI136" s="3" t="str">
        <f t="shared" ref="AI136:AI155" si="754">IF(AG136*AH136&gt;0,AG136*AH136,"")</f>
        <v/>
      </c>
      <c r="AN136" s="3" t="str">
        <f t="shared" ref="AN136:AN155" si="755">IF(AL136*AM136&gt;0,AL136*AM136,"")</f>
        <v/>
      </c>
      <c r="AS136" s="3" t="str">
        <f t="shared" ref="AS136:AS155" si="756">IF(AQ136*AR136&gt;0,AQ136*AR136,"")</f>
        <v/>
      </c>
      <c r="AX136" s="3" t="str">
        <f t="shared" ref="AX136:AX155" si="757">IF(AV136*AW136&gt;0,AV136*AW136,"")</f>
        <v/>
      </c>
      <c r="BC136" s="3" t="str">
        <f t="shared" ref="BC136:BC155" si="758">IF(BA136*BB136&gt;0,BA136*BB136,"")</f>
        <v/>
      </c>
      <c r="BH136" s="3" t="str">
        <f t="shared" ref="BH136:BH155" si="759">IF(BF136*BG136&gt;0,BF136*BG136,"")</f>
        <v/>
      </c>
      <c r="BM136" s="3" t="str">
        <f t="shared" ref="BM136:BM155" si="760">IF(BK136*BL136&gt;0,BK136*BL136,"")</f>
        <v/>
      </c>
      <c r="BR136" s="3" t="str">
        <f t="shared" ref="BR136:BR155" si="761">IF(BP136*BQ136&gt;0,BP136*BQ136,"")</f>
        <v/>
      </c>
      <c r="BW136" s="3" t="str">
        <f t="shared" ref="BW136:BW155" si="762">IF(BU136*BV136&gt;0,BU136*BV136,"")</f>
        <v/>
      </c>
      <c r="CB136" s="3" t="str">
        <f t="shared" ref="CB136:CB155" si="763">IF(BZ136*CA136&gt;0,BZ136*CA136,"")</f>
        <v/>
      </c>
      <c r="CG136" s="3" t="str">
        <f t="shared" ref="CG136:CG155" si="764">IF(CE136*CF136&gt;0,CE136*CF136,"")</f>
        <v/>
      </c>
      <c r="CL136" s="3" t="str">
        <f t="shared" ref="CL136:CL155" si="765">IF(CJ136*CK136&gt;0,CJ136*CK136,"")</f>
        <v/>
      </c>
      <c r="CQ136" s="3" t="str">
        <f t="shared" ref="CQ136:CQ155" si="766">IF(CO136*CP136&gt;0,CO136*CP136,"")</f>
        <v/>
      </c>
      <c r="CV136" s="3" t="str">
        <f t="shared" ref="CV136:CV155" si="767">IF(CT136*CU136&gt;0,CT136*CU136,"")</f>
        <v/>
      </c>
      <c r="DA136" s="3" t="str">
        <f t="shared" ref="DA136:DA155" si="768">IF(CY136*CZ136&gt;0,CY136*CZ136,"")</f>
        <v/>
      </c>
      <c r="DF136" s="3" t="str">
        <f t="shared" ref="DF136:DF155" si="769">IF(DD136*DE136&gt;0,DD136*DE136,"")</f>
        <v/>
      </c>
      <c r="DK136" s="3" t="str">
        <f t="shared" ref="DK136:DK155" si="770">IF(DI136*DJ136&gt;0,DI136*DJ136,"")</f>
        <v/>
      </c>
      <c r="DP136" s="3" t="str">
        <f t="shared" ref="DP136:DP155" si="771">IF(DN136*DO136&gt;0,DN136*DO136,"")</f>
        <v/>
      </c>
      <c r="DU136" s="3" t="str">
        <f t="shared" ref="DU136:DU155" si="772">IF(DS136*DT136&gt;0,DS136*DT136,"")</f>
        <v/>
      </c>
      <c r="DZ136" s="3" t="str">
        <f t="shared" ref="DZ136:DZ155" si="773">IF(DX136*DY136&gt;0,DX136*DY136,"")</f>
        <v/>
      </c>
      <c r="EE136" s="3" t="str">
        <f t="shared" ref="EE136:EE155" si="774">IF(EC136*ED136&gt;0,EC136*ED136,"")</f>
        <v/>
      </c>
      <c r="EJ136" s="3" t="str">
        <f t="shared" ref="EJ136:EJ155" si="775">IF(EH136*EI136&gt;0,EH136*EI136,"")</f>
        <v/>
      </c>
      <c r="EO136" s="3" t="str">
        <f t="shared" ref="EO136:EO155" si="776">IF(EM136*EN136&gt;0,EM136*EN136,"")</f>
        <v/>
      </c>
      <c r="ET136" s="3" t="str">
        <f t="shared" ref="ET136:ET155" si="777">IF(ER136*ES136&gt;0,ER136*ES136,"")</f>
        <v/>
      </c>
      <c r="EY136" s="3" t="str">
        <f t="shared" ref="EY136:EY155" si="778">IF(EW136*EX136&gt;0,EW136*EX136,"")</f>
        <v/>
      </c>
      <c r="FD136" s="3" t="str">
        <f t="shared" ref="FD136:FD155" si="779">IF(FB136*FC136&gt;0,FB136*FC136,"")</f>
        <v/>
      </c>
      <c r="FI136" s="3" t="str">
        <f t="shared" ref="FI136:FI155" si="780">IF(FG136*FH136&gt;0,FG136*FH136,"")</f>
        <v/>
      </c>
      <c r="FN136" s="3" t="str">
        <f t="shared" ref="FN136:FN155" si="781">IF(FL136*FM136&gt;0,FL136*FM136,"")</f>
        <v/>
      </c>
      <c r="FS136" s="3" t="str">
        <f t="shared" ref="FS136:FS155" si="782">IF(FQ136*FR136&gt;0,FQ136*FR136,"")</f>
        <v/>
      </c>
      <c r="FX136" s="3" t="str">
        <f t="shared" ref="FX136:FX155" si="783">IF(FV136*FW136&gt;0,FV136*FW136,"")</f>
        <v/>
      </c>
      <c r="GC136" s="3" t="str">
        <f t="shared" ref="GC136:GC155" si="784">IF(GA136*GB136&gt;0,GA136*GB136,"")</f>
        <v/>
      </c>
      <c r="GH136" s="3" t="str">
        <f t="shared" ref="GH136:GH155" si="785">IF(GF136*GG136&gt;0,GF136*GG136,"")</f>
        <v/>
      </c>
      <c r="GM136" s="3" t="str">
        <f t="shared" ref="GM136:GM155" si="786">IF(GK136*GL136&gt;0,GK136*GL136,"")</f>
        <v/>
      </c>
      <c r="GR136" s="3" t="str">
        <f t="shared" ref="GR136:GR155" si="787">IF(GP136*GQ136&gt;0,GP136*GQ136,"")</f>
        <v/>
      </c>
      <c r="GW136" s="3" t="str">
        <f t="shared" ref="GW136:GW155" si="788">IF(GU136*GV136&gt;0,GU136*GV136,"")</f>
        <v/>
      </c>
      <c r="HB136" s="3" t="str">
        <f t="shared" ref="HB136:HB155" si="789">IF(GZ136*HA136&gt;0,GZ136*HA136,"")</f>
        <v/>
      </c>
      <c r="HG136" s="3" t="str">
        <f t="shared" ref="HG136:HG155" si="790">IF(HE136*HF136&gt;0,HE136*HF136,"")</f>
        <v/>
      </c>
      <c r="HL136" s="3" t="str">
        <f t="shared" ref="HL136:HL155" si="791">IF(HJ136*HK136&gt;0,HJ136*HK136,"")</f>
        <v/>
      </c>
      <c r="HQ136" s="3" t="str">
        <f t="shared" ref="HQ136:HQ155" si="792">IF(HO136*HP136&gt;0,HO136*HP136,"")</f>
        <v/>
      </c>
      <c r="HV136" s="3" t="str">
        <f t="shared" ref="HV136:HV155" si="793">IF(HT136*HU136&gt;0,HT136*HU136,"")</f>
        <v/>
      </c>
      <c r="IA136" s="3" t="str">
        <f t="shared" ref="IA136:IA155" si="794">IF(HY136*HZ136&gt;0,HY136*HZ136,"")</f>
        <v/>
      </c>
      <c r="IF136" s="3" t="str">
        <f t="shared" ref="IF136:IF155" si="795">IF(ID136*IE136&gt;0,ID136*IE136,"")</f>
        <v/>
      </c>
      <c r="IK136" s="3" t="str">
        <f t="shared" ref="IK136:IK155" si="796">IF(II136*IJ136&gt;0,II136*IJ136,"")</f>
        <v/>
      </c>
      <c r="IP136" s="3" t="str">
        <f t="shared" ref="IP136:IP155" si="797">IF(IN136*IO136&gt;0,IN136*IO136,"")</f>
        <v/>
      </c>
      <c r="IU136" s="3" t="str">
        <f t="shared" ref="IU136:IU155" si="798">IF(IS136*IT136&gt;0,IS136*IT136,"")</f>
        <v/>
      </c>
      <c r="IZ136" s="3" t="str">
        <f t="shared" ref="IZ136:IZ155" si="799">IF(IX136*IY136&gt;0,IX136*IY136,"")</f>
        <v/>
      </c>
      <c r="JE136" s="3" t="str">
        <f t="shared" ref="JE136:JE155" si="800">IF(JC136*JD136&gt;0,JC136*JD136,"")</f>
        <v/>
      </c>
      <c r="JJ136" s="3" t="str">
        <f t="shared" ref="JJ136:JJ155" si="801">IF(JH136*JI136&gt;0,JH136*JI136,"")</f>
        <v/>
      </c>
      <c r="JO136" s="3" t="str">
        <f t="shared" ref="JO136:JO155" si="802">IF(JM136*JN136&gt;0,JM136*JN136,"")</f>
        <v/>
      </c>
      <c r="JT136" s="3" t="str">
        <f t="shared" ref="JT136:JT155" si="803">IF(JR136*JS136&gt;0,JR136*JS136,"")</f>
        <v/>
      </c>
      <c r="JY136" s="3" t="str">
        <f t="shared" ref="JY136:JY155" si="804">IF(JW136*JX136&gt;0,JW136*JX136,"")</f>
        <v/>
      </c>
      <c r="KD136" s="3" t="str">
        <f t="shared" ref="KD136:KD155" si="805">IF(KB136*KC136&gt;0,KB136*KC136,"")</f>
        <v/>
      </c>
      <c r="KI136" s="3" t="str">
        <f t="shared" ref="KI136:KI155" si="806">IF(KG136*KH136&gt;0,KG136*KH136,"")</f>
        <v/>
      </c>
      <c r="KN136" s="3" t="str">
        <f t="shared" ref="KN136:KN155" si="807">IF(KL136*KM136&gt;0,KL136*KM136,"")</f>
        <v/>
      </c>
      <c r="KS136" s="3" t="str">
        <f t="shared" ref="KS136:KS155" si="808">IF(KQ136*KR136&gt;0,KQ136*KR136,"")</f>
        <v/>
      </c>
      <c r="KX136" s="3" t="str">
        <f t="shared" ref="KX136:KX155" si="809">IF(KV136*KW136&gt;0,KV136*KW136,"")</f>
        <v/>
      </c>
      <c r="LC136" s="3" t="str">
        <f t="shared" ref="LC136:LC155" si="810">IF(LA136*LB136&gt;0,LA136*LB136,"")</f>
        <v/>
      </c>
      <c r="LH136" s="3" t="str">
        <f t="shared" ref="LH136:LH155" si="811">IF(LF136*LG136&gt;0,LF136*LG136,"")</f>
        <v/>
      </c>
      <c r="LM136" s="3" t="str">
        <f t="shared" ref="LM136:LM155" si="812">IF(LK136*LL136&gt;0,LK136*LL136,"")</f>
        <v/>
      </c>
      <c r="LR136" s="3" t="str">
        <f t="shared" ref="LR136:LR155" si="813">IF(LP136*LQ136&gt;0,LP136*LQ136,"")</f>
        <v/>
      </c>
      <c r="LW136" s="3" t="str">
        <f t="shared" ref="LW136:LW155" si="814">IF(LU136*LV136&gt;0,LU136*LV136,"")</f>
        <v/>
      </c>
      <c r="MB136" s="3" t="str">
        <f t="shared" ref="MB136:MB155" si="815">IF(LZ136*MA136&gt;0,LZ136*MA136,"")</f>
        <v/>
      </c>
      <c r="MG136" s="3" t="str">
        <f t="shared" ref="MG136:MG155" si="816">IF(ME136*MF136&gt;0,ME136*MF136,"")</f>
        <v/>
      </c>
      <c r="ML136" s="3" t="str">
        <f t="shared" ref="ML136:ML155" si="817">IF(MJ136*MK136&gt;0,MJ136*MK136,"")</f>
        <v/>
      </c>
      <c r="MQ136" s="3" t="str">
        <f t="shared" ref="MQ136:MQ155" si="818">IF(MO136*MP136&gt;0,MO136*MP136,"")</f>
        <v/>
      </c>
      <c r="MV136" s="3" t="str">
        <f t="shared" ref="MV136:MV155" si="819">IF(MT136*MU136&gt;0,MT136*MU136,"")</f>
        <v/>
      </c>
      <c r="NA136" s="3" t="str">
        <f t="shared" ref="NA136:NA155" si="820">IF(MY136*MZ136&gt;0,MY136*MZ136,"")</f>
        <v/>
      </c>
      <c r="NF136" s="3" t="str">
        <f t="shared" ref="NF136:NF155" si="821">IF(ND136*NE136&gt;0,ND136*NE136,"")</f>
        <v/>
      </c>
      <c r="NK136" s="3" t="str">
        <f t="shared" ref="NK136:NK155" si="822">IF(NI136*NJ136&gt;0,NI136*NJ136,"")</f>
        <v/>
      </c>
      <c r="NP136" s="3" t="str">
        <f t="shared" ref="NP136:NP155" si="823">IF(NN136*NO136&gt;0,NN136*NO136,"")</f>
        <v/>
      </c>
      <c r="NU136" s="3" t="str">
        <f t="shared" ref="NU136:NU155" si="824">IF(NS136*NT136&gt;0,NS136*NT136,"")</f>
        <v/>
      </c>
      <c r="NZ136" s="3" t="str">
        <f t="shared" ref="NZ136:NZ155" si="825">IF(NX136*NY136&gt;0,NX136*NY136,"")</f>
        <v/>
      </c>
      <c r="OB136" s="6">
        <v>31320</v>
      </c>
      <c r="OC136" s="1">
        <v>15.5</v>
      </c>
      <c r="OD136" s="1">
        <v>255500</v>
      </c>
      <c r="OE136" s="3">
        <f t="shared" ref="OE136:OE155" si="826">IF(OC136*OD136&gt;0,OC136*OD136,"")</f>
        <v>3960250</v>
      </c>
      <c r="OJ136" s="3" t="str">
        <f t="shared" ref="OJ136:OJ155" si="827">IF(OH136*OI136&gt;0,OH136*OI136,"")</f>
        <v/>
      </c>
      <c r="OO136" s="3" t="str">
        <f t="shared" ref="OO136:OO155" si="828">IF(OM136*ON136&gt;0,OM136*ON136,"")</f>
        <v/>
      </c>
      <c r="OT136" s="3" t="str">
        <f t="shared" ref="OT136:OT155" si="829">IF(OR136*OS136&gt;0,OR136*OS136,"")</f>
        <v/>
      </c>
      <c r="OY136" s="3" t="str">
        <f t="shared" ref="OY136:OY155" si="830">IF(OW136*OX136&gt;0,OW136*OX136,"")</f>
        <v/>
      </c>
      <c r="PD136" s="3" t="str">
        <f t="shared" ref="PD136:PD155" si="831">IF(PB136*PC136&gt;0,PB136*PC136,"")</f>
        <v/>
      </c>
      <c r="PI136" s="3" t="str">
        <f t="shared" ref="PI136:PI155" si="832">IF(PG136*PH136&gt;0,PG136*PH136,"")</f>
        <v/>
      </c>
      <c r="PN136" s="3" t="str">
        <f t="shared" ref="PN136:PN155" si="833">IF(PL136*PM136&gt;0,PL136*PM136,"")</f>
        <v/>
      </c>
      <c r="PS136" s="3" t="str">
        <f t="shared" ref="PS136:PS155" si="834">IF(PQ136*PR136&gt;0,PQ136*PR136,"")</f>
        <v/>
      </c>
      <c r="PX136" s="3" t="str">
        <f t="shared" ref="PX136:PX155" si="835">IF(PV136*PW136&gt;0,PV136*PW136,"")</f>
        <v/>
      </c>
      <c r="QC136" s="3" t="str">
        <f t="shared" ref="QC136:QC155" si="836">IF(QA136*QB136&gt;0,QA136*QB136,"")</f>
        <v/>
      </c>
      <c r="QE136" s="6"/>
      <c r="QH136" s="3" t="str">
        <f t="shared" ref="QH136:QH155" si="837">IF(QF136*QG136&gt;0,QF136*QG136,"")</f>
        <v/>
      </c>
      <c r="QM136" s="3" t="str">
        <f t="shared" ref="QM136:QM155" si="838">IF(QK136*QL136&gt;0,QK136*QL136,"")</f>
        <v/>
      </c>
      <c r="QR136" s="3" t="str">
        <f t="shared" ref="QR136:QR155" si="839">IF(QP136*QQ136&gt;0,QP136*QQ136,"")</f>
        <v/>
      </c>
      <c r="QW136" s="3" t="str">
        <f t="shared" ref="QW136:QW155" si="840">IF(QU136*QV136&gt;0,QU136*QV136,"")</f>
        <v/>
      </c>
      <c r="RB136" s="3" t="str">
        <f t="shared" ref="RB136:RB155" si="841">IF(QZ136*RA136&gt;0,QZ136*RA136,"")</f>
        <v/>
      </c>
      <c r="RG136" s="3" t="str">
        <f t="shared" ref="RG136:RG155" si="842">IF(RE136*RF136&gt;0,RE136*RF136,"")</f>
        <v/>
      </c>
      <c r="RL136" s="3" t="str">
        <f t="shared" ref="RL136:RL155" si="843">IF(RJ136*RK136&gt;0,RJ136*RK136,"")</f>
        <v/>
      </c>
      <c r="RQ136" s="3" t="str">
        <f t="shared" ref="RQ136:RQ155" si="844">IF(RO136*RP136&gt;0,RO136*RP136,"")</f>
        <v/>
      </c>
      <c r="RV136" s="3" t="str">
        <f t="shared" ref="RV136:RV155" si="845">IF(RT136*RU136&gt;0,RT136*RU136,"")</f>
        <v/>
      </c>
      <c r="SA136" s="3" t="str">
        <f t="shared" ref="SA136:SA155" si="846">IF(RY136*RZ136&gt;0,RY136*RZ136,"")</f>
        <v/>
      </c>
      <c r="SF136" s="3" t="str">
        <f t="shared" ref="SF136:SF155" si="847">IF(SD136*SE136&gt;0,SD136*SE136,"")</f>
        <v/>
      </c>
      <c r="SK136" s="3" t="str">
        <f t="shared" ref="SK136:SK155" si="848">IF(SI136*SJ136&gt;0,SI136*SJ136,"")</f>
        <v/>
      </c>
      <c r="SP136" s="3" t="str">
        <f t="shared" ref="SP136:SP155" si="849">IF(SN136*SO136&gt;0,SN136*SO136,"")</f>
        <v/>
      </c>
      <c r="SU136" s="3" t="str">
        <f t="shared" ref="SU136:SU155" si="850">IF(SS136*ST136&gt;0,SS136*ST136,"")</f>
        <v/>
      </c>
      <c r="SZ136" s="3" t="str">
        <f t="shared" ref="SZ136:SZ155" si="851">IF(SX136*SY136&gt;0,SX136*SY136,"")</f>
        <v/>
      </c>
      <c r="TE136" s="3" t="str">
        <f t="shared" ref="TE136:TE155" si="852">IF(TC136*TD136&gt;0,TC136*TD136,"")</f>
        <v/>
      </c>
      <c r="TJ136" s="3" t="str">
        <f t="shared" ref="TJ136:TJ155" si="853">IF(TH136*TI136&gt;0,TH136*TI136,"")</f>
        <v/>
      </c>
      <c r="TO136" s="3" t="str">
        <f t="shared" ref="TO136:TO155" si="854">IF(TM136*TN136&gt;0,TM136*TN136,"")</f>
        <v/>
      </c>
      <c r="TT136" s="3" t="str">
        <f t="shared" ref="TT136:TT155" si="855">IF(TR136*TS136&gt;0,TR136*TS136,"")</f>
        <v/>
      </c>
      <c r="TY136" s="3" t="str">
        <f t="shared" ref="TY136:TY155" si="856">IF(TW136*TX136&gt;0,TW136*TX136,"")</f>
        <v/>
      </c>
      <c r="UD136" s="3" t="str">
        <f t="shared" ref="UD136:UD155" si="857">IF(UB136*UC136&gt;0,UB136*UC136,"")</f>
        <v/>
      </c>
      <c r="UI136" s="3" t="str">
        <f t="shared" ref="UI136:UI155" si="858">IF(UG136*UH136&gt;0,UG136*UH136,"")</f>
        <v/>
      </c>
      <c r="UN136" s="3" t="str">
        <f t="shared" ref="UN136:UN155" si="859">IF(UL136*UM136&gt;0,UL136*UM136,"")</f>
        <v/>
      </c>
      <c r="US136" s="3" t="str">
        <f t="shared" ref="US136:US155" si="860">IF(UQ136*UR136&gt;0,UQ136*UR136,"")</f>
        <v/>
      </c>
      <c r="UX136" s="3" t="str">
        <f t="shared" ref="UX136:UX155" si="861">IF(UV136*UW136&gt;0,UV136*UW136,"")</f>
        <v/>
      </c>
      <c r="VC136" s="3" t="str">
        <f t="shared" ref="VC136:VC155" si="862">IF(VA136*VB136&gt;0,VA136*VB136,"")</f>
        <v/>
      </c>
      <c r="VH136" s="3" t="str">
        <f t="shared" ref="VH136:VH155" si="863">IF(VF136*VG136&gt;0,VF136*VG136,"")</f>
        <v/>
      </c>
      <c r="VM136" s="3" t="str">
        <f t="shared" ref="VM136:VM155" si="864">IF(VK136*VL136&gt;0,VK136*VL136,"")</f>
        <v/>
      </c>
      <c r="VO136" s="6"/>
      <c r="VR136" s="3" t="str">
        <f t="shared" ref="VR136:VR155" si="865">IF(VP136*VQ136&gt;0,VP136*VQ136,"")</f>
        <v/>
      </c>
      <c r="VW136" s="3" t="str">
        <f t="shared" ref="VW136:VW155" si="866">IF(VU136*VV136&gt;0,VU136*VV136,"")</f>
        <v/>
      </c>
      <c r="WB136" s="3" t="str">
        <f t="shared" ref="WB136:WB155" si="867">IF(VZ136*WA136&gt;0,VZ136*WA136,"")</f>
        <v/>
      </c>
      <c r="WG136" s="3" t="str">
        <f t="shared" ref="WG136:WG155" si="868">IF(WE136*WF136&gt;0,WE136*WF136,"")</f>
        <v/>
      </c>
      <c r="WL136" s="3" t="str">
        <f t="shared" ref="WL136:WL155" si="869">IF(WJ136*WK136&gt;0,WJ136*WK136,"")</f>
        <v/>
      </c>
      <c r="WQ136" s="3" t="str">
        <f t="shared" ref="WQ136:WQ155" si="870">IF(WO136*WP136&gt;0,WO136*WP136,"")</f>
        <v/>
      </c>
      <c r="WV136" s="3" t="str">
        <f t="shared" ref="WV136:WV155" si="871">IF(WT136*WU136&gt;0,WT136*WU136,"")</f>
        <v/>
      </c>
      <c r="XA136" s="3" t="str">
        <f t="shared" ref="XA136:XA155" si="872">IF(WY136*WZ136&gt;0,WY136*WZ136,"")</f>
        <v/>
      </c>
      <c r="XF136" s="3" t="str">
        <f t="shared" ref="XF136:XF155" si="873">IF(XD136*XE136&gt;0,XD136*XE136,"")</f>
        <v/>
      </c>
      <c r="XK136" s="3" t="str">
        <f t="shared" ref="XK136:XK155" si="874">IF(XI136*XJ136&gt;0,XI136*XJ136,"")</f>
        <v/>
      </c>
      <c r="XP136" s="3" t="str">
        <f t="shared" ref="XP136:XP155" si="875">IF(XN136*XO136&gt;0,XN136*XO136,"")</f>
        <v/>
      </c>
      <c r="XU136" s="3" t="str">
        <f t="shared" ref="XU136:XU155" si="876">IF(XS136*XT136&gt;0,XS136*XT136,"")</f>
        <v/>
      </c>
      <c r="XZ136" s="3" t="str">
        <f t="shared" ref="XZ136:XZ155" si="877">IF(XX136*XY136&gt;0,XX136*XY136,"")</f>
        <v/>
      </c>
      <c r="YE136" s="3" t="str">
        <f t="shared" ref="YE136:YE155" si="878">IF(YC136*YD136&gt;0,YC136*YD136,"")</f>
        <v/>
      </c>
      <c r="YJ136" s="3" t="str">
        <f t="shared" ref="YJ136:YJ155" si="879">IF(YH136*YI136&gt;0,YH136*YI136,"")</f>
        <v/>
      </c>
      <c r="YO136" s="3" t="str">
        <f t="shared" ref="YO136:YO155" si="880">IF(YM136*YN136&gt;0,YM136*YN136,"")</f>
        <v/>
      </c>
      <c r="YT136" s="3" t="str">
        <f t="shared" ref="YT136:YT155" si="881">IF(YR136*YS136&gt;0,YR136*YS136,"")</f>
        <v/>
      </c>
      <c r="YY136" s="3" t="str">
        <f t="shared" ref="YY136:YY155" si="882">IF(YW136*YX136&gt;0,YW136*YX136,"")</f>
        <v/>
      </c>
      <c r="ZD136" s="3" t="str">
        <f t="shared" ref="ZD136:ZD155" si="883">IF(ZB136*ZC136&gt;0,ZB136*ZC136,"")</f>
        <v/>
      </c>
      <c r="ZI136" s="3" t="str">
        <f t="shared" ref="ZI136:ZI155" si="884">IF(ZG136*ZH136&gt;0,ZG136*ZH136,"")</f>
        <v/>
      </c>
      <c r="ZN136" s="3" t="str">
        <f t="shared" ref="ZN136:ZN155" si="885">IF(ZL136*ZM136&gt;0,ZL136*ZM136,"")</f>
        <v/>
      </c>
      <c r="ZS136" s="3" t="str">
        <f t="shared" ref="ZS136:ZS155" si="886">IF(ZQ136*ZR136&gt;0,ZQ136*ZR136,"")</f>
        <v/>
      </c>
      <c r="ZX136" s="3" t="str">
        <f t="shared" ref="ZX136:ZX155" si="887">IF(ZV136*ZW136&gt;0,ZV136*ZW136,"")</f>
        <v/>
      </c>
      <c r="AAC136" s="3" t="str">
        <f t="shared" ref="AAC136:AAC155" si="888">IF(AAA136*AAB136&gt;0,AAA136*AAB136,"")</f>
        <v/>
      </c>
      <c r="AAH136" s="3" t="str">
        <f t="shared" ref="AAH136:AAH155" si="889">IF(AAF136*AAG136&gt;0,AAF136*AAG136,"")</f>
        <v/>
      </c>
      <c r="AAM136" s="3" t="str">
        <f t="shared" ref="AAM136:AAM155" si="890">IF(AAK136*AAL136&gt;0,AAK136*AAL136,"")</f>
        <v/>
      </c>
      <c r="AAR136" s="3" t="str">
        <f t="shared" ref="AAR136:AAR155" si="891">IF(AAP136*AAQ136&gt;0,AAP136*AAQ136,"")</f>
        <v/>
      </c>
      <c r="AAW136" s="3" t="str">
        <f t="shared" ref="AAW136:AAW155" si="892">IF(AAU136*AAV136&gt;0,AAU136*AAV136,"")</f>
        <v/>
      </c>
      <c r="ABB136" s="3" t="str">
        <f t="shared" ref="ABB136:ABB155" si="893">IF(AAZ136*ABA136&gt;0,AAZ136*ABA136,"")</f>
        <v/>
      </c>
      <c r="ABG136" s="3" t="str">
        <f t="shared" ref="ABG136:ABG155" si="894">IF(ABE136*ABF136&gt;0,ABE136*ABF136,"")</f>
        <v/>
      </c>
      <c r="ABL136" s="3" t="str">
        <f t="shared" ref="ABL136:ABL155" si="895">IF(ABJ136*ABK136&gt;0,ABJ136*ABK136,"")</f>
        <v/>
      </c>
      <c r="ABQ136" s="3" t="str">
        <f t="shared" ref="ABQ136:ABQ155" si="896">IF(ABO136*ABP136&gt;0,ABO136*ABP136,"")</f>
        <v/>
      </c>
      <c r="ABV136" s="3" t="str">
        <f t="shared" ref="ABV136:ABV155" si="897">IF(ABT136*ABU136&gt;0,ABT136*ABU136,"")</f>
        <v/>
      </c>
      <c r="ACA136" s="3" t="str">
        <f t="shared" ref="ACA136:ACA155" si="898">IF(ABY136*ABZ136&gt;0,ABY136*ABZ136,"")</f>
        <v/>
      </c>
      <c r="ACF136" s="3" t="str">
        <f t="shared" ref="ACF136:ACF155" si="899">IF(ACD136*ACE136&gt;0,ACD136*ACE136,"")</f>
        <v/>
      </c>
      <c r="ACK136" s="3" t="str">
        <f t="shared" ref="ACK136:ACK155" si="900">IF(ACI136*ACJ136&gt;0,ACI136*ACJ136,"")</f>
        <v/>
      </c>
      <c r="ACP136" s="3" t="str">
        <f t="shared" ref="ACP136:ACP155" si="901">IF(ACN136*ACO136&gt;0,ACN136*ACO136,"")</f>
        <v/>
      </c>
      <c r="ACU136" s="3" t="str">
        <f t="shared" ref="ACU136:ACU155" si="902">IF(ACS136*ACT136&gt;0,ACS136*ACT136,"")</f>
        <v/>
      </c>
      <c r="ACZ136" s="3" t="str">
        <f t="shared" ref="ACZ136:ACZ155" si="903">IF(ACX136*ACY136&gt;0,ACX136*ACY136,"")</f>
        <v/>
      </c>
      <c r="ADE136" s="3" t="str">
        <f t="shared" ref="ADE136:ADE155" si="904">IF(ADC136*ADD136&gt;0,ADC136*ADD136,"")</f>
        <v/>
      </c>
      <c r="ADJ136" s="3" t="str">
        <f t="shared" ref="ADJ136:ADJ155" si="905">IF(ADH136*ADI136&gt;0,ADH136*ADI136,"")</f>
        <v/>
      </c>
      <c r="ADO136" s="3" t="str">
        <f t="shared" ref="ADO136:ADO155" si="906">IF(ADM136*ADN136&gt;0,ADM136*ADN136,"")</f>
        <v/>
      </c>
      <c r="ADT136" s="3" t="str">
        <f t="shared" ref="ADT136:ADT155" si="907">IF(ADR136*ADS136&gt;0,ADR136*ADS136,"")</f>
        <v/>
      </c>
      <c r="ADY136" s="3" t="str">
        <f t="shared" ref="ADY136:ADY155" si="908">IF(ADW136*ADX136&gt;0,ADW136*ADX136,"")</f>
        <v/>
      </c>
      <c r="AED136" s="3" t="str">
        <f t="shared" ref="AED136:AED155" si="909">IF(AEB136*AEC136&gt;0,AEB136*AEC136,"")</f>
        <v/>
      </c>
      <c r="AEI136" s="3" t="str">
        <f t="shared" ref="AEI136:AEI155" si="910">IF(AEG136*AEH136&gt;0,AEG136*AEH136,"")</f>
        <v/>
      </c>
      <c r="AEN136" s="3" t="str">
        <f t="shared" ref="AEN136:AEN155" si="911">IF(AEL136*AEM136&gt;0,AEL136*AEM136,"")</f>
        <v/>
      </c>
      <c r="AES136" s="3" t="str">
        <f t="shared" ref="AES136:AES155" si="912">IF(AEQ136*AER136&gt;0,AEQ136*AER136,"")</f>
        <v/>
      </c>
      <c r="AEX136" s="3" t="str">
        <f t="shared" ref="AEX136:AEX155" si="913">IF(AEV136*AEW136&gt;0,AEV136*AEW136,"")</f>
        <v/>
      </c>
      <c r="AFC136" s="3" t="str">
        <f t="shared" ref="AFC136:AFC155" si="914">IF(AFA136*AFB136&gt;0,AFA136*AFB136,"")</f>
        <v/>
      </c>
      <c r="AFH136" s="3" t="str">
        <f t="shared" ref="AFH136:AFH155" si="915">IF(AFF136*AFG136&gt;0,AFF136*AFG136,"")</f>
        <v/>
      </c>
      <c r="AFM136" s="3" t="str">
        <f t="shared" ref="AFM136:AFM155" si="916">IF(AFK136*AFL136&gt;0,AFK136*AFL136,"")</f>
        <v/>
      </c>
      <c r="AFR136" s="3" t="str">
        <f t="shared" ref="AFR136:AFR155" si="917">IF(AFP136*AFQ136&gt;0,AFP136*AFQ136,"")</f>
        <v/>
      </c>
      <c r="AFW136" s="3" t="str">
        <f t="shared" ref="AFW136:AFW155" si="918">IF(AFU136*AFV136&gt;0,AFU136*AFV136,"")</f>
        <v/>
      </c>
      <c r="AGB136" s="3" t="str">
        <f t="shared" ref="AGB136:AGB155" si="919">IF(AFZ136*AGA136&gt;0,AFZ136*AGA136,"")</f>
        <v/>
      </c>
      <c r="AGG136" s="3" t="str">
        <f t="shared" ref="AGG136:AGG155" si="920">IF(AGE136*AGF136&gt;0,AGE136*AGF136,"")</f>
        <v/>
      </c>
      <c r="AGL136" s="3" t="str">
        <f t="shared" ref="AGL136:AGL155" si="921">IF(AGJ136*AGK136&gt;0,AGJ136*AGK136,"")</f>
        <v/>
      </c>
      <c r="AGQ136" s="3" t="str">
        <f t="shared" ref="AGQ136:AGQ155" si="922">IF(AGO136*AGP136&gt;0,AGO136*AGP136,"")</f>
        <v/>
      </c>
      <c r="AGV136" s="3" t="str">
        <f t="shared" ref="AGV136:AGV155" si="923">IF(AGT136*AGU136&gt;0,AGT136*AGU136,"")</f>
        <v/>
      </c>
      <c r="AHA136" s="3" t="str">
        <f t="shared" ref="AHA136:AHA155" si="924">IF(AGY136*AGZ136&gt;0,AGY136*AGZ136,"")</f>
        <v/>
      </c>
      <c r="AHF136" s="3" t="str">
        <f t="shared" ref="AHF136:AHF155" si="925">IF(AHD136*AHE136&gt;0,AHD136*AHE136,"")</f>
        <v/>
      </c>
      <c r="AHK136" s="3" t="str">
        <f t="shared" ref="AHK136:AHK155" si="926">IF(AHI136*AHJ136&gt;0,AHI136*AHJ136,"")</f>
        <v/>
      </c>
      <c r="AHP136" s="3" t="str">
        <f t="shared" ref="AHP136:AHP155" si="927">IF(AHN136*AHO136&gt;0,AHN136*AHO136,"")</f>
        <v/>
      </c>
      <c r="AHU136" s="3" t="str">
        <f t="shared" ref="AHU136:AHU155" si="928">IF(AHS136*AHT136&gt;0,AHS136*AHT136,"")</f>
        <v/>
      </c>
      <c r="AHZ136" s="3" t="str">
        <f t="shared" ref="AHZ136:AHZ155" si="929">IF(AHX136*AHY136&gt;0,AHX136*AHY136,"")</f>
        <v/>
      </c>
      <c r="AIE136" s="3" t="str">
        <f t="shared" ref="AIE136:AIE155" si="930">IF(AIC136*AID136&gt;0,AIC136*AID136,"")</f>
        <v/>
      </c>
      <c r="AIJ136" s="3" t="str">
        <f t="shared" ref="AIJ136:AIJ155" si="931">IF(AIH136*AII136&gt;0,AIH136*AII136,"")</f>
        <v/>
      </c>
      <c r="AIO136" s="3" t="str">
        <f t="shared" ref="AIO136:AIO155" si="932">IF(AIM136*AIN136&gt;0,AIM136*AIN136,"")</f>
        <v/>
      </c>
      <c r="AIT136" s="3" t="str">
        <f t="shared" ref="AIT136:AIT155" si="933">IF(AIR136*AIS136&gt;0,AIR136*AIS136,"")</f>
        <v/>
      </c>
      <c r="AIY136" s="3" t="str">
        <f t="shared" ref="AIY136:AIY155" si="934">IF(AIW136*AIX136&gt;0,AIW136*AIX136,"")</f>
        <v/>
      </c>
      <c r="AJD136" s="3" t="str">
        <f t="shared" ref="AJD136:AJD155" si="935">IF(AJB136*AJC136&gt;0,AJB136*AJC136,"")</f>
        <v/>
      </c>
      <c r="AJI136" s="3" t="str">
        <f t="shared" ref="AJI136:AJI155" si="936">IF(AJG136*AJH136&gt;0,AJG136*AJH136,"")</f>
        <v/>
      </c>
      <c r="AJN136" s="3" t="str">
        <f t="shared" ref="AJN136:AJN155" si="937">IF(AJL136*AJM136&gt;0,AJL136*AJM136,"")</f>
        <v/>
      </c>
      <c r="AJS136" s="3" t="str">
        <f t="shared" ref="AJS136:AJS155" si="938">IF(AJQ136*AJR136&gt;0,AJQ136*AJR136,"")</f>
        <v/>
      </c>
      <c r="AJX136" s="3" t="str">
        <f t="shared" ref="AJX136:AJX155" si="939">IF(AJV136*AJW136&gt;0,AJV136*AJW136,"")</f>
        <v/>
      </c>
      <c r="AKC136" s="3" t="str">
        <f t="shared" ref="AKC136:AKC155" si="940">IF(AKA136*AKB136&gt;0,AKA136*AKB136,"")</f>
        <v/>
      </c>
      <c r="AKH136" s="3" t="str">
        <f t="shared" ref="AKH136:AKH155" si="941">IF(AKF136*AKG136&gt;0,AKF136*AKG136,"")</f>
        <v/>
      </c>
      <c r="AKM136" s="3" t="str">
        <f t="shared" ref="AKM136:AKM155" si="942">IF(AKK136*AKL136&gt;0,AKK136*AKL136,"")</f>
        <v/>
      </c>
      <c r="AKR136" s="3" t="str">
        <f t="shared" ref="AKR136:AKR155" si="943">IF(AKP136*AKQ136&gt;0,AKP136*AKQ136,"")</f>
        <v/>
      </c>
      <c r="AKW136" s="3" t="str">
        <f t="shared" ref="AKW136:AKW155" si="944">IF(AKU136*AKV136&gt;0,AKU136*AKV136,"")</f>
        <v/>
      </c>
      <c r="ALB136" s="3" t="str">
        <f t="shared" ref="ALB136:ALB155" si="945">IF(AKZ136*ALA136&gt;0,AKZ136*ALA136,"")</f>
        <v/>
      </c>
      <c r="ALG136" s="3" t="str">
        <f t="shared" ref="ALG136:ALG155" si="946">IF(ALE136*ALF136&gt;0,ALE136*ALF136,"")</f>
        <v/>
      </c>
      <c r="ALL136" s="3" t="str">
        <f t="shared" ref="ALL136:ALL155" si="947">IF(ALJ136*ALK136&gt;0,ALJ136*ALK136,"")</f>
        <v/>
      </c>
      <c r="ALQ136" s="3" t="str">
        <f t="shared" ref="ALQ136:ALQ155" si="948">IF(ALO136*ALP136&gt;0,ALO136*ALP136,"")</f>
        <v/>
      </c>
      <c r="ALV136" s="3" t="str">
        <f t="shared" ref="ALV136:ALV155" si="949">IF(ALT136*ALU136&gt;0,ALT136*ALU136,"")</f>
        <v/>
      </c>
      <c r="AMA136" s="3" t="str">
        <f t="shared" ref="AMA136:AMA155" si="950">IF(ALY136*ALZ136&gt;0,ALY136*ALZ136,"")</f>
        <v/>
      </c>
      <c r="AMF136" s="3" t="str">
        <f t="shared" ref="AMF136:AMF155" si="951">IF(AMD136*AME136&gt;0,AMD136*AME136,"")</f>
        <v/>
      </c>
      <c r="AMK136" s="3" t="str">
        <f t="shared" ref="AMK136:AMK155" si="952">IF(AMI136*AMJ136&gt;0,AMI136*AMJ136,"")</f>
        <v/>
      </c>
      <c r="AMP136" s="3" t="str">
        <f t="shared" ref="AMP136:AMP155" si="953">IF(AMN136*AMO136&gt;0,AMN136*AMO136,"")</f>
        <v/>
      </c>
      <c r="AMU136" s="3" t="str">
        <f t="shared" ref="AMU136:AMU155" si="954">IF(AMS136*AMT136&gt;0,AMS136*AMT136,"")</f>
        <v/>
      </c>
      <c r="AMZ136" s="3" t="str">
        <f t="shared" ref="AMZ136:AMZ155" si="955">IF(AMX136*AMY136&gt;0,AMX136*AMY136,"")</f>
        <v/>
      </c>
      <c r="ANB136" s="6">
        <v>31320</v>
      </c>
      <c r="ANC136" s="1">
        <v>4.25</v>
      </c>
      <c r="AND136" s="1">
        <v>290300</v>
      </c>
      <c r="ANE136" s="3">
        <f t="shared" ref="ANE136:ANE155" si="956">IF(ANC136*AND136&gt;0,ANC136*AND136,"")</f>
        <v>1233775</v>
      </c>
      <c r="ANJ136" s="3" t="str">
        <f t="shared" ref="ANJ136:ANJ155" si="957">IF(ANH136*ANI136&gt;0,ANH136*ANI136,"")</f>
        <v/>
      </c>
      <c r="ANO136" s="3" t="str">
        <f t="shared" ref="ANO136:ANO155" si="958">IF(ANM136*ANN136&gt;0,ANM136*ANN136,"")</f>
        <v/>
      </c>
      <c r="ANT136" s="3" t="str">
        <f t="shared" ref="ANT136:ANT155" si="959">IF(ANR136*ANS136&gt;0,ANR136*ANS136,"")</f>
        <v/>
      </c>
      <c r="ANY136" s="3" t="str">
        <f t="shared" ref="ANY136:ANY155" si="960">IF(ANW136*ANX136&gt;0,ANW136*ANX136,"")</f>
        <v/>
      </c>
      <c r="AOD136" s="3" t="str">
        <f t="shared" ref="AOD136:AOD155" si="961">IF(AOB136*AOC136&gt;0,AOB136*AOC136,"")</f>
        <v/>
      </c>
      <c r="AOI136" s="3" t="str">
        <f t="shared" ref="AOI136:AOI155" si="962">IF(AOG136*AOH136&gt;0,AOG136*AOH136,"")</f>
        <v/>
      </c>
      <c r="AON136" s="3" t="str">
        <f t="shared" ref="AON136:AON155" si="963">IF(AOL136*AOM136&gt;0,AOL136*AOM136,"")</f>
        <v/>
      </c>
      <c r="AOS136" s="3" t="str">
        <f t="shared" ref="AOS136:AOS155" si="964">IF(AOQ136*AOR136&gt;0,AOQ136*AOR136,"")</f>
        <v/>
      </c>
      <c r="AOX136" s="3" t="str">
        <f t="shared" ref="AOX136:AOX155" si="965">IF(AOV136*AOW136&gt;0,AOV136*AOW136,"")</f>
        <v/>
      </c>
      <c r="APC136" s="3" t="str">
        <f t="shared" ref="APC136:APC155" si="966">IF(APA136*APB136&gt;0,APA136*APB136,"")</f>
        <v/>
      </c>
      <c r="APH136" s="3" t="str">
        <f t="shared" ref="APH136:APH155" si="967">IF(APF136*APG136&gt;0,APF136*APG136,"")</f>
        <v/>
      </c>
      <c r="APM136" s="3" t="str">
        <f t="shared" ref="APM136:APM155" si="968">IF(APK136*APL136&gt;0,APK136*APL136,"")</f>
        <v/>
      </c>
      <c r="APR136" s="3" t="str">
        <f t="shared" ref="APR136:APR155" si="969">IF(APP136*APQ136&gt;0,APP136*APQ136,"")</f>
        <v/>
      </c>
      <c r="APW136" s="3" t="str">
        <f t="shared" ref="APW136:APW155" si="970">IF(APU136*APV136&gt;0,APU136*APV136,"")</f>
        <v/>
      </c>
      <c r="AQB136" s="3" t="str">
        <f t="shared" ref="AQB136:AQB155" si="971">IF(APZ136*AQA136&gt;0,APZ136*AQA136,"")</f>
        <v/>
      </c>
      <c r="AQG136" s="3" t="str">
        <f t="shared" ref="AQG136:AQG155" si="972">IF(AQE136*AQF136&gt;0,AQE136*AQF136,"")</f>
        <v/>
      </c>
      <c r="AQL136" s="3" t="str">
        <f t="shared" ref="AQL136:AQL155" si="973">IF(AQJ136*AQK136&gt;0,AQJ136*AQK136,"")</f>
        <v/>
      </c>
      <c r="AQQ136" s="3" t="str">
        <f t="shared" ref="AQQ136:AQQ155" si="974">IF(AQO136*AQP136&gt;0,AQO136*AQP136,"")</f>
        <v/>
      </c>
      <c r="AQV136" s="3" t="str">
        <f t="shared" ref="AQV136:AQV155" si="975">IF(AQT136*AQU136&gt;0,AQT136*AQU136,"")</f>
        <v/>
      </c>
      <c r="ARA136" s="3" t="str">
        <f t="shared" ref="ARA136:ARA155" si="976">IF(AQY136*AQZ136&gt;0,AQY136*AQZ136,"")</f>
        <v/>
      </c>
      <c r="ARF136" s="3" t="str">
        <f t="shared" ref="ARF136:ARF155" si="977">IF(ARD136*ARE136&gt;0,ARD136*ARE136,"")</f>
        <v/>
      </c>
      <c r="ARK136" s="3" t="str">
        <f t="shared" ref="ARK136:ARK155" si="978">IF(ARI136*ARJ136&gt;0,ARI136*ARJ136,"")</f>
        <v/>
      </c>
      <c r="ARP136" s="3" t="str">
        <f t="shared" ref="ARP136:ARP155" si="979">IF(ARN136*ARO136&gt;0,ARN136*ARO136,"")</f>
        <v/>
      </c>
      <c r="ARU136" s="3" t="str">
        <f t="shared" ref="ARU136:ARU155" si="980">IF(ARS136*ART136&gt;0,ARS136*ART136,"")</f>
        <v/>
      </c>
      <c r="ARZ136" s="3" t="str">
        <f t="shared" ref="ARZ136:ARZ155" si="981">IF(ARX136*ARY136&gt;0,ARX136*ARY136,"")</f>
        <v/>
      </c>
      <c r="ASE136" s="3" t="str">
        <f t="shared" ref="ASE136:ASE155" si="982">IF(ASC136*ASD136&gt;0,ASC136*ASD136,"")</f>
        <v/>
      </c>
      <c r="ASJ136" s="3" t="str">
        <f t="shared" ref="ASJ136:ASJ155" si="983">IF(ASH136*ASI136&gt;0,ASH136*ASI136,"")</f>
        <v/>
      </c>
      <c r="ASO136" s="3" t="str">
        <f t="shared" ref="ASO136:ASO155" si="984">IF(ASM136*ASN136&gt;0,ASM136*ASN136,"")</f>
        <v/>
      </c>
      <c r="AST136" s="3" t="str">
        <f t="shared" ref="AST136:AST155" si="985">IF(ASR136*ASS136&gt;0,ASR136*ASS136,"")</f>
        <v/>
      </c>
      <c r="ASY136" s="3" t="str">
        <f t="shared" ref="ASY136:ASY155" si="986">IF(ASW136*ASX136&gt;0,ASW136*ASX136,"")</f>
        <v/>
      </c>
      <c r="ATD136" s="3" t="str">
        <f t="shared" ref="ATD136:ATD155" si="987">IF(ATB136*ATC136&gt;0,ATB136*ATC136,"")</f>
        <v/>
      </c>
      <c r="ATI136" s="3" t="str">
        <f t="shared" ref="ATI136:ATI155" si="988">IF(ATG136*ATH136&gt;0,ATG136*ATH136,"")</f>
        <v/>
      </c>
      <c r="ATN136" s="3" t="str">
        <f t="shared" ref="ATN136:ATN155" si="989">IF(ATL136*ATM136&gt;0,ATL136*ATM136,"")</f>
        <v/>
      </c>
      <c r="ATS136" s="3" t="str">
        <f t="shared" ref="ATS136:ATS155" si="990">IF(ATQ136*ATR136&gt;0,ATQ136*ATR136,"")</f>
        <v/>
      </c>
      <c r="ATX136" s="3" t="str">
        <f t="shared" ref="ATX136:ATX155" si="991">IF(ATV136*ATW136&gt;0,ATV136*ATW136,"")</f>
        <v/>
      </c>
      <c r="ATZ136" s="6">
        <v>31320</v>
      </c>
      <c r="AUA136" s="1">
        <v>5.9166999999999996</v>
      </c>
      <c r="AUB136" s="1">
        <v>561000</v>
      </c>
      <c r="AUC136" s="3">
        <f t="shared" ref="AUC136:AUC155" si="992">IF(AUA136*AUB136&gt;0,AUA136*AUB136,"")</f>
        <v>3319268.6999999997</v>
      </c>
      <c r="AUH136" s="3" t="str">
        <f t="shared" ref="AUH136:AUH155" si="993">IF(AUF136*AUG136&gt;0,AUF136*AUG136,"")</f>
        <v/>
      </c>
      <c r="AUM136" s="3" t="str">
        <f t="shared" ref="AUM136:AUM155" si="994">IF(AUK136*AUL136&gt;0,AUK136*AUL136,"")</f>
        <v/>
      </c>
      <c r="AUR136" s="3" t="str">
        <f t="shared" ref="AUR136:AUR155" si="995">IF(AUP136*AUQ136&gt;0,AUP136*AUQ136,"")</f>
        <v/>
      </c>
      <c r="AUW136" s="3" t="str">
        <f t="shared" ref="AUW136:AUW155" si="996">IF(AUU136*AUV136&gt;0,AUU136*AUV136,"")</f>
        <v/>
      </c>
      <c r="AVB136" s="3" t="str">
        <f t="shared" ref="AVB136:AVB155" si="997">IF(AUZ136*AVA136&gt;0,AUZ136*AVA136,"")</f>
        <v/>
      </c>
      <c r="AVG136" s="3" t="str">
        <f t="shared" ref="AVG136:AVG155" si="998">IF(AVE136*AVF136&gt;0,AVE136*AVF136,"")</f>
        <v/>
      </c>
      <c r="AVL136" s="3" t="str">
        <f t="shared" ref="AVL136:AVL155" si="999">IF(AVJ136*AVK136&gt;0,AVJ136*AVK136,"")</f>
        <v/>
      </c>
      <c r="AVQ136" s="3" t="str">
        <f t="shared" ref="AVQ136:AVQ155" si="1000">IF(AVO136*AVP136&gt;0,AVO136*AVP136,"")</f>
        <v/>
      </c>
      <c r="AVV136" s="3" t="str">
        <f t="shared" ref="AVV136:AVV155" si="1001">IF(AVT136*AVU136&gt;0,AVT136*AVU136,"")</f>
        <v/>
      </c>
      <c r="AWA136" s="3" t="str">
        <f t="shared" ref="AWA136:AWA155" si="1002">IF(AVY136*AVZ136&gt;0,AVY136*AVZ136,"")</f>
        <v/>
      </c>
      <c r="AWF136" s="3" t="str">
        <f t="shared" ref="AWF136:AWF155" si="1003">IF(AWD136*AWE136&gt;0,AWD136*AWE136,"")</f>
        <v/>
      </c>
      <c r="AWK136" s="3" t="str">
        <f t="shared" ref="AWK136:AWK155" si="1004">IF(AWI136*AWJ136&gt;0,AWI136*AWJ136,"")</f>
        <v/>
      </c>
      <c r="AWP136" s="3" t="str">
        <f t="shared" ref="AWP136:AWP155" si="1005">IF(AWN136*AWO136&gt;0,AWN136*AWO136,"")</f>
        <v/>
      </c>
      <c r="AWU136" s="3" t="str">
        <f t="shared" ref="AWU136:AWU155" si="1006">IF(AWS136*AWT136&gt;0,AWS136*AWT136,"")</f>
        <v/>
      </c>
      <c r="AWZ136" s="3" t="str">
        <f t="shared" ref="AWZ136:AWZ155" si="1007">IF(AWX136*AWY136&gt;0,AWX136*AWY136,"")</f>
        <v/>
      </c>
      <c r="AXE136" s="3" t="str">
        <f t="shared" ref="AXE136:AXE155" si="1008">IF(AXC136*AXD136&gt;0,AXC136*AXD136,"")</f>
        <v/>
      </c>
      <c r="AXJ136" s="3" t="str">
        <f t="shared" ref="AXJ136:AXJ155" si="1009">IF(AXH136*AXI136&gt;0,AXH136*AXI136,"")</f>
        <v/>
      </c>
      <c r="AXO136" s="3" t="str">
        <f t="shared" ref="AXO136:AXO155" si="1010">IF(AXM136*AXN136&gt;0,AXM136*AXN136,"")</f>
        <v/>
      </c>
      <c r="AXT136" s="3" t="str">
        <f t="shared" ref="AXT136:AXT155" si="1011">IF(AXR136*AXS136&gt;0,AXR136*AXS136,"")</f>
        <v/>
      </c>
      <c r="AXY136" s="3" t="str">
        <f t="shared" ref="AXY136:AXY155" si="1012">IF(AXW136*AXX136&gt;0,AXW136*AXX136,"")</f>
        <v/>
      </c>
      <c r="AYD136" s="3" t="str">
        <f t="shared" ref="AYD136:AYD155" si="1013">IF(AYB136*AYC136&gt;0,AYB136*AYC136,"")</f>
        <v/>
      </c>
      <c r="AYI136" s="3" t="str">
        <f t="shared" ref="AYI136:AYI155" si="1014">IF(AYG136*AYH136&gt;0,AYG136*AYH136,"")</f>
        <v/>
      </c>
      <c r="AYN136" s="3" t="str">
        <f t="shared" ref="AYN136:AYN155" si="1015">IF(AYL136*AYM136&gt;0,AYL136*AYM136,"")</f>
        <v/>
      </c>
      <c r="AYP136" s="6">
        <v>31320</v>
      </c>
      <c r="AYQ136" s="1">
        <v>5.8437999999999999</v>
      </c>
      <c r="AYR136" s="1">
        <v>1167200</v>
      </c>
      <c r="AYS136" s="3">
        <f t="shared" ref="AYS136:AYS155" si="1016">IF(AYQ136*AYR136&gt;0,AYQ136*AYR136,"")</f>
        <v>6820883.3599999994</v>
      </c>
      <c r="AYX136" s="3" t="str">
        <f t="shared" ref="AYX136:AYX155" si="1017">IF(AYV136*AYW136&gt;0,AYV136*AYW136,"")</f>
        <v/>
      </c>
      <c r="AZC136" s="3" t="str">
        <f t="shared" ref="AZC136:AZC155" si="1018">IF(AZA136*AZB136&gt;0,AZA136*AZB136,"")</f>
        <v/>
      </c>
      <c r="AZH136" s="3" t="str">
        <f t="shared" ref="AZH136:AZH155" si="1019">IF(AZF136*AZG136&gt;0,AZF136*AZG136,"")</f>
        <v/>
      </c>
      <c r="AZM136" s="3" t="str">
        <f t="shared" ref="AZM136:AZM155" si="1020">IF(AZK136*AZL136&gt;0,AZK136*AZL136,"")</f>
        <v/>
      </c>
      <c r="AZR136" s="3" t="str">
        <f t="shared" ref="AZR136:AZR155" si="1021">IF(AZP136*AZQ136&gt;0,AZP136*AZQ136,"")</f>
        <v/>
      </c>
      <c r="AZW136" s="3" t="str">
        <f t="shared" ref="AZW136:AZW155" si="1022">IF(AZU136*AZV136&gt;0,AZU136*AZV136,"")</f>
        <v/>
      </c>
      <c r="BAB136" s="3" t="str">
        <f t="shared" ref="BAB136:BAB155" si="1023">IF(AZZ136*BAA136&gt;0,AZZ136*BAA136,"")</f>
        <v/>
      </c>
      <c r="BAG136" s="3" t="str">
        <f t="shared" ref="BAG136:BAG155" si="1024">IF(BAE136*BAF136&gt;0,BAE136*BAF136,"")</f>
        <v/>
      </c>
      <c r="BAL136" s="3" t="str">
        <f t="shared" ref="BAL136:BAL155" si="1025">IF(BAJ136*BAK136&gt;0,BAJ136*BAK136,"")</f>
        <v/>
      </c>
      <c r="BAQ136" s="3" t="str">
        <f t="shared" ref="BAQ136:BAQ155" si="1026">IF(BAO136*BAP136&gt;0,BAO136*BAP136,"")</f>
        <v/>
      </c>
      <c r="BAV136" s="3" t="str">
        <f t="shared" ref="BAV136:BAV155" si="1027">IF(BAT136*BAU136&gt;0,BAT136*BAU136,"")</f>
        <v/>
      </c>
      <c r="BBA136" s="3" t="str">
        <f t="shared" ref="BBA136:BBA155" si="1028">IF(BAY136*BAZ136&gt;0,BAY136*BAZ136,"")</f>
        <v/>
      </c>
      <c r="BBF136" s="3" t="str">
        <f t="shared" ref="BBF136:BBF155" si="1029">IF(BBD136*BBE136&gt;0,BBD136*BBE136,"")</f>
        <v/>
      </c>
      <c r="BBK136" s="3" t="str">
        <f t="shared" ref="BBK136:BBK155" si="1030">IF(BBI136*BBJ136&gt;0,BBI136*BBJ136,"")</f>
        <v/>
      </c>
      <c r="BBP136" s="3" t="str">
        <f t="shared" ref="BBP136:BBP155" si="1031">IF(BBN136*BBO136&gt;0,BBN136*BBO136,"")</f>
        <v/>
      </c>
      <c r="BBU136" s="3" t="str">
        <f t="shared" ref="BBU136:BBU155" si="1032">IF(BBS136*BBT136&gt;0,BBS136*BBT136,"")</f>
        <v/>
      </c>
      <c r="BBZ136" s="3" t="str">
        <f t="shared" ref="BBZ136:BBZ155" si="1033">IF(BBX136*BBY136&gt;0,BBX136*BBY136,"")</f>
        <v/>
      </c>
      <c r="BCE136" s="3" t="str">
        <f t="shared" ref="BCE136:BCE155" si="1034">IF(BCC136*BCD136&gt;0,BCC136*BCD136,"")</f>
        <v/>
      </c>
      <c r="BCJ136" s="3" t="str">
        <f t="shared" ref="BCJ136:BCJ155" si="1035">IF(BCH136*BCI136&gt;0,BCH136*BCI136,"")</f>
        <v/>
      </c>
      <c r="BCO136" s="3" t="str">
        <f t="shared" ref="BCO136:BCO155" si="1036">IF(BCM136*BCN136&gt;0,BCM136*BCN136,"")</f>
        <v/>
      </c>
      <c r="BCT136" s="3" t="str">
        <f t="shared" ref="BCT136:BCT155" si="1037">IF(BCR136*BCS136&gt;0,BCR136*BCS136,"")</f>
        <v/>
      </c>
      <c r="BCY136" s="3" t="str">
        <f t="shared" ref="BCY136:BCY155" si="1038">IF(BCW136*BCX136&gt;0,BCW136*BCX136,"")</f>
        <v/>
      </c>
      <c r="BDD136" s="3" t="str">
        <f t="shared" ref="BDD136:BDD155" si="1039">IF(BDB136*BDC136&gt;0,BDB136*BDC136,"")</f>
        <v/>
      </c>
      <c r="BDI136" s="3" t="str">
        <f t="shared" ref="BDI136:BDI155" si="1040">IF(BDG136*BDH136&gt;0,BDG136*BDH136,"")</f>
        <v/>
      </c>
      <c r="BDN136" s="3" t="str">
        <f t="shared" ref="BDN136:BDN155" si="1041">IF(BDL136*BDM136&gt;0,BDL136*BDM136,"")</f>
        <v/>
      </c>
      <c r="BDS136" s="3" t="str">
        <f t="shared" ref="BDS136:BDS155" si="1042">IF(BDQ136*BDR136&gt;0,BDQ136*BDR136,"")</f>
        <v/>
      </c>
      <c r="BDX136" s="3" t="str">
        <f t="shared" ref="BDX136:BDX155" si="1043">IF(BDV136*BDW136&gt;0,BDV136*BDW136,"")</f>
        <v/>
      </c>
      <c r="BDZ136" s="6">
        <v>31320</v>
      </c>
      <c r="BEA136" s="1">
        <v>3.6667000000000001</v>
      </c>
      <c r="BEB136" s="1">
        <v>5459100</v>
      </c>
      <c r="BEC136" s="3">
        <f t="shared" ref="BEC136:BEC155" si="1044">IF(BEA136*BEB136&gt;0,BEA136*BEB136,"")</f>
        <v>20016881.969999999</v>
      </c>
      <c r="BEH136" s="3" t="str">
        <f t="shared" ref="BEH136:BEH155" si="1045">IF(BEF136*BEG136&gt;0,BEF136*BEG136,"")</f>
        <v/>
      </c>
      <c r="BEM136" s="3" t="str">
        <f t="shared" ref="BEM136:BEM155" si="1046">IF(BEK136*BEL136&gt;0,BEK136*BEL136,"")</f>
        <v/>
      </c>
      <c r="BER136" s="3" t="str">
        <f t="shared" ref="BER136:BER155" si="1047">IF(BEP136*BEQ136&gt;0,BEP136*BEQ136,"")</f>
        <v/>
      </c>
      <c r="BET136" s="6">
        <v>31320</v>
      </c>
      <c r="BEU136" s="1">
        <v>0.53500000000000003</v>
      </c>
      <c r="BEV136" s="1">
        <v>14352188</v>
      </c>
      <c r="BEW136" s="3">
        <f t="shared" ref="BEW136:BEW155" si="1048">IF(BEU136*BEV136&gt;0,BEU136*BEV136,"")</f>
        <v>7678420.5800000001</v>
      </c>
      <c r="BFB136" s="3" t="str">
        <f t="shared" ref="BFB136:BFB155" si="1049">IF(BEZ136*BFA136&gt;0,BEZ136*BFA136,"")</f>
        <v/>
      </c>
      <c r="BFG136" s="3" t="str">
        <f t="shared" ref="BFG136:BFG155" si="1050">IF(BFE136*BFF136&gt;0,BFE136*BFF136,"")</f>
        <v/>
      </c>
      <c r="BFL136" s="3" t="str">
        <f t="shared" ref="BFL136:BFL155" si="1051">IF(BFJ136*BFK136&gt;0,BFJ136*BFK136,"")</f>
        <v/>
      </c>
      <c r="BFQ136" s="3" t="str">
        <f t="shared" ref="BFQ136:BFQ155" si="1052">IF(BFO136*BFP136&gt;0,BFO136*BFP136,"")</f>
        <v/>
      </c>
      <c r="BFV136" s="3" t="str">
        <f t="shared" ref="BFV136:BFV155" si="1053">IF(BFT136*BFU136&gt;0,BFT136*BFU136,"")</f>
        <v/>
      </c>
      <c r="BGA136" s="3" t="str">
        <f t="shared" ref="BGA136:BGA155" si="1054">IF(BFY136*BFZ136&gt;0,BFY136*BFZ136,"")</f>
        <v/>
      </c>
      <c r="BGF136" s="3" t="str">
        <f t="shared" ref="BGF136:BGF155" si="1055">IF(BGD136*BGE136&gt;0,BGD136*BGE136,"")</f>
        <v/>
      </c>
      <c r="BGK136" s="3" t="str">
        <f t="shared" ref="BGK136:BGK155" si="1056">IF(BGI136*BGJ136&gt;0,BGI136*BGJ136,"")</f>
        <v/>
      </c>
      <c r="BGM136" s="6">
        <v>31320</v>
      </c>
      <c r="BGN136" s="1">
        <v>6.9375</v>
      </c>
      <c r="BGO136" s="1">
        <v>7612000</v>
      </c>
      <c r="BGP136" s="3">
        <f t="shared" ref="BGP136:BGP155" si="1057">IF(BGN136*BGO136&gt;0,BGN136*BGO136,"")</f>
        <v>52808250</v>
      </c>
      <c r="BGR136" s="6">
        <v>31320</v>
      </c>
      <c r="BGS136" s="1">
        <v>0.52780000000000005</v>
      </c>
      <c r="BGT136" s="1">
        <v>4924800</v>
      </c>
      <c r="BGU136" s="3">
        <f t="shared" ref="BGU136:BGU155" si="1058">IF(BGS136*BGT136&gt;0,BGS136*BGT136,"")</f>
        <v>2599309.4400000004</v>
      </c>
      <c r="BGZ136" s="3" t="str">
        <f t="shared" ref="BGZ136:BGZ155" si="1059">IF(BGX136*BGY136&gt;0,BGX136*BGY136,"")</f>
        <v/>
      </c>
      <c r="BHE136" s="3" t="str">
        <f t="shared" ref="BHE136:BHE155" si="1060">IF(BHC136*BHD136&gt;0,BHC136*BHD136,"")</f>
        <v/>
      </c>
      <c r="BHJ136" s="3" t="str">
        <f t="shared" ref="BHJ136:BHJ155" si="1061">IF(BHH136*BHI136&gt;0,BHH136*BHI136,"")</f>
        <v/>
      </c>
      <c r="BHO136" s="3" t="str">
        <f t="shared" ref="BHO136:BHO155" si="1062">IF(BHM136*BHN136&gt;0,BHM136*BHN136,"")</f>
        <v/>
      </c>
      <c r="BHQ136" s="6">
        <v>31320</v>
      </c>
      <c r="BHR136" s="1">
        <v>1.3263</v>
      </c>
      <c r="BHS136" s="1">
        <v>32200000</v>
      </c>
      <c r="BHT136" s="3">
        <f t="shared" ref="BHT136:BHT155" si="1063">IF(BHR136*BHS136&gt;0,BHR136*BHS136,"")</f>
        <v>42706860</v>
      </c>
      <c r="BHY136" s="3" t="str">
        <f t="shared" ref="BHY136:BHY155" si="1064">IF(BHW136*BHX136&gt;0,BHW136*BHX136,"")</f>
        <v/>
      </c>
      <c r="BID136" s="3" t="str">
        <f t="shared" ref="BID136:BID155" si="1065">IF(BIB136*BIC136&gt;0,BIB136*BIC136,"")</f>
        <v/>
      </c>
      <c r="BII136" s="3" t="str">
        <f t="shared" ref="BII136:BII155" si="1066">IF(BIG136*BIH136&gt;0,BIG136*BIH136,"")</f>
        <v/>
      </c>
      <c r="BIN136" s="3" t="str">
        <f t="shared" ref="BIN136:BIN155" si="1067">IF(BIL136*BIM136&gt;0,BIL136*BIM136,"")</f>
        <v/>
      </c>
      <c r="BIP136" s="6">
        <v>31320</v>
      </c>
      <c r="BIQ136" s="1">
        <v>0.29980000000000001</v>
      </c>
      <c r="BIR136" s="1">
        <v>118821600</v>
      </c>
      <c r="BIS136" s="3">
        <f t="shared" ref="BIS136:BIS155" si="1068">IF(BIQ136*BIR136&gt;0,BIQ136*BIR136,"")</f>
        <v>35622715.68</v>
      </c>
      <c r="BIX136" s="3" t="str">
        <f t="shared" ref="BIX136:BIX155" si="1069">IF(BIV136*BIW136&gt;0,BIV136*BIW136,"")</f>
        <v/>
      </c>
      <c r="BJC136" s="3" t="str">
        <f t="shared" ref="BJC136:BJC155" si="1070">IF(BJA136*BJB136&gt;0,BJA136*BJB136,"")</f>
        <v/>
      </c>
      <c r="BJH136" s="3" t="str">
        <f t="shared" ref="BJH136:BJH155" si="1071">IF(BJF136*BJG136&gt;0,BJF136*BJG136,"")</f>
        <v/>
      </c>
      <c r="BJM136" s="3" t="str">
        <f t="shared" ref="BJM136:BJM155" si="1072">IF(BJK136*BJL136&gt;0,BJK136*BJL136,"")</f>
        <v/>
      </c>
      <c r="BJR136" s="3" t="str">
        <f t="shared" ref="BJR136:BJR155" si="1073">IF(BJP136*BJQ136&gt;0,BJP136*BJQ136,"")</f>
        <v/>
      </c>
      <c r="BJT136" s="6">
        <v>31320</v>
      </c>
      <c r="BJU136" s="1">
        <v>13.125</v>
      </c>
      <c r="BJV136" s="1">
        <v>45282800</v>
      </c>
      <c r="BJW136" s="3">
        <f t="shared" ref="BJW136:BJW155" si="1074">IF(BJU136*BJV136&gt;0,BJU136*BJV136,"")</f>
        <v>594336750</v>
      </c>
      <c r="BKB136" s="3" t="str">
        <f t="shared" ref="BKB136:BKB155" si="1075">IF(BJZ136*BKA136&gt;0,BJZ136*BKA136,"")</f>
        <v/>
      </c>
      <c r="BKG136" s="3" t="str">
        <f t="shared" ref="BKG136:BKG155" si="1076">IF(BKE136*BKF136&gt;0,BKE136*BKF136,"")</f>
        <v/>
      </c>
      <c r="BKL136" s="3" t="str">
        <f t="shared" ref="BKL136:BKL155" si="1077">IF(BKJ136*BKK136&gt;0,BKJ136*BKK136,"")</f>
        <v/>
      </c>
      <c r="BKQ136" s="3" t="str">
        <f t="shared" ref="BKQ136:BKQ155" si="1078">IF(BKO136*BKP136&gt;0,BKO136*BKP136,"")</f>
        <v/>
      </c>
      <c r="BKV136" s="3" t="str">
        <f t="shared" ref="BKV136:BKV155" si="1079">IF(BKT136*BKU136&gt;0,BKT136*BKU136,"")</f>
        <v/>
      </c>
      <c r="BKX136" s="6">
        <v>31320</v>
      </c>
      <c r="BKY136" s="1">
        <v>5.0309999999999997</v>
      </c>
      <c r="BKZ136" s="1">
        <v>41017600</v>
      </c>
      <c r="BLA136" s="3">
        <f t="shared" ref="BLA136:BLA155" si="1080">IF(BKY136*BKZ136&gt;0,BKY136*BKZ136,"")</f>
        <v>206359545.59999999</v>
      </c>
      <c r="BLC136" s="6">
        <v>31320</v>
      </c>
      <c r="BLD136" s="1">
        <v>4.3437999999999999</v>
      </c>
      <c r="BLE136" s="1">
        <v>17038400</v>
      </c>
      <c r="BLF136" s="3">
        <f t="shared" ref="BLF136:BLF155" si="1081">IF(BLD136*BLE136&gt;0,BLD136*BLE136,"")</f>
        <v>74011401.920000002</v>
      </c>
      <c r="BLK136" s="3" t="str">
        <f t="shared" ref="BLK136:BLK155" si="1082">IF(BLI136*BLJ136&gt;0,BLI136*BLJ136,"")</f>
        <v/>
      </c>
      <c r="BLP136" s="3" t="str">
        <f t="shared" ref="BLP136:BLP155" si="1083">IF(BLN136*BLO136&gt;0,BLN136*BLO136,"")</f>
        <v/>
      </c>
      <c r="BLU136" s="3" t="str">
        <f t="shared" ref="BLU136:BLU155" si="1084">IF(BLS136*BLT136&gt;0,BLS136*BLT136,"")</f>
        <v/>
      </c>
      <c r="BLZ136" s="3" t="str">
        <f t="shared" ref="BLZ136:BLZ155" si="1085">IF(BLX136*BLY136&gt;0,BLX136*BLY136,"")</f>
        <v/>
      </c>
      <c r="BME136" s="3" t="str">
        <f t="shared" ref="BME136:BME155" si="1086">IF(BMC136*BMD136&gt;0,BMC136*BMD136,"")</f>
        <v/>
      </c>
      <c r="BMJ136" s="3" t="str">
        <f t="shared" ref="BMJ136:BMJ155" si="1087">IF(BMH136*BMI136&gt;0,BMH136*BMI136,"")</f>
        <v/>
      </c>
      <c r="BML136" s="6">
        <v>31320</v>
      </c>
      <c r="BMM136" s="1">
        <v>0.33579999999999999</v>
      </c>
      <c r="BMN136" s="1">
        <v>36075375</v>
      </c>
      <c r="BMO136" s="3">
        <f t="shared" ref="BMO136:BMO155" si="1088">IF(BMM136*BMN136&gt;0,BMM136*BMN136,"")</f>
        <v>12114110.924999999</v>
      </c>
      <c r="BMQ136" s="6">
        <v>31320</v>
      </c>
      <c r="BMR136" s="1">
        <v>4</v>
      </c>
      <c r="BMS136" s="1">
        <v>19330600</v>
      </c>
      <c r="BMT136" s="3">
        <f t="shared" ref="BMT136:BMT155" si="1089">IF(BMR136*BMS136&gt;0,BMR136*BMS136,"")</f>
        <v>77322400</v>
      </c>
      <c r="BMY136" s="3" t="str">
        <f t="shared" ref="BMY136:BMY155" si="1090">IF(BMW136*BMX136&gt;0,BMW136*BMX136,"")</f>
        <v/>
      </c>
      <c r="BND136" s="3" t="str">
        <f t="shared" ref="BND136:BND155" si="1091">IF(BNB136*BNC136&gt;0,BNB136*BNC136,"")</f>
        <v/>
      </c>
      <c r="BNF136" s="6">
        <v>31320</v>
      </c>
      <c r="BNG136" s="1">
        <v>17.625</v>
      </c>
      <c r="BNH136" s="1">
        <v>22764400</v>
      </c>
      <c r="BNI136" s="3">
        <f t="shared" ref="BNI136:BNI155" si="1092">IF(BNG136*BNH136&gt;0,BNG136*BNH136,"")</f>
        <v>401222550</v>
      </c>
      <c r="BNN136" s="3" t="str">
        <f t="shared" ref="BNN136:BNN155" si="1093">IF(BNL136*BNM136&gt;0,BNL136*BNM136,"")</f>
        <v/>
      </c>
      <c r="BNP136" s="6">
        <v>31320</v>
      </c>
      <c r="BNQ136" s="1">
        <v>1.75</v>
      </c>
      <c r="BNR136" s="1">
        <v>10547100</v>
      </c>
      <c r="BNS136" s="3">
        <f t="shared" ref="BNS136:BNS155" si="1094">IF(BNQ136*BNR136&gt;0,BNQ136*BNR136,"")</f>
        <v>18457425</v>
      </c>
      <c r="BNX136" s="3" t="str">
        <f t="shared" ref="BNX136:BNX155" si="1095">IF(BNV136*BNW136&gt;0,BNV136*BNW136,"")</f>
        <v/>
      </c>
      <c r="BOC136" s="3" t="str">
        <f t="shared" ref="BOC136:BOC155" si="1096">IF(BOA136*BOB136&gt;0,BOA136*BOB136,"")</f>
        <v/>
      </c>
      <c r="BOH136" s="3" t="str">
        <f t="shared" ref="BOH136:BOH155" si="1097">IF(BOF136*BOG136&gt;0,BOF136*BOG136,"")</f>
        <v/>
      </c>
      <c r="BOJ136" s="6">
        <v>31320</v>
      </c>
      <c r="BOK136" s="1">
        <v>1.4394</v>
      </c>
      <c r="BOL136" s="1">
        <v>254797600</v>
      </c>
      <c r="BOM136" s="3">
        <f t="shared" ref="BOM136:BOM155" si="1098">IF(BOK136*BOL136&gt;0,BOK136*BOL136,"")</f>
        <v>366755665.44</v>
      </c>
      <c r="BOR136" s="3" t="str">
        <f t="shared" ref="BOR136:BOR155" si="1099">IF(BOP136*BOQ136&gt;0,BOP136*BOQ136,"")</f>
        <v/>
      </c>
      <c r="BOW136" s="3" t="str">
        <f t="shared" ref="BOW136:BOW155" si="1100">IF(BOU136*BOV136&gt;0,BOU136*BOV136,"")</f>
        <v/>
      </c>
      <c r="BPB136" s="3" t="str">
        <f t="shared" ref="BPB136:BPB155" si="1101">IF(BOZ136*BPA136&gt;0,BOZ136*BPA136,"")</f>
        <v/>
      </c>
      <c r="BPG136" s="3" t="str">
        <f t="shared" ref="BPG136:BPG155" si="1102">IF(BPE136*BPF136&gt;0,BPE136*BPF136,"")</f>
        <v/>
      </c>
      <c r="BPL136" s="3" t="str">
        <f t="shared" ref="BPL136:BPL155" si="1103">IF(BPJ136*BPK136&gt;0,BPJ136*BPK136,"")</f>
        <v/>
      </c>
      <c r="BPQ136" s="3" t="str">
        <f t="shared" ref="BPQ136:BPQ155" si="1104">IF(BPO136*BPP136&gt;0,BPO136*BPP136,"")</f>
        <v/>
      </c>
      <c r="BPS136" s="6">
        <v>31320</v>
      </c>
      <c r="BPT136" s="1">
        <v>0.1484</v>
      </c>
      <c r="BPU136" s="1">
        <v>280524800</v>
      </c>
      <c r="BPV136" s="3">
        <f t="shared" ref="BPV136:BPV155" si="1105">IF(BPT136*BPU136&gt;0,BPT136*BPU136,"")</f>
        <v>41629880.32</v>
      </c>
      <c r="BQA136" s="3" t="str">
        <f t="shared" ref="BQA136:BQA155" si="1106">IF(BPY136*BPZ136&gt;0,BPY136*BPZ136,"")</f>
        <v/>
      </c>
      <c r="BQF136" s="3" t="str">
        <f t="shared" ref="BQF136:BQF155" si="1107">IF(BQD136*BQE136&gt;0,BQD136*BQE136,"")</f>
        <v/>
      </c>
      <c r="BQK136" s="3" t="str">
        <f t="shared" ref="BQK136:BQK155" si="1108">IF(BQI136*BQJ136&gt;0,BQI136*BQJ136,"")</f>
        <v/>
      </c>
      <c r="BQP136" s="3" t="str">
        <f t="shared" ref="BQP136:BQP155" si="1109">IF(BQN136*BQO136&gt;0,BQN136*BQO136,"")</f>
        <v/>
      </c>
      <c r="BQU136" s="3" t="str">
        <f t="shared" ref="BQU136:BQU155" si="1110">IF(BQS136*BQT136&gt;0,BQS136*BQT136,"")</f>
        <v/>
      </c>
      <c r="BQZ136" s="3" t="str">
        <f t="shared" ref="BQZ136:BQZ155" si="1111">IF(BQX136*BQY136&gt;0,BQX136*BQY136,"")</f>
        <v/>
      </c>
      <c r="BRE136" s="3" t="str">
        <f t="shared" ref="BRE136:BRE155" si="1112">IF(BRC136*BRD136&gt;0,BRC136*BRD136,"")</f>
        <v/>
      </c>
      <c r="BRJ136" s="3" t="str">
        <f t="shared" ref="BRJ136:BRJ155" si="1113">IF(BRH136*BRI136&gt;0,BRH136*BRI136,"")</f>
        <v/>
      </c>
      <c r="BRL136" s="6">
        <v>31320</v>
      </c>
      <c r="BRM136" s="1">
        <v>0.53649999999999998</v>
      </c>
      <c r="BRN136" s="1">
        <v>1668331200</v>
      </c>
      <c r="BRO136" s="3">
        <f t="shared" ref="BRO136:BRO155" si="1114">IF(BRM136*BRN136&gt;0,BRM136*BRN136,"")</f>
        <v>895059688.79999995</v>
      </c>
      <c r="BRT136" s="3" t="str">
        <f t="shared" ref="BRT136:BRT155" si="1115">IF(BRR136*BRS136&gt;0,BRR136*BRS136,"")</f>
        <v/>
      </c>
      <c r="BRV136" s="6">
        <v>31320</v>
      </c>
      <c r="BRW136" s="1">
        <v>9.25</v>
      </c>
      <c r="BRX136" s="1">
        <v>89854800</v>
      </c>
      <c r="BRY136" s="3">
        <f t="shared" ref="BRY136:BRY155" si="1116">IF(BRW136*BRX136&gt;0,BRW136*BRX136,"")</f>
        <v>831156900</v>
      </c>
      <c r="BSD136" s="3" t="str">
        <f t="shared" ref="BSD136:BSD155" si="1117">IF(BSB136*BSC136&gt;0,BSB136*BSC136,"")</f>
        <v/>
      </c>
      <c r="BSF136" s="6">
        <v>31320</v>
      </c>
      <c r="BSG136" s="1">
        <v>1.0052000000000001</v>
      </c>
      <c r="BSH136" s="1">
        <v>122594400</v>
      </c>
      <c r="BSI136" s="3">
        <f t="shared" ref="BSI136:BSI155" si="1118">IF(BSG136*BSH136&gt;0,BSG136*BSH136,"")</f>
        <v>123231890.88000001</v>
      </c>
      <c r="BSN136" s="3" t="str">
        <f t="shared" ref="BSN136:BSN155" si="1119">IF(BSL136*BSM136&gt;0,BSL136*BSM136,"")</f>
        <v/>
      </c>
      <c r="BSS136" s="3" t="str">
        <f t="shared" ref="BSS136:BSS155" si="1120">IF(BSQ136*BSR136&gt;0,BSQ136*BSR136,"")</f>
        <v/>
      </c>
      <c r="BSU136" s="6">
        <v>31320</v>
      </c>
      <c r="BSV136" s="1">
        <v>0.28129999999999999</v>
      </c>
      <c r="BSW136" s="1">
        <v>1555859200</v>
      </c>
      <c r="BSX136" s="3">
        <f t="shared" ref="BSX136:BSX155" si="1121">IF(BSV136*BSW136&gt;0,BSV136*BSW136,"")</f>
        <v>437663192.95999998</v>
      </c>
    </row>
    <row r="137" spans="5:1020 1025:1870" x14ac:dyDescent="0.2">
      <c r="E137" s="3" t="str">
        <f t="shared" si="748"/>
        <v/>
      </c>
      <c r="J137" s="3" t="str">
        <f t="shared" si="749"/>
        <v/>
      </c>
      <c r="O137" s="3" t="str">
        <f t="shared" si="750"/>
        <v/>
      </c>
      <c r="T137" s="3" t="str">
        <f t="shared" si="751"/>
        <v/>
      </c>
      <c r="Y137" s="3" t="str">
        <f t="shared" si="752"/>
        <v/>
      </c>
      <c r="AD137" s="3" t="str">
        <f t="shared" si="753"/>
        <v/>
      </c>
      <c r="AI137" s="3" t="str">
        <f t="shared" si="754"/>
        <v/>
      </c>
      <c r="AN137" s="3" t="str">
        <f t="shared" si="755"/>
        <v/>
      </c>
      <c r="AS137" s="3" t="str">
        <f t="shared" si="756"/>
        <v/>
      </c>
      <c r="AX137" s="3" t="str">
        <f t="shared" si="757"/>
        <v/>
      </c>
      <c r="BC137" s="3" t="str">
        <f t="shared" si="758"/>
        <v/>
      </c>
      <c r="BH137" s="3" t="str">
        <f t="shared" si="759"/>
        <v/>
      </c>
      <c r="BM137" s="3" t="str">
        <f t="shared" si="760"/>
        <v/>
      </c>
      <c r="BR137" s="3" t="str">
        <f t="shared" si="761"/>
        <v/>
      </c>
      <c r="BW137" s="3" t="str">
        <f t="shared" si="762"/>
        <v/>
      </c>
      <c r="CB137" s="3" t="str">
        <f t="shared" si="763"/>
        <v/>
      </c>
      <c r="CG137" s="3" t="str">
        <f t="shared" si="764"/>
        <v/>
      </c>
      <c r="CL137" s="3" t="str">
        <f t="shared" si="765"/>
        <v/>
      </c>
      <c r="CQ137" s="3" t="str">
        <f t="shared" si="766"/>
        <v/>
      </c>
      <c r="CV137" s="3" t="str">
        <f t="shared" si="767"/>
        <v/>
      </c>
      <c r="DA137" s="3" t="str">
        <f t="shared" si="768"/>
        <v/>
      </c>
      <c r="DF137" s="3" t="str">
        <f t="shared" si="769"/>
        <v/>
      </c>
      <c r="DK137" s="3" t="str">
        <f t="shared" si="770"/>
        <v/>
      </c>
      <c r="DP137" s="3" t="str">
        <f t="shared" si="771"/>
        <v/>
      </c>
      <c r="DU137" s="3" t="str">
        <f t="shared" si="772"/>
        <v/>
      </c>
      <c r="DZ137" s="3" t="str">
        <f t="shared" si="773"/>
        <v/>
      </c>
      <c r="EE137" s="3" t="str">
        <f t="shared" si="774"/>
        <v/>
      </c>
      <c r="EJ137" s="3" t="str">
        <f t="shared" si="775"/>
        <v/>
      </c>
      <c r="EO137" s="3" t="str">
        <f t="shared" si="776"/>
        <v/>
      </c>
      <c r="ET137" s="3" t="str">
        <f t="shared" si="777"/>
        <v/>
      </c>
      <c r="EY137" s="3" t="str">
        <f t="shared" si="778"/>
        <v/>
      </c>
      <c r="FD137" s="3" t="str">
        <f t="shared" si="779"/>
        <v/>
      </c>
      <c r="FI137" s="3" t="str">
        <f t="shared" si="780"/>
        <v/>
      </c>
      <c r="FN137" s="3" t="str">
        <f t="shared" si="781"/>
        <v/>
      </c>
      <c r="FS137" s="3" t="str">
        <f t="shared" si="782"/>
        <v/>
      </c>
      <c r="FX137" s="3" t="str">
        <f t="shared" si="783"/>
        <v/>
      </c>
      <c r="GC137" s="3" t="str">
        <f t="shared" si="784"/>
        <v/>
      </c>
      <c r="GH137" s="3" t="str">
        <f t="shared" si="785"/>
        <v/>
      </c>
      <c r="GM137" s="3" t="str">
        <f t="shared" si="786"/>
        <v/>
      </c>
      <c r="GR137" s="3" t="str">
        <f t="shared" si="787"/>
        <v/>
      </c>
      <c r="GW137" s="3" t="str">
        <f t="shared" si="788"/>
        <v/>
      </c>
      <c r="HB137" s="3" t="str">
        <f t="shared" si="789"/>
        <v/>
      </c>
      <c r="HG137" s="3" t="str">
        <f t="shared" si="790"/>
        <v/>
      </c>
      <c r="HL137" s="3" t="str">
        <f t="shared" si="791"/>
        <v/>
      </c>
      <c r="HQ137" s="3" t="str">
        <f t="shared" si="792"/>
        <v/>
      </c>
      <c r="HV137" s="3" t="str">
        <f t="shared" si="793"/>
        <v/>
      </c>
      <c r="IA137" s="3" t="str">
        <f t="shared" si="794"/>
        <v/>
      </c>
      <c r="IF137" s="3" t="str">
        <f t="shared" si="795"/>
        <v/>
      </c>
      <c r="IK137" s="3" t="str">
        <f t="shared" si="796"/>
        <v/>
      </c>
      <c r="IP137" s="3" t="str">
        <f t="shared" si="797"/>
        <v/>
      </c>
      <c r="IU137" s="3" t="str">
        <f t="shared" si="798"/>
        <v/>
      </c>
      <c r="IZ137" s="3" t="str">
        <f t="shared" si="799"/>
        <v/>
      </c>
      <c r="JE137" s="3" t="str">
        <f t="shared" si="800"/>
        <v/>
      </c>
      <c r="JJ137" s="3" t="str">
        <f t="shared" si="801"/>
        <v/>
      </c>
      <c r="JO137" s="3" t="str">
        <f t="shared" si="802"/>
        <v/>
      </c>
      <c r="JT137" s="3" t="str">
        <f t="shared" si="803"/>
        <v/>
      </c>
      <c r="JY137" s="3" t="str">
        <f t="shared" si="804"/>
        <v/>
      </c>
      <c r="KD137" s="3" t="str">
        <f t="shared" si="805"/>
        <v/>
      </c>
      <c r="KI137" s="3" t="str">
        <f t="shared" si="806"/>
        <v/>
      </c>
      <c r="KN137" s="3" t="str">
        <f t="shared" si="807"/>
        <v/>
      </c>
      <c r="KS137" s="3" t="str">
        <f t="shared" si="808"/>
        <v/>
      </c>
      <c r="KX137" s="3" t="str">
        <f t="shared" si="809"/>
        <v/>
      </c>
      <c r="LC137" s="3" t="str">
        <f t="shared" si="810"/>
        <v/>
      </c>
      <c r="LH137" s="3" t="str">
        <f t="shared" si="811"/>
        <v/>
      </c>
      <c r="LM137" s="3" t="str">
        <f t="shared" si="812"/>
        <v/>
      </c>
      <c r="LR137" s="3" t="str">
        <f t="shared" si="813"/>
        <v/>
      </c>
      <c r="LW137" s="3" t="str">
        <f t="shared" si="814"/>
        <v/>
      </c>
      <c r="MB137" s="3" t="str">
        <f t="shared" si="815"/>
        <v/>
      </c>
      <c r="MG137" s="3" t="str">
        <f t="shared" si="816"/>
        <v/>
      </c>
      <c r="ML137" s="3" t="str">
        <f t="shared" si="817"/>
        <v/>
      </c>
      <c r="MQ137" s="3" t="str">
        <f t="shared" si="818"/>
        <v/>
      </c>
      <c r="MV137" s="3" t="str">
        <f t="shared" si="819"/>
        <v/>
      </c>
      <c r="NA137" s="3" t="str">
        <f t="shared" si="820"/>
        <v/>
      </c>
      <c r="NF137" s="3" t="str">
        <f t="shared" si="821"/>
        <v/>
      </c>
      <c r="NK137" s="3" t="str">
        <f t="shared" si="822"/>
        <v/>
      </c>
      <c r="NP137" s="3" t="str">
        <f t="shared" si="823"/>
        <v/>
      </c>
      <c r="NU137" s="3" t="str">
        <f t="shared" si="824"/>
        <v/>
      </c>
      <c r="NZ137" s="3" t="str">
        <f t="shared" si="825"/>
        <v/>
      </c>
      <c r="OB137" s="6">
        <v>31226</v>
      </c>
      <c r="OC137" s="1">
        <v>16</v>
      </c>
      <c r="OD137" s="1">
        <v>455200</v>
      </c>
      <c r="OE137" s="3">
        <f t="shared" si="826"/>
        <v>7283200</v>
      </c>
      <c r="OJ137" s="3" t="str">
        <f t="shared" si="827"/>
        <v/>
      </c>
      <c r="OO137" s="3" t="str">
        <f t="shared" si="828"/>
        <v/>
      </c>
      <c r="OT137" s="3" t="str">
        <f t="shared" si="829"/>
        <v/>
      </c>
      <c r="OY137" s="3" t="str">
        <f t="shared" si="830"/>
        <v/>
      </c>
      <c r="PD137" s="3" t="str">
        <f t="shared" si="831"/>
        <v/>
      </c>
      <c r="PI137" s="3" t="str">
        <f t="shared" si="832"/>
        <v/>
      </c>
      <c r="PN137" s="3" t="str">
        <f t="shared" si="833"/>
        <v/>
      </c>
      <c r="PS137" s="3" t="str">
        <f t="shared" si="834"/>
        <v/>
      </c>
      <c r="PX137" s="3" t="str">
        <f t="shared" si="835"/>
        <v/>
      </c>
      <c r="QC137" s="3" t="str">
        <f t="shared" si="836"/>
        <v/>
      </c>
      <c r="QE137" s="6"/>
      <c r="QH137" s="3" t="str">
        <f t="shared" si="837"/>
        <v/>
      </c>
      <c r="QM137" s="3" t="str">
        <f t="shared" si="838"/>
        <v/>
      </c>
      <c r="QR137" s="3" t="str">
        <f t="shared" si="839"/>
        <v/>
      </c>
      <c r="QW137" s="3" t="str">
        <f t="shared" si="840"/>
        <v/>
      </c>
      <c r="RB137" s="3" t="str">
        <f t="shared" si="841"/>
        <v/>
      </c>
      <c r="RG137" s="3" t="str">
        <f t="shared" si="842"/>
        <v/>
      </c>
      <c r="RL137" s="3" t="str">
        <f t="shared" si="843"/>
        <v/>
      </c>
      <c r="RQ137" s="3" t="str">
        <f t="shared" si="844"/>
        <v/>
      </c>
      <c r="RV137" s="3" t="str">
        <f t="shared" si="845"/>
        <v/>
      </c>
      <c r="SA137" s="3" t="str">
        <f t="shared" si="846"/>
        <v/>
      </c>
      <c r="SF137" s="3" t="str">
        <f t="shared" si="847"/>
        <v/>
      </c>
      <c r="SK137" s="3" t="str">
        <f t="shared" si="848"/>
        <v/>
      </c>
      <c r="SP137" s="3" t="str">
        <f t="shared" si="849"/>
        <v/>
      </c>
      <c r="SU137" s="3" t="str">
        <f t="shared" si="850"/>
        <v/>
      </c>
      <c r="SZ137" s="3" t="str">
        <f t="shared" si="851"/>
        <v/>
      </c>
      <c r="TE137" s="3" t="str">
        <f t="shared" si="852"/>
        <v/>
      </c>
      <c r="TJ137" s="3" t="str">
        <f t="shared" si="853"/>
        <v/>
      </c>
      <c r="TO137" s="3" t="str">
        <f t="shared" si="854"/>
        <v/>
      </c>
      <c r="TT137" s="3" t="str">
        <f t="shared" si="855"/>
        <v/>
      </c>
      <c r="TY137" s="3" t="str">
        <f t="shared" si="856"/>
        <v/>
      </c>
      <c r="UD137" s="3" t="str">
        <f t="shared" si="857"/>
        <v/>
      </c>
      <c r="UI137" s="3" t="str">
        <f t="shared" si="858"/>
        <v/>
      </c>
      <c r="UN137" s="3" t="str">
        <f t="shared" si="859"/>
        <v/>
      </c>
      <c r="US137" s="3" t="str">
        <f t="shared" si="860"/>
        <v/>
      </c>
      <c r="UX137" s="3" t="str">
        <f t="shared" si="861"/>
        <v/>
      </c>
      <c r="VC137" s="3" t="str">
        <f t="shared" si="862"/>
        <v/>
      </c>
      <c r="VH137" s="3" t="str">
        <f t="shared" si="863"/>
        <v/>
      </c>
      <c r="VM137" s="3" t="str">
        <f t="shared" si="864"/>
        <v/>
      </c>
      <c r="VO137" s="6"/>
      <c r="VR137" s="3" t="str">
        <f t="shared" si="865"/>
        <v/>
      </c>
      <c r="VW137" s="3" t="str">
        <f t="shared" si="866"/>
        <v/>
      </c>
      <c r="WB137" s="3" t="str">
        <f t="shared" si="867"/>
        <v/>
      </c>
      <c r="WG137" s="3" t="str">
        <f t="shared" si="868"/>
        <v/>
      </c>
      <c r="WL137" s="3" t="str">
        <f t="shared" si="869"/>
        <v/>
      </c>
      <c r="WQ137" s="3" t="str">
        <f t="shared" si="870"/>
        <v/>
      </c>
      <c r="WV137" s="3" t="str">
        <f t="shared" si="871"/>
        <v/>
      </c>
      <c r="XA137" s="3" t="str">
        <f t="shared" si="872"/>
        <v/>
      </c>
      <c r="XF137" s="3" t="str">
        <f t="shared" si="873"/>
        <v/>
      </c>
      <c r="XK137" s="3" t="str">
        <f t="shared" si="874"/>
        <v/>
      </c>
      <c r="XP137" s="3" t="str">
        <f t="shared" si="875"/>
        <v/>
      </c>
      <c r="XU137" s="3" t="str">
        <f t="shared" si="876"/>
        <v/>
      </c>
      <c r="XZ137" s="3" t="str">
        <f t="shared" si="877"/>
        <v/>
      </c>
      <c r="YE137" s="3" t="str">
        <f t="shared" si="878"/>
        <v/>
      </c>
      <c r="YJ137" s="3" t="str">
        <f t="shared" si="879"/>
        <v/>
      </c>
      <c r="YO137" s="3" t="str">
        <f t="shared" si="880"/>
        <v/>
      </c>
      <c r="YT137" s="3" t="str">
        <f t="shared" si="881"/>
        <v/>
      </c>
      <c r="YY137" s="3" t="str">
        <f t="shared" si="882"/>
        <v/>
      </c>
      <c r="ZD137" s="3" t="str">
        <f t="shared" si="883"/>
        <v/>
      </c>
      <c r="ZI137" s="3" t="str">
        <f t="shared" si="884"/>
        <v/>
      </c>
      <c r="ZN137" s="3" t="str">
        <f t="shared" si="885"/>
        <v/>
      </c>
      <c r="ZS137" s="3" t="str">
        <f t="shared" si="886"/>
        <v/>
      </c>
      <c r="ZX137" s="3" t="str">
        <f t="shared" si="887"/>
        <v/>
      </c>
      <c r="AAC137" s="3" t="str">
        <f t="shared" si="888"/>
        <v/>
      </c>
      <c r="AAH137" s="3" t="str">
        <f t="shared" si="889"/>
        <v/>
      </c>
      <c r="AAM137" s="3" t="str">
        <f t="shared" si="890"/>
        <v/>
      </c>
      <c r="AAR137" s="3" t="str">
        <f t="shared" si="891"/>
        <v/>
      </c>
      <c r="AAW137" s="3" t="str">
        <f t="shared" si="892"/>
        <v/>
      </c>
      <c r="ABB137" s="3" t="str">
        <f t="shared" si="893"/>
        <v/>
      </c>
      <c r="ABG137" s="3" t="str">
        <f t="shared" si="894"/>
        <v/>
      </c>
      <c r="ABL137" s="3" t="str">
        <f t="shared" si="895"/>
        <v/>
      </c>
      <c r="ABQ137" s="3" t="str">
        <f t="shared" si="896"/>
        <v/>
      </c>
      <c r="ABV137" s="3" t="str">
        <f t="shared" si="897"/>
        <v/>
      </c>
      <c r="ACA137" s="3" t="str">
        <f t="shared" si="898"/>
        <v/>
      </c>
      <c r="ACF137" s="3" t="str">
        <f t="shared" si="899"/>
        <v/>
      </c>
      <c r="ACK137" s="3" t="str">
        <f t="shared" si="900"/>
        <v/>
      </c>
      <c r="ACP137" s="3" t="str">
        <f t="shared" si="901"/>
        <v/>
      </c>
      <c r="ACU137" s="3" t="str">
        <f t="shared" si="902"/>
        <v/>
      </c>
      <c r="ACZ137" s="3" t="str">
        <f t="shared" si="903"/>
        <v/>
      </c>
      <c r="ADE137" s="3" t="str">
        <f t="shared" si="904"/>
        <v/>
      </c>
      <c r="ADJ137" s="3" t="str">
        <f t="shared" si="905"/>
        <v/>
      </c>
      <c r="ADO137" s="3" t="str">
        <f t="shared" si="906"/>
        <v/>
      </c>
      <c r="ADT137" s="3" t="str">
        <f t="shared" si="907"/>
        <v/>
      </c>
      <c r="ADY137" s="3" t="str">
        <f t="shared" si="908"/>
        <v/>
      </c>
      <c r="AED137" s="3" t="str">
        <f t="shared" si="909"/>
        <v/>
      </c>
      <c r="AEI137" s="3" t="str">
        <f t="shared" si="910"/>
        <v/>
      </c>
      <c r="AEN137" s="3" t="str">
        <f t="shared" si="911"/>
        <v/>
      </c>
      <c r="AES137" s="3" t="str">
        <f t="shared" si="912"/>
        <v/>
      </c>
      <c r="AEX137" s="3" t="str">
        <f t="shared" si="913"/>
        <v/>
      </c>
      <c r="AFC137" s="3" t="str">
        <f t="shared" si="914"/>
        <v/>
      </c>
      <c r="AFH137" s="3" t="str">
        <f t="shared" si="915"/>
        <v/>
      </c>
      <c r="AFM137" s="3" t="str">
        <f t="shared" si="916"/>
        <v/>
      </c>
      <c r="AFR137" s="3" t="str">
        <f t="shared" si="917"/>
        <v/>
      </c>
      <c r="AFW137" s="3" t="str">
        <f t="shared" si="918"/>
        <v/>
      </c>
      <c r="AGB137" s="3" t="str">
        <f t="shared" si="919"/>
        <v/>
      </c>
      <c r="AGG137" s="3" t="str">
        <f t="shared" si="920"/>
        <v/>
      </c>
      <c r="AGL137" s="3" t="str">
        <f t="shared" si="921"/>
        <v/>
      </c>
      <c r="AGQ137" s="3" t="str">
        <f t="shared" si="922"/>
        <v/>
      </c>
      <c r="AGV137" s="3" t="str">
        <f t="shared" si="923"/>
        <v/>
      </c>
      <c r="AHA137" s="3" t="str">
        <f t="shared" si="924"/>
        <v/>
      </c>
      <c r="AHF137" s="3" t="str">
        <f t="shared" si="925"/>
        <v/>
      </c>
      <c r="AHK137" s="3" t="str">
        <f t="shared" si="926"/>
        <v/>
      </c>
      <c r="AHP137" s="3" t="str">
        <f t="shared" si="927"/>
        <v/>
      </c>
      <c r="AHU137" s="3" t="str">
        <f t="shared" si="928"/>
        <v/>
      </c>
      <c r="AHZ137" s="3" t="str">
        <f t="shared" si="929"/>
        <v/>
      </c>
      <c r="AIE137" s="3" t="str">
        <f t="shared" si="930"/>
        <v/>
      </c>
      <c r="AIJ137" s="3" t="str">
        <f t="shared" si="931"/>
        <v/>
      </c>
      <c r="AIO137" s="3" t="str">
        <f t="shared" si="932"/>
        <v/>
      </c>
      <c r="AIT137" s="3" t="str">
        <f t="shared" si="933"/>
        <v/>
      </c>
      <c r="AIY137" s="3" t="str">
        <f t="shared" si="934"/>
        <v/>
      </c>
      <c r="AJD137" s="3" t="str">
        <f t="shared" si="935"/>
        <v/>
      </c>
      <c r="AJI137" s="3" t="str">
        <f t="shared" si="936"/>
        <v/>
      </c>
      <c r="AJN137" s="3" t="str">
        <f t="shared" si="937"/>
        <v/>
      </c>
      <c r="AJS137" s="3" t="str">
        <f t="shared" si="938"/>
        <v/>
      </c>
      <c r="AJX137" s="3" t="str">
        <f t="shared" si="939"/>
        <v/>
      </c>
      <c r="AKC137" s="3" t="str">
        <f t="shared" si="940"/>
        <v/>
      </c>
      <c r="AKH137" s="3" t="str">
        <f t="shared" si="941"/>
        <v/>
      </c>
      <c r="AKM137" s="3" t="str">
        <f t="shared" si="942"/>
        <v/>
      </c>
      <c r="AKR137" s="3" t="str">
        <f t="shared" si="943"/>
        <v/>
      </c>
      <c r="AKW137" s="3" t="str">
        <f t="shared" si="944"/>
        <v/>
      </c>
      <c r="ALB137" s="3" t="str">
        <f t="shared" si="945"/>
        <v/>
      </c>
      <c r="ALG137" s="3" t="str">
        <f t="shared" si="946"/>
        <v/>
      </c>
      <c r="ALL137" s="3" t="str">
        <f t="shared" si="947"/>
        <v/>
      </c>
      <c r="ALQ137" s="3" t="str">
        <f t="shared" si="948"/>
        <v/>
      </c>
      <c r="ALV137" s="3" t="str">
        <f t="shared" si="949"/>
        <v/>
      </c>
      <c r="AMA137" s="3" t="str">
        <f t="shared" si="950"/>
        <v/>
      </c>
      <c r="AMF137" s="3" t="str">
        <f t="shared" si="951"/>
        <v/>
      </c>
      <c r="AMK137" s="3" t="str">
        <f t="shared" si="952"/>
        <v/>
      </c>
      <c r="AMP137" s="3" t="str">
        <f t="shared" si="953"/>
        <v/>
      </c>
      <c r="AMU137" s="3" t="str">
        <f t="shared" si="954"/>
        <v/>
      </c>
      <c r="AMZ137" s="3" t="str">
        <f t="shared" si="955"/>
        <v/>
      </c>
      <c r="ANB137" s="6"/>
      <c r="ANE137" s="3" t="str">
        <f t="shared" si="956"/>
        <v/>
      </c>
      <c r="ANJ137" s="3" t="str">
        <f t="shared" si="957"/>
        <v/>
      </c>
      <c r="ANO137" s="3" t="str">
        <f t="shared" si="958"/>
        <v/>
      </c>
      <c r="ANT137" s="3" t="str">
        <f t="shared" si="959"/>
        <v/>
      </c>
      <c r="ANY137" s="3" t="str">
        <f t="shared" si="960"/>
        <v/>
      </c>
      <c r="AOD137" s="3" t="str">
        <f t="shared" si="961"/>
        <v/>
      </c>
      <c r="AOI137" s="3" t="str">
        <f t="shared" si="962"/>
        <v/>
      </c>
      <c r="AON137" s="3" t="str">
        <f t="shared" si="963"/>
        <v/>
      </c>
      <c r="AOS137" s="3" t="str">
        <f t="shared" si="964"/>
        <v/>
      </c>
      <c r="AOX137" s="3" t="str">
        <f t="shared" si="965"/>
        <v/>
      </c>
      <c r="APC137" s="3" t="str">
        <f t="shared" si="966"/>
        <v/>
      </c>
      <c r="APH137" s="3" t="str">
        <f t="shared" si="967"/>
        <v/>
      </c>
      <c r="APM137" s="3" t="str">
        <f t="shared" si="968"/>
        <v/>
      </c>
      <c r="APR137" s="3" t="str">
        <f t="shared" si="969"/>
        <v/>
      </c>
      <c r="APW137" s="3" t="str">
        <f t="shared" si="970"/>
        <v/>
      </c>
      <c r="AQB137" s="3" t="str">
        <f t="shared" si="971"/>
        <v/>
      </c>
      <c r="AQG137" s="3" t="str">
        <f t="shared" si="972"/>
        <v/>
      </c>
      <c r="AQL137" s="3" t="str">
        <f t="shared" si="973"/>
        <v/>
      </c>
      <c r="AQQ137" s="3" t="str">
        <f t="shared" si="974"/>
        <v/>
      </c>
      <c r="AQV137" s="3" t="str">
        <f t="shared" si="975"/>
        <v/>
      </c>
      <c r="ARA137" s="3" t="str">
        <f t="shared" si="976"/>
        <v/>
      </c>
      <c r="ARF137" s="3" t="str">
        <f t="shared" si="977"/>
        <v/>
      </c>
      <c r="ARK137" s="3" t="str">
        <f t="shared" si="978"/>
        <v/>
      </c>
      <c r="ARP137" s="3" t="str">
        <f t="shared" si="979"/>
        <v/>
      </c>
      <c r="ARU137" s="3" t="str">
        <f t="shared" si="980"/>
        <v/>
      </c>
      <c r="ARZ137" s="3" t="str">
        <f t="shared" si="981"/>
        <v/>
      </c>
      <c r="ASE137" s="3" t="str">
        <f t="shared" si="982"/>
        <v/>
      </c>
      <c r="ASJ137" s="3" t="str">
        <f t="shared" si="983"/>
        <v/>
      </c>
      <c r="ASO137" s="3" t="str">
        <f t="shared" si="984"/>
        <v/>
      </c>
      <c r="AST137" s="3" t="str">
        <f t="shared" si="985"/>
        <v/>
      </c>
      <c r="ASY137" s="3" t="str">
        <f t="shared" si="986"/>
        <v/>
      </c>
      <c r="ATD137" s="3" t="str">
        <f t="shared" si="987"/>
        <v/>
      </c>
      <c r="ATI137" s="3" t="str">
        <f t="shared" si="988"/>
        <v/>
      </c>
      <c r="ATN137" s="3" t="str">
        <f t="shared" si="989"/>
        <v/>
      </c>
      <c r="ATS137" s="3" t="str">
        <f t="shared" si="990"/>
        <v/>
      </c>
      <c r="ATX137" s="3" t="str">
        <f t="shared" si="991"/>
        <v/>
      </c>
      <c r="ATZ137" s="6">
        <v>31226</v>
      </c>
      <c r="AUA137" s="1">
        <v>5.125</v>
      </c>
      <c r="AUB137" s="1">
        <v>700800</v>
      </c>
      <c r="AUC137" s="3">
        <f t="shared" si="992"/>
        <v>3591600</v>
      </c>
      <c r="AUH137" s="3" t="str">
        <f t="shared" si="993"/>
        <v/>
      </c>
      <c r="AUM137" s="3" t="str">
        <f t="shared" si="994"/>
        <v/>
      </c>
      <c r="AUR137" s="3" t="str">
        <f t="shared" si="995"/>
        <v/>
      </c>
      <c r="AUW137" s="3" t="str">
        <f t="shared" si="996"/>
        <v/>
      </c>
      <c r="AVB137" s="3" t="str">
        <f t="shared" si="997"/>
        <v/>
      </c>
      <c r="AVG137" s="3" t="str">
        <f t="shared" si="998"/>
        <v/>
      </c>
      <c r="AVL137" s="3" t="str">
        <f t="shared" si="999"/>
        <v/>
      </c>
      <c r="AVQ137" s="3" t="str">
        <f t="shared" si="1000"/>
        <v/>
      </c>
      <c r="AVV137" s="3" t="str">
        <f t="shared" si="1001"/>
        <v/>
      </c>
      <c r="AWA137" s="3" t="str">
        <f t="shared" si="1002"/>
        <v/>
      </c>
      <c r="AWF137" s="3" t="str">
        <f t="shared" si="1003"/>
        <v/>
      </c>
      <c r="AWK137" s="3" t="str">
        <f t="shared" si="1004"/>
        <v/>
      </c>
      <c r="AWP137" s="3" t="str">
        <f t="shared" si="1005"/>
        <v/>
      </c>
      <c r="AWU137" s="3" t="str">
        <f t="shared" si="1006"/>
        <v/>
      </c>
      <c r="AWZ137" s="3" t="str">
        <f t="shared" si="1007"/>
        <v/>
      </c>
      <c r="AXE137" s="3" t="str">
        <f t="shared" si="1008"/>
        <v/>
      </c>
      <c r="AXJ137" s="3" t="str">
        <f t="shared" si="1009"/>
        <v/>
      </c>
      <c r="AXO137" s="3" t="str">
        <f t="shared" si="1010"/>
        <v/>
      </c>
      <c r="AXT137" s="3" t="str">
        <f t="shared" si="1011"/>
        <v/>
      </c>
      <c r="AXY137" s="3" t="str">
        <f t="shared" si="1012"/>
        <v/>
      </c>
      <c r="AYD137" s="3" t="str">
        <f t="shared" si="1013"/>
        <v/>
      </c>
      <c r="AYI137" s="3" t="str">
        <f t="shared" si="1014"/>
        <v/>
      </c>
      <c r="AYN137" s="3" t="str">
        <f t="shared" si="1015"/>
        <v/>
      </c>
      <c r="AYP137" s="6">
        <v>31226</v>
      </c>
      <c r="AYQ137" s="1">
        <v>5.7187999999999999</v>
      </c>
      <c r="AYR137" s="1">
        <v>1339200</v>
      </c>
      <c r="AYS137" s="3">
        <f t="shared" si="1016"/>
        <v>7658616.96</v>
      </c>
      <c r="AYX137" s="3" t="str">
        <f t="shared" si="1017"/>
        <v/>
      </c>
      <c r="AZC137" s="3" t="str">
        <f t="shared" si="1018"/>
        <v/>
      </c>
      <c r="AZH137" s="3" t="str">
        <f t="shared" si="1019"/>
        <v/>
      </c>
      <c r="AZM137" s="3" t="str">
        <f t="shared" si="1020"/>
        <v/>
      </c>
      <c r="AZR137" s="3" t="str">
        <f t="shared" si="1021"/>
        <v/>
      </c>
      <c r="AZW137" s="3" t="str">
        <f t="shared" si="1022"/>
        <v/>
      </c>
      <c r="BAB137" s="3" t="str">
        <f t="shared" si="1023"/>
        <v/>
      </c>
      <c r="BAG137" s="3" t="str">
        <f t="shared" si="1024"/>
        <v/>
      </c>
      <c r="BAL137" s="3" t="str">
        <f t="shared" si="1025"/>
        <v/>
      </c>
      <c r="BAQ137" s="3" t="str">
        <f t="shared" si="1026"/>
        <v/>
      </c>
      <c r="BAV137" s="3" t="str">
        <f t="shared" si="1027"/>
        <v/>
      </c>
      <c r="BBA137" s="3" t="str">
        <f t="shared" si="1028"/>
        <v/>
      </c>
      <c r="BBF137" s="3" t="str">
        <f t="shared" si="1029"/>
        <v/>
      </c>
      <c r="BBK137" s="3" t="str">
        <f t="shared" si="1030"/>
        <v/>
      </c>
      <c r="BBP137" s="3" t="str">
        <f t="shared" si="1031"/>
        <v/>
      </c>
      <c r="BBU137" s="3" t="str">
        <f t="shared" si="1032"/>
        <v/>
      </c>
      <c r="BBZ137" s="3" t="str">
        <f t="shared" si="1033"/>
        <v/>
      </c>
      <c r="BCE137" s="3" t="str">
        <f t="shared" si="1034"/>
        <v/>
      </c>
      <c r="BCJ137" s="3" t="str">
        <f t="shared" si="1035"/>
        <v/>
      </c>
      <c r="BCO137" s="3" t="str">
        <f t="shared" si="1036"/>
        <v/>
      </c>
      <c r="BCT137" s="3" t="str">
        <f t="shared" si="1037"/>
        <v/>
      </c>
      <c r="BCY137" s="3" t="str">
        <f t="shared" si="1038"/>
        <v/>
      </c>
      <c r="BDD137" s="3" t="str">
        <f t="shared" si="1039"/>
        <v/>
      </c>
      <c r="BDI137" s="3" t="str">
        <f t="shared" si="1040"/>
        <v/>
      </c>
      <c r="BDN137" s="3" t="str">
        <f t="shared" si="1041"/>
        <v/>
      </c>
      <c r="BDS137" s="3" t="str">
        <f t="shared" si="1042"/>
        <v/>
      </c>
      <c r="BDX137" s="3" t="str">
        <f t="shared" si="1043"/>
        <v/>
      </c>
      <c r="BDZ137" s="6">
        <v>31226</v>
      </c>
      <c r="BEA137" s="1">
        <v>3.6667000000000001</v>
      </c>
      <c r="BEB137" s="1">
        <v>6751500</v>
      </c>
      <c r="BEC137" s="3">
        <f t="shared" si="1044"/>
        <v>24755725.050000001</v>
      </c>
      <c r="BEH137" s="3" t="str">
        <f t="shared" si="1045"/>
        <v/>
      </c>
      <c r="BEM137" s="3" t="str">
        <f t="shared" si="1046"/>
        <v/>
      </c>
      <c r="BER137" s="3" t="str">
        <f t="shared" si="1047"/>
        <v/>
      </c>
      <c r="BET137" s="6">
        <v>31226</v>
      </c>
      <c r="BEU137" s="1">
        <v>0.55969999999999998</v>
      </c>
      <c r="BEV137" s="1">
        <v>4480313</v>
      </c>
      <c r="BEW137" s="3">
        <f t="shared" si="1048"/>
        <v>2507631.1861</v>
      </c>
      <c r="BFB137" s="3" t="str">
        <f t="shared" si="1049"/>
        <v/>
      </c>
      <c r="BFG137" s="3" t="str">
        <f t="shared" si="1050"/>
        <v/>
      </c>
      <c r="BFL137" s="3" t="str">
        <f t="shared" si="1051"/>
        <v/>
      </c>
      <c r="BFQ137" s="3" t="str">
        <f t="shared" si="1052"/>
        <v/>
      </c>
      <c r="BFV137" s="3" t="str">
        <f t="shared" si="1053"/>
        <v/>
      </c>
      <c r="BGA137" s="3" t="str">
        <f t="shared" si="1054"/>
        <v/>
      </c>
      <c r="BGF137" s="3" t="str">
        <f t="shared" si="1055"/>
        <v/>
      </c>
      <c r="BGK137" s="3" t="str">
        <f t="shared" si="1056"/>
        <v/>
      </c>
      <c r="BGM137" s="6">
        <v>31226</v>
      </c>
      <c r="BGN137" s="1">
        <v>8.5</v>
      </c>
      <c r="BGO137" s="1">
        <v>6264400</v>
      </c>
      <c r="BGP137" s="3">
        <f t="shared" si="1057"/>
        <v>53247400</v>
      </c>
      <c r="BGR137" s="6">
        <v>31226</v>
      </c>
      <c r="BGS137" s="1">
        <v>0.4965</v>
      </c>
      <c r="BGT137" s="1">
        <v>8798400</v>
      </c>
      <c r="BGU137" s="3">
        <f t="shared" si="1058"/>
        <v>4368405.5999999996</v>
      </c>
      <c r="BGZ137" s="3" t="str">
        <f t="shared" si="1059"/>
        <v/>
      </c>
      <c r="BHE137" s="3" t="str">
        <f t="shared" si="1060"/>
        <v/>
      </c>
      <c r="BHJ137" s="3" t="str">
        <f t="shared" si="1061"/>
        <v/>
      </c>
      <c r="BHO137" s="3" t="str">
        <f t="shared" si="1062"/>
        <v/>
      </c>
      <c r="BHQ137" s="6">
        <v>31226</v>
      </c>
      <c r="BHR137" s="1">
        <v>1.4842</v>
      </c>
      <c r="BHS137" s="1">
        <v>60239200</v>
      </c>
      <c r="BHT137" s="3">
        <f t="shared" si="1063"/>
        <v>89407020.640000001</v>
      </c>
      <c r="BHY137" s="3" t="str">
        <f t="shared" si="1064"/>
        <v/>
      </c>
      <c r="BID137" s="3" t="str">
        <f t="shared" si="1065"/>
        <v/>
      </c>
      <c r="BII137" s="3" t="str">
        <f t="shared" si="1066"/>
        <v/>
      </c>
      <c r="BIN137" s="3" t="str">
        <f t="shared" si="1067"/>
        <v/>
      </c>
      <c r="BIP137" s="6">
        <v>31226</v>
      </c>
      <c r="BIQ137" s="1">
        <v>0.27550000000000002</v>
      </c>
      <c r="BIR137" s="1">
        <v>174927600</v>
      </c>
      <c r="BIS137" s="3">
        <f t="shared" si="1068"/>
        <v>48192553.800000004</v>
      </c>
      <c r="BIX137" s="3" t="str">
        <f t="shared" si="1069"/>
        <v/>
      </c>
      <c r="BJC137" s="3" t="str">
        <f t="shared" si="1070"/>
        <v/>
      </c>
      <c r="BJH137" s="3" t="str">
        <f t="shared" si="1071"/>
        <v/>
      </c>
      <c r="BJM137" s="3" t="str">
        <f t="shared" si="1072"/>
        <v/>
      </c>
      <c r="BJR137" s="3" t="str">
        <f t="shared" si="1073"/>
        <v/>
      </c>
      <c r="BJT137" s="6">
        <v>31226</v>
      </c>
      <c r="BJU137" s="1">
        <v>13</v>
      </c>
      <c r="BJV137" s="1">
        <v>55380600</v>
      </c>
      <c r="BJW137" s="3">
        <f t="shared" si="1074"/>
        <v>719947800</v>
      </c>
      <c r="BKB137" s="3" t="str">
        <f t="shared" si="1075"/>
        <v/>
      </c>
      <c r="BKG137" s="3" t="str">
        <f t="shared" si="1076"/>
        <v/>
      </c>
      <c r="BKL137" s="3" t="str">
        <f t="shared" si="1077"/>
        <v/>
      </c>
      <c r="BKQ137" s="3" t="str">
        <f t="shared" si="1078"/>
        <v/>
      </c>
      <c r="BKV137" s="3" t="str">
        <f t="shared" si="1079"/>
        <v/>
      </c>
      <c r="BKX137" s="6">
        <v>31226</v>
      </c>
      <c r="BKY137" s="1">
        <v>4.7030000000000003</v>
      </c>
      <c r="BKZ137" s="1">
        <v>24324800</v>
      </c>
      <c r="BLA137" s="3">
        <f t="shared" si="1080"/>
        <v>114399534.40000001</v>
      </c>
      <c r="BLC137" s="6">
        <v>31226</v>
      </c>
      <c r="BLD137" s="1">
        <v>4.6875</v>
      </c>
      <c r="BLE137" s="1">
        <v>24579200</v>
      </c>
      <c r="BLF137" s="3">
        <f t="shared" si="1081"/>
        <v>115215000</v>
      </c>
      <c r="BLK137" s="3" t="str">
        <f t="shared" si="1082"/>
        <v/>
      </c>
      <c r="BLP137" s="3" t="str">
        <f t="shared" si="1083"/>
        <v/>
      </c>
      <c r="BLU137" s="3" t="str">
        <f t="shared" si="1084"/>
        <v/>
      </c>
      <c r="BLZ137" s="3" t="str">
        <f t="shared" si="1085"/>
        <v/>
      </c>
      <c r="BME137" s="3" t="str">
        <f t="shared" si="1086"/>
        <v/>
      </c>
      <c r="BMJ137" s="3" t="str">
        <f t="shared" si="1087"/>
        <v/>
      </c>
      <c r="BML137" s="6">
        <v>31226</v>
      </c>
      <c r="BMM137" s="1">
        <v>0.35189999999999999</v>
      </c>
      <c r="BMN137" s="1">
        <v>96764625</v>
      </c>
      <c r="BMO137" s="3">
        <f t="shared" si="1088"/>
        <v>34051471.537500001</v>
      </c>
      <c r="BMQ137" s="6">
        <v>31226</v>
      </c>
      <c r="BMR137" s="1">
        <v>6.8125</v>
      </c>
      <c r="BMS137" s="1">
        <v>13400800</v>
      </c>
      <c r="BMT137" s="3">
        <f t="shared" si="1089"/>
        <v>91292950</v>
      </c>
      <c r="BMY137" s="3" t="str">
        <f t="shared" si="1090"/>
        <v/>
      </c>
      <c r="BND137" s="3" t="str">
        <f t="shared" si="1091"/>
        <v/>
      </c>
      <c r="BNF137" s="6">
        <v>31226</v>
      </c>
      <c r="BNG137" s="1">
        <v>19.625</v>
      </c>
      <c r="BNH137" s="1">
        <v>22479200</v>
      </c>
      <c r="BNI137" s="3">
        <f t="shared" si="1092"/>
        <v>441154300</v>
      </c>
      <c r="BNN137" s="3" t="str">
        <f t="shared" si="1093"/>
        <v/>
      </c>
      <c r="BNP137" s="6">
        <v>31226</v>
      </c>
      <c r="BNQ137" s="1">
        <v>2.1111</v>
      </c>
      <c r="BNR137" s="1">
        <v>6009750</v>
      </c>
      <c r="BNS137" s="3">
        <f t="shared" si="1094"/>
        <v>12687183.225</v>
      </c>
      <c r="BNX137" s="3" t="str">
        <f t="shared" si="1095"/>
        <v/>
      </c>
      <c r="BOC137" s="3" t="str">
        <f t="shared" si="1096"/>
        <v/>
      </c>
      <c r="BOH137" s="3" t="str">
        <f t="shared" si="1097"/>
        <v/>
      </c>
      <c r="BOJ137" s="6">
        <v>31226</v>
      </c>
      <c r="BOK137" s="1">
        <v>1.5501</v>
      </c>
      <c r="BOL137" s="1">
        <v>328267200</v>
      </c>
      <c r="BOM137" s="3">
        <f t="shared" si="1098"/>
        <v>508846986.72000003</v>
      </c>
      <c r="BOR137" s="3" t="str">
        <f t="shared" si="1099"/>
        <v/>
      </c>
      <c r="BOW137" s="3" t="str">
        <f t="shared" si="1100"/>
        <v/>
      </c>
      <c r="BPB137" s="3" t="str">
        <f t="shared" si="1101"/>
        <v/>
      </c>
      <c r="BPG137" s="3" t="str">
        <f t="shared" si="1102"/>
        <v/>
      </c>
      <c r="BPL137" s="3" t="str">
        <f t="shared" si="1103"/>
        <v/>
      </c>
      <c r="BPQ137" s="3" t="str">
        <f t="shared" si="1104"/>
        <v/>
      </c>
      <c r="BPS137" s="6">
        <v>31226</v>
      </c>
      <c r="BPT137" s="1">
        <v>0.1641</v>
      </c>
      <c r="BPU137" s="1">
        <v>426803200</v>
      </c>
      <c r="BPV137" s="3">
        <f t="shared" si="1105"/>
        <v>70038405.120000005</v>
      </c>
      <c r="BQA137" s="3" t="str">
        <f t="shared" si="1106"/>
        <v/>
      </c>
      <c r="BQF137" s="3" t="str">
        <f t="shared" si="1107"/>
        <v/>
      </c>
      <c r="BQK137" s="3" t="str">
        <f t="shared" si="1108"/>
        <v/>
      </c>
      <c r="BQP137" s="3" t="str">
        <f t="shared" si="1109"/>
        <v/>
      </c>
      <c r="BQU137" s="3" t="str">
        <f t="shared" si="1110"/>
        <v/>
      </c>
      <c r="BQZ137" s="3" t="str">
        <f t="shared" si="1111"/>
        <v/>
      </c>
      <c r="BRE137" s="3" t="str">
        <f t="shared" si="1112"/>
        <v/>
      </c>
      <c r="BRJ137" s="3" t="str">
        <f t="shared" si="1113"/>
        <v/>
      </c>
      <c r="BRL137" s="6">
        <v>31226</v>
      </c>
      <c r="BRM137" s="1">
        <v>0.54169999999999996</v>
      </c>
      <c r="BRN137" s="1">
        <v>1848120000</v>
      </c>
      <c r="BRO137" s="3">
        <f t="shared" si="1114"/>
        <v>1001126603.9999999</v>
      </c>
      <c r="BRT137" s="3" t="str">
        <f t="shared" si="1115"/>
        <v/>
      </c>
      <c r="BRV137" s="6">
        <v>31226</v>
      </c>
      <c r="BRW137" s="1">
        <v>9.3437999999999999</v>
      </c>
      <c r="BRX137" s="1">
        <v>98598800</v>
      </c>
      <c r="BRY137" s="3">
        <f t="shared" si="1116"/>
        <v>921287467.43999994</v>
      </c>
      <c r="BSD137" s="3" t="str">
        <f t="shared" si="1117"/>
        <v/>
      </c>
      <c r="BSF137" s="6">
        <v>31226</v>
      </c>
      <c r="BSG137" s="1">
        <v>1.1354</v>
      </c>
      <c r="BSH137" s="1">
        <v>111832800</v>
      </c>
      <c r="BSI137" s="3">
        <f t="shared" si="1118"/>
        <v>126974961.11999999</v>
      </c>
      <c r="BSN137" s="3" t="str">
        <f t="shared" si="1119"/>
        <v/>
      </c>
      <c r="BSS137" s="3" t="str">
        <f t="shared" si="1120"/>
        <v/>
      </c>
      <c r="BSU137" s="6">
        <v>31226</v>
      </c>
      <c r="BSV137" s="1">
        <v>0.32140000000000002</v>
      </c>
      <c r="BSW137" s="1">
        <v>3329636800</v>
      </c>
      <c r="BSX137" s="3">
        <f t="shared" si="1121"/>
        <v>1070145267.5200001</v>
      </c>
    </row>
    <row r="138" spans="5:1020 1025:1870" x14ac:dyDescent="0.2">
      <c r="E138" s="3" t="str">
        <f t="shared" si="748"/>
        <v/>
      </c>
      <c r="J138" s="3" t="str">
        <f t="shared" si="749"/>
        <v/>
      </c>
      <c r="O138" s="3" t="str">
        <f t="shared" si="750"/>
        <v/>
      </c>
      <c r="T138" s="3" t="str">
        <f t="shared" si="751"/>
        <v/>
      </c>
      <c r="Y138" s="3" t="str">
        <f t="shared" si="752"/>
        <v/>
      </c>
      <c r="AD138" s="3" t="str">
        <f t="shared" si="753"/>
        <v/>
      </c>
      <c r="AI138" s="3" t="str">
        <f t="shared" si="754"/>
        <v/>
      </c>
      <c r="AN138" s="3" t="str">
        <f t="shared" si="755"/>
        <v/>
      </c>
      <c r="AS138" s="3" t="str">
        <f t="shared" si="756"/>
        <v/>
      </c>
      <c r="AX138" s="3" t="str">
        <f t="shared" si="757"/>
        <v/>
      </c>
      <c r="BC138" s="3" t="str">
        <f t="shared" si="758"/>
        <v/>
      </c>
      <c r="BH138" s="3" t="str">
        <f t="shared" si="759"/>
        <v/>
      </c>
      <c r="BM138" s="3" t="str">
        <f t="shared" si="760"/>
        <v/>
      </c>
      <c r="BR138" s="3" t="str">
        <f t="shared" si="761"/>
        <v/>
      </c>
      <c r="BW138" s="3" t="str">
        <f t="shared" si="762"/>
        <v/>
      </c>
      <c r="CB138" s="3" t="str">
        <f t="shared" si="763"/>
        <v/>
      </c>
      <c r="CG138" s="3" t="str">
        <f t="shared" si="764"/>
        <v/>
      </c>
      <c r="CL138" s="3" t="str">
        <f t="shared" si="765"/>
        <v/>
      </c>
      <c r="CQ138" s="3" t="str">
        <f t="shared" si="766"/>
        <v/>
      </c>
      <c r="CV138" s="3" t="str">
        <f t="shared" si="767"/>
        <v/>
      </c>
      <c r="DA138" s="3" t="str">
        <f t="shared" si="768"/>
        <v/>
      </c>
      <c r="DF138" s="3" t="str">
        <f t="shared" si="769"/>
        <v/>
      </c>
      <c r="DK138" s="3" t="str">
        <f t="shared" si="770"/>
        <v/>
      </c>
      <c r="DP138" s="3" t="str">
        <f t="shared" si="771"/>
        <v/>
      </c>
      <c r="DU138" s="3" t="str">
        <f t="shared" si="772"/>
        <v/>
      </c>
      <c r="DZ138" s="3" t="str">
        <f t="shared" si="773"/>
        <v/>
      </c>
      <c r="EE138" s="3" t="str">
        <f t="shared" si="774"/>
        <v/>
      </c>
      <c r="EJ138" s="3" t="str">
        <f t="shared" si="775"/>
        <v/>
      </c>
      <c r="EO138" s="3" t="str">
        <f t="shared" si="776"/>
        <v/>
      </c>
      <c r="ET138" s="3" t="str">
        <f t="shared" si="777"/>
        <v/>
      </c>
      <c r="EY138" s="3" t="str">
        <f t="shared" si="778"/>
        <v/>
      </c>
      <c r="FD138" s="3" t="str">
        <f t="shared" si="779"/>
        <v/>
      </c>
      <c r="FI138" s="3" t="str">
        <f t="shared" si="780"/>
        <v/>
      </c>
      <c r="FN138" s="3" t="str">
        <f t="shared" si="781"/>
        <v/>
      </c>
      <c r="FS138" s="3" t="str">
        <f t="shared" si="782"/>
        <v/>
      </c>
      <c r="FX138" s="3" t="str">
        <f t="shared" si="783"/>
        <v/>
      </c>
      <c r="GC138" s="3" t="str">
        <f t="shared" si="784"/>
        <v/>
      </c>
      <c r="GH138" s="3" t="str">
        <f t="shared" si="785"/>
        <v/>
      </c>
      <c r="GM138" s="3" t="str">
        <f t="shared" si="786"/>
        <v/>
      </c>
      <c r="GR138" s="3" t="str">
        <f t="shared" si="787"/>
        <v/>
      </c>
      <c r="GW138" s="3" t="str">
        <f t="shared" si="788"/>
        <v/>
      </c>
      <c r="HB138" s="3" t="str">
        <f t="shared" si="789"/>
        <v/>
      </c>
      <c r="HG138" s="3" t="str">
        <f t="shared" si="790"/>
        <v/>
      </c>
      <c r="HL138" s="3" t="str">
        <f t="shared" si="791"/>
        <v/>
      </c>
      <c r="HQ138" s="3" t="str">
        <f t="shared" si="792"/>
        <v/>
      </c>
      <c r="HV138" s="3" t="str">
        <f t="shared" si="793"/>
        <v/>
      </c>
      <c r="IA138" s="3" t="str">
        <f t="shared" si="794"/>
        <v/>
      </c>
      <c r="IF138" s="3" t="str">
        <f t="shared" si="795"/>
        <v/>
      </c>
      <c r="IK138" s="3" t="str">
        <f t="shared" si="796"/>
        <v/>
      </c>
      <c r="IP138" s="3" t="str">
        <f t="shared" si="797"/>
        <v/>
      </c>
      <c r="IU138" s="3" t="str">
        <f t="shared" si="798"/>
        <v/>
      </c>
      <c r="IZ138" s="3" t="str">
        <f t="shared" si="799"/>
        <v/>
      </c>
      <c r="JE138" s="3" t="str">
        <f t="shared" si="800"/>
        <v/>
      </c>
      <c r="JJ138" s="3" t="str">
        <f t="shared" si="801"/>
        <v/>
      </c>
      <c r="JO138" s="3" t="str">
        <f t="shared" si="802"/>
        <v/>
      </c>
      <c r="JT138" s="3" t="str">
        <f t="shared" si="803"/>
        <v/>
      </c>
      <c r="JY138" s="3" t="str">
        <f t="shared" si="804"/>
        <v/>
      </c>
      <c r="KD138" s="3" t="str">
        <f t="shared" si="805"/>
        <v/>
      </c>
      <c r="KI138" s="3" t="str">
        <f t="shared" si="806"/>
        <v/>
      </c>
      <c r="KN138" s="3" t="str">
        <f t="shared" si="807"/>
        <v/>
      </c>
      <c r="KS138" s="3" t="str">
        <f t="shared" si="808"/>
        <v/>
      </c>
      <c r="KX138" s="3" t="str">
        <f t="shared" si="809"/>
        <v/>
      </c>
      <c r="LC138" s="3" t="str">
        <f t="shared" si="810"/>
        <v/>
      </c>
      <c r="LH138" s="3" t="str">
        <f t="shared" si="811"/>
        <v/>
      </c>
      <c r="LM138" s="3" t="str">
        <f t="shared" si="812"/>
        <v/>
      </c>
      <c r="LR138" s="3" t="str">
        <f t="shared" si="813"/>
        <v/>
      </c>
      <c r="LW138" s="3" t="str">
        <f t="shared" si="814"/>
        <v/>
      </c>
      <c r="MB138" s="3" t="str">
        <f t="shared" si="815"/>
        <v/>
      </c>
      <c r="MG138" s="3" t="str">
        <f t="shared" si="816"/>
        <v/>
      </c>
      <c r="ML138" s="3" t="str">
        <f t="shared" si="817"/>
        <v/>
      </c>
      <c r="MQ138" s="3" t="str">
        <f t="shared" si="818"/>
        <v/>
      </c>
      <c r="MV138" s="3" t="str">
        <f t="shared" si="819"/>
        <v/>
      </c>
      <c r="NA138" s="3" t="str">
        <f t="shared" si="820"/>
        <v/>
      </c>
      <c r="NF138" s="3" t="str">
        <f t="shared" si="821"/>
        <v/>
      </c>
      <c r="NK138" s="3" t="str">
        <f t="shared" si="822"/>
        <v/>
      </c>
      <c r="NP138" s="3" t="str">
        <f t="shared" si="823"/>
        <v/>
      </c>
      <c r="NU138" s="3" t="str">
        <f t="shared" si="824"/>
        <v/>
      </c>
      <c r="NZ138" s="3" t="str">
        <f t="shared" si="825"/>
        <v/>
      </c>
      <c r="OB138" s="6">
        <v>31135</v>
      </c>
      <c r="OC138" s="1">
        <v>19.5</v>
      </c>
      <c r="OD138" s="1">
        <v>769000</v>
      </c>
      <c r="OE138" s="3">
        <f t="shared" si="826"/>
        <v>14995500</v>
      </c>
      <c r="OJ138" s="3" t="str">
        <f t="shared" si="827"/>
        <v/>
      </c>
      <c r="OO138" s="3" t="str">
        <f t="shared" si="828"/>
        <v/>
      </c>
      <c r="OT138" s="3" t="str">
        <f t="shared" si="829"/>
        <v/>
      </c>
      <c r="OY138" s="3" t="str">
        <f t="shared" si="830"/>
        <v/>
      </c>
      <c r="PD138" s="3" t="str">
        <f t="shared" si="831"/>
        <v/>
      </c>
      <c r="PI138" s="3" t="str">
        <f t="shared" si="832"/>
        <v/>
      </c>
      <c r="PN138" s="3" t="str">
        <f t="shared" si="833"/>
        <v/>
      </c>
      <c r="PS138" s="3" t="str">
        <f t="shared" si="834"/>
        <v/>
      </c>
      <c r="PX138" s="3" t="str">
        <f t="shared" si="835"/>
        <v/>
      </c>
      <c r="QC138" s="3" t="str">
        <f t="shared" si="836"/>
        <v/>
      </c>
      <c r="QE138" s="6"/>
      <c r="QH138" s="3" t="str">
        <f t="shared" si="837"/>
        <v/>
      </c>
      <c r="QM138" s="3" t="str">
        <f t="shared" si="838"/>
        <v/>
      </c>
      <c r="QR138" s="3" t="str">
        <f t="shared" si="839"/>
        <v/>
      </c>
      <c r="QW138" s="3" t="str">
        <f t="shared" si="840"/>
        <v/>
      </c>
      <c r="RB138" s="3" t="str">
        <f t="shared" si="841"/>
        <v/>
      </c>
      <c r="RG138" s="3" t="str">
        <f t="shared" si="842"/>
        <v/>
      </c>
      <c r="RL138" s="3" t="str">
        <f t="shared" si="843"/>
        <v/>
      </c>
      <c r="RQ138" s="3" t="str">
        <f t="shared" si="844"/>
        <v/>
      </c>
      <c r="RV138" s="3" t="str">
        <f t="shared" si="845"/>
        <v/>
      </c>
      <c r="SA138" s="3" t="str">
        <f t="shared" si="846"/>
        <v/>
      </c>
      <c r="SF138" s="3" t="str">
        <f t="shared" si="847"/>
        <v/>
      </c>
      <c r="SK138" s="3" t="str">
        <f t="shared" si="848"/>
        <v/>
      </c>
      <c r="SP138" s="3" t="str">
        <f t="shared" si="849"/>
        <v/>
      </c>
      <c r="SU138" s="3" t="str">
        <f t="shared" si="850"/>
        <v/>
      </c>
      <c r="SZ138" s="3" t="str">
        <f t="shared" si="851"/>
        <v/>
      </c>
      <c r="TE138" s="3" t="str">
        <f t="shared" si="852"/>
        <v/>
      </c>
      <c r="TJ138" s="3" t="str">
        <f t="shared" si="853"/>
        <v/>
      </c>
      <c r="TO138" s="3" t="str">
        <f t="shared" si="854"/>
        <v/>
      </c>
      <c r="TT138" s="3" t="str">
        <f t="shared" si="855"/>
        <v/>
      </c>
      <c r="TY138" s="3" t="str">
        <f t="shared" si="856"/>
        <v/>
      </c>
      <c r="UD138" s="3" t="str">
        <f t="shared" si="857"/>
        <v/>
      </c>
      <c r="UI138" s="3" t="str">
        <f t="shared" si="858"/>
        <v/>
      </c>
      <c r="UN138" s="3" t="str">
        <f t="shared" si="859"/>
        <v/>
      </c>
      <c r="US138" s="3" t="str">
        <f t="shared" si="860"/>
        <v/>
      </c>
      <c r="UX138" s="3" t="str">
        <f t="shared" si="861"/>
        <v/>
      </c>
      <c r="VC138" s="3" t="str">
        <f t="shared" si="862"/>
        <v/>
      </c>
      <c r="VH138" s="3" t="str">
        <f t="shared" si="863"/>
        <v/>
      </c>
      <c r="VM138" s="3" t="str">
        <f t="shared" si="864"/>
        <v/>
      </c>
      <c r="VO138" s="6"/>
      <c r="VR138" s="3" t="str">
        <f t="shared" si="865"/>
        <v/>
      </c>
      <c r="VW138" s="3" t="str">
        <f t="shared" si="866"/>
        <v/>
      </c>
      <c r="WB138" s="3" t="str">
        <f t="shared" si="867"/>
        <v/>
      </c>
      <c r="WG138" s="3" t="str">
        <f t="shared" si="868"/>
        <v/>
      </c>
      <c r="WL138" s="3" t="str">
        <f t="shared" si="869"/>
        <v/>
      </c>
      <c r="WQ138" s="3" t="str">
        <f t="shared" si="870"/>
        <v/>
      </c>
      <c r="WV138" s="3" t="str">
        <f t="shared" si="871"/>
        <v/>
      </c>
      <c r="XA138" s="3" t="str">
        <f t="shared" si="872"/>
        <v/>
      </c>
      <c r="XF138" s="3" t="str">
        <f t="shared" si="873"/>
        <v/>
      </c>
      <c r="XK138" s="3" t="str">
        <f t="shared" si="874"/>
        <v/>
      </c>
      <c r="XP138" s="3" t="str">
        <f t="shared" si="875"/>
        <v/>
      </c>
      <c r="XU138" s="3" t="str">
        <f t="shared" si="876"/>
        <v/>
      </c>
      <c r="XZ138" s="3" t="str">
        <f t="shared" si="877"/>
        <v/>
      </c>
      <c r="YE138" s="3" t="str">
        <f t="shared" si="878"/>
        <v/>
      </c>
      <c r="YJ138" s="3" t="str">
        <f t="shared" si="879"/>
        <v/>
      </c>
      <c r="YO138" s="3" t="str">
        <f t="shared" si="880"/>
        <v/>
      </c>
      <c r="YT138" s="3" t="str">
        <f t="shared" si="881"/>
        <v/>
      </c>
      <c r="YY138" s="3" t="str">
        <f t="shared" si="882"/>
        <v/>
      </c>
      <c r="ZD138" s="3" t="str">
        <f t="shared" si="883"/>
        <v/>
      </c>
      <c r="ZI138" s="3" t="str">
        <f t="shared" si="884"/>
        <v/>
      </c>
      <c r="ZN138" s="3" t="str">
        <f t="shared" si="885"/>
        <v/>
      </c>
      <c r="ZS138" s="3" t="str">
        <f t="shared" si="886"/>
        <v/>
      </c>
      <c r="ZX138" s="3" t="str">
        <f t="shared" si="887"/>
        <v/>
      </c>
      <c r="AAC138" s="3" t="str">
        <f t="shared" si="888"/>
        <v/>
      </c>
      <c r="AAH138" s="3" t="str">
        <f t="shared" si="889"/>
        <v/>
      </c>
      <c r="AAM138" s="3" t="str">
        <f t="shared" si="890"/>
        <v/>
      </c>
      <c r="AAR138" s="3" t="str">
        <f t="shared" si="891"/>
        <v/>
      </c>
      <c r="AAW138" s="3" t="str">
        <f t="shared" si="892"/>
        <v/>
      </c>
      <c r="ABB138" s="3" t="str">
        <f t="shared" si="893"/>
        <v/>
      </c>
      <c r="ABG138" s="3" t="str">
        <f t="shared" si="894"/>
        <v/>
      </c>
      <c r="ABL138" s="3" t="str">
        <f t="shared" si="895"/>
        <v/>
      </c>
      <c r="ABQ138" s="3" t="str">
        <f t="shared" si="896"/>
        <v/>
      </c>
      <c r="ABV138" s="3" t="str">
        <f t="shared" si="897"/>
        <v/>
      </c>
      <c r="ACA138" s="3" t="str">
        <f t="shared" si="898"/>
        <v/>
      </c>
      <c r="ACF138" s="3" t="str">
        <f t="shared" si="899"/>
        <v/>
      </c>
      <c r="ACK138" s="3" t="str">
        <f t="shared" si="900"/>
        <v/>
      </c>
      <c r="ACP138" s="3" t="str">
        <f t="shared" si="901"/>
        <v/>
      </c>
      <c r="ACU138" s="3" t="str">
        <f t="shared" si="902"/>
        <v/>
      </c>
      <c r="ACZ138" s="3" t="str">
        <f t="shared" si="903"/>
        <v/>
      </c>
      <c r="ADE138" s="3" t="str">
        <f t="shared" si="904"/>
        <v/>
      </c>
      <c r="ADJ138" s="3" t="str">
        <f t="shared" si="905"/>
        <v/>
      </c>
      <c r="ADO138" s="3" t="str">
        <f t="shared" si="906"/>
        <v/>
      </c>
      <c r="ADT138" s="3" t="str">
        <f t="shared" si="907"/>
        <v/>
      </c>
      <c r="ADY138" s="3" t="str">
        <f t="shared" si="908"/>
        <v/>
      </c>
      <c r="AED138" s="3" t="str">
        <f t="shared" si="909"/>
        <v/>
      </c>
      <c r="AEI138" s="3" t="str">
        <f t="shared" si="910"/>
        <v/>
      </c>
      <c r="AEN138" s="3" t="str">
        <f t="shared" si="911"/>
        <v/>
      </c>
      <c r="AES138" s="3" t="str">
        <f t="shared" si="912"/>
        <v/>
      </c>
      <c r="AEX138" s="3" t="str">
        <f t="shared" si="913"/>
        <v/>
      </c>
      <c r="AFC138" s="3" t="str">
        <f t="shared" si="914"/>
        <v/>
      </c>
      <c r="AFH138" s="3" t="str">
        <f t="shared" si="915"/>
        <v/>
      </c>
      <c r="AFM138" s="3" t="str">
        <f t="shared" si="916"/>
        <v/>
      </c>
      <c r="AFR138" s="3" t="str">
        <f t="shared" si="917"/>
        <v/>
      </c>
      <c r="AFW138" s="3" t="str">
        <f t="shared" si="918"/>
        <v/>
      </c>
      <c r="AGB138" s="3" t="str">
        <f t="shared" si="919"/>
        <v/>
      </c>
      <c r="AGG138" s="3" t="str">
        <f t="shared" si="920"/>
        <v/>
      </c>
      <c r="AGL138" s="3" t="str">
        <f t="shared" si="921"/>
        <v/>
      </c>
      <c r="AGQ138" s="3" t="str">
        <f t="shared" si="922"/>
        <v/>
      </c>
      <c r="AGV138" s="3" t="str">
        <f t="shared" si="923"/>
        <v/>
      </c>
      <c r="AHA138" s="3" t="str">
        <f t="shared" si="924"/>
        <v/>
      </c>
      <c r="AHF138" s="3" t="str">
        <f t="shared" si="925"/>
        <v/>
      </c>
      <c r="AHK138" s="3" t="str">
        <f t="shared" si="926"/>
        <v/>
      </c>
      <c r="AHP138" s="3" t="str">
        <f t="shared" si="927"/>
        <v/>
      </c>
      <c r="AHU138" s="3" t="str">
        <f t="shared" si="928"/>
        <v/>
      </c>
      <c r="AHZ138" s="3" t="str">
        <f t="shared" si="929"/>
        <v/>
      </c>
      <c r="AIE138" s="3" t="str">
        <f t="shared" si="930"/>
        <v/>
      </c>
      <c r="AIJ138" s="3" t="str">
        <f t="shared" si="931"/>
        <v/>
      </c>
      <c r="AIO138" s="3" t="str">
        <f t="shared" si="932"/>
        <v/>
      </c>
      <c r="AIT138" s="3" t="str">
        <f t="shared" si="933"/>
        <v/>
      </c>
      <c r="AIY138" s="3" t="str">
        <f t="shared" si="934"/>
        <v/>
      </c>
      <c r="AJD138" s="3" t="str">
        <f t="shared" si="935"/>
        <v/>
      </c>
      <c r="AJI138" s="3" t="str">
        <f t="shared" si="936"/>
        <v/>
      </c>
      <c r="AJN138" s="3" t="str">
        <f t="shared" si="937"/>
        <v/>
      </c>
      <c r="AJS138" s="3" t="str">
        <f t="shared" si="938"/>
        <v/>
      </c>
      <c r="AJX138" s="3" t="str">
        <f t="shared" si="939"/>
        <v/>
      </c>
      <c r="AKC138" s="3" t="str">
        <f t="shared" si="940"/>
        <v/>
      </c>
      <c r="AKH138" s="3" t="str">
        <f t="shared" si="941"/>
        <v/>
      </c>
      <c r="AKM138" s="3" t="str">
        <f t="shared" si="942"/>
        <v/>
      </c>
      <c r="AKR138" s="3" t="str">
        <f t="shared" si="943"/>
        <v/>
      </c>
      <c r="AKW138" s="3" t="str">
        <f t="shared" si="944"/>
        <v/>
      </c>
      <c r="ALB138" s="3" t="str">
        <f t="shared" si="945"/>
        <v/>
      </c>
      <c r="ALG138" s="3" t="str">
        <f t="shared" si="946"/>
        <v/>
      </c>
      <c r="ALL138" s="3" t="str">
        <f t="shared" si="947"/>
        <v/>
      </c>
      <c r="ALQ138" s="3" t="str">
        <f t="shared" si="948"/>
        <v/>
      </c>
      <c r="ALV138" s="3" t="str">
        <f t="shared" si="949"/>
        <v/>
      </c>
      <c r="AMA138" s="3" t="str">
        <f t="shared" si="950"/>
        <v/>
      </c>
      <c r="AMF138" s="3" t="str">
        <f t="shared" si="951"/>
        <v/>
      </c>
      <c r="AMK138" s="3" t="str">
        <f t="shared" si="952"/>
        <v/>
      </c>
      <c r="AMP138" s="3" t="str">
        <f t="shared" si="953"/>
        <v/>
      </c>
      <c r="AMU138" s="3" t="str">
        <f t="shared" si="954"/>
        <v/>
      </c>
      <c r="AMZ138" s="3" t="str">
        <f t="shared" si="955"/>
        <v/>
      </c>
      <c r="ANB138" s="6"/>
      <c r="ANE138" s="3" t="str">
        <f t="shared" si="956"/>
        <v/>
      </c>
      <c r="ANJ138" s="3" t="str">
        <f t="shared" si="957"/>
        <v/>
      </c>
      <c r="ANO138" s="3" t="str">
        <f t="shared" si="958"/>
        <v/>
      </c>
      <c r="ANT138" s="3" t="str">
        <f t="shared" si="959"/>
        <v/>
      </c>
      <c r="ANY138" s="3" t="str">
        <f t="shared" si="960"/>
        <v/>
      </c>
      <c r="AOD138" s="3" t="str">
        <f t="shared" si="961"/>
        <v/>
      </c>
      <c r="AOI138" s="3" t="str">
        <f t="shared" si="962"/>
        <v/>
      </c>
      <c r="AON138" s="3" t="str">
        <f t="shared" si="963"/>
        <v/>
      </c>
      <c r="AOS138" s="3" t="str">
        <f t="shared" si="964"/>
        <v/>
      </c>
      <c r="AOX138" s="3" t="str">
        <f t="shared" si="965"/>
        <v/>
      </c>
      <c r="APC138" s="3" t="str">
        <f t="shared" si="966"/>
        <v/>
      </c>
      <c r="APH138" s="3" t="str">
        <f t="shared" si="967"/>
        <v/>
      </c>
      <c r="APM138" s="3" t="str">
        <f t="shared" si="968"/>
        <v/>
      </c>
      <c r="APR138" s="3" t="str">
        <f t="shared" si="969"/>
        <v/>
      </c>
      <c r="APW138" s="3" t="str">
        <f t="shared" si="970"/>
        <v/>
      </c>
      <c r="AQB138" s="3" t="str">
        <f t="shared" si="971"/>
        <v/>
      </c>
      <c r="AQG138" s="3" t="str">
        <f t="shared" si="972"/>
        <v/>
      </c>
      <c r="AQL138" s="3" t="str">
        <f t="shared" si="973"/>
        <v/>
      </c>
      <c r="AQQ138" s="3" t="str">
        <f t="shared" si="974"/>
        <v/>
      </c>
      <c r="AQV138" s="3" t="str">
        <f t="shared" si="975"/>
        <v/>
      </c>
      <c r="ARA138" s="3" t="str">
        <f t="shared" si="976"/>
        <v/>
      </c>
      <c r="ARF138" s="3" t="str">
        <f t="shared" si="977"/>
        <v/>
      </c>
      <c r="ARK138" s="3" t="str">
        <f t="shared" si="978"/>
        <v/>
      </c>
      <c r="ARP138" s="3" t="str">
        <f t="shared" si="979"/>
        <v/>
      </c>
      <c r="ARU138" s="3" t="str">
        <f t="shared" si="980"/>
        <v/>
      </c>
      <c r="ARZ138" s="3" t="str">
        <f t="shared" si="981"/>
        <v/>
      </c>
      <c r="ASE138" s="3" t="str">
        <f t="shared" si="982"/>
        <v/>
      </c>
      <c r="ASJ138" s="3" t="str">
        <f t="shared" si="983"/>
        <v/>
      </c>
      <c r="ASO138" s="3" t="str">
        <f t="shared" si="984"/>
        <v/>
      </c>
      <c r="AST138" s="3" t="str">
        <f t="shared" si="985"/>
        <v/>
      </c>
      <c r="ASY138" s="3" t="str">
        <f t="shared" si="986"/>
        <v/>
      </c>
      <c r="ATD138" s="3" t="str">
        <f t="shared" si="987"/>
        <v/>
      </c>
      <c r="ATI138" s="3" t="str">
        <f t="shared" si="988"/>
        <v/>
      </c>
      <c r="ATN138" s="3" t="str">
        <f t="shared" si="989"/>
        <v/>
      </c>
      <c r="ATS138" s="3" t="str">
        <f t="shared" si="990"/>
        <v/>
      </c>
      <c r="ATX138" s="3" t="str">
        <f t="shared" si="991"/>
        <v/>
      </c>
      <c r="ATZ138" s="6">
        <v>31135</v>
      </c>
      <c r="AUA138" s="1">
        <v>4.6666999999999996</v>
      </c>
      <c r="AUB138" s="1">
        <v>648000</v>
      </c>
      <c r="AUC138" s="3">
        <f t="shared" si="992"/>
        <v>3024021.5999999996</v>
      </c>
      <c r="AUH138" s="3" t="str">
        <f t="shared" si="993"/>
        <v/>
      </c>
      <c r="AUM138" s="3" t="str">
        <f t="shared" si="994"/>
        <v/>
      </c>
      <c r="AUR138" s="3" t="str">
        <f t="shared" si="995"/>
        <v/>
      </c>
      <c r="AUW138" s="3" t="str">
        <f t="shared" si="996"/>
        <v/>
      </c>
      <c r="AVB138" s="3" t="str">
        <f t="shared" si="997"/>
        <v/>
      </c>
      <c r="AVG138" s="3" t="str">
        <f t="shared" si="998"/>
        <v/>
      </c>
      <c r="AVL138" s="3" t="str">
        <f t="shared" si="999"/>
        <v/>
      </c>
      <c r="AVQ138" s="3" t="str">
        <f t="shared" si="1000"/>
        <v/>
      </c>
      <c r="AVV138" s="3" t="str">
        <f t="shared" si="1001"/>
        <v/>
      </c>
      <c r="AWA138" s="3" t="str">
        <f t="shared" si="1002"/>
        <v/>
      </c>
      <c r="AWF138" s="3" t="str">
        <f t="shared" si="1003"/>
        <v/>
      </c>
      <c r="AWK138" s="3" t="str">
        <f t="shared" si="1004"/>
        <v/>
      </c>
      <c r="AWP138" s="3" t="str">
        <f t="shared" si="1005"/>
        <v/>
      </c>
      <c r="AWU138" s="3" t="str">
        <f t="shared" si="1006"/>
        <v/>
      </c>
      <c r="AWZ138" s="3" t="str">
        <f t="shared" si="1007"/>
        <v/>
      </c>
      <c r="AXE138" s="3" t="str">
        <f t="shared" si="1008"/>
        <v/>
      </c>
      <c r="AXJ138" s="3" t="str">
        <f t="shared" si="1009"/>
        <v/>
      </c>
      <c r="AXO138" s="3" t="str">
        <f t="shared" si="1010"/>
        <v/>
      </c>
      <c r="AXT138" s="3" t="str">
        <f t="shared" si="1011"/>
        <v/>
      </c>
      <c r="AXY138" s="3" t="str">
        <f t="shared" si="1012"/>
        <v/>
      </c>
      <c r="AYD138" s="3" t="str">
        <f t="shared" si="1013"/>
        <v/>
      </c>
      <c r="AYI138" s="3" t="str">
        <f t="shared" si="1014"/>
        <v/>
      </c>
      <c r="AYN138" s="3" t="str">
        <f t="shared" si="1015"/>
        <v/>
      </c>
      <c r="AYP138" s="6">
        <v>31135</v>
      </c>
      <c r="AYQ138" s="1">
        <v>4.625</v>
      </c>
      <c r="AYR138" s="1">
        <v>896640</v>
      </c>
      <c r="AYS138" s="3">
        <f t="shared" si="1016"/>
        <v>4146960</v>
      </c>
      <c r="AYX138" s="3" t="str">
        <f t="shared" si="1017"/>
        <v/>
      </c>
      <c r="AZC138" s="3" t="str">
        <f t="shared" si="1018"/>
        <v/>
      </c>
      <c r="AZH138" s="3" t="str">
        <f t="shared" si="1019"/>
        <v/>
      </c>
      <c r="AZM138" s="3" t="str">
        <f t="shared" si="1020"/>
        <v/>
      </c>
      <c r="AZR138" s="3" t="str">
        <f t="shared" si="1021"/>
        <v/>
      </c>
      <c r="AZW138" s="3" t="str">
        <f t="shared" si="1022"/>
        <v/>
      </c>
      <c r="BAB138" s="3" t="str">
        <f t="shared" si="1023"/>
        <v/>
      </c>
      <c r="BAG138" s="3" t="str">
        <f t="shared" si="1024"/>
        <v/>
      </c>
      <c r="BAL138" s="3" t="str">
        <f t="shared" si="1025"/>
        <v/>
      </c>
      <c r="BAQ138" s="3" t="str">
        <f t="shared" si="1026"/>
        <v/>
      </c>
      <c r="BAV138" s="3" t="str">
        <f t="shared" si="1027"/>
        <v/>
      </c>
      <c r="BBA138" s="3" t="str">
        <f t="shared" si="1028"/>
        <v/>
      </c>
      <c r="BBF138" s="3" t="str">
        <f t="shared" si="1029"/>
        <v/>
      </c>
      <c r="BBK138" s="3" t="str">
        <f t="shared" si="1030"/>
        <v/>
      </c>
      <c r="BBP138" s="3" t="str">
        <f t="shared" si="1031"/>
        <v/>
      </c>
      <c r="BBU138" s="3" t="str">
        <f t="shared" si="1032"/>
        <v/>
      </c>
      <c r="BBZ138" s="3" t="str">
        <f t="shared" si="1033"/>
        <v/>
      </c>
      <c r="BCE138" s="3" t="str">
        <f t="shared" si="1034"/>
        <v/>
      </c>
      <c r="BCJ138" s="3" t="str">
        <f t="shared" si="1035"/>
        <v/>
      </c>
      <c r="BCO138" s="3" t="str">
        <f t="shared" si="1036"/>
        <v/>
      </c>
      <c r="BCT138" s="3" t="str">
        <f t="shared" si="1037"/>
        <v/>
      </c>
      <c r="BCY138" s="3" t="str">
        <f t="shared" si="1038"/>
        <v/>
      </c>
      <c r="BDD138" s="3" t="str">
        <f t="shared" si="1039"/>
        <v/>
      </c>
      <c r="BDI138" s="3" t="str">
        <f t="shared" si="1040"/>
        <v/>
      </c>
      <c r="BDN138" s="3" t="str">
        <f t="shared" si="1041"/>
        <v/>
      </c>
      <c r="BDS138" s="3" t="str">
        <f t="shared" si="1042"/>
        <v/>
      </c>
      <c r="BDX138" s="3" t="str">
        <f t="shared" si="1043"/>
        <v/>
      </c>
      <c r="BDZ138" s="6">
        <v>31135</v>
      </c>
      <c r="BEA138" s="1">
        <v>3.9167000000000001</v>
      </c>
      <c r="BEB138" s="1">
        <v>14074500</v>
      </c>
      <c r="BEC138" s="3">
        <f t="shared" si="1044"/>
        <v>55125594.149999999</v>
      </c>
      <c r="BEH138" s="3" t="str">
        <f t="shared" si="1045"/>
        <v/>
      </c>
      <c r="BEM138" s="3" t="str">
        <f t="shared" si="1046"/>
        <v/>
      </c>
      <c r="BER138" s="3" t="str">
        <f t="shared" si="1047"/>
        <v/>
      </c>
      <c r="BET138" s="6">
        <v>31135</v>
      </c>
      <c r="BEU138" s="1">
        <v>0.45269999999999999</v>
      </c>
      <c r="BEV138" s="1">
        <v>23167013</v>
      </c>
      <c r="BEW138" s="3">
        <f t="shared" si="1048"/>
        <v>10487706.7851</v>
      </c>
      <c r="BFB138" s="3" t="str">
        <f t="shared" si="1049"/>
        <v/>
      </c>
      <c r="BFG138" s="3" t="str">
        <f t="shared" si="1050"/>
        <v/>
      </c>
      <c r="BFL138" s="3" t="str">
        <f t="shared" si="1051"/>
        <v/>
      </c>
      <c r="BFQ138" s="3" t="str">
        <f t="shared" si="1052"/>
        <v/>
      </c>
      <c r="BFV138" s="3" t="str">
        <f t="shared" si="1053"/>
        <v/>
      </c>
      <c r="BGA138" s="3" t="str">
        <f t="shared" si="1054"/>
        <v/>
      </c>
      <c r="BGF138" s="3" t="str">
        <f t="shared" si="1055"/>
        <v/>
      </c>
      <c r="BGK138" s="3" t="str">
        <f t="shared" si="1056"/>
        <v/>
      </c>
      <c r="BGM138" s="6">
        <v>31135</v>
      </c>
      <c r="BGN138" s="1">
        <v>9</v>
      </c>
      <c r="BGO138" s="1">
        <v>8503600</v>
      </c>
      <c r="BGP138" s="3">
        <f t="shared" si="1057"/>
        <v>76532400</v>
      </c>
      <c r="BGR138" s="6"/>
      <c r="BGU138" s="3" t="str">
        <f t="shared" si="1058"/>
        <v/>
      </c>
      <c r="BGZ138" s="3" t="str">
        <f t="shared" si="1059"/>
        <v/>
      </c>
      <c r="BHE138" s="3" t="str">
        <f t="shared" si="1060"/>
        <v/>
      </c>
      <c r="BHJ138" s="3" t="str">
        <f t="shared" si="1061"/>
        <v/>
      </c>
      <c r="BHO138" s="3" t="str">
        <f t="shared" si="1062"/>
        <v/>
      </c>
      <c r="BHQ138" s="6">
        <v>31135</v>
      </c>
      <c r="BHR138" s="1">
        <v>1.6421000000000001</v>
      </c>
      <c r="BHS138" s="1">
        <v>69996800</v>
      </c>
      <c r="BHT138" s="3">
        <f t="shared" si="1063"/>
        <v>114941745.28</v>
      </c>
      <c r="BHY138" s="3" t="str">
        <f t="shared" si="1064"/>
        <v/>
      </c>
      <c r="BID138" s="3" t="str">
        <f t="shared" si="1065"/>
        <v/>
      </c>
      <c r="BII138" s="3" t="str">
        <f t="shared" si="1066"/>
        <v/>
      </c>
      <c r="BIN138" s="3" t="str">
        <f t="shared" si="1067"/>
        <v/>
      </c>
      <c r="BIP138" s="6">
        <v>31135</v>
      </c>
      <c r="BIQ138" s="1">
        <v>0.20830000000000001</v>
      </c>
      <c r="BIR138" s="1">
        <v>101185200</v>
      </c>
      <c r="BIS138" s="3">
        <f t="shared" si="1068"/>
        <v>21076877.16</v>
      </c>
      <c r="BIX138" s="3" t="str">
        <f t="shared" si="1069"/>
        <v/>
      </c>
      <c r="BJC138" s="3" t="str">
        <f t="shared" si="1070"/>
        <v/>
      </c>
      <c r="BJH138" s="3" t="str">
        <f t="shared" si="1071"/>
        <v/>
      </c>
      <c r="BJM138" s="3" t="str">
        <f t="shared" si="1072"/>
        <v/>
      </c>
      <c r="BJR138" s="3" t="str">
        <f t="shared" si="1073"/>
        <v/>
      </c>
      <c r="BJT138" s="6">
        <v>31135</v>
      </c>
      <c r="BJU138" s="1">
        <v>16.6875</v>
      </c>
      <c r="BJV138" s="1">
        <v>58335000</v>
      </c>
      <c r="BJW138" s="3">
        <f t="shared" si="1074"/>
        <v>973465312.5</v>
      </c>
      <c r="BKB138" s="3" t="str">
        <f t="shared" si="1075"/>
        <v/>
      </c>
      <c r="BKG138" s="3" t="str">
        <f t="shared" si="1076"/>
        <v/>
      </c>
      <c r="BKL138" s="3" t="str">
        <f t="shared" si="1077"/>
        <v/>
      </c>
      <c r="BKQ138" s="3" t="str">
        <f t="shared" si="1078"/>
        <v/>
      </c>
      <c r="BKV138" s="3" t="str">
        <f t="shared" si="1079"/>
        <v/>
      </c>
      <c r="BKX138" s="6">
        <v>31135</v>
      </c>
      <c r="BKY138" s="1">
        <v>4.2969999999999997</v>
      </c>
      <c r="BKZ138" s="1">
        <v>54410400</v>
      </c>
      <c r="BLA138" s="3">
        <f t="shared" si="1080"/>
        <v>233801488.79999998</v>
      </c>
      <c r="BLC138" s="6">
        <v>31135</v>
      </c>
      <c r="BLD138" s="1">
        <v>4.6875</v>
      </c>
      <c r="BLE138" s="1">
        <v>17084000</v>
      </c>
      <c r="BLF138" s="3">
        <f t="shared" si="1081"/>
        <v>80081250</v>
      </c>
      <c r="BLK138" s="3" t="str">
        <f t="shared" si="1082"/>
        <v/>
      </c>
      <c r="BLP138" s="3" t="str">
        <f t="shared" si="1083"/>
        <v/>
      </c>
      <c r="BLU138" s="3" t="str">
        <f t="shared" si="1084"/>
        <v/>
      </c>
      <c r="BLZ138" s="3" t="str">
        <f t="shared" si="1085"/>
        <v/>
      </c>
      <c r="BME138" s="3" t="str">
        <f t="shared" si="1086"/>
        <v/>
      </c>
      <c r="BMJ138" s="3" t="str">
        <f t="shared" si="1087"/>
        <v/>
      </c>
      <c r="BML138" s="6"/>
      <c r="BMO138" s="3" t="str">
        <f t="shared" si="1088"/>
        <v/>
      </c>
      <c r="BMQ138" s="6">
        <v>31135</v>
      </c>
      <c r="BMR138" s="1">
        <v>6.25</v>
      </c>
      <c r="BMS138" s="1">
        <v>15910000</v>
      </c>
      <c r="BMT138" s="3">
        <f t="shared" si="1089"/>
        <v>99437500</v>
      </c>
      <c r="BMY138" s="3" t="str">
        <f t="shared" si="1090"/>
        <v/>
      </c>
      <c r="BND138" s="3" t="str">
        <f t="shared" si="1091"/>
        <v/>
      </c>
      <c r="BNF138" s="6">
        <v>31135</v>
      </c>
      <c r="BNG138" s="1">
        <v>17.625</v>
      </c>
      <c r="BNH138" s="1">
        <v>23709800</v>
      </c>
      <c r="BNI138" s="3">
        <f t="shared" si="1092"/>
        <v>417885225</v>
      </c>
      <c r="BNN138" s="3" t="str">
        <f t="shared" si="1093"/>
        <v/>
      </c>
      <c r="BNP138" s="6">
        <v>31135</v>
      </c>
      <c r="BNQ138" s="1">
        <v>2.2222</v>
      </c>
      <c r="BNR138" s="1">
        <v>11626200</v>
      </c>
      <c r="BNS138" s="3">
        <f t="shared" si="1094"/>
        <v>25835741.640000001</v>
      </c>
      <c r="BNX138" s="3" t="str">
        <f t="shared" si="1095"/>
        <v/>
      </c>
      <c r="BOC138" s="3" t="str">
        <f t="shared" si="1096"/>
        <v/>
      </c>
      <c r="BOH138" s="3" t="str">
        <f t="shared" si="1097"/>
        <v/>
      </c>
      <c r="BOJ138" s="6">
        <v>31135</v>
      </c>
      <c r="BOK138" s="1">
        <v>1.5058</v>
      </c>
      <c r="BOL138" s="1">
        <v>359875200</v>
      </c>
      <c r="BOM138" s="3">
        <f t="shared" si="1098"/>
        <v>541900076.15999997</v>
      </c>
      <c r="BOR138" s="3" t="str">
        <f t="shared" si="1099"/>
        <v/>
      </c>
      <c r="BOW138" s="3" t="str">
        <f t="shared" si="1100"/>
        <v/>
      </c>
      <c r="BPB138" s="3" t="str">
        <f t="shared" si="1101"/>
        <v/>
      </c>
      <c r="BPG138" s="3" t="str">
        <f t="shared" si="1102"/>
        <v/>
      </c>
      <c r="BPL138" s="3" t="str">
        <f t="shared" si="1103"/>
        <v/>
      </c>
      <c r="BPQ138" s="3" t="str">
        <f t="shared" si="1104"/>
        <v/>
      </c>
      <c r="BPS138" s="6">
        <v>31135</v>
      </c>
      <c r="BPT138" s="1">
        <v>0.21479999999999999</v>
      </c>
      <c r="BPU138" s="1">
        <v>490624000</v>
      </c>
      <c r="BPV138" s="3">
        <f t="shared" si="1105"/>
        <v>105386035.2</v>
      </c>
      <c r="BQA138" s="3" t="str">
        <f t="shared" si="1106"/>
        <v/>
      </c>
      <c r="BQF138" s="3" t="str">
        <f t="shared" si="1107"/>
        <v/>
      </c>
      <c r="BQK138" s="3" t="str">
        <f t="shared" si="1108"/>
        <v/>
      </c>
      <c r="BQP138" s="3" t="str">
        <f t="shared" si="1109"/>
        <v/>
      </c>
      <c r="BQU138" s="3" t="str">
        <f t="shared" si="1110"/>
        <v/>
      </c>
      <c r="BQZ138" s="3" t="str">
        <f t="shared" si="1111"/>
        <v/>
      </c>
      <c r="BRE138" s="3" t="str">
        <f t="shared" si="1112"/>
        <v/>
      </c>
      <c r="BRJ138" s="3" t="str">
        <f t="shared" si="1113"/>
        <v/>
      </c>
      <c r="BRL138" s="6">
        <v>31135</v>
      </c>
      <c r="BRM138" s="1">
        <v>0.57809999999999995</v>
      </c>
      <c r="BRN138" s="1">
        <v>1670212800</v>
      </c>
      <c r="BRO138" s="3">
        <f t="shared" si="1114"/>
        <v>965550019.67999995</v>
      </c>
      <c r="BRT138" s="3" t="str">
        <f t="shared" si="1115"/>
        <v/>
      </c>
      <c r="BRV138" s="6">
        <v>31135</v>
      </c>
      <c r="BRW138" s="1">
        <v>8.7187999999999999</v>
      </c>
      <c r="BRX138" s="1">
        <v>106273200</v>
      </c>
      <c r="BRY138" s="3">
        <f t="shared" si="1116"/>
        <v>926574776.15999997</v>
      </c>
      <c r="BSD138" s="3" t="str">
        <f t="shared" si="1117"/>
        <v/>
      </c>
      <c r="BSF138" s="6">
        <v>31135</v>
      </c>
      <c r="BSG138" s="1">
        <v>1.099</v>
      </c>
      <c r="BSH138" s="1">
        <v>126199200</v>
      </c>
      <c r="BSI138" s="3">
        <f t="shared" si="1118"/>
        <v>138692920.80000001</v>
      </c>
      <c r="BSN138" s="3" t="str">
        <f t="shared" si="1119"/>
        <v/>
      </c>
      <c r="BSS138" s="3" t="str">
        <f t="shared" si="1120"/>
        <v/>
      </c>
      <c r="BSU138" s="6">
        <v>31135</v>
      </c>
      <c r="BSV138" s="1">
        <v>0.39510000000000001</v>
      </c>
      <c r="BSW138" s="1">
        <v>3928848000</v>
      </c>
      <c r="BSX138" s="3">
        <f t="shared" si="1121"/>
        <v>1552287844.8</v>
      </c>
    </row>
    <row r="139" spans="5:1020 1025:1870" x14ac:dyDescent="0.2">
      <c r="E139" s="3" t="str">
        <f t="shared" si="748"/>
        <v/>
      </c>
      <c r="J139" s="3" t="str">
        <f t="shared" si="749"/>
        <v/>
      </c>
      <c r="O139" s="3" t="str">
        <f t="shared" si="750"/>
        <v/>
      </c>
      <c r="T139" s="3" t="str">
        <f t="shared" si="751"/>
        <v/>
      </c>
      <c r="Y139" s="3" t="str">
        <f t="shared" si="752"/>
        <v/>
      </c>
      <c r="AD139" s="3" t="str">
        <f t="shared" si="753"/>
        <v/>
      </c>
      <c r="AI139" s="3" t="str">
        <f t="shared" si="754"/>
        <v/>
      </c>
      <c r="AN139" s="3" t="str">
        <f t="shared" si="755"/>
        <v/>
      </c>
      <c r="AS139" s="3" t="str">
        <f t="shared" si="756"/>
        <v/>
      </c>
      <c r="AX139" s="3" t="str">
        <f t="shared" si="757"/>
        <v/>
      </c>
      <c r="BC139" s="3" t="str">
        <f t="shared" si="758"/>
        <v/>
      </c>
      <c r="BH139" s="3" t="str">
        <f t="shared" si="759"/>
        <v/>
      </c>
      <c r="BM139" s="3" t="str">
        <f t="shared" si="760"/>
        <v/>
      </c>
      <c r="BR139" s="3" t="str">
        <f t="shared" si="761"/>
        <v/>
      </c>
      <c r="BW139" s="3" t="str">
        <f t="shared" si="762"/>
        <v/>
      </c>
      <c r="CB139" s="3" t="str">
        <f t="shared" si="763"/>
        <v/>
      </c>
      <c r="CG139" s="3" t="str">
        <f t="shared" si="764"/>
        <v/>
      </c>
      <c r="CL139" s="3" t="str">
        <f t="shared" si="765"/>
        <v/>
      </c>
      <c r="CQ139" s="3" t="str">
        <f t="shared" si="766"/>
        <v/>
      </c>
      <c r="CV139" s="3" t="str">
        <f t="shared" si="767"/>
        <v/>
      </c>
      <c r="DA139" s="3" t="str">
        <f t="shared" si="768"/>
        <v/>
      </c>
      <c r="DF139" s="3" t="str">
        <f t="shared" si="769"/>
        <v/>
      </c>
      <c r="DK139" s="3" t="str">
        <f t="shared" si="770"/>
        <v/>
      </c>
      <c r="DP139" s="3" t="str">
        <f t="shared" si="771"/>
        <v/>
      </c>
      <c r="DU139" s="3" t="str">
        <f t="shared" si="772"/>
        <v/>
      </c>
      <c r="DZ139" s="3" t="str">
        <f t="shared" si="773"/>
        <v/>
      </c>
      <c r="EE139" s="3" t="str">
        <f t="shared" si="774"/>
        <v/>
      </c>
      <c r="EJ139" s="3" t="str">
        <f t="shared" si="775"/>
        <v/>
      </c>
      <c r="EO139" s="3" t="str">
        <f t="shared" si="776"/>
        <v/>
      </c>
      <c r="ET139" s="3" t="str">
        <f t="shared" si="777"/>
        <v/>
      </c>
      <c r="EY139" s="3" t="str">
        <f t="shared" si="778"/>
        <v/>
      </c>
      <c r="FD139" s="3" t="str">
        <f t="shared" si="779"/>
        <v/>
      </c>
      <c r="FI139" s="3" t="str">
        <f t="shared" si="780"/>
        <v/>
      </c>
      <c r="FN139" s="3" t="str">
        <f t="shared" si="781"/>
        <v/>
      </c>
      <c r="FS139" s="3" t="str">
        <f t="shared" si="782"/>
        <v/>
      </c>
      <c r="FX139" s="3" t="str">
        <f t="shared" si="783"/>
        <v/>
      </c>
      <c r="GC139" s="3" t="str">
        <f t="shared" si="784"/>
        <v/>
      </c>
      <c r="GH139" s="3" t="str">
        <f t="shared" si="785"/>
        <v/>
      </c>
      <c r="GM139" s="3" t="str">
        <f t="shared" si="786"/>
        <v/>
      </c>
      <c r="GR139" s="3" t="str">
        <f t="shared" si="787"/>
        <v/>
      </c>
      <c r="GW139" s="3" t="str">
        <f t="shared" si="788"/>
        <v/>
      </c>
      <c r="HB139" s="3" t="str">
        <f t="shared" si="789"/>
        <v/>
      </c>
      <c r="HG139" s="3" t="str">
        <f t="shared" si="790"/>
        <v/>
      </c>
      <c r="HL139" s="3" t="str">
        <f t="shared" si="791"/>
        <v/>
      </c>
      <c r="HQ139" s="3" t="str">
        <f t="shared" si="792"/>
        <v/>
      </c>
      <c r="HV139" s="3" t="str">
        <f t="shared" si="793"/>
        <v/>
      </c>
      <c r="IA139" s="3" t="str">
        <f t="shared" si="794"/>
        <v/>
      </c>
      <c r="IF139" s="3" t="str">
        <f t="shared" si="795"/>
        <v/>
      </c>
      <c r="IK139" s="3" t="str">
        <f t="shared" si="796"/>
        <v/>
      </c>
      <c r="IP139" s="3" t="str">
        <f t="shared" si="797"/>
        <v/>
      </c>
      <c r="IU139" s="3" t="str">
        <f t="shared" si="798"/>
        <v/>
      </c>
      <c r="IZ139" s="3" t="str">
        <f t="shared" si="799"/>
        <v/>
      </c>
      <c r="JE139" s="3" t="str">
        <f t="shared" si="800"/>
        <v/>
      </c>
      <c r="JJ139" s="3" t="str">
        <f t="shared" si="801"/>
        <v/>
      </c>
      <c r="JO139" s="3" t="str">
        <f t="shared" si="802"/>
        <v/>
      </c>
      <c r="JT139" s="3" t="str">
        <f t="shared" si="803"/>
        <v/>
      </c>
      <c r="JY139" s="3" t="str">
        <f t="shared" si="804"/>
        <v/>
      </c>
      <c r="KD139" s="3" t="str">
        <f t="shared" si="805"/>
        <v/>
      </c>
      <c r="KI139" s="3" t="str">
        <f t="shared" si="806"/>
        <v/>
      </c>
      <c r="KN139" s="3" t="str">
        <f t="shared" si="807"/>
        <v/>
      </c>
      <c r="KS139" s="3" t="str">
        <f t="shared" si="808"/>
        <v/>
      </c>
      <c r="KX139" s="3" t="str">
        <f t="shared" si="809"/>
        <v/>
      </c>
      <c r="LC139" s="3" t="str">
        <f t="shared" si="810"/>
        <v/>
      </c>
      <c r="LH139" s="3" t="str">
        <f t="shared" si="811"/>
        <v/>
      </c>
      <c r="LM139" s="3" t="str">
        <f t="shared" si="812"/>
        <v/>
      </c>
      <c r="LR139" s="3" t="str">
        <f t="shared" si="813"/>
        <v/>
      </c>
      <c r="LW139" s="3" t="str">
        <f t="shared" si="814"/>
        <v/>
      </c>
      <c r="MB139" s="3" t="str">
        <f t="shared" si="815"/>
        <v/>
      </c>
      <c r="MG139" s="3" t="str">
        <f t="shared" si="816"/>
        <v/>
      </c>
      <c r="ML139" s="3" t="str">
        <f t="shared" si="817"/>
        <v/>
      </c>
      <c r="MQ139" s="3" t="str">
        <f t="shared" si="818"/>
        <v/>
      </c>
      <c r="MV139" s="3" t="str">
        <f t="shared" si="819"/>
        <v/>
      </c>
      <c r="NA139" s="3" t="str">
        <f t="shared" si="820"/>
        <v/>
      </c>
      <c r="NF139" s="3" t="str">
        <f t="shared" si="821"/>
        <v/>
      </c>
      <c r="NK139" s="3" t="str">
        <f t="shared" si="822"/>
        <v/>
      </c>
      <c r="NP139" s="3" t="str">
        <f t="shared" si="823"/>
        <v/>
      </c>
      <c r="NU139" s="3" t="str">
        <f t="shared" si="824"/>
        <v/>
      </c>
      <c r="NZ139" s="3" t="str">
        <f t="shared" si="825"/>
        <v/>
      </c>
      <c r="OB139" s="6">
        <v>31047</v>
      </c>
      <c r="OC139" s="1">
        <v>14.75</v>
      </c>
      <c r="OD139" s="1">
        <v>421900</v>
      </c>
      <c r="OE139" s="3">
        <f t="shared" si="826"/>
        <v>6223025</v>
      </c>
      <c r="OJ139" s="3" t="str">
        <f t="shared" si="827"/>
        <v/>
      </c>
      <c r="OO139" s="3" t="str">
        <f t="shared" si="828"/>
        <v/>
      </c>
      <c r="OT139" s="3" t="str">
        <f t="shared" si="829"/>
        <v/>
      </c>
      <c r="OY139" s="3" t="str">
        <f t="shared" si="830"/>
        <v/>
      </c>
      <c r="PD139" s="3" t="str">
        <f t="shared" si="831"/>
        <v/>
      </c>
      <c r="PI139" s="3" t="str">
        <f t="shared" si="832"/>
        <v/>
      </c>
      <c r="PN139" s="3" t="str">
        <f t="shared" si="833"/>
        <v/>
      </c>
      <c r="PS139" s="3" t="str">
        <f t="shared" si="834"/>
        <v/>
      </c>
      <c r="PX139" s="3" t="str">
        <f t="shared" si="835"/>
        <v/>
      </c>
      <c r="QC139" s="3" t="str">
        <f t="shared" si="836"/>
        <v/>
      </c>
      <c r="QE139" s="6"/>
      <c r="QH139" s="3" t="str">
        <f t="shared" si="837"/>
        <v/>
      </c>
      <c r="QM139" s="3" t="str">
        <f t="shared" si="838"/>
        <v/>
      </c>
      <c r="QR139" s="3" t="str">
        <f t="shared" si="839"/>
        <v/>
      </c>
      <c r="QW139" s="3" t="str">
        <f t="shared" si="840"/>
        <v/>
      </c>
      <c r="RB139" s="3" t="str">
        <f t="shared" si="841"/>
        <v/>
      </c>
      <c r="RG139" s="3" t="str">
        <f t="shared" si="842"/>
        <v/>
      </c>
      <c r="RL139" s="3" t="str">
        <f t="shared" si="843"/>
        <v/>
      </c>
      <c r="RQ139" s="3" t="str">
        <f t="shared" si="844"/>
        <v/>
      </c>
      <c r="RV139" s="3" t="str">
        <f t="shared" si="845"/>
        <v/>
      </c>
      <c r="SA139" s="3" t="str">
        <f t="shared" si="846"/>
        <v/>
      </c>
      <c r="SF139" s="3" t="str">
        <f t="shared" si="847"/>
        <v/>
      </c>
      <c r="SK139" s="3" t="str">
        <f t="shared" si="848"/>
        <v/>
      </c>
      <c r="SP139" s="3" t="str">
        <f t="shared" si="849"/>
        <v/>
      </c>
      <c r="SU139" s="3" t="str">
        <f t="shared" si="850"/>
        <v/>
      </c>
      <c r="SZ139" s="3" t="str">
        <f t="shared" si="851"/>
        <v/>
      </c>
      <c r="TE139" s="3" t="str">
        <f t="shared" si="852"/>
        <v/>
      </c>
      <c r="TJ139" s="3" t="str">
        <f t="shared" si="853"/>
        <v/>
      </c>
      <c r="TO139" s="3" t="str">
        <f t="shared" si="854"/>
        <v/>
      </c>
      <c r="TT139" s="3" t="str">
        <f t="shared" si="855"/>
        <v/>
      </c>
      <c r="TY139" s="3" t="str">
        <f t="shared" si="856"/>
        <v/>
      </c>
      <c r="UD139" s="3" t="str">
        <f t="shared" si="857"/>
        <v/>
      </c>
      <c r="UI139" s="3" t="str">
        <f t="shared" si="858"/>
        <v/>
      </c>
      <c r="UN139" s="3" t="str">
        <f t="shared" si="859"/>
        <v/>
      </c>
      <c r="US139" s="3" t="str">
        <f t="shared" si="860"/>
        <v/>
      </c>
      <c r="UX139" s="3" t="str">
        <f t="shared" si="861"/>
        <v/>
      </c>
      <c r="VC139" s="3" t="str">
        <f t="shared" si="862"/>
        <v/>
      </c>
      <c r="VH139" s="3" t="str">
        <f t="shared" si="863"/>
        <v/>
      </c>
      <c r="VM139" s="3" t="str">
        <f t="shared" si="864"/>
        <v/>
      </c>
      <c r="VO139" s="6"/>
      <c r="VR139" s="3" t="str">
        <f t="shared" si="865"/>
        <v/>
      </c>
      <c r="VW139" s="3" t="str">
        <f t="shared" si="866"/>
        <v/>
      </c>
      <c r="WB139" s="3" t="str">
        <f t="shared" si="867"/>
        <v/>
      </c>
      <c r="WG139" s="3" t="str">
        <f t="shared" si="868"/>
        <v/>
      </c>
      <c r="WL139" s="3" t="str">
        <f t="shared" si="869"/>
        <v/>
      </c>
      <c r="WQ139" s="3" t="str">
        <f t="shared" si="870"/>
        <v/>
      </c>
      <c r="WV139" s="3" t="str">
        <f t="shared" si="871"/>
        <v/>
      </c>
      <c r="XA139" s="3" t="str">
        <f t="shared" si="872"/>
        <v/>
      </c>
      <c r="XF139" s="3" t="str">
        <f t="shared" si="873"/>
        <v/>
      </c>
      <c r="XK139" s="3" t="str">
        <f t="shared" si="874"/>
        <v/>
      </c>
      <c r="XP139" s="3" t="str">
        <f t="shared" si="875"/>
        <v/>
      </c>
      <c r="XU139" s="3" t="str">
        <f t="shared" si="876"/>
        <v/>
      </c>
      <c r="XZ139" s="3" t="str">
        <f t="shared" si="877"/>
        <v/>
      </c>
      <c r="YE139" s="3" t="str">
        <f t="shared" si="878"/>
        <v/>
      </c>
      <c r="YJ139" s="3" t="str">
        <f t="shared" si="879"/>
        <v/>
      </c>
      <c r="YO139" s="3" t="str">
        <f t="shared" si="880"/>
        <v/>
      </c>
      <c r="YT139" s="3" t="str">
        <f t="shared" si="881"/>
        <v/>
      </c>
      <c r="YY139" s="3" t="str">
        <f t="shared" si="882"/>
        <v/>
      </c>
      <c r="ZD139" s="3" t="str">
        <f t="shared" si="883"/>
        <v/>
      </c>
      <c r="ZI139" s="3" t="str">
        <f t="shared" si="884"/>
        <v/>
      </c>
      <c r="ZN139" s="3" t="str">
        <f t="shared" si="885"/>
        <v/>
      </c>
      <c r="ZS139" s="3" t="str">
        <f t="shared" si="886"/>
        <v/>
      </c>
      <c r="ZX139" s="3" t="str">
        <f t="shared" si="887"/>
        <v/>
      </c>
      <c r="AAC139" s="3" t="str">
        <f t="shared" si="888"/>
        <v/>
      </c>
      <c r="AAH139" s="3" t="str">
        <f t="shared" si="889"/>
        <v/>
      </c>
      <c r="AAM139" s="3" t="str">
        <f t="shared" si="890"/>
        <v/>
      </c>
      <c r="AAR139" s="3" t="str">
        <f t="shared" si="891"/>
        <v/>
      </c>
      <c r="AAW139" s="3" t="str">
        <f t="shared" si="892"/>
        <v/>
      </c>
      <c r="ABB139" s="3" t="str">
        <f t="shared" si="893"/>
        <v/>
      </c>
      <c r="ABG139" s="3" t="str">
        <f t="shared" si="894"/>
        <v/>
      </c>
      <c r="ABL139" s="3" t="str">
        <f t="shared" si="895"/>
        <v/>
      </c>
      <c r="ABQ139" s="3" t="str">
        <f t="shared" si="896"/>
        <v/>
      </c>
      <c r="ABV139" s="3" t="str">
        <f t="shared" si="897"/>
        <v/>
      </c>
      <c r="ACA139" s="3" t="str">
        <f t="shared" si="898"/>
        <v/>
      </c>
      <c r="ACF139" s="3" t="str">
        <f t="shared" si="899"/>
        <v/>
      </c>
      <c r="ACK139" s="3" t="str">
        <f t="shared" si="900"/>
        <v/>
      </c>
      <c r="ACP139" s="3" t="str">
        <f t="shared" si="901"/>
        <v/>
      </c>
      <c r="ACU139" s="3" t="str">
        <f t="shared" si="902"/>
        <v/>
      </c>
      <c r="ACZ139" s="3" t="str">
        <f t="shared" si="903"/>
        <v/>
      </c>
      <c r="ADE139" s="3" t="str">
        <f t="shared" si="904"/>
        <v/>
      </c>
      <c r="ADJ139" s="3" t="str">
        <f t="shared" si="905"/>
        <v/>
      </c>
      <c r="ADO139" s="3" t="str">
        <f t="shared" si="906"/>
        <v/>
      </c>
      <c r="ADT139" s="3" t="str">
        <f t="shared" si="907"/>
        <v/>
      </c>
      <c r="ADY139" s="3" t="str">
        <f t="shared" si="908"/>
        <v/>
      </c>
      <c r="AED139" s="3" t="str">
        <f t="shared" si="909"/>
        <v/>
      </c>
      <c r="AEI139" s="3" t="str">
        <f t="shared" si="910"/>
        <v/>
      </c>
      <c r="AEN139" s="3" t="str">
        <f t="shared" si="911"/>
        <v/>
      </c>
      <c r="AES139" s="3" t="str">
        <f t="shared" si="912"/>
        <v/>
      </c>
      <c r="AEX139" s="3" t="str">
        <f t="shared" si="913"/>
        <v/>
      </c>
      <c r="AFC139" s="3" t="str">
        <f t="shared" si="914"/>
        <v/>
      </c>
      <c r="AFH139" s="3" t="str">
        <f t="shared" si="915"/>
        <v/>
      </c>
      <c r="AFM139" s="3" t="str">
        <f t="shared" si="916"/>
        <v/>
      </c>
      <c r="AFR139" s="3" t="str">
        <f t="shared" si="917"/>
        <v/>
      </c>
      <c r="AFW139" s="3" t="str">
        <f t="shared" si="918"/>
        <v/>
      </c>
      <c r="AGB139" s="3" t="str">
        <f t="shared" si="919"/>
        <v/>
      </c>
      <c r="AGG139" s="3" t="str">
        <f t="shared" si="920"/>
        <v/>
      </c>
      <c r="AGL139" s="3" t="str">
        <f t="shared" si="921"/>
        <v/>
      </c>
      <c r="AGQ139" s="3" t="str">
        <f t="shared" si="922"/>
        <v/>
      </c>
      <c r="AGV139" s="3" t="str">
        <f t="shared" si="923"/>
        <v/>
      </c>
      <c r="AHA139" s="3" t="str">
        <f t="shared" si="924"/>
        <v/>
      </c>
      <c r="AHF139" s="3" t="str">
        <f t="shared" si="925"/>
        <v/>
      </c>
      <c r="AHK139" s="3" t="str">
        <f t="shared" si="926"/>
        <v/>
      </c>
      <c r="AHP139" s="3" t="str">
        <f t="shared" si="927"/>
        <v/>
      </c>
      <c r="AHU139" s="3" t="str">
        <f t="shared" si="928"/>
        <v/>
      </c>
      <c r="AHZ139" s="3" t="str">
        <f t="shared" si="929"/>
        <v/>
      </c>
      <c r="AIE139" s="3" t="str">
        <f t="shared" si="930"/>
        <v/>
      </c>
      <c r="AIJ139" s="3" t="str">
        <f t="shared" si="931"/>
        <v/>
      </c>
      <c r="AIO139" s="3" t="str">
        <f t="shared" si="932"/>
        <v/>
      </c>
      <c r="AIT139" s="3" t="str">
        <f t="shared" si="933"/>
        <v/>
      </c>
      <c r="AIY139" s="3" t="str">
        <f t="shared" si="934"/>
        <v/>
      </c>
      <c r="AJD139" s="3" t="str">
        <f t="shared" si="935"/>
        <v/>
      </c>
      <c r="AJI139" s="3" t="str">
        <f t="shared" si="936"/>
        <v/>
      </c>
      <c r="AJN139" s="3" t="str">
        <f t="shared" si="937"/>
        <v/>
      </c>
      <c r="AJS139" s="3" t="str">
        <f t="shared" si="938"/>
        <v/>
      </c>
      <c r="AJX139" s="3" t="str">
        <f t="shared" si="939"/>
        <v/>
      </c>
      <c r="AKC139" s="3" t="str">
        <f t="shared" si="940"/>
        <v/>
      </c>
      <c r="AKH139" s="3" t="str">
        <f t="shared" si="941"/>
        <v/>
      </c>
      <c r="AKM139" s="3" t="str">
        <f t="shared" si="942"/>
        <v/>
      </c>
      <c r="AKR139" s="3" t="str">
        <f t="shared" si="943"/>
        <v/>
      </c>
      <c r="AKW139" s="3" t="str">
        <f t="shared" si="944"/>
        <v/>
      </c>
      <c r="ALB139" s="3" t="str">
        <f t="shared" si="945"/>
        <v/>
      </c>
      <c r="ALG139" s="3" t="str">
        <f t="shared" si="946"/>
        <v/>
      </c>
      <c r="ALL139" s="3" t="str">
        <f t="shared" si="947"/>
        <v/>
      </c>
      <c r="ALQ139" s="3" t="str">
        <f t="shared" si="948"/>
        <v/>
      </c>
      <c r="ALV139" s="3" t="str">
        <f t="shared" si="949"/>
        <v/>
      </c>
      <c r="AMA139" s="3" t="str">
        <f t="shared" si="950"/>
        <v/>
      </c>
      <c r="AMF139" s="3" t="str">
        <f t="shared" si="951"/>
        <v/>
      </c>
      <c r="AMK139" s="3" t="str">
        <f t="shared" si="952"/>
        <v/>
      </c>
      <c r="AMP139" s="3" t="str">
        <f t="shared" si="953"/>
        <v/>
      </c>
      <c r="AMU139" s="3" t="str">
        <f t="shared" si="954"/>
        <v/>
      </c>
      <c r="AMZ139" s="3" t="str">
        <f t="shared" si="955"/>
        <v/>
      </c>
      <c r="ANB139" s="6"/>
      <c r="ANE139" s="3" t="str">
        <f t="shared" si="956"/>
        <v/>
      </c>
      <c r="ANJ139" s="3" t="str">
        <f t="shared" si="957"/>
        <v/>
      </c>
      <c r="ANO139" s="3" t="str">
        <f t="shared" si="958"/>
        <v/>
      </c>
      <c r="ANT139" s="3" t="str">
        <f t="shared" si="959"/>
        <v/>
      </c>
      <c r="ANY139" s="3" t="str">
        <f t="shared" si="960"/>
        <v/>
      </c>
      <c r="AOD139" s="3" t="str">
        <f t="shared" si="961"/>
        <v/>
      </c>
      <c r="AOI139" s="3" t="str">
        <f t="shared" si="962"/>
        <v/>
      </c>
      <c r="AON139" s="3" t="str">
        <f t="shared" si="963"/>
        <v/>
      </c>
      <c r="AOS139" s="3" t="str">
        <f t="shared" si="964"/>
        <v/>
      </c>
      <c r="AOX139" s="3" t="str">
        <f t="shared" si="965"/>
        <v/>
      </c>
      <c r="APC139" s="3" t="str">
        <f t="shared" si="966"/>
        <v/>
      </c>
      <c r="APH139" s="3" t="str">
        <f t="shared" si="967"/>
        <v/>
      </c>
      <c r="APM139" s="3" t="str">
        <f t="shared" si="968"/>
        <v/>
      </c>
      <c r="APR139" s="3" t="str">
        <f t="shared" si="969"/>
        <v/>
      </c>
      <c r="APW139" s="3" t="str">
        <f t="shared" si="970"/>
        <v/>
      </c>
      <c r="AQB139" s="3" t="str">
        <f t="shared" si="971"/>
        <v/>
      </c>
      <c r="AQG139" s="3" t="str">
        <f t="shared" si="972"/>
        <v/>
      </c>
      <c r="AQL139" s="3" t="str">
        <f t="shared" si="973"/>
        <v/>
      </c>
      <c r="AQQ139" s="3" t="str">
        <f t="shared" si="974"/>
        <v/>
      </c>
      <c r="AQV139" s="3" t="str">
        <f t="shared" si="975"/>
        <v/>
      </c>
      <c r="ARA139" s="3" t="str">
        <f t="shared" si="976"/>
        <v/>
      </c>
      <c r="ARF139" s="3" t="str">
        <f t="shared" si="977"/>
        <v/>
      </c>
      <c r="ARK139" s="3" t="str">
        <f t="shared" si="978"/>
        <v/>
      </c>
      <c r="ARP139" s="3" t="str">
        <f t="shared" si="979"/>
        <v/>
      </c>
      <c r="ARU139" s="3" t="str">
        <f t="shared" si="980"/>
        <v/>
      </c>
      <c r="ARZ139" s="3" t="str">
        <f t="shared" si="981"/>
        <v/>
      </c>
      <c r="ASE139" s="3" t="str">
        <f t="shared" si="982"/>
        <v/>
      </c>
      <c r="ASJ139" s="3" t="str">
        <f t="shared" si="983"/>
        <v/>
      </c>
      <c r="ASO139" s="3" t="str">
        <f t="shared" si="984"/>
        <v/>
      </c>
      <c r="AST139" s="3" t="str">
        <f t="shared" si="985"/>
        <v/>
      </c>
      <c r="ASY139" s="3" t="str">
        <f t="shared" si="986"/>
        <v/>
      </c>
      <c r="ATD139" s="3" t="str">
        <f t="shared" si="987"/>
        <v/>
      </c>
      <c r="ATI139" s="3" t="str">
        <f t="shared" si="988"/>
        <v/>
      </c>
      <c r="ATN139" s="3" t="str">
        <f t="shared" si="989"/>
        <v/>
      </c>
      <c r="ATS139" s="3" t="str">
        <f t="shared" si="990"/>
        <v/>
      </c>
      <c r="ATX139" s="3" t="str">
        <f t="shared" si="991"/>
        <v/>
      </c>
      <c r="ATZ139" s="6">
        <v>31047</v>
      </c>
      <c r="AUA139" s="1">
        <v>3.6875</v>
      </c>
      <c r="AUB139" s="1">
        <v>229200</v>
      </c>
      <c r="AUC139" s="3">
        <f t="shared" si="992"/>
        <v>845175</v>
      </c>
      <c r="AUH139" s="3" t="str">
        <f t="shared" si="993"/>
        <v/>
      </c>
      <c r="AUM139" s="3" t="str">
        <f t="shared" si="994"/>
        <v/>
      </c>
      <c r="AUR139" s="3" t="str">
        <f t="shared" si="995"/>
        <v/>
      </c>
      <c r="AUW139" s="3" t="str">
        <f t="shared" si="996"/>
        <v/>
      </c>
      <c r="AVB139" s="3" t="str">
        <f t="shared" si="997"/>
        <v/>
      </c>
      <c r="AVG139" s="3" t="str">
        <f t="shared" si="998"/>
        <v/>
      </c>
      <c r="AVL139" s="3" t="str">
        <f t="shared" si="999"/>
        <v/>
      </c>
      <c r="AVQ139" s="3" t="str">
        <f t="shared" si="1000"/>
        <v/>
      </c>
      <c r="AVV139" s="3" t="str">
        <f t="shared" si="1001"/>
        <v/>
      </c>
      <c r="AWA139" s="3" t="str">
        <f t="shared" si="1002"/>
        <v/>
      </c>
      <c r="AWF139" s="3" t="str">
        <f t="shared" si="1003"/>
        <v/>
      </c>
      <c r="AWK139" s="3" t="str">
        <f t="shared" si="1004"/>
        <v/>
      </c>
      <c r="AWP139" s="3" t="str">
        <f t="shared" si="1005"/>
        <v/>
      </c>
      <c r="AWU139" s="3" t="str">
        <f t="shared" si="1006"/>
        <v/>
      </c>
      <c r="AWZ139" s="3" t="str">
        <f t="shared" si="1007"/>
        <v/>
      </c>
      <c r="AXE139" s="3" t="str">
        <f t="shared" si="1008"/>
        <v/>
      </c>
      <c r="AXJ139" s="3" t="str">
        <f t="shared" si="1009"/>
        <v/>
      </c>
      <c r="AXO139" s="3" t="str">
        <f t="shared" si="1010"/>
        <v/>
      </c>
      <c r="AXT139" s="3" t="str">
        <f t="shared" si="1011"/>
        <v/>
      </c>
      <c r="AXY139" s="3" t="str">
        <f t="shared" si="1012"/>
        <v/>
      </c>
      <c r="AYD139" s="3" t="str">
        <f t="shared" si="1013"/>
        <v/>
      </c>
      <c r="AYI139" s="3" t="str">
        <f t="shared" si="1014"/>
        <v/>
      </c>
      <c r="AYN139" s="3" t="str">
        <f t="shared" si="1015"/>
        <v/>
      </c>
      <c r="AYP139" s="6"/>
      <c r="AYS139" s="3" t="str">
        <f t="shared" si="1016"/>
        <v/>
      </c>
      <c r="AYX139" s="3" t="str">
        <f t="shared" si="1017"/>
        <v/>
      </c>
      <c r="AZC139" s="3" t="str">
        <f t="shared" si="1018"/>
        <v/>
      </c>
      <c r="AZH139" s="3" t="str">
        <f t="shared" si="1019"/>
        <v/>
      </c>
      <c r="AZM139" s="3" t="str">
        <f t="shared" si="1020"/>
        <v/>
      </c>
      <c r="AZR139" s="3" t="str">
        <f t="shared" si="1021"/>
        <v/>
      </c>
      <c r="AZW139" s="3" t="str">
        <f t="shared" si="1022"/>
        <v/>
      </c>
      <c r="BAB139" s="3" t="str">
        <f t="shared" si="1023"/>
        <v/>
      </c>
      <c r="BAG139" s="3" t="str">
        <f t="shared" si="1024"/>
        <v/>
      </c>
      <c r="BAL139" s="3" t="str">
        <f t="shared" si="1025"/>
        <v/>
      </c>
      <c r="BAQ139" s="3" t="str">
        <f t="shared" si="1026"/>
        <v/>
      </c>
      <c r="BAV139" s="3" t="str">
        <f t="shared" si="1027"/>
        <v/>
      </c>
      <c r="BBA139" s="3" t="str">
        <f t="shared" si="1028"/>
        <v/>
      </c>
      <c r="BBF139" s="3" t="str">
        <f t="shared" si="1029"/>
        <v/>
      </c>
      <c r="BBK139" s="3" t="str">
        <f t="shared" si="1030"/>
        <v/>
      </c>
      <c r="BBP139" s="3" t="str">
        <f t="shared" si="1031"/>
        <v/>
      </c>
      <c r="BBU139" s="3" t="str">
        <f t="shared" si="1032"/>
        <v/>
      </c>
      <c r="BBZ139" s="3" t="str">
        <f t="shared" si="1033"/>
        <v/>
      </c>
      <c r="BCE139" s="3" t="str">
        <f t="shared" si="1034"/>
        <v/>
      </c>
      <c r="BCJ139" s="3" t="str">
        <f t="shared" si="1035"/>
        <v/>
      </c>
      <c r="BCO139" s="3" t="str">
        <f t="shared" si="1036"/>
        <v/>
      </c>
      <c r="BCT139" s="3" t="str">
        <f t="shared" si="1037"/>
        <v/>
      </c>
      <c r="BCY139" s="3" t="str">
        <f t="shared" si="1038"/>
        <v/>
      </c>
      <c r="BDD139" s="3" t="str">
        <f t="shared" si="1039"/>
        <v/>
      </c>
      <c r="BDI139" s="3" t="str">
        <f t="shared" si="1040"/>
        <v/>
      </c>
      <c r="BDN139" s="3" t="str">
        <f t="shared" si="1041"/>
        <v/>
      </c>
      <c r="BDS139" s="3" t="str">
        <f t="shared" si="1042"/>
        <v/>
      </c>
      <c r="BDX139" s="3" t="str">
        <f t="shared" si="1043"/>
        <v/>
      </c>
      <c r="BDZ139" s="6">
        <v>31047</v>
      </c>
      <c r="BEA139" s="1">
        <v>3.6667000000000001</v>
      </c>
      <c r="BEB139" s="1">
        <v>6975600</v>
      </c>
      <c r="BEC139" s="3">
        <f t="shared" si="1044"/>
        <v>25577432.52</v>
      </c>
      <c r="BEH139" s="3" t="str">
        <f t="shared" si="1045"/>
        <v/>
      </c>
      <c r="BEM139" s="3" t="str">
        <f t="shared" si="1046"/>
        <v/>
      </c>
      <c r="BER139" s="3" t="str">
        <f t="shared" si="1047"/>
        <v/>
      </c>
      <c r="BET139" s="6">
        <v>31047</v>
      </c>
      <c r="BEU139" s="1">
        <v>0.34570000000000001</v>
      </c>
      <c r="BEV139" s="1">
        <v>4522838</v>
      </c>
      <c r="BEW139" s="3">
        <f t="shared" si="1048"/>
        <v>1563545.0966</v>
      </c>
      <c r="BFB139" s="3" t="str">
        <f t="shared" si="1049"/>
        <v/>
      </c>
      <c r="BFG139" s="3" t="str">
        <f t="shared" si="1050"/>
        <v/>
      </c>
      <c r="BFL139" s="3" t="str">
        <f t="shared" si="1051"/>
        <v/>
      </c>
      <c r="BFQ139" s="3" t="str">
        <f t="shared" si="1052"/>
        <v/>
      </c>
      <c r="BFV139" s="3" t="str">
        <f t="shared" si="1053"/>
        <v/>
      </c>
      <c r="BGA139" s="3" t="str">
        <f t="shared" si="1054"/>
        <v/>
      </c>
      <c r="BGF139" s="3" t="str">
        <f t="shared" si="1055"/>
        <v/>
      </c>
      <c r="BGK139" s="3" t="str">
        <f t="shared" si="1056"/>
        <v/>
      </c>
      <c r="BGM139" s="6">
        <v>31047</v>
      </c>
      <c r="BGN139" s="1">
        <v>9.25</v>
      </c>
      <c r="BGO139" s="1">
        <v>4413400</v>
      </c>
      <c r="BGP139" s="3">
        <f t="shared" si="1057"/>
        <v>40823950</v>
      </c>
      <c r="BGR139" s="6"/>
      <c r="BGU139" s="3" t="str">
        <f t="shared" si="1058"/>
        <v/>
      </c>
      <c r="BGZ139" s="3" t="str">
        <f t="shared" si="1059"/>
        <v/>
      </c>
      <c r="BHE139" s="3" t="str">
        <f t="shared" si="1060"/>
        <v/>
      </c>
      <c r="BHJ139" s="3" t="str">
        <f t="shared" si="1061"/>
        <v/>
      </c>
      <c r="BHO139" s="3" t="str">
        <f t="shared" si="1062"/>
        <v/>
      </c>
      <c r="BHQ139" s="6">
        <v>31047</v>
      </c>
      <c r="BHR139" s="1">
        <v>1.8883999999999999</v>
      </c>
      <c r="BHS139" s="1">
        <v>39838400</v>
      </c>
      <c r="BHT139" s="3">
        <f t="shared" si="1063"/>
        <v>75230834.559999987</v>
      </c>
      <c r="BHY139" s="3" t="str">
        <f t="shared" si="1064"/>
        <v/>
      </c>
      <c r="BID139" s="3" t="str">
        <f t="shared" si="1065"/>
        <v/>
      </c>
      <c r="BII139" s="3" t="str">
        <f t="shared" si="1066"/>
        <v/>
      </c>
      <c r="BIN139" s="3" t="str">
        <f t="shared" si="1067"/>
        <v/>
      </c>
      <c r="BIP139" s="6">
        <v>31047</v>
      </c>
      <c r="BIQ139" s="1">
        <v>0.191</v>
      </c>
      <c r="BIR139" s="1">
        <v>106110000</v>
      </c>
      <c r="BIS139" s="3">
        <f t="shared" si="1068"/>
        <v>20267010</v>
      </c>
      <c r="BIX139" s="3" t="str">
        <f t="shared" si="1069"/>
        <v/>
      </c>
      <c r="BJC139" s="3" t="str">
        <f t="shared" si="1070"/>
        <v/>
      </c>
      <c r="BJH139" s="3" t="str">
        <f t="shared" si="1071"/>
        <v/>
      </c>
      <c r="BJM139" s="3" t="str">
        <f t="shared" si="1072"/>
        <v/>
      </c>
      <c r="BJR139" s="3" t="str">
        <f t="shared" si="1073"/>
        <v/>
      </c>
      <c r="BJT139" s="6">
        <v>31047</v>
      </c>
      <c r="BJU139" s="1">
        <v>14.75</v>
      </c>
      <c r="BJV139" s="1">
        <v>67612400</v>
      </c>
      <c r="BJW139" s="3">
        <f t="shared" si="1074"/>
        <v>997282900</v>
      </c>
      <c r="BKB139" s="3" t="str">
        <f t="shared" si="1075"/>
        <v/>
      </c>
      <c r="BKG139" s="3" t="str">
        <f t="shared" si="1076"/>
        <v/>
      </c>
      <c r="BKL139" s="3" t="str">
        <f t="shared" si="1077"/>
        <v/>
      </c>
      <c r="BKQ139" s="3" t="str">
        <f t="shared" si="1078"/>
        <v/>
      </c>
      <c r="BKV139" s="3" t="str">
        <f t="shared" si="1079"/>
        <v/>
      </c>
      <c r="BKX139" s="6">
        <v>31047</v>
      </c>
      <c r="BKY139" s="1">
        <v>3.5939999999999999</v>
      </c>
      <c r="BKZ139" s="1">
        <v>41392800</v>
      </c>
      <c r="BLA139" s="3">
        <f t="shared" si="1080"/>
        <v>148765723.19999999</v>
      </c>
      <c r="BLC139" s="6">
        <v>31047</v>
      </c>
      <c r="BLD139" s="1">
        <v>4.1875</v>
      </c>
      <c r="BLE139" s="1">
        <v>14353200</v>
      </c>
      <c r="BLF139" s="3">
        <f t="shared" si="1081"/>
        <v>60104025</v>
      </c>
      <c r="BLK139" s="3" t="str">
        <f t="shared" si="1082"/>
        <v/>
      </c>
      <c r="BLP139" s="3" t="str">
        <f t="shared" si="1083"/>
        <v/>
      </c>
      <c r="BLU139" s="3" t="str">
        <f t="shared" si="1084"/>
        <v/>
      </c>
      <c r="BLZ139" s="3" t="str">
        <f t="shared" si="1085"/>
        <v/>
      </c>
      <c r="BME139" s="3" t="str">
        <f t="shared" si="1086"/>
        <v/>
      </c>
      <c r="BMJ139" s="3" t="str">
        <f t="shared" si="1087"/>
        <v/>
      </c>
      <c r="BML139" s="6"/>
      <c r="BMO139" s="3" t="str">
        <f t="shared" si="1088"/>
        <v/>
      </c>
      <c r="BMQ139" s="6">
        <v>31047</v>
      </c>
      <c r="BMR139" s="1">
        <v>4.3125</v>
      </c>
      <c r="BMS139" s="1">
        <v>7192200</v>
      </c>
      <c r="BMT139" s="3">
        <f t="shared" si="1089"/>
        <v>31016362.5</v>
      </c>
      <c r="BMY139" s="3" t="str">
        <f t="shared" si="1090"/>
        <v/>
      </c>
      <c r="BND139" s="3" t="str">
        <f t="shared" si="1091"/>
        <v/>
      </c>
      <c r="BNF139" s="6">
        <v>31047</v>
      </c>
      <c r="BNG139" s="1">
        <v>16.375</v>
      </c>
      <c r="BNH139" s="1">
        <v>22332300</v>
      </c>
      <c r="BNI139" s="3">
        <f t="shared" si="1092"/>
        <v>365691412.5</v>
      </c>
      <c r="BNN139" s="3" t="str">
        <f t="shared" si="1093"/>
        <v/>
      </c>
      <c r="BNP139" s="6"/>
      <c r="BNS139" s="3" t="str">
        <f t="shared" si="1094"/>
        <v/>
      </c>
      <c r="BNX139" s="3" t="str">
        <f t="shared" si="1095"/>
        <v/>
      </c>
      <c r="BOC139" s="3" t="str">
        <f t="shared" si="1096"/>
        <v/>
      </c>
      <c r="BOH139" s="3" t="str">
        <f t="shared" si="1097"/>
        <v/>
      </c>
      <c r="BOJ139" s="6">
        <v>31047</v>
      </c>
      <c r="BOK139" s="1">
        <v>1.5003</v>
      </c>
      <c r="BOL139" s="1">
        <v>248677600</v>
      </c>
      <c r="BOM139" s="3">
        <f t="shared" si="1098"/>
        <v>373091003.27999997</v>
      </c>
      <c r="BOR139" s="3" t="str">
        <f t="shared" si="1099"/>
        <v/>
      </c>
      <c r="BOW139" s="3" t="str">
        <f t="shared" si="1100"/>
        <v/>
      </c>
      <c r="BPB139" s="3" t="str">
        <f t="shared" si="1101"/>
        <v/>
      </c>
      <c r="BPG139" s="3" t="str">
        <f t="shared" si="1102"/>
        <v/>
      </c>
      <c r="BPL139" s="3" t="str">
        <f t="shared" si="1103"/>
        <v/>
      </c>
      <c r="BPQ139" s="3" t="str">
        <f t="shared" si="1104"/>
        <v/>
      </c>
      <c r="BPS139" s="6">
        <v>31047</v>
      </c>
      <c r="BPT139" s="1">
        <v>0.2109</v>
      </c>
      <c r="BPU139" s="1">
        <v>435353600</v>
      </c>
      <c r="BPV139" s="3">
        <f t="shared" si="1105"/>
        <v>91816074.239999995</v>
      </c>
      <c r="BQA139" s="3" t="str">
        <f t="shared" si="1106"/>
        <v/>
      </c>
      <c r="BQF139" s="3" t="str">
        <f t="shared" si="1107"/>
        <v/>
      </c>
      <c r="BQK139" s="3" t="str">
        <f t="shared" si="1108"/>
        <v/>
      </c>
      <c r="BQP139" s="3" t="str">
        <f t="shared" si="1109"/>
        <v/>
      </c>
      <c r="BQU139" s="3" t="str">
        <f t="shared" si="1110"/>
        <v/>
      </c>
      <c r="BQZ139" s="3" t="str">
        <f t="shared" si="1111"/>
        <v/>
      </c>
      <c r="BRE139" s="3" t="str">
        <f t="shared" si="1112"/>
        <v/>
      </c>
      <c r="BRJ139" s="3" t="str">
        <f t="shared" si="1113"/>
        <v/>
      </c>
      <c r="BRL139" s="6">
        <v>31047</v>
      </c>
      <c r="BRM139" s="1">
        <v>0.58330000000000004</v>
      </c>
      <c r="BRN139" s="1">
        <v>1792963200</v>
      </c>
      <c r="BRO139" s="3">
        <f t="shared" si="1114"/>
        <v>1045835434.5600001</v>
      </c>
      <c r="BRT139" s="3" t="str">
        <f t="shared" si="1115"/>
        <v/>
      </c>
      <c r="BRV139" s="6">
        <v>31047</v>
      </c>
      <c r="BRW139" s="1">
        <v>7.8125</v>
      </c>
      <c r="BRX139" s="1">
        <v>91779600</v>
      </c>
      <c r="BRY139" s="3">
        <f t="shared" si="1116"/>
        <v>717028125</v>
      </c>
      <c r="BSD139" s="3" t="str">
        <f t="shared" si="1117"/>
        <v/>
      </c>
      <c r="BSF139" s="6">
        <v>31047</v>
      </c>
      <c r="BSG139" s="1">
        <v>0.95830000000000004</v>
      </c>
      <c r="BSH139" s="1">
        <v>187152000</v>
      </c>
      <c r="BSI139" s="3">
        <f t="shared" si="1118"/>
        <v>179347761.59999999</v>
      </c>
      <c r="BSN139" s="3" t="str">
        <f t="shared" si="1119"/>
        <v/>
      </c>
      <c r="BSS139" s="3" t="str">
        <f t="shared" si="1120"/>
        <v/>
      </c>
      <c r="BSU139" s="6">
        <v>31047</v>
      </c>
      <c r="BSV139" s="1">
        <v>0.52010000000000001</v>
      </c>
      <c r="BSW139" s="1">
        <v>2597033600</v>
      </c>
      <c r="BSX139" s="3">
        <f t="shared" si="1121"/>
        <v>1350717175.3600001</v>
      </c>
    </row>
    <row r="140" spans="5:1020 1025:1870" x14ac:dyDescent="0.2">
      <c r="E140" s="3" t="str">
        <f t="shared" si="748"/>
        <v/>
      </c>
      <c r="J140" s="3" t="str">
        <f t="shared" si="749"/>
        <v/>
      </c>
      <c r="O140" s="3" t="str">
        <f t="shared" si="750"/>
        <v/>
      </c>
      <c r="T140" s="3" t="str">
        <f t="shared" si="751"/>
        <v/>
      </c>
      <c r="Y140" s="3" t="str">
        <f t="shared" si="752"/>
        <v/>
      </c>
      <c r="AD140" s="3" t="str">
        <f t="shared" si="753"/>
        <v/>
      </c>
      <c r="AI140" s="3" t="str">
        <f t="shared" si="754"/>
        <v/>
      </c>
      <c r="AN140" s="3" t="str">
        <f t="shared" si="755"/>
        <v/>
      </c>
      <c r="AS140" s="3" t="str">
        <f t="shared" si="756"/>
        <v/>
      </c>
      <c r="AX140" s="3" t="str">
        <f t="shared" si="757"/>
        <v/>
      </c>
      <c r="BC140" s="3" t="str">
        <f t="shared" si="758"/>
        <v/>
      </c>
      <c r="BH140" s="3" t="str">
        <f t="shared" si="759"/>
        <v/>
      </c>
      <c r="BM140" s="3" t="str">
        <f t="shared" si="760"/>
        <v/>
      </c>
      <c r="BR140" s="3" t="str">
        <f t="shared" si="761"/>
        <v/>
      </c>
      <c r="BW140" s="3" t="str">
        <f t="shared" si="762"/>
        <v/>
      </c>
      <c r="CB140" s="3" t="str">
        <f t="shared" si="763"/>
        <v/>
      </c>
      <c r="CG140" s="3" t="str">
        <f t="shared" si="764"/>
        <v/>
      </c>
      <c r="CL140" s="3" t="str">
        <f t="shared" si="765"/>
        <v/>
      </c>
      <c r="CQ140" s="3" t="str">
        <f t="shared" si="766"/>
        <v/>
      </c>
      <c r="CV140" s="3" t="str">
        <f t="shared" si="767"/>
        <v/>
      </c>
      <c r="DA140" s="3" t="str">
        <f t="shared" si="768"/>
        <v/>
      </c>
      <c r="DF140" s="3" t="str">
        <f t="shared" si="769"/>
        <v/>
      </c>
      <c r="DK140" s="3" t="str">
        <f t="shared" si="770"/>
        <v/>
      </c>
      <c r="DP140" s="3" t="str">
        <f t="shared" si="771"/>
        <v/>
      </c>
      <c r="DU140" s="3" t="str">
        <f t="shared" si="772"/>
        <v/>
      </c>
      <c r="DZ140" s="3" t="str">
        <f t="shared" si="773"/>
        <v/>
      </c>
      <c r="EE140" s="3" t="str">
        <f t="shared" si="774"/>
        <v/>
      </c>
      <c r="EJ140" s="3" t="str">
        <f t="shared" si="775"/>
        <v/>
      </c>
      <c r="EO140" s="3" t="str">
        <f t="shared" si="776"/>
        <v/>
      </c>
      <c r="ET140" s="3" t="str">
        <f t="shared" si="777"/>
        <v/>
      </c>
      <c r="EY140" s="3" t="str">
        <f t="shared" si="778"/>
        <v/>
      </c>
      <c r="FD140" s="3" t="str">
        <f t="shared" si="779"/>
        <v/>
      </c>
      <c r="FI140" s="3" t="str">
        <f t="shared" si="780"/>
        <v/>
      </c>
      <c r="FN140" s="3" t="str">
        <f t="shared" si="781"/>
        <v/>
      </c>
      <c r="FS140" s="3" t="str">
        <f t="shared" si="782"/>
        <v/>
      </c>
      <c r="FX140" s="3" t="str">
        <f t="shared" si="783"/>
        <v/>
      </c>
      <c r="GC140" s="3" t="str">
        <f t="shared" si="784"/>
        <v/>
      </c>
      <c r="GH140" s="3" t="str">
        <f t="shared" si="785"/>
        <v/>
      </c>
      <c r="GM140" s="3" t="str">
        <f t="shared" si="786"/>
        <v/>
      </c>
      <c r="GR140" s="3" t="str">
        <f t="shared" si="787"/>
        <v/>
      </c>
      <c r="GW140" s="3" t="str">
        <f t="shared" si="788"/>
        <v/>
      </c>
      <c r="HB140" s="3" t="str">
        <f t="shared" si="789"/>
        <v/>
      </c>
      <c r="HG140" s="3" t="str">
        <f t="shared" si="790"/>
        <v/>
      </c>
      <c r="HL140" s="3" t="str">
        <f t="shared" si="791"/>
        <v/>
      </c>
      <c r="HQ140" s="3" t="str">
        <f t="shared" si="792"/>
        <v/>
      </c>
      <c r="HV140" s="3" t="str">
        <f t="shared" si="793"/>
        <v/>
      </c>
      <c r="IA140" s="3" t="str">
        <f t="shared" si="794"/>
        <v/>
      </c>
      <c r="IF140" s="3" t="str">
        <f t="shared" si="795"/>
        <v/>
      </c>
      <c r="IK140" s="3" t="str">
        <f t="shared" si="796"/>
        <v/>
      </c>
      <c r="IP140" s="3" t="str">
        <f t="shared" si="797"/>
        <v/>
      </c>
      <c r="IU140" s="3" t="str">
        <f t="shared" si="798"/>
        <v/>
      </c>
      <c r="IZ140" s="3" t="str">
        <f t="shared" si="799"/>
        <v/>
      </c>
      <c r="JE140" s="3" t="str">
        <f t="shared" si="800"/>
        <v/>
      </c>
      <c r="JJ140" s="3" t="str">
        <f t="shared" si="801"/>
        <v/>
      </c>
      <c r="JO140" s="3" t="str">
        <f t="shared" si="802"/>
        <v/>
      </c>
      <c r="JT140" s="3" t="str">
        <f t="shared" si="803"/>
        <v/>
      </c>
      <c r="JY140" s="3" t="str">
        <f t="shared" si="804"/>
        <v/>
      </c>
      <c r="KD140" s="3" t="str">
        <f t="shared" si="805"/>
        <v/>
      </c>
      <c r="KI140" s="3" t="str">
        <f t="shared" si="806"/>
        <v/>
      </c>
      <c r="KN140" s="3" t="str">
        <f t="shared" si="807"/>
        <v/>
      </c>
      <c r="KS140" s="3" t="str">
        <f t="shared" si="808"/>
        <v/>
      </c>
      <c r="KX140" s="3" t="str">
        <f t="shared" si="809"/>
        <v/>
      </c>
      <c r="LC140" s="3" t="str">
        <f t="shared" si="810"/>
        <v/>
      </c>
      <c r="LH140" s="3" t="str">
        <f t="shared" si="811"/>
        <v/>
      </c>
      <c r="LM140" s="3" t="str">
        <f t="shared" si="812"/>
        <v/>
      </c>
      <c r="LR140" s="3" t="str">
        <f t="shared" si="813"/>
        <v/>
      </c>
      <c r="LW140" s="3" t="str">
        <f t="shared" si="814"/>
        <v/>
      </c>
      <c r="MB140" s="3" t="str">
        <f t="shared" si="815"/>
        <v/>
      </c>
      <c r="MG140" s="3" t="str">
        <f t="shared" si="816"/>
        <v/>
      </c>
      <c r="ML140" s="3" t="str">
        <f t="shared" si="817"/>
        <v/>
      </c>
      <c r="MQ140" s="3" t="str">
        <f t="shared" si="818"/>
        <v/>
      </c>
      <c r="MV140" s="3" t="str">
        <f t="shared" si="819"/>
        <v/>
      </c>
      <c r="NA140" s="3" t="str">
        <f t="shared" si="820"/>
        <v/>
      </c>
      <c r="NF140" s="3" t="str">
        <f t="shared" si="821"/>
        <v/>
      </c>
      <c r="NK140" s="3" t="str">
        <f t="shared" si="822"/>
        <v/>
      </c>
      <c r="NP140" s="3" t="str">
        <f t="shared" si="823"/>
        <v/>
      </c>
      <c r="NU140" s="3" t="str">
        <f t="shared" si="824"/>
        <v/>
      </c>
      <c r="NZ140" s="3" t="str">
        <f t="shared" si="825"/>
        <v/>
      </c>
      <c r="OB140" s="6">
        <v>30953</v>
      </c>
      <c r="OC140" s="1">
        <v>18.5</v>
      </c>
      <c r="OD140" s="1">
        <v>412200</v>
      </c>
      <c r="OE140" s="3">
        <f t="shared" si="826"/>
        <v>7625700</v>
      </c>
      <c r="OJ140" s="3" t="str">
        <f t="shared" si="827"/>
        <v/>
      </c>
      <c r="OO140" s="3" t="str">
        <f t="shared" si="828"/>
        <v/>
      </c>
      <c r="OT140" s="3" t="str">
        <f t="shared" si="829"/>
        <v/>
      </c>
      <c r="OY140" s="3" t="str">
        <f t="shared" si="830"/>
        <v/>
      </c>
      <c r="PD140" s="3" t="str">
        <f t="shared" si="831"/>
        <v/>
      </c>
      <c r="PI140" s="3" t="str">
        <f t="shared" si="832"/>
        <v/>
      </c>
      <c r="PN140" s="3" t="str">
        <f t="shared" si="833"/>
        <v/>
      </c>
      <c r="PS140" s="3" t="str">
        <f t="shared" si="834"/>
        <v/>
      </c>
      <c r="PX140" s="3" t="str">
        <f t="shared" si="835"/>
        <v/>
      </c>
      <c r="QC140" s="3" t="str">
        <f t="shared" si="836"/>
        <v/>
      </c>
      <c r="QE140" s="6"/>
      <c r="QH140" s="3" t="str">
        <f t="shared" si="837"/>
        <v/>
      </c>
      <c r="QM140" s="3" t="str">
        <f t="shared" si="838"/>
        <v/>
      </c>
      <c r="QR140" s="3" t="str">
        <f t="shared" si="839"/>
        <v/>
      </c>
      <c r="QW140" s="3" t="str">
        <f t="shared" si="840"/>
        <v/>
      </c>
      <c r="RB140" s="3" t="str">
        <f t="shared" si="841"/>
        <v/>
      </c>
      <c r="RG140" s="3" t="str">
        <f t="shared" si="842"/>
        <v/>
      </c>
      <c r="RL140" s="3" t="str">
        <f t="shared" si="843"/>
        <v/>
      </c>
      <c r="RQ140" s="3" t="str">
        <f t="shared" si="844"/>
        <v/>
      </c>
      <c r="RV140" s="3" t="str">
        <f t="shared" si="845"/>
        <v/>
      </c>
      <c r="SA140" s="3" t="str">
        <f t="shared" si="846"/>
        <v/>
      </c>
      <c r="SF140" s="3" t="str">
        <f t="shared" si="847"/>
        <v/>
      </c>
      <c r="SK140" s="3" t="str">
        <f t="shared" si="848"/>
        <v/>
      </c>
      <c r="SP140" s="3" t="str">
        <f t="shared" si="849"/>
        <v/>
      </c>
      <c r="SU140" s="3" t="str">
        <f t="shared" si="850"/>
        <v/>
      </c>
      <c r="SZ140" s="3" t="str">
        <f t="shared" si="851"/>
        <v/>
      </c>
      <c r="TE140" s="3" t="str">
        <f t="shared" si="852"/>
        <v/>
      </c>
      <c r="TJ140" s="3" t="str">
        <f t="shared" si="853"/>
        <v/>
      </c>
      <c r="TO140" s="3" t="str">
        <f t="shared" si="854"/>
        <v/>
      </c>
      <c r="TT140" s="3" t="str">
        <f t="shared" si="855"/>
        <v/>
      </c>
      <c r="TY140" s="3" t="str">
        <f t="shared" si="856"/>
        <v/>
      </c>
      <c r="UD140" s="3" t="str">
        <f t="shared" si="857"/>
        <v/>
      </c>
      <c r="UI140" s="3" t="str">
        <f t="shared" si="858"/>
        <v/>
      </c>
      <c r="UN140" s="3" t="str">
        <f t="shared" si="859"/>
        <v/>
      </c>
      <c r="US140" s="3" t="str">
        <f t="shared" si="860"/>
        <v/>
      </c>
      <c r="UX140" s="3" t="str">
        <f t="shared" si="861"/>
        <v/>
      </c>
      <c r="VC140" s="3" t="str">
        <f t="shared" si="862"/>
        <v/>
      </c>
      <c r="VH140" s="3" t="str">
        <f t="shared" si="863"/>
        <v/>
      </c>
      <c r="VM140" s="3" t="str">
        <f t="shared" si="864"/>
        <v/>
      </c>
      <c r="VO140" s="6"/>
      <c r="VR140" s="3" t="str">
        <f t="shared" si="865"/>
        <v/>
      </c>
      <c r="VW140" s="3" t="str">
        <f t="shared" si="866"/>
        <v/>
      </c>
      <c r="WB140" s="3" t="str">
        <f t="shared" si="867"/>
        <v/>
      </c>
      <c r="WG140" s="3" t="str">
        <f t="shared" si="868"/>
        <v/>
      </c>
      <c r="WL140" s="3" t="str">
        <f t="shared" si="869"/>
        <v/>
      </c>
      <c r="WQ140" s="3" t="str">
        <f t="shared" si="870"/>
        <v/>
      </c>
      <c r="WV140" s="3" t="str">
        <f t="shared" si="871"/>
        <v/>
      </c>
      <c r="XA140" s="3" t="str">
        <f t="shared" si="872"/>
        <v/>
      </c>
      <c r="XF140" s="3" t="str">
        <f t="shared" si="873"/>
        <v/>
      </c>
      <c r="XK140" s="3" t="str">
        <f t="shared" si="874"/>
        <v/>
      </c>
      <c r="XP140" s="3" t="str">
        <f t="shared" si="875"/>
        <v/>
      </c>
      <c r="XU140" s="3" t="str">
        <f t="shared" si="876"/>
        <v/>
      </c>
      <c r="XZ140" s="3" t="str">
        <f t="shared" si="877"/>
        <v/>
      </c>
      <c r="YE140" s="3" t="str">
        <f t="shared" si="878"/>
        <v/>
      </c>
      <c r="YJ140" s="3" t="str">
        <f t="shared" si="879"/>
        <v/>
      </c>
      <c r="YO140" s="3" t="str">
        <f t="shared" si="880"/>
        <v/>
      </c>
      <c r="YT140" s="3" t="str">
        <f t="shared" si="881"/>
        <v/>
      </c>
      <c r="YY140" s="3" t="str">
        <f t="shared" si="882"/>
        <v/>
      </c>
      <c r="ZD140" s="3" t="str">
        <f t="shared" si="883"/>
        <v/>
      </c>
      <c r="ZI140" s="3" t="str">
        <f t="shared" si="884"/>
        <v/>
      </c>
      <c r="ZN140" s="3" t="str">
        <f t="shared" si="885"/>
        <v/>
      </c>
      <c r="ZS140" s="3" t="str">
        <f t="shared" si="886"/>
        <v/>
      </c>
      <c r="ZX140" s="3" t="str">
        <f t="shared" si="887"/>
        <v/>
      </c>
      <c r="AAC140" s="3" t="str">
        <f t="shared" si="888"/>
        <v/>
      </c>
      <c r="AAH140" s="3" t="str">
        <f t="shared" si="889"/>
        <v/>
      </c>
      <c r="AAM140" s="3" t="str">
        <f t="shared" si="890"/>
        <v/>
      </c>
      <c r="AAR140" s="3" t="str">
        <f t="shared" si="891"/>
        <v/>
      </c>
      <c r="AAW140" s="3" t="str">
        <f t="shared" si="892"/>
        <v/>
      </c>
      <c r="ABB140" s="3" t="str">
        <f t="shared" si="893"/>
        <v/>
      </c>
      <c r="ABG140" s="3" t="str">
        <f t="shared" si="894"/>
        <v/>
      </c>
      <c r="ABL140" s="3" t="str">
        <f t="shared" si="895"/>
        <v/>
      </c>
      <c r="ABQ140" s="3" t="str">
        <f t="shared" si="896"/>
        <v/>
      </c>
      <c r="ABV140" s="3" t="str">
        <f t="shared" si="897"/>
        <v/>
      </c>
      <c r="ACA140" s="3" t="str">
        <f t="shared" si="898"/>
        <v/>
      </c>
      <c r="ACF140" s="3" t="str">
        <f t="shared" si="899"/>
        <v/>
      </c>
      <c r="ACK140" s="3" t="str">
        <f t="shared" si="900"/>
        <v/>
      </c>
      <c r="ACP140" s="3" t="str">
        <f t="shared" si="901"/>
        <v/>
      </c>
      <c r="ACU140" s="3" t="str">
        <f t="shared" si="902"/>
        <v/>
      </c>
      <c r="ACZ140" s="3" t="str">
        <f t="shared" si="903"/>
        <v/>
      </c>
      <c r="ADE140" s="3" t="str">
        <f t="shared" si="904"/>
        <v/>
      </c>
      <c r="ADJ140" s="3" t="str">
        <f t="shared" si="905"/>
        <v/>
      </c>
      <c r="ADO140" s="3" t="str">
        <f t="shared" si="906"/>
        <v/>
      </c>
      <c r="ADT140" s="3" t="str">
        <f t="shared" si="907"/>
        <v/>
      </c>
      <c r="ADY140" s="3" t="str">
        <f t="shared" si="908"/>
        <v/>
      </c>
      <c r="AED140" s="3" t="str">
        <f t="shared" si="909"/>
        <v/>
      </c>
      <c r="AEI140" s="3" t="str">
        <f t="shared" si="910"/>
        <v/>
      </c>
      <c r="AEN140" s="3" t="str">
        <f t="shared" si="911"/>
        <v/>
      </c>
      <c r="AES140" s="3" t="str">
        <f t="shared" si="912"/>
        <v/>
      </c>
      <c r="AEX140" s="3" t="str">
        <f t="shared" si="913"/>
        <v/>
      </c>
      <c r="AFC140" s="3" t="str">
        <f t="shared" si="914"/>
        <v/>
      </c>
      <c r="AFH140" s="3" t="str">
        <f t="shared" si="915"/>
        <v/>
      </c>
      <c r="AFM140" s="3" t="str">
        <f t="shared" si="916"/>
        <v/>
      </c>
      <c r="AFR140" s="3" t="str">
        <f t="shared" si="917"/>
        <v/>
      </c>
      <c r="AFW140" s="3" t="str">
        <f t="shared" si="918"/>
        <v/>
      </c>
      <c r="AGB140" s="3" t="str">
        <f t="shared" si="919"/>
        <v/>
      </c>
      <c r="AGG140" s="3" t="str">
        <f t="shared" si="920"/>
        <v/>
      </c>
      <c r="AGL140" s="3" t="str">
        <f t="shared" si="921"/>
        <v/>
      </c>
      <c r="AGQ140" s="3" t="str">
        <f t="shared" si="922"/>
        <v/>
      </c>
      <c r="AGV140" s="3" t="str">
        <f t="shared" si="923"/>
        <v/>
      </c>
      <c r="AHA140" s="3" t="str">
        <f t="shared" si="924"/>
        <v/>
      </c>
      <c r="AHF140" s="3" t="str">
        <f t="shared" si="925"/>
        <v/>
      </c>
      <c r="AHK140" s="3" t="str">
        <f t="shared" si="926"/>
        <v/>
      </c>
      <c r="AHP140" s="3" t="str">
        <f t="shared" si="927"/>
        <v/>
      </c>
      <c r="AHU140" s="3" t="str">
        <f t="shared" si="928"/>
        <v/>
      </c>
      <c r="AHZ140" s="3" t="str">
        <f t="shared" si="929"/>
        <v/>
      </c>
      <c r="AIE140" s="3" t="str">
        <f t="shared" si="930"/>
        <v/>
      </c>
      <c r="AIJ140" s="3" t="str">
        <f t="shared" si="931"/>
        <v/>
      </c>
      <c r="AIO140" s="3" t="str">
        <f t="shared" si="932"/>
        <v/>
      </c>
      <c r="AIT140" s="3" t="str">
        <f t="shared" si="933"/>
        <v/>
      </c>
      <c r="AIY140" s="3" t="str">
        <f t="shared" si="934"/>
        <v/>
      </c>
      <c r="AJD140" s="3" t="str">
        <f t="shared" si="935"/>
        <v/>
      </c>
      <c r="AJI140" s="3" t="str">
        <f t="shared" si="936"/>
        <v/>
      </c>
      <c r="AJN140" s="3" t="str">
        <f t="shared" si="937"/>
        <v/>
      </c>
      <c r="AJS140" s="3" t="str">
        <f t="shared" si="938"/>
        <v/>
      </c>
      <c r="AJX140" s="3" t="str">
        <f t="shared" si="939"/>
        <v/>
      </c>
      <c r="AKC140" s="3" t="str">
        <f t="shared" si="940"/>
        <v/>
      </c>
      <c r="AKH140" s="3" t="str">
        <f t="shared" si="941"/>
        <v/>
      </c>
      <c r="AKM140" s="3" t="str">
        <f t="shared" si="942"/>
        <v/>
      </c>
      <c r="AKR140" s="3" t="str">
        <f t="shared" si="943"/>
        <v/>
      </c>
      <c r="AKW140" s="3" t="str">
        <f t="shared" si="944"/>
        <v/>
      </c>
      <c r="ALB140" s="3" t="str">
        <f t="shared" si="945"/>
        <v/>
      </c>
      <c r="ALG140" s="3" t="str">
        <f t="shared" si="946"/>
        <v/>
      </c>
      <c r="ALL140" s="3" t="str">
        <f t="shared" si="947"/>
        <v/>
      </c>
      <c r="ALQ140" s="3" t="str">
        <f t="shared" si="948"/>
        <v/>
      </c>
      <c r="ALV140" s="3" t="str">
        <f t="shared" si="949"/>
        <v/>
      </c>
      <c r="AMA140" s="3" t="str">
        <f t="shared" si="950"/>
        <v/>
      </c>
      <c r="AMF140" s="3" t="str">
        <f t="shared" si="951"/>
        <v/>
      </c>
      <c r="AMK140" s="3" t="str">
        <f t="shared" si="952"/>
        <v/>
      </c>
      <c r="AMP140" s="3" t="str">
        <f t="shared" si="953"/>
        <v/>
      </c>
      <c r="AMU140" s="3" t="str">
        <f t="shared" si="954"/>
        <v/>
      </c>
      <c r="AMZ140" s="3" t="str">
        <f t="shared" si="955"/>
        <v/>
      </c>
      <c r="ANE140" s="3" t="str">
        <f t="shared" si="956"/>
        <v/>
      </c>
      <c r="ANJ140" s="3" t="str">
        <f t="shared" si="957"/>
        <v/>
      </c>
      <c r="ANO140" s="3" t="str">
        <f t="shared" si="958"/>
        <v/>
      </c>
      <c r="ANT140" s="3" t="str">
        <f t="shared" si="959"/>
        <v/>
      </c>
      <c r="ANY140" s="3" t="str">
        <f t="shared" si="960"/>
        <v/>
      </c>
      <c r="AOD140" s="3" t="str">
        <f t="shared" si="961"/>
        <v/>
      </c>
      <c r="AOI140" s="3" t="str">
        <f t="shared" si="962"/>
        <v/>
      </c>
      <c r="AON140" s="3" t="str">
        <f t="shared" si="963"/>
        <v/>
      </c>
      <c r="AOS140" s="3" t="str">
        <f t="shared" si="964"/>
        <v/>
      </c>
      <c r="AOX140" s="3" t="str">
        <f t="shared" si="965"/>
        <v/>
      </c>
      <c r="APC140" s="3" t="str">
        <f t="shared" si="966"/>
        <v/>
      </c>
      <c r="APH140" s="3" t="str">
        <f t="shared" si="967"/>
        <v/>
      </c>
      <c r="APM140" s="3" t="str">
        <f t="shared" si="968"/>
        <v/>
      </c>
      <c r="APR140" s="3" t="str">
        <f t="shared" si="969"/>
        <v/>
      </c>
      <c r="APW140" s="3" t="str">
        <f t="shared" si="970"/>
        <v/>
      </c>
      <c r="AQB140" s="3" t="str">
        <f t="shared" si="971"/>
        <v/>
      </c>
      <c r="AQG140" s="3" t="str">
        <f t="shared" si="972"/>
        <v/>
      </c>
      <c r="AQL140" s="3" t="str">
        <f t="shared" si="973"/>
        <v/>
      </c>
      <c r="AQQ140" s="3" t="str">
        <f t="shared" si="974"/>
        <v/>
      </c>
      <c r="AQV140" s="3" t="str">
        <f t="shared" si="975"/>
        <v/>
      </c>
      <c r="ARA140" s="3" t="str">
        <f t="shared" si="976"/>
        <v/>
      </c>
      <c r="ARF140" s="3" t="str">
        <f t="shared" si="977"/>
        <v/>
      </c>
      <c r="ARK140" s="3" t="str">
        <f t="shared" si="978"/>
        <v/>
      </c>
      <c r="ARP140" s="3" t="str">
        <f t="shared" si="979"/>
        <v/>
      </c>
      <c r="ARU140" s="3" t="str">
        <f t="shared" si="980"/>
        <v/>
      </c>
      <c r="ARZ140" s="3" t="str">
        <f t="shared" si="981"/>
        <v/>
      </c>
      <c r="ASE140" s="3" t="str">
        <f t="shared" si="982"/>
        <v/>
      </c>
      <c r="ASJ140" s="3" t="str">
        <f t="shared" si="983"/>
        <v/>
      </c>
      <c r="ASO140" s="3" t="str">
        <f t="shared" si="984"/>
        <v/>
      </c>
      <c r="AST140" s="3" t="str">
        <f t="shared" si="985"/>
        <v/>
      </c>
      <c r="ASY140" s="3" t="str">
        <f t="shared" si="986"/>
        <v/>
      </c>
      <c r="ATD140" s="3" t="str">
        <f t="shared" si="987"/>
        <v/>
      </c>
      <c r="ATI140" s="3" t="str">
        <f t="shared" si="988"/>
        <v/>
      </c>
      <c r="ATN140" s="3" t="str">
        <f t="shared" si="989"/>
        <v/>
      </c>
      <c r="ATS140" s="3" t="str">
        <f t="shared" si="990"/>
        <v/>
      </c>
      <c r="ATX140" s="3" t="str">
        <f t="shared" si="991"/>
        <v/>
      </c>
      <c r="ATZ140" s="6">
        <v>30953</v>
      </c>
      <c r="AUA140" s="1">
        <v>3.0417000000000001</v>
      </c>
      <c r="AUB140" s="1">
        <v>188400</v>
      </c>
      <c r="AUC140" s="3">
        <f t="shared" si="992"/>
        <v>573056.28</v>
      </c>
      <c r="AUH140" s="3" t="str">
        <f t="shared" si="993"/>
        <v/>
      </c>
      <c r="AUM140" s="3" t="str">
        <f t="shared" si="994"/>
        <v/>
      </c>
      <c r="AUR140" s="3" t="str">
        <f t="shared" si="995"/>
        <v/>
      </c>
      <c r="AUW140" s="3" t="str">
        <f t="shared" si="996"/>
        <v/>
      </c>
      <c r="AVB140" s="3" t="str">
        <f t="shared" si="997"/>
        <v/>
      </c>
      <c r="AVG140" s="3" t="str">
        <f t="shared" si="998"/>
        <v/>
      </c>
      <c r="AVL140" s="3" t="str">
        <f t="shared" si="999"/>
        <v/>
      </c>
      <c r="AVQ140" s="3" t="str">
        <f t="shared" si="1000"/>
        <v/>
      </c>
      <c r="AVV140" s="3" t="str">
        <f t="shared" si="1001"/>
        <v/>
      </c>
      <c r="AWA140" s="3" t="str">
        <f t="shared" si="1002"/>
        <v/>
      </c>
      <c r="AWF140" s="3" t="str">
        <f t="shared" si="1003"/>
        <v/>
      </c>
      <c r="AWK140" s="3" t="str">
        <f t="shared" si="1004"/>
        <v/>
      </c>
      <c r="AWP140" s="3" t="str">
        <f t="shared" si="1005"/>
        <v/>
      </c>
      <c r="AWU140" s="3" t="str">
        <f t="shared" si="1006"/>
        <v/>
      </c>
      <c r="AWZ140" s="3" t="str">
        <f t="shared" si="1007"/>
        <v/>
      </c>
      <c r="AXE140" s="3" t="str">
        <f t="shared" si="1008"/>
        <v/>
      </c>
      <c r="AXJ140" s="3" t="str">
        <f t="shared" si="1009"/>
        <v/>
      </c>
      <c r="AXO140" s="3" t="str">
        <f t="shared" si="1010"/>
        <v/>
      </c>
      <c r="AXT140" s="3" t="str">
        <f t="shared" si="1011"/>
        <v/>
      </c>
      <c r="AXY140" s="3" t="str">
        <f t="shared" si="1012"/>
        <v/>
      </c>
      <c r="AYD140" s="3" t="str">
        <f t="shared" si="1013"/>
        <v/>
      </c>
      <c r="AYI140" s="3" t="str">
        <f t="shared" si="1014"/>
        <v/>
      </c>
      <c r="AYN140" s="3" t="str">
        <f t="shared" si="1015"/>
        <v/>
      </c>
      <c r="AYP140" s="6"/>
      <c r="AYS140" s="3" t="str">
        <f t="shared" si="1016"/>
        <v/>
      </c>
      <c r="AYX140" s="3" t="str">
        <f t="shared" si="1017"/>
        <v/>
      </c>
      <c r="AZC140" s="3" t="str">
        <f t="shared" si="1018"/>
        <v/>
      </c>
      <c r="AZH140" s="3" t="str">
        <f t="shared" si="1019"/>
        <v/>
      </c>
      <c r="AZM140" s="3" t="str">
        <f t="shared" si="1020"/>
        <v/>
      </c>
      <c r="AZR140" s="3" t="str">
        <f t="shared" si="1021"/>
        <v/>
      </c>
      <c r="AZW140" s="3" t="str">
        <f t="shared" si="1022"/>
        <v/>
      </c>
      <c r="BAB140" s="3" t="str">
        <f t="shared" si="1023"/>
        <v/>
      </c>
      <c r="BAG140" s="3" t="str">
        <f t="shared" si="1024"/>
        <v/>
      </c>
      <c r="BAL140" s="3" t="str">
        <f t="shared" si="1025"/>
        <v/>
      </c>
      <c r="BAQ140" s="3" t="str">
        <f t="shared" si="1026"/>
        <v/>
      </c>
      <c r="BAV140" s="3" t="str">
        <f t="shared" si="1027"/>
        <v/>
      </c>
      <c r="BBA140" s="3" t="str">
        <f t="shared" si="1028"/>
        <v/>
      </c>
      <c r="BBF140" s="3" t="str">
        <f t="shared" si="1029"/>
        <v/>
      </c>
      <c r="BBK140" s="3" t="str">
        <f t="shared" si="1030"/>
        <v/>
      </c>
      <c r="BBP140" s="3" t="str">
        <f t="shared" si="1031"/>
        <v/>
      </c>
      <c r="BBU140" s="3" t="str">
        <f t="shared" si="1032"/>
        <v/>
      </c>
      <c r="BBZ140" s="3" t="str">
        <f t="shared" si="1033"/>
        <v/>
      </c>
      <c r="BCE140" s="3" t="str">
        <f t="shared" si="1034"/>
        <v/>
      </c>
      <c r="BCJ140" s="3" t="str">
        <f t="shared" si="1035"/>
        <v/>
      </c>
      <c r="BCO140" s="3" t="str">
        <f t="shared" si="1036"/>
        <v/>
      </c>
      <c r="BCT140" s="3" t="str">
        <f t="shared" si="1037"/>
        <v/>
      </c>
      <c r="BCY140" s="3" t="str">
        <f t="shared" si="1038"/>
        <v/>
      </c>
      <c r="BDD140" s="3" t="str">
        <f t="shared" si="1039"/>
        <v/>
      </c>
      <c r="BDI140" s="3" t="str">
        <f t="shared" si="1040"/>
        <v/>
      </c>
      <c r="BDN140" s="3" t="str">
        <f t="shared" si="1041"/>
        <v/>
      </c>
      <c r="BDS140" s="3" t="str">
        <f t="shared" si="1042"/>
        <v/>
      </c>
      <c r="BDX140" s="3" t="str">
        <f t="shared" si="1043"/>
        <v/>
      </c>
      <c r="BDZ140" s="6">
        <v>30953</v>
      </c>
      <c r="BEA140" s="1">
        <v>4.0833000000000004</v>
      </c>
      <c r="BEB140" s="1">
        <v>9969000</v>
      </c>
      <c r="BEC140" s="3">
        <f t="shared" si="1044"/>
        <v>40706417.700000003</v>
      </c>
      <c r="BEH140" s="3" t="str">
        <f t="shared" si="1045"/>
        <v/>
      </c>
      <c r="BEM140" s="3" t="str">
        <f t="shared" si="1046"/>
        <v/>
      </c>
      <c r="BER140" s="3" t="str">
        <f t="shared" si="1047"/>
        <v/>
      </c>
      <c r="BET140" s="6">
        <v>30953</v>
      </c>
      <c r="BEU140" s="1">
        <v>0.42799999999999999</v>
      </c>
      <c r="BEV140" s="1">
        <v>9325125</v>
      </c>
      <c r="BEW140" s="3">
        <f t="shared" si="1048"/>
        <v>3991153.5</v>
      </c>
      <c r="BFB140" s="3" t="str">
        <f t="shared" si="1049"/>
        <v/>
      </c>
      <c r="BFG140" s="3" t="str">
        <f t="shared" si="1050"/>
        <v/>
      </c>
      <c r="BFL140" s="3" t="str">
        <f t="shared" si="1051"/>
        <v/>
      </c>
      <c r="BFQ140" s="3" t="str">
        <f t="shared" si="1052"/>
        <v/>
      </c>
      <c r="BFV140" s="3" t="str">
        <f t="shared" si="1053"/>
        <v/>
      </c>
      <c r="BGA140" s="3" t="str">
        <f t="shared" si="1054"/>
        <v/>
      </c>
      <c r="BGF140" s="3" t="str">
        <f t="shared" si="1055"/>
        <v/>
      </c>
      <c r="BGK140" s="3" t="str">
        <f t="shared" si="1056"/>
        <v/>
      </c>
      <c r="BGM140" s="6">
        <v>30953</v>
      </c>
      <c r="BGN140" s="1">
        <v>16.875</v>
      </c>
      <c r="BGO140" s="1">
        <v>5667200</v>
      </c>
      <c r="BGP140" s="3">
        <f t="shared" si="1057"/>
        <v>95634000</v>
      </c>
      <c r="BGR140" s="6"/>
      <c r="BGU140" s="3" t="str">
        <f t="shared" si="1058"/>
        <v/>
      </c>
      <c r="BGZ140" s="3" t="str">
        <f t="shared" si="1059"/>
        <v/>
      </c>
      <c r="BHE140" s="3" t="str">
        <f t="shared" si="1060"/>
        <v/>
      </c>
      <c r="BHJ140" s="3" t="str">
        <f t="shared" si="1061"/>
        <v/>
      </c>
      <c r="BHO140" s="3" t="str">
        <f t="shared" si="1062"/>
        <v/>
      </c>
      <c r="BHQ140" s="6">
        <v>30953</v>
      </c>
      <c r="BHR140" s="1">
        <v>1.9452</v>
      </c>
      <c r="BHS140" s="1">
        <v>38137600</v>
      </c>
      <c r="BHT140" s="3">
        <f t="shared" si="1063"/>
        <v>74185259.519999996</v>
      </c>
      <c r="BHY140" s="3" t="str">
        <f t="shared" si="1064"/>
        <v/>
      </c>
      <c r="BID140" s="3" t="str">
        <f t="shared" si="1065"/>
        <v/>
      </c>
      <c r="BII140" s="3" t="str">
        <f t="shared" si="1066"/>
        <v/>
      </c>
      <c r="BIN140" s="3" t="str">
        <f t="shared" si="1067"/>
        <v/>
      </c>
      <c r="BIP140" s="6">
        <v>30953</v>
      </c>
      <c r="BIQ140" s="1">
        <v>0.1991</v>
      </c>
      <c r="BIR140" s="1">
        <v>150724800</v>
      </c>
      <c r="BIS140" s="3">
        <f t="shared" si="1068"/>
        <v>30009307.68</v>
      </c>
      <c r="BIX140" s="3" t="str">
        <f t="shared" si="1069"/>
        <v/>
      </c>
      <c r="BJC140" s="3" t="str">
        <f t="shared" si="1070"/>
        <v/>
      </c>
      <c r="BJH140" s="3" t="str">
        <f t="shared" si="1071"/>
        <v/>
      </c>
      <c r="BJM140" s="3" t="str">
        <f t="shared" si="1072"/>
        <v/>
      </c>
      <c r="BJR140" s="3" t="str">
        <f t="shared" si="1073"/>
        <v/>
      </c>
      <c r="BJT140" s="6">
        <v>30953</v>
      </c>
      <c r="BJU140" s="1">
        <v>17.375</v>
      </c>
      <c r="BJV140" s="1">
        <v>65085400</v>
      </c>
      <c r="BJW140" s="3">
        <f t="shared" si="1074"/>
        <v>1130858825</v>
      </c>
      <c r="BKB140" s="3" t="str">
        <f t="shared" si="1075"/>
        <v/>
      </c>
      <c r="BKG140" s="3" t="str">
        <f t="shared" si="1076"/>
        <v/>
      </c>
      <c r="BKL140" s="3" t="str">
        <f t="shared" si="1077"/>
        <v/>
      </c>
      <c r="BKQ140" s="3" t="str">
        <f t="shared" si="1078"/>
        <v/>
      </c>
      <c r="BKV140" s="3" t="str">
        <f t="shared" si="1079"/>
        <v/>
      </c>
      <c r="BKX140" s="6">
        <v>30953</v>
      </c>
      <c r="BKY140" s="1">
        <v>3.3130000000000002</v>
      </c>
      <c r="BKZ140" s="1">
        <v>53946400</v>
      </c>
      <c r="BLA140" s="3">
        <f t="shared" si="1080"/>
        <v>178724423.20000002</v>
      </c>
      <c r="BLC140" s="6">
        <v>30953</v>
      </c>
      <c r="BLD140" s="1">
        <v>4.2916999999999996</v>
      </c>
      <c r="BLE140" s="1">
        <v>19062600</v>
      </c>
      <c r="BLF140" s="3">
        <f t="shared" si="1081"/>
        <v>81810960.419999987</v>
      </c>
      <c r="BLK140" s="3" t="str">
        <f t="shared" si="1082"/>
        <v/>
      </c>
      <c r="BLP140" s="3" t="str">
        <f t="shared" si="1083"/>
        <v/>
      </c>
      <c r="BLU140" s="3" t="str">
        <f t="shared" si="1084"/>
        <v/>
      </c>
      <c r="BLZ140" s="3" t="str">
        <f t="shared" si="1085"/>
        <v/>
      </c>
      <c r="BME140" s="3" t="str">
        <f t="shared" si="1086"/>
        <v/>
      </c>
      <c r="BMJ140" s="3" t="str">
        <f t="shared" si="1087"/>
        <v/>
      </c>
      <c r="BML140" s="6"/>
      <c r="BMO140" s="3" t="str">
        <f t="shared" si="1088"/>
        <v/>
      </c>
      <c r="BMQ140" s="6">
        <v>30953</v>
      </c>
      <c r="BMR140" s="1">
        <v>4.9375</v>
      </c>
      <c r="BMS140" s="1">
        <v>10546800</v>
      </c>
      <c r="BMT140" s="3">
        <f t="shared" si="1089"/>
        <v>52074825</v>
      </c>
      <c r="BMY140" s="3" t="str">
        <f t="shared" si="1090"/>
        <v/>
      </c>
      <c r="BND140" s="3" t="str">
        <f t="shared" si="1091"/>
        <v/>
      </c>
      <c r="BNF140" s="6">
        <v>30953</v>
      </c>
      <c r="BNG140" s="1">
        <v>14.75</v>
      </c>
      <c r="BNH140" s="1">
        <v>18402200</v>
      </c>
      <c r="BNI140" s="3">
        <f t="shared" si="1092"/>
        <v>271432450</v>
      </c>
      <c r="BNN140" s="3" t="str">
        <f t="shared" si="1093"/>
        <v/>
      </c>
      <c r="BNP140" s="6"/>
      <c r="BNS140" s="3" t="str">
        <f t="shared" si="1094"/>
        <v/>
      </c>
      <c r="BNX140" s="3" t="str">
        <f t="shared" si="1095"/>
        <v/>
      </c>
      <c r="BOC140" s="3" t="str">
        <f t="shared" si="1096"/>
        <v/>
      </c>
      <c r="BOH140" s="3" t="str">
        <f t="shared" si="1097"/>
        <v/>
      </c>
      <c r="BOJ140" s="6">
        <v>30953</v>
      </c>
      <c r="BOK140" s="1">
        <v>1.6553</v>
      </c>
      <c r="BOL140" s="1">
        <v>286120800</v>
      </c>
      <c r="BOM140" s="3">
        <f t="shared" si="1098"/>
        <v>473615760.24000001</v>
      </c>
      <c r="BOR140" s="3" t="str">
        <f t="shared" si="1099"/>
        <v/>
      </c>
      <c r="BOW140" s="3" t="str">
        <f t="shared" si="1100"/>
        <v/>
      </c>
      <c r="BPB140" s="3" t="str">
        <f t="shared" si="1101"/>
        <v/>
      </c>
      <c r="BPG140" s="3" t="str">
        <f t="shared" si="1102"/>
        <v/>
      </c>
      <c r="BPL140" s="3" t="str">
        <f t="shared" si="1103"/>
        <v/>
      </c>
      <c r="BPQ140" s="3" t="str">
        <f t="shared" si="1104"/>
        <v/>
      </c>
      <c r="BPS140" s="6">
        <v>30953</v>
      </c>
      <c r="BPT140" s="1">
        <v>0.22850000000000001</v>
      </c>
      <c r="BPU140" s="1">
        <v>250393600</v>
      </c>
      <c r="BPV140" s="3">
        <f t="shared" si="1105"/>
        <v>57214937.600000001</v>
      </c>
      <c r="BQA140" s="3" t="str">
        <f t="shared" si="1106"/>
        <v/>
      </c>
      <c r="BQF140" s="3" t="str">
        <f t="shared" si="1107"/>
        <v/>
      </c>
      <c r="BQK140" s="3" t="str">
        <f t="shared" si="1108"/>
        <v/>
      </c>
      <c r="BQP140" s="3" t="str">
        <f t="shared" si="1109"/>
        <v/>
      </c>
      <c r="BQU140" s="3" t="str">
        <f t="shared" si="1110"/>
        <v/>
      </c>
      <c r="BQZ140" s="3" t="str">
        <f t="shared" si="1111"/>
        <v/>
      </c>
      <c r="BRE140" s="3" t="str">
        <f t="shared" si="1112"/>
        <v/>
      </c>
      <c r="BRJ140" s="3" t="str">
        <f t="shared" si="1113"/>
        <v/>
      </c>
      <c r="BRL140" s="6">
        <v>30953</v>
      </c>
      <c r="BRM140" s="1">
        <v>0.64580000000000004</v>
      </c>
      <c r="BRN140" s="1">
        <v>1794504000</v>
      </c>
      <c r="BRO140" s="3">
        <f t="shared" si="1114"/>
        <v>1158890683.2</v>
      </c>
      <c r="BRT140" s="3" t="str">
        <f t="shared" si="1115"/>
        <v/>
      </c>
      <c r="BRV140" s="6">
        <v>30953</v>
      </c>
      <c r="BRW140" s="1">
        <v>9.0937999999999999</v>
      </c>
      <c r="BRX140" s="1">
        <v>83078000</v>
      </c>
      <c r="BRY140" s="3">
        <f t="shared" si="1116"/>
        <v>755494716.39999998</v>
      </c>
      <c r="BSD140" s="3" t="str">
        <f t="shared" si="1117"/>
        <v/>
      </c>
      <c r="BSF140" s="6">
        <v>30953</v>
      </c>
      <c r="BSG140" s="1">
        <v>1.1354</v>
      </c>
      <c r="BSH140" s="1">
        <v>111772800</v>
      </c>
      <c r="BSI140" s="3">
        <f t="shared" si="1118"/>
        <v>126906837.11999999</v>
      </c>
      <c r="BSN140" s="3" t="str">
        <f t="shared" si="1119"/>
        <v/>
      </c>
      <c r="BSS140" s="3" t="str">
        <f t="shared" si="1120"/>
        <v/>
      </c>
      <c r="BSU140" s="6">
        <v>30953</v>
      </c>
      <c r="BSV140" s="1">
        <v>0.44869999999999999</v>
      </c>
      <c r="BSW140" s="1">
        <v>2611828800</v>
      </c>
      <c r="BSX140" s="3">
        <f t="shared" si="1121"/>
        <v>1171927582.5599999</v>
      </c>
    </row>
    <row r="141" spans="5:1020 1025:1870" x14ac:dyDescent="0.2">
      <c r="E141" s="3" t="str">
        <f t="shared" si="748"/>
        <v/>
      </c>
      <c r="J141" s="3" t="str">
        <f t="shared" si="749"/>
        <v/>
      </c>
      <c r="O141" s="3" t="str">
        <f t="shared" si="750"/>
        <v/>
      </c>
      <c r="T141" s="3" t="str">
        <f t="shared" si="751"/>
        <v/>
      </c>
      <c r="Y141" s="3" t="str">
        <f t="shared" si="752"/>
        <v/>
      </c>
      <c r="AD141" s="3" t="str">
        <f t="shared" si="753"/>
        <v/>
      </c>
      <c r="AI141" s="3" t="str">
        <f t="shared" si="754"/>
        <v/>
      </c>
      <c r="AN141" s="3" t="str">
        <f t="shared" si="755"/>
        <v/>
      </c>
      <c r="AS141" s="3" t="str">
        <f t="shared" si="756"/>
        <v/>
      </c>
      <c r="AX141" s="3" t="str">
        <f t="shared" si="757"/>
        <v/>
      </c>
      <c r="BC141" s="3" t="str">
        <f t="shared" si="758"/>
        <v/>
      </c>
      <c r="BH141" s="3" t="str">
        <f t="shared" si="759"/>
        <v/>
      </c>
      <c r="BM141" s="3" t="str">
        <f t="shared" si="760"/>
        <v/>
      </c>
      <c r="BR141" s="3" t="str">
        <f t="shared" si="761"/>
        <v/>
      </c>
      <c r="BW141" s="3" t="str">
        <f t="shared" si="762"/>
        <v/>
      </c>
      <c r="CB141" s="3" t="str">
        <f t="shared" si="763"/>
        <v/>
      </c>
      <c r="CG141" s="3" t="str">
        <f t="shared" si="764"/>
        <v/>
      </c>
      <c r="CL141" s="3" t="str">
        <f t="shared" si="765"/>
        <v/>
      </c>
      <c r="CQ141" s="3" t="str">
        <f t="shared" si="766"/>
        <v/>
      </c>
      <c r="CV141" s="3" t="str">
        <f t="shared" si="767"/>
        <v/>
      </c>
      <c r="DA141" s="3" t="str">
        <f t="shared" si="768"/>
        <v/>
      </c>
      <c r="DF141" s="3" t="str">
        <f t="shared" si="769"/>
        <v/>
      </c>
      <c r="DK141" s="3" t="str">
        <f t="shared" si="770"/>
        <v/>
      </c>
      <c r="DP141" s="3" t="str">
        <f t="shared" si="771"/>
        <v/>
      </c>
      <c r="DU141" s="3" t="str">
        <f t="shared" si="772"/>
        <v/>
      </c>
      <c r="DZ141" s="3" t="str">
        <f t="shared" si="773"/>
        <v/>
      </c>
      <c r="EE141" s="3" t="str">
        <f t="shared" si="774"/>
        <v/>
      </c>
      <c r="EJ141" s="3" t="str">
        <f t="shared" si="775"/>
        <v/>
      </c>
      <c r="EO141" s="3" t="str">
        <f t="shared" si="776"/>
        <v/>
      </c>
      <c r="ET141" s="3" t="str">
        <f t="shared" si="777"/>
        <v/>
      </c>
      <c r="EY141" s="3" t="str">
        <f t="shared" si="778"/>
        <v/>
      </c>
      <c r="FD141" s="3" t="str">
        <f t="shared" si="779"/>
        <v/>
      </c>
      <c r="FI141" s="3" t="str">
        <f t="shared" si="780"/>
        <v/>
      </c>
      <c r="FN141" s="3" t="str">
        <f t="shared" si="781"/>
        <v/>
      </c>
      <c r="FS141" s="3" t="str">
        <f t="shared" si="782"/>
        <v/>
      </c>
      <c r="FX141" s="3" t="str">
        <f t="shared" si="783"/>
        <v/>
      </c>
      <c r="GC141" s="3" t="str">
        <f t="shared" si="784"/>
        <v/>
      </c>
      <c r="GH141" s="3" t="str">
        <f t="shared" si="785"/>
        <v/>
      </c>
      <c r="GM141" s="3" t="str">
        <f t="shared" si="786"/>
        <v/>
      </c>
      <c r="GR141" s="3" t="str">
        <f t="shared" si="787"/>
        <v/>
      </c>
      <c r="GW141" s="3" t="str">
        <f t="shared" si="788"/>
        <v/>
      </c>
      <c r="HB141" s="3" t="str">
        <f t="shared" si="789"/>
        <v/>
      </c>
      <c r="HG141" s="3" t="str">
        <f t="shared" si="790"/>
        <v/>
      </c>
      <c r="HL141" s="3" t="str">
        <f t="shared" si="791"/>
        <v/>
      </c>
      <c r="HQ141" s="3" t="str">
        <f t="shared" si="792"/>
        <v/>
      </c>
      <c r="HV141" s="3" t="str">
        <f t="shared" si="793"/>
        <v/>
      </c>
      <c r="IA141" s="3" t="str">
        <f t="shared" si="794"/>
        <v/>
      </c>
      <c r="IF141" s="3" t="str">
        <f t="shared" si="795"/>
        <v/>
      </c>
      <c r="IK141" s="3" t="str">
        <f t="shared" si="796"/>
        <v/>
      </c>
      <c r="IP141" s="3" t="str">
        <f t="shared" si="797"/>
        <v/>
      </c>
      <c r="IU141" s="3" t="str">
        <f t="shared" si="798"/>
        <v/>
      </c>
      <c r="IZ141" s="3" t="str">
        <f t="shared" si="799"/>
        <v/>
      </c>
      <c r="JE141" s="3" t="str">
        <f t="shared" si="800"/>
        <v/>
      </c>
      <c r="JJ141" s="3" t="str">
        <f t="shared" si="801"/>
        <v/>
      </c>
      <c r="JO141" s="3" t="str">
        <f t="shared" si="802"/>
        <v/>
      </c>
      <c r="JT141" s="3" t="str">
        <f t="shared" si="803"/>
        <v/>
      </c>
      <c r="JY141" s="3" t="str">
        <f t="shared" si="804"/>
        <v/>
      </c>
      <c r="KD141" s="3" t="str">
        <f t="shared" si="805"/>
        <v/>
      </c>
      <c r="KI141" s="3" t="str">
        <f t="shared" si="806"/>
        <v/>
      </c>
      <c r="KN141" s="3" t="str">
        <f t="shared" si="807"/>
        <v/>
      </c>
      <c r="KS141" s="3" t="str">
        <f t="shared" si="808"/>
        <v/>
      </c>
      <c r="KX141" s="3" t="str">
        <f t="shared" si="809"/>
        <v/>
      </c>
      <c r="LC141" s="3" t="str">
        <f t="shared" si="810"/>
        <v/>
      </c>
      <c r="LH141" s="3" t="str">
        <f t="shared" si="811"/>
        <v/>
      </c>
      <c r="LM141" s="3" t="str">
        <f t="shared" si="812"/>
        <v/>
      </c>
      <c r="LR141" s="3" t="str">
        <f t="shared" si="813"/>
        <v/>
      </c>
      <c r="LW141" s="3" t="str">
        <f t="shared" si="814"/>
        <v/>
      </c>
      <c r="MB141" s="3" t="str">
        <f t="shared" si="815"/>
        <v/>
      </c>
      <c r="MG141" s="3" t="str">
        <f t="shared" si="816"/>
        <v/>
      </c>
      <c r="ML141" s="3" t="str">
        <f t="shared" si="817"/>
        <v/>
      </c>
      <c r="MQ141" s="3" t="str">
        <f t="shared" si="818"/>
        <v/>
      </c>
      <c r="MV141" s="3" t="str">
        <f t="shared" si="819"/>
        <v/>
      </c>
      <c r="NA141" s="3" t="str">
        <f t="shared" si="820"/>
        <v/>
      </c>
      <c r="NF141" s="3" t="str">
        <f t="shared" si="821"/>
        <v/>
      </c>
      <c r="NK141" s="3" t="str">
        <f t="shared" si="822"/>
        <v/>
      </c>
      <c r="NP141" s="3" t="str">
        <f t="shared" si="823"/>
        <v/>
      </c>
      <c r="NU141" s="3" t="str">
        <f t="shared" si="824"/>
        <v/>
      </c>
      <c r="NZ141" s="3" t="str">
        <f t="shared" si="825"/>
        <v/>
      </c>
      <c r="OB141" s="6"/>
      <c r="OE141" s="3" t="str">
        <f t="shared" si="826"/>
        <v/>
      </c>
      <c r="OJ141" s="3" t="str">
        <f t="shared" si="827"/>
        <v/>
      </c>
      <c r="OO141" s="3" t="str">
        <f t="shared" si="828"/>
        <v/>
      </c>
      <c r="OT141" s="3" t="str">
        <f t="shared" si="829"/>
        <v/>
      </c>
      <c r="OY141" s="3" t="str">
        <f t="shared" si="830"/>
        <v/>
      </c>
      <c r="PD141" s="3" t="str">
        <f t="shared" si="831"/>
        <v/>
      </c>
      <c r="PI141" s="3" t="str">
        <f t="shared" si="832"/>
        <v/>
      </c>
      <c r="PN141" s="3" t="str">
        <f t="shared" si="833"/>
        <v/>
      </c>
      <c r="PS141" s="3" t="str">
        <f t="shared" si="834"/>
        <v/>
      </c>
      <c r="PX141" s="3" t="str">
        <f t="shared" si="835"/>
        <v/>
      </c>
      <c r="QC141" s="3" t="str">
        <f t="shared" si="836"/>
        <v/>
      </c>
      <c r="QH141" s="3" t="str">
        <f t="shared" si="837"/>
        <v/>
      </c>
      <c r="QM141" s="3" t="str">
        <f t="shared" si="838"/>
        <v/>
      </c>
      <c r="QR141" s="3" t="str">
        <f t="shared" si="839"/>
        <v/>
      </c>
      <c r="QW141" s="3" t="str">
        <f t="shared" si="840"/>
        <v/>
      </c>
      <c r="RB141" s="3" t="str">
        <f t="shared" si="841"/>
        <v/>
      </c>
      <c r="RG141" s="3" t="str">
        <f t="shared" si="842"/>
        <v/>
      </c>
      <c r="RL141" s="3" t="str">
        <f t="shared" si="843"/>
        <v/>
      </c>
      <c r="RQ141" s="3" t="str">
        <f t="shared" si="844"/>
        <v/>
      </c>
      <c r="RV141" s="3" t="str">
        <f t="shared" si="845"/>
        <v/>
      </c>
      <c r="SA141" s="3" t="str">
        <f t="shared" si="846"/>
        <v/>
      </c>
      <c r="SF141" s="3" t="str">
        <f t="shared" si="847"/>
        <v/>
      </c>
      <c r="SK141" s="3" t="str">
        <f t="shared" si="848"/>
        <v/>
      </c>
      <c r="SP141" s="3" t="str">
        <f t="shared" si="849"/>
        <v/>
      </c>
      <c r="SU141" s="3" t="str">
        <f t="shared" si="850"/>
        <v/>
      </c>
      <c r="SZ141" s="3" t="str">
        <f t="shared" si="851"/>
        <v/>
      </c>
      <c r="TE141" s="3" t="str">
        <f t="shared" si="852"/>
        <v/>
      </c>
      <c r="TJ141" s="3" t="str">
        <f t="shared" si="853"/>
        <v/>
      </c>
      <c r="TO141" s="3" t="str">
        <f t="shared" si="854"/>
        <v/>
      </c>
      <c r="TT141" s="3" t="str">
        <f t="shared" si="855"/>
        <v/>
      </c>
      <c r="TY141" s="3" t="str">
        <f t="shared" si="856"/>
        <v/>
      </c>
      <c r="UD141" s="3" t="str">
        <f t="shared" si="857"/>
        <v/>
      </c>
      <c r="UI141" s="3" t="str">
        <f t="shared" si="858"/>
        <v/>
      </c>
      <c r="UN141" s="3" t="str">
        <f t="shared" si="859"/>
        <v/>
      </c>
      <c r="US141" s="3" t="str">
        <f t="shared" si="860"/>
        <v/>
      </c>
      <c r="UX141" s="3" t="str">
        <f t="shared" si="861"/>
        <v/>
      </c>
      <c r="VC141" s="3" t="str">
        <f t="shared" si="862"/>
        <v/>
      </c>
      <c r="VH141" s="3" t="str">
        <f t="shared" si="863"/>
        <v/>
      </c>
      <c r="VM141" s="3" t="str">
        <f t="shared" si="864"/>
        <v/>
      </c>
      <c r="VO141" s="6"/>
      <c r="VR141" s="3" t="str">
        <f t="shared" si="865"/>
        <v/>
      </c>
      <c r="VW141" s="3" t="str">
        <f t="shared" si="866"/>
        <v/>
      </c>
      <c r="WB141" s="3" t="str">
        <f t="shared" si="867"/>
        <v/>
      </c>
      <c r="WG141" s="3" t="str">
        <f t="shared" si="868"/>
        <v/>
      </c>
      <c r="WL141" s="3" t="str">
        <f t="shared" si="869"/>
        <v/>
      </c>
      <c r="WQ141" s="3" t="str">
        <f t="shared" si="870"/>
        <v/>
      </c>
      <c r="WV141" s="3" t="str">
        <f t="shared" si="871"/>
        <v/>
      </c>
      <c r="XA141" s="3" t="str">
        <f t="shared" si="872"/>
        <v/>
      </c>
      <c r="XF141" s="3" t="str">
        <f t="shared" si="873"/>
        <v/>
      </c>
      <c r="XK141" s="3" t="str">
        <f t="shared" si="874"/>
        <v/>
      </c>
      <c r="XP141" s="3" t="str">
        <f t="shared" si="875"/>
        <v/>
      </c>
      <c r="XU141" s="3" t="str">
        <f t="shared" si="876"/>
        <v/>
      </c>
      <c r="XZ141" s="3" t="str">
        <f t="shared" si="877"/>
        <v/>
      </c>
      <c r="YE141" s="3" t="str">
        <f t="shared" si="878"/>
        <v/>
      </c>
      <c r="YJ141" s="3" t="str">
        <f t="shared" si="879"/>
        <v/>
      </c>
      <c r="YO141" s="3" t="str">
        <f t="shared" si="880"/>
        <v/>
      </c>
      <c r="YT141" s="3" t="str">
        <f t="shared" si="881"/>
        <v/>
      </c>
      <c r="YY141" s="3" t="str">
        <f t="shared" si="882"/>
        <v/>
      </c>
      <c r="ZD141" s="3" t="str">
        <f t="shared" si="883"/>
        <v/>
      </c>
      <c r="ZI141" s="3" t="str">
        <f t="shared" si="884"/>
        <v/>
      </c>
      <c r="ZN141" s="3" t="str">
        <f t="shared" si="885"/>
        <v/>
      </c>
      <c r="ZS141" s="3" t="str">
        <f t="shared" si="886"/>
        <v/>
      </c>
      <c r="ZX141" s="3" t="str">
        <f t="shared" si="887"/>
        <v/>
      </c>
      <c r="AAC141" s="3" t="str">
        <f t="shared" si="888"/>
        <v/>
      </c>
      <c r="AAH141" s="3" t="str">
        <f t="shared" si="889"/>
        <v/>
      </c>
      <c r="AAM141" s="3" t="str">
        <f t="shared" si="890"/>
        <v/>
      </c>
      <c r="AAR141" s="3" t="str">
        <f t="shared" si="891"/>
        <v/>
      </c>
      <c r="AAW141" s="3" t="str">
        <f t="shared" si="892"/>
        <v/>
      </c>
      <c r="ABB141" s="3" t="str">
        <f t="shared" si="893"/>
        <v/>
      </c>
      <c r="ABG141" s="3" t="str">
        <f t="shared" si="894"/>
        <v/>
      </c>
      <c r="ABL141" s="3" t="str">
        <f t="shared" si="895"/>
        <v/>
      </c>
      <c r="ABQ141" s="3" t="str">
        <f t="shared" si="896"/>
        <v/>
      </c>
      <c r="ABV141" s="3" t="str">
        <f t="shared" si="897"/>
        <v/>
      </c>
      <c r="ACA141" s="3" t="str">
        <f t="shared" si="898"/>
        <v/>
      </c>
      <c r="ACF141" s="3" t="str">
        <f t="shared" si="899"/>
        <v/>
      </c>
      <c r="ACK141" s="3" t="str">
        <f t="shared" si="900"/>
        <v/>
      </c>
      <c r="ACP141" s="3" t="str">
        <f t="shared" si="901"/>
        <v/>
      </c>
      <c r="ACU141" s="3" t="str">
        <f t="shared" si="902"/>
        <v/>
      </c>
      <c r="ACZ141" s="3" t="str">
        <f t="shared" si="903"/>
        <v/>
      </c>
      <c r="ADE141" s="3" t="str">
        <f t="shared" si="904"/>
        <v/>
      </c>
      <c r="ADJ141" s="3" t="str">
        <f t="shared" si="905"/>
        <v/>
      </c>
      <c r="ADO141" s="3" t="str">
        <f t="shared" si="906"/>
        <v/>
      </c>
      <c r="ADT141" s="3" t="str">
        <f t="shared" si="907"/>
        <v/>
      </c>
      <c r="ADY141" s="3" t="str">
        <f t="shared" si="908"/>
        <v/>
      </c>
      <c r="AED141" s="3" t="str">
        <f t="shared" si="909"/>
        <v/>
      </c>
      <c r="AEI141" s="3" t="str">
        <f t="shared" si="910"/>
        <v/>
      </c>
      <c r="AEN141" s="3" t="str">
        <f t="shared" si="911"/>
        <v/>
      </c>
      <c r="AES141" s="3" t="str">
        <f t="shared" si="912"/>
        <v/>
      </c>
      <c r="AEX141" s="3" t="str">
        <f t="shared" si="913"/>
        <v/>
      </c>
      <c r="AFC141" s="3" t="str">
        <f t="shared" si="914"/>
        <v/>
      </c>
      <c r="AFH141" s="3" t="str">
        <f t="shared" si="915"/>
        <v/>
      </c>
      <c r="AFM141" s="3" t="str">
        <f t="shared" si="916"/>
        <v/>
      </c>
      <c r="AFR141" s="3" t="str">
        <f t="shared" si="917"/>
        <v/>
      </c>
      <c r="AFW141" s="3" t="str">
        <f t="shared" si="918"/>
        <v/>
      </c>
      <c r="AGB141" s="3" t="str">
        <f t="shared" si="919"/>
        <v/>
      </c>
      <c r="AGG141" s="3" t="str">
        <f t="shared" si="920"/>
        <v/>
      </c>
      <c r="AGL141" s="3" t="str">
        <f t="shared" si="921"/>
        <v/>
      </c>
      <c r="AGQ141" s="3" t="str">
        <f t="shared" si="922"/>
        <v/>
      </c>
      <c r="AGV141" s="3" t="str">
        <f t="shared" si="923"/>
        <v/>
      </c>
      <c r="AHA141" s="3" t="str">
        <f t="shared" si="924"/>
        <v/>
      </c>
      <c r="AHF141" s="3" t="str">
        <f t="shared" si="925"/>
        <v/>
      </c>
      <c r="AHK141" s="3" t="str">
        <f t="shared" si="926"/>
        <v/>
      </c>
      <c r="AHP141" s="3" t="str">
        <f t="shared" si="927"/>
        <v/>
      </c>
      <c r="AHU141" s="3" t="str">
        <f t="shared" si="928"/>
        <v/>
      </c>
      <c r="AHZ141" s="3" t="str">
        <f t="shared" si="929"/>
        <v/>
      </c>
      <c r="AIE141" s="3" t="str">
        <f t="shared" si="930"/>
        <v/>
      </c>
      <c r="AIJ141" s="3" t="str">
        <f t="shared" si="931"/>
        <v/>
      </c>
      <c r="AIO141" s="3" t="str">
        <f t="shared" si="932"/>
        <v/>
      </c>
      <c r="AIT141" s="3" t="str">
        <f t="shared" si="933"/>
        <v/>
      </c>
      <c r="AIY141" s="3" t="str">
        <f t="shared" si="934"/>
        <v/>
      </c>
      <c r="AJD141" s="3" t="str">
        <f t="shared" si="935"/>
        <v/>
      </c>
      <c r="AJI141" s="3" t="str">
        <f t="shared" si="936"/>
        <v/>
      </c>
      <c r="AJN141" s="3" t="str">
        <f t="shared" si="937"/>
        <v/>
      </c>
      <c r="AJS141" s="3" t="str">
        <f t="shared" si="938"/>
        <v/>
      </c>
      <c r="AJX141" s="3" t="str">
        <f t="shared" si="939"/>
        <v/>
      </c>
      <c r="AKC141" s="3" t="str">
        <f t="shared" si="940"/>
        <v/>
      </c>
      <c r="AKH141" s="3" t="str">
        <f t="shared" si="941"/>
        <v/>
      </c>
      <c r="AKM141" s="3" t="str">
        <f t="shared" si="942"/>
        <v/>
      </c>
      <c r="AKR141" s="3" t="str">
        <f t="shared" si="943"/>
        <v/>
      </c>
      <c r="AKW141" s="3" t="str">
        <f t="shared" si="944"/>
        <v/>
      </c>
      <c r="ALB141" s="3" t="str">
        <f t="shared" si="945"/>
        <v/>
      </c>
      <c r="ALG141" s="3" t="str">
        <f t="shared" si="946"/>
        <v/>
      </c>
      <c r="ALL141" s="3" t="str">
        <f t="shared" si="947"/>
        <v/>
      </c>
      <c r="ALQ141" s="3" t="str">
        <f t="shared" si="948"/>
        <v/>
      </c>
      <c r="ALV141" s="3" t="str">
        <f t="shared" si="949"/>
        <v/>
      </c>
      <c r="AMA141" s="3" t="str">
        <f t="shared" si="950"/>
        <v/>
      </c>
      <c r="AMF141" s="3" t="str">
        <f t="shared" si="951"/>
        <v/>
      </c>
      <c r="AMK141" s="3" t="str">
        <f t="shared" si="952"/>
        <v/>
      </c>
      <c r="AMP141" s="3" t="str">
        <f t="shared" si="953"/>
        <v/>
      </c>
      <c r="AMU141" s="3" t="str">
        <f t="shared" si="954"/>
        <v/>
      </c>
      <c r="AMZ141" s="3" t="str">
        <f t="shared" si="955"/>
        <v/>
      </c>
      <c r="ANE141" s="3" t="str">
        <f t="shared" si="956"/>
        <v/>
      </c>
      <c r="ANJ141" s="3" t="str">
        <f t="shared" si="957"/>
        <v/>
      </c>
      <c r="ANO141" s="3" t="str">
        <f t="shared" si="958"/>
        <v/>
      </c>
      <c r="ANT141" s="3" t="str">
        <f t="shared" si="959"/>
        <v/>
      </c>
      <c r="ANY141" s="3" t="str">
        <f t="shared" si="960"/>
        <v/>
      </c>
      <c r="AOD141" s="3" t="str">
        <f t="shared" si="961"/>
        <v/>
      </c>
      <c r="AOI141" s="3" t="str">
        <f t="shared" si="962"/>
        <v/>
      </c>
      <c r="AON141" s="3" t="str">
        <f t="shared" si="963"/>
        <v/>
      </c>
      <c r="AOS141" s="3" t="str">
        <f t="shared" si="964"/>
        <v/>
      </c>
      <c r="AOX141" s="3" t="str">
        <f t="shared" si="965"/>
        <v/>
      </c>
      <c r="APC141" s="3" t="str">
        <f t="shared" si="966"/>
        <v/>
      </c>
      <c r="APH141" s="3" t="str">
        <f t="shared" si="967"/>
        <v/>
      </c>
      <c r="APM141" s="3" t="str">
        <f t="shared" si="968"/>
        <v/>
      </c>
      <c r="APR141" s="3" t="str">
        <f t="shared" si="969"/>
        <v/>
      </c>
      <c r="APW141" s="3" t="str">
        <f t="shared" si="970"/>
        <v/>
      </c>
      <c r="AQB141" s="3" t="str">
        <f t="shared" si="971"/>
        <v/>
      </c>
      <c r="AQG141" s="3" t="str">
        <f t="shared" si="972"/>
        <v/>
      </c>
      <c r="AQL141" s="3" t="str">
        <f t="shared" si="973"/>
        <v/>
      </c>
      <c r="AQQ141" s="3" t="str">
        <f t="shared" si="974"/>
        <v/>
      </c>
      <c r="AQV141" s="3" t="str">
        <f t="shared" si="975"/>
        <v/>
      </c>
      <c r="ARA141" s="3" t="str">
        <f t="shared" si="976"/>
        <v/>
      </c>
      <c r="ARF141" s="3" t="str">
        <f t="shared" si="977"/>
        <v/>
      </c>
      <c r="ARK141" s="3" t="str">
        <f t="shared" si="978"/>
        <v/>
      </c>
      <c r="ARP141" s="3" t="str">
        <f t="shared" si="979"/>
        <v/>
      </c>
      <c r="ARU141" s="3" t="str">
        <f t="shared" si="980"/>
        <v/>
      </c>
      <c r="ARZ141" s="3" t="str">
        <f t="shared" si="981"/>
        <v/>
      </c>
      <c r="ASE141" s="3" t="str">
        <f t="shared" si="982"/>
        <v/>
      </c>
      <c r="ASJ141" s="3" t="str">
        <f t="shared" si="983"/>
        <v/>
      </c>
      <c r="ASO141" s="3" t="str">
        <f t="shared" si="984"/>
        <v/>
      </c>
      <c r="AST141" s="3" t="str">
        <f t="shared" si="985"/>
        <v/>
      </c>
      <c r="ASY141" s="3" t="str">
        <f t="shared" si="986"/>
        <v/>
      </c>
      <c r="ATD141" s="3" t="str">
        <f t="shared" si="987"/>
        <v/>
      </c>
      <c r="ATI141" s="3" t="str">
        <f t="shared" si="988"/>
        <v/>
      </c>
      <c r="ATN141" s="3" t="str">
        <f t="shared" si="989"/>
        <v/>
      </c>
      <c r="ATS141" s="3" t="str">
        <f t="shared" si="990"/>
        <v/>
      </c>
      <c r="ATX141" s="3" t="str">
        <f t="shared" si="991"/>
        <v/>
      </c>
      <c r="ATZ141" s="6">
        <v>30862</v>
      </c>
      <c r="AUA141" s="1">
        <v>2.8646000000000003</v>
      </c>
      <c r="AUB141" s="1">
        <v>362400</v>
      </c>
      <c r="AUC141" s="3">
        <f t="shared" si="992"/>
        <v>1038131.04</v>
      </c>
      <c r="AUH141" s="3" t="str">
        <f t="shared" si="993"/>
        <v/>
      </c>
      <c r="AUM141" s="3" t="str">
        <f t="shared" si="994"/>
        <v/>
      </c>
      <c r="AUR141" s="3" t="str">
        <f t="shared" si="995"/>
        <v/>
      </c>
      <c r="AUW141" s="3" t="str">
        <f t="shared" si="996"/>
        <v/>
      </c>
      <c r="AVB141" s="3" t="str">
        <f t="shared" si="997"/>
        <v/>
      </c>
      <c r="AVG141" s="3" t="str">
        <f t="shared" si="998"/>
        <v/>
      </c>
      <c r="AVL141" s="3" t="str">
        <f t="shared" si="999"/>
        <v/>
      </c>
      <c r="AVQ141" s="3" t="str">
        <f t="shared" si="1000"/>
        <v/>
      </c>
      <c r="AVV141" s="3" t="str">
        <f t="shared" si="1001"/>
        <v/>
      </c>
      <c r="AWA141" s="3" t="str">
        <f t="shared" si="1002"/>
        <v/>
      </c>
      <c r="AWF141" s="3" t="str">
        <f t="shared" si="1003"/>
        <v/>
      </c>
      <c r="AWK141" s="3" t="str">
        <f t="shared" si="1004"/>
        <v/>
      </c>
      <c r="AWP141" s="3" t="str">
        <f t="shared" si="1005"/>
        <v/>
      </c>
      <c r="AWU141" s="3" t="str">
        <f t="shared" si="1006"/>
        <v/>
      </c>
      <c r="AWZ141" s="3" t="str">
        <f t="shared" si="1007"/>
        <v/>
      </c>
      <c r="AXE141" s="3" t="str">
        <f t="shared" si="1008"/>
        <v/>
      </c>
      <c r="AXJ141" s="3" t="str">
        <f t="shared" si="1009"/>
        <v/>
      </c>
      <c r="AXO141" s="3" t="str">
        <f t="shared" si="1010"/>
        <v/>
      </c>
      <c r="AXT141" s="3" t="str">
        <f t="shared" si="1011"/>
        <v/>
      </c>
      <c r="AXY141" s="3" t="str">
        <f t="shared" si="1012"/>
        <v/>
      </c>
      <c r="AYD141" s="3" t="str">
        <f t="shared" si="1013"/>
        <v/>
      </c>
      <c r="AYI141" s="3" t="str">
        <f t="shared" si="1014"/>
        <v/>
      </c>
      <c r="AYN141" s="3" t="str">
        <f t="shared" si="1015"/>
        <v/>
      </c>
      <c r="AYP141" s="6"/>
      <c r="AYS141" s="3" t="str">
        <f t="shared" si="1016"/>
        <v/>
      </c>
      <c r="AYX141" s="3" t="str">
        <f t="shared" si="1017"/>
        <v/>
      </c>
      <c r="AZC141" s="3" t="str">
        <f t="shared" si="1018"/>
        <v/>
      </c>
      <c r="AZH141" s="3" t="str">
        <f t="shared" si="1019"/>
        <v/>
      </c>
      <c r="AZM141" s="3" t="str">
        <f t="shared" si="1020"/>
        <v/>
      </c>
      <c r="AZR141" s="3" t="str">
        <f t="shared" si="1021"/>
        <v/>
      </c>
      <c r="AZW141" s="3" t="str">
        <f t="shared" si="1022"/>
        <v/>
      </c>
      <c r="BAB141" s="3" t="str">
        <f t="shared" si="1023"/>
        <v/>
      </c>
      <c r="BAG141" s="3" t="str">
        <f t="shared" si="1024"/>
        <v/>
      </c>
      <c r="BAL141" s="3" t="str">
        <f t="shared" si="1025"/>
        <v/>
      </c>
      <c r="BAQ141" s="3" t="str">
        <f t="shared" si="1026"/>
        <v/>
      </c>
      <c r="BAV141" s="3" t="str">
        <f t="shared" si="1027"/>
        <v/>
      </c>
      <c r="BBA141" s="3" t="str">
        <f t="shared" si="1028"/>
        <v/>
      </c>
      <c r="BBF141" s="3" t="str">
        <f t="shared" si="1029"/>
        <v/>
      </c>
      <c r="BBK141" s="3" t="str">
        <f t="shared" si="1030"/>
        <v/>
      </c>
      <c r="BBP141" s="3" t="str">
        <f t="shared" si="1031"/>
        <v/>
      </c>
      <c r="BBU141" s="3" t="str">
        <f t="shared" si="1032"/>
        <v/>
      </c>
      <c r="BBZ141" s="3" t="str">
        <f t="shared" si="1033"/>
        <v/>
      </c>
      <c r="BCE141" s="3" t="str">
        <f t="shared" si="1034"/>
        <v/>
      </c>
      <c r="BCJ141" s="3" t="str">
        <f t="shared" si="1035"/>
        <v/>
      </c>
      <c r="BCO141" s="3" t="str">
        <f t="shared" si="1036"/>
        <v/>
      </c>
      <c r="BCT141" s="3" t="str">
        <f t="shared" si="1037"/>
        <v/>
      </c>
      <c r="BCY141" s="3" t="str">
        <f t="shared" si="1038"/>
        <v/>
      </c>
      <c r="BDD141" s="3" t="str">
        <f t="shared" si="1039"/>
        <v/>
      </c>
      <c r="BDI141" s="3" t="str">
        <f t="shared" si="1040"/>
        <v/>
      </c>
      <c r="BDN141" s="3" t="str">
        <f t="shared" si="1041"/>
        <v/>
      </c>
      <c r="BDS141" s="3" t="str">
        <f t="shared" si="1042"/>
        <v/>
      </c>
      <c r="BDX141" s="3" t="str">
        <f t="shared" si="1043"/>
        <v/>
      </c>
      <c r="BDZ141" s="6"/>
      <c r="BEC141" s="3" t="str">
        <f t="shared" si="1044"/>
        <v/>
      </c>
      <c r="BEH141" s="3" t="str">
        <f t="shared" si="1045"/>
        <v/>
      </c>
      <c r="BEM141" s="3" t="str">
        <f t="shared" si="1046"/>
        <v/>
      </c>
      <c r="BER141" s="3" t="str">
        <f t="shared" si="1047"/>
        <v/>
      </c>
      <c r="BET141" s="6">
        <v>30862</v>
      </c>
      <c r="BEU141" s="1">
        <v>0.41980000000000001</v>
      </c>
      <c r="BEV141" s="1">
        <v>18225000</v>
      </c>
      <c r="BEW141" s="3">
        <f t="shared" si="1048"/>
        <v>7650855</v>
      </c>
      <c r="BFB141" s="3" t="str">
        <f t="shared" si="1049"/>
        <v/>
      </c>
      <c r="BFG141" s="3" t="str">
        <f t="shared" si="1050"/>
        <v/>
      </c>
      <c r="BFL141" s="3" t="str">
        <f t="shared" si="1051"/>
        <v/>
      </c>
      <c r="BFQ141" s="3" t="str">
        <f t="shared" si="1052"/>
        <v/>
      </c>
      <c r="BFV141" s="3" t="str">
        <f t="shared" si="1053"/>
        <v/>
      </c>
      <c r="BGA141" s="3" t="str">
        <f t="shared" si="1054"/>
        <v/>
      </c>
      <c r="BGF141" s="3" t="str">
        <f t="shared" si="1055"/>
        <v/>
      </c>
      <c r="BGK141" s="3" t="str">
        <f t="shared" si="1056"/>
        <v/>
      </c>
      <c r="BGM141" s="6">
        <v>30862</v>
      </c>
      <c r="BGN141" s="1">
        <v>13.25</v>
      </c>
      <c r="BGO141" s="1">
        <v>3358600</v>
      </c>
      <c r="BGP141" s="3">
        <f t="shared" si="1057"/>
        <v>44501450</v>
      </c>
      <c r="BGR141" s="6"/>
      <c r="BGU141" s="3" t="str">
        <f t="shared" si="1058"/>
        <v/>
      </c>
      <c r="BGZ141" s="3" t="str">
        <f t="shared" si="1059"/>
        <v/>
      </c>
      <c r="BHE141" s="3" t="str">
        <f t="shared" si="1060"/>
        <v/>
      </c>
      <c r="BHJ141" s="3" t="str">
        <f t="shared" si="1061"/>
        <v/>
      </c>
      <c r="BHO141" s="3" t="str">
        <f t="shared" si="1062"/>
        <v/>
      </c>
      <c r="BHQ141" s="6">
        <v>30862</v>
      </c>
      <c r="BHR141" s="1">
        <v>1.9704999999999999</v>
      </c>
      <c r="BHS141" s="1">
        <v>32371200</v>
      </c>
      <c r="BHT141" s="3">
        <f t="shared" si="1063"/>
        <v>63787449.599999994</v>
      </c>
      <c r="BHY141" s="3" t="str">
        <f t="shared" si="1064"/>
        <v/>
      </c>
      <c r="BID141" s="3" t="str">
        <f t="shared" si="1065"/>
        <v/>
      </c>
      <c r="BII141" s="3" t="str">
        <f t="shared" si="1066"/>
        <v/>
      </c>
      <c r="BIN141" s="3" t="str">
        <f t="shared" si="1067"/>
        <v/>
      </c>
      <c r="BIP141" s="6">
        <v>30862</v>
      </c>
      <c r="BIQ141" s="1">
        <v>0.20019999999999999</v>
      </c>
      <c r="BIR141" s="1">
        <v>137602800</v>
      </c>
      <c r="BIS141" s="3">
        <f t="shared" si="1068"/>
        <v>27548080.559999999</v>
      </c>
      <c r="BIX141" s="3" t="str">
        <f t="shared" si="1069"/>
        <v/>
      </c>
      <c r="BJC141" s="3" t="str">
        <f t="shared" si="1070"/>
        <v/>
      </c>
      <c r="BJH141" s="3" t="str">
        <f t="shared" si="1071"/>
        <v/>
      </c>
      <c r="BJM141" s="3" t="str">
        <f t="shared" si="1072"/>
        <v/>
      </c>
      <c r="BJR141" s="3" t="str">
        <f t="shared" si="1073"/>
        <v/>
      </c>
      <c r="BJT141" s="6">
        <v>30862</v>
      </c>
      <c r="BJU141" s="1">
        <v>15.375</v>
      </c>
      <c r="BJV141" s="1">
        <v>53591600</v>
      </c>
      <c r="BJW141" s="3">
        <f t="shared" si="1074"/>
        <v>823970850</v>
      </c>
      <c r="BKB141" s="3" t="str">
        <f t="shared" si="1075"/>
        <v/>
      </c>
      <c r="BKG141" s="3" t="str">
        <f t="shared" si="1076"/>
        <v/>
      </c>
      <c r="BKL141" s="3" t="str">
        <f t="shared" si="1077"/>
        <v/>
      </c>
      <c r="BKQ141" s="3" t="str">
        <f t="shared" si="1078"/>
        <v/>
      </c>
      <c r="BKV141" s="3" t="str">
        <f t="shared" si="1079"/>
        <v/>
      </c>
      <c r="BKX141" s="6">
        <v>30862</v>
      </c>
      <c r="BKY141" s="1">
        <v>3.3439999999999999</v>
      </c>
      <c r="BKZ141" s="1">
        <v>50144800</v>
      </c>
      <c r="BLA141" s="3">
        <f t="shared" si="1080"/>
        <v>167684211.19999999</v>
      </c>
      <c r="BLC141" s="6">
        <v>30862</v>
      </c>
      <c r="BLD141" s="1">
        <v>3.75</v>
      </c>
      <c r="BLE141" s="1">
        <v>13078800</v>
      </c>
      <c r="BLF141" s="3">
        <f t="shared" si="1081"/>
        <v>49045500</v>
      </c>
      <c r="BLK141" s="3" t="str">
        <f t="shared" si="1082"/>
        <v/>
      </c>
      <c r="BLP141" s="3" t="str">
        <f t="shared" si="1083"/>
        <v/>
      </c>
      <c r="BLU141" s="3" t="str">
        <f t="shared" si="1084"/>
        <v/>
      </c>
      <c r="BLZ141" s="3" t="str">
        <f t="shared" si="1085"/>
        <v/>
      </c>
      <c r="BME141" s="3" t="str">
        <f t="shared" si="1086"/>
        <v/>
      </c>
      <c r="BMJ141" s="3" t="str">
        <f t="shared" si="1087"/>
        <v/>
      </c>
      <c r="BML141" s="6"/>
      <c r="BMO141" s="3" t="str">
        <f t="shared" si="1088"/>
        <v/>
      </c>
      <c r="BMQ141" s="6">
        <v>30862</v>
      </c>
      <c r="BMR141" s="1">
        <v>3.875</v>
      </c>
      <c r="BMS141" s="1">
        <v>8339000</v>
      </c>
      <c r="BMT141" s="3">
        <f t="shared" si="1089"/>
        <v>32313625</v>
      </c>
      <c r="BMY141" s="3" t="str">
        <f t="shared" si="1090"/>
        <v/>
      </c>
      <c r="BND141" s="3" t="str">
        <f t="shared" si="1091"/>
        <v/>
      </c>
      <c r="BNF141" s="6">
        <v>30862</v>
      </c>
      <c r="BNG141" s="1">
        <v>13.75</v>
      </c>
      <c r="BNH141" s="1">
        <v>17967300</v>
      </c>
      <c r="BNI141" s="3">
        <f t="shared" si="1092"/>
        <v>247050375</v>
      </c>
      <c r="BNN141" s="3" t="str">
        <f t="shared" si="1093"/>
        <v/>
      </c>
      <c r="BNP141" s="6"/>
      <c r="BNS141" s="3" t="str">
        <f t="shared" si="1094"/>
        <v/>
      </c>
      <c r="BNX141" s="3" t="str">
        <f t="shared" si="1095"/>
        <v/>
      </c>
      <c r="BOC141" s="3" t="str">
        <f t="shared" si="1096"/>
        <v/>
      </c>
      <c r="BOH141" s="3" t="str">
        <f t="shared" si="1097"/>
        <v/>
      </c>
      <c r="BOJ141" s="6">
        <v>30862</v>
      </c>
      <c r="BOK141" s="1">
        <v>1.6165</v>
      </c>
      <c r="BOL141" s="1">
        <v>236598400</v>
      </c>
      <c r="BOM141" s="3">
        <f t="shared" si="1098"/>
        <v>382461313.60000002</v>
      </c>
      <c r="BOR141" s="3" t="str">
        <f t="shared" si="1099"/>
        <v/>
      </c>
      <c r="BOW141" s="3" t="str">
        <f t="shared" si="1100"/>
        <v/>
      </c>
      <c r="BPB141" s="3" t="str">
        <f t="shared" si="1101"/>
        <v/>
      </c>
      <c r="BPG141" s="3" t="str">
        <f t="shared" si="1102"/>
        <v/>
      </c>
      <c r="BPL141" s="3" t="str">
        <f t="shared" si="1103"/>
        <v/>
      </c>
      <c r="BPQ141" s="3" t="str">
        <f t="shared" si="1104"/>
        <v/>
      </c>
      <c r="BPS141" s="6">
        <v>30862</v>
      </c>
      <c r="BPT141" s="1">
        <v>0.2422</v>
      </c>
      <c r="BPU141" s="1">
        <v>212160000</v>
      </c>
      <c r="BPV141" s="3">
        <f t="shared" si="1105"/>
        <v>51385152</v>
      </c>
      <c r="BQA141" s="3" t="str">
        <f t="shared" si="1106"/>
        <v/>
      </c>
      <c r="BQF141" s="3" t="str">
        <f t="shared" si="1107"/>
        <v/>
      </c>
      <c r="BQK141" s="3" t="str">
        <f t="shared" si="1108"/>
        <v/>
      </c>
      <c r="BQP141" s="3" t="str">
        <f t="shared" si="1109"/>
        <v/>
      </c>
      <c r="BQU141" s="3" t="str">
        <f t="shared" si="1110"/>
        <v/>
      </c>
      <c r="BQZ141" s="3" t="str">
        <f t="shared" si="1111"/>
        <v/>
      </c>
      <c r="BRE141" s="3" t="str">
        <f t="shared" si="1112"/>
        <v/>
      </c>
      <c r="BRJ141" s="3" t="str">
        <f t="shared" si="1113"/>
        <v/>
      </c>
      <c r="BRL141" s="6">
        <v>30862</v>
      </c>
      <c r="BRM141" s="1">
        <v>0.63019999999999998</v>
      </c>
      <c r="BRN141" s="1">
        <v>1543334400</v>
      </c>
      <c r="BRO141" s="3">
        <f t="shared" si="1114"/>
        <v>972609338.88</v>
      </c>
      <c r="BRT141" s="3" t="str">
        <f t="shared" si="1115"/>
        <v/>
      </c>
      <c r="BRV141" s="6">
        <v>30862</v>
      </c>
      <c r="BRW141" s="1">
        <v>8.75</v>
      </c>
      <c r="BRX141" s="1">
        <v>101648800</v>
      </c>
      <c r="BRY141" s="3">
        <f t="shared" si="1116"/>
        <v>889427000</v>
      </c>
      <c r="BSD141" s="3" t="str">
        <f t="shared" si="1117"/>
        <v/>
      </c>
      <c r="BSF141" s="6">
        <v>30862</v>
      </c>
      <c r="BSG141" s="1">
        <v>1.0468999999999999</v>
      </c>
      <c r="BSH141" s="1">
        <v>55711200</v>
      </c>
      <c r="BSI141" s="3">
        <f t="shared" si="1118"/>
        <v>58324055.279999994</v>
      </c>
      <c r="BSN141" s="3" t="str">
        <f t="shared" si="1119"/>
        <v/>
      </c>
      <c r="BSS141" s="3" t="str">
        <f t="shared" si="1120"/>
        <v/>
      </c>
      <c r="BSU141" s="6">
        <v>30862</v>
      </c>
      <c r="BSV141" s="1">
        <v>0.47320000000000001</v>
      </c>
      <c r="BSW141" s="1">
        <v>2872497600</v>
      </c>
      <c r="BSX141" s="3">
        <f t="shared" si="1121"/>
        <v>1359265864.3199999</v>
      </c>
    </row>
    <row r="142" spans="5:1020 1025:1870" x14ac:dyDescent="0.2">
      <c r="E142" s="3" t="str">
        <f t="shared" si="748"/>
        <v/>
      </c>
      <c r="J142" s="3" t="str">
        <f t="shared" si="749"/>
        <v/>
      </c>
      <c r="O142" s="3" t="str">
        <f t="shared" si="750"/>
        <v/>
      </c>
      <c r="T142" s="3" t="str">
        <f t="shared" si="751"/>
        <v/>
      </c>
      <c r="Y142" s="3" t="str">
        <f t="shared" si="752"/>
        <v/>
      </c>
      <c r="AD142" s="3" t="str">
        <f t="shared" si="753"/>
        <v/>
      </c>
      <c r="AI142" s="3" t="str">
        <f t="shared" si="754"/>
        <v/>
      </c>
      <c r="AN142" s="3" t="str">
        <f t="shared" si="755"/>
        <v/>
      </c>
      <c r="AS142" s="3" t="str">
        <f t="shared" si="756"/>
        <v/>
      </c>
      <c r="AX142" s="3" t="str">
        <f t="shared" si="757"/>
        <v/>
      </c>
      <c r="BC142" s="3" t="str">
        <f t="shared" si="758"/>
        <v/>
      </c>
      <c r="BH142" s="3" t="str">
        <f t="shared" si="759"/>
        <v/>
      </c>
      <c r="BM142" s="3" t="str">
        <f t="shared" si="760"/>
        <v/>
      </c>
      <c r="BR142" s="3" t="str">
        <f t="shared" si="761"/>
        <v/>
      </c>
      <c r="BW142" s="3" t="str">
        <f t="shared" si="762"/>
        <v/>
      </c>
      <c r="CB142" s="3" t="str">
        <f t="shared" si="763"/>
        <v/>
      </c>
      <c r="CG142" s="3" t="str">
        <f t="shared" si="764"/>
        <v/>
      </c>
      <c r="CL142" s="3" t="str">
        <f t="shared" si="765"/>
        <v/>
      </c>
      <c r="CQ142" s="3" t="str">
        <f t="shared" si="766"/>
        <v/>
      </c>
      <c r="CV142" s="3" t="str">
        <f t="shared" si="767"/>
        <v/>
      </c>
      <c r="DA142" s="3" t="str">
        <f t="shared" si="768"/>
        <v/>
      </c>
      <c r="DF142" s="3" t="str">
        <f t="shared" si="769"/>
        <v/>
      </c>
      <c r="DK142" s="3" t="str">
        <f t="shared" si="770"/>
        <v/>
      </c>
      <c r="DP142" s="3" t="str">
        <f t="shared" si="771"/>
        <v/>
      </c>
      <c r="DU142" s="3" t="str">
        <f t="shared" si="772"/>
        <v/>
      </c>
      <c r="DZ142" s="3" t="str">
        <f t="shared" si="773"/>
        <v/>
      </c>
      <c r="EE142" s="3" t="str">
        <f t="shared" si="774"/>
        <v/>
      </c>
      <c r="EJ142" s="3" t="str">
        <f t="shared" si="775"/>
        <v/>
      </c>
      <c r="EO142" s="3" t="str">
        <f t="shared" si="776"/>
        <v/>
      </c>
      <c r="ET142" s="3" t="str">
        <f t="shared" si="777"/>
        <v/>
      </c>
      <c r="EY142" s="3" t="str">
        <f t="shared" si="778"/>
        <v/>
      </c>
      <c r="FD142" s="3" t="str">
        <f t="shared" si="779"/>
        <v/>
      </c>
      <c r="FI142" s="3" t="str">
        <f t="shared" si="780"/>
        <v/>
      </c>
      <c r="FN142" s="3" t="str">
        <f t="shared" si="781"/>
        <v/>
      </c>
      <c r="FS142" s="3" t="str">
        <f t="shared" si="782"/>
        <v/>
      </c>
      <c r="FX142" s="3" t="str">
        <f t="shared" si="783"/>
        <v/>
      </c>
      <c r="GC142" s="3" t="str">
        <f t="shared" si="784"/>
        <v/>
      </c>
      <c r="GH142" s="3" t="str">
        <f t="shared" si="785"/>
        <v/>
      </c>
      <c r="GM142" s="3" t="str">
        <f t="shared" si="786"/>
        <v/>
      </c>
      <c r="GR142" s="3" t="str">
        <f t="shared" si="787"/>
        <v/>
      </c>
      <c r="GW142" s="3" t="str">
        <f t="shared" si="788"/>
        <v/>
      </c>
      <c r="HB142" s="3" t="str">
        <f t="shared" si="789"/>
        <v/>
      </c>
      <c r="HG142" s="3" t="str">
        <f t="shared" si="790"/>
        <v/>
      </c>
      <c r="HL142" s="3" t="str">
        <f t="shared" si="791"/>
        <v/>
      </c>
      <c r="HQ142" s="3" t="str">
        <f t="shared" si="792"/>
        <v/>
      </c>
      <c r="HV142" s="3" t="str">
        <f t="shared" si="793"/>
        <v/>
      </c>
      <c r="IA142" s="3" t="str">
        <f t="shared" si="794"/>
        <v/>
      </c>
      <c r="IF142" s="3" t="str">
        <f t="shared" si="795"/>
        <v/>
      </c>
      <c r="IK142" s="3" t="str">
        <f t="shared" si="796"/>
        <v/>
      </c>
      <c r="IP142" s="3" t="str">
        <f t="shared" si="797"/>
        <v/>
      </c>
      <c r="IU142" s="3" t="str">
        <f t="shared" si="798"/>
        <v/>
      </c>
      <c r="IZ142" s="3" t="str">
        <f t="shared" si="799"/>
        <v/>
      </c>
      <c r="JE142" s="3" t="str">
        <f t="shared" si="800"/>
        <v/>
      </c>
      <c r="JJ142" s="3" t="str">
        <f t="shared" si="801"/>
        <v/>
      </c>
      <c r="JO142" s="3" t="str">
        <f t="shared" si="802"/>
        <v/>
      </c>
      <c r="JT142" s="3" t="str">
        <f t="shared" si="803"/>
        <v/>
      </c>
      <c r="JY142" s="3" t="str">
        <f t="shared" si="804"/>
        <v/>
      </c>
      <c r="KD142" s="3" t="str">
        <f t="shared" si="805"/>
        <v/>
      </c>
      <c r="KI142" s="3" t="str">
        <f t="shared" si="806"/>
        <v/>
      </c>
      <c r="KN142" s="3" t="str">
        <f t="shared" si="807"/>
        <v/>
      </c>
      <c r="KS142" s="3" t="str">
        <f t="shared" si="808"/>
        <v/>
      </c>
      <c r="KX142" s="3" t="str">
        <f t="shared" si="809"/>
        <v/>
      </c>
      <c r="LC142" s="3" t="str">
        <f t="shared" si="810"/>
        <v/>
      </c>
      <c r="LH142" s="3" t="str">
        <f t="shared" si="811"/>
        <v/>
      </c>
      <c r="LM142" s="3" t="str">
        <f t="shared" si="812"/>
        <v/>
      </c>
      <c r="LR142" s="3" t="str">
        <f t="shared" si="813"/>
        <v/>
      </c>
      <c r="LW142" s="3" t="str">
        <f t="shared" si="814"/>
        <v/>
      </c>
      <c r="MB142" s="3" t="str">
        <f t="shared" si="815"/>
        <v/>
      </c>
      <c r="MG142" s="3" t="str">
        <f t="shared" si="816"/>
        <v/>
      </c>
      <c r="ML142" s="3" t="str">
        <f t="shared" si="817"/>
        <v/>
      </c>
      <c r="MQ142" s="3" t="str">
        <f t="shared" si="818"/>
        <v/>
      </c>
      <c r="MV142" s="3" t="str">
        <f t="shared" si="819"/>
        <v/>
      </c>
      <c r="NA142" s="3" t="str">
        <f t="shared" si="820"/>
        <v/>
      </c>
      <c r="NF142" s="3" t="str">
        <f t="shared" si="821"/>
        <v/>
      </c>
      <c r="NK142" s="3" t="str">
        <f t="shared" si="822"/>
        <v/>
      </c>
      <c r="NP142" s="3" t="str">
        <f t="shared" si="823"/>
        <v/>
      </c>
      <c r="NU142" s="3" t="str">
        <f t="shared" si="824"/>
        <v/>
      </c>
      <c r="NZ142" s="3" t="str">
        <f t="shared" si="825"/>
        <v/>
      </c>
      <c r="OB142" s="6"/>
      <c r="OE142" s="3" t="str">
        <f t="shared" si="826"/>
        <v/>
      </c>
      <c r="OJ142" s="3" t="str">
        <f t="shared" si="827"/>
        <v/>
      </c>
      <c r="OO142" s="3" t="str">
        <f t="shared" si="828"/>
        <v/>
      </c>
      <c r="OT142" s="3" t="str">
        <f t="shared" si="829"/>
        <v/>
      </c>
      <c r="OY142" s="3" t="str">
        <f t="shared" si="830"/>
        <v/>
      </c>
      <c r="PD142" s="3" t="str">
        <f t="shared" si="831"/>
        <v/>
      </c>
      <c r="PI142" s="3" t="str">
        <f t="shared" si="832"/>
        <v/>
      </c>
      <c r="PN142" s="3" t="str">
        <f t="shared" si="833"/>
        <v/>
      </c>
      <c r="PS142" s="3" t="str">
        <f t="shared" si="834"/>
        <v/>
      </c>
      <c r="PX142" s="3" t="str">
        <f t="shared" si="835"/>
        <v/>
      </c>
      <c r="QC142" s="3" t="str">
        <f t="shared" si="836"/>
        <v/>
      </c>
      <c r="QH142" s="3" t="str">
        <f t="shared" si="837"/>
        <v/>
      </c>
      <c r="QM142" s="3" t="str">
        <f t="shared" si="838"/>
        <v/>
      </c>
      <c r="QR142" s="3" t="str">
        <f t="shared" si="839"/>
        <v/>
      </c>
      <c r="QW142" s="3" t="str">
        <f t="shared" si="840"/>
        <v/>
      </c>
      <c r="RB142" s="3" t="str">
        <f t="shared" si="841"/>
        <v/>
      </c>
      <c r="RG142" s="3" t="str">
        <f t="shared" si="842"/>
        <v/>
      </c>
      <c r="RL142" s="3" t="str">
        <f t="shared" si="843"/>
        <v/>
      </c>
      <c r="RQ142" s="3" t="str">
        <f t="shared" si="844"/>
        <v/>
      </c>
      <c r="RV142" s="3" t="str">
        <f t="shared" si="845"/>
        <v/>
      </c>
      <c r="SA142" s="3" t="str">
        <f t="shared" si="846"/>
        <v/>
      </c>
      <c r="SF142" s="3" t="str">
        <f t="shared" si="847"/>
        <v/>
      </c>
      <c r="SK142" s="3" t="str">
        <f t="shared" si="848"/>
        <v/>
      </c>
      <c r="SP142" s="3" t="str">
        <f t="shared" si="849"/>
        <v/>
      </c>
      <c r="SU142" s="3" t="str">
        <f t="shared" si="850"/>
        <v/>
      </c>
      <c r="SZ142" s="3" t="str">
        <f t="shared" si="851"/>
        <v/>
      </c>
      <c r="TE142" s="3" t="str">
        <f t="shared" si="852"/>
        <v/>
      </c>
      <c r="TJ142" s="3" t="str">
        <f t="shared" si="853"/>
        <v/>
      </c>
      <c r="TO142" s="3" t="str">
        <f t="shared" si="854"/>
        <v/>
      </c>
      <c r="TT142" s="3" t="str">
        <f t="shared" si="855"/>
        <v/>
      </c>
      <c r="TY142" s="3" t="str">
        <f t="shared" si="856"/>
        <v/>
      </c>
      <c r="UD142" s="3" t="str">
        <f t="shared" si="857"/>
        <v/>
      </c>
      <c r="UI142" s="3" t="str">
        <f t="shared" si="858"/>
        <v/>
      </c>
      <c r="UN142" s="3" t="str">
        <f t="shared" si="859"/>
        <v/>
      </c>
      <c r="US142" s="3" t="str">
        <f t="shared" si="860"/>
        <v/>
      </c>
      <c r="UX142" s="3" t="str">
        <f t="shared" si="861"/>
        <v/>
      </c>
      <c r="VC142" s="3" t="str">
        <f t="shared" si="862"/>
        <v/>
      </c>
      <c r="VH142" s="3" t="str">
        <f t="shared" si="863"/>
        <v/>
      </c>
      <c r="VM142" s="3" t="str">
        <f t="shared" si="864"/>
        <v/>
      </c>
      <c r="VO142" s="6"/>
      <c r="VR142" s="3" t="str">
        <f t="shared" si="865"/>
        <v/>
      </c>
      <c r="VW142" s="3" t="str">
        <f t="shared" si="866"/>
        <v/>
      </c>
      <c r="WB142" s="3" t="str">
        <f t="shared" si="867"/>
        <v/>
      </c>
      <c r="WG142" s="3" t="str">
        <f t="shared" si="868"/>
        <v/>
      </c>
      <c r="WL142" s="3" t="str">
        <f t="shared" si="869"/>
        <v/>
      </c>
      <c r="WQ142" s="3" t="str">
        <f t="shared" si="870"/>
        <v/>
      </c>
      <c r="WV142" s="3" t="str">
        <f t="shared" si="871"/>
        <v/>
      </c>
      <c r="XA142" s="3" t="str">
        <f t="shared" si="872"/>
        <v/>
      </c>
      <c r="XF142" s="3" t="str">
        <f t="shared" si="873"/>
        <v/>
      </c>
      <c r="XK142" s="3" t="str">
        <f t="shared" si="874"/>
        <v/>
      </c>
      <c r="XP142" s="3" t="str">
        <f t="shared" si="875"/>
        <v/>
      </c>
      <c r="XU142" s="3" t="str">
        <f t="shared" si="876"/>
        <v/>
      </c>
      <c r="XZ142" s="3" t="str">
        <f t="shared" si="877"/>
        <v/>
      </c>
      <c r="YE142" s="3" t="str">
        <f t="shared" si="878"/>
        <v/>
      </c>
      <c r="YJ142" s="3" t="str">
        <f t="shared" si="879"/>
        <v/>
      </c>
      <c r="YO142" s="3" t="str">
        <f t="shared" si="880"/>
        <v/>
      </c>
      <c r="YT142" s="3" t="str">
        <f t="shared" si="881"/>
        <v/>
      </c>
      <c r="YY142" s="3" t="str">
        <f t="shared" si="882"/>
        <v/>
      </c>
      <c r="ZD142" s="3" t="str">
        <f t="shared" si="883"/>
        <v/>
      </c>
      <c r="ZI142" s="3" t="str">
        <f t="shared" si="884"/>
        <v/>
      </c>
      <c r="ZN142" s="3" t="str">
        <f t="shared" si="885"/>
        <v/>
      </c>
      <c r="ZS142" s="3" t="str">
        <f t="shared" si="886"/>
        <v/>
      </c>
      <c r="ZX142" s="3" t="str">
        <f t="shared" si="887"/>
        <v/>
      </c>
      <c r="AAC142" s="3" t="str">
        <f t="shared" si="888"/>
        <v/>
      </c>
      <c r="AAH142" s="3" t="str">
        <f t="shared" si="889"/>
        <v/>
      </c>
      <c r="AAM142" s="3" t="str">
        <f t="shared" si="890"/>
        <v/>
      </c>
      <c r="AAR142" s="3" t="str">
        <f t="shared" si="891"/>
        <v/>
      </c>
      <c r="AAW142" s="3" t="str">
        <f t="shared" si="892"/>
        <v/>
      </c>
      <c r="ABB142" s="3" t="str">
        <f t="shared" si="893"/>
        <v/>
      </c>
      <c r="ABG142" s="3" t="str">
        <f t="shared" si="894"/>
        <v/>
      </c>
      <c r="ABL142" s="3" t="str">
        <f t="shared" si="895"/>
        <v/>
      </c>
      <c r="ABQ142" s="3" t="str">
        <f t="shared" si="896"/>
        <v/>
      </c>
      <c r="ABV142" s="3" t="str">
        <f t="shared" si="897"/>
        <v/>
      </c>
      <c r="ACA142" s="3" t="str">
        <f t="shared" si="898"/>
        <v/>
      </c>
      <c r="ACF142" s="3" t="str">
        <f t="shared" si="899"/>
        <v/>
      </c>
      <c r="ACK142" s="3" t="str">
        <f t="shared" si="900"/>
        <v/>
      </c>
      <c r="ACP142" s="3" t="str">
        <f t="shared" si="901"/>
        <v/>
      </c>
      <c r="ACU142" s="3" t="str">
        <f t="shared" si="902"/>
        <v/>
      </c>
      <c r="ACZ142" s="3" t="str">
        <f t="shared" si="903"/>
        <v/>
      </c>
      <c r="ADE142" s="3" t="str">
        <f t="shared" si="904"/>
        <v/>
      </c>
      <c r="ADJ142" s="3" t="str">
        <f t="shared" si="905"/>
        <v/>
      </c>
      <c r="ADO142" s="3" t="str">
        <f t="shared" si="906"/>
        <v/>
      </c>
      <c r="ADT142" s="3" t="str">
        <f t="shared" si="907"/>
        <v/>
      </c>
      <c r="ADY142" s="3" t="str">
        <f t="shared" si="908"/>
        <v/>
      </c>
      <c r="AED142" s="3" t="str">
        <f t="shared" si="909"/>
        <v/>
      </c>
      <c r="AEI142" s="3" t="str">
        <f t="shared" si="910"/>
        <v/>
      </c>
      <c r="AEN142" s="3" t="str">
        <f t="shared" si="911"/>
        <v/>
      </c>
      <c r="AES142" s="3" t="str">
        <f t="shared" si="912"/>
        <v/>
      </c>
      <c r="AEX142" s="3" t="str">
        <f t="shared" si="913"/>
        <v/>
      </c>
      <c r="AFC142" s="3" t="str">
        <f t="shared" si="914"/>
        <v/>
      </c>
      <c r="AFH142" s="3" t="str">
        <f t="shared" si="915"/>
        <v/>
      </c>
      <c r="AFM142" s="3" t="str">
        <f t="shared" si="916"/>
        <v/>
      </c>
      <c r="AFR142" s="3" t="str">
        <f t="shared" si="917"/>
        <v/>
      </c>
      <c r="AFW142" s="3" t="str">
        <f t="shared" si="918"/>
        <v/>
      </c>
      <c r="AGB142" s="3" t="str">
        <f t="shared" si="919"/>
        <v/>
      </c>
      <c r="AGG142" s="3" t="str">
        <f t="shared" si="920"/>
        <v/>
      </c>
      <c r="AGL142" s="3" t="str">
        <f t="shared" si="921"/>
        <v/>
      </c>
      <c r="AGQ142" s="3" t="str">
        <f t="shared" si="922"/>
        <v/>
      </c>
      <c r="AGV142" s="3" t="str">
        <f t="shared" si="923"/>
        <v/>
      </c>
      <c r="AHA142" s="3" t="str">
        <f t="shared" si="924"/>
        <v/>
      </c>
      <c r="AHF142" s="3" t="str">
        <f t="shared" si="925"/>
        <v/>
      </c>
      <c r="AHK142" s="3" t="str">
        <f t="shared" si="926"/>
        <v/>
      </c>
      <c r="AHP142" s="3" t="str">
        <f t="shared" si="927"/>
        <v/>
      </c>
      <c r="AHU142" s="3" t="str">
        <f t="shared" si="928"/>
        <v/>
      </c>
      <c r="AHZ142" s="3" t="str">
        <f t="shared" si="929"/>
        <v/>
      </c>
      <c r="AIE142" s="3" t="str">
        <f t="shared" si="930"/>
        <v/>
      </c>
      <c r="AIJ142" s="3" t="str">
        <f t="shared" si="931"/>
        <v/>
      </c>
      <c r="AIO142" s="3" t="str">
        <f t="shared" si="932"/>
        <v/>
      </c>
      <c r="AIT142" s="3" t="str">
        <f t="shared" si="933"/>
        <v/>
      </c>
      <c r="AIY142" s="3" t="str">
        <f t="shared" si="934"/>
        <v/>
      </c>
      <c r="AJD142" s="3" t="str">
        <f t="shared" si="935"/>
        <v/>
      </c>
      <c r="AJI142" s="3" t="str">
        <f t="shared" si="936"/>
        <v/>
      </c>
      <c r="AJN142" s="3" t="str">
        <f t="shared" si="937"/>
        <v/>
      </c>
      <c r="AJS142" s="3" t="str">
        <f t="shared" si="938"/>
        <v/>
      </c>
      <c r="AJX142" s="3" t="str">
        <f t="shared" si="939"/>
        <v/>
      </c>
      <c r="AKC142" s="3" t="str">
        <f t="shared" si="940"/>
        <v/>
      </c>
      <c r="AKH142" s="3" t="str">
        <f t="shared" si="941"/>
        <v/>
      </c>
      <c r="AKM142" s="3" t="str">
        <f t="shared" si="942"/>
        <v/>
      </c>
      <c r="AKR142" s="3" t="str">
        <f t="shared" si="943"/>
        <v/>
      </c>
      <c r="AKW142" s="3" t="str">
        <f t="shared" si="944"/>
        <v/>
      </c>
      <c r="ALB142" s="3" t="str">
        <f t="shared" si="945"/>
        <v/>
      </c>
      <c r="ALG142" s="3" t="str">
        <f t="shared" si="946"/>
        <v/>
      </c>
      <c r="ALL142" s="3" t="str">
        <f t="shared" si="947"/>
        <v/>
      </c>
      <c r="ALQ142" s="3" t="str">
        <f t="shared" si="948"/>
        <v/>
      </c>
      <c r="ALV142" s="3" t="str">
        <f t="shared" si="949"/>
        <v/>
      </c>
      <c r="AMA142" s="3" t="str">
        <f t="shared" si="950"/>
        <v/>
      </c>
      <c r="AMF142" s="3" t="str">
        <f t="shared" si="951"/>
        <v/>
      </c>
      <c r="AMK142" s="3" t="str">
        <f t="shared" si="952"/>
        <v/>
      </c>
      <c r="AMP142" s="3" t="str">
        <f t="shared" si="953"/>
        <v/>
      </c>
      <c r="AMU142" s="3" t="str">
        <f t="shared" si="954"/>
        <v/>
      </c>
      <c r="AMZ142" s="3" t="str">
        <f t="shared" si="955"/>
        <v/>
      </c>
      <c r="ANE142" s="3" t="str">
        <f t="shared" si="956"/>
        <v/>
      </c>
      <c r="ANJ142" s="3" t="str">
        <f t="shared" si="957"/>
        <v/>
      </c>
      <c r="ANO142" s="3" t="str">
        <f t="shared" si="958"/>
        <v/>
      </c>
      <c r="ANT142" s="3" t="str">
        <f t="shared" si="959"/>
        <v/>
      </c>
      <c r="ANY142" s="3" t="str">
        <f t="shared" si="960"/>
        <v/>
      </c>
      <c r="AOD142" s="3" t="str">
        <f t="shared" si="961"/>
        <v/>
      </c>
      <c r="AOI142" s="3" t="str">
        <f t="shared" si="962"/>
        <v/>
      </c>
      <c r="AON142" s="3" t="str">
        <f t="shared" si="963"/>
        <v/>
      </c>
      <c r="AOS142" s="3" t="str">
        <f t="shared" si="964"/>
        <v/>
      </c>
      <c r="AOX142" s="3" t="str">
        <f t="shared" si="965"/>
        <v/>
      </c>
      <c r="APC142" s="3" t="str">
        <f t="shared" si="966"/>
        <v/>
      </c>
      <c r="APH142" s="3" t="str">
        <f t="shared" si="967"/>
        <v/>
      </c>
      <c r="APM142" s="3" t="str">
        <f t="shared" si="968"/>
        <v/>
      </c>
      <c r="APR142" s="3" t="str">
        <f t="shared" si="969"/>
        <v/>
      </c>
      <c r="APW142" s="3" t="str">
        <f t="shared" si="970"/>
        <v/>
      </c>
      <c r="AQB142" s="3" t="str">
        <f t="shared" si="971"/>
        <v/>
      </c>
      <c r="AQG142" s="3" t="str">
        <f t="shared" si="972"/>
        <v/>
      </c>
      <c r="AQL142" s="3" t="str">
        <f t="shared" si="973"/>
        <v/>
      </c>
      <c r="AQQ142" s="3" t="str">
        <f t="shared" si="974"/>
        <v/>
      </c>
      <c r="AQV142" s="3" t="str">
        <f t="shared" si="975"/>
        <v/>
      </c>
      <c r="ARA142" s="3" t="str">
        <f t="shared" si="976"/>
        <v/>
      </c>
      <c r="ARF142" s="3" t="str">
        <f t="shared" si="977"/>
        <v/>
      </c>
      <c r="ARK142" s="3" t="str">
        <f t="shared" si="978"/>
        <v/>
      </c>
      <c r="ARP142" s="3" t="str">
        <f t="shared" si="979"/>
        <v/>
      </c>
      <c r="ARU142" s="3" t="str">
        <f t="shared" si="980"/>
        <v/>
      </c>
      <c r="ARZ142" s="3" t="str">
        <f t="shared" si="981"/>
        <v/>
      </c>
      <c r="ASE142" s="3" t="str">
        <f t="shared" si="982"/>
        <v/>
      </c>
      <c r="ASJ142" s="3" t="str">
        <f t="shared" si="983"/>
        <v/>
      </c>
      <c r="ASO142" s="3" t="str">
        <f t="shared" si="984"/>
        <v/>
      </c>
      <c r="AST142" s="3" t="str">
        <f t="shared" si="985"/>
        <v/>
      </c>
      <c r="ASY142" s="3" t="str">
        <f t="shared" si="986"/>
        <v/>
      </c>
      <c r="ATD142" s="3" t="str">
        <f t="shared" si="987"/>
        <v/>
      </c>
      <c r="ATI142" s="3" t="str">
        <f t="shared" si="988"/>
        <v/>
      </c>
      <c r="ATN142" s="3" t="str">
        <f t="shared" si="989"/>
        <v/>
      </c>
      <c r="ATS142" s="3" t="str">
        <f t="shared" si="990"/>
        <v/>
      </c>
      <c r="ATX142" s="3" t="str">
        <f t="shared" si="991"/>
        <v/>
      </c>
      <c r="ATZ142" s="6">
        <v>30771</v>
      </c>
      <c r="AUA142" s="1">
        <v>2.7917000000000001</v>
      </c>
      <c r="AUB142" s="1">
        <v>181200</v>
      </c>
      <c r="AUC142" s="3">
        <f t="shared" si="992"/>
        <v>505856.04000000004</v>
      </c>
      <c r="AUH142" s="3" t="str">
        <f t="shared" si="993"/>
        <v/>
      </c>
      <c r="AUM142" s="3" t="str">
        <f t="shared" si="994"/>
        <v/>
      </c>
      <c r="AUR142" s="3" t="str">
        <f t="shared" si="995"/>
        <v/>
      </c>
      <c r="AUW142" s="3" t="str">
        <f t="shared" si="996"/>
        <v/>
      </c>
      <c r="AVB142" s="3" t="str">
        <f t="shared" si="997"/>
        <v/>
      </c>
      <c r="AVG142" s="3" t="str">
        <f t="shared" si="998"/>
        <v/>
      </c>
      <c r="AVL142" s="3" t="str">
        <f t="shared" si="999"/>
        <v/>
      </c>
      <c r="AVQ142" s="3" t="str">
        <f t="shared" si="1000"/>
        <v/>
      </c>
      <c r="AVV142" s="3" t="str">
        <f t="shared" si="1001"/>
        <v/>
      </c>
      <c r="AWA142" s="3" t="str">
        <f t="shared" si="1002"/>
        <v/>
      </c>
      <c r="AWF142" s="3" t="str">
        <f t="shared" si="1003"/>
        <v/>
      </c>
      <c r="AWK142" s="3" t="str">
        <f t="shared" si="1004"/>
        <v/>
      </c>
      <c r="AWP142" s="3" t="str">
        <f t="shared" si="1005"/>
        <v/>
      </c>
      <c r="AWU142" s="3" t="str">
        <f t="shared" si="1006"/>
        <v/>
      </c>
      <c r="AWZ142" s="3" t="str">
        <f t="shared" si="1007"/>
        <v/>
      </c>
      <c r="AXE142" s="3" t="str">
        <f t="shared" si="1008"/>
        <v/>
      </c>
      <c r="AXJ142" s="3" t="str">
        <f t="shared" si="1009"/>
        <v/>
      </c>
      <c r="AXO142" s="3" t="str">
        <f t="shared" si="1010"/>
        <v/>
      </c>
      <c r="AXT142" s="3" t="str">
        <f t="shared" si="1011"/>
        <v/>
      </c>
      <c r="AXY142" s="3" t="str">
        <f t="shared" si="1012"/>
        <v/>
      </c>
      <c r="AYD142" s="3" t="str">
        <f t="shared" si="1013"/>
        <v/>
      </c>
      <c r="AYI142" s="3" t="str">
        <f t="shared" si="1014"/>
        <v/>
      </c>
      <c r="AYN142" s="3" t="str">
        <f t="shared" si="1015"/>
        <v/>
      </c>
      <c r="AYP142" s="6"/>
      <c r="AYS142" s="3" t="str">
        <f t="shared" si="1016"/>
        <v/>
      </c>
      <c r="AYX142" s="3" t="str">
        <f t="shared" si="1017"/>
        <v/>
      </c>
      <c r="AZC142" s="3" t="str">
        <f t="shared" si="1018"/>
        <v/>
      </c>
      <c r="AZH142" s="3" t="str">
        <f t="shared" si="1019"/>
        <v/>
      </c>
      <c r="AZM142" s="3" t="str">
        <f t="shared" si="1020"/>
        <v/>
      </c>
      <c r="AZR142" s="3" t="str">
        <f t="shared" si="1021"/>
        <v/>
      </c>
      <c r="AZW142" s="3" t="str">
        <f t="shared" si="1022"/>
        <v/>
      </c>
      <c r="BAB142" s="3" t="str">
        <f t="shared" si="1023"/>
        <v/>
      </c>
      <c r="BAG142" s="3" t="str">
        <f t="shared" si="1024"/>
        <v/>
      </c>
      <c r="BAL142" s="3" t="str">
        <f t="shared" si="1025"/>
        <v/>
      </c>
      <c r="BAQ142" s="3" t="str">
        <f t="shared" si="1026"/>
        <v/>
      </c>
      <c r="BAV142" s="3" t="str">
        <f t="shared" si="1027"/>
        <v/>
      </c>
      <c r="BBA142" s="3" t="str">
        <f t="shared" si="1028"/>
        <v/>
      </c>
      <c r="BBF142" s="3" t="str">
        <f t="shared" si="1029"/>
        <v/>
      </c>
      <c r="BBK142" s="3" t="str">
        <f t="shared" si="1030"/>
        <v/>
      </c>
      <c r="BBP142" s="3" t="str">
        <f t="shared" si="1031"/>
        <v/>
      </c>
      <c r="BBU142" s="3" t="str">
        <f t="shared" si="1032"/>
        <v/>
      </c>
      <c r="BBZ142" s="3" t="str">
        <f t="shared" si="1033"/>
        <v/>
      </c>
      <c r="BCE142" s="3" t="str">
        <f t="shared" si="1034"/>
        <v/>
      </c>
      <c r="BCJ142" s="3" t="str">
        <f t="shared" si="1035"/>
        <v/>
      </c>
      <c r="BCO142" s="3" t="str">
        <f t="shared" si="1036"/>
        <v/>
      </c>
      <c r="BCT142" s="3" t="str">
        <f t="shared" si="1037"/>
        <v/>
      </c>
      <c r="BCY142" s="3" t="str">
        <f t="shared" si="1038"/>
        <v/>
      </c>
      <c r="BDD142" s="3" t="str">
        <f t="shared" si="1039"/>
        <v/>
      </c>
      <c r="BDI142" s="3" t="str">
        <f t="shared" si="1040"/>
        <v/>
      </c>
      <c r="BDN142" s="3" t="str">
        <f t="shared" si="1041"/>
        <v/>
      </c>
      <c r="BDS142" s="3" t="str">
        <f t="shared" si="1042"/>
        <v/>
      </c>
      <c r="BDX142" s="3" t="str">
        <f t="shared" si="1043"/>
        <v/>
      </c>
      <c r="BDZ142" s="6"/>
      <c r="BEC142" s="3" t="str">
        <f t="shared" si="1044"/>
        <v/>
      </c>
      <c r="BEH142" s="3" t="str">
        <f t="shared" si="1045"/>
        <v/>
      </c>
      <c r="BEM142" s="3" t="str">
        <f t="shared" si="1046"/>
        <v/>
      </c>
      <c r="BER142" s="3" t="str">
        <f t="shared" si="1047"/>
        <v/>
      </c>
      <c r="BET142" s="6">
        <v>30771</v>
      </c>
      <c r="BEU142" s="1">
        <v>0.34570000000000001</v>
      </c>
      <c r="BEV142" s="1">
        <v>19184850</v>
      </c>
      <c r="BEW142" s="3">
        <f t="shared" si="1048"/>
        <v>6632202.6450000005</v>
      </c>
      <c r="BFB142" s="3" t="str">
        <f t="shared" si="1049"/>
        <v/>
      </c>
      <c r="BFG142" s="3" t="str">
        <f t="shared" si="1050"/>
        <v/>
      </c>
      <c r="BFL142" s="3" t="str">
        <f t="shared" si="1051"/>
        <v/>
      </c>
      <c r="BFQ142" s="3" t="str">
        <f t="shared" si="1052"/>
        <v/>
      </c>
      <c r="BFV142" s="3" t="str">
        <f t="shared" si="1053"/>
        <v/>
      </c>
      <c r="BGA142" s="3" t="str">
        <f t="shared" si="1054"/>
        <v/>
      </c>
      <c r="BGF142" s="3" t="str">
        <f t="shared" si="1055"/>
        <v/>
      </c>
      <c r="BGK142" s="3" t="str">
        <f t="shared" si="1056"/>
        <v/>
      </c>
      <c r="BGM142" s="6">
        <v>30771</v>
      </c>
      <c r="BGN142" s="1">
        <v>12.75</v>
      </c>
      <c r="BGO142" s="1">
        <v>3574200</v>
      </c>
      <c r="BGP142" s="3">
        <f t="shared" si="1057"/>
        <v>45571050</v>
      </c>
      <c r="BGR142" s="6"/>
      <c r="BGU142" s="3" t="str">
        <f t="shared" si="1058"/>
        <v/>
      </c>
      <c r="BGZ142" s="3" t="str">
        <f t="shared" si="1059"/>
        <v/>
      </c>
      <c r="BHE142" s="3" t="str">
        <f t="shared" si="1060"/>
        <v/>
      </c>
      <c r="BHJ142" s="3" t="str">
        <f t="shared" si="1061"/>
        <v/>
      </c>
      <c r="BHO142" s="3" t="str">
        <f t="shared" si="1062"/>
        <v/>
      </c>
      <c r="BHQ142" s="6">
        <v>30771</v>
      </c>
      <c r="BHR142" s="1">
        <v>2.0716000000000001</v>
      </c>
      <c r="BHS142" s="1">
        <v>43736800</v>
      </c>
      <c r="BHT142" s="3">
        <f t="shared" si="1063"/>
        <v>90605154.88000001</v>
      </c>
      <c r="BHY142" s="3" t="str">
        <f t="shared" si="1064"/>
        <v/>
      </c>
      <c r="BID142" s="3" t="str">
        <f t="shared" si="1065"/>
        <v/>
      </c>
      <c r="BII142" s="3" t="str">
        <f t="shared" si="1066"/>
        <v/>
      </c>
      <c r="BIN142" s="3" t="str">
        <f t="shared" si="1067"/>
        <v/>
      </c>
      <c r="BIP142" s="6">
        <v>30771</v>
      </c>
      <c r="BIQ142" s="1">
        <v>0.20019999999999999</v>
      </c>
      <c r="BIR142" s="1">
        <v>153543600</v>
      </c>
      <c r="BIS142" s="3">
        <f t="shared" si="1068"/>
        <v>30739428.719999999</v>
      </c>
      <c r="BIX142" s="3" t="str">
        <f t="shared" si="1069"/>
        <v/>
      </c>
      <c r="BJC142" s="3" t="str">
        <f t="shared" si="1070"/>
        <v/>
      </c>
      <c r="BJH142" s="3" t="str">
        <f t="shared" si="1071"/>
        <v/>
      </c>
      <c r="BJM142" s="3" t="str">
        <f t="shared" si="1072"/>
        <v/>
      </c>
      <c r="BJR142" s="3" t="str">
        <f t="shared" si="1073"/>
        <v/>
      </c>
      <c r="BJT142" s="6">
        <v>30771</v>
      </c>
      <c r="BJU142" s="1">
        <v>14.25</v>
      </c>
      <c r="BJV142" s="1">
        <v>47328600</v>
      </c>
      <c r="BJW142" s="3">
        <f t="shared" si="1074"/>
        <v>674432550</v>
      </c>
      <c r="BKB142" s="3" t="str">
        <f t="shared" si="1075"/>
        <v/>
      </c>
      <c r="BKG142" s="3" t="str">
        <f t="shared" si="1076"/>
        <v/>
      </c>
      <c r="BKL142" s="3" t="str">
        <f t="shared" si="1077"/>
        <v/>
      </c>
      <c r="BKQ142" s="3" t="str">
        <f t="shared" si="1078"/>
        <v/>
      </c>
      <c r="BKV142" s="3" t="str">
        <f t="shared" si="1079"/>
        <v/>
      </c>
      <c r="BKX142" s="6">
        <v>30771</v>
      </c>
      <c r="BKY142" s="1">
        <v>3.234</v>
      </c>
      <c r="BKZ142" s="1">
        <v>48103200</v>
      </c>
      <c r="BLA142" s="3">
        <f t="shared" si="1080"/>
        <v>155565748.80000001</v>
      </c>
      <c r="BLC142" s="6">
        <v>30771</v>
      </c>
      <c r="BLD142" s="1">
        <v>3.5417000000000001</v>
      </c>
      <c r="BLE142" s="1">
        <v>13090200</v>
      </c>
      <c r="BLF142" s="3">
        <f t="shared" si="1081"/>
        <v>46361561.340000004</v>
      </c>
      <c r="BLK142" s="3" t="str">
        <f t="shared" si="1082"/>
        <v/>
      </c>
      <c r="BLP142" s="3" t="str">
        <f t="shared" si="1083"/>
        <v/>
      </c>
      <c r="BLU142" s="3" t="str">
        <f t="shared" si="1084"/>
        <v/>
      </c>
      <c r="BLZ142" s="3" t="str">
        <f t="shared" si="1085"/>
        <v/>
      </c>
      <c r="BME142" s="3" t="str">
        <f t="shared" si="1086"/>
        <v/>
      </c>
      <c r="BMJ142" s="3" t="str">
        <f t="shared" si="1087"/>
        <v/>
      </c>
      <c r="BML142" s="6"/>
      <c r="BMO142" s="3" t="str">
        <f t="shared" si="1088"/>
        <v/>
      </c>
      <c r="BMQ142" s="6">
        <v>30771</v>
      </c>
      <c r="BMR142" s="1">
        <v>4.375</v>
      </c>
      <c r="BMS142" s="1">
        <v>12209800</v>
      </c>
      <c r="BMT142" s="3">
        <f t="shared" si="1089"/>
        <v>53417875</v>
      </c>
      <c r="BMY142" s="3" t="str">
        <f t="shared" si="1090"/>
        <v/>
      </c>
      <c r="BND142" s="3" t="str">
        <f t="shared" si="1091"/>
        <v/>
      </c>
      <c r="BNF142" s="6">
        <v>30771</v>
      </c>
      <c r="BNG142" s="1">
        <v>12.875</v>
      </c>
      <c r="BNH142" s="1">
        <v>19006400</v>
      </c>
      <c r="BNI142" s="3">
        <f t="shared" si="1092"/>
        <v>244707400</v>
      </c>
      <c r="BNN142" s="3" t="str">
        <f t="shared" si="1093"/>
        <v/>
      </c>
      <c r="BNS142" s="3" t="str">
        <f t="shared" si="1094"/>
        <v/>
      </c>
      <c r="BNX142" s="3" t="str">
        <f t="shared" si="1095"/>
        <v/>
      </c>
      <c r="BOC142" s="3" t="str">
        <f t="shared" si="1096"/>
        <v/>
      </c>
      <c r="BOH142" s="3" t="str">
        <f t="shared" si="1097"/>
        <v/>
      </c>
      <c r="BOJ142" s="6">
        <v>30771</v>
      </c>
      <c r="BOK142" s="1">
        <v>1.6331</v>
      </c>
      <c r="BOL142" s="1">
        <v>272402400</v>
      </c>
      <c r="BOM142" s="3">
        <f t="shared" si="1098"/>
        <v>444860359.44</v>
      </c>
      <c r="BOR142" s="3" t="str">
        <f t="shared" si="1099"/>
        <v/>
      </c>
      <c r="BOW142" s="3" t="str">
        <f t="shared" si="1100"/>
        <v/>
      </c>
      <c r="BPB142" s="3" t="str">
        <f t="shared" si="1101"/>
        <v/>
      </c>
      <c r="BPG142" s="3" t="str">
        <f t="shared" si="1102"/>
        <v/>
      </c>
      <c r="BPL142" s="3" t="str">
        <f t="shared" si="1103"/>
        <v/>
      </c>
      <c r="BPQ142" s="3" t="str">
        <f t="shared" si="1104"/>
        <v/>
      </c>
      <c r="BPS142" s="6">
        <v>30771</v>
      </c>
      <c r="BPT142" s="1">
        <v>0.2422</v>
      </c>
      <c r="BPU142" s="1">
        <v>272179200</v>
      </c>
      <c r="BPV142" s="3">
        <f t="shared" si="1105"/>
        <v>65921802.240000002</v>
      </c>
      <c r="BQA142" s="3" t="str">
        <f t="shared" si="1106"/>
        <v/>
      </c>
      <c r="BQF142" s="3" t="str">
        <f t="shared" si="1107"/>
        <v/>
      </c>
      <c r="BQK142" s="3" t="str">
        <f t="shared" si="1108"/>
        <v/>
      </c>
      <c r="BQP142" s="3" t="str">
        <f t="shared" si="1109"/>
        <v/>
      </c>
      <c r="BQU142" s="3" t="str">
        <f t="shared" si="1110"/>
        <v/>
      </c>
      <c r="BQZ142" s="3" t="str">
        <f t="shared" si="1111"/>
        <v/>
      </c>
      <c r="BRE142" s="3" t="str">
        <f t="shared" si="1112"/>
        <v/>
      </c>
      <c r="BRJ142" s="3" t="str">
        <f t="shared" si="1113"/>
        <v/>
      </c>
      <c r="BRL142" s="6">
        <v>30771</v>
      </c>
      <c r="BRM142" s="1">
        <v>0.75</v>
      </c>
      <c r="BRN142" s="1">
        <v>1912411200</v>
      </c>
      <c r="BRO142" s="3">
        <f t="shared" si="1114"/>
        <v>1434308400</v>
      </c>
      <c r="BRT142" s="3" t="str">
        <f t="shared" si="1115"/>
        <v/>
      </c>
      <c r="BRV142" s="6">
        <v>30771</v>
      </c>
      <c r="BRW142" s="1">
        <v>9.3437999999999999</v>
      </c>
      <c r="BRX142" s="1">
        <v>85651200</v>
      </c>
      <c r="BRY142" s="3">
        <f t="shared" si="1116"/>
        <v>800307682.55999994</v>
      </c>
      <c r="BSD142" s="3" t="str">
        <f t="shared" si="1117"/>
        <v/>
      </c>
      <c r="BSF142" s="6">
        <v>30771</v>
      </c>
      <c r="BSG142" s="1">
        <v>1.3021</v>
      </c>
      <c r="BSH142" s="1">
        <v>68582400</v>
      </c>
      <c r="BSI142" s="3">
        <f t="shared" si="1118"/>
        <v>89301143.040000007</v>
      </c>
      <c r="BSN142" s="3" t="str">
        <f t="shared" si="1119"/>
        <v/>
      </c>
      <c r="BSS142" s="3" t="str">
        <f t="shared" si="1120"/>
        <v/>
      </c>
      <c r="BSU142" s="6">
        <v>30771</v>
      </c>
      <c r="BSV142" s="1">
        <v>0.442</v>
      </c>
      <c r="BSW142" s="1">
        <v>2359016800</v>
      </c>
      <c r="BSX142" s="3">
        <f t="shared" si="1121"/>
        <v>1042685425.6</v>
      </c>
    </row>
    <row r="143" spans="5:1020 1025:1870" x14ac:dyDescent="0.2">
      <c r="E143" s="3" t="str">
        <f t="shared" si="748"/>
        <v/>
      </c>
      <c r="J143" s="3" t="str">
        <f t="shared" si="749"/>
        <v/>
      </c>
      <c r="O143" s="3" t="str">
        <f t="shared" si="750"/>
        <v/>
      </c>
      <c r="T143" s="3" t="str">
        <f t="shared" si="751"/>
        <v/>
      </c>
      <c r="Y143" s="3" t="str">
        <f t="shared" si="752"/>
        <v/>
      </c>
      <c r="AD143" s="3" t="str">
        <f t="shared" si="753"/>
        <v/>
      </c>
      <c r="AI143" s="3" t="str">
        <f t="shared" si="754"/>
        <v/>
      </c>
      <c r="AN143" s="3" t="str">
        <f t="shared" si="755"/>
        <v/>
      </c>
      <c r="AS143" s="3" t="str">
        <f t="shared" si="756"/>
        <v/>
      </c>
      <c r="AX143" s="3" t="str">
        <f t="shared" si="757"/>
        <v/>
      </c>
      <c r="BC143" s="3" t="str">
        <f t="shared" si="758"/>
        <v/>
      </c>
      <c r="BH143" s="3" t="str">
        <f t="shared" si="759"/>
        <v/>
      </c>
      <c r="BM143" s="3" t="str">
        <f t="shared" si="760"/>
        <v/>
      </c>
      <c r="BR143" s="3" t="str">
        <f t="shared" si="761"/>
        <v/>
      </c>
      <c r="BW143" s="3" t="str">
        <f t="shared" si="762"/>
        <v/>
      </c>
      <c r="CB143" s="3" t="str">
        <f t="shared" si="763"/>
        <v/>
      </c>
      <c r="CG143" s="3" t="str">
        <f t="shared" si="764"/>
        <v/>
      </c>
      <c r="CL143" s="3" t="str">
        <f t="shared" si="765"/>
        <v/>
      </c>
      <c r="CQ143" s="3" t="str">
        <f t="shared" si="766"/>
        <v/>
      </c>
      <c r="CV143" s="3" t="str">
        <f t="shared" si="767"/>
        <v/>
      </c>
      <c r="DA143" s="3" t="str">
        <f t="shared" si="768"/>
        <v/>
      </c>
      <c r="DF143" s="3" t="str">
        <f t="shared" si="769"/>
        <v/>
      </c>
      <c r="DK143" s="3" t="str">
        <f t="shared" si="770"/>
        <v/>
      </c>
      <c r="DP143" s="3" t="str">
        <f t="shared" si="771"/>
        <v/>
      </c>
      <c r="DU143" s="3" t="str">
        <f t="shared" si="772"/>
        <v/>
      </c>
      <c r="DZ143" s="3" t="str">
        <f t="shared" si="773"/>
        <v/>
      </c>
      <c r="EE143" s="3" t="str">
        <f t="shared" si="774"/>
        <v/>
      </c>
      <c r="EJ143" s="3" t="str">
        <f t="shared" si="775"/>
        <v/>
      </c>
      <c r="EO143" s="3" t="str">
        <f t="shared" si="776"/>
        <v/>
      </c>
      <c r="ET143" s="3" t="str">
        <f t="shared" si="777"/>
        <v/>
      </c>
      <c r="EY143" s="3" t="str">
        <f t="shared" si="778"/>
        <v/>
      </c>
      <c r="FD143" s="3" t="str">
        <f t="shared" si="779"/>
        <v/>
      </c>
      <c r="FI143" s="3" t="str">
        <f t="shared" si="780"/>
        <v/>
      </c>
      <c r="FN143" s="3" t="str">
        <f t="shared" si="781"/>
        <v/>
      </c>
      <c r="FS143" s="3" t="str">
        <f t="shared" si="782"/>
        <v/>
      </c>
      <c r="FX143" s="3" t="str">
        <f t="shared" si="783"/>
        <v/>
      </c>
      <c r="GC143" s="3" t="str">
        <f t="shared" si="784"/>
        <v/>
      </c>
      <c r="GH143" s="3" t="str">
        <f t="shared" si="785"/>
        <v/>
      </c>
      <c r="GM143" s="3" t="str">
        <f t="shared" si="786"/>
        <v/>
      </c>
      <c r="GR143" s="3" t="str">
        <f t="shared" si="787"/>
        <v/>
      </c>
      <c r="GW143" s="3" t="str">
        <f t="shared" si="788"/>
        <v/>
      </c>
      <c r="HB143" s="3" t="str">
        <f t="shared" si="789"/>
        <v/>
      </c>
      <c r="HG143" s="3" t="str">
        <f t="shared" si="790"/>
        <v/>
      </c>
      <c r="HL143" s="3" t="str">
        <f t="shared" si="791"/>
        <v/>
      </c>
      <c r="HQ143" s="3" t="str">
        <f t="shared" si="792"/>
        <v/>
      </c>
      <c r="HV143" s="3" t="str">
        <f t="shared" si="793"/>
        <v/>
      </c>
      <c r="IA143" s="3" t="str">
        <f t="shared" si="794"/>
        <v/>
      </c>
      <c r="IF143" s="3" t="str">
        <f t="shared" si="795"/>
        <v/>
      </c>
      <c r="IK143" s="3" t="str">
        <f t="shared" si="796"/>
        <v/>
      </c>
      <c r="IP143" s="3" t="str">
        <f t="shared" si="797"/>
        <v/>
      </c>
      <c r="IU143" s="3" t="str">
        <f t="shared" si="798"/>
        <v/>
      </c>
      <c r="IZ143" s="3" t="str">
        <f t="shared" si="799"/>
        <v/>
      </c>
      <c r="JE143" s="3" t="str">
        <f t="shared" si="800"/>
        <v/>
      </c>
      <c r="JJ143" s="3" t="str">
        <f t="shared" si="801"/>
        <v/>
      </c>
      <c r="JO143" s="3" t="str">
        <f t="shared" si="802"/>
        <v/>
      </c>
      <c r="JT143" s="3" t="str">
        <f t="shared" si="803"/>
        <v/>
      </c>
      <c r="JY143" s="3" t="str">
        <f t="shared" si="804"/>
        <v/>
      </c>
      <c r="KD143" s="3" t="str">
        <f t="shared" si="805"/>
        <v/>
      </c>
      <c r="KI143" s="3" t="str">
        <f t="shared" si="806"/>
        <v/>
      </c>
      <c r="KN143" s="3" t="str">
        <f t="shared" si="807"/>
        <v/>
      </c>
      <c r="KS143" s="3" t="str">
        <f t="shared" si="808"/>
        <v/>
      </c>
      <c r="KX143" s="3" t="str">
        <f t="shared" si="809"/>
        <v/>
      </c>
      <c r="LC143" s="3" t="str">
        <f t="shared" si="810"/>
        <v/>
      </c>
      <c r="LH143" s="3" t="str">
        <f t="shared" si="811"/>
        <v/>
      </c>
      <c r="LM143" s="3" t="str">
        <f t="shared" si="812"/>
        <v/>
      </c>
      <c r="LR143" s="3" t="str">
        <f t="shared" si="813"/>
        <v/>
      </c>
      <c r="LW143" s="3" t="str">
        <f t="shared" si="814"/>
        <v/>
      </c>
      <c r="MB143" s="3" t="str">
        <f t="shared" si="815"/>
        <v/>
      </c>
      <c r="MG143" s="3" t="str">
        <f t="shared" si="816"/>
        <v/>
      </c>
      <c r="ML143" s="3" t="str">
        <f t="shared" si="817"/>
        <v/>
      </c>
      <c r="MQ143" s="3" t="str">
        <f t="shared" si="818"/>
        <v/>
      </c>
      <c r="MV143" s="3" t="str">
        <f t="shared" si="819"/>
        <v/>
      </c>
      <c r="NA143" s="3" t="str">
        <f t="shared" si="820"/>
        <v/>
      </c>
      <c r="NF143" s="3" t="str">
        <f t="shared" si="821"/>
        <v/>
      </c>
      <c r="NK143" s="3" t="str">
        <f t="shared" si="822"/>
        <v/>
      </c>
      <c r="NP143" s="3" t="str">
        <f t="shared" si="823"/>
        <v/>
      </c>
      <c r="NU143" s="3" t="str">
        <f t="shared" si="824"/>
        <v/>
      </c>
      <c r="NZ143" s="3" t="str">
        <f t="shared" si="825"/>
        <v/>
      </c>
      <c r="OB143" s="6"/>
      <c r="OE143" s="3" t="str">
        <f t="shared" si="826"/>
        <v/>
      </c>
      <c r="OJ143" s="3" t="str">
        <f t="shared" si="827"/>
        <v/>
      </c>
      <c r="OO143" s="3" t="str">
        <f t="shared" si="828"/>
        <v/>
      </c>
      <c r="OT143" s="3" t="str">
        <f t="shared" si="829"/>
        <v/>
      </c>
      <c r="OY143" s="3" t="str">
        <f t="shared" si="830"/>
        <v/>
      </c>
      <c r="PD143" s="3" t="str">
        <f t="shared" si="831"/>
        <v/>
      </c>
      <c r="PI143" s="3" t="str">
        <f t="shared" si="832"/>
        <v/>
      </c>
      <c r="PN143" s="3" t="str">
        <f t="shared" si="833"/>
        <v/>
      </c>
      <c r="PS143" s="3" t="str">
        <f t="shared" si="834"/>
        <v/>
      </c>
      <c r="PX143" s="3" t="str">
        <f t="shared" si="835"/>
        <v/>
      </c>
      <c r="QC143" s="3" t="str">
        <f t="shared" si="836"/>
        <v/>
      </c>
      <c r="QH143" s="3" t="str">
        <f t="shared" si="837"/>
        <v/>
      </c>
      <c r="QM143" s="3" t="str">
        <f t="shared" si="838"/>
        <v/>
      </c>
      <c r="QR143" s="3" t="str">
        <f t="shared" si="839"/>
        <v/>
      </c>
      <c r="QW143" s="3" t="str">
        <f t="shared" si="840"/>
        <v/>
      </c>
      <c r="RB143" s="3" t="str">
        <f t="shared" si="841"/>
        <v/>
      </c>
      <c r="RG143" s="3" t="str">
        <f t="shared" si="842"/>
        <v/>
      </c>
      <c r="RL143" s="3" t="str">
        <f t="shared" si="843"/>
        <v/>
      </c>
      <c r="RQ143" s="3" t="str">
        <f t="shared" si="844"/>
        <v/>
      </c>
      <c r="RV143" s="3" t="str">
        <f t="shared" si="845"/>
        <v/>
      </c>
      <c r="SA143" s="3" t="str">
        <f t="shared" si="846"/>
        <v/>
      </c>
      <c r="SF143" s="3" t="str">
        <f t="shared" si="847"/>
        <v/>
      </c>
      <c r="SK143" s="3" t="str">
        <f t="shared" si="848"/>
        <v/>
      </c>
      <c r="SP143" s="3" t="str">
        <f t="shared" si="849"/>
        <v/>
      </c>
      <c r="SU143" s="3" t="str">
        <f t="shared" si="850"/>
        <v/>
      </c>
      <c r="SZ143" s="3" t="str">
        <f t="shared" si="851"/>
        <v/>
      </c>
      <c r="TE143" s="3" t="str">
        <f t="shared" si="852"/>
        <v/>
      </c>
      <c r="TJ143" s="3" t="str">
        <f t="shared" si="853"/>
        <v/>
      </c>
      <c r="TO143" s="3" t="str">
        <f t="shared" si="854"/>
        <v/>
      </c>
      <c r="TT143" s="3" t="str">
        <f t="shared" si="855"/>
        <v/>
      </c>
      <c r="TY143" s="3" t="str">
        <f t="shared" si="856"/>
        <v/>
      </c>
      <c r="UD143" s="3" t="str">
        <f t="shared" si="857"/>
        <v/>
      </c>
      <c r="UI143" s="3" t="str">
        <f t="shared" si="858"/>
        <v/>
      </c>
      <c r="UN143" s="3" t="str">
        <f t="shared" si="859"/>
        <v/>
      </c>
      <c r="US143" s="3" t="str">
        <f t="shared" si="860"/>
        <v/>
      </c>
      <c r="UX143" s="3" t="str">
        <f t="shared" si="861"/>
        <v/>
      </c>
      <c r="VC143" s="3" t="str">
        <f t="shared" si="862"/>
        <v/>
      </c>
      <c r="VH143" s="3" t="str">
        <f t="shared" si="863"/>
        <v/>
      </c>
      <c r="VM143" s="3" t="str">
        <f t="shared" si="864"/>
        <v/>
      </c>
      <c r="VO143" s="6"/>
      <c r="VR143" s="3" t="str">
        <f t="shared" si="865"/>
        <v/>
      </c>
      <c r="VW143" s="3" t="str">
        <f t="shared" si="866"/>
        <v/>
      </c>
      <c r="WB143" s="3" t="str">
        <f t="shared" si="867"/>
        <v/>
      </c>
      <c r="WG143" s="3" t="str">
        <f t="shared" si="868"/>
        <v/>
      </c>
      <c r="WL143" s="3" t="str">
        <f t="shared" si="869"/>
        <v/>
      </c>
      <c r="WQ143" s="3" t="str">
        <f t="shared" si="870"/>
        <v/>
      </c>
      <c r="WV143" s="3" t="str">
        <f t="shared" si="871"/>
        <v/>
      </c>
      <c r="XA143" s="3" t="str">
        <f t="shared" si="872"/>
        <v/>
      </c>
      <c r="XF143" s="3" t="str">
        <f t="shared" si="873"/>
        <v/>
      </c>
      <c r="XK143" s="3" t="str">
        <f t="shared" si="874"/>
        <v/>
      </c>
      <c r="XP143" s="3" t="str">
        <f t="shared" si="875"/>
        <v/>
      </c>
      <c r="XU143" s="3" t="str">
        <f t="shared" si="876"/>
        <v/>
      </c>
      <c r="XZ143" s="3" t="str">
        <f t="shared" si="877"/>
        <v/>
      </c>
      <c r="YE143" s="3" t="str">
        <f t="shared" si="878"/>
        <v/>
      </c>
      <c r="YJ143" s="3" t="str">
        <f t="shared" si="879"/>
        <v/>
      </c>
      <c r="YO143" s="3" t="str">
        <f t="shared" si="880"/>
        <v/>
      </c>
      <c r="YT143" s="3" t="str">
        <f t="shared" si="881"/>
        <v/>
      </c>
      <c r="YY143" s="3" t="str">
        <f t="shared" si="882"/>
        <v/>
      </c>
      <c r="ZD143" s="3" t="str">
        <f t="shared" si="883"/>
        <v/>
      </c>
      <c r="ZI143" s="3" t="str">
        <f t="shared" si="884"/>
        <v/>
      </c>
      <c r="ZN143" s="3" t="str">
        <f t="shared" si="885"/>
        <v/>
      </c>
      <c r="ZS143" s="3" t="str">
        <f t="shared" si="886"/>
        <v/>
      </c>
      <c r="ZX143" s="3" t="str">
        <f t="shared" si="887"/>
        <v/>
      </c>
      <c r="AAC143" s="3" t="str">
        <f t="shared" si="888"/>
        <v/>
      </c>
      <c r="AAH143" s="3" t="str">
        <f t="shared" si="889"/>
        <v/>
      </c>
      <c r="AAM143" s="3" t="str">
        <f t="shared" si="890"/>
        <v/>
      </c>
      <c r="AAR143" s="3" t="str">
        <f t="shared" si="891"/>
        <v/>
      </c>
      <c r="AAW143" s="3" t="str">
        <f t="shared" si="892"/>
        <v/>
      </c>
      <c r="ABB143" s="3" t="str">
        <f t="shared" si="893"/>
        <v/>
      </c>
      <c r="ABG143" s="3" t="str">
        <f t="shared" si="894"/>
        <v/>
      </c>
      <c r="ABL143" s="3" t="str">
        <f t="shared" si="895"/>
        <v/>
      </c>
      <c r="ABQ143" s="3" t="str">
        <f t="shared" si="896"/>
        <v/>
      </c>
      <c r="ABV143" s="3" t="str">
        <f t="shared" si="897"/>
        <v/>
      </c>
      <c r="ACA143" s="3" t="str">
        <f t="shared" si="898"/>
        <v/>
      </c>
      <c r="ACF143" s="3" t="str">
        <f t="shared" si="899"/>
        <v/>
      </c>
      <c r="ACK143" s="3" t="str">
        <f t="shared" si="900"/>
        <v/>
      </c>
      <c r="ACP143" s="3" t="str">
        <f t="shared" si="901"/>
        <v/>
      </c>
      <c r="ACU143" s="3" t="str">
        <f t="shared" si="902"/>
        <v/>
      </c>
      <c r="ACZ143" s="3" t="str">
        <f t="shared" si="903"/>
        <v/>
      </c>
      <c r="ADE143" s="3" t="str">
        <f t="shared" si="904"/>
        <v/>
      </c>
      <c r="ADJ143" s="3" t="str">
        <f t="shared" si="905"/>
        <v/>
      </c>
      <c r="ADO143" s="3" t="str">
        <f t="shared" si="906"/>
        <v/>
      </c>
      <c r="ADT143" s="3" t="str">
        <f t="shared" si="907"/>
        <v/>
      </c>
      <c r="ADY143" s="3" t="str">
        <f t="shared" si="908"/>
        <v/>
      </c>
      <c r="AED143" s="3" t="str">
        <f t="shared" si="909"/>
        <v/>
      </c>
      <c r="AEI143" s="3" t="str">
        <f t="shared" si="910"/>
        <v/>
      </c>
      <c r="AEN143" s="3" t="str">
        <f t="shared" si="911"/>
        <v/>
      </c>
      <c r="AES143" s="3" t="str">
        <f t="shared" si="912"/>
        <v/>
      </c>
      <c r="AEX143" s="3" t="str">
        <f t="shared" si="913"/>
        <v/>
      </c>
      <c r="AFC143" s="3" t="str">
        <f t="shared" si="914"/>
        <v/>
      </c>
      <c r="AFH143" s="3" t="str">
        <f t="shared" si="915"/>
        <v/>
      </c>
      <c r="AFM143" s="3" t="str">
        <f t="shared" si="916"/>
        <v/>
      </c>
      <c r="AFR143" s="3" t="str">
        <f t="shared" si="917"/>
        <v/>
      </c>
      <c r="AFW143" s="3" t="str">
        <f t="shared" si="918"/>
        <v/>
      </c>
      <c r="AGB143" s="3" t="str">
        <f t="shared" si="919"/>
        <v/>
      </c>
      <c r="AGG143" s="3" t="str">
        <f t="shared" si="920"/>
        <v/>
      </c>
      <c r="AGL143" s="3" t="str">
        <f t="shared" si="921"/>
        <v/>
      </c>
      <c r="AGQ143" s="3" t="str">
        <f t="shared" si="922"/>
        <v/>
      </c>
      <c r="AGV143" s="3" t="str">
        <f t="shared" si="923"/>
        <v/>
      </c>
      <c r="AHA143" s="3" t="str">
        <f t="shared" si="924"/>
        <v/>
      </c>
      <c r="AHF143" s="3" t="str">
        <f t="shared" si="925"/>
        <v/>
      </c>
      <c r="AHK143" s="3" t="str">
        <f t="shared" si="926"/>
        <v/>
      </c>
      <c r="AHP143" s="3" t="str">
        <f t="shared" si="927"/>
        <v/>
      </c>
      <c r="AHU143" s="3" t="str">
        <f t="shared" si="928"/>
        <v/>
      </c>
      <c r="AHZ143" s="3" t="str">
        <f t="shared" si="929"/>
        <v/>
      </c>
      <c r="AIE143" s="3" t="str">
        <f t="shared" si="930"/>
        <v/>
      </c>
      <c r="AIJ143" s="3" t="str">
        <f t="shared" si="931"/>
        <v/>
      </c>
      <c r="AIO143" s="3" t="str">
        <f t="shared" si="932"/>
        <v/>
      </c>
      <c r="AIT143" s="3" t="str">
        <f t="shared" si="933"/>
        <v/>
      </c>
      <c r="AIY143" s="3" t="str">
        <f t="shared" si="934"/>
        <v/>
      </c>
      <c r="AJD143" s="3" t="str">
        <f t="shared" si="935"/>
        <v/>
      </c>
      <c r="AJI143" s="3" t="str">
        <f t="shared" si="936"/>
        <v/>
      </c>
      <c r="AJN143" s="3" t="str">
        <f t="shared" si="937"/>
        <v/>
      </c>
      <c r="AJS143" s="3" t="str">
        <f t="shared" si="938"/>
        <v/>
      </c>
      <c r="AJX143" s="3" t="str">
        <f t="shared" si="939"/>
        <v/>
      </c>
      <c r="AKC143" s="3" t="str">
        <f t="shared" si="940"/>
        <v/>
      </c>
      <c r="AKH143" s="3" t="str">
        <f t="shared" si="941"/>
        <v/>
      </c>
      <c r="AKM143" s="3" t="str">
        <f t="shared" si="942"/>
        <v/>
      </c>
      <c r="AKR143" s="3" t="str">
        <f t="shared" si="943"/>
        <v/>
      </c>
      <c r="AKW143" s="3" t="str">
        <f t="shared" si="944"/>
        <v/>
      </c>
      <c r="ALB143" s="3" t="str">
        <f t="shared" si="945"/>
        <v/>
      </c>
      <c r="ALG143" s="3" t="str">
        <f t="shared" si="946"/>
        <v/>
      </c>
      <c r="ALL143" s="3" t="str">
        <f t="shared" si="947"/>
        <v/>
      </c>
      <c r="ALQ143" s="3" t="str">
        <f t="shared" si="948"/>
        <v/>
      </c>
      <c r="ALV143" s="3" t="str">
        <f t="shared" si="949"/>
        <v/>
      </c>
      <c r="AMA143" s="3" t="str">
        <f t="shared" si="950"/>
        <v/>
      </c>
      <c r="AMF143" s="3" t="str">
        <f t="shared" si="951"/>
        <v/>
      </c>
      <c r="AMK143" s="3" t="str">
        <f t="shared" si="952"/>
        <v/>
      </c>
      <c r="AMP143" s="3" t="str">
        <f t="shared" si="953"/>
        <v/>
      </c>
      <c r="AMU143" s="3" t="str">
        <f t="shared" si="954"/>
        <v/>
      </c>
      <c r="AMZ143" s="3" t="str">
        <f t="shared" si="955"/>
        <v/>
      </c>
      <c r="ANE143" s="3" t="str">
        <f t="shared" si="956"/>
        <v/>
      </c>
      <c r="ANJ143" s="3" t="str">
        <f t="shared" si="957"/>
        <v/>
      </c>
      <c r="ANO143" s="3" t="str">
        <f t="shared" si="958"/>
        <v/>
      </c>
      <c r="ANT143" s="3" t="str">
        <f t="shared" si="959"/>
        <v/>
      </c>
      <c r="ANY143" s="3" t="str">
        <f t="shared" si="960"/>
        <v/>
      </c>
      <c r="AOD143" s="3" t="str">
        <f t="shared" si="961"/>
        <v/>
      </c>
      <c r="AOI143" s="3" t="str">
        <f t="shared" si="962"/>
        <v/>
      </c>
      <c r="AON143" s="3" t="str">
        <f t="shared" si="963"/>
        <v/>
      </c>
      <c r="AOS143" s="3" t="str">
        <f t="shared" si="964"/>
        <v/>
      </c>
      <c r="AOX143" s="3" t="str">
        <f t="shared" si="965"/>
        <v/>
      </c>
      <c r="APC143" s="3" t="str">
        <f t="shared" si="966"/>
        <v/>
      </c>
      <c r="APH143" s="3" t="str">
        <f t="shared" si="967"/>
        <v/>
      </c>
      <c r="APM143" s="3" t="str">
        <f t="shared" si="968"/>
        <v/>
      </c>
      <c r="APR143" s="3" t="str">
        <f t="shared" si="969"/>
        <v/>
      </c>
      <c r="APW143" s="3" t="str">
        <f t="shared" si="970"/>
        <v/>
      </c>
      <c r="AQB143" s="3" t="str">
        <f t="shared" si="971"/>
        <v/>
      </c>
      <c r="AQG143" s="3" t="str">
        <f t="shared" si="972"/>
        <v/>
      </c>
      <c r="AQL143" s="3" t="str">
        <f t="shared" si="973"/>
        <v/>
      </c>
      <c r="AQQ143" s="3" t="str">
        <f t="shared" si="974"/>
        <v/>
      </c>
      <c r="AQV143" s="3" t="str">
        <f t="shared" si="975"/>
        <v/>
      </c>
      <c r="ARA143" s="3" t="str">
        <f t="shared" si="976"/>
        <v/>
      </c>
      <c r="ARF143" s="3" t="str">
        <f t="shared" si="977"/>
        <v/>
      </c>
      <c r="ARK143" s="3" t="str">
        <f t="shared" si="978"/>
        <v/>
      </c>
      <c r="ARP143" s="3" t="str">
        <f t="shared" si="979"/>
        <v/>
      </c>
      <c r="ARU143" s="3" t="str">
        <f t="shared" si="980"/>
        <v/>
      </c>
      <c r="ARZ143" s="3" t="str">
        <f t="shared" si="981"/>
        <v/>
      </c>
      <c r="ASE143" s="3" t="str">
        <f t="shared" si="982"/>
        <v/>
      </c>
      <c r="ASJ143" s="3" t="str">
        <f t="shared" si="983"/>
        <v/>
      </c>
      <c r="ASO143" s="3" t="str">
        <f t="shared" si="984"/>
        <v/>
      </c>
      <c r="AST143" s="3" t="str">
        <f t="shared" si="985"/>
        <v/>
      </c>
      <c r="ASY143" s="3" t="str">
        <f t="shared" si="986"/>
        <v/>
      </c>
      <c r="ATD143" s="3" t="str">
        <f t="shared" si="987"/>
        <v/>
      </c>
      <c r="ATI143" s="3" t="str">
        <f t="shared" si="988"/>
        <v/>
      </c>
      <c r="ATN143" s="3" t="str">
        <f t="shared" si="989"/>
        <v/>
      </c>
      <c r="ATS143" s="3" t="str">
        <f t="shared" si="990"/>
        <v/>
      </c>
      <c r="ATX143" s="3" t="str">
        <f t="shared" si="991"/>
        <v/>
      </c>
      <c r="ATZ143" s="6">
        <v>30680</v>
      </c>
      <c r="AUA143" s="1">
        <v>2.5937999999999999</v>
      </c>
      <c r="AUB143" s="1">
        <v>186000</v>
      </c>
      <c r="AUC143" s="3">
        <f t="shared" si="992"/>
        <v>482446.8</v>
      </c>
      <c r="AUH143" s="3" t="str">
        <f t="shared" si="993"/>
        <v/>
      </c>
      <c r="AUM143" s="3" t="str">
        <f t="shared" si="994"/>
        <v/>
      </c>
      <c r="AUR143" s="3" t="str">
        <f t="shared" si="995"/>
        <v/>
      </c>
      <c r="AUW143" s="3" t="str">
        <f t="shared" si="996"/>
        <v/>
      </c>
      <c r="AVB143" s="3" t="str">
        <f t="shared" si="997"/>
        <v/>
      </c>
      <c r="AVG143" s="3" t="str">
        <f t="shared" si="998"/>
        <v/>
      </c>
      <c r="AVL143" s="3" t="str">
        <f t="shared" si="999"/>
        <v/>
      </c>
      <c r="AVQ143" s="3" t="str">
        <f t="shared" si="1000"/>
        <v/>
      </c>
      <c r="AVV143" s="3" t="str">
        <f t="shared" si="1001"/>
        <v/>
      </c>
      <c r="AWA143" s="3" t="str">
        <f t="shared" si="1002"/>
        <v/>
      </c>
      <c r="AWF143" s="3" t="str">
        <f t="shared" si="1003"/>
        <v/>
      </c>
      <c r="AWK143" s="3" t="str">
        <f t="shared" si="1004"/>
        <v/>
      </c>
      <c r="AWP143" s="3" t="str">
        <f t="shared" si="1005"/>
        <v/>
      </c>
      <c r="AWU143" s="3" t="str">
        <f t="shared" si="1006"/>
        <v/>
      </c>
      <c r="AWZ143" s="3" t="str">
        <f t="shared" si="1007"/>
        <v/>
      </c>
      <c r="AXE143" s="3" t="str">
        <f t="shared" si="1008"/>
        <v/>
      </c>
      <c r="AXJ143" s="3" t="str">
        <f t="shared" si="1009"/>
        <v/>
      </c>
      <c r="AXO143" s="3" t="str">
        <f t="shared" si="1010"/>
        <v/>
      </c>
      <c r="AXT143" s="3" t="str">
        <f t="shared" si="1011"/>
        <v/>
      </c>
      <c r="AXY143" s="3" t="str">
        <f t="shared" si="1012"/>
        <v/>
      </c>
      <c r="AYD143" s="3" t="str">
        <f t="shared" si="1013"/>
        <v/>
      </c>
      <c r="AYI143" s="3" t="str">
        <f t="shared" si="1014"/>
        <v/>
      </c>
      <c r="AYN143" s="3" t="str">
        <f t="shared" si="1015"/>
        <v/>
      </c>
      <c r="AYP143" s="6"/>
      <c r="AYS143" s="3" t="str">
        <f t="shared" si="1016"/>
        <v/>
      </c>
      <c r="AYX143" s="3" t="str">
        <f t="shared" si="1017"/>
        <v/>
      </c>
      <c r="AZC143" s="3" t="str">
        <f t="shared" si="1018"/>
        <v/>
      </c>
      <c r="AZH143" s="3" t="str">
        <f t="shared" si="1019"/>
        <v/>
      </c>
      <c r="AZM143" s="3" t="str">
        <f t="shared" si="1020"/>
        <v/>
      </c>
      <c r="AZR143" s="3" t="str">
        <f t="shared" si="1021"/>
        <v/>
      </c>
      <c r="AZW143" s="3" t="str">
        <f t="shared" si="1022"/>
        <v/>
      </c>
      <c r="BAB143" s="3" t="str">
        <f t="shared" si="1023"/>
        <v/>
      </c>
      <c r="BAG143" s="3" t="str">
        <f t="shared" si="1024"/>
        <v/>
      </c>
      <c r="BAL143" s="3" t="str">
        <f t="shared" si="1025"/>
        <v/>
      </c>
      <c r="BAQ143" s="3" t="str">
        <f t="shared" si="1026"/>
        <v/>
      </c>
      <c r="BAV143" s="3" t="str">
        <f t="shared" si="1027"/>
        <v/>
      </c>
      <c r="BBA143" s="3" t="str">
        <f t="shared" si="1028"/>
        <v/>
      </c>
      <c r="BBF143" s="3" t="str">
        <f t="shared" si="1029"/>
        <v/>
      </c>
      <c r="BBK143" s="3" t="str">
        <f t="shared" si="1030"/>
        <v/>
      </c>
      <c r="BBP143" s="3" t="str">
        <f t="shared" si="1031"/>
        <v/>
      </c>
      <c r="BBU143" s="3" t="str">
        <f t="shared" si="1032"/>
        <v/>
      </c>
      <c r="BBZ143" s="3" t="str">
        <f t="shared" si="1033"/>
        <v/>
      </c>
      <c r="BCE143" s="3" t="str">
        <f t="shared" si="1034"/>
        <v/>
      </c>
      <c r="BCJ143" s="3" t="str">
        <f t="shared" si="1035"/>
        <v/>
      </c>
      <c r="BCO143" s="3" t="str">
        <f t="shared" si="1036"/>
        <v/>
      </c>
      <c r="BCT143" s="3" t="str">
        <f t="shared" si="1037"/>
        <v/>
      </c>
      <c r="BCY143" s="3" t="str">
        <f t="shared" si="1038"/>
        <v/>
      </c>
      <c r="BDD143" s="3" t="str">
        <f t="shared" si="1039"/>
        <v/>
      </c>
      <c r="BDI143" s="3" t="str">
        <f t="shared" si="1040"/>
        <v/>
      </c>
      <c r="BDN143" s="3" t="str">
        <f t="shared" si="1041"/>
        <v/>
      </c>
      <c r="BDS143" s="3" t="str">
        <f t="shared" si="1042"/>
        <v/>
      </c>
      <c r="BDX143" s="3" t="str">
        <f t="shared" si="1043"/>
        <v/>
      </c>
      <c r="BEC143" s="3" t="str">
        <f t="shared" si="1044"/>
        <v/>
      </c>
      <c r="BEH143" s="3" t="str">
        <f t="shared" si="1045"/>
        <v/>
      </c>
      <c r="BEM143" s="3" t="str">
        <f t="shared" si="1046"/>
        <v/>
      </c>
      <c r="BER143" s="3" t="str">
        <f t="shared" si="1047"/>
        <v/>
      </c>
      <c r="BET143" s="6">
        <v>30680</v>
      </c>
      <c r="BEU143" s="1">
        <v>0.45269999999999999</v>
      </c>
      <c r="BEV143" s="1">
        <v>34545488</v>
      </c>
      <c r="BEW143" s="3">
        <f t="shared" si="1048"/>
        <v>15638742.4176</v>
      </c>
      <c r="BFB143" s="3" t="str">
        <f t="shared" si="1049"/>
        <v/>
      </c>
      <c r="BFG143" s="3" t="str">
        <f t="shared" si="1050"/>
        <v/>
      </c>
      <c r="BFL143" s="3" t="str">
        <f t="shared" si="1051"/>
        <v/>
      </c>
      <c r="BFQ143" s="3" t="str">
        <f t="shared" si="1052"/>
        <v/>
      </c>
      <c r="BFV143" s="3" t="str">
        <f t="shared" si="1053"/>
        <v/>
      </c>
      <c r="BGA143" s="3" t="str">
        <f t="shared" si="1054"/>
        <v/>
      </c>
      <c r="BGF143" s="3" t="str">
        <f t="shared" si="1055"/>
        <v/>
      </c>
      <c r="BGK143" s="3" t="str">
        <f t="shared" si="1056"/>
        <v/>
      </c>
      <c r="BGM143" s="6">
        <v>30680</v>
      </c>
      <c r="BGN143" s="1">
        <v>10.75</v>
      </c>
      <c r="BGO143" s="1">
        <v>1895600</v>
      </c>
      <c r="BGP143" s="3">
        <f t="shared" si="1057"/>
        <v>20377700</v>
      </c>
      <c r="BGR143" s="6"/>
      <c r="BGU143" s="3" t="str">
        <f t="shared" si="1058"/>
        <v/>
      </c>
      <c r="BGZ143" s="3" t="str">
        <f t="shared" si="1059"/>
        <v/>
      </c>
      <c r="BHE143" s="3" t="str">
        <f t="shared" si="1060"/>
        <v/>
      </c>
      <c r="BHJ143" s="3" t="str">
        <f t="shared" si="1061"/>
        <v/>
      </c>
      <c r="BHO143" s="3" t="str">
        <f t="shared" si="1062"/>
        <v/>
      </c>
      <c r="BHQ143" s="6">
        <v>30680</v>
      </c>
      <c r="BHR143" s="1">
        <v>2.7789000000000001</v>
      </c>
      <c r="BHS143" s="1">
        <v>32939200</v>
      </c>
      <c r="BHT143" s="3">
        <f t="shared" si="1063"/>
        <v>91534742.88000001</v>
      </c>
      <c r="BHY143" s="3" t="str">
        <f t="shared" si="1064"/>
        <v/>
      </c>
      <c r="BID143" s="3" t="str">
        <f t="shared" si="1065"/>
        <v/>
      </c>
      <c r="BII143" s="3" t="str">
        <f t="shared" si="1066"/>
        <v/>
      </c>
      <c r="BIN143" s="3" t="str">
        <f t="shared" si="1067"/>
        <v/>
      </c>
      <c r="BIP143" s="6">
        <v>30680</v>
      </c>
      <c r="BIQ143" s="1">
        <v>0.19439999999999999</v>
      </c>
      <c r="BIR143" s="1">
        <v>255549600</v>
      </c>
      <c r="BIS143" s="3">
        <f t="shared" si="1068"/>
        <v>49678842.239999995</v>
      </c>
      <c r="BIX143" s="3" t="str">
        <f t="shared" si="1069"/>
        <v/>
      </c>
      <c r="BJC143" s="3" t="str">
        <f t="shared" si="1070"/>
        <v/>
      </c>
      <c r="BJH143" s="3" t="str">
        <f t="shared" si="1071"/>
        <v/>
      </c>
      <c r="BJM143" s="3" t="str">
        <f t="shared" si="1072"/>
        <v/>
      </c>
      <c r="BJR143" s="3" t="str">
        <f t="shared" si="1073"/>
        <v/>
      </c>
      <c r="BJT143" s="6">
        <v>30680</v>
      </c>
      <c r="BJU143" s="1">
        <v>16.8125</v>
      </c>
      <c r="BJV143" s="1">
        <v>36179000</v>
      </c>
      <c r="BJW143" s="3">
        <f t="shared" si="1074"/>
        <v>608259437.5</v>
      </c>
      <c r="BKB143" s="3" t="str">
        <f t="shared" si="1075"/>
        <v/>
      </c>
      <c r="BKG143" s="3" t="str">
        <f t="shared" si="1076"/>
        <v/>
      </c>
      <c r="BKL143" s="3" t="str">
        <f t="shared" si="1077"/>
        <v/>
      </c>
      <c r="BKQ143" s="3" t="str">
        <f t="shared" si="1078"/>
        <v/>
      </c>
      <c r="BKV143" s="3" t="str">
        <f t="shared" si="1079"/>
        <v/>
      </c>
      <c r="BKX143" s="6">
        <v>30680</v>
      </c>
      <c r="BKY143" s="1">
        <v>3.3130000000000002</v>
      </c>
      <c r="BKZ143" s="1">
        <v>47011200</v>
      </c>
      <c r="BLA143" s="3">
        <f t="shared" si="1080"/>
        <v>155748105.59999999</v>
      </c>
      <c r="BLC143" s="6">
        <v>30680</v>
      </c>
      <c r="BLD143" s="1">
        <v>4.3333000000000004</v>
      </c>
      <c r="BLE143" s="1">
        <v>4443000</v>
      </c>
      <c r="BLF143" s="3">
        <f t="shared" si="1081"/>
        <v>19252851.900000002</v>
      </c>
      <c r="BLK143" s="3" t="str">
        <f t="shared" si="1082"/>
        <v/>
      </c>
      <c r="BLP143" s="3" t="str">
        <f t="shared" si="1083"/>
        <v/>
      </c>
      <c r="BLU143" s="3" t="str">
        <f t="shared" si="1084"/>
        <v/>
      </c>
      <c r="BLZ143" s="3" t="str">
        <f t="shared" si="1085"/>
        <v/>
      </c>
      <c r="BME143" s="3" t="str">
        <f t="shared" si="1086"/>
        <v/>
      </c>
      <c r="BMJ143" s="3" t="str">
        <f t="shared" si="1087"/>
        <v/>
      </c>
      <c r="BML143" s="6"/>
      <c r="BMO143" s="3" t="str">
        <f t="shared" si="1088"/>
        <v/>
      </c>
      <c r="BMQ143" s="6">
        <v>30680</v>
      </c>
      <c r="BMR143" s="1">
        <v>4.5</v>
      </c>
      <c r="BMS143" s="1">
        <v>9300200</v>
      </c>
      <c r="BMT143" s="3">
        <f t="shared" si="1089"/>
        <v>41850900</v>
      </c>
      <c r="BMY143" s="3" t="str">
        <f t="shared" si="1090"/>
        <v/>
      </c>
      <c r="BND143" s="3" t="str">
        <f t="shared" si="1091"/>
        <v/>
      </c>
      <c r="BNF143" s="6">
        <v>30680</v>
      </c>
      <c r="BNG143" s="1">
        <v>14.875</v>
      </c>
      <c r="BNH143" s="1">
        <v>15348700</v>
      </c>
      <c r="BNI143" s="3">
        <f t="shared" si="1092"/>
        <v>228311912.5</v>
      </c>
      <c r="BNN143" s="3" t="str">
        <f t="shared" si="1093"/>
        <v/>
      </c>
      <c r="BNS143" s="3" t="str">
        <f t="shared" si="1094"/>
        <v/>
      </c>
      <c r="BNX143" s="3" t="str">
        <f t="shared" si="1095"/>
        <v/>
      </c>
      <c r="BOC143" s="3" t="str">
        <f t="shared" si="1096"/>
        <v/>
      </c>
      <c r="BOH143" s="3" t="str">
        <f t="shared" si="1097"/>
        <v/>
      </c>
      <c r="BOJ143" s="6">
        <v>30680</v>
      </c>
      <c r="BOK143" s="1">
        <v>1.8767</v>
      </c>
      <c r="BOL143" s="1">
        <v>305729600</v>
      </c>
      <c r="BOM143" s="3">
        <f t="shared" si="1098"/>
        <v>573762740.32000005</v>
      </c>
      <c r="BOR143" s="3" t="str">
        <f t="shared" si="1099"/>
        <v/>
      </c>
      <c r="BOW143" s="3" t="str">
        <f t="shared" si="1100"/>
        <v/>
      </c>
      <c r="BPB143" s="3" t="str">
        <f t="shared" si="1101"/>
        <v/>
      </c>
      <c r="BPG143" s="3" t="str">
        <f t="shared" si="1102"/>
        <v/>
      </c>
      <c r="BPL143" s="3" t="str">
        <f t="shared" si="1103"/>
        <v/>
      </c>
      <c r="BPQ143" s="3" t="str">
        <f t="shared" si="1104"/>
        <v/>
      </c>
      <c r="BPS143" s="6">
        <v>30680</v>
      </c>
      <c r="BPT143" s="1">
        <v>0.30080000000000001</v>
      </c>
      <c r="BPU143" s="1">
        <v>319296000</v>
      </c>
      <c r="BPV143" s="3">
        <f t="shared" si="1105"/>
        <v>96044236.799999997</v>
      </c>
      <c r="BQA143" s="3" t="str">
        <f t="shared" si="1106"/>
        <v/>
      </c>
      <c r="BQF143" s="3" t="str">
        <f t="shared" si="1107"/>
        <v/>
      </c>
      <c r="BQK143" s="3" t="str">
        <f t="shared" si="1108"/>
        <v/>
      </c>
      <c r="BQP143" s="3" t="str">
        <f t="shared" si="1109"/>
        <v/>
      </c>
      <c r="BQU143" s="3" t="str">
        <f t="shared" si="1110"/>
        <v/>
      </c>
      <c r="BQZ143" s="3" t="str">
        <f t="shared" si="1111"/>
        <v/>
      </c>
      <c r="BRE143" s="3" t="str">
        <f t="shared" si="1112"/>
        <v/>
      </c>
      <c r="BRJ143" s="3" t="str">
        <f t="shared" si="1113"/>
        <v/>
      </c>
      <c r="BRL143" s="6">
        <v>30680</v>
      </c>
      <c r="BRM143" s="1">
        <v>0.875</v>
      </c>
      <c r="BRN143" s="1">
        <v>1395993600</v>
      </c>
      <c r="BRO143" s="3">
        <f t="shared" si="1114"/>
        <v>1221494400</v>
      </c>
      <c r="BRT143" s="3" t="str">
        <f t="shared" si="1115"/>
        <v/>
      </c>
      <c r="BRV143" s="6">
        <v>30680</v>
      </c>
      <c r="BRW143" s="1">
        <v>8.6562999999999999</v>
      </c>
      <c r="BRX143" s="1">
        <v>76904800</v>
      </c>
      <c r="BRY143" s="3">
        <f t="shared" si="1116"/>
        <v>665711020.24000001</v>
      </c>
      <c r="BSD143" s="3" t="str">
        <f t="shared" si="1117"/>
        <v/>
      </c>
      <c r="BSF143" s="6">
        <v>30680</v>
      </c>
      <c r="BSG143" s="1">
        <v>1.401</v>
      </c>
      <c r="BSH143" s="1">
        <v>41208000</v>
      </c>
      <c r="BSI143" s="3">
        <f t="shared" si="1118"/>
        <v>57732408</v>
      </c>
      <c r="BSN143" s="3" t="str">
        <f t="shared" si="1119"/>
        <v/>
      </c>
      <c r="BSS143" s="3" t="str">
        <f t="shared" si="1120"/>
        <v/>
      </c>
      <c r="BSU143" s="6">
        <v>30680</v>
      </c>
      <c r="BSV143" s="1">
        <v>0.43530000000000002</v>
      </c>
      <c r="BSW143" s="1">
        <v>2950164000</v>
      </c>
      <c r="BSX143" s="3">
        <f t="shared" si="1121"/>
        <v>1284206389.2</v>
      </c>
    </row>
    <row r="144" spans="5:1020 1025:1870" x14ac:dyDescent="0.2">
      <c r="E144" s="3" t="str">
        <f t="shared" si="748"/>
        <v/>
      </c>
      <c r="J144" s="3" t="str">
        <f t="shared" si="749"/>
        <v/>
      </c>
      <c r="O144" s="3" t="str">
        <f t="shared" si="750"/>
        <v/>
      </c>
      <c r="T144" s="3" t="str">
        <f t="shared" si="751"/>
        <v/>
      </c>
      <c r="Y144" s="3" t="str">
        <f t="shared" si="752"/>
        <v/>
      </c>
      <c r="AD144" s="3" t="str">
        <f t="shared" si="753"/>
        <v/>
      </c>
      <c r="AI144" s="3" t="str">
        <f t="shared" si="754"/>
        <v/>
      </c>
      <c r="AN144" s="3" t="str">
        <f t="shared" si="755"/>
        <v/>
      </c>
      <c r="AS144" s="3" t="str">
        <f t="shared" si="756"/>
        <v/>
      </c>
      <c r="AX144" s="3" t="str">
        <f t="shared" si="757"/>
        <v/>
      </c>
      <c r="BC144" s="3" t="str">
        <f t="shared" si="758"/>
        <v/>
      </c>
      <c r="BH144" s="3" t="str">
        <f t="shared" si="759"/>
        <v/>
      </c>
      <c r="BM144" s="3" t="str">
        <f t="shared" si="760"/>
        <v/>
      </c>
      <c r="BR144" s="3" t="str">
        <f t="shared" si="761"/>
        <v/>
      </c>
      <c r="BW144" s="3" t="str">
        <f t="shared" si="762"/>
        <v/>
      </c>
      <c r="CB144" s="3" t="str">
        <f t="shared" si="763"/>
        <v/>
      </c>
      <c r="CG144" s="3" t="str">
        <f t="shared" si="764"/>
        <v/>
      </c>
      <c r="CL144" s="3" t="str">
        <f t="shared" si="765"/>
        <v/>
      </c>
      <c r="CQ144" s="3" t="str">
        <f t="shared" si="766"/>
        <v/>
      </c>
      <c r="CV144" s="3" t="str">
        <f t="shared" si="767"/>
        <v/>
      </c>
      <c r="DA144" s="3" t="str">
        <f t="shared" si="768"/>
        <v/>
      </c>
      <c r="DF144" s="3" t="str">
        <f t="shared" si="769"/>
        <v/>
      </c>
      <c r="DK144" s="3" t="str">
        <f t="shared" si="770"/>
        <v/>
      </c>
      <c r="DP144" s="3" t="str">
        <f t="shared" si="771"/>
        <v/>
      </c>
      <c r="DU144" s="3" t="str">
        <f t="shared" si="772"/>
        <v/>
      </c>
      <c r="DZ144" s="3" t="str">
        <f t="shared" si="773"/>
        <v/>
      </c>
      <c r="EE144" s="3" t="str">
        <f t="shared" si="774"/>
        <v/>
      </c>
      <c r="EJ144" s="3" t="str">
        <f t="shared" si="775"/>
        <v/>
      </c>
      <c r="EO144" s="3" t="str">
        <f t="shared" si="776"/>
        <v/>
      </c>
      <c r="ET144" s="3" t="str">
        <f t="shared" si="777"/>
        <v/>
      </c>
      <c r="EY144" s="3" t="str">
        <f t="shared" si="778"/>
        <v/>
      </c>
      <c r="FD144" s="3" t="str">
        <f t="shared" si="779"/>
        <v/>
      </c>
      <c r="FI144" s="3" t="str">
        <f t="shared" si="780"/>
        <v/>
      </c>
      <c r="FN144" s="3" t="str">
        <f t="shared" si="781"/>
        <v/>
      </c>
      <c r="FS144" s="3" t="str">
        <f t="shared" si="782"/>
        <v/>
      </c>
      <c r="FX144" s="3" t="str">
        <f t="shared" si="783"/>
        <v/>
      </c>
      <c r="GC144" s="3" t="str">
        <f t="shared" si="784"/>
        <v/>
      </c>
      <c r="GH144" s="3" t="str">
        <f t="shared" si="785"/>
        <v/>
      </c>
      <c r="GM144" s="3" t="str">
        <f t="shared" si="786"/>
        <v/>
      </c>
      <c r="GR144" s="3" t="str">
        <f t="shared" si="787"/>
        <v/>
      </c>
      <c r="GW144" s="3" t="str">
        <f t="shared" si="788"/>
        <v/>
      </c>
      <c r="HB144" s="3" t="str">
        <f t="shared" si="789"/>
        <v/>
      </c>
      <c r="HG144" s="3" t="str">
        <f t="shared" si="790"/>
        <v/>
      </c>
      <c r="HL144" s="3" t="str">
        <f t="shared" si="791"/>
        <v/>
      </c>
      <c r="HQ144" s="3" t="str">
        <f t="shared" si="792"/>
        <v/>
      </c>
      <c r="HV144" s="3" t="str">
        <f t="shared" si="793"/>
        <v/>
      </c>
      <c r="IA144" s="3" t="str">
        <f t="shared" si="794"/>
        <v/>
      </c>
      <c r="IF144" s="3" t="str">
        <f t="shared" si="795"/>
        <v/>
      </c>
      <c r="IK144" s="3" t="str">
        <f t="shared" si="796"/>
        <v/>
      </c>
      <c r="IP144" s="3" t="str">
        <f t="shared" si="797"/>
        <v/>
      </c>
      <c r="IU144" s="3" t="str">
        <f t="shared" si="798"/>
        <v/>
      </c>
      <c r="IZ144" s="3" t="str">
        <f t="shared" si="799"/>
        <v/>
      </c>
      <c r="JE144" s="3" t="str">
        <f t="shared" si="800"/>
        <v/>
      </c>
      <c r="JJ144" s="3" t="str">
        <f t="shared" si="801"/>
        <v/>
      </c>
      <c r="JO144" s="3" t="str">
        <f t="shared" si="802"/>
        <v/>
      </c>
      <c r="JT144" s="3" t="str">
        <f t="shared" si="803"/>
        <v/>
      </c>
      <c r="JY144" s="3" t="str">
        <f t="shared" si="804"/>
        <v/>
      </c>
      <c r="KD144" s="3" t="str">
        <f t="shared" si="805"/>
        <v/>
      </c>
      <c r="KI144" s="3" t="str">
        <f t="shared" si="806"/>
        <v/>
      </c>
      <c r="KN144" s="3" t="str">
        <f t="shared" si="807"/>
        <v/>
      </c>
      <c r="KS144" s="3" t="str">
        <f t="shared" si="808"/>
        <v/>
      </c>
      <c r="KX144" s="3" t="str">
        <f t="shared" si="809"/>
        <v/>
      </c>
      <c r="LC144" s="3" t="str">
        <f t="shared" si="810"/>
        <v/>
      </c>
      <c r="LH144" s="3" t="str">
        <f t="shared" si="811"/>
        <v/>
      </c>
      <c r="LM144" s="3" t="str">
        <f t="shared" si="812"/>
        <v/>
      </c>
      <c r="LR144" s="3" t="str">
        <f t="shared" si="813"/>
        <v/>
      </c>
      <c r="LW144" s="3" t="str">
        <f t="shared" si="814"/>
        <v/>
      </c>
      <c r="MB144" s="3" t="str">
        <f t="shared" si="815"/>
        <v/>
      </c>
      <c r="MG144" s="3" t="str">
        <f t="shared" si="816"/>
        <v/>
      </c>
      <c r="ML144" s="3" t="str">
        <f t="shared" si="817"/>
        <v/>
      </c>
      <c r="MQ144" s="3" t="str">
        <f t="shared" si="818"/>
        <v/>
      </c>
      <c r="MV144" s="3" t="str">
        <f t="shared" si="819"/>
        <v/>
      </c>
      <c r="NA144" s="3" t="str">
        <f t="shared" si="820"/>
        <v/>
      </c>
      <c r="NF144" s="3" t="str">
        <f t="shared" si="821"/>
        <v/>
      </c>
      <c r="NK144" s="3" t="str">
        <f t="shared" si="822"/>
        <v/>
      </c>
      <c r="NP144" s="3" t="str">
        <f t="shared" si="823"/>
        <v/>
      </c>
      <c r="NU144" s="3" t="str">
        <f t="shared" si="824"/>
        <v/>
      </c>
      <c r="NZ144" s="3" t="str">
        <f t="shared" si="825"/>
        <v/>
      </c>
      <c r="OB144" s="6"/>
      <c r="OE144" s="3" t="str">
        <f t="shared" si="826"/>
        <v/>
      </c>
      <c r="OJ144" s="3" t="str">
        <f t="shared" si="827"/>
        <v/>
      </c>
      <c r="OO144" s="3" t="str">
        <f t="shared" si="828"/>
        <v/>
      </c>
      <c r="OT144" s="3" t="str">
        <f t="shared" si="829"/>
        <v/>
      </c>
      <c r="OY144" s="3" t="str">
        <f t="shared" si="830"/>
        <v/>
      </c>
      <c r="PD144" s="3" t="str">
        <f t="shared" si="831"/>
        <v/>
      </c>
      <c r="PI144" s="3" t="str">
        <f t="shared" si="832"/>
        <v/>
      </c>
      <c r="PN144" s="3" t="str">
        <f t="shared" si="833"/>
        <v/>
      </c>
      <c r="PS144" s="3" t="str">
        <f t="shared" si="834"/>
        <v/>
      </c>
      <c r="PX144" s="3" t="str">
        <f t="shared" si="835"/>
        <v/>
      </c>
      <c r="QC144" s="3" t="str">
        <f t="shared" si="836"/>
        <v/>
      </c>
      <c r="QH144" s="3" t="str">
        <f t="shared" si="837"/>
        <v/>
      </c>
      <c r="QM144" s="3" t="str">
        <f t="shared" si="838"/>
        <v/>
      </c>
      <c r="QR144" s="3" t="str">
        <f t="shared" si="839"/>
        <v/>
      </c>
      <c r="QW144" s="3" t="str">
        <f t="shared" si="840"/>
        <v/>
      </c>
      <c r="RB144" s="3" t="str">
        <f t="shared" si="841"/>
        <v/>
      </c>
      <c r="RG144" s="3" t="str">
        <f t="shared" si="842"/>
        <v/>
      </c>
      <c r="RL144" s="3" t="str">
        <f t="shared" si="843"/>
        <v/>
      </c>
      <c r="RQ144" s="3" t="str">
        <f t="shared" si="844"/>
        <v/>
      </c>
      <c r="RV144" s="3" t="str">
        <f t="shared" si="845"/>
        <v/>
      </c>
      <c r="SA144" s="3" t="str">
        <f t="shared" si="846"/>
        <v/>
      </c>
      <c r="SF144" s="3" t="str">
        <f t="shared" si="847"/>
        <v/>
      </c>
      <c r="SK144" s="3" t="str">
        <f t="shared" si="848"/>
        <v/>
      </c>
      <c r="SP144" s="3" t="str">
        <f t="shared" si="849"/>
        <v/>
      </c>
      <c r="SU144" s="3" t="str">
        <f t="shared" si="850"/>
        <v/>
      </c>
      <c r="SZ144" s="3" t="str">
        <f t="shared" si="851"/>
        <v/>
      </c>
      <c r="TE144" s="3" t="str">
        <f t="shared" si="852"/>
        <v/>
      </c>
      <c r="TJ144" s="3" t="str">
        <f t="shared" si="853"/>
        <v/>
      </c>
      <c r="TO144" s="3" t="str">
        <f t="shared" si="854"/>
        <v/>
      </c>
      <c r="TT144" s="3" t="str">
        <f t="shared" si="855"/>
        <v/>
      </c>
      <c r="TY144" s="3" t="str">
        <f t="shared" si="856"/>
        <v/>
      </c>
      <c r="UD144" s="3" t="str">
        <f t="shared" si="857"/>
        <v/>
      </c>
      <c r="UI144" s="3" t="str">
        <f t="shared" si="858"/>
        <v/>
      </c>
      <c r="UN144" s="3" t="str">
        <f t="shared" si="859"/>
        <v/>
      </c>
      <c r="US144" s="3" t="str">
        <f t="shared" si="860"/>
        <v/>
      </c>
      <c r="UX144" s="3" t="str">
        <f t="shared" si="861"/>
        <v/>
      </c>
      <c r="VC144" s="3" t="str">
        <f t="shared" si="862"/>
        <v/>
      </c>
      <c r="VH144" s="3" t="str">
        <f t="shared" si="863"/>
        <v/>
      </c>
      <c r="VM144" s="3" t="str">
        <f t="shared" si="864"/>
        <v/>
      </c>
      <c r="VO144" s="6"/>
      <c r="VR144" s="3" t="str">
        <f t="shared" si="865"/>
        <v/>
      </c>
      <c r="VW144" s="3" t="str">
        <f t="shared" si="866"/>
        <v/>
      </c>
      <c r="WB144" s="3" t="str">
        <f t="shared" si="867"/>
        <v/>
      </c>
      <c r="WG144" s="3" t="str">
        <f t="shared" si="868"/>
        <v/>
      </c>
      <c r="WL144" s="3" t="str">
        <f t="shared" si="869"/>
        <v/>
      </c>
      <c r="WQ144" s="3" t="str">
        <f t="shared" si="870"/>
        <v/>
      </c>
      <c r="WV144" s="3" t="str">
        <f t="shared" si="871"/>
        <v/>
      </c>
      <c r="XA144" s="3" t="str">
        <f t="shared" si="872"/>
        <v/>
      </c>
      <c r="XF144" s="3" t="str">
        <f t="shared" si="873"/>
        <v/>
      </c>
      <c r="XK144" s="3" t="str">
        <f t="shared" si="874"/>
        <v/>
      </c>
      <c r="XP144" s="3" t="str">
        <f t="shared" si="875"/>
        <v/>
      </c>
      <c r="XU144" s="3" t="str">
        <f t="shared" si="876"/>
        <v/>
      </c>
      <c r="XZ144" s="3" t="str">
        <f t="shared" si="877"/>
        <v/>
      </c>
      <c r="YE144" s="3" t="str">
        <f t="shared" si="878"/>
        <v/>
      </c>
      <c r="YJ144" s="3" t="str">
        <f t="shared" si="879"/>
        <v/>
      </c>
      <c r="YO144" s="3" t="str">
        <f t="shared" si="880"/>
        <v/>
      </c>
      <c r="YT144" s="3" t="str">
        <f t="shared" si="881"/>
        <v/>
      </c>
      <c r="YY144" s="3" t="str">
        <f t="shared" si="882"/>
        <v/>
      </c>
      <c r="ZD144" s="3" t="str">
        <f t="shared" si="883"/>
        <v/>
      </c>
      <c r="ZI144" s="3" t="str">
        <f t="shared" si="884"/>
        <v/>
      </c>
      <c r="ZN144" s="3" t="str">
        <f t="shared" si="885"/>
        <v/>
      </c>
      <c r="ZS144" s="3" t="str">
        <f t="shared" si="886"/>
        <v/>
      </c>
      <c r="ZX144" s="3" t="str">
        <f t="shared" si="887"/>
        <v/>
      </c>
      <c r="AAC144" s="3" t="str">
        <f t="shared" si="888"/>
        <v/>
      </c>
      <c r="AAH144" s="3" t="str">
        <f t="shared" si="889"/>
        <v/>
      </c>
      <c r="AAM144" s="3" t="str">
        <f t="shared" si="890"/>
        <v/>
      </c>
      <c r="AAR144" s="3" t="str">
        <f t="shared" si="891"/>
        <v/>
      </c>
      <c r="AAW144" s="3" t="str">
        <f t="shared" si="892"/>
        <v/>
      </c>
      <c r="ABB144" s="3" t="str">
        <f t="shared" si="893"/>
        <v/>
      </c>
      <c r="ABG144" s="3" t="str">
        <f t="shared" si="894"/>
        <v/>
      </c>
      <c r="ABL144" s="3" t="str">
        <f t="shared" si="895"/>
        <v/>
      </c>
      <c r="ABQ144" s="3" t="str">
        <f t="shared" si="896"/>
        <v/>
      </c>
      <c r="ABV144" s="3" t="str">
        <f t="shared" si="897"/>
        <v/>
      </c>
      <c r="ACA144" s="3" t="str">
        <f t="shared" si="898"/>
        <v/>
      </c>
      <c r="ACF144" s="3" t="str">
        <f t="shared" si="899"/>
        <v/>
      </c>
      <c r="ACK144" s="3" t="str">
        <f t="shared" si="900"/>
        <v/>
      </c>
      <c r="ACP144" s="3" t="str">
        <f t="shared" si="901"/>
        <v/>
      </c>
      <c r="ACU144" s="3" t="str">
        <f t="shared" si="902"/>
        <v/>
      </c>
      <c r="ACZ144" s="3" t="str">
        <f t="shared" si="903"/>
        <v/>
      </c>
      <c r="ADE144" s="3" t="str">
        <f t="shared" si="904"/>
        <v/>
      </c>
      <c r="ADJ144" s="3" t="str">
        <f t="shared" si="905"/>
        <v/>
      </c>
      <c r="ADO144" s="3" t="str">
        <f t="shared" si="906"/>
        <v/>
      </c>
      <c r="ADT144" s="3" t="str">
        <f t="shared" si="907"/>
        <v/>
      </c>
      <c r="ADY144" s="3" t="str">
        <f t="shared" si="908"/>
        <v/>
      </c>
      <c r="AED144" s="3" t="str">
        <f t="shared" si="909"/>
        <v/>
      </c>
      <c r="AEI144" s="3" t="str">
        <f t="shared" si="910"/>
        <v/>
      </c>
      <c r="AEN144" s="3" t="str">
        <f t="shared" si="911"/>
        <v/>
      </c>
      <c r="AES144" s="3" t="str">
        <f t="shared" si="912"/>
        <v/>
      </c>
      <c r="AEX144" s="3" t="str">
        <f t="shared" si="913"/>
        <v/>
      </c>
      <c r="AFC144" s="3" t="str">
        <f t="shared" si="914"/>
        <v/>
      </c>
      <c r="AFH144" s="3" t="str">
        <f t="shared" si="915"/>
        <v/>
      </c>
      <c r="AFM144" s="3" t="str">
        <f t="shared" si="916"/>
        <v/>
      </c>
      <c r="AFR144" s="3" t="str">
        <f t="shared" si="917"/>
        <v/>
      </c>
      <c r="AFW144" s="3" t="str">
        <f t="shared" si="918"/>
        <v/>
      </c>
      <c r="AGB144" s="3" t="str">
        <f t="shared" si="919"/>
        <v/>
      </c>
      <c r="AGG144" s="3" t="str">
        <f t="shared" si="920"/>
        <v/>
      </c>
      <c r="AGL144" s="3" t="str">
        <f t="shared" si="921"/>
        <v/>
      </c>
      <c r="AGQ144" s="3" t="str">
        <f t="shared" si="922"/>
        <v/>
      </c>
      <c r="AGV144" s="3" t="str">
        <f t="shared" si="923"/>
        <v/>
      </c>
      <c r="AHA144" s="3" t="str">
        <f t="shared" si="924"/>
        <v/>
      </c>
      <c r="AHF144" s="3" t="str">
        <f t="shared" si="925"/>
        <v/>
      </c>
      <c r="AHK144" s="3" t="str">
        <f t="shared" si="926"/>
        <v/>
      </c>
      <c r="AHP144" s="3" t="str">
        <f t="shared" si="927"/>
        <v/>
      </c>
      <c r="AHU144" s="3" t="str">
        <f t="shared" si="928"/>
        <v/>
      </c>
      <c r="AHZ144" s="3" t="str">
        <f t="shared" si="929"/>
        <v/>
      </c>
      <c r="AIE144" s="3" t="str">
        <f t="shared" si="930"/>
        <v/>
      </c>
      <c r="AIJ144" s="3" t="str">
        <f t="shared" si="931"/>
        <v/>
      </c>
      <c r="AIO144" s="3" t="str">
        <f t="shared" si="932"/>
        <v/>
      </c>
      <c r="AIT144" s="3" t="str">
        <f t="shared" si="933"/>
        <v/>
      </c>
      <c r="AIY144" s="3" t="str">
        <f t="shared" si="934"/>
        <v/>
      </c>
      <c r="AJD144" s="3" t="str">
        <f t="shared" si="935"/>
        <v/>
      </c>
      <c r="AJI144" s="3" t="str">
        <f t="shared" si="936"/>
        <v/>
      </c>
      <c r="AJN144" s="3" t="str">
        <f t="shared" si="937"/>
        <v/>
      </c>
      <c r="AJS144" s="3" t="str">
        <f t="shared" si="938"/>
        <v/>
      </c>
      <c r="AJX144" s="3" t="str">
        <f t="shared" si="939"/>
        <v/>
      </c>
      <c r="AKC144" s="3" t="str">
        <f t="shared" si="940"/>
        <v/>
      </c>
      <c r="AKH144" s="3" t="str">
        <f t="shared" si="941"/>
        <v/>
      </c>
      <c r="AKM144" s="3" t="str">
        <f t="shared" si="942"/>
        <v/>
      </c>
      <c r="AKR144" s="3" t="str">
        <f t="shared" si="943"/>
        <v/>
      </c>
      <c r="AKW144" s="3" t="str">
        <f t="shared" si="944"/>
        <v/>
      </c>
      <c r="ALB144" s="3" t="str">
        <f t="shared" si="945"/>
        <v/>
      </c>
      <c r="ALG144" s="3" t="str">
        <f t="shared" si="946"/>
        <v/>
      </c>
      <c r="ALL144" s="3" t="str">
        <f t="shared" si="947"/>
        <v/>
      </c>
      <c r="ALQ144" s="3" t="str">
        <f t="shared" si="948"/>
        <v/>
      </c>
      <c r="ALV144" s="3" t="str">
        <f t="shared" si="949"/>
        <v/>
      </c>
      <c r="AMA144" s="3" t="str">
        <f t="shared" si="950"/>
        <v/>
      </c>
      <c r="AMF144" s="3" t="str">
        <f t="shared" si="951"/>
        <v/>
      </c>
      <c r="AMK144" s="3" t="str">
        <f t="shared" si="952"/>
        <v/>
      </c>
      <c r="AMP144" s="3" t="str">
        <f t="shared" si="953"/>
        <v/>
      </c>
      <c r="AMU144" s="3" t="str">
        <f t="shared" si="954"/>
        <v/>
      </c>
      <c r="AMZ144" s="3" t="str">
        <f t="shared" si="955"/>
        <v/>
      </c>
      <c r="ANE144" s="3" t="str">
        <f t="shared" si="956"/>
        <v/>
      </c>
      <c r="ANJ144" s="3" t="str">
        <f t="shared" si="957"/>
        <v/>
      </c>
      <c r="ANO144" s="3" t="str">
        <f t="shared" si="958"/>
        <v/>
      </c>
      <c r="ANT144" s="3" t="str">
        <f t="shared" si="959"/>
        <v/>
      </c>
      <c r="ANY144" s="3" t="str">
        <f t="shared" si="960"/>
        <v/>
      </c>
      <c r="AOD144" s="3" t="str">
        <f t="shared" si="961"/>
        <v/>
      </c>
      <c r="AOI144" s="3" t="str">
        <f t="shared" si="962"/>
        <v/>
      </c>
      <c r="AON144" s="3" t="str">
        <f t="shared" si="963"/>
        <v/>
      </c>
      <c r="AOS144" s="3" t="str">
        <f t="shared" si="964"/>
        <v/>
      </c>
      <c r="AOX144" s="3" t="str">
        <f t="shared" si="965"/>
        <v/>
      </c>
      <c r="APC144" s="3" t="str">
        <f t="shared" si="966"/>
        <v/>
      </c>
      <c r="APH144" s="3" t="str">
        <f t="shared" si="967"/>
        <v/>
      </c>
      <c r="APM144" s="3" t="str">
        <f t="shared" si="968"/>
        <v/>
      </c>
      <c r="APR144" s="3" t="str">
        <f t="shared" si="969"/>
        <v/>
      </c>
      <c r="APW144" s="3" t="str">
        <f t="shared" si="970"/>
        <v/>
      </c>
      <c r="AQB144" s="3" t="str">
        <f t="shared" si="971"/>
        <v/>
      </c>
      <c r="AQG144" s="3" t="str">
        <f t="shared" si="972"/>
        <v/>
      </c>
      <c r="AQL144" s="3" t="str">
        <f t="shared" si="973"/>
        <v/>
      </c>
      <c r="AQQ144" s="3" t="str">
        <f t="shared" si="974"/>
        <v/>
      </c>
      <c r="AQV144" s="3" t="str">
        <f t="shared" si="975"/>
        <v/>
      </c>
      <c r="ARA144" s="3" t="str">
        <f t="shared" si="976"/>
        <v/>
      </c>
      <c r="ARF144" s="3" t="str">
        <f t="shared" si="977"/>
        <v/>
      </c>
      <c r="ARK144" s="3" t="str">
        <f t="shared" si="978"/>
        <v/>
      </c>
      <c r="ARP144" s="3" t="str">
        <f t="shared" si="979"/>
        <v/>
      </c>
      <c r="ARU144" s="3" t="str">
        <f t="shared" si="980"/>
        <v/>
      </c>
      <c r="ARZ144" s="3" t="str">
        <f t="shared" si="981"/>
        <v/>
      </c>
      <c r="ASE144" s="3" t="str">
        <f t="shared" si="982"/>
        <v/>
      </c>
      <c r="ASJ144" s="3" t="str">
        <f t="shared" si="983"/>
        <v/>
      </c>
      <c r="ASO144" s="3" t="str">
        <f t="shared" si="984"/>
        <v/>
      </c>
      <c r="AST144" s="3" t="str">
        <f t="shared" si="985"/>
        <v/>
      </c>
      <c r="ASY144" s="3" t="str">
        <f t="shared" si="986"/>
        <v/>
      </c>
      <c r="ATD144" s="3" t="str">
        <f t="shared" si="987"/>
        <v/>
      </c>
      <c r="ATI144" s="3" t="str">
        <f t="shared" si="988"/>
        <v/>
      </c>
      <c r="ATN144" s="3" t="str">
        <f t="shared" si="989"/>
        <v/>
      </c>
      <c r="ATS144" s="3" t="str">
        <f t="shared" si="990"/>
        <v/>
      </c>
      <c r="ATX144" s="3" t="str">
        <f t="shared" si="991"/>
        <v/>
      </c>
      <c r="ATZ144" s="6">
        <v>30589</v>
      </c>
      <c r="AUA144" s="1">
        <v>2.7082999999999999</v>
      </c>
      <c r="AUB144" s="1">
        <v>164400</v>
      </c>
      <c r="AUC144" s="3">
        <f t="shared" si="992"/>
        <v>445244.51999999996</v>
      </c>
      <c r="AUH144" s="3" t="str">
        <f t="shared" si="993"/>
        <v/>
      </c>
      <c r="AUM144" s="3" t="str">
        <f t="shared" si="994"/>
        <v/>
      </c>
      <c r="AUR144" s="3" t="str">
        <f t="shared" si="995"/>
        <v/>
      </c>
      <c r="AUW144" s="3" t="str">
        <f t="shared" si="996"/>
        <v/>
      </c>
      <c r="AVB144" s="3" t="str">
        <f t="shared" si="997"/>
        <v/>
      </c>
      <c r="AVG144" s="3" t="str">
        <f t="shared" si="998"/>
        <v/>
      </c>
      <c r="AVL144" s="3" t="str">
        <f t="shared" si="999"/>
        <v/>
      </c>
      <c r="AVQ144" s="3" t="str">
        <f t="shared" si="1000"/>
        <v/>
      </c>
      <c r="AVV144" s="3" t="str">
        <f t="shared" si="1001"/>
        <v/>
      </c>
      <c r="AWA144" s="3" t="str">
        <f t="shared" si="1002"/>
        <v/>
      </c>
      <c r="AWF144" s="3" t="str">
        <f t="shared" si="1003"/>
        <v/>
      </c>
      <c r="AWK144" s="3" t="str">
        <f t="shared" si="1004"/>
        <v/>
      </c>
      <c r="AWP144" s="3" t="str">
        <f t="shared" si="1005"/>
        <v/>
      </c>
      <c r="AWU144" s="3" t="str">
        <f t="shared" si="1006"/>
        <v/>
      </c>
      <c r="AWZ144" s="3" t="str">
        <f t="shared" si="1007"/>
        <v/>
      </c>
      <c r="AXE144" s="3" t="str">
        <f t="shared" si="1008"/>
        <v/>
      </c>
      <c r="AXJ144" s="3" t="str">
        <f t="shared" si="1009"/>
        <v/>
      </c>
      <c r="AXO144" s="3" t="str">
        <f t="shared" si="1010"/>
        <v/>
      </c>
      <c r="AXT144" s="3" t="str">
        <f t="shared" si="1011"/>
        <v/>
      </c>
      <c r="AXY144" s="3" t="str">
        <f t="shared" si="1012"/>
        <v/>
      </c>
      <c r="AYD144" s="3" t="str">
        <f t="shared" si="1013"/>
        <v/>
      </c>
      <c r="AYI144" s="3" t="str">
        <f t="shared" si="1014"/>
        <v/>
      </c>
      <c r="AYN144" s="3" t="str">
        <f t="shared" si="1015"/>
        <v/>
      </c>
      <c r="AYP144" s="6"/>
      <c r="AYS144" s="3" t="str">
        <f t="shared" si="1016"/>
        <v/>
      </c>
      <c r="AYX144" s="3" t="str">
        <f t="shared" si="1017"/>
        <v/>
      </c>
      <c r="AZC144" s="3" t="str">
        <f t="shared" si="1018"/>
        <v/>
      </c>
      <c r="AZH144" s="3" t="str">
        <f t="shared" si="1019"/>
        <v/>
      </c>
      <c r="AZM144" s="3" t="str">
        <f t="shared" si="1020"/>
        <v/>
      </c>
      <c r="AZR144" s="3" t="str">
        <f t="shared" si="1021"/>
        <v/>
      </c>
      <c r="AZW144" s="3" t="str">
        <f t="shared" si="1022"/>
        <v/>
      </c>
      <c r="BAB144" s="3" t="str">
        <f t="shared" si="1023"/>
        <v/>
      </c>
      <c r="BAG144" s="3" t="str">
        <f t="shared" si="1024"/>
        <v/>
      </c>
      <c r="BAL144" s="3" t="str">
        <f t="shared" si="1025"/>
        <v/>
      </c>
      <c r="BAQ144" s="3" t="str">
        <f t="shared" si="1026"/>
        <v/>
      </c>
      <c r="BAV144" s="3" t="str">
        <f t="shared" si="1027"/>
        <v/>
      </c>
      <c r="BBA144" s="3" t="str">
        <f t="shared" si="1028"/>
        <v/>
      </c>
      <c r="BBF144" s="3" t="str">
        <f t="shared" si="1029"/>
        <v/>
      </c>
      <c r="BBK144" s="3" t="str">
        <f t="shared" si="1030"/>
        <v/>
      </c>
      <c r="BBP144" s="3" t="str">
        <f t="shared" si="1031"/>
        <v/>
      </c>
      <c r="BBU144" s="3" t="str">
        <f t="shared" si="1032"/>
        <v/>
      </c>
      <c r="BBZ144" s="3" t="str">
        <f t="shared" si="1033"/>
        <v/>
      </c>
      <c r="BCE144" s="3" t="str">
        <f t="shared" si="1034"/>
        <v/>
      </c>
      <c r="BCJ144" s="3" t="str">
        <f t="shared" si="1035"/>
        <v/>
      </c>
      <c r="BCO144" s="3" t="str">
        <f t="shared" si="1036"/>
        <v/>
      </c>
      <c r="BCT144" s="3" t="str">
        <f t="shared" si="1037"/>
        <v/>
      </c>
      <c r="BCY144" s="3" t="str">
        <f t="shared" si="1038"/>
        <v/>
      </c>
      <c r="BDD144" s="3" t="str">
        <f t="shared" si="1039"/>
        <v/>
      </c>
      <c r="BDI144" s="3" t="str">
        <f t="shared" si="1040"/>
        <v/>
      </c>
      <c r="BDN144" s="3" t="str">
        <f t="shared" si="1041"/>
        <v/>
      </c>
      <c r="BDS144" s="3" t="str">
        <f t="shared" si="1042"/>
        <v/>
      </c>
      <c r="BDX144" s="3" t="str">
        <f t="shared" si="1043"/>
        <v/>
      </c>
      <c r="BEC144" s="3" t="str">
        <f t="shared" si="1044"/>
        <v/>
      </c>
      <c r="BEH144" s="3" t="str">
        <f t="shared" si="1045"/>
        <v/>
      </c>
      <c r="BEM144" s="3" t="str">
        <f t="shared" si="1046"/>
        <v/>
      </c>
      <c r="BER144" s="3" t="str">
        <f t="shared" si="1047"/>
        <v/>
      </c>
      <c r="BET144" s="6"/>
      <c r="BEW144" s="3" t="str">
        <f t="shared" si="1048"/>
        <v/>
      </c>
      <c r="BFB144" s="3" t="str">
        <f t="shared" si="1049"/>
        <v/>
      </c>
      <c r="BFG144" s="3" t="str">
        <f t="shared" si="1050"/>
        <v/>
      </c>
      <c r="BFL144" s="3" t="str">
        <f t="shared" si="1051"/>
        <v/>
      </c>
      <c r="BFQ144" s="3" t="str">
        <f t="shared" si="1052"/>
        <v/>
      </c>
      <c r="BFV144" s="3" t="str">
        <f t="shared" si="1053"/>
        <v/>
      </c>
      <c r="BGA144" s="3" t="str">
        <f t="shared" si="1054"/>
        <v/>
      </c>
      <c r="BGF144" s="3" t="str">
        <f t="shared" si="1055"/>
        <v/>
      </c>
      <c r="BGK144" s="3" t="str">
        <f t="shared" si="1056"/>
        <v/>
      </c>
      <c r="BGM144" s="6">
        <v>30589</v>
      </c>
      <c r="BGN144" s="1">
        <v>11.5</v>
      </c>
      <c r="BGO144" s="1">
        <v>2510200</v>
      </c>
      <c r="BGP144" s="3">
        <f t="shared" si="1057"/>
        <v>28867300</v>
      </c>
      <c r="BGR144" s="6"/>
      <c r="BGU144" s="3" t="str">
        <f t="shared" si="1058"/>
        <v/>
      </c>
      <c r="BGZ144" s="3" t="str">
        <f t="shared" si="1059"/>
        <v/>
      </c>
      <c r="BHE144" s="3" t="str">
        <f t="shared" si="1060"/>
        <v/>
      </c>
      <c r="BHJ144" s="3" t="str">
        <f t="shared" si="1061"/>
        <v/>
      </c>
      <c r="BHO144" s="3" t="str">
        <f t="shared" si="1062"/>
        <v/>
      </c>
      <c r="BHQ144" s="6">
        <v>30589</v>
      </c>
      <c r="BHR144" s="1">
        <v>2.88</v>
      </c>
      <c r="BHS144" s="1">
        <v>38009600</v>
      </c>
      <c r="BHT144" s="3">
        <f t="shared" si="1063"/>
        <v>109467648</v>
      </c>
      <c r="BHY144" s="3" t="str">
        <f t="shared" si="1064"/>
        <v/>
      </c>
      <c r="BID144" s="3" t="str">
        <f t="shared" si="1065"/>
        <v/>
      </c>
      <c r="BII144" s="3" t="str">
        <f t="shared" si="1066"/>
        <v/>
      </c>
      <c r="BIN144" s="3" t="str">
        <f t="shared" si="1067"/>
        <v/>
      </c>
      <c r="BIP144" s="6">
        <v>30589</v>
      </c>
      <c r="BIQ144" s="1">
        <v>0.2384</v>
      </c>
      <c r="BIR144" s="1">
        <v>134308800</v>
      </c>
      <c r="BIS144" s="3">
        <f t="shared" si="1068"/>
        <v>32019217.920000002</v>
      </c>
      <c r="BIX144" s="3" t="str">
        <f t="shared" si="1069"/>
        <v/>
      </c>
      <c r="BJC144" s="3" t="str">
        <f t="shared" si="1070"/>
        <v/>
      </c>
      <c r="BJH144" s="3" t="str">
        <f t="shared" si="1071"/>
        <v/>
      </c>
      <c r="BJM144" s="3" t="str">
        <f t="shared" si="1072"/>
        <v/>
      </c>
      <c r="BJR144" s="3" t="str">
        <f t="shared" si="1073"/>
        <v/>
      </c>
      <c r="BJT144" s="6">
        <v>30589</v>
      </c>
      <c r="BJU144" s="1">
        <v>14.5</v>
      </c>
      <c r="BJV144" s="1">
        <v>34955800</v>
      </c>
      <c r="BJW144" s="3">
        <f t="shared" si="1074"/>
        <v>506859100</v>
      </c>
      <c r="BKB144" s="3" t="str">
        <f t="shared" si="1075"/>
        <v/>
      </c>
      <c r="BKG144" s="3" t="str">
        <f t="shared" si="1076"/>
        <v/>
      </c>
      <c r="BKL144" s="3" t="str">
        <f t="shared" si="1077"/>
        <v/>
      </c>
      <c r="BKQ144" s="3" t="str">
        <f t="shared" si="1078"/>
        <v/>
      </c>
      <c r="BKV144" s="3" t="str">
        <f t="shared" si="1079"/>
        <v/>
      </c>
      <c r="BKX144" s="6">
        <v>30589</v>
      </c>
      <c r="BKY144" s="1">
        <v>3.125</v>
      </c>
      <c r="BKZ144" s="1">
        <v>46275200</v>
      </c>
      <c r="BLA144" s="3">
        <f t="shared" si="1080"/>
        <v>144610000</v>
      </c>
      <c r="BLC144" s="6">
        <v>30589</v>
      </c>
      <c r="BLD144" s="1">
        <v>7.8333000000000004</v>
      </c>
      <c r="BLE144" s="1">
        <v>4491000</v>
      </c>
      <c r="BLF144" s="3">
        <f t="shared" si="1081"/>
        <v>35179350.300000004</v>
      </c>
      <c r="BLK144" s="3" t="str">
        <f t="shared" si="1082"/>
        <v/>
      </c>
      <c r="BLP144" s="3" t="str">
        <f t="shared" si="1083"/>
        <v/>
      </c>
      <c r="BLU144" s="3" t="str">
        <f t="shared" si="1084"/>
        <v/>
      </c>
      <c r="BLZ144" s="3" t="str">
        <f t="shared" si="1085"/>
        <v/>
      </c>
      <c r="BME144" s="3" t="str">
        <f t="shared" si="1086"/>
        <v/>
      </c>
      <c r="BMJ144" s="3" t="str">
        <f t="shared" si="1087"/>
        <v/>
      </c>
      <c r="BML144" s="6"/>
      <c r="BMO144" s="3" t="str">
        <f t="shared" si="1088"/>
        <v/>
      </c>
      <c r="BMQ144" s="6">
        <v>30589</v>
      </c>
      <c r="BMR144" s="1">
        <v>5</v>
      </c>
      <c r="BMS144" s="1">
        <v>7966600</v>
      </c>
      <c r="BMT144" s="3">
        <f t="shared" si="1089"/>
        <v>39833000</v>
      </c>
      <c r="BMY144" s="3" t="str">
        <f t="shared" si="1090"/>
        <v/>
      </c>
      <c r="BND144" s="3" t="str">
        <f t="shared" si="1091"/>
        <v/>
      </c>
      <c r="BNF144" s="6">
        <v>30589</v>
      </c>
      <c r="BNG144" s="1">
        <v>15.375</v>
      </c>
      <c r="BNH144" s="1">
        <v>18608500</v>
      </c>
      <c r="BNI144" s="3">
        <f t="shared" si="1092"/>
        <v>286105687.5</v>
      </c>
      <c r="BNN144" s="3" t="str">
        <f t="shared" si="1093"/>
        <v/>
      </c>
      <c r="BNS144" s="3" t="str">
        <f t="shared" si="1094"/>
        <v/>
      </c>
      <c r="BNX144" s="3" t="str">
        <f t="shared" si="1095"/>
        <v/>
      </c>
      <c r="BOC144" s="3" t="str">
        <f t="shared" si="1096"/>
        <v/>
      </c>
      <c r="BOH144" s="3" t="str">
        <f t="shared" si="1097"/>
        <v/>
      </c>
      <c r="BOJ144" s="6">
        <v>30589</v>
      </c>
      <c r="BOK144" s="1">
        <v>1.8324</v>
      </c>
      <c r="BOL144" s="1">
        <v>224916800</v>
      </c>
      <c r="BOM144" s="3">
        <f t="shared" si="1098"/>
        <v>412137544.31999999</v>
      </c>
      <c r="BOR144" s="3" t="str">
        <f t="shared" si="1099"/>
        <v/>
      </c>
      <c r="BOW144" s="3" t="str">
        <f t="shared" si="1100"/>
        <v/>
      </c>
      <c r="BPB144" s="3" t="str">
        <f t="shared" si="1101"/>
        <v/>
      </c>
      <c r="BPG144" s="3" t="str">
        <f t="shared" si="1102"/>
        <v/>
      </c>
      <c r="BPL144" s="3" t="str">
        <f t="shared" si="1103"/>
        <v/>
      </c>
      <c r="BPQ144" s="3" t="str">
        <f t="shared" si="1104"/>
        <v/>
      </c>
      <c r="BPS144" s="6">
        <v>30589</v>
      </c>
      <c r="BPT144" s="1">
        <v>0.3281</v>
      </c>
      <c r="BPU144" s="1">
        <v>217177600</v>
      </c>
      <c r="BPV144" s="3">
        <f t="shared" si="1105"/>
        <v>71255970.560000002</v>
      </c>
      <c r="BQA144" s="3" t="str">
        <f t="shared" si="1106"/>
        <v/>
      </c>
      <c r="BQF144" s="3" t="str">
        <f t="shared" si="1107"/>
        <v/>
      </c>
      <c r="BQK144" s="3" t="str">
        <f t="shared" si="1108"/>
        <v/>
      </c>
      <c r="BQP144" s="3" t="str">
        <f t="shared" si="1109"/>
        <v/>
      </c>
      <c r="BQU144" s="3" t="str">
        <f t="shared" si="1110"/>
        <v/>
      </c>
      <c r="BQZ144" s="3" t="str">
        <f t="shared" si="1111"/>
        <v/>
      </c>
      <c r="BRE144" s="3" t="str">
        <f t="shared" si="1112"/>
        <v/>
      </c>
      <c r="BRJ144" s="3" t="str">
        <f t="shared" si="1113"/>
        <v/>
      </c>
      <c r="BRL144" s="6">
        <v>30589</v>
      </c>
      <c r="BRM144" s="1">
        <v>0.85940000000000005</v>
      </c>
      <c r="BRN144" s="1">
        <v>1794091200</v>
      </c>
      <c r="BRO144" s="3">
        <f t="shared" si="1114"/>
        <v>1541841977.2800002</v>
      </c>
      <c r="BRT144" s="3" t="str">
        <f t="shared" si="1115"/>
        <v/>
      </c>
      <c r="BRV144" s="6">
        <v>30589</v>
      </c>
      <c r="BRW144" s="1">
        <v>8.9062999999999999</v>
      </c>
      <c r="BRX144" s="1">
        <v>88815600</v>
      </c>
      <c r="BRY144" s="3">
        <f t="shared" si="1116"/>
        <v>791018378.27999997</v>
      </c>
      <c r="BSD144" s="3" t="str">
        <f t="shared" si="1117"/>
        <v/>
      </c>
      <c r="BSF144" s="6">
        <v>30589</v>
      </c>
      <c r="BSG144" s="1">
        <v>1.5104</v>
      </c>
      <c r="BSH144" s="1">
        <v>61557600</v>
      </c>
      <c r="BSI144" s="3">
        <f t="shared" si="1118"/>
        <v>92976599.039999992</v>
      </c>
      <c r="BSN144" s="3" t="str">
        <f t="shared" si="1119"/>
        <v/>
      </c>
      <c r="BSS144" s="3" t="str">
        <f t="shared" si="1120"/>
        <v/>
      </c>
      <c r="BSU144" s="6">
        <v>30589</v>
      </c>
      <c r="BSV144" s="1">
        <v>0.41289999999999999</v>
      </c>
      <c r="BSW144" s="1">
        <v>3525233600</v>
      </c>
      <c r="BSX144" s="3">
        <f t="shared" si="1121"/>
        <v>1455568953.4400001</v>
      </c>
    </row>
    <row r="145" spans="5:1020 1025:1870" x14ac:dyDescent="0.2">
      <c r="E145" s="3" t="str">
        <f t="shared" si="748"/>
        <v/>
      </c>
      <c r="J145" s="3" t="str">
        <f t="shared" si="749"/>
        <v/>
      </c>
      <c r="O145" s="3" t="str">
        <f t="shared" si="750"/>
        <v/>
      </c>
      <c r="T145" s="3" t="str">
        <f t="shared" si="751"/>
        <v/>
      </c>
      <c r="Y145" s="3" t="str">
        <f t="shared" si="752"/>
        <v/>
      </c>
      <c r="AD145" s="3" t="str">
        <f t="shared" si="753"/>
        <v/>
      </c>
      <c r="AI145" s="3" t="str">
        <f t="shared" si="754"/>
        <v/>
      </c>
      <c r="AN145" s="3" t="str">
        <f t="shared" si="755"/>
        <v/>
      </c>
      <c r="AS145" s="3" t="str">
        <f t="shared" si="756"/>
        <v/>
      </c>
      <c r="AX145" s="3" t="str">
        <f t="shared" si="757"/>
        <v/>
      </c>
      <c r="BC145" s="3" t="str">
        <f t="shared" si="758"/>
        <v/>
      </c>
      <c r="BH145" s="3" t="str">
        <f t="shared" si="759"/>
        <v/>
      </c>
      <c r="BM145" s="3" t="str">
        <f t="shared" si="760"/>
        <v/>
      </c>
      <c r="BR145" s="3" t="str">
        <f t="shared" si="761"/>
        <v/>
      </c>
      <c r="BW145" s="3" t="str">
        <f t="shared" si="762"/>
        <v/>
      </c>
      <c r="CB145" s="3" t="str">
        <f t="shared" si="763"/>
        <v/>
      </c>
      <c r="CG145" s="3" t="str">
        <f t="shared" si="764"/>
        <v/>
      </c>
      <c r="CL145" s="3" t="str">
        <f t="shared" si="765"/>
        <v/>
      </c>
      <c r="CQ145" s="3" t="str">
        <f t="shared" si="766"/>
        <v/>
      </c>
      <c r="CV145" s="3" t="str">
        <f t="shared" si="767"/>
        <v/>
      </c>
      <c r="DA145" s="3" t="str">
        <f t="shared" si="768"/>
        <v/>
      </c>
      <c r="DF145" s="3" t="str">
        <f t="shared" si="769"/>
        <v/>
      </c>
      <c r="DK145" s="3" t="str">
        <f t="shared" si="770"/>
        <v/>
      </c>
      <c r="DP145" s="3" t="str">
        <f t="shared" si="771"/>
        <v/>
      </c>
      <c r="DU145" s="3" t="str">
        <f t="shared" si="772"/>
        <v/>
      </c>
      <c r="DZ145" s="3" t="str">
        <f t="shared" si="773"/>
        <v/>
      </c>
      <c r="EE145" s="3" t="str">
        <f t="shared" si="774"/>
        <v/>
      </c>
      <c r="EJ145" s="3" t="str">
        <f t="shared" si="775"/>
        <v/>
      </c>
      <c r="EO145" s="3" t="str">
        <f t="shared" si="776"/>
        <v/>
      </c>
      <c r="ET145" s="3" t="str">
        <f t="shared" si="777"/>
        <v/>
      </c>
      <c r="EY145" s="3" t="str">
        <f t="shared" si="778"/>
        <v/>
      </c>
      <c r="FD145" s="3" t="str">
        <f t="shared" si="779"/>
        <v/>
      </c>
      <c r="FI145" s="3" t="str">
        <f t="shared" si="780"/>
        <v/>
      </c>
      <c r="FN145" s="3" t="str">
        <f t="shared" si="781"/>
        <v/>
      </c>
      <c r="FS145" s="3" t="str">
        <f t="shared" si="782"/>
        <v/>
      </c>
      <c r="FX145" s="3" t="str">
        <f t="shared" si="783"/>
        <v/>
      </c>
      <c r="GC145" s="3" t="str">
        <f t="shared" si="784"/>
        <v/>
      </c>
      <c r="GH145" s="3" t="str">
        <f t="shared" si="785"/>
        <v/>
      </c>
      <c r="GM145" s="3" t="str">
        <f t="shared" si="786"/>
        <v/>
      </c>
      <c r="GR145" s="3" t="str">
        <f t="shared" si="787"/>
        <v/>
      </c>
      <c r="GW145" s="3" t="str">
        <f t="shared" si="788"/>
        <v/>
      </c>
      <c r="HB145" s="3" t="str">
        <f t="shared" si="789"/>
        <v/>
      </c>
      <c r="HG145" s="3" t="str">
        <f t="shared" si="790"/>
        <v/>
      </c>
      <c r="HL145" s="3" t="str">
        <f t="shared" si="791"/>
        <v/>
      </c>
      <c r="HQ145" s="3" t="str">
        <f t="shared" si="792"/>
        <v/>
      </c>
      <c r="HV145" s="3" t="str">
        <f t="shared" si="793"/>
        <v/>
      </c>
      <c r="IA145" s="3" t="str">
        <f t="shared" si="794"/>
        <v/>
      </c>
      <c r="IF145" s="3" t="str">
        <f t="shared" si="795"/>
        <v/>
      </c>
      <c r="IK145" s="3" t="str">
        <f t="shared" si="796"/>
        <v/>
      </c>
      <c r="IP145" s="3" t="str">
        <f t="shared" si="797"/>
        <v/>
      </c>
      <c r="IU145" s="3" t="str">
        <f t="shared" si="798"/>
        <v/>
      </c>
      <c r="IZ145" s="3" t="str">
        <f t="shared" si="799"/>
        <v/>
      </c>
      <c r="JE145" s="3" t="str">
        <f t="shared" si="800"/>
        <v/>
      </c>
      <c r="JJ145" s="3" t="str">
        <f t="shared" si="801"/>
        <v/>
      </c>
      <c r="JO145" s="3" t="str">
        <f t="shared" si="802"/>
        <v/>
      </c>
      <c r="JT145" s="3" t="str">
        <f t="shared" si="803"/>
        <v/>
      </c>
      <c r="JY145" s="3" t="str">
        <f t="shared" si="804"/>
        <v/>
      </c>
      <c r="KD145" s="3" t="str">
        <f t="shared" si="805"/>
        <v/>
      </c>
      <c r="KI145" s="3" t="str">
        <f t="shared" si="806"/>
        <v/>
      </c>
      <c r="KN145" s="3" t="str">
        <f t="shared" si="807"/>
        <v/>
      </c>
      <c r="KS145" s="3" t="str">
        <f t="shared" si="808"/>
        <v/>
      </c>
      <c r="KX145" s="3" t="str">
        <f t="shared" si="809"/>
        <v/>
      </c>
      <c r="LC145" s="3" t="str">
        <f t="shared" si="810"/>
        <v/>
      </c>
      <c r="LH145" s="3" t="str">
        <f t="shared" si="811"/>
        <v/>
      </c>
      <c r="LM145" s="3" t="str">
        <f t="shared" si="812"/>
        <v/>
      </c>
      <c r="LR145" s="3" t="str">
        <f t="shared" si="813"/>
        <v/>
      </c>
      <c r="LW145" s="3" t="str">
        <f t="shared" si="814"/>
        <v/>
      </c>
      <c r="MB145" s="3" t="str">
        <f t="shared" si="815"/>
        <v/>
      </c>
      <c r="MG145" s="3" t="str">
        <f t="shared" si="816"/>
        <v/>
      </c>
      <c r="ML145" s="3" t="str">
        <f t="shared" si="817"/>
        <v/>
      </c>
      <c r="MQ145" s="3" t="str">
        <f t="shared" si="818"/>
        <v/>
      </c>
      <c r="MV145" s="3" t="str">
        <f t="shared" si="819"/>
        <v/>
      </c>
      <c r="NA145" s="3" t="str">
        <f t="shared" si="820"/>
        <v/>
      </c>
      <c r="NF145" s="3" t="str">
        <f t="shared" si="821"/>
        <v/>
      </c>
      <c r="NK145" s="3" t="str">
        <f t="shared" si="822"/>
        <v/>
      </c>
      <c r="NP145" s="3" t="str">
        <f t="shared" si="823"/>
        <v/>
      </c>
      <c r="NU145" s="3" t="str">
        <f t="shared" si="824"/>
        <v/>
      </c>
      <c r="NZ145" s="3" t="str">
        <f t="shared" si="825"/>
        <v/>
      </c>
      <c r="OB145" s="6"/>
      <c r="OE145" s="3" t="str">
        <f t="shared" si="826"/>
        <v/>
      </c>
      <c r="OJ145" s="3" t="str">
        <f t="shared" si="827"/>
        <v/>
      </c>
      <c r="OO145" s="3" t="str">
        <f t="shared" si="828"/>
        <v/>
      </c>
      <c r="OT145" s="3" t="str">
        <f t="shared" si="829"/>
        <v/>
      </c>
      <c r="OY145" s="3" t="str">
        <f t="shared" si="830"/>
        <v/>
      </c>
      <c r="PD145" s="3" t="str">
        <f t="shared" si="831"/>
        <v/>
      </c>
      <c r="PI145" s="3" t="str">
        <f t="shared" si="832"/>
        <v/>
      </c>
      <c r="PN145" s="3" t="str">
        <f t="shared" si="833"/>
        <v/>
      </c>
      <c r="PS145" s="3" t="str">
        <f t="shared" si="834"/>
        <v/>
      </c>
      <c r="PX145" s="3" t="str">
        <f t="shared" si="835"/>
        <v/>
      </c>
      <c r="QC145" s="3" t="str">
        <f t="shared" si="836"/>
        <v/>
      </c>
      <c r="QH145" s="3" t="str">
        <f t="shared" si="837"/>
        <v/>
      </c>
      <c r="QM145" s="3" t="str">
        <f t="shared" si="838"/>
        <v/>
      </c>
      <c r="QR145" s="3" t="str">
        <f t="shared" si="839"/>
        <v/>
      </c>
      <c r="QW145" s="3" t="str">
        <f t="shared" si="840"/>
        <v/>
      </c>
      <c r="RB145" s="3" t="str">
        <f t="shared" si="841"/>
        <v/>
      </c>
      <c r="RG145" s="3" t="str">
        <f t="shared" si="842"/>
        <v/>
      </c>
      <c r="RL145" s="3" t="str">
        <f t="shared" si="843"/>
        <v/>
      </c>
      <c r="RQ145" s="3" t="str">
        <f t="shared" si="844"/>
        <v/>
      </c>
      <c r="RV145" s="3" t="str">
        <f t="shared" si="845"/>
        <v/>
      </c>
      <c r="SA145" s="3" t="str">
        <f t="shared" si="846"/>
        <v/>
      </c>
      <c r="SF145" s="3" t="str">
        <f t="shared" si="847"/>
        <v/>
      </c>
      <c r="SK145" s="3" t="str">
        <f t="shared" si="848"/>
        <v/>
      </c>
      <c r="SP145" s="3" t="str">
        <f t="shared" si="849"/>
        <v/>
      </c>
      <c r="SU145" s="3" t="str">
        <f t="shared" si="850"/>
        <v/>
      </c>
      <c r="SZ145" s="3" t="str">
        <f t="shared" si="851"/>
        <v/>
      </c>
      <c r="TE145" s="3" t="str">
        <f t="shared" si="852"/>
        <v/>
      </c>
      <c r="TJ145" s="3" t="str">
        <f t="shared" si="853"/>
        <v/>
      </c>
      <c r="TO145" s="3" t="str">
        <f t="shared" si="854"/>
        <v/>
      </c>
      <c r="TT145" s="3" t="str">
        <f t="shared" si="855"/>
        <v/>
      </c>
      <c r="TY145" s="3" t="str">
        <f t="shared" si="856"/>
        <v/>
      </c>
      <c r="UD145" s="3" t="str">
        <f t="shared" si="857"/>
        <v/>
      </c>
      <c r="UI145" s="3" t="str">
        <f t="shared" si="858"/>
        <v/>
      </c>
      <c r="UN145" s="3" t="str">
        <f t="shared" si="859"/>
        <v/>
      </c>
      <c r="US145" s="3" t="str">
        <f t="shared" si="860"/>
        <v/>
      </c>
      <c r="UX145" s="3" t="str">
        <f t="shared" si="861"/>
        <v/>
      </c>
      <c r="VC145" s="3" t="str">
        <f t="shared" si="862"/>
        <v/>
      </c>
      <c r="VH145" s="3" t="str">
        <f t="shared" si="863"/>
        <v/>
      </c>
      <c r="VM145" s="3" t="str">
        <f t="shared" si="864"/>
        <v/>
      </c>
      <c r="VO145" s="6"/>
      <c r="VR145" s="3" t="str">
        <f t="shared" si="865"/>
        <v/>
      </c>
      <c r="VW145" s="3" t="str">
        <f t="shared" si="866"/>
        <v/>
      </c>
      <c r="WB145" s="3" t="str">
        <f t="shared" si="867"/>
        <v/>
      </c>
      <c r="WG145" s="3" t="str">
        <f t="shared" si="868"/>
        <v/>
      </c>
      <c r="WL145" s="3" t="str">
        <f t="shared" si="869"/>
        <v/>
      </c>
      <c r="WQ145" s="3" t="str">
        <f t="shared" si="870"/>
        <v/>
      </c>
      <c r="WV145" s="3" t="str">
        <f t="shared" si="871"/>
        <v/>
      </c>
      <c r="XA145" s="3" t="str">
        <f t="shared" si="872"/>
        <v/>
      </c>
      <c r="XF145" s="3" t="str">
        <f t="shared" si="873"/>
        <v/>
      </c>
      <c r="XK145" s="3" t="str">
        <f t="shared" si="874"/>
        <v/>
      </c>
      <c r="XP145" s="3" t="str">
        <f t="shared" si="875"/>
        <v/>
      </c>
      <c r="XU145" s="3" t="str">
        <f t="shared" si="876"/>
        <v/>
      </c>
      <c r="XZ145" s="3" t="str">
        <f t="shared" si="877"/>
        <v/>
      </c>
      <c r="YE145" s="3" t="str">
        <f t="shared" si="878"/>
        <v/>
      </c>
      <c r="YJ145" s="3" t="str">
        <f t="shared" si="879"/>
        <v/>
      </c>
      <c r="YO145" s="3" t="str">
        <f t="shared" si="880"/>
        <v/>
      </c>
      <c r="YT145" s="3" t="str">
        <f t="shared" si="881"/>
        <v/>
      </c>
      <c r="YY145" s="3" t="str">
        <f t="shared" si="882"/>
        <v/>
      </c>
      <c r="ZD145" s="3" t="str">
        <f t="shared" si="883"/>
        <v/>
      </c>
      <c r="ZI145" s="3" t="str">
        <f t="shared" si="884"/>
        <v/>
      </c>
      <c r="ZN145" s="3" t="str">
        <f t="shared" si="885"/>
        <v/>
      </c>
      <c r="ZS145" s="3" t="str">
        <f t="shared" si="886"/>
        <v/>
      </c>
      <c r="ZX145" s="3" t="str">
        <f t="shared" si="887"/>
        <v/>
      </c>
      <c r="AAC145" s="3" t="str">
        <f t="shared" si="888"/>
        <v/>
      </c>
      <c r="AAH145" s="3" t="str">
        <f t="shared" si="889"/>
        <v/>
      </c>
      <c r="AAM145" s="3" t="str">
        <f t="shared" si="890"/>
        <v/>
      </c>
      <c r="AAR145" s="3" t="str">
        <f t="shared" si="891"/>
        <v/>
      </c>
      <c r="AAW145" s="3" t="str">
        <f t="shared" si="892"/>
        <v/>
      </c>
      <c r="ABB145" s="3" t="str">
        <f t="shared" si="893"/>
        <v/>
      </c>
      <c r="ABG145" s="3" t="str">
        <f t="shared" si="894"/>
        <v/>
      </c>
      <c r="ABL145" s="3" t="str">
        <f t="shared" si="895"/>
        <v/>
      </c>
      <c r="ABQ145" s="3" t="str">
        <f t="shared" si="896"/>
        <v/>
      </c>
      <c r="ABV145" s="3" t="str">
        <f t="shared" si="897"/>
        <v/>
      </c>
      <c r="ACA145" s="3" t="str">
        <f t="shared" si="898"/>
        <v/>
      </c>
      <c r="ACF145" s="3" t="str">
        <f t="shared" si="899"/>
        <v/>
      </c>
      <c r="ACK145" s="3" t="str">
        <f t="shared" si="900"/>
        <v/>
      </c>
      <c r="ACP145" s="3" t="str">
        <f t="shared" si="901"/>
        <v/>
      </c>
      <c r="ACU145" s="3" t="str">
        <f t="shared" si="902"/>
        <v/>
      </c>
      <c r="ACZ145" s="3" t="str">
        <f t="shared" si="903"/>
        <v/>
      </c>
      <c r="ADE145" s="3" t="str">
        <f t="shared" si="904"/>
        <v/>
      </c>
      <c r="ADJ145" s="3" t="str">
        <f t="shared" si="905"/>
        <v/>
      </c>
      <c r="ADO145" s="3" t="str">
        <f t="shared" si="906"/>
        <v/>
      </c>
      <c r="ADT145" s="3" t="str">
        <f t="shared" si="907"/>
        <v/>
      </c>
      <c r="ADY145" s="3" t="str">
        <f t="shared" si="908"/>
        <v/>
      </c>
      <c r="AED145" s="3" t="str">
        <f t="shared" si="909"/>
        <v/>
      </c>
      <c r="AEI145" s="3" t="str">
        <f t="shared" si="910"/>
        <v/>
      </c>
      <c r="AEN145" s="3" t="str">
        <f t="shared" si="911"/>
        <v/>
      </c>
      <c r="AES145" s="3" t="str">
        <f t="shared" si="912"/>
        <v/>
      </c>
      <c r="AEX145" s="3" t="str">
        <f t="shared" si="913"/>
        <v/>
      </c>
      <c r="AFC145" s="3" t="str">
        <f t="shared" si="914"/>
        <v/>
      </c>
      <c r="AFH145" s="3" t="str">
        <f t="shared" si="915"/>
        <v/>
      </c>
      <c r="AFM145" s="3" t="str">
        <f t="shared" si="916"/>
        <v/>
      </c>
      <c r="AFR145" s="3" t="str">
        <f t="shared" si="917"/>
        <v/>
      </c>
      <c r="AFW145" s="3" t="str">
        <f t="shared" si="918"/>
        <v/>
      </c>
      <c r="AGB145" s="3" t="str">
        <f t="shared" si="919"/>
        <v/>
      </c>
      <c r="AGG145" s="3" t="str">
        <f t="shared" si="920"/>
        <v/>
      </c>
      <c r="AGL145" s="3" t="str">
        <f t="shared" si="921"/>
        <v/>
      </c>
      <c r="AGQ145" s="3" t="str">
        <f t="shared" si="922"/>
        <v/>
      </c>
      <c r="AGV145" s="3" t="str">
        <f t="shared" si="923"/>
        <v/>
      </c>
      <c r="AHA145" s="3" t="str">
        <f t="shared" si="924"/>
        <v/>
      </c>
      <c r="AHF145" s="3" t="str">
        <f t="shared" si="925"/>
        <v/>
      </c>
      <c r="AHK145" s="3" t="str">
        <f t="shared" si="926"/>
        <v/>
      </c>
      <c r="AHP145" s="3" t="str">
        <f t="shared" si="927"/>
        <v/>
      </c>
      <c r="AHU145" s="3" t="str">
        <f t="shared" si="928"/>
        <v/>
      </c>
      <c r="AHZ145" s="3" t="str">
        <f t="shared" si="929"/>
        <v/>
      </c>
      <c r="AIE145" s="3" t="str">
        <f t="shared" si="930"/>
        <v/>
      </c>
      <c r="AIJ145" s="3" t="str">
        <f t="shared" si="931"/>
        <v/>
      </c>
      <c r="AIO145" s="3" t="str">
        <f t="shared" si="932"/>
        <v/>
      </c>
      <c r="AIT145" s="3" t="str">
        <f t="shared" si="933"/>
        <v/>
      </c>
      <c r="AIY145" s="3" t="str">
        <f t="shared" si="934"/>
        <v/>
      </c>
      <c r="AJD145" s="3" t="str">
        <f t="shared" si="935"/>
        <v/>
      </c>
      <c r="AJI145" s="3" t="str">
        <f t="shared" si="936"/>
        <v/>
      </c>
      <c r="AJN145" s="3" t="str">
        <f t="shared" si="937"/>
        <v/>
      </c>
      <c r="AJS145" s="3" t="str">
        <f t="shared" si="938"/>
        <v/>
      </c>
      <c r="AJX145" s="3" t="str">
        <f t="shared" si="939"/>
        <v/>
      </c>
      <c r="AKC145" s="3" t="str">
        <f t="shared" si="940"/>
        <v/>
      </c>
      <c r="AKH145" s="3" t="str">
        <f t="shared" si="941"/>
        <v/>
      </c>
      <c r="AKM145" s="3" t="str">
        <f t="shared" si="942"/>
        <v/>
      </c>
      <c r="AKR145" s="3" t="str">
        <f t="shared" si="943"/>
        <v/>
      </c>
      <c r="AKW145" s="3" t="str">
        <f t="shared" si="944"/>
        <v/>
      </c>
      <c r="ALB145" s="3" t="str">
        <f t="shared" si="945"/>
        <v/>
      </c>
      <c r="ALG145" s="3" t="str">
        <f t="shared" si="946"/>
        <v/>
      </c>
      <c r="ALL145" s="3" t="str">
        <f t="shared" si="947"/>
        <v/>
      </c>
      <c r="ALQ145" s="3" t="str">
        <f t="shared" si="948"/>
        <v/>
      </c>
      <c r="ALV145" s="3" t="str">
        <f t="shared" si="949"/>
        <v/>
      </c>
      <c r="AMA145" s="3" t="str">
        <f t="shared" si="950"/>
        <v/>
      </c>
      <c r="AMF145" s="3" t="str">
        <f t="shared" si="951"/>
        <v/>
      </c>
      <c r="AMK145" s="3" t="str">
        <f t="shared" si="952"/>
        <v/>
      </c>
      <c r="AMP145" s="3" t="str">
        <f t="shared" si="953"/>
        <v/>
      </c>
      <c r="AMU145" s="3" t="str">
        <f t="shared" si="954"/>
        <v/>
      </c>
      <c r="AMZ145" s="3" t="str">
        <f t="shared" si="955"/>
        <v/>
      </c>
      <c r="ANE145" s="3" t="str">
        <f t="shared" si="956"/>
        <v/>
      </c>
      <c r="ANJ145" s="3" t="str">
        <f t="shared" si="957"/>
        <v/>
      </c>
      <c r="ANO145" s="3" t="str">
        <f t="shared" si="958"/>
        <v/>
      </c>
      <c r="ANT145" s="3" t="str">
        <f t="shared" si="959"/>
        <v/>
      </c>
      <c r="ANY145" s="3" t="str">
        <f t="shared" si="960"/>
        <v/>
      </c>
      <c r="AOD145" s="3" t="str">
        <f t="shared" si="961"/>
        <v/>
      </c>
      <c r="AOI145" s="3" t="str">
        <f t="shared" si="962"/>
        <v/>
      </c>
      <c r="AON145" s="3" t="str">
        <f t="shared" si="963"/>
        <v/>
      </c>
      <c r="AOS145" s="3" t="str">
        <f t="shared" si="964"/>
        <v/>
      </c>
      <c r="AOX145" s="3" t="str">
        <f t="shared" si="965"/>
        <v/>
      </c>
      <c r="APC145" s="3" t="str">
        <f t="shared" si="966"/>
        <v/>
      </c>
      <c r="APH145" s="3" t="str">
        <f t="shared" si="967"/>
        <v/>
      </c>
      <c r="APM145" s="3" t="str">
        <f t="shared" si="968"/>
        <v/>
      </c>
      <c r="APR145" s="3" t="str">
        <f t="shared" si="969"/>
        <v/>
      </c>
      <c r="APW145" s="3" t="str">
        <f t="shared" si="970"/>
        <v/>
      </c>
      <c r="AQB145" s="3" t="str">
        <f t="shared" si="971"/>
        <v/>
      </c>
      <c r="AQG145" s="3" t="str">
        <f t="shared" si="972"/>
        <v/>
      </c>
      <c r="AQL145" s="3" t="str">
        <f t="shared" si="973"/>
        <v/>
      </c>
      <c r="AQQ145" s="3" t="str">
        <f t="shared" si="974"/>
        <v/>
      </c>
      <c r="AQV145" s="3" t="str">
        <f t="shared" si="975"/>
        <v/>
      </c>
      <c r="ARA145" s="3" t="str">
        <f t="shared" si="976"/>
        <v/>
      </c>
      <c r="ARF145" s="3" t="str">
        <f t="shared" si="977"/>
        <v/>
      </c>
      <c r="ARK145" s="3" t="str">
        <f t="shared" si="978"/>
        <v/>
      </c>
      <c r="ARP145" s="3" t="str">
        <f t="shared" si="979"/>
        <v/>
      </c>
      <c r="ARU145" s="3" t="str">
        <f t="shared" si="980"/>
        <v/>
      </c>
      <c r="ARZ145" s="3" t="str">
        <f t="shared" si="981"/>
        <v/>
      </c>
      <c r="ASE145" s="3" t="str">
        <f t="shared" si="982"/>
        <v/>
      </c>
      <c r="ASJ145" s="3" t="str">
        <f t="shared" si="983"/>
        <v/>
      </c>
      <c r="ASO145" s="3" t="str">
        <f t="shared" si="984"/>
        <v/>
      </c>
      <c r="AST145" s="3" t="str">
        <f t="shared" si="985"/>
        <v/>
      </c>
      <c r="ASY145" s="3" t="str">
        <f t="shared" si="986"/>
        <v/>
      </c>
      <c r="ATD145" s="3" t="str">
        <f t="shared" si="987"/>
        <v/>
      </c>
      <c r="ATI145" s="3" t="str">
        <f t="shared" si="988"/>
        <v/>
      </c>
      <c r="ATN145" s="3" t="str">
        <f t="shared" si="989"/>
        <v/>
      </c>
      <c r="ATS145" s="3" t="str">
        <f t="shared" si="990"/>
        <v/>
      </c>
      <c r="ATX145" s="3" t="str">
        <f t="shared" si="991"/>
        <v/>
      </c>
      <c r="ATZ145" s="6">
        <v>30497</v>
      </c>
      <c r="AUA145" s="1">
        <v>2.7603999999999997</v>
      </c>
      <c r="AUB145" s="1">
        <v>357600</v>
      </c>
      <c r="AUC145" s="3">
        <f t="shared" si="992"/>
        <v>987119.03999999992</v>
      </c>
      <c r="AUH145" s="3" t="str">
        <f t="shared" si="993"/>
        <v/>
      </c>
      <c r="AUM145" s="3" t="str">
        <f t="shared" si="994"/>
        <v/>
      </c>
      <c r="AUR145" s="3" t="str">
        <f t="shared" si="995"/>
        <v/>
      </c>
      <c r="AUW145" s="3" t="str">
        <f t="shared" si="996"/>
        <v/>
      </c>
      <c r="AVB145" s="3" t="str">
        <f t="shared" si="997"/>
        <v/>
      </c>
      <c r="AVG145" s="3" t="str">
        <f t="shared" si="998"/>
        <v/>
      </c>
      <c r="AVL145" s="3" t="str">
        <f t="shared" si="999"/>
        <v/>
      </c>
      <c r="AVQ145" s="3" t="str">
        <f t="shared" si="1000"/>
        <v/>
      </c>
      <c r="AVV145" s="3" t="str">
        <f t="shared" si="1001"/>
        <v/>
      </c>
      <c r="AWA145" s="3" t="str">
        <f t="shared" si="1002"/>
        <v/>
      </c>
      <c r="AWF145" s="3" t="str">
        <f t="shared" si="1003"/>
        <v/>
      </c>
      <c r="AWK145" s="3" t="str">
        <f t="shared" si="1004"/>
        <v/>
      </c>
      <c r="AWP145" s="3" t="str">
        <f t="shared" si="1005"/>
        <v/>
      </c>
      <c r="AWU145" s="3" t="str">
        <f t="shared" si="1006"/>
        <v/>
      </c>
      <c r="AWZ145" s="3" t="str">
        <f t="shared" si="1007"/>
        <v/>
      </c>
      <c r="AXE145" s="3" t="str">
        <f t="shared" si="1008"/>
        <v/>
      </c>
      <c r="AXJ145" s="3" t="str">
        <f t="shared" si="1009"/>
        <v/>
      </c>
      <c r="AXO145" s="3" t="str">
        <f t="shared" si="1010"/>
        <v/>
      </c>
      <c r="AXT145" s="3" t="str">
        <f t="shared" si="1011"/>
        <v/>
      </c>
      <c r="AXY145" s="3" t="str">
        <f t="shared" si="1012"/>
        <v/>
      </c>
      <c r="AYD145" s="3" t="str">
        <f t="shared" si="1013"/>
        <v/>
      </c>
      <c r="AYI145" s="3" t="str">
        <f t="shared" si="1014"/>
        <v/>
      </c>
      <c r="AYN145" s="3" t="str">
        <f t="shared" si="1015"/>
        <v/>
      </c>
      <c r="AYP145" s="6"/>
      <c r="AYS145" s="3" t="str">
        <f t="shared" si="1016"/>
        <v/>
      </c>
      <c r="AYX145" s="3" t="str">
        <f t="shared" si="1017"/>
        <v/>
      </c>
      <c r="AZC145" s="3" t="str">
        <f t="shared" si="1018"/>
        <v/>
      </c>
      <c r="AZH145" s="3" t="str">
        <f t="shared" si="1019"/>
        <v/>
      </c>
      <c r="AZM145" s="3" t="str">
        <f t="shared" si="1020"/>
        <v/>
      </c>
      <c r="AZR145" s="3" t="str">
        <f t="shared" si="1021"/>
        <v/>
      </c>
      <c r="AZW145" s="3" t="str">
        <f t="shared" si="1022"/>
        <v/>
      </c>
      <c r="BAB145" s="3" t="str">
        <f t="shared" si="1023"/>
        <v/>
      </c>
      <c r="BAG145" s="3" t="str">
        <f t="shared" si="1024"/>
        <v/>
      </c>
      <c r="BAL145" s="3" t="str">
        <f t="shared" si="1025"/>
        <v/>
      </c>
      <c r="BAQ145" s="3" t="str">
        <f t="shared" si="1026"/>
        <v/>
      </c>
      <c r="BAV145" s="3" t="str">
        <f t="shared" si="1027"/>
        <v/>
      </c>
      <c r="BBA145" s="3" t="str">
        <f t="shared" si="1028"/>
        <v/>
      </c>
      <c r="BBF145" s="3" t="str">
        <f t="shared" si="1029"/>
        <v/>
      </c>
      <c r="BBK145" s="3" t="str">
        <f t="shared" si="1030"/>
        <v/>
      </c>
      <c r="BBP145" s="3" t="str">
        <f t="shared" si="1031"/>
        <v/>
      </c>
      <c r="BBU145" s="3" t="str">
        <f t="shared" si="1032"/>
        <v/>
      </c>
      <c r="BBZ145" s="3" t="str">
        <f t="shared" si="1033"/>
        <v/>
      </c>
      <c r="BCE145" s="3" t="str">
        <f t="shared" si="1034"/>
        <v/>
      </c>
      <c r="BCJ145" s="3" t="str">
        <f t="shared" si="1035"/>
        <v/>
      </c>
      <c r="BCO145" s="3" t="str">
        <f t="shared" si="1036"/>
        <v/>
      </c>
      <c r="BCT145" s="3" t="str">
        <f t="shared" si="1037"/>
        <v/>
      </c>
      <c r="BCY145" s="3" t="str">
        <f t="shared" si="1038"/>
        <v/>
      </c>
      <c r="BDD145" s="3" t="str">
        <f t="shared" si="1039"/>
        <v/>
      </c>
      <c r="BDI145" s="3" t="str">
        <f t="shared" si="1040"/>
        <v/>
      </c>
      <c r="BDN145" s="3" t="str">
        <f t="shared" si="1041"/>
        <v/>
      </c>
      <c r="BDS145" s="3" t="str">
        <f t="shared" si="1042"/>
        <v/>
      </c>
      <c r="BDX145" s="3" t="str">
        <f t="shared" si="1043"/>
        <v/>
      </c>
      <c r="BEC145" s="3" t="str">
        <f t="shared" si="1044"/>
        <v/>
      </c>
      <c r="BEH145" s="3" t="str">
        <f t="shared" si="1045"/>
        <v/>
      </c>
      <c r="BEM145" s="3" t="str">
        <f t="shared" si="1046"/>
        <v/>
      </c>
      <c r="BER145" s="3" t="str">
        <f t="shared" si="1047"/>
        <v/>
      </c>
      <c r="BEW145" s="3" t="str">
        <f t="shared" si="1048"/>
        <v/>
      </c>
      <c r="BFB145" s="3" t="str">
        <f t="shared" si="1049"/>
        <v/>
      </c>
      <c r="BFG145" s="3" t="str">
        <f t="shared" si="1050"/>
        <v/>
      </c>
      <c r="BFL145" s="3" t="str">
        <f t="shared" si="1051"/>
        <v/>
      </c>
      <c r="BFQ145" s="3" t="str">
        <f t="shared" si="1052"/>
        <v/>
      </c>
      <c r="BFV145" s="3" t="str">
        <f t="shared" si="1053"/>
        <v/>
      </c>
      <c r="BGA145" s="3" t="str">
        <f t="shared" si="1054"/>
        <v/>
      </c>
      <c r="BGF145" s="3" t="str">
        <f t="shared" si="1055"/>
        <v/>
      </c>
      <c r="BGK145" s="3" t="str">
        <f t="shared" si="1056"/>
        <v/>
      </c>
      <c r="BGM145" s="6">
        <v>30497</v>
      </c>
      <c r="BGN145" s="1">
        <v>15.625</v>
      </c>
      <c r="BGO145" s="1">
        <v>1795800</v>
      </c>
      <c r="BGP145" s="3">
        <f t="shared" si="1057"/>
        <v>28059375</v>
      </c>
      <c r="BGR145" s="6"/>
      <c r="BGU145" s="3" t="str">
        <f t="shared" si="1058"/>
        <v/>
      </c>
      <c r="BGZ145" s="3" t="str">
        <f t="shared" si="1059"/>
        <v/>
      </c>
      <c r="BHE145" s="3" t="str">
        <f t="shared" si="1060"/>
        <v/>
      </c>
      <c r="BHJ145" s="3" t="str">
        <f t="shared" si="1061"/>
        <v/>
      </c>
      <c r="BHO145" s="3" t="str">
        <f t="shared" si="1062"/>
        <v/>
      </c>
      <c r="BHQ145" s="6">
        <v>30497</v>
      </c>
      <c r="BHR145" s="1">
        <v>3.1073</v>
      </c>
      <c r="BHS145" s="1">
        <v>44309600</v>
      </c>
      <c r="BHT145" s="3">
        <f t="shared" si="1063"/>
        <v>137683220.07999998</v>
      </c>
      <c r="BHY145" s="3" t="str">
        <f t="shared" si="1064"/>
        <v/>
      </c>
      <c r="BID145" s="3" t="str">
        <f t="shared" si="1065"/>
        <v/>
      </c>
      <c r="BII145" s="3" t="str">
        <f t="shared" si="1066"/>
        <v/>
      </c>
      <c r="BIN145" s="3" t="str">
        <f t="shared" si="1067"/>
        <v/>
      </c>
      <c r="BIP145" s="6">
        <v>30497</v>
      </c>
      <c r="BIQ145" s="1">
        <v>0.375</v>
      </c>
      <c r="BIR145" s="1">
        <v>178210800</v>
      </c>
      <c r="BIS145" s="3">
        <f t="shared" si="1068"/>
        <v>66829050</v>
      </c>
      <c r="BIX145" s="3" t="str">
        <f t="shared" si="1069"/>
        <v/>
      </c>
      <c r="BJC145" s="3" t="str">
        <f t="shared" si="1070"/>
        <v/>
      </c>
      <c r="BJH145" s="3" t="str">
        <f t="shared" si="1071"/>
        <v/>
      </c>
      <c r="BJM145" s="3" t="str">
        <f t="shared" si="1072"/>
        <v/>
      </c>
      <c r="BJR145" s="3" t="str">
        <f t="shared" si="1073"/>
        <v/>
      </c>
      <c r="BJT145" s="6">
        <v>30497</v>
      </c>
      <c r="BJU145" s="1">
        <v>16.125</v>
      </c>
      <c r="BJV145" s="1">
        <v>39168400</v>
      </c>
      <c r="BJW145" s="3">
        <f t="shared" si="1074"/>
        <v>631590450</v>
      </c>
      <c r="BKB145" s="3" t="str">
        <f t="shared" si="1075"/>
        <v/>
      </c>
      <c r="BKG145" s="3" t="str">
        <f t="shared" si="1076"/>
        <v/>
      </c>
      <c r="BKL145" s="3" t="str">
        <f t="shared" si="1077"/>
        <v/>
      </c>
      <c r="BKQ145" s="3" t="str">
        <f t="shared" si="1078"/>
        <v/>
      </c>
      <c r="BKV145" s="3" t="str">
        <f t="shared" si="1079"/>
        <v/>
      </c>
      <c r="BKX145" s="6">
        <v>30497</v>
      </c>
      <c r="BKY145" s="1">
        <v>4.1559999999999997</v>
      </c>
      <c r="BKZ145" s="1">
        <v>47243200</v>
      </c>
      <c r="BLA145" s="3">
        <f t="shared" si="1080"/>
        <v>196342739.19999999</v>
      </c>
      <c r="BLC145" s="6"/>
      <c r="BLF145" s="3" t="str">
        <f t="shared" si="1081"/>
        <v/>
      </c>
      <c r="BLK145" s="3" t="str">
        <f t="shared" si="1082"/>
        <v/>
      </c>
      <c r="BLP145" s="3" t="str">
        <f t="shared" si="1083"/>
        <v/>
      </c>
      <c r="BLU145" s="3" t="str">
        <f t="shared" si="1084"/>
        <v/>
      </c>
      <c r="BLZ145" s="3" t="str">
        <f t="shared" si="1085"/>
        <v/>
      </c>
      <c r="BME145" s="3" t="str">
        <f t="shared" si="1086"/>
        <v/>
      </c>
      <c r="BMJ145" s="3" t="str">
        <f t="shared" si="1087"/>
        <v/>
      </c>
      <c r="BMO145" s="3" t="str">
        <f t="shared" si="1088"/>
        <v/>
      </c>
      <c r="BMQ145" s="6"/>
      <c r="BMT145" s="3" t="str">
        <f t="shared" si="1089"/>
        <v/>
      </c>
      <c r="BMY145" s="3" t="str">
        <f t="shared" si="1090"/>
        <v/>
      </c>
      <c r="BND145" s="3" t="str">
        <f t="shared" si="1091"/>
        <v/>
      </c>
      <c r="BNF145" s="6">
        <v>30497</v>
      </c>
      <c r="BNG145" s="1">
        <v>14.75</v>
      </c>
      <c r="BNH145" s="1">
        <v>21001200</v>
      </c>
      <c r="BNI145" s="3">
        <f t="shared" si="1092"/>
        <v>309767700</v>
      </c>
      <c r="BNN145" s="3" t="str">
        <f t="shared" si="1093"/>
        <v/>
      </c>
      <c r="BNS145" s="3" t="str">
        <f t="shared" si="1094"/>
        <v/>
      </c>
      <c r="BNX145" s="3" t="str">
        <f t="shared" si="1095"/>
        <v/>
      </c>
      <c r="BOC145" s="3" t="str">
        <f t="shared" si="1096"/>
        <v/>
      </c>
      <c r="BOH145" s="3" t="str">
        <f t="shared" si="1097"/>
        <v/>
      </c>
      <c r="BOJ145" s="6">
        <v>30497</v>
      </c>
      <c r="BOK145" s="1">
        <v>2.0150999999999999</v>
      </c>
      <c r="BOL145" s="1">
        <v>298940800</v>
      </c>
      <c r="BOM145" s="3">
        <f t="shared" si="1098"/>
        <v>602395606.07999992</v>
      </c>
      <c r="BOR145" s="3" t="str">
        <f t="shared" si="1099"/>
        <v/>
      </c>
      <c r="BOW145" s="3" t="str">
        <f t="shared" si="1100"/>
        <v/>
      </c>
      <c r="BPB145" s="3" t="str">
        <f t="shared" si="1101"/>
        <v/>
      </c>
      <c r="BPG145" s="3" t="str">
        <f t="shared" si="1102"/>
        <v/>
      </c>
      <c r="BPL145" s="3" t="str">
        <f t="shared" si="1103"/>
        <v/>
      </c>
      <c r="BPQ145" s="3" t="str">
        <f t="shared" si="1104"/>
        <v/>
      </c>
      <c r="BPS145" s="6">
        <v>30497</v>
      </c>
      <c r="BPT145" s="1">
        <v>0.35160000000000002</v>
      </c>
      <c r="BPU145" s="1">
        <v>311500800</v>
      </c>
      <c r="BPV145" s="3">
        <f t="shared" si="1105"/>
        <v>109523681.28</v>
      </c>
      <c r="BQA145" s="3" t="str">
        <f t="shared" si="1106"/>
        <v/>
      </c>
      <c r="BQF145" s="3" t="str">
        <f t="shared" si="1107"/>
        <v/>
      </c>
      <c r="BQK145" s="3" t="str">
        <f t="shared" si="1108"/>
        <v/>
      </c>
      <c r="BQP145" s="3" t="str">
        <f t="shared" si="1109"/>
        <v/>
      </c>
      <c r="BQU145" s="3" t="str">
        <f t="shared" si="1110"/>
        <v/>
      </c>
      <c r="BQZ145" s="3" t="str">
        <f t="shared" si="1111"/>
        <v/>
      </c>
      <c r="BRE145" s="3" t="str">
        <f t="shared" si="1112"/>
        <v/>
      </c>
      <c r="BRJ145" s="3" t="str">
        <f t="shared" si="1113"/>
        <v/>
      </c>
      <c r="BRL145" s="6">
        <v>30497</v>
      </c>
      <c r="BRM145" s="1">
        <v>0.77600000000000002</v>
      </c>
      <c r="BRN145" s="1">
        <v>1496592000</v>
      </c>
      <c r="BRO145" s="3">
        <f t="shared" si="1114"/>
        <v>1161355392</v>
      </c>
      <c r="BRT145" s="3" t="str">
        <f t="shared" si="1115"/>
        <v/>
      </c>
      <c r="BRV145" s="6">
        <v>30497</v>
      </c>
      <c r="BRW145" s="1">
        <v>9.8125</v>
      </c>
      <c r="BRX145" s="1">
        <v>90637200</v>
      </c>
      <c r="BRY145" s="3">
        <f t="shared" si="1116"/>
        <v>889377525</v>
      </c>
      <c r="BSD145" s="3" t="str">
        <f t="shared" si="1117"/>
        <v/>
      </c>
      <c r="BSF145" s="6">
        <v>30497</v>
      </c>
      <c r="BSG145" s="1">
        <v>1.4687999999999999</v>
      </c>
      <c r="BSH145" s="1">
        <v>82831200</v>
      </c>
      <c r="BSI145" s="3">
        <f t="shared" si="1118"/>
        <v>121662466.55999999</v>
      </c>
      <c r="BSN145" s="3" t="str">
        <f t="shared" si="1119"/>
        <v/>
      </c>
      <c r="BSS145" s="3" t="str">
        <f t="shared" si="1120"/>
        <v/>
      </c>
      <c r="BSU145" s="6">
        <v>30497</v>
      </c>
      <c r="BSV145" s="1">
        <v>0.87280000000000002</v>
      </c>
      <c r="BSW145" s="1">
        <v>2057680800</v>
      </c>
      <c r="BSX145" s="3">
        <f t="shared" si="1121"/>
        <v>1795943802.24</v>
      </c>
    </row>
    <row r="146" spans="5:1020 1025:1870" x14ac:dyDescent="0.2">
      <c r="E146" s="3" t="str">
        <f t="shared" si="748"/>
        <v/>
      </c>
      <c r="J146" s="3" t="str">
        <f t="shared" si="749"/>
        <v/>
      </c>
      <c r="O146" s="3" t="str">
        <f t="shared" si="750"/>
        <v/>
      </c>
      <c r="T146" s="3" t="str">
        <f t="shared" si="751"/>
        <v/>
      </c>
      <c r="Y146" s="3" t="str">
        <f t="shared" si="752"/>
        <v/>
      </c>
      <c r="AD146" s="3" t="str">
        <f t="shared" si="753"/>
        <v/>
      </c>
      <c r="AI146" s="3" t="str">
        <f t="shared" si="754"/>
        <v/>
      </c>
      <c r="AN146" s="3" t="str">
        <f t="shared" si="755"/>
        <v/>
      </c>
      <c r="AS146" s="3" t="str">
        <f t="shared" si="756"/>
        <v/>
      </c>
      <c r="AX146" s="3" t="str">
        <f t="shared" si="757"/>
        <v/>
      </c>
      <c r="BC146" s="3" t="str">
        <f t="shared" si="758"/>
        <v/>
      </c>
      <c r="BH146" s="3" t="str">
        <f t="shared" si="759"/>
        <v/>
      </c>
      <c r="BM146" s="3" t="str">
        <f t="shared" si="760"/>
        <v/>
      </c>
      <c r="BR146" s="3" t="str">
        <f t="shared" si="761"/>
        <v/>
      </c>
      <c r="BW146" s="3" t="str">
        <f t="shared" si="762"/>
        <v/>
      </c>
      <c r="CB146" s="3" t="str">
        <f t="shared" si="763"/>
        <v/>
      </c>
      <c r="CG146" s="3" t="str">
        <f t="shared" si="764"/>
        <v/>
      </c>
      <c r="CL146" s="3" t="str">
        <f t="shared" si="765"/>
        <v/>
      </c>
      <c r="CQ146" s="3" t="str">
        <f t="shared" si="766"/>
        <v/>
      </c>
      <c r="CV146" s="3" t="str">
        <f t="shared" si="767"/>
        <v/>
      </c>
      <c r="DA146" s="3" t="str">
        <f t="shared" si="768"/>
        <v/>
      </c>
      <c r="DF146" s="3" t="str">
        <f t="shared" si="769"/>
        <v/>
      </c>
      <c r="DK146" s="3" t="str">
        <f t="shared" si="770"/>
        <v/>
      </c>
      <c r="DP146" s="3" t="str">
        <f t="shared" si="771"/>
        <v/>
      </c>
      <c r="DU146" s="3" t="str">
        <f t="shared" si="772"/>
        <v/>
      </c>
      <c r="DZ146" s="3" t="str">
        <f t="shared" si="773"/>
        <v/>
      </c>
      <c r="EE146" s="3" t="str">
        <f t="shared" si="774"/>
        <v/>
      </c>
      <c r="EJ146" s="3" t="str">
        <f t="shared" si="775"/>
        <v/>
      </c>
      <c r="EO146" s="3" t="str">
        <f t="shared" si="776"/>
        <v/>
      </c>
      <c r="ET146" s="3" t="str">
        <f t="shared" si="777"/>
        <v/>
      </c>
      <c r="EY146" s="3" t="str">
        <f t="shared" si="778"/>
        <v/>
      </c>
      <c r="FD146" s="3" t="str">
        <f t="shared" si="779"/>
        <v/>
      </c>
      <c r="FI146" s="3" t="str">
        <f t="shared" si="780"/>
        <v/>
      </c>
      <c r="FN146" s="3" t="str">
        <f t="shared" si="781"/>
        <v/>
      </c>
      <c r="FS146" s="3" t="str">
        <f t="shared" si="782"/>
        <v/>
      </c>
      <c r="FX146" s="3" t="str">
        <f t="shared" si="783"/>
        <v/>
      </c>
      <c r="GC146" s="3" t="str">
        <f t="shared" si="784"/>
        <v/>
      </c>
      <c r="GH146" s="3" t="str">
        <f t="shared" si="785"/>
        <v/>
      </c>
      <c r="GM146" s="3" t="str">
        <f t="shared" si="786"/>
        <v/>
      </c>
      <c r="GR146" s="3" t="str">
        <f t="shared" si="787"/>
        <v/>
      </c>
      <c r="GW146" s="3" t="str">
        <f t="shared" si="788"/>
        <v/>
      </c>
      <c r="HB146" s="3" t="str">
        <f t="shared" si="789"/>
        <v/>
      </c>
      <c r="HG146" s="3" t="str">
        <f t="shared" si="790"/>
        <v/>
      </c>
      <c r="HL146" s="3" t="str">
        <f t="shared" si="791"/>
        <v/>
      </c>
      <c r="HQ146" s="3" t="str">
        <f t="shared" si="792"/>
        <v/>
      </c>
      <c r="HV146" s="3" t="str">
        <f t="shared" si="793"/>
        <v/>
      </c>
      <c r="IA146" s="3" t="str">
        <f t="shared" si="794"/>
        <v/>
      </c>
      <c r="IF146" s="3" t="str">
        <f t="shared" si="795"/>
        <v/>
      </c>
      <c r="IK146" s="3" t="str">
        <f t="shared" si="796"/>
        <v/>
      </c>
      <c r="IP146" s="3" t="str">
        <f t="shared" si="797"/>
        <v/>
      </c>
      <c r="IU146" s="3" t="str">
        <f t="shared" si="798"/>
        <v/>
      </c>
      <c r="IZ146" s="3" t="str">
        <f t="shared" si="799"/>
        <v/>
      </c>
      <c r="JE146" s="3" t="str">
        <f t="shared" si="800"/>
        <v/>
      </c>
      <c r="JJ146" s="3" t="str">
        <f t="shared" si="801"/>
        <v/>
      </c>
      <c r="JO146" s="3" t="str">
        <f t="shared" si="802"/>
        <v/>
      </c>
      <c r="JT146" s="3" t="str">
        <f t="shared" si="803"/>
        <v/>
      </c>
      <c r="JY146" s="3" t="str">
        <f t="shared" si="804"/>
        <v/>
      </c>
      <c r="KD146" s="3" t="str">
        <f t="shared" si="805"/>
        <v/>
      </c>
      <c r="KI146" s="3" t="str">
        <f t="shared" si="806"/>
        <v/>
      </c>
      <c r="KN146" s="3" t="str">
        <f t="shared" si="807"/>
        <v/>
      </c>
      <c r="KS146" s="3" t="str">
        <f t="shared" si="808"/>
        <v/>
      </c>
      <c r="KX146" s="3" t="str">
        <f t="shared" si="809"/>
        <v/>
      </c>
      <c r="LC146" s="3" t="str">
        <f t="shared" si="810"/>
        <v/>
      </c>
      <c r="LH146" s="3" t="str">
        <f t="shared" si="811"/>
        <v/>
      </c>
      <c r="LM146" s="3" t="str">
        <f t="shared" si="812"/>
        <v/>
      </c>
      <c r="LR146" s="3" t="str">
        <f t="shared" si="813"/>
        <v/>
      </c>
      <c r="LW146" s="3" t="str">
        <f t="shared" si="814"/>
        <v/>
      </c>
      <c r="MB146" s="3" t="str">
        <f t="shared" si="815"/>
        <v/>
      </c>
      <c r="MG146" s="3" t="str">
        <f t="shared" si="816"/>
        <v/>
      </c>
      <c r="ML146" s="3" t="str">
        <f t="shared" si="817"/>
        <v/>
      </c>
      <c r="MQ146" s="3" t="str">
        <f t="shared" si="818"/>
        <v/>
      </c>
      <c r="MV146" s="3" t="str">
        <f t="shared" si="819"/>
        <v/>
      </c>
      <c r="NA146" s="3" t="str">
        <f t="shared" si="820"/>
        <v/>
      </c>
      <c r="NF146" s="3" t="str">
        <f t="shared" si="821"/>
        <v/>
      </c>
      <c r="NK146" s="3" t="str">
        <f t="shared" si="822"/>
        <v/>
      </c>
      <c r="NP146" s="3" t="str">
        <f t="shared" si="823"/>
        <v/>
      </c>
      <c r="NU146" s="3" t="str">
        <f t="shared" si="824"/>
        <v/>
      </c>
      <c r="NZ146" s="3" t="str">
        <f t="shared" si="825"/>
        <v/>
      </c>
      <c r="OE146" s="3" t="str">
        <f t="shared" si="826"/>
        <v/>
      </c>
      <c r="OJ146" s="3" t="str">
        <f t="shared" si="827"/>
        <v/>
      </c>
      <c r="OO146" s="3" t="str">
        <f t="shared" si="828"/>
        <v/>
      </c>
      <c r="OT146" s="3" t="str">
        <f t="shared" si="829"/>
        <v/>
      </c>
      <c r="OY146" s="3" t="str">
        <f t="shared" si="830"/>
        <v/>
      </c>
      <c r="PD146" s="3" t="str">
        <f t="shared" si="831"/>
        <v/>
      </c>
      <c r="PI146" s="3" t="str">
        <f t="shared" si="832"/>
        <v/>
      </c>
      <c r="PN146" s="3" t="str">
        <f t="shared" si="833"/>
        <v/>
      </c>
      <c r="PS146" s="3" t="str">
        <f t="shared" si="834"/>
        <v/>
      </c>
      <c r="PX146" s="3" t="str">
        <f t="shared" si="835"/>
        <v/>
      </c>
      <c r="QC146" s="3" t="str">
        <f t="shared" si="836"/>
        <v/>
      </c>
      <c r="QH146" s="3" t="str">
        <f t="shared" si="837"/>
        <v/>
      </c>
      <c r="QM146" s="3" t="str">
        <f t="shared" si="838"/>
        <v/>
      </c>
      <c r="QR146" s="3" t="str">
        <f t="shared" si="839"/>
        <v/>
      </c>
      <c r="QW146" s="3" t="str">
        <f t="shared" si="840"/>
        <v/>
      </c>
      <c r="RB146" s="3" t="str">
        <f t="shared" si="841"/>
        <v/>
      </c>
      <c r="RG146" s="3" t="str">
        <f t="shared" si="842"/>
        <v/>
      </c>
      <c r="RL146" s="3" t="str">
        <f t="shared" si="843"/>
        <v/>
      </c>
      <c r="RQ146" s="3" t="str">
        <f t="shared" si="844"/>
        <v/>
      </c>
      <c r="RV146" s="3" t="str">
        <f t="shared" si="845"/>
        <v/>
      </c>
      <c r="SA146" s="3" t="str">
        <f t="shared" si="846"/>
        <v/>
      </c>
      <c r="SF146" s="3" t="str">
        <f t="shared" si="847"/>
        <v/>
      </c>
      <c r="SK146" s="3" t="str">
        <f t="shared" si="848"/>
        <v/>
      </c>
      <c r="SP146" s="3" t="str">
        <f t="shared" si="849"/>
        <v/>
      </c>
      <c r="SU146" s="3" t="str">
        <f t="shared" si="850"/>
        <v/>
      </c>
      <c r="SZ146" s="3" t="str">
        <f t="shared" si="851"/>
        <v/>
      </c>
      <c r="TE146" s="3" t="str">
        <f t="shared" si="852"/>
        <v/>
      </c>
      <c r="TJ146" s="3" t="str">
        <f t="shared" si="853"/>
        <v/>
      </c>
      <c r="TO146" s="3" t="str">
        <f t="shared" si="854"/>
        <v/>
      </c>
      <c r="TT146" s="3" t="str">
        <f t="shared" si="855"/>
        <v/>
      </c>
      <c r="TY146" s="3" t="str">
        <f t="shared" si="856"/>
        <v/>
      </c>
      <c r="UD146" s="3" t="str">
        <f t="shared" si="857"/>
        <v/>
      </c>
      <c r="UI146" s="3" t="str">
        <f t="shared" si="858"/>
        <v/>
      </c>
      <c r="UN146" s="3" t="str">
        <f t="shared" si="859"/>
        <v/>
      </c>
      <c r="US146" s="3" t="str">
        <f t="shared" si="860"/>
        <v/>
      </c>
      <c r="UX146" s="3" t="str">
        <f t="shared" si="861"/>
        <v/>
      </c>
      <c r="VC146" s="3" t="str">
        <f t="shared" si="862"/>
        <v/>
      </c>
      <c r="VH146" s="3" t="str">
        <f t="shared" si="863"/>
        <v/>
      </c>
      <c r="VM146" s="3" t="str">
        <f t="shared" si="864"/>
        <v/>
      </c>
      <c r="VO146" s="6"/>
      <c r="VR146" s="3" t="str">
        <f t="shared" si="865"/>
        <v/>
      </c>
      <c r="VW146" s="3" t="str">
        <f t="shared" si="866"/>
        <v/>
      </c>
      <c r="WB146" s="3" t="str">
        <f t="shared" si="867"/>
        <v/>
      </c>
      <c r="WG146" s="3" t="str">
        <f t="shared" si="868"/>
        <v/>
      </c>
      <c r="WL146" s="3" t="str">
        <f t="shared" si="869"/>
        <v/>
      </c>
      <c r="WQ146" s="3" t="str">
        <f t="shared" si="870"/>
        <v/>
      </c>
      <c r="WV146" s="3" t="str">
        <f t="shared" si="871"/>
        <v/>
      </c>
      <c r="XA146" s="3" t="str">
        <f t="shared" si="872"/>
        <v/>
      </c>
      <c r="XF146" s="3" t="str">
        <f t="shared" si="873"/>
        <v/>
      </c>
      <c r="XK146" s="3" t="str">
        <f t="shared" si="874"/>
        <v/>
      </c>
      <c r="XP146" s="3" t="str">
        <f t="shared" si="875"/>
        <v/>
      </c>
      <c r="XU146" s="3" t="str">
        <f t="shared" si="876"/>
        <v/>
      </c>
      <c r="XZ146" s="3" t="str">
        <f t="shared" si="877"/>
        <v/>
      </c>
      <c r="YE146" s="3" t="str">
        <f t="shared" si="878"/>
        <v/>
      </c>
      <c r="YJ146" s="3" t="str">
        <f t="shared" si="879"/>
        <v/>
      </c>
      <c r="YO146" s="3" t="str">
        <f t="shared" si="880"/>
        <v/>
      </c>
      <c r="YT146" s="3" t="str">
        <f t="shared" si="881"/>
        <v/>
      </c>
      <c r="YY146" s="3" t="str">
        <f t="shared" si="882"/>
        <v/>
      </c>
      <c r="ZD146" s="3" t="str">
        <f t="shared" si="883"/>
        <v/>
      </c>
      <c r="ZI146" s="3" t="str">
        <f t="shared" si="884"/>
        <v/>
      </c>
      <c r="ZN146" s="3" t="str">
        <f t="shared" si="885"/>
        <v/>
      </c>
      <c r="ZS146" s="3" t="str">
        <f t="shared" si="886"/>
        <v/>
      </c>
      <c r="ZX146" s="3" t="str">
        <f t="shared" si="887"/>
        <v/>
      </c>
      <c r="AAC146" s="3" t="str">
        <f t="shared" si="888"/>
        <v/>
      </c>
      <c r="AAH146" s="3" t="str">
        <f t="shared" si="889"/>
        <v/>
      </c>
      <c r="AAM146" s="3" t="str">
        <f t="shared" si="890"/>
        <v/>
      </c>
      <c r="AAR146" s="3" t="str">
        <f t="shared" si="891"/>
        <v/>
      </c>
      <c r="AAW146" s="3" t="str">
        <f t="shared" si="892"/>
        <v/>
      </c>
      <c r="ABB146" s="3" t="str">
        <f t="shared" si="893"/>
        <v/>
      </c>
      <c r="ABG146" s="3" t="str">
        <f t="shared" si="894"/>
        <v/>
      </c>
      <c r="ABL146" s="3" t="str">
        <f t="shared" si="895"/>
        <v/>
      </c>
      <c r="ABQ146" s="3" t="str">
        <f t="shared" si="896"/>
        <v/>
      </c>
      <c r="ABV146" s="3" t="str">
        <f t="shared" si="897"/>
        <v/>
      </c>
      <c r="ACA146" s="3" t="str">
        <f t="shared" si="898"/>
        <v/>
      </c>
      <c r="ACF146" s="3" t="str">
        <f t="shared" si="899"/>
        <v/>
      </c>
      <c r="ACK146" s="3" t="str">
        <f t="shared" si="900"/>
        <v/>
      </c>
      <c r="ACP146" s="3" t="str">
        <f t="shared" si="901"/>
        <v/>
      </c>
      <c r="ACU146" s="3" t="str">
        <f t="shared" si="902"/>
        <v/>
      </c>
      <c r="ACZ146" s="3" t="str">
        <f t="shared" si="903"/>
        <v/>
      </c>
      <c r="ADE146" s="3" t="str">
        <f t="shared" si="904"/>
        <v/>
      </c>
      <c r="ADJ146" s="3" t="str">
        <f t="shared" si="905"/>
        <v/>
      </c>
      <c r="ADO146" s="3" t="str">
        <f t="shared" si="906"/>
        <v/>
      </c>
      <c r="ADT146" s="3" t="str">
        <f t="shared" si="907"/>
        <v/>
      </c>
      <c r="ADY146" s="3" t="str">
        <f t="shared" si="908"/>
        <v/>
      </c>
      <c r="AED146" s="3" t="str">
        <f t="shared" si="909"/>
        <v/>
      </c>
      <c r="AEI146" s="3" t="str">
        <f t="shared" si="910"/>
        <v/>
      </c>
      <c r="AEN146" s="3" t="str">
        <f t="shared" si="911"/>
        <v/>
      </c>
      <c r="AES146" s="3" t="str">
        <f t="shared" si="912"/>
        <v/>
      </c>
      <c r="AEX146" s="3" t="str">
        <f t="shared" si="913"/>
        <v/>
      </c>
      <c r="AFC146" s="3" t="str">
        <f t="shared" si="914"/>
        <v/>
      </c>
      <c r="AFH146" s="3" t="str">
        <f t="shared" si="915"/>
        <v/>
      </c>
      <c r="AFM146" s="3" t="str">
        <f t="shared" si="916"/>
        <v/>
      </c>
      <c r="AFR146" s="3" t="str">
        <f t="shared" si="917"/>
        <v/>
      </c>
      <c r="AFW146" s="3" t="str">
        <f t="shared" si="918"/>
        <v/>
      </c>
      <c r="AGB146" s="3" t="str">
        <f t="shared" si="919"/>
        <v/>
      </c>
      <c r="AGG146" s="3" t="str">
        <f t="shared" si="920"/>
        <v/>
      </c>
      <c r="AGL146" s="3" t="str">
        <f t="shared" si="921"/>
        <v/>
      </c>
      <c r="AGQ146" s="3" t="str">
        <f t="shared" si="922"/>
        <v/>
      </c>
      <c r="AGV146" s="3" t="str">
        <f t="shared" si="923"/>
        <v/>
      </c>
      <c r="AHA146" s="3" t="str">
        <f t="shared" si="924"/>
        <v/>
      </c>
      <c r="AHF146" s="3" t="str">
        <f t="shared" si="925"/>
        <v/>
      </c>
      <c r="AHK146" s="3" t="str">
        <f t="shared" si="926"/>
        <v/>
      </c>
      <c r="AHP146" s="3" t="str">
        <f t="shared" si="927"/>
        <v/>
      </c>
      <c r="AHU146" s="3" t="str">
        <f t="shared" si="928"/>
        <v/>
      </c>
      <c r="AHZ146" s="3" t="str">
        <f t="shared" si="929"/>
        <v/>
      </c>
      <c r="AIE146" s="3" t="str">
        <f t="shared" si="930"/>
        <v/>
      </c>
      <c r="AIJ146" s="3" t="str">
        <f t="shared" si="931"/>
        <v/>
      </c>
      <c r="AIO146" s="3" t="str">
        <f t="shared" si="932"/>
        <v/>
      </c>
      <c r="AIT146" s="3" t="str">
        <f t="shared" si="933"/>
        <v/>
      </c>
      <c r="AIY146" s="3" t="str">
        <f t="shared" si="934"/>
        <v/>
      </c>
      <c r="AJD146" s="3" t="str">
        <f t="shared" si="935"/>
        <v/>
      </c>
      <c r="AJI146" s="3" t="str">
        <f t="shared" si="936"/>
        <v/>
      </c>
      <c r="AJN146" s="3" t="str">
        <f t="shared" si="937"/>
        <v/>
      </c>
      <c r="AJS146" s="3" t="str">
        <f t="shared" si="938"/>
        <v/>
      </c>
      <c r="AJX146" s="3" t="str">
        <f t="shared" si="939"/>
        <v/>
      </c>
      <c r="AKC146" s="3" t="str">
        <f t="shared" si="940"/>
        <v/>
      </c>
      <c r="AKH146" s="3" t="str">
        <f t="shared" si="941"/>
        <v/>
      </c>
      <c r="AKM146" s="3" t="str">
        <f t="shared" si="942"/>
        <v/>
      </c>
      <c r="AKR146" s="3" t="str">
        <f t="shared" si="943"/>
        <v/>
      </c>
      <c r="AKW146" s="3" t="str">
        <f t="shared" si="944"/>
        <v/>
      </c>
      <c r="ALB146" s="3" t="str">
        <f t="shared" si="945"/>
        <v/>
      </c>
      <c r="ALG146" s="3" t="str">
        <f t="shared" si="946"/>
        <v/>
      </c>
      <c r="ALL146" s="3" t="str">
        <f t="shared" si="947"/>
        <v/>
      </c>
      <c r="ALQ146" s="3" t="str">
        <f t="shared" si="948"/>
        <v/>
      </c>
      <c r="ALV146" s="3" t="str">
        <f t="shared" si="949"/>
        <v/>
      </c>
      <c r="AMA146" s="3" t="str">
        <f t="shared" si="950"/>
        <v/>
      </c>
      <c r="AMF146" s="3" t="str">
        <f t="shared" si="951"/>
        <v/>
      </c>
      <c r="AMK146" s="3" t="str">
        <f t="shared" si="952"/>
        <v/>
      </c>
      <c r="AMP146" s="3" t="str">
        <f t="shared" si="953"/>
        <v/>
      </c>
      <c r="AMU146" s="3" t="str">
        <f t="shared" si="954"/>
        <v/>
      </c>
      <c r="AMZ146" s="3" t="str">
        <f t="shared" si="955"/>
        <v/>
      </c>
      <c r="ANE146" s="3" t="str">
        <f t="shared" si="956"/>
        <v/>
      </c>
      <c r="ANJ146" s="3" t="str">
        <f t="shared" si="957"/>
        <v/>
      </c>
      <c r="ANO146" s="3" t="str">
        <f t="shared" si="958"/>
        <v/>
      </c>
      <c r="ANT146" s="3" t="str">
        <f t="shared" si="959"/>
        <v/>
      </c>
      <c r="ANY146" s="3" t="str">
        <f t="shared" si="960"/>
        <v/>
      </c>
      <c r="AOD146" s="3" t="str">
        <f t="shared" si="961"/>
        <v/>
      </c>
      <c r="AOI146" s="3" t="str">
        <f t="shared" si="962"/>
        <v/>
      </c>
      <c r="AON146" s="3" t="str">
        <f t="shared" si="963"/>
        <v/>
      </c>
      <c r="AOS146" s="3" t="str">
        <f t="shared" si="964"/>
        <v/>
      </c>
      <c r="AOX146" s="3" t="str">
        <f t="shared" si="965"/>
        <v/>
      </c>
      <c r="APC146" s="3" t="str">
        <f t="shared" si="966"/>
        <v/>
      </c>
      <c r="APH146" s="3" t="str">
        <f t="shared" si="967"/>
        <v/>
      </c>
      <c r="APM146" s="3" t="str">
        <f t="shared" si="968"/>
        <v/>
      </c>
      <c r="APR146" s="3" t="str">
        <f t="shared" si="969"/>
        <v/>
      </c>
      <c r="APW146" s="3" t="str">
        <f t="shared" si="970"/>
        <v/>
      </c>
      <c r="AQB146" s="3" t="str">
        <f t="shared" si="971"/>
        <v/>
      </c>
      <c r="AQG146" s="3" t="str">
        <f t="shared" si="972"/>
        <v/>
      </c>
      <c r="AQL146" s="3" t="str">
        <f t="shared" si="973"/>
        <v/>
      </c>
      <c r="AQQ146" s="3" t="str">
        <f t="shared" si="974"/>
        <v/>
      </c>
      <c r="AQV146" s="3" t="str">
        <f t="shared" si="975"/>
        <v/>
      </c>
      <c r="ARA146" s="3" t="str">
        <f t="shared" si="976"/>
        <v/>
      </c>
      <c r="ARF146" s="3" t="str">
        <f t="shared" si="977"/>
        <v/>
      </c>
      <c r="ARK146" s="3" t="str">
        <f t="shared" si="978"/>
        <v/>
      </c>
      <c r="ARP146" s="3" t="str">
        <f t="shared" si="979"/>
        <v/>
      </c>
      <c r="ARU146" s="3" t="str">
        <f t="shared" si="980"/>
        <v/>
      </c>
      <c r="ARZ146" s="3" t="str">
        <f t="shared" si="981"/>
        <v/>
      </c>
      <c r="ASE146" s="3" t="str">
        <f t="shared" si="982"/>
        <v/>
      </c>
      <c r="ASJ146" s="3" t="str">
        <f t="shared" si="983"/>
        <v/>
      </c>
      <c r="ASO146" s="3" t="str">
        <f t="shared" si="984"/>
        <v/>
      </c>
      <c r="AST146" s="3" t="str">
        <f t="shared" si="985"/>
        <v/>
      </c>
      <c r="ASY146" s="3" t="str">
        <f t="shared" si="986"/>
        <v/>
      </c>
      <c r="ATD146" s="3" t="str">
        <f t="shared" si="987"/>
        <v/>
      </c>
      <c r="ATI146" s="3" t="str">
        <f t="shared" si="988"/>
        <v/>
      </c>
      <c r="ATN146" s="3" t="str">
        <f t="shared" si="989"/>
        <v/>
      </c>
      <c r="ATS146" s="3" t="str">
        <f t="shared" si="990"/>
        <v/>
      </c>
      <c r="ATX146" s="3" t="str">
        <f t="shared" si="991"/>
        <v/>
      </c>
      <c r="ATZ146" s="6">
        <v>30406</v>
      </c>
      <c r="AUA146" s="1">
        <v>2.5832999999999999</v>
      </c>
      <c r="AUB146" s="1">
        <v>256800</v>
      </c>
      <c r="AUC146" s="3">
        <f t="shared" si="992"/>
        <v>663391.43999999994</v>
      </c>
      <c r="AUH146" s="3" t="str">
        <f t="shared" si="993"/>
        <v/>
      </c>
      <c r="AUM146" s="3" t="str">
        <f t="shared" si="994"/>
        <v/>
      </c>
      <c r="AUR146" s="3" t="str">
        <f t="shared" si="995"/>
        <v/>
      </c>
      <c r="AUW146" s="3" t="str">
        <f t="shared" si="996"/>
        <v/>
      </c>
      <c r="AVB146" s="3" t="str">
        <f t="shared" si="997"/>
        <v/>
      </c>
      <c r="AVG146" s="3" t="str">
        <f t="shared" si="998"/>
        <v/>
      </c>
      <c r="AVL146" s="3" t="str">
        <f t="shared" si="999"/>
        <v/>
      </c>
      <c r="AVQ146" s="3" t="str">
        <f t="shared" si="1000"/>
        <v/>
      </c>
      <c r="AVV146" s="3" t="str">
        <f t="shared" si="1001"/>
        <v/>
      </c>
      <c r="AWA146" s="3" t="str">
        <f t="shared" si="1002"/>
        <v/>
      </c>
      <c r="AWF146" s="3" t="str">
        <f t="shared" si="1003"/>
        <v/>
      </c>
      <c r="AWK146" s="3" t="str">
        <f t="shared" si="1004"/>
        <v/>
      </c>
      <c r="AWP146" s="3" t="str">
        <f t="shared" si="1005"/>
        <v/>
      </c>
      <c r="AWU146" s="3" t="str">
        <f t="shared" si="1006"/>
        <v/>
      </c>
      <c r="AWZ146" s="3" t="str">
        <f t="shared" si="1007"/>
        <v/>
      </c>
      <c r="AXE146" s="3" t="str">
        <f t="shared" si="1008"/>
        <v/>
      </c>
      <c r="AXJ146" s="3" t="str">
        <f t="shared" si="1009"/>
        <v/>
      </c>
      <c r="AXO146" s="3" t="str">
        <f t="shared" si="1010"/>
        <v/>
      </c>
      <c r="AXT146" s="3" t="str">
        <f t="shared" si="1011"/>
        <v/>
      </c>
      <c r="AXY146" s="3" t="str">
        <f t="shared" si="1012"/>
        <v/>
      </c>
      <c r="AYD146" s="3" t="str">
        <f t="shared" si="1013"/>
        <v/>
      </c>
      <c r="AYI146" s="3" t="str">
        <f t="shared" si="1014"/>
        <v/>
      </c>
      <c r="AYN146" s="3" t="str">
        <f t="shared" si="1015"/>
        <v/>
      </c>
      <c r="AYP146" s="6"/>
      <c r="AYS146" s="3" t="str">
        <f t="shared" si="1016"/>
        <v/>
      </c>
      <c r="AYX146" s="3" t="str">
        <f t="shared" si="1017"/>
        <v/>
      </c>
      <c r="AZC146" s="3" t="str">
        <f t="shared" si="1018"/>
        <v/>
      </c>
      <c r="AZH146" s="3" t="str">
        <f t="shared" si="1019"/>
        <v/>
      </c>
      <c r="AZM146" s="3" t="str">
        <f t="shared" si="1020"/>
        <v/>
      </c>
      <c r="AZR146" s="3" t="str">
        <f t="shared" si="1021"/>
        <v/>
      </c>
      <c r="AZW146" s="3" t="str">
        <f t="shared" si="1022"/>
        <v/>
      </c>
      <c r="BAB146" s="3" t="str">
        <f t="shared" si="1023"/>
        <v/>
      </c>
      <c r="BAG146" s="3" t="str">
        <f t="shared" si="1024"/>
        <v/>
      </c>
      <c r="BAL146" s="3" t="str">
        <f t="shared" si="1025"/>
        <v/>
      </c>
      <c r="BAQ146" s="3" t="str">
        <f t="shared" si="1026"/>
        <v/>
      </c>
      <c r="BAV146" s="3" t="str">
        <f t="shared" si="1027"/>
        <v/>
      </c>
      <c r="BBA146" s="3" t="str">
        <f t="shared" si="1028"/>
        <v/>
      </c>
      <c r="BBF146" s="3" t="str">
        <f t="shared" si="1029"/>
        <v/>
      </c>
      <c r="BBK146" s="3" t="str">
        <f t="shared" si="1030"/>
        <v/>
      </c>
      <c r="BBP146" s="3" t="str">
        <f t="shared" si="1031"/>
        <v/>
      </c>
      <c r="BBU146" s="3" t="str">
        <f t="shared" si="1032"/>
        <v/>
      </c>
      <c r="BBZ146" s="3" t="str">
        <f t="shared" si="1033"/>
        <v/>
      </c>
      <c r="BCE146" s="3" t="str">
        <f t="shared" si="1034"/>
        <v/>
      </c>
      <c r="BCJ146" s="3" t="str">
        <f t="shared" si="1035"/>
        <v/>
      </c>
      <c r="BCO146" s="3" t="str">
        <f t="shared" si="1036"/>
        <v/>
      </c>
      <c r="BCT146" s="3" t="str">
        <f t="shared" si="1037"/>
        <v/>
      </c>
      <c r="BCY146" s="3" t="str">
        <f t="shared" si="1038"/>
        <v/>
      </c>
      <c r="BDD146" s="3" t="str">
        <f t="shared" si="1039"/>
        <v/>
      </c>
      <c r="BDI146" s="3" t="str">
        <f t="shared" si="1040"/>
        <v/>
      </c>
      <c r="BDN146" s="3" t="str">
        <f t="shared" si="1041"/>
        <v/>
      </c>
      <c r="BDS146" s="3" t="str">
        <f t="shared" si="1042"/>
        <v/>
      </c>
      <c r="BDX146" s="3" t="str">
        <f t="shared" si="1043"/>
        <v/>
      </c>
      <c r="BEC146" s="3" t="str">
        <f t="shared" si="1044"/>
        <v/>
      </c>
      <c r="BEH146" s="3" t="str">
        <f t="shared" si="1045"/>
        <v/>
      </c>
      <c r="BEM146" s="3" t="str">
        <f t="shared" si="1046"/>
        <v/>
      </c>
      <c r="BER146" s="3" t="str">
        <f t="shared" si="1047"/>
        <v/>
      </c>
      <c r="BEW146" s="3" t="str">
        <f t="shared" si="1048"/>
        <v/>
      </c>
      <c r="BFB146" s="3" t="str">
        <f t="shared" si="1049"/>
        <v/>
      </c>
      <c r="BFG146" s="3" t="str">
        <f t="shared" si="1050"/>
        <v/>
      </c>
      <c r="BFL146" s="3" t="str">
        <f t="shared" si="1051"/>
        <v/>
      </c>
      <c r="BFQ146" s="3" t="str">
        <f t="shared" si="1052"/>
        <v/>
      </c>
      <c r="BFV146" s="3" t="str">
        <f t="shared" si="1053"/>
        <v/>
      </c>
      <c r="BGA146" s="3" t="str">
        <f t="shared" si="1054"/>
        <v/>
      </c>
      <c r="BGF146" s="3" t="str">
        <f t="shared" si="1055"/>
        <v/>
      </c>
      <c r="BGK146" s="3" t="str">
        <f t="shared" si="1056"/>
        <v/>
      </c>
      <c r="BGM146" s="6"/>
      <c r="BGP146" s="3" t="str">
        <f t="shared" si="1057"/>
        <v/>
      </c>
      <c r="BGR146" s="6"/>
      <c r="BGU146" s="3" t="str">
        <f t="shared" si="1058"/>
        <v/>
      </c>
      <c r="BGZ146" s="3" t="str">
        <f t="shared" si="1059"/>
        <v/>
      </c>
      <c r="BHE146" s="3" t="str">
        <f t="shared" si="1060"/>
        <v/>
      </c>
      <c r="BHJ146" s="3" t="str">
        <f t="shared" si="1061"/>
        <v/>
      </c>
      <c r="BHO146" s="3" t="str">
        <f t="shared" si="1062"/>
        <v/>
      </c>
      <c r="BHQ146" s="6">
        <v>30406</v>
      </c>
      <c r="BHR146" s="1">
        <v>2.2547000000000001</v>
      </c>
      <c r="BHS146" s="1">
        <v>25954400</v>
      </c>
      <c r="BHT146" s="3">
        <f t="shared" si="1063"/>
        <v>58519385.680000007</v>
      </c>
      <c r="BHY146" s="3" t="str">
        <f t="shared" si="1064"/>
        <v/>
      </c>
      <c r="BID146" s="3" t="str">
        <f t="shared" si="1065"/>
        <v/>
      </c>
      <c r="BII146" s="3" t="str">
        <f t="shared" si="1066"/>
        <v/>
      </c>
      <c r="BIN146" s="3" t="str">
        <f t="shared" si="1067"/>
        <v/>
      </c>
      <c r="BIP146" s="6">
        <v>30406</v>
      </c>
      <c r="BIQ146" s="1">
        <v>0.25459999999999999</v>
      </c>
      <c r="BIR146" s="1">
        <v>156454200</v>
      </c>
      <c r="BIS146" s="3">
        <f t="shared" si="1068"/>
        <v>39833239.32</v>
      </c>
      <c r="BIX146" s="3" t="str">
        <f t="shared" si="1069"/>
        <v/>
      </c>
      <c r="BJC146" s="3" t="str">
        <f t="shared" si="1070"/>
        <v/>
      </c>
      <c r="BJH146" s="3" t="str">
        <f t="shared" si="1071"/>
        <v/>
      </c>
      <c r="BJM146" s="3" t="str">
        <f t="shared" si="1072"/>
        <v/>
      </c>
      <c r="BJR146" s="3" t="str">
        <f t="shared" si="1073"/>
        <v/>
      </c>
      <c r="BJT146" s="6">
        <v>30406</v>
      </c>
      <c r="BJU146" s="1">
        <v>8.375</v>
      </c>
      <c r="BJV146" s="1">
        <v>43964800</v>
      </c>
      <c r="BJW146" s="3">
        <f t="shared" si="1074"/>
        <v>368205200</v>
      </c>
      <c r="BKB146" s="3" t="str">
        <f t="shared" si="1075"/>
        <v/>
      </c>
      <c r="BKG146" s="3" t="str">
        <f t="shared" si="1076"/>
        <v/>
      </c>
      <c r="BKL146" s="3" t="str">
        <f t="shared" si="1077"/>
        <v/>
      </c>
      <c r="BKQ146" s="3" t="str">
        <f t="shared" si="1078"/>
        <v/>
      </c>
      <c r="BKV146" s="3" t="str">
        <f t="shared" si="1079"/>
        <v/>
      </c>
      <c r="BKX146" s="6">
        <v>30406</v>
      </c>
      <c r="BKY146" s="1">
        <v>3.641</v>
      </c>
      <c r="BKZ146" s="1">
        <v>50004800</v>
      </c>
      <c r="BLA146" s="3">
        <f t="shared" si="1080"/>
        <v>182067476.80000001</v>
      </c>
      <c r="BLC146" s="6"/>
      <c r="BLF146" s="3" t="str">
        <f t="shared" si="1081"/>
        <v/>
      </c>
      <c r="BLK146" s="3" t="str">
        <f t="shared" si="1082"/>
        <v/>
      </c>
      <c r="BLP146" s="3" t="str">
        <f t="shared" si="1083"/>
        <v/>
      </c>
      <c r="BLU146" s="3" t="str">
        <f t="shared" si="1084"/>
        <v/>
      </c>
      <c r="BLZ146" s="3" t="str">
        <f t="shared" si="1085"/>
        <v/>
      </c>
      <c r="BME146" s="3" t="str">
        <f t="shared" si="1086"/>
        <v/>
      </c>
      <c r="BMJ146" s="3" t="str">
        <f t="shared" si="1087"/>
        <v/>
      </c>
      <c r="BMO146" s="3" t="str">
        <f t="shared" si="1088"/>
        <v/>
      </c>
      <c r="BMQ146" s="6"/>
      <c r="BMT146" s="3" t="str">
        <f t="shared" si="1089"/>
        <v/>
      </c>
      <c r="BMY146" s="3" t="str">
        <f t="shared" si="1090"/>
        <v/>
      </c>
      <c r="BND146" s="3" t="str">
        <f t="shared" si="1091"/>
        <v/>
      </c>
      <c r="BNF146" s="6">
        <v>30406</v>
      </c>
      <c r="BNG146" s="1">
        <v>15.3125</v>
      </c>
      <c r="BNH146" s="1">
        <v>20870600</v>
      </c>
      <c r="BNI146" s="3">
        <f t="shared" si="1092"/>
        <v>319581062.5</v>
      </c>
      <c r="BNN146" s="3" t="str">
        <f t="shared" si="1093"/>
        <v/>
      </c>
      <c r="BNS146" s="3" t="str">
        <f t="shared" si="1094"/>
        <v/>
      </c>
      <c r="BNX146" s="3" t="str">
        <f t="shared" si="1095"/>
        <v/>
      </c>
      <c r="BOC146" s="3" t="str">
        <f t="shared" si="1096"/>
        <v/>
      </c>
      <c r="BOH146" s="3" t="str">
        <f t="shared" si="1097"/>
        <v/>
      </c>
      <c r="BOJ146" s="6">
        <v>30406</v>
      </c>
      <c r="BOK146" s="1">
        <v>1.766</v>
      </c>
      <c r="BOL146" s="1">
        <v>261577600</v>
      </c>
      <c r="BOM146" s="3">
        <f t="shared" si="1098"/>
        <v>461946041.60000002</v>
      </c>
      <c r="BOR146" s="3" t="str">
        <f t="shared" si="1099"/>
        <v/>
      </c>
      <c r="BOW146" s="3" t="str">
        <f t="shared" si="1100"/>
        <v/>
      </c>
      <c r="BPB146" s="3" t="str">
        <f t="shared" si="1101"/>
        <v/>
      </c>
      <c r="BPG146" s="3" t="str">
        <f t="shared" si="1102"/>
        <v/>
      </c>
      <c r="BPL146" s="3" t="str">
        <f t="shared" si="1103"/>
        <v/>
      </c>
      <c r="BPQ146" s="3" t="str">
        <f t="shared" si="1104"/>
        <v/>
      </c>
      <c r="BPS146" s="6">
        <v>30406</v>
      </c>
      <c r="BPT146" s="1">
        <v>0.25</v>
      </c>
      <c r="BPU146" s="1">
        <v>309824000</v>
      </c>
      <c r="BPV146" s="3">
        <f t="shared" si="1105"/>
        <v>77456000</v>
      </c>
      <c r="BQA146" s="3" t="str">
        <f t="shared" si="1106"/>
        <v/>
      </c>
      <c r="BQF146" s="3" t="str">
        <f t="shared" si="1107"/>
        <v/>
      </c>
      <c r="BQK146" s="3" t="str">
        <f t="shared" si="1108"/>
        <v/>
      </c>
      <c r="BQP146" s="3" t="str">
        <f t="shared" si="1109"/>
        <v/>
      </c>
      <c r="BQU146" s="3" t="str">
        <f t="shared" si="1110"/>
        <v/>
      </c>
      <c r="BQZ146" s="3" t="str">
        <f t="shared" si="1111"/>
        <v/>
      </c>
      <c r="BRE146" s="3" t="str">
        <f t="shared" si="1112"/>
        <v/>
      </c>
      <c r="BRJ146" s="3" t="str">
        <f t="shared" si="1113"/>
        <v/>
      </c>
      <c r="BRL146" s="6">
        <v>30406</v>
      </c>
      <c r="BRM146" s="1">
        <v>0.50260000000000005</v>
      </c>
      <c r="BRN146" s="1">
        <v>1704998400</v>
      </c>
      <c r="BRO146" s="3">
        <f t="shared" si="1114"/>
        <v>856932195.84000003</v>
      </c>
      <c r="BRT146" s="3" t="str">
        <f t="shared" si="1115"/>
        <v/>
      </c>
      <c r="BRV146" s="6">
        <v>30406</v>
      </c>
      <c r="BRW146" s="1">
        <v>9.5937999999999999</v>
      </c>
      <c r="BRX146" s="1">
        <v>111416000</v>
      </c>
      <c r="BRY146" s="3">
        <f t="shared" si="1116"/>
        <v>1068902820.8</v>
      </c>
      <c r="BSD146" s="3" t="str">
        <f t="shared" si="1117"/>
        <v/>
      </c>
      <c r="BSF146" s="6">
        <v>30406</v>
      </c>
      <c r="BSG146" s="1">
        <v>1.1771</v>
      </c>
      <c r="BSH146" s="1">
        <v>57912000</v>
      </c>
      <c r="BSI146" s="3">
        <f t="shared" si="1118"/>
        <v>68168215.200000003</v>
      </c>
      <c r="BSN146" s="3" t="str">
        <f t="shared" si="1119"/>
        <v/>
      </c>
      <c r="BSS146" s="3" t="str">
        <f t="shared" si="1120"/>
        <v/>
      </c>
      <c r="BSU146" s="6">
        <v>30406</v>
      </c>
      <c r="BSV146" s="1">
        <v>0.75449999999999995</v>
      </c>
      <c r="BSW146" s="1">
        <v>2691578400</v>
      </c>
      <c r="BSX146" s="3">
        <f t="shared" si="1121"/>
        <v>2030795902.8</v>
      </c>
    </row>
    <row r="147" spans="5:1020 1025:1870" x14ac:dyDescent="0.2">
      <c r="E147" s="3" t="str">
        <f t="shared" si="748"/>
        <v/>
      </c>
      <c r="J147" s="3" t="str">
        <f t="shared" si="749"/>
        <v/>
      </c>
      <c r="O147" s="3" t="str">
        <f t="shared" si="750"/>
        <v/>
      </c>
      <c r="T147" s="3" t="str">
        <f t="shared" si="751"/>
        <v/>
      </c>
      <c r="Y147" s="3" t="str">
        <f t="shared" si="752"/>
        <v/>
      </c>
      <c r="AD147" s="3" t="str">
        <f t="shared" si="753"/>
        <v/>
      </c>
      <c r="AI147" s="3" t="str">
        <f t="shared" si="754"/>
        <v/>
      </c>
      <c r="AN147" s="3" t="str">
        <f t="shared" si="755"/>
        <v/>
      </c>
      <c r="AS147" s="3" t="str">
        <f t="shared" si="756"/>
        <v/>
      </c>
      <c r="AX147" s="3" t="str">
        <f t="shared" si="757"/>
        <v/>
      </c>
      <c r="BC147" s="3" t="str">
        <f t="shared" si="758"/>
        <v/>
      </c>
      <c r="BH147" s="3" t="str">
        <f t="shared" si="759"/>
        <v/>
      </c>
      <c r="BM147" s="3" t="str">
        <f t="shared" si="760"/>
        <v/>
      </c>
      <c r="BR147" s="3" t="str">
        <f t="shared" si="761"/>
        <v/>
      </c>
      <c r="BW147" s="3" t="str">
        <f t="shared" si="762"/>
        <v/>
      </c>
      <c r="CB147" s="3" t="str">
        <f t="shared" si="763"/>
        <v/>
      </c>
      <c r="CG147" s="3" t="str">
        <f t="shared" si="764"/>
        <v/>
      </c>
      <c r="CL147" s="3" t="str">
        <f t="shared" si="765"/>
        <v/>
      </c>
      <c r="CQ147" s="3" t="str">
        <f t="shared" si="766"/>
        <v/>
      </c>
      <c r="CV147" s="3" t="str">
        <f t="shared" si="767"/>
        <v/>
      </c>
      <c r="DA147" s="3" t="str">
        <f t="shared" si="768"/>
        <v/>
      </c>
      <c r="DF147" s="3" t="str">
        <f t="shared" si="769"/>
        <v/>
      </c>
      <c r="DK147" s="3" t="str">
        <f t="shared" si="770"/>
        <v/>
      </c>
      <c r="DP147" s="3" t="str">
        <f t="shared" si="771"/>
        <v/>
      </c>
      <c r="DU147" s="3" t="str">
        <f t="shared" si="772"/>
        <v/>
      </c>
      <c r="DZ147" s="3" t="str">
        <f t="shared" si="773"/>
        <v/>
      </c>
      <c r="EE147" s="3" t="str">
        <f t="shared" si="774"/>
        <v/>
      </c>
      <c r="EJ147" s="3" t="str">
        <f t="shared" si="775"/>
        <v/>
      </c>
      <c r="EO147" s="3" t="str">
        <f t="shared" si="776"/>
        <v/>
      </c>
      <c r="ET147" s="3" t="str">
        <f t="shared" si="777"/>
        <v/>
      </c>
      <c r="EY147" s="3" t="str">
        <f t="shared" si="778"/>
        <v/>
      </c>
      <c r="FD147" s="3" t="str">
        <f t="shared" si="779"/>
        <v/>
      </c>
      <c r="FI147" s="3" t="str">
        <f t="shared" si="780"/>
        <v/>
      </c>
      <c r="FN147" s="3" t="str">
        <f t="shared" si="781"/>
        <v/>
      </c>
      <c r="FS147" s="3" t="str">
        <f t="shared" si="782"/>
        <v/>
      </c>
      <c r="FX147" s="3" t="str">
        <f t="shared" si="783"/>
        <v/>
      </c>
      <c r="GC147" s="3" t="str">
        <f t="shared" si="784"/>
        <v/>
      </c>
      <c r="GH147" s="3" t="str">
        <f t="shared" si="785"/>
        <v/>
      </c>
      <c r="GM147" s="3" t="str">
        <f t="shared" si="786"/>
        <v/>
      </c>
      <c r="GR147" s="3" t="str">
        <f t="shared" si="787"/>
        <v/>
      </c>
      <c r="GW147" s="3" t="str">
        <f t="shared" si="788"/>
        <v/>
      </c>
      <c r="HB147" s="3" t="str">
        <f t="shared" si="789"/>
        <v/>
      </c>
      <c r="HG147" s="3" t="str">
        <f t="shared" si="790"/>
        <v/>
      </c>
      <c r="HL147" s="3" t="str">
        <f t="shared" si="791"/>
        <v/>
      </c>
      <c r="HQ147" s="3" t="str">
        <f t="shared" si="792"/>
        <v/>
      </c>
      <c r="HV147" s="3" t="str">
        <f t="shared" si="793"/>
        <v/>
      </c>
      <c r="IA147" s="3" t="str">
        <f t="shared" si="794"/>
        <v/>
      </c>
      <c r="IF147" s="3" t="str">
        <f t="shared" si="795"/>
        <v/>
      </c>
      <c r="IK147" s="3" t="str">
        <f t="shared" si="796"/>
        <v/>
      </c>
      <c r="IP147" s="3" t="str">
        <f t="shared" si="797"/>
        <v/>
      </c>
      <c r="IU147" s="3" t="str">
        <f t="shared" si="798"/>
        <v/>
      </c>
      <c r="IZ147" s="3" t="str">
        <f t="shared" si="799"/>
        <v/>
      </c>
      <c r="JE147" s="3" t="str">
        <f t="shared" si="800"/>
        <v/>
      </c>
      <c r="JJ147" s="3" t="str">
        <f t="shared" si="801"/>
        <v/>
      </c>
      <c r="JO147" s="3" t="str">
        <f t="shared" si="802"/>
        <v/>
      </c>
      <c r="JT147" s="3" t="str">
        <f t="shared" si="803"/>
        <v/>
      </c>
      <c r="JY147" s="3" t="str">
        <f t="shared" si="804"/>
        <v/>
      </c>
      <c r="KD147" s="3" t="str">
        <f t="shared" si="805"/>
        <v/>
      </c>
      <c r="KI147" s="3" t="str">
        <f t="shared" si="806"/>
        <v/>
      </c>
      <c r="KN147" s="3" t="str">
        <f t="shared" si="807"/>
        <v/>
      </c>
      <c r="KS147" s="3" t="str">
        <f t="shared" si="808"/>
        <v/>
      </c>
      <c r="KX147" s="3" t="str">
        <f t="shared" si="809"/>
        <v/>
      </c>
      <c r="LC147" s="3" t="str">
        <f t="shared" si="810"/>
        <v/>
      </c>
      <c r="LH147" s="3" t="str">
        <f t="shared" si="811"/>
        <v/>
      </c>
      <c r="LM147" s="3" t="str">
        <f t="shared" si="812"/>
        <v/>
      </c>
      <c r="LR147" s="3" t="str">
        <f t="shared" si="813"/>
        <v/>
      </c>
      <c r="LW147" s="3" t="str">
        <f t="shared" si="814"/>
        <v/>
      </c>
      <c r="MB147" s="3" t="str">
        <f t="shared" si="815"/>
        <v/>
      </c>
      <c r="MG147" s="3" t="str">
        <f t="shared" si="816"/>
        <v/>
      </c>
      <c r="ML147" s="3" t="str">
        <f t="shared" si="817"/>
        <v/>
      </c>
      <c r="MQ147" s="3" t="str">
        <f t="shared" si="818"/>
        <v/>
      </c>
      <c r="MV147" s="3" t="str">
        <f t="shared" si="819"/>
        <v/>
      </c>
      <c r="NA147" s="3" t="str">
        <f t="shared" si="820"/>
        <v/>
      </c>
      <c r="NF147" s="3" t="str">
        <f t="shared" si="821"/>
        <v/>
      </c>
      <c r="NK147" s="3" t="str">
        <f t="shared" si="822"/>
        <v/>
      </c>
      <c r="NP147" s="3" t="str">
        <f t="shared" si="823"/>
        <v/>
      </c>
      <c r="NU147" s="3" t="str">
        <f t="shared" si="824"/>
        <v/>
      </c>
      <c r="NZ147" s="3" t="str">
        <f t="shared" si="825"/>
        <v/>
      </c>
      <c r="OE147" s="3" t="str">
        <f t="shared" si="826"/>
        <v/>
      </c>
      <c r="OJ147" s="3" t="str">
        <f t="shared" si="827"/>
        <v/>
      </c>
      <c r="OO147" s="3" t="str">
        <f t="shared" si="828"/>
        <v/>
      </c>
      <c r="OT147" s="3" t="str">
        <f t="shared" si="829"/>
        <v/>
      </c>
      <c r="OY147" s="3" t="str">
        <f t="shared" si="830"/>
        <v/>
      </c>
      <c r="PD147" s="3" t="str">
        <f t="shared" si="831"/>
        <v/>
      </c>
      <c r="PI147" s="3" t="str">
        <f t="shared" si="832"/>
        <v/>
      </c>
      <c r="PN147" s="3" t="str">
        <f t="shared" si="833"/>
        <v/>
      </c>
      <c r="PS147" s="3" t="str">
        <f t="shared" si="834"/>
        <v/>
      </c>
      <c r="PX147" s="3" t="str">
        <f t="shared" si="835"/>
        <v/>
      </c>
      <c r="QC147" s="3" t="str">
        <f t="shared" si="836"/>
        <v/>
      </c>
      <c r="QH147" s="3" t="str">
        <f t="shared" si="837"/>
        <v/>
      </c>
      <c r="QM147" s="3" t="str">
        <f t="shared" si="838"/>
        <v/>
      </c>
      <c r="QR147" s="3" t="str">
        <f t="shared" si="839"/>
        <v/>
      </c>
      <c r="QW147" s="3" t="str">
        <f t="shared" si="840"/>
        <v/>
      </c>
      <c r="RB147" s="3" t="str">
        <f t="shared" si="841"/>
        <v/>
      </c>
      <c r="RG147" s="3" t="str">
        <f t="shared" si="842"/>
        <v/>
      </c>
      <c r="RL147" s="3" t="str">
        <f t="shared" si="843"/>
        <v/>
      </c>
      <c r="RQ147" s="3" t="str">
        <f t="shared" si="844"/>
        <v/>
      </c>
      <c r="RV147" s="3" t="str">
        <f t="shared" si="845"/>
        <v/>
      </c>
      <c r="SA147" s="3" t="str">
        <f t="shared" si="846"/>
        <v/>
      </c>
      <c r="SF147" s="3" t="str">
        <f t="shared" si="847"/>
        <v/>
      </c>
      <c r="SK147" s="3" t="str">
        <f t="shared" si="848"/>
        <v/>
      </c>
      <c r="SP147" s="3" t="str">
        <f t="shared" si="849"/>
        <v/>
      </c>
      <c r="SU147" s="3" t="str">
        <f t="shared" si="850"/>
        <v/>
      </c>
      <c r="SZ147" s="3" t="str">
        <f t="shared" si="851"/>
        <v/>
      </c>
      <c r="TE147" s="3" t="str">
        <f t="shared" si="852"/>
        <v/>
      </c>
      <c r="TJ147" s="3" t="str">
        <f t="shared" si="853"/>
        <v/>
      </c>
      <c r="TO147" s="3" t="str">
        <f t="shared" si="854"/>
        <v/>
      </c>
      <c r="TT147" s="3" t="str">
        <f t="shared" si="855"/>
        <v/>
      </c>
      <c r="TY147" s="3" t="str">
        <f t="shared" si="856"/>
        <v/>
      </c>
      <c r="UD147" s="3" t="str">
        <f t="shared" si="857"/>
        <v/>
      </c>
      <c r="UI147" s="3" t="str">
        <f t="shared" si="858"/>
        <v/>
      </c>
      <c r="UN147" s="3" t="str">
        <f t="shared" si="859"/>
        <v/>
      </c>
      <c r="US147" s="3" t="str">
        <f t="shared" si="860"/>
        <v/>
      </c>
      <c r="UX147" s="3" t="str">
        <f t="shared" si="861"/>
        <v/>
      </c>
      <c r="VC147" s="3" t="str">
        <f t="shared" si="862"/>
        <v/>
      </c>
      <c r="VH147" s="3" t="str">
        <f t="shared" si="863"/>
        <v/>
      </c>
      <c r="VM147" s="3" t="str">
        <f t="shared" si="864"/>
        <v/>
      </c>
      <c r="VO147" s="6"/>
      <c r="VR147" s="3" t="str">
        <f t="shared" si="865"/>
        <v/>
      </c>
      <c r="VW147" s="3" t="str">
        <f t="shared" si="866"/>
        <v/>
      </c>
      <c r="WB147" s="3" t="str">
        <f t="shared" si="867"/>
        <v/>
      </c>
      <c r="WG147" s="3" t="str">
        <f t="shared" si="868"/>
        <v/>
      </c>
      <c r="WL147" s="3" t="str">
        <f t="shared" si="869"/>
        <v/>
      </c>
      <c r="WQ147" s="3" t="str">
        <f t="shared" si="870"/>
        <v/>
      </c>
      <c r="WV147" s="3" t="str">
        <f t="shared" si="871"/>
        <v/>
      </c>
      <c r="XA147" s="3" t="str">
        <f t="shared" si="872"/>
        <v/>
      </c>
      <c r="XF147" s="3" t="str">
        <f t="shared" si="873"/>
        <v/>
      </c>
      <c r="XK147" s="3" t="str">
        <f t="shared" si="874"/>
        <v/>
      </c>
      <c r="XP147" s="3" t="str">
        <f t="shared" si="875"/>
        <v/>
      </c>
      <c r="XU147" s="3" t="str">
        <f t="shared" si="876"/>
        <v/>
      </c>
      <c r="XZ147" s="3" t="str">
        <f t="shared" si="877"/>
        <v/>
      </c>
      <c r="YE147" s="3" t="str">
        <f t="shared" si="878"/>
        <v/>
      </c>
      <c r="YJ147" s="3" t="str">
        <f t="shared" si="879"/>
        <v/>
      </c>
      <c r="YO147" s="3" t="str">
        <f t="shared" si="880"/>
        <v/>
      </c>
      <c r="YT147" s="3" t="str">
        <f t="shared" si="881"/>
        <v/>
      </c>
      <c r="YY147" s="3" t="str">
        <f t="shared" si="882"/>
        <v/>
      </c>
      <c r="ZD147" s="3" t="str">
        <f t="shared" si="883"/>
        <v/>
      </c>
      <c r="ZI147" s="3" t="str">
        <f t="shared" si="884"/>
        <v/>
      </c>
      <c r="ZN147" s="3" t="str">
        <f t="shared" si="885"/>
        <v/>
      </c>
      <c r="ZS147" s="3" t="str">
        <f t="shared" si="886"/>
        <v/>
      </c>
      <c r="ZX147" s="3" t="str">
        <f t="shared" si="887"/>
        <v/>
      </c>
      <c r="AAC147" s="3" t="str">
        <f t="shared" si="888"/>
        <v/>
      </c>
      <c r="AAH147" s="3" t="str">
        <f t="shared" si="889"/>
        <v/>
      </c>
      <c r="AAM147" s="3" t="str">
        <f t="shared" si="890"/>
        <v/>
      </c>
      <c r="AAR147" s="3" t="str">
        <f t="shared" si="891"/>
        <v/>
      </c>
      <c r="AAW147" s="3" t="str">
        <f t="shared" si="892"/>
        <v/>
      </c>
      <c r="ABB147" s="3" t="str">
        <f t="shared" si="893"/>
        <v/>
      </c>
      <c r="ABG147" s="3" t="str">
        <f t="shared" si="894"/>
        <v/>
      </c>
      <c r="ABL147" s="3" t="str">
        <f t="shared" si="895"/>
        <v/>
      </c>
      <c r="ABQ147" s="3" t="str">
        <f t="shared" si="896"/>
        <v/>
      </c>
      <c r="ABV147" s="3" t="str">
        <f t="shared" si="897"/>
        <v/>
      </c>
      <c r="ACA147" s="3" t="str">
        <f t="shared" si="898"/>
        <v/>
      </c>
      <c r="ACF147" s="3" t="str">
        <f t="shared" si="899"/>
        <v/>
      </c>
      <c r="ACK147" s="3" t="str">
        <f t="shared" si="900"/>
        <v/>
      </c>
      <c r="ACP147" s="3" t="str">
        <f t="shared" si="901"/>
        <v/>
      </c>
      <c r="ACU147" s="3" t="str">
        <f t="shared" si="902"/>
        <v/>
      </c>
      <c r="ACZ147" s="3" t="str">
        <f t="shared" si="903"/>
        <v/>
      </c>
      <c r="ADE147" s="3" t="str">
        <f t="shared" si="904"/>
        <v/>
      </c>
      <c r="ADJ147" s="3" t="str">
        <f t="shared" si="905"/>
        <v/>
      </c>
      <c r="ADO147" s="3" t="str">
        <f t="shared" si="906"/>
        <v/>
      </c>
      <c r="ADT147" s="3" t="str">
        <f t="shared" si="907"/>
        <v/>
      </c>
      <c r="ADY147" s="3" t="str">
        <f t="shared" si="908"/>
        <v/>
      </c>
      <c r="AED147" s="3" t="str">
        <f t="shared" si="909"/>
        <v/>
      </c>
      <c r="AEI147" s="3" t="str">
        <f t="shared" si="910"/>
        <v/>
      </c>
      <c r="AEN147" s="3" t="str">
        <f t="shared" si="911"/>
        <v/>
      </c>
      <c r="AES147" s="3" t="str">
        <f t="shared" si="912"/>
        <v/>
      </c>
      <c r="AEX147" s="3" t="str">
        <f t="shared" si="913"/>
        <v/>
      </c>
      <c r="AFC147" s="3" t="str">
        <f t="shared" si="914"/>
        <v/>
      </c>
      <c r="AFH147" s="3" t="str">
        <f t="shared" si="915"/>
        <v/>
      </c>
      <c r="AFM147" s="3" t="str">
        <f t="shared" si="916"/>
        <v/>
      </c>
      <c r="AFR147" s="3" t="str">
        <f t="shared" si="917"/>
        <v/>
      </c>
      <c r="AFW147" s="3" t="str">
        <f t="shared" si="918"/>
        <v/>
      </c>
      <c r="AGB147" s="3" t="str">
        <f t="shared" si="919"/>
        <v/>
      </c>
      <c r="AGG147" s="3" t="str">
        <f t="shared" si="920"/>
        <v/>
      </c>
      <c r="AGL147" s="3" t="str">
        <f t="shared" si="921"/>
        <v/>
      </c>
      <c r="AGQ147" s="3" t="str">
        <f t="shared" si="922"/>
        <v/>
      </c>
      <c r="AGV147" s="3" t="str">
        <f t="shared" si="923"/>
        <v/>
      </c>
      <c r="AHA147" s="3" t="str">
        <f t="shared" si="924"/>
        <v/>
      </c>
      <c r="AHF147" s="3" t="str">
        <f t="shared" si="925"/>
        <v/>
      </c>
      <c r="AHK147" s="3" t="str">
        <f t="shared" si="926"/>
        <v/>
      </c>
      <c r="AHP147" s="3" t="str">
        <f t="shared" si="927"/>
        <v/>
      </c>
      <c r="AHU147" s="3" t="str">
        <f t="shared" si="928"/>
        <v/>
      </c>
      <c r="AHZ147" s="3" t="str">
        <f t="shared" si="929"/>
        <v/>
      </c>
      <c r="AIE147" s="3" t="str">
        <f t="shared" si="930"/>
        <v/>
      </c>
      <c r="AIJ147" s="3" t="str">
        <f t="shared" si="931"/>
        <v/>
      </c>
      <c r="AIO147" s="3" t="str">
        <f t="shared" si="932"/>
        <v/>
      </c>
      <c r="AIT147" s="3" t="str">
        <f t="shared" si="933"/>
        <v/>
      </c>
      <c r="AIY147" s="3" t="str">
        <f t="shared" si="934"/>
        <v/>
      </c>
      <c r="AJD147" s="3" t="str">
        <f t="shared" si="935"/>
        <v/>
      </c>
      <c r="AJI147" s="3" t="str">
        <f t="shared" si="936"/>
        <v/>
      </c>
      <c r="AJN147" s="3" t="str">
        <f t="shared" si="937"/>
        <v/>
      </c>
      <c r="AJS147" s="3" t="str">
        <f t="shared" si="938"/>
        <v/>
      </c>
      <c r="AJX147" s="3" t="str">
        <f t="shared" si="939"/>
        <v/>
      </c>
      <c r="AKC147" s="3" t="str">
        <f t="shared" si="940"/>
        <v/>
      </c>
      <c r="AKH147" s="3" t="str">
        <f t="shared" si="941"/>
        <v/>
      </c>
      <c r="AKM147" s="3" t="str">
        <f t="shared" si="942"/>
        <v/>
      </c>
      <c r="AKR147" s="3" t="str">
        <f t="shared" si="943"/>
        <v/>
      </c>
      <c r="AKW147" s="3" t="str">
        <f t="shared" si="944"/>
        <v/>
      </c>
      <c r="ALB147" s="3" t="str">
        <f t="shared" si="945"/>
        <v/>
      </c>
      <c r="ALG147" s="3" t="str">
        <f t="shared" si="946"/>
        <v/>
      </c>
      <c r="ALL147" s="3" t="str">
        <f t="shared" si="947"/>
        <v/>
      </c>
      <c r="ALQ147" s="3" t="str">
        <f t="shared" si="948"/>
        <v/>
      </c>
      <c r="ALV147" s="3" t="str">
        <f t="shared" si="949"/>
        <v/>
      </c>
      <c r="AMA147" s="3" t="str">
        <f t="shared" si="950"/>
        <v/>
      </c>
      <c r="AMF147" s="3" t="str">
        <f t="shared" si="951"/>
        <v/>
      </c>
      <c r="AMK147" s="3" t="str">
        <f t="shared" si="952"/>
        <v/>
      </c>
      <c r="AMP147" s="3" t="str">
        <f t="shared" si="953"/>
        <v/>
      </c>
      <c r="AMU147" s="3" t="str">
        <f t="shared" si="954"/>
        <v/>
      </c>
      <c r="AMZ147" s="3" t="str">
        <f t="shared" si="955"/>
        <v/>
      </c>
      <c r="ANE147" s="3" t="str">
        <f t="shared" si="956"/>
        <v/>
      </c>
      <c r="ANJ147" s="3" t="str">
        <f t="shared" si="957"/>
        <v/>
      </c>
      <c r="ANO147" s="3" t="str">
        <f t="shared" si="958"/>
        <v/>
      </c>
      <c r="ANT147" s="3" t="str">
        <f t="shared" si="959"/>
        <v/>
      </c>
      <c r="ANY147" s="3" t="str">
        <f t="shared" si="960"/>
        <v/>
      </c>
      <c r="AOD147" s="3" t="str">
        <f t="shared" si="961"/>
        <v/>
      </c>
      <c r="AOI147" s="3" t="str">
        <f t="shared" si="962"/>
        <v/>
      </c>
      <c r="AON147" s="3" t="str">
        <f t="shared" si="963"/>
        <v/>
      </c>
      <c r="AOS147" s="3" t="str">
        <f t="shared" si="964"/>
        <v/>
      </c>
      <c r="AOX147" s="3" t="str">
        <f t="shared" si="965"/>
        <v/>
      </c>
      <c r="APC147" s="3" t="str">
        <f t="shared" si="966"/>
        <v/>
      </c>
      <c r="APH147" s="3" t="str">
        <f t="shared" si="967"/>
        <v/>
      </c>
      <c r="APM147" s="3" t="str">
        <f t="shared" si="968"/>
        <v/>
      </c>
      <c r="APR147" s="3" t="str">
        <f t="shared" si="969"/>
        <v/>
      </c>
      <c r="APW147" s="3" t="str">
        <f t="shared" si="970"/>
        <v/>
      </c>
      <c r="AQB147" s="3" t="str">
        <f t="shared" si="971"/>
        <v/>
      </c>
      <c r="AQG147" s="3" t="str">
        <f t="shared" si="972"/>
        <v/>
      </c>
      <c r="AQL147" s="3" t="str">
        <f t="shared" si="973"/>
        <v/>
      </c>
      <c r="AQQ147" s="3" t="str">
        <f t="shared" si="974"/>
        <v/>
      </c>
      <c r="AQV147" s="3" t="str">
        <f t="shared" si="975"/>
        <v/>
      </c>
      <c r="ARA147" s="3" t="str">
        <f t="shared" si="976"/>
        <v/>
      </c>
      <c r="ARF147" s="3" t="str">
        <f t="shared" si="977"/>
        <v/>
      </c>
      <c r="ARK147" s="3" t="str">
        <f t="shared" si="978"/>
        <v/>
      </c>
      <c r="ARP147" s="3" t="str">
        <f t="shared" si="979"/>
        <v/>
      </c>
      <c r="ARU147" s="3" t="str">
        <f t="shared" si="980"/>
        <v/>
      </c>
      <c r="ARZ147" s="3" t="str">
        <f t="shared" si="981"/>
        <v/>
      </c>
      <c r="ASE147" s="3" t="str">
        <f t="shared" si="982"/>
        <v/>
      </c>
      <c r="ASJ147" s="3" t="str">
        <f t="shared" si="983"/>
        <v/>
      </c>
      <c r="ASO147" s="3" t="str">
        <f t="shared" si="984"/>
        <v/>
      </c>
      <c r="AST147" s="3" t="str">
        <f t="shared" si="985"/>
        <v/>
      </c>
      <c r="ASY147" s="3" t="str">
        <f t="shared" si="986"/>
        <v/>
      </c>
      <c r="ATD147" s="3" t="str">
        <f t="shared" si="987"/>
        <v/>
      </c>
      <c r="ATI147" s="3" t="str">
        <f t="shared" si="988"/>
        <v/>
      </c>
      <c r="ATN147" s="3" t="str">
        <f t="shared" si="989"/>
        <v/>
      </c>
      <c r="ATS147" s="3" t="str">
        <f t="shared" si="990"/>
        <v/>
      </c>
      <c r="ATX147" s="3" t="str">
        <f t="shared" si="991"/>
        <v/>
      </c>
      <c r="ATZ147" s="6">
        <v>30316</v>
      </c>
      <c r="AUA147" s="1">
        <v>2.125</v>
      </c>
      <c r="AUB147" s="1">
        <v>219600</v>
      </c>
      <c r="AUC147" s="3">
        <f t="shared" si="992"/>
        <v>466650</v>
      </c>
      <c r="AUH147" s="3" t="str">
        <f t="shared" si="993"/>
        <v/>
      </c>
      <c r="AUM147" s="3" t="str">
        <f t="shared" si="994"/>
        <v/>
      </c>
      <c r="AUR147" s="3" t="str">
        <f t="shared" si="995"/>
        <v/>
      </c>
      <c r="AUW147" s="3" t="str">
        <f t="shared" si="996"/>
        <v/>
      </c>
      <c r="AVB147" s="3" t="str">
        <f t="shared" si="997"/>
        <v/>
      </c>
      <c r="AVG147" s="3" t="str">
        <f t="shared" si="998"/>
        <v/>
      </c>
      <c r="AVL147" s="3" t="str">
        <f t="shared" si="999"/>
        <v/>
      </c>
      <c r="AVQ147" s="3" t="str">
        <f t="shared" si="1000"/>
        <v/>
      </c>
      <c r="AVV147" s="3" t="str">
        <f t="shared" si="1001"/>
        <v/>
      </c>
      <c r="AWA147" s="3" t="str">
        <f t="shared" si="1002"/>
        <v/>
      </c>
      <c r="AWF147" s="3" t="str">
        <f t="shared" si="1003"/>
        <v/>
      </c>
      <c r="AWK147" s="3" t="str">
        <f t="shared" si="1004"/>
        <v/>
      </c>
      <c r="AWP147" s="3" t="str">
        <f t="shared" si="1005"/>
        <v/>
      </c>
      <c r="AWU147" s="3" t="str">
        <f t="shared" si="1006"/>
        <v/>
      </c>
      <c r="AWZ147" s="3" t="str">
        <f t="shared" si="1007"/>
        <v/>
      </c>
      <c r="AXE147" s="3" t="str">
        <f t="shared" si="1008"/>
        <v/>
      </c>
      <c r="AXJ147" s="3" t="str">
        <f t="shared" si="1009"/>
        <v/>
      </c>
      <c r="AXO147" s="3" t="str">
        <f t="shared" si="1010"/>
        <v/>
      </c>
      <c r="AXT147" s="3" t="str">
        <f t="shared" si="1011"/>
        <v/>
      </c>
      <c r="AXY147" s="3" t="str">
        <f t="shared" si="1012"/>
        <v/>
      </c>
      <c r="AYD147" s="3" t="str">
        <f t="shared" si="1013"/>
        <v/>
      </c>
      <c r="AYI147" s="3" t="str">
        <f t="shared" si="1014"/>
        <v/>
      </c>
      <c r="AYN147" s="3" t="str">
        <f t="shared" si="1015"/>
        <v/>
      </c>
      <c r="AYP147" s="6"/>
      <c r="AYS147" s="3" t="str">
        <f t="shared" si="1016"/>
        <v/>
      </c>
      <c r="AYX147" s="3" t="str">
        <f t="shared" si="1017"/>
        <v/>
      </c>
      <c r="AZC147" s="3" t="str">
        <f t="shared" si="1018"/>
        <v/>
      </c>
      <c r="AZH147" s="3" t="str">
        <f t="shared" si="1019"/>
        <v/>
      </c>
      <c r="AZM147" s="3" t="str">
        <f t="shared" si="1020"/>
        <v/>
      </c>
      <c r="AZR147" s="3" t="str">
        <f t="shared" si="1021"/>
        <v/>
      </c>
      <c r="AZW147" s="3" t="str">
        <f t="shared" si="1022"/>
        <v/>
      </c>
      <c r="BAB147" s="3" t="str">
        <f t="shared" si="1023"/>
        <v/>
      </c>
      <c r="BAG147" s="3" t="str">
        <f t="shared" si="1024"/>
        <v/>
      </c>
      <c r="BAL147" s="3" t="str">
        <f t="shared" si="1025"/>
        <v/>
      </c>
      <c r="BAQ147" s="3" t="str">
        <f t="shared" si="1026"/>
        <v/>
      </c>
      <c r="BAV147" s="3" t="str">
        <f t="shared" si="1027"/>
        <v/>
      </c>
      <c r="BBA147" s="3" t="str">
        <f t="shared" si="1028"/>
        <v/>
      </c>
      <c r="BBF147" s="3" t="str">
        <f t="shared" si="1029"/>
        <v/>
      </c>
      <c r="BBK147" s="3" t="str">
        <f t="shared" si="1030"/>
        <v/>
      </c>
      <c r="BBP147" s="3" t="str">
        <f t="shared" si="1031"/>
        <v/>
      </c>
      <c r="BBU147" s="3" t="str">
        <f t="shared" si="1032"/>
        <v/>
      </c>
      <c r="BBZ147" s="3" t="str">
        <f t="shared" si="1033"/>
        <v/>
      </c>
      <c r="BCE147" s="3" t="str">
        <f t="shared" si="1034"/>
        <v/>
      </c>
      <c r="BCJ147" s="3" t="str">
        <f t="shared" si="1035"/>
        <v/>
      </c>
      <c r="BCO147" s="3" t="str">
        <f t="shared" si="1036"/>
        <v/>
      </c>
      <c r="BCT147" s="3" t="str">
        <f t="shared" si="1037"/>
        <v/>
      </c>
      <c r="BCY147" s="3" t="str">
        <f t="shared" si="1038"/>
        <v/>
      </c>
      <c r="BDD147" s="3" t="str">
        <f t="shared" si="1039"/>
        <v/>
      </c>
      <c r="BDI147" s="3" t="str">
        <f t="shared" si="1040"/>
        <v/>
      </c>
      <c r="BDN147" s="3" t="str">
        <f t="shared" si="1041"/>
        <v/>
      </c>
      <c r="BDS147" s="3" t="str">
        <f t="shared" si="1042"/>
        <v/>
      </c>
      <c r="BDX147" s="3" t="str">
        <f t="shared" si="1043"/>
        <v/>
      </c>
      <c r="BEC147" s="3" t="str">
        <f t="shared" si="1044"/>
        <v/>
      </c>
      <c r="BEH147" s="3" t="str">
        <f t="shared" si="1045"/>
        <v/>
      </c>
      <c r="BEM147" s="3" t="str">
        <f t="shared" si="1046"/>
        <v/>
      </c>
      <c r="BER147" s="3" t="str">
        <f t="shared" si="1047"/>
        <v/>
      </c>
      <c r="BEW147" s="3" t="str">
        <f t="shared" si="1048"/>
        <v/>
      </c>
      <c r="BFB147" s="3" t="str">
        <f t="shared" si="1049"/>
        <v/>
      </c>
      <c r="BFG147" s="3" t="str">
        <f t="shared" si="1050"/>
        <v/>
      </c>
      <c r="BFL147" s="3" t="str">
        <f t="shared" si="1051"/>
        <v/>
      </c>
      <c r="BFQ147" s="3" t="str">
        <f t="shared" si="1052"/>
        <v/>
      </c>
      <c r="BFV147" s="3" t="str">
        <f t="shared" si="1053"/>
        <v/>
      </c>
      <c r="BGA147" s="3" t="str">
        <f t="shared" si="1054"/>
        <v/>
      </c>
      <c r="BGF147" s="3" t="str">
        <f t="shared" si="1055"/>
        <v/>
      </c>
      <c r="BGK147" s="3" t="str">
        <f t="shared" si="1056"/>
        <v/>
      </c>
      <c r="BGM147" s="6"/>
      <c r="BGP147" s="3" t="str">
        <f t="shared" si="1057"/>
        <v/>
      </c>
      <c r="BGR147" s="6"/>
      <c r="BGU147" s="3" t="str">
        <f t="shared" si="1058"/>
        <v/>
      </c>
      <c r="BGZ147" s="3" t="str">
        <f t="shared" si="1059"/>
        <v/>
      </c>
      <c r="BHE147" s="3" t="str">
        <f t="shared" si="1060"/>
        <v/>
      </c>
      <c r="BHJ147" s="3" t="str">
        <f t="shared" si="1061"/>
        <v/>
      </c>
      <c r="BHO147" s="3" t="str">
        <f t="shared" si="1062"/>
        <v/>
      </c>
      <c r="BHQ147" s="6">
        <v>30316</v>
      </c>
      <c r="BHR147" s="1">
        <v>1.6358000000000001</v>
      </c>
      <c r="BHS147" s="1">
        <v>28796800</v>
      </c>
      <c r="BHT147" s="3">
        <f t="shared" si="1063"/>
        <v>47105805.440000005</v>
      </c>
      <c r="BHY147" s="3" t="str">
        <f t="shared" si="1064"/>
        <v/>
      </c>
      <c r="BID147" s="3" t="str">
        <f t="shared" si="1065"/>
        <v/>
      </c>
      <c r="BII147" s="3" t="str">
        <f t="shared" si="1066"/>
        <v/>
      </c>
      <c r="BIN147" s="3" t="str">
        <f t="shared" si="1067"/>
        <v/>
      </c>
      <c r="BIP147" s="6">
        <v>30316</v>
      </c>
      <c r="BIQ147" s="1">
        <v>0.15049999999999999</v>
      </c>
      <c r="BIR147" s="1">
        <v>163182600</v>
      </c>
      <c r="BIS147" s="3">
        <f t="shared" si="1068"/>
        <v>24558981.300000001</v>
      </c>
      <c r="BIX147" s="3" t="str">
        <f t="shared" si="1069"/>
        <v/>
      </c>
      <c r="BJC147" s="3" t="str">
        <f t="shared" si="1070"/>
        <v/>
      </c>
      <c r="BJH147" s="3" t="str">
        <f t="shared" si="1071"/>
        <v/>
      </c>
      <c r="BJM147" s="3" t="str">
        <f t="shared" si="1072"/>
        <v/>
      </c>
      <c r="BJR147" s="3" t="str">
        <f t="shared" si="1073"/>
        <v/>
      </c>
      <c r="BJT147" s="6">
        <v>30316</v>
      </c>
      <c r="BJU147" s="1">
        <v>6.2812999999999999</v>
      </c>
      <c r="BJV147" s="1">
        <v>32284400</v>
      </c>
      <c r="BJW147" s="3">
        <f t="shared" si="1074"/>
        <v>202788001.72</v>
      </c>
      <c r="BKB147" s="3" t="str">
        <f t="shared" si="1075"/>
        <v/>
      </c>
      <c r="BKG147" s="3" t="str">
        <f t="shared" si="1076"/>
        <v/>
      </c>
      <c r="BKL147" s="3" t="str">
        <f t="shared" si="1077"/>
        <v/>
      </c>
      <c r="BKQ147" s="3" t="str">
        <f t="shared" si="1078"/>
        <v/>
      </c>
      <c r="BKV147" s="3" t="str">
        <f t="shared" si="1079"/>
        <v/>
      </c>
      <c r="BKX147" s="6">
        <v>30316</v>
      </c>
      <c r="BKY147" s="1">
        <v>3.0939999999999999</v>
      </c>
      <c r="BKZ147" s="1">
        <v>72444000</v>
      </c>
      <c r="BLA147" s="3">
        <f t="shared" si="1080"/>
        <v>224141736</v>
      </c>
      <c r="BLC147" s="6"/>
      <c r="BLF147" s="3" t="str">
        <f t="shared" si="1081"/>
        <v/>
      </c>
      <c r="BLK147" s="3" t="str">
        <f t="shared" si="1082"/>
        <v/>
      </c>
      <c r="BLP147" s="3" t="str">
        <f t="shared" si="1083"/>
        <v/>
      </c>
      <c r="BLU147" s="3" t="str">
        <f t="shared" si="1084"/>
        <v/>
      </c>
      <c r="BLZ147" s="3" t="str">
        <f t="shared" si="1085"/>
        <v/>
      </c>
      <c r="BME147" s="3" t="str">
        <f t="shared" si="1086"/>
        <v/>
      </c>
      <c r="BMJ147" s="3" t="str">
        <f t="shared" si="1087"/>
        <v/>
      </c>
      <c r="BMO147" s="3" t="str">
        <f t="shared" si="1088"/>
        <v/>
      </c>
      <c r="BMQ147" s="6"/>
      <c r="BMT147" s="3" t="str">
        <f t="shared" si="1089"/>
        <v/>
      </c>
      <c r="BMY147" s="3" t="str">
        <f t="shared" si="1090"/>
        <v/>
      </c>
      <c r="BND147" s="3" t="str">
        <f t="shared" si="1091"/>
        <v/>
      </c>
      <c r="BNF147" s="6">
        <v>30316</v>
      </c>
      <c r="BNG147" s="1">
        <v>14.0625</v>
      </c>
      <c r="BNH147" s="1">
        <v>30009200</v>
      </c>
      <c r="BNI147" s="3">
        <f t="shared" si="1092"/>
        <v>422004375</v>
      </c>
      <c r="BNN147" s="3" t="str">
        <f t="shared" si="1093"/>
        <v/>
      </c>
      <c r="BNS147" s="3" t="str">
        <f t="shared" si="1094"/>
        <v/>
      </c>
      <c r="BNX147" s="3" t="str">
        <f t="shared" si="1095"/>
        <v/>
      </c>
      <c r="BOC147" s="3" t="str">
        <f t="shared" si="1096"/>
        <v/>
      </c>
      <c r="BOH147" s="3" t="str">
        <f t="shared" si="1097"/>
        <v/>
      </c>
      <c r="BOJ147" s="6">
        <v>30316</v>
      </c>
      <c r="BOK147" s="1">
        <v>1.6165</v>
      </c>
      <c r="BOL147" s="1">
        <v>281382400</v>
      </c>
      <c r="BOM147" s="3">
        <f t="shared" si="1098"/>
        <v>454854649.60000002</v>
      </c>
      <c r="BOR147" s="3" t="str">
        <f t="shared" si="1099"/>
        <v/>
      </c>
      <c r="BOW147" s="3" t="str">
        <f t="shared" si="1100"/>
        <v/>
      </c>
      <c r="BPB147" s="3" t="str">
        <f t="shared" si="1101"/>
        <v/>
      </c>
      <c r="BPG147" s="3" t="str">
        <f t="shared" si="1102"/>
        <v/>
      </c>
      <c r="BPL147" s="3" t="str">
        <f t="shared" si="1103"/>
        <v/>
      </c>
      <c r="BPQ147" s="3" t="str">
        <f t="shared" si="1104"/>
        <v/>
      </c>
      <c r="BPS147" s="6"/>
      <c r="BPV147" s="3" t="str">
        <f t="shared" si="1105"/>
        <v/>
      </c>
      <c r="BQA147" s="3" t="str">
        <f t="shared" si="1106"/>
        <v/>
      </c>
      <c r="BQF147" s="3" t="str">
        <f t="shared" si="1107"/>
        <v/>
      </c>
      <c r="BQK147" s="3" t="str">
        <f t="shared" si="1108"/>
        <v/>
      </c>
      <c r="BQP147" s="3" t="str">
        <f t="shared" si="1109"/>
        <v/>
      </c>
      <c r="BQU147" s="3" t="str">
        <f t="shared" si="1110"/>
        <v/>
      </c>
      <c r="BQZ147" s="3" t="str">
        <f t="shared" si="1111"/>
        <v/>
      </c>
      <c r="BRE147" s="3" t="str">
        <f t="shared" si="1112"/>
        <v/>
      </c>
      <c r="BRJ147" s="3" t="str">
        <f t="shared" si="1113"/>
        <v/>
      </c>
      <c r="BRL147" s="6">
        <v>30316</v>
      </c>
      <c r="BRM147" s="1">
        <v>0.40360000000000001</v>
      </c>
      <c r="BRN147" s="1">
        <v>2155920000</v>
      </c>
      <c r="BRO147" s="3">
        <f t="shared" si="1114"/>
        <v>870129312</v>
      </c>
      <c r="BRT147" s="3" t="str">
        <f t="shared" si="1115"/>
        <v/>
      </c>
      <c r="BRV147" s="6">
        <v>30316</v>
      </c>
      <c r="BRW147" s="1">
        <v>8</v>
      </c>
      <c r="BRX147" s="1">
        <v>92439600</v>
      </c>
      <c r="BRY147" s="3">
        <f t="shared" si="1116"/>
        <v>739516800</v>
      </c>
      <c r="BSD147" s="3" t="str">
        <f t="shared" si="1117"/>
        <v/>
      </c>
      <c r="BSF147" s="6">
        <v>30316</v>
      </c>
      <c r="BSG147" s="1">
        <v>1.026</v>
      </c>
      <c r="BSH147" s="1">
        <v>49156800</v>
      </c>
      <c r="BSI147" s="3">
        <f t="shared" si="1118"/>
        <v>50434876.800000004</v>
      </c>
      <c r="BSN147" s="3" t="str">
        <f t="shared" si="1119"/>
        <v/>
      </c>
      <c r="BSS147" s="3" t="str">
        <f t="shared" si="1120"/>
        <v/>
      </c>
      <c r="BSU147" s="6">
        <v>30316</v>
      </c>
      <c r="BSV147" s="1">
        <v>0.53349999999999997</v>
      </c>
      <c r="BSW147" s="1">
        <v>2414451200</v>
      </c>
      <c r="BSX147" s="3">
        <f t="shared" si="1121"/>
        <v>1288109715.2</v>
      </c>
    </row>
    <row r="148" spans="5:1020 1025:1870" x14ac:dyDescent="0.2">
      <c r="E148" s="3" t="str">
        <f t="shared" si="748"/>
        <v/>
      </c>
      <c r="J148" s="3" t="str">
        <f t="shared" si="749"/>
        <v/>
      </c>
      <c r="O148" s="3" t="str">
        <f t="shared" si="750"/>
        <v/>
      </c>
      <c r="T148" s="3" t="str">
        <f t="shared" si="751"/>
        <v/>
      </c>
      <c r="Y148" s="3" t="str">
        <f t="shared" si="752"/>
        <v/>
      </c>
      <c r="AD148" s="3" t="str">
        <f t="shared" si="753"/>
        <v/>
      </c>
      <c r="AI148" s="3" t="str">
        <f t="shared" si="754"/>
        <v/>
      </c>
      <c r="AN148" s="3" t="str">
        <f t="shared" si="755"/>
        <v/>
      </c>
      <c r="AS148" s="3" t="str">
        <f t="shared" si="756"/>
        <v/>
      </c>
      <c r="AX148" s="3" t="str">
        <f t="shared" si="757"/>
        <v/>
      </c>
      <c r="BC148" s="3" t="str">
        <f t="shared" si="758"/>
        <v/>
      </c>
      <c r="BH148" s="3" t="str">
        <f t="shared" si="759"/>
        <v/>
      </c>
      <c r="BM148" s="3" t="str">
        <f t="shared" si="760"/>
        <v/>
      </c>
      <c r="BR148" s="3" t="str">
        <f t="shared" si="761"/>
        <v/>
      </c>
      <c r="BW148" s="3" t="str">
        <f t="shared" si="762"/>
        <v/>
      </c>
      <c r="CB148" s="3" t="str">
        <f t="shared" si="763"/>
        <v/>
      </c>
      <c r="CG148" s="3" t="str">
        <f t="shared" si="764"/>
        <v/>
      </c>
      <c r="CL148" s="3" t="str">
        <f t="shared" si="765"/>
        <v/>
      </c>
      <c r="CQ148" s="3" t="str">
        <f t="shared" si="766"/>
        <v/>
      </c>
      <c r="CV148" s="3" t="str">
        <f t="shared" si="767"/>
        <v/>
      </c>
      <c r="DA148" s="3" t="str">
        <f t="shared" si="768"/>
        <v/>
      </c>
      <c r="DF148" s="3" t="str">
        <f t="shared" si="769"/>
        <v/>
      </c>
      <c r="DK148" s="3" t="str">
        <f t="shared" si="770"/>
        <v/>
      </c>
      <c r="DP148" s="3" t="str">
        <f t="shared" si="771"/>
        <v/>
      </c>
      <c r="DU148" s="3" t="str">
        <f t="shared" si="772"/>
        <v/>
      </c>
      <c r="DZ148" s="3" t="str">
        <f t="shared" si="773"/>
        <v/>
      </c>
      <c r="EE148" s="3" t="str">
        <f t="shared" si="774"/>
        <v/>
      </c>
      <c r="EJ148" s="3" t="str">
        <f t="shared" si="775"/>
        <v/>
      </c>
      <c r="EO148" s="3" t="str">
        <f t="shared" si="776"/>
        <v/>
      </c>
      <c r="ET148" s="3" t="str">
        <f t="shared" si="777"/>
        <v/>
      </c>
      <c r="EY148" s="3" t="str">
        <f t="shared" si="778"/>
        <v/>
      </c>
      <c r="FD148" s="3" t="str">
        <f t="shared" si="779"/>
        <v/>
      </c>
      <c r="FI148" s="3" t="str">
        <f t="shared" si="780"/>
        <v/>
      </c>
      <c r="FN148" s="3" t="str">
        <f t="shared" si="781"/>
        <v/>
      </c>
      <c r="FS148" s="3" t="str">
        <f t="shared" si="782"/>
        <v/>
      </c>
      <c r="FX148" s="3" t="str">
        <f t="shared" si="783"/>
        <v/>
      </c>
      <c r="GC148" s="3" t="str">
        <f t="shared" si="784"/>
        <v/>
      </c>
      <c r="GH148" s="3" t="str">
        <f t="shared" si="785"/>
        <v/>
      </c>
      <c r="GM148" s="3" t="str">
        <f t="shared" si="786"/>
        <v/>
      </c>
      <c r="GR148" s="3" t="str">
        <f t="shared" si="787"/>
        <v/>
      </c>
      <c r="GW148" s="3" t="str">
        <f t="shared" si="788"/>
        <v/>
      </c>
      <c r="HB148" s="3" t="str">
        <f t="shared" si="789"/>
        <v/>
      </c>
      <c r="HG148" s="3" t="str">
        <f t="shared" si="790"/>
        <v/>
      </c>
      <c r="HL148" s="3" t="str">
        <f t="shared" si="791"/>
        <v/>
      </c>
      <c r="HQ148" s="3" t="str">
        <f t="shared" si="792"/>
        <v/>
      </c>
      <c r="HV148" s="3" t="str">
        <f t="shared" si="793"/>
        <v/>
      </c>
      <c r="IA148" s="3" t="str">
        <f t="shared" si="794"/>
        <v/>
      </c>
      <c r="IF148" s="3" t="str">
        <f t="shared" si="795"/>
        <v/>
      </c>
      <c r="IK148" s="3" t="str">
        <f t="shared" si="796"/>
        <v/>
      </c>
      <c r="IP148" s="3" t="str">
        <f t="shared" si="797"/>
        <v/>
      </c>
      <c r="IU148" s="3" t="str">
        <f t="shared" si="798"/>
        <v/>
      </c>
      <c r="IZ148" s="3" t="str">
        <f t="shared" si="799"/>
        <v/>
      </c>
      <c r="JE148" s="3" t="str">
        <f t="shared" si="800"/>
        <v/>
      </c>
      <c r="JJ148" s="3" t="str">
        <f t="shared" si="801"/>
        <v/>
      </c>
      <c r="JO148" s="3" t="str">
        <f t="shared" si="802"/>
        <v/>
      </c>
      <c r="JT148" s="3" t="str">
        <f t="shared" si="803"/>
        <v/>
      </c>
      <c r="JY148" s="3" t="str">
        <f t="shared" si="804"/>
        <v/>
      </c>
      <c r="KD148" s="3" t="str">
        <f t="shared" si="805"/>
        <v/>
      </c>
      <c r="KI148" s="3" t="str">
        <f t="shared" si="806"/>
        <v/>
      </c>
      <c r="KN148" s="3" t="str">
        <f t="shared" si="807"/>
        <v/>
      </c>
      <c r="KS148" s="3" t="str">
        <f t="shared" si="808"/>
        <v/>
      </c>
      <c r="KX148" s="3" t="str">
        <f t="shared" si="809"/>
        <v/>
      </c>
      <c r="LC148" s="3" t="str">
        <f t="shared" si="810"/>
        <v/>
      </c>
      <c r="LH148" s="3" t="str">
        <f t="shared" si="811"/>
        <v/>
      </c>
      <c r="LM148" s="3" t="str">
        <f t="shared" si="812"/>
        <v/>
      </c>
      <c r="LR148" s="3" t="str">
        <f t="shared" si="813"/>
        <v/>
      </c>
      <c r="LW148" s="3" t="str">
        <f t="shared" si="814"/>
        <v/>
      </c>
      <c r="MB148" s="3" t="str">
        <f t="shared" si="815"/>
        <v/>
      </c>
      <c r="MG148" s="3" t="str">
        <f t="shared" si="816"/>
        <v/>
      </c>
      <c r="ML148" s="3" t="str">
        <f t="shared" si="817"/>
        <v/>
      </c>
      <c r="MQ148" s="3" t="str">
        <f t="shared" si="818"/>
        <v/>
      </c>
      <c r="MV148" s="3" t="str">
        <f t="shared" si="819"/>
        <v/>
      </c>
      <c r="NA148" s="3" t="str">
        <f t="shared" si="820"/>
        <v/>
      </c>
      <c r="NF148" s="3" t="str">
        <f t="shared" si="821"/>
        <v/>
      </c>
      <c r="NK148" s="3" t="str">
        <f t="shared" si="822"/>
        <v/>
      </c>
      <c r="NP148" s="3" t="str">
        <f t="shared" si="823"/>
        <v/>
      </c>
      <c r="NU148" s="3" t="str">
        <f t="shared" si="824"/>
        <v/>
      </c>
      <c r="NZ148" s="3" t="str">
        <f t="shared" si="825"/>
        <v/>
      </c>
      <c r="OE148" s="3" t="str">
        <f t="shared" si="826"/>
        <v/>
      </c>
      <c r="OJ148" s="3" t="str">
        <f t="shared" si="827"/>
        <v/>
      </c>
      <c r="OO148" s="3" t="str">
        <f t="shared" si="828"/>
        <v/>
      </c>
      <c r="OT148" s="3" t="str">
        <f t="shared" si="829"/>
        <v/>
      </c>
      <c r="OY148" s="3" t="str">
        <f t="shared" si="830"/>
        <v/>
      </c>
      <c r="PD148" s="3" t="str">
        <f t="shared" si="831"/>
        <v/>
      </c>
      <c r="PI148" s="3" t="str">
        <f t="shared" si="832"/>
        <v/>
      </c>
      <c r="PN148" s="3" t="str">
        <f t="shared" si="833"/>
        <v/>
      </c>
      <c r="PS148" s="3" t="str">
        <f t="shared" si="834"/>
        <v/>
      </c>
      <c r="PX148" s="3" t="str">
        <f t="shared" si="835"/>
        <v/>
      </c>
      <c r="QC148" s="3" t="str">
        <f t="shared" si="836"/>
        <v/>
      </c>
      <c r="QH148" s="3" t="str">
        <f t="shared" si="837"/>
        <v/>
      </c>
      <c r="QM148" s="3" t="str">
        <f t="shared" si="838"/>
        <v/>
      </c>
      <c r="QR148" s="3" t="str">
        <f t="shared" si="839"/>
        <v/>
      </c>
      <c r="QW148" s="3" t="str">
        <f t="shared" si="840"/>
        <v/>
      </c>
      <c r="RB148" s="3" t="str">
        <f t="shared" si="841"/>
        <v/>
      </c>
      <c r="RG148" s="3" t="str">
        <f t="shared" si="842"/>
        <v/>
      </c>
      <c r="RL148" s="3" t="str">
        <f t="shared" si="843"/>
        <v/>
      </c>
      <c r="RQ148" s="3" t="str">
        <f t="shared" si="844"/>
        <v/>
      </c>
      <c r="RV148" s="3" t="str">
        <f t="shared" si="845"/>
        <v/>
      </c>
      <c r="SA148" s="3" t="str">
        <f t="shared" si="846"/>
        <v/>
      </c>
      <c r="SF148" s="3" t="str">
        <f t="shared" si="847"/>
        <v/>
      </c>
      <c r="SK148" s="3" t="str">
        <f t="shared" si="848"/>
        <v/>
      </c>
      <c r="SP148" s="3" t="str">
        <f t="shared" si="849"/>
        <v/>
      </c>
      <c r="SU148" s="3" t="str">
        <f t="shared" si="850"/>
        <v/>
      </c>
      <c r="SZ148" s="3" t="str">
        <f t="shared" si="851"/>
        <v/>
      </c>
      <c r="TE148" s="3" t="str">
        <f t="shared" si="852"/>
        <v/>
      </c>
      <c r="TJ148" s="3" t="str">
        <f t="shared" si="853"/>
        <v/>
      </c>
      <c r="TO148" s="3" t="str">
        <f t="shared" si="854"/>
        <v/>
      </c>
      <c r="TT148" s="3" t="str">
        <f t="shared" si="855"/>
        <v/>
      </c>
      <c r="TY148" s="3" t="str">
        <f t="shared" si="856"/>
        <v/>
      </c>
      <c r="UD148" s="3" t="str">
        <f t="shared" si="857"/>
        <v/>
      </c>
      <c r="UI148" s="3" t="str">
        <f t="shared" si="858"/>
        <v/>
      </c>
      <c r="UN148" s="3" t="str">
        <f t="shared" si="859"/>
        <v/>
      </c>
      <c r="US148" s="3" t="str">
        <f t="shared" si="860"/>
        <v/>
      </c>
      <c r="UX148" s="3" t="str">
        <f t="shared" si="861"/>
        <v/>
      </c>
      <c r="VC148" s="3" t="str">
        <f t="shared" si="862"/>
        <v/>
      </c>
      <c r="VH148" s="3" t="str">
        <f t="shared" si="863"/>
        <v/>
      </c>
      <c r="VM148" s="3" t="str">
        <f t="shared" si="864"/>
        <v/>
      </c>
      <c r="VO148" s="6"/>
      <c r="VR148" s="3" t="str">
        <f t="shared" si="865"/>
        <v/>
      </c>
      <c r="VW148" s="3" t="str">
        <f t="shared" si="866"/>
        <v/>
      </c>
      <c r="WB148" s="3" t="str">
        <f t="shared" si="867"/>
        <v/>
      </c>
      <c r="WG148" s="3" t="str">
        <f t="shared" si="868"/>
        <v/>
      </c>
      <c r="WL148" s="3" t="str">
        <f t="shared" si="869"/>
        <v/>
      </c>
      <c r="WQ148" s="3" t="str">
        <f t="shared" si="870"/>
        <v/>
      </c>
      <c r="WV148" s="3" t="str">
        <f t="shared" si="871"/>
        <v/>
      </c>
      <c r="XA148" s="3" t="str">
        <f t="shared" si="872"/>
        <v/>
      </c>
      <c r="XF148" s="3" t="str">
        <f t="shared" si="873"/>
        <v/>
      </c>
      <c r="XK148" s="3" t="str">
        <f t="shared" si="874"/>
        <v/>
      </c>
      <c r="XP148" s="3" t="str">
        <f t="shared" si="875"/>
        <v/>
      </c>
      <c r="XU148" s="3" t="str">
        <f t="shared" si="876"/>
        <v/>
      </c>
      <c r="XZ148" s="3" t="str">
        <f t="shared" si="877"/>
        <v/>
      </c>
      <c r="YE148" s="3" t="str">
        <f t="shared" si="878"/>
        <v/>
      </c>
      <c r="YJ148" s="3" t="str">
        <f t="shared" si="879"/>
        <v/>
      </c>
      <c r="YO148" s="3" t="str">
        <f t="shared" si="880"/>
        <v/>
      </c>
      <c r="YT148" s="3" t="str">
        <f t="shared" si="881"/>
        <v/>
      </c>
      <c r="YY148" s="3" t="str">
        <f t="shared" si="882"/>
        <v/>
      </c>
      <c r="ZD148" s="3" t="str">
        <f t="shared" si="883"/>
        <v/>
      </c>
      <c r="ZI148" s="3" t="str">
        <f t="shared" si="884"/>
        <v/>
      </c>
      <c r="ZN148" s="3" t="str">
        <f t="shared" si="885"/>
        <v/>
      </c>
      <c r="ZS148" s="3" t="str">
        <f t="shared" si="886"/>
        <v/>
      </c>
      <c r="ZX148" s="3" t="str">
        <f t="shared" si="887"/>
        <v/>
      </c>
      <c r="AAC148" s="3" t="str">
        <f t="shared" si="888"/>
        <v/>
      </c>
      <c r="AAH148" s="3" t="str">
        <f t="shared" si="889"/>
        <v/>
      </c>
      <c r="AAM148" s="3" t="str">
        <f t="shared" si="890"/>
        <v/>
      </c>
      <c r="AAR148" s="3" t="str">
        <f t="shared" si="891"/>
        <v/>
      </c>
      <c r="AAW148" s="3" t="str">
        <f t="shared" si="892"/>
        <v/>
      </c>
      <c r="ABB148" s="3" t="str">
        <f t="shared" si="893"/>
        <v/>
      </c>
      <c r="ABG148" s="3" t="str">
        <f t="shared" si="894"/>
        <v/>
      </c>
      <c r="ABL148" s="3" t="str">
        <f t="shared" si="895"/>
        <v/>
      </c>
      <c r="ABQ148" s="3" t="str">
        <f t="shared" si="896"/>
        <v/>
      </c>
      <c r="ABV148" s="3" t="str">
        <f t="shared" si="897"/>
        <v/>
      </c>
      <c r="ACA148" s="3" t="str">
        <f t="shared" si="898"/>
        <v/>
      </c>
      <c r="ACF148" s="3" t="str">
        <f t="shared" si="899"/>
        <v/>
      </c>
      <c r="ACK148" s="3" t="str">
        <f t="shared" si="900"/>
        <v/>
      </c>
      <c r="ACP148" s="3" t="str">
        <f t="shared" si="901"/>
        <v/>
      </c>
      <c r="ACU148" s="3" t="str">
        <f t="shared" si="902"/>
        <v/>
      </c>
      <c r="ACZ148" s="3" t="str">
        <f t="shared" si="903"/>
        <v/>
      </c>
      <c r="ADE148" s="3" t="str">
        <f t="shared" si="904"/>
        <v/>
      </c>
      <c r="ADJ148" s="3" t="str">
        <f t="shared" si="905"/>
        <v/>
      </c>
      <c r="ADO148" s="3" t="str">
        <f t="shared" si="906"/>
        <v/>
      </c>
      <c r="ADT148" s="3" t="str">
        <f t="shared" si="907"/>
        <v/>
      </c>
      <c r="ADY148" s="3" t="str">
        <f t="shared" si="908"/>
        <v/>
      </c>
      <c r="AED148" s="3" t="str">
        <f t="shared" si="909"/>
        <v/>
      </c>
      <c r="AEI148" s="3" t="str">
        <f t="shared" si="910"/>
        <v/>
      </c>
      <c r="AEN148" s="3" t="str">
        <f t="shared" si="911"/>
        <v/>
      </c>
      <c r="AES148" s="3" t="str">
        <f t="shared" si="912"/>
        <v/>
      </c>
      <c r="AEX148" s="3" t="str">
        <f t="shared" si="913"/>
        <v/>
      </c>
      <c r="AFC148" s="3" t="str">
        <f t="shared" si="914"/>
        <v/>
      </c>
      <c r="AFH148" s="3" t="str">
        <f t="shared" si="915"/>
        <v/>
      </c>
      <c r="AFM148" s="3" t="str">
        <f t="shared" si="916"/>
        <v/>
      </c>
      <c r="AFR148" s="3" t="str">
        <f t="shared" si="917"/>
        <v/>
      </c>
      <c r="AFW148" s="3" t="str">
        <f t="shared" si="918"/>
        <v/>
      </c>
      <c r="AGB148" s="3" t="str">
        <f t="shared" si="919"/>
        <v/>
      </c>
      <c r="AGG148" s="3" t="str">
        <f t="shared" si="920"/>
        <v/>
      </c>
      <c r="AGL148" s="3" t="str">
        <f t="shared" si="921"/>
        <v/>
      </c>
      <c r="AGQ148" s="3" t="str">
        <f t="shared" si="922"/>
        <v/>
      </c>
      <c r="AGV148" s="3" t="str">
        <f t="shared" si="923"/>
        <v/>
      </c>
      <c r="AHA148" s="3" t="str">
        <f t="shared" si="924"/>
        <v/>
      </c>
      <c r="AHF148" s="3" t="str">
        <f t="shared" si="925"/>
        <v/>
      </c>
      <c r="AHK148" s="3" t="str">
        <f t="shared" si="926"/>
        <v/>
      </c>
      <c r="AHP148" s="3" t="str">
        <f t="shared" si="927"/>
        <v/>
      </c>
      <c r="AHU148" s="3" t="str">
        <f t="shared" si="928"/>
        <v/>
      </c>
      <c r="AHZ148" s="3" t="str">
        <f t="shared" si="929"/>
        <v/>
      </c>
      <c r="AIE148" s="3" t="str">
        <f t="shared" si="930"/>
        <v/>
      </c>
      <c r="AIJ148" s="3" t="str">
        <f t="shared" si="931"/>
        <v/>
      </c>
      <c r="AIO148" s="3" t="str">
        <f t="shared" si="932"/>
        <v/>
      </c>
      <c r="AIT148" s="3" t="str">
        <f t="shared" si="933"/>
        <v/>
      </c>
      <c r="AIY148" s="3" t="str">
        <f t="shared" si="934"/>
        <v/>
      </c>
      <c r="AJD148" s="3" t="str">
        <f t="shared" si="935"/>
        <v/>
      </c>
      <c r="AJI148" s="3" t="str">
        <f t="shared" si="936"/>
        <v/>
      </c>
      <c r="AJN148" s="3" t="str">
        <f t="shared" si="937"/>
        <v/>
      </c>
      <c r="AJS148" s="3" t="str">
        <f t="shared" si="938"/>
        <v/>
      </c>
      <c r="AJX148" s="3" t="str">
        <f t="shared" si="939"/>
        <v/>
      </c>
      <c r="AKC148" s="3" t="str">
        <f t="shared" si="940"/>
        <v/>
      </c>
      <c r="AKH148" s="3" t="str">
        <f t="shared" si="941"/>
        <v/>
      </c>
      <c r="AKM148" s="3" t="str">
        <f t="shared" si="942"/>
        <v/>
      </c>
      <c r="AKR148" s="3" t="str">
        <f t="shared" si="943"/>
        <v/>
      </c>
      <c r="AKW148" s="3" t="str">
        <f t="shared" si="944"/>
        <v/>
      </c>
      <c r="ALB148" s="3" t="str">
        <f t="shared" si="945"/>
        <v/>
      </c>
      <c r="ALG148" s="3" t="str">
        <f t="shared" si="946"/>
        <v/>
      </c>
      <c r="ALL148" s="3" t="str">
        <f t="shared" si="947"/>
        <v/>
      </c>
      <c r="ALQ148" s="3" t="str">
        <f t="shared" si="948"/>
        <v/>
      </c>
      <c r="ALV148" s="3" t="str">
        <f t="shared" si="949"/>
        <v/>
      </c>
      <c r="AMA148" s="3" t="str">
        <f t="shared" si="950"/>
        <v/>
      </c>
      <c r="AMF148" s="3" t="str">
        <f t="shared" si="951"/>
        <v/>
      </c>
      <c r="AMK148" s="3" t="str">
        <f t="shared" si="952"/>
        <v/>
      </c>
      <c r="AMP148" s="3" t="str">
        <f t="shared" si="953"/>
        <v/>
      </c>
      <c r="AMU148" s="3" t="str">
        <f t="shared" si="954"/>
        <v/>
      </c>
      <c r="AMZ148" s="3" t="str">
        <f t="shared" si="955"/>
        <v/>
      </c>
      <c r="ANE148" s="3" t="str">
        <f t="shared" si="956"/>
        <v/>
      </c>
      <c r="ANJ148" s="3" t="str">
        <f t="shared" si="957"/>
        <v/>
      </c>
      <c r="ANO148" s="3" t="str">
        <f t="shared" si="958"/>
        <v/>
      </c>
      <c r="ANT148" s="3" t="str">
        <f t="shared" si="959"/>
        <v/>
      </c>
      <c r="ANY148" s="3" t="str">
        <f t="shared" si="960"/>
        <v/>
      </c>
      <c r="AOD148" s="3" t="str">
        <f t="shared" si="961"/>
        <v/>
      </c>
      <c r="AOI148" s="3" t="str">
        <f t="shared" si="962"/>
        <v/>
      </c>
      <c r="AON148" s="3" t="str">
        <f t="shared" si="963"/>
        <v/>
      </c>
      <c r="AOS148" s="3" t="str">
        <f t="shared" si="964"/>
        <v/>
      </c>
      <c r="AOX148" s="3" t="str">
        <f t="shared" si="965"/>
        <v/>
      </c>
      <c r="APC148" s="3" t="str">
        <f t="shared" si="966"/>
        <v/>
      </c>
      <c r="APH148" s="3" t="str">
        <f t="shared" si="967"/>
        <v/>
      </c>
      <c r="APM148" s="3" t="str">
        <f t="shared" si="968"/>
        <v/>
      </c>
      <c r="APR148" s="3" t="str">
        <f t="shared" si="969"/>
        <v/>
      </c>
      <c r="APW148" s="3" t="str">
        <f t="shared" si="970"/>
        <v/>
      </c>
      <c r="AQB148" s="3" t="str">
        <f t="shared" si="971"/>
        <v/>
      </c>
      <c r="AQG148" s="3" t="str">
        <f t="shared" si="972"/>
        <v/>
      </c>
      <c r="AQL148" s="3" t="str">
        <f t="shared" si="973"/>
        <v/>
      </c>
      <c r="AQQ148" s="3" t="str">
        <f t="shared" si="974"/>
        <v/>
      </c>
      <c r="AQV148" s="3" t="str">
        <f t="shared" si="975"/>
        <v/>
      </c>
      <c r="ARA148" s="3" t="str">
        <f t="shared" si="976"/>
        <v/>
      </c>
      <c r="ARF148" s="3" t="str">
        <f t="shared" si="977"/>
        <v/>
      </c>
      <c r="ARK148" s="3" t="str">
        <f t="shared" si="978"/>
        <v/>
      </c>
      <c r="ARP148" s="3" t="str">
        <f t="shared" si="979"/>
        <v/>
      </c>
      <c r="ARU148" s="3" t="str">
        <f t="shared" si="980"/>
        <v/>
      </c>
      <c r="ARZ148" s="3" t="str">
        <f t="shared" si="981"/>
        <v/>
      </c>
      <c r="ASE148" s="3" t="str">
        <f t="shared" si="982"/>
        <v/>
      </c>
      <c r="ASJ148" s="3" t="str">
        <f t="shared" si="983"/>
        <v/>
      </c>
      <c r="ASO148" s="3" t="str">
        <f t="shared" si="984"/>
        <v/>
      </c>
      <c r="AST148" s="3" t="str">
        <f t="shared" si="985"/>
        <v/>
      </c>
      <c r="ASY148" s="3" t="str">
        <f t="shared" si="986"/>
        <v/>
      </c>
      <c r="ATD148" s="3" t="str">
        <f t="shared" si="987"/>
        <v/>
      </c>
      <c r="ATI148" s="3" t="str">
        <f t="shared" si="988"/>
        <v/>
      </c>
      <c r="ATN148" s="3" t="str">
        <f t="shared" si="989"/>
        <v/>
      </c>
      <c r="ATS148" s="3" t="str">
        <f t="shared" si="990"/>
        <v/>
      </c>
      <c r="ATX148" s="3" t="str">
        <f t="shared" si="991"/>
        <v/>
      </c>
      <c r="ATZ148" s="6">
        <v>30224</v>
      </c>
      <c r="AUA148" s="1">
        <v>1.9167000000000001</v>
      </c>
      <c r="AUB148" s="1">
        <v>260400</v>
      </c>
      <c r="AUC148" s="3">
        <f t="shared" si="992"/>
        <v>499108.68</v>
      </c>
      <c r="AUH148" s="3" t="str">
        <f t="shared" si="993"/>
        <v/>
      </c>
      <c r="AUM148" s="3" t="str">
        <f t="shared" si="994"/>
        <v/>
      </c>
      <c r="AUR148" s="3" t="str">
        <f t="shared" si="995"/>
        <v/>
      </c>
      <c r="AUW148" s="3" t="str">
        <f t="shared" si="996"/>
        <v/>
      </c>
      <c r="AVB148" s="3" t="str">
        <f t="shared" si="997"/>
        <v/>
      </c>
      <c r="AVG148" s="3" t="str">
        <f t="shared" si="998"/>
        <v/>
      </c>
      <c r="AVL148" s="3" t="str">
        <f t="shared" si="999"/>
        <v/>
      </c>
      <c r="AVQ148" s="3" t="str">
        <f t="shared" si="1000"/>
        <v/>
      </c>
      <c r="AVV148" s="3" t="str">
        <f t="shared" si="1001"/>
        <v/>
      </c>
      <c r="AWA148" s="3" t="str">
        <f t="shared" si="1002"/>
        <v/>
      </c>
      <c r="AWF148" s="3" t="str">
        <f t="shared" si="1003"/>
        <v/>
      </c>
      <c r="AWK148" s="3" t="str">
        <f t="shared" si="1004"/>
        <v/>
      </c>
      <c r="AWP148" s="3" t="str">
        <f t="shared" si="1005"/>
        <v/>
      </c>
      <c r="AWU148" s="3" t="str">
        <f t="shared" si="1006"/>
        <v/>
      </c>
      <c r="AWZ148" s="3" t="str">
        <f t="shared" si="1007"/>
        <v/>
      </c>
      <c r="AXE148" s="3" t="str">
        <f t="shared" si="1008"/>
        <v/>
      </c>
      <c r="AXJ148" s="3" t="str">
        <f t="shared" si="1009"/>
        <v/>
      </c>
      <c r="AXO148" s="3" t="str">
        <f t="shared" si="1010"/>
        <v/>
      </c>
      <c r="AXT148" s="3" t="str">
        <f t="shared" si="1011"/>
        <v/>
      </c>
      <c r="AXY148" s="3" t="str">
        <f t="shared" si="1012"/>
        <v/>
      </c>
      <c r="AYD148" s="3" t="str">
        <f t="shared" si="1013"/>
        <v/>
      </c>
      <c r="AYI148" s="3" t="str">
        <f t="shared" si="1014"/>
        <v/>
      </c>
      <c r="AYN148" s="3" t="str">
        <f t="shared" si="1015"/>
        <v/>
      </c>
      <c r="AYP148" s="6"/>
      <c r="AYS148" s="3" t="str">
        <f t="shared" si="1016"/>
        <v/>
      </c>
      <c r="AYX148" s="3" t="str">
        <f t="shared" si="1017"/>
        <v/>
      </c>
      <c r="AZC148" s="3" t="str">
        <f t="shared" si="1018"/>
        <v/>
      </c>
      <c r="AZH148" s="3" t="str">
        <f t="shared" si="1019"/>
        <v/>
      </c>
      <c r="AZM148" s="3" t="str">
        <f t="shared" si="1020"/>
        <v/>
      </c>
      <c r="AZR148" s="3" t="str">
        <f t="shared" si="1021"/>
        <v/>
      </c>
      <c r="AZW148" s="3" t="str">
        <f t="shared" si="1022"/>
        <v/>
      </c>
      <c r="BAB148" s="3" t="str">
        <f t="shared" si="1023"/>
        <v/>
      </c>
      <c r="BAG148" s="3" t="str">
        <f t="shared" si="1024"/>
        <v/>
      </c>
      <c r="BAL148" s="3" t="str">
        <f t="shared" si="1025"/>
        <v/>
      </c>
      <c r="BAQ148" s="3" t="str">
        <f t="shared" si="1026"/>
        <v/>
      </c>
      <c r="BAV148" s="3" t="str">
        <f t="shared" si="1027"/>
        <v/>
      </c>
      <c r="BBA148" s="3" t="str">
        <f t="shared" si="1028"/>
        <v/>
      </c>
      <c r="BBF148" s="3" t="str">
        <f t="shared" si="1029"/>
        <v/>
      </c>
      <c r="BBK148" s="3" t="str">
        <f t="shared" si="1030"/>
        <v/>
      </c>
      <c r="BBP148" s="3" t="str">
        <f t="shared" si="1031"/>
        <v/>
      </c>
      <c r="BBU148" s="3" t="str">
        <f t="shared" si="1032"/>
        <v/>
      </c>
      <c r="BBZ148" s="3" t="str">
        <f t="shared" si="1033"/>
        <v/>
      </c>
      <c r="BCE148" s="3" t="str">
        <f t="shared" si="1034"/>
        <v/>
      </c>
      <c r="BCJ148" s="3" t="str">
        <f t="shared" si="1035"/>
        <v/>
      </c>
      <c r="BCO148" s="3" t="str">
        <f t="shared" si="1036"/>
        <v/>
      </c>
      <c r="BCT148" s="3" t="str">
        <f t="shared" si="1037"/>
        <v/>
      </c>
      <c r="BCY148" s="3" t="str">
        <f t="shared" si="1038"/>
        <v/>
      </c>
      <c r="BDD148" s="3" t="str">
        <f t="shared" si="1039"/>
        <v/>
      </c>
      <c r="BDI148" s="3" t="str">
        <f t="shared" si="1040"/>
        <v/>
      </c>
      <c r="BDN148" s="3" t="str">
        <f t="shared" si="1041"/>
        <v/>
      </c>
      <c r="BDS148" s="3" t="str">
        <f t="shared" si="1042"/>
        <v/>
      </c>
      <c r="BDX148" s="3" t="str">
        <f t="shared" si="1043"/>
        <v/>
      </c>
      <c r="BEC148" s="3" t="str">
        <f t="shared" si="1044"/>
        <v/>
      </c>
      <c r="BEH148" s="3" t="str">
        <f t="shared" si="1045"/>
        <v/>
      </c>
      <c r="BEM148" s="3" t="str">
        <f t="shared" si="1046"/>
        <v/>
      </c>
      <c r="BER148" s="3" t="str">
        <f t="shared" si="1047"/>
        <v/>
      </c>
      <c r="BEW148" s="3" t="str">
        <f t="shared" si="1048"/>
        <v/>
      </c>
      <c r="BFB148" s="3" t="str">
        <f t="shared" si="1049"/>
        <v/>
      </c>
      <c r="BFG148" s="3" t="str">
        <f t="shared" si="1050"/>
        <v/>
      </c>
      <c r="BFL148" s="3" t="str">
        <f t="shared" si="1051"/>
        <v/>
      </c>
      <c r="BFQ148" s="3" t="str">
        <f t="shared" si="1052"/>
        <v/>
      </c>
      <c r="BFV148" s="3" t="str">
        <f t="shared" si="1053"/>
        <v/>
      </c>
      <c r="BGA148" s="3" t="str">
        <f t="shared" si="1054"/>
        <v/>
      </c>
      <c r="BGF148" s="3" t="str">
        <f t="shared" si="1055"/>
        <v/>
      </c>
      <c r="BGK148" s="3" t="str">
        <f t="shared" si="1056"/>
        <v/>
      </c>
      <c r="BGM148" s="6"/>
      <c r="BGP148" s="3" t="str">
        <f t="shared" si="1057"/>
        <v/>
      </c>
      <c r="BGR148" s="6"/>
      <c r="BGU148" s="3" t="str">
        <f t="shared" si="1058"/>
        <v/>
      </c>
      <c r="BGZ148" s="3" t="str">
        <f t="shared" si="1059"/>
        <v/>
      </c>
      <c r="BHE148" s="3" t="str">
        <f t="shared" si="1060"/>
        <v/>
      </c>
      <c r="BHJ148" s="3" t="str">
        <f t="shared" si="1061"/>
        <v/>
      </c>
      <c r="BHO148" s="3" t="str">
        <f t="shared" si="1062"/>
        <v/>
      </c>
      <c r="BHQ148" s="6">
        <v>30224</v>
      </c>
      <c r="BHR148" s="1">
        <v>1.1021000000000001</v>
      </c>
      <c r="BHS148" s="1">
        <v>47224000</v>
      </c>
      <c r="BHT148" s="3">
        <f t="shared" si="1063"/>
        <v>52045570.400000006</v>
      </c>
      <c r="BHY148" s="3" t="str">
        <f t="shared" si="1064"/>
        <v/>
      </c>
      <c r="BID148" s="3" t="str">
        <f t="shared" si="1065"/>
        <v/>
      </c>
      <c r="BII148" s="3" t="str">
        <f t="shared" si="1066"/>
        <v/>
      </c>
      <c r="BIN148" s="3" t="str">
        <f t="shared" si="1067"/>
        <v/>
      </c>
      <c r="BIP148" s="6">
        <v>30224</v>
      </c>
      <c r="BIQ148" s="1">
        <v>0.12809999999999999</v>
      </c>
      <c r="BIR148" s="1">
        <v>145978200</v>
      </c>
      <c r="BIS148" s="3">
        <f t="shared" si="1068"/>
        <v>18699807.419999998</v>
      </c>
      <c r="BIX148" s="3" t="str">
        <f t="shared" si="1069"/>
        <v/>
      </c>
      <c r="BJC148" s="3" t="str">
        <f t="shared" si="1070"/>
        <v/>
      </c>
      <c r="BJH148" s="3" t="str">
        <f t="shared" si="1071"/>
        <v/>
      </c>
      <c r="BJM148" s="3" t="str">
        <f t="shared" si="1072"/>
        <v/>
      </c>
      <c r="BJR148" s="3" t="str">
        <f t="shared" si="1073"/>
        <v/>
      </c>
      <c r="BJT148" s="6">
        <v>30224</v>
      </c>
      <c r="BJU148" s="1">
        <v>4.4375</v>
      </c>
      <c r="BJV148" s="1">
        <v>39478800</v>
      </c>
      <c r="BJW148" s="3">
        <f t="shared" si="1074"/>
        <v>175187175</v>
      </c>
      <c r="BKB148" s="3" t="str">
        <f t="shared" si="1075"/>
        <v/>
      </c>
      <c r="BKG148" s="3" t="str">
        <f t="shared" si="1076"/>
        <v/>
      </c>
      <c r="BKL148" s="3" t="str">
        <f t="shared" si="1077"/>
        <v/>
      </c>
      <c r="BKQ148" s="3" t="str">
        <f t="shared" si="1078"/>
        <v/>
      </c>
      <c r="BKV148" s="3" t="str">
        <f t="shared" si="1079"/>
        <v/>
      </c>
      <c r="BKX148" s="6">
        <v>30224</v>
      </c>
      <c r="BKY148" s="1">
        <v>2.125</v>
      </c>
      <c r="BKZ148" s="1">
        <v>54450400</v>
      </c>
      <c r="BLA148" s="3">
        <f t="shared" si="1080"/>
        <v>115707100</v>
      </c>
      <c r="BLC148" s="6"/>
      <c r="BLF148" s="3" t="str">
        <f t="shared" si="1081"/>
        <v/>
      </c>
      <c r="BLK148" s="3" t="str">
        <f t="shared" si="1082"/>
        <v/>
      </c>
      <c r="BLP148" s="3" t="str">
        <f t="shared" si="1083"/>
        <v/>
      </c>
      <c r="BLU148" s="3" t="str">
        <f t="shared" si="1084"/>
        <v/>
      </c>
      <c r="BLZ148" s="3" t="str">
        <f t="shared" si="1085"/>
        <v/>
      </c>
      <c r="BME148" s="3" t="str">
        <f t="shared" si="1086"/>
        <v/>
      </c>
      <c r="BMJ148" s="3" t="str">
        <f t="shared" si="1087"/>
        <v/>
      </c>
      <c r="BMO148" s="3" t="str">
        <f t="shared" si="1088"/>
        <v/>
      </c>
      <c r="BMQ148" s="6"/>
      <c r="BMT148" s="3" t="str">
        <f t="shared" si="1089"/>
        <v/>
      </c>
      <c r="BMY148" s="3" t="str">
        <f t="shared" si="1090"/>
        <v/>
      </c>
      <c r="BND148" s="3" t="str">
        <f t="shared" si="1091"/>
        <v/>
      </c>
      <c r="BNF148" s="6">
        <v>30224</v>
      </c>
      <c r="BNG148" s="1">
        <v>13.5625</v>
      </c>
      <c r="BNH148" s="1">
        <v>23935400</v>
      </c>
      <c r="BNI148" s="3">
        <f t="shared" si="1092"/>
        <v>324623862.5</v>
      </c>
      <c r="BNN148" s="3" t="str">
        <f t="shared" si="1093"/>
        <v/>
      </c>
      <c r="BNS148" s="3" t="str">
        <f t="shared" si="1094"/>
        <v/>
      </c>
      <c r="BNX148" s="3" t="str">
        <f t="shared" si="1095"/>
        <v/>
      </c>
      <c r="BOC148" s="3" t="str">
        <f t="shared" si="1096"/>
        <v/>
      </c>
      <c r="BOH148" s="3" t="str">
        <f t="shared" si="1097"/>
        <v/>
      </c>
      <c r="BOJ148" s="6">
        <v>30224</v>
      </c>
      <c r="BOK148" s="1">
        <v>1.1626000000000001</v>
      </c>
      <c r="BOL148" s="1">
        <v>336310400</v>
      </c>
      <c r="BOM148" s="3">
        <f t="shared" si="1098"/>
        <v>390994471.04000002</v>
      </c>
      <c r="BOR148" s="3" t="str">
        <f t="shared" si="1099"/>
        <v/>
      </c>
      <c r="BOW148" s="3" t="str">
        <f t="shared" si="1100"/>
        <v/>
      </c>
      <c r="BPB148" s="3" t="str">
        <f t="shared" si="1101"/>
        <v/>
      </c>
      <c r="BPG148" s="3" t="str">
        <f t="shared" si="1102"/>
        <v/>
      </c>
      <c r="BPL148" s="3" t="str">
        <f t="shared" si="1103"/>
        <v/>
      </c>
      <c r="BPQ148" s="3" t="str">
        <f t="shared" si="1104"/>
        <v/>
      </c>
      <c r="BPS148" s="6"/>
      <c r="BPV148" s="3" t="str">
        <f t="shared" si="1105"/>
        <v/>
      </c>
      <c r="BQA148" s="3" t="str">
        <f t="shared" si="1106"/>
        <v/>
      </c>
      <c r="BQF148" s="3" t="str">
        <f t="shared" si="1107"/>
        <v/>
      </c>
      <c r="BQK148" s="3" t="str">
        <f t="shared" si="1108"/>
        <v/>
      </c>
      <c r="BQP148" s="3" t="str">
        <f t="shared" si="1109"/>
        <v/>
      </c>
      <c r="BQU148" s="3" t="str">
        <f t="shared" si="1110"/>
        <v/>
      </c>
      <c r="BQZ148" s="3" t="str">
        <f t="shared" si="1111"/>
        <v/>
      </c>
      <c r="BRE148" s="3" t="str">
        <f t="shared" si="1112"/>
        <v/>
      </c>
      <c r="BRJ148" s="3" t="str">
        <f t="shared" si="1113"/>
        <v/>
      </c>
      <c r="BRL148" s="6"/>
      <c r="BRO148" s="3" t="str">
        <f t="shared" si="1114"/>
        <v/>
      </c>
      <c r="BRT148" s="3" t="str">
        <f t="shared" si="1115"/>
        <v/>
      </c>
      <c r="BRV148" s="6">
        <v>30224</v>
      </c>
      <c r="BRW148" s="1">
        <v>7.1562999999999999</v>
      </c>
      <c r="BRX148" s="1">
        <v>84452800</v>
      </c>
      <c r="BRY148" s="3">
        <f t="shared" si="1116"/>
        <v>604369572.63999999</v>
      </c>
      <c r="BSD148" s="3" t="str">
        <f t="shared" si="1117"/>
        <v/>
      </c>
      <c r="BSF148" s="6">
        <v>30224</v>
      </c>
      <c r="BSG148" s="1">
        <v>0.88539999999999996</v>
      </c>
      <c r="BSH148" s="1">
        <v>53037600</v>
      </c>
      <c r="BSI148" s="3">
        <f t="shared" si="1118"/>
        <v>46959491.039999999</v>
      </c>
      <c r="BSN148" s="3" t="str">
        <f t="shared" si="1119"/>
        <v/>
      </c>
      <c r="BSS148" s="3" t="str">
        <f t="shared" si="1120"/>
        <v/>
      </c>
      <c r="BSU148" s="6"/>
      <c r="BSX148" s="3" t="str">
        <f t="shared" si="1121"/>
        <v/>
      </c>
    </row>
    <row r="149" spans="5:1020 1025:1870" x14ac:dyDescent="0.2">
      <c r="E149" s="3" t="str">
        <f t="shared" si="748"/>
        <v/>
      </c>
      <c r="J149" s="3" t="str">
        <f t="shared" si="749"/>
        <v/>
      </c>
      <c r="O149" s="3" t="str">
        <f t="shared" si="750"/>
        <v/>
      </c>
      <c r="T149" s="3" t="str">
        <f t="shared" si="751"/>
        <v/>
      </c>
      <c r="Y149" s="3" t="str">
        <f t="shared" si="752"/>
        <v/>
      </c>
      <c r="AD149" s="3" t="str">
        <f t="shared" si="753"/>
        <v/>
      </c>
      <c r="AI149" s="3" t="str">
        <f t="shared" si="754"/>
        <v/>
      </c>
      <c r="AN149" s="3" t="str">
        <f t="shared" si="755"/>
        <v/>
      </c>
      <c r="AS149" s="3" t="str">
        <f t="shared" si="756"/>
        <v/>
      </c>
      <c r="AX149" s="3" t="str">
        <f t="shared" si="757"/>
        <v/>
      </c>
      <c r="BC149" s="3" t="str">
        <f t="shared" si="758"/>
        <v/>
      </c>
      <c r="BH149" s="3" t="str">
        <f t="shared" si="759"/>
        <v/>
      </c>
      <c r="BM149" s="3" t="str">
        <f t="shared" si="760"/>
        <v/>
      </c>
      <c r="BR149" s="3" t="str">
        <f t="shared" si="761"/>
        <v/>
      </c>
      <c r="BW149" s="3" t="str">
        <f t="shared" si="762"/>
        <v/>
      </c>
      <c r="CB149" s="3" t="str">
        <f t="shared" si="763"/>
        <v/>
      </c>
      <c r="CG149" s="3" t="str">
        <f t="shared" si="764"/>
        <v/>
      </c>
      <c r="CL149" s="3" t="str">
        <f t="shared" si="765"/>
        <v/>
      </c>
      <c r="CQ149" s="3" t="str">
        <f t="shared" si="766"/>
        <v/>
      </c>
      <c r="CV149" s="3" t="str">
        <f t="shared" si="767"/>
        <v/>
      </c>
      <c r="DA149" s="3" t="str">
        <f t="shared" si="768"/>
        <v/>
      </c>
      <c r="DF149" s="3" t="str">
        <f t="shared" si="769"/>
        <v/>
      </c>
      <c r="DK149" s="3" t="str">
        <f t="shared" si="770"/>
        <v/>
      </c>
      <c r="DP149" s="3" t="str">
        <f t="shared" si="771"/>
        <v/>
      </c>
      <c r="DU149" s="3" t="str">
        <f t="shared" si="772"/>
        <v/>
      </c>
      <c r="DZ149" s="3" t="str">
        <f t="shared" si="773"/>
        <v/>
      </c>
      <c r="EE149" s="3" t="str">
        <f t="shared" si="774"/>
        <v/>
      </c>
      <c r="EJ149" s="3" t="str">
        <f t="shared" si="775"/>
        <v/>
      </c>
      <c r="EO149" s="3" t="str">
        <f t="shared" si="776"/>
        <v/>
      </c>
      <c r="ET149" s="3" t="str">
        <f t="shared" si="777"/>
        <v/>
      </c>
      <c r="EY149" s="3" t="str">
        <f t="shared" si="778"/>
        <v/>
      </c>
      <c r="FD149" s="3" t="str">
        <f t="shared" si="779"/>
        <v/>
      </c>
      <c r="FI149" s="3" t="str">
        <f t="shared" si="780"/>
        <v/>
      </c>
      <c r="FN149" s="3" t="str">
        <f t="shared" si="781"/>
        <v/>
      </c>
      <c r="FS149" s="3" t="str">
        <f t="shared" si="782"/>
        <v/>
      </c>
      <c r="FX149" s="3" t="str">
        <f t="shared" si="783"/>
        <v/>
      </c>
      <c r="GC149" s="3" t="str">
        <f t="shared" si="784"/>
        <v/>
      </c>
      <c r="GH149" s="3" t="str">
        <f t="shared" si="785"/>
        <v/>
      </c>
      <c r="GM149" s="3" t="str">
        <f t="shared" si="786"/>
        <v/>
      </c>
      <c r="GR149" s="3" t="str">
        <f t="shared" si="787"/>
        <v/>
      </c>
      <c r="GW149" s="3" t="str">
        <f t="shared" si="788"/>
        <v/>
      </c>
      <c r="HB149" s="3" t="str">
        <f t="shared" si="789"/>
        <v/>
      </c>
      <c r="HG149" s="3" t="str">
        <f t="shared" si="790"/>
        <v/>
      </c>
      <c r="HL149" s="3" t="str">
        <f t="shared" si="791"/>
        <v/>
      </c>
      <c r="HQ149" s="3" t="str">
        <f t="shared" si="792"/>
        <v/>
      </c>
      <c r="HV149" s="3" t="str">
        <f t="shared" si="793"/>
        <v/>
      </c>
      <c r="IA149" s="3" t="str">
        <f t="shared" si="794"/>
        <v/>
      </c>
      <c r="IF149" s="3" t="str">
        <f t="shared" si="795"/>
        <v/>
      </c>
      <c r="IK149" s="3" t="str">
        <f t="shared" si="796"/>
        <v/>
      </c>
      <c r="IP149" s="3" t="str">
        <f t="shared" si="797"/>
        <v/>
      </c>
      <c r="IU149" s="3" t="str">
        <f t="shared" si="798"/>
        <v/>
      </c>
      <c r="IZ149" s="3" t="str">
        <f t="shared" si="799"/>
        <v/>
      </c>
      <c r="JE149" s="3" t="str">
        <f t="shared" si="800"/>
        <v/>
      </c>
      <c r="JJ149" s="3" t="str">
        <f t="shared" si="801"/>
        <v/>
      </c>
      <c r="JO149" s="3" t="str">
        <f t="shared" si="802"/>
        <v/>
      </c>
      <c r="JT149" s="3" t="str">
        <f t="shared" si="803"/>
        <v/>
      </c>
      <c r="JY149" s="3" t="str">
        <f t="shared" si="804"/>
        <v/>
      </c>
      <c r="KD149" s="3" t="str">
        <f t="shared" si="805"/>
        <v/>
      </c>
      <c r="KI149" s="3" t="str">
        <f t="shared" si="806"/>
        <v/>
      </c>
      <c r="KN149" s="3" t="str">
        <f t="shared" si="807"/>
        <v/>
      </c>
      <c r="KS149" s="3" t="str">
        <f t="shared" si="808"/>
        <v/>
      </c>
      <c r="KX149" s="3" t="str">
        <f t="shared" si="809"/>
        <v/>
      </c>
      <c r="LC149" s="3" t="str">
        <f t="shared" si="810"/>
        <v/>
      </c>
      <c r="LH149" s="3" t="str">
        <f t="shared" si="811"/>
        <v/>
      </c>
      <c r="LM149" s="3" t="str">
        <f t="shared" si="812"/>
        <v/>
      </c>
      <c r="LR149" s="3" t="str">
        <f t="shared" si="813"/>
        <v/>
      </c>
      <c r="LW149" s="3" t="str">
        <f t="shared" si="814"/>
        <v/>
      </c>
      <c r="MB149" s="3" t="str">
        <f t="shared" si="815"/>
        <v/>
      </c>
      <c r="MG149" s="3" t="str">
        <f t="shared" si="816"/>
        <v/>
      </c>
      <c r="ML149" s="3" t="str">
        <f t="shared" si="817"/>
        <v/>
      </c>
      <c r="MQ149" s="3" t="str">
        <f t="shared" si="818"/>
        <v/>
      </c>
      <c r="MV149" s="3" t="str">
        <f t="shared" si="819"/>
        <v/>
      </c>
      <c r="NA149" s="3" t="str">
        <f t="shared" si="820"/>
        <v/>
      </c>
      <c r="NF149" s="3" t="str">
        <f t="shared" si="821"/>
        <v/>
      </c>
      <c r="NK149" s="3" t="str">
        <f t="shared" si="822"/>
        <v/>
      </c>
      <c r="NP149" s="3" t="str">
        <f t="shared" si="823"/>
        <v/>
      </c>
      <c r="NU149" s="3" t="str">
        <f t="shared" si="824"/>
        <v/>
      </c>
      <c r="NZ149" s="3" t="str">
        <f t="shared" si="825"/>
        <v/>
      </c>
      <c r="OE149" s="3" t="str">
        <f t="shared" si="826"/>
        <v/>
      </c>
      <c r="OJ149" s="3" t="str">
        <f t="shared" si="827"/>
        <v/>
      </c>
      <c r="OO149" s="3" t="str">
        <f t="shared" si="828"/>
        <v/>
      </c>
      <c r="OT149" s="3" t="str">
        <f t="shared" si="829"/>
        <v/>
      </c>
      <c r="OY149" s="3" t="str">
        <f t="shared" si="830"/>
        <v/>
      </c>
      <c r="PD149" s="3" t="str">
        <f t="shared" si="831"/>
        <v/>
      </c>
      <c r="PI149" s="3" t="str">
        <f t="shared" si="832"/>
        <v/>
      </c>
      <c r="PN149" s="3" t="str">
        <f t="shared" si="833"/>
        <v/>
      </c>
      <c r="PS149" s="3" t="str">
        <f t="shared" si="834"/>
        <v/>
      </c>
      <c r="PX149" s="3" t="str">
        <f t="shared" si="835"/>
        <v/>
      </c>
      <c r="QC149" s="3" t="str">
        <f t="shared" si="836"/>
        <v/>
      </c>
      <c r="QH149" s="3" t="str">
        <f t="shared" si="837"/>
        <v/>
      </c>
      <c r="QM149" s="3" t="str">
        <f t="shared" si="838"/>
        <v/>
      </c>
      <c r="QR149" s="3" t="str">
        <f t="shared" si="839"/>
        <v/>
      </c>
      <c r="QW149" s="3" t="str">
        <f t="shared" si="840"/>
        <v/>
      </c>
      <c r="RB149" s="3" t="str">
        <f t="shared" si="841"/>
        <v/>
      </c>
      <c r="RG149" s="3" t="str">
        <f t="shared" si="842"/>
        <v/>
      </c>
      <c r="RL149" s="3" t="str">
        <f t="shared" si="843"/>
        <v/>
      </c>
      <c r="RQ149" s="3" t="str">
        <f t="shared" si="844"/>
        <v/>
      </c>
      <c r="RV149" s="3" t="str">
        <f t="shared" si="845"/>
        <v/>
      </c>
      <c r="SA149" s="3" t="str">
        <f t="shared" si="846"/>
        <v/>
      </c>
      <c r="SF149" s="3" t="str">
        <f t="shared" si="847"/>
        <v/>
      </c>
      <c r="SK149" s="3" t="str">
        <f t="shared" si="848"/>
        <v/>
      </c>
      <c r="SP149" s="3" t="str">
        <f t="shared" si="849"/>
        <v/>
      </c>
      <c r="SU149" s="3" t="str">
        <f t="shared" si="850"/>
        <v/>
      </c>
      <c r="SZ149" s="3" t="str">
        <f t="shared" si="851"/>
        <v/>
      </c>
      <c r="TE149" s="3" t="str">
        <f t="shared" si="852"/>
        <v/>
      </c>
      <c r="TJ149" s="3" t="str">
        <f t="shared" si="853"/>
        <v/>
      </c>
      <c r="TO149" s="3" t="str">
        <f t="shared" si="854"/>
        <v/>
      </c>
      <c r="TT149" s="3" t="str">
        <f t="shared" si="855"/>
        <v/>
      </c>
      <c r="TY149" s="3" t="str">
        <f t="shared" si="856"/>
        <v/>
      </c>
      <c r="UD149" s="3" t="str">
        <f t="shared" si="857"/>
        <v/>
      </c>
      <c r="UI149" s="3" t="str">
        <f t="shared" si="858"/>
        <v/>
      </c>
      <c r="UN149" s="3" t="str">
        <f t="shared" si="859"/>
        <v/>
      </c>
      <c r="US149" s="3" t="str">
        <f t="shared" si="860"/>
        <v/>
      </c>
      <c r="UX149" s="3" t="str">
        <f t="shared" si="861"/>
        <v/>
      </c>
      <c r="VC149" s="3" t="str">
        <f t="shared" si="862"/>
        <v/>
      </c>
      <c r="VH149" s="3" t="str">
        <f t="shared" si="863"/>
        <v/>
      </c>
      <c r="VM149" s="3" t="str">
        <f t="shared" si="864"/>
        <v/>
      </c>
      <c r="VO149" s="6"/>
      <c r="VR149" s="3" t="str">
        <f t="shared" si="865"/>
        <v/>
      </c>
      <c r="VW149" s="3" t="str">
        <f t="shared" si="866"/>
        <v/>
      </c>
      <c r="WB149" s="3" t="str">
        <f t="shared" si="867"/>
        <v/>
      </c>
      <c r="WG149" s="3" t="str">
        <f t="shared" si="868"/>
        <v/>
      </c>
      <c r="WL149" s="3" t="str">
        <f t="shared" si="869"/>
        <v/>
      </c>
      <c r="WQ149" s="3" t="str">
        <f t="shared" si="870"/>
        <v/>
      </c>
      <c r="WV149" s="3" t="str">
        <f t="shared" si="871"/>
        <v/>
      </c>
      <c r="XA149" s="3" t="str">
        <f t="shared" si="872"/>
        <v/>
      </c>
      <c r="XF149" s="3" t="str">
        <f t="shared" si="873"/>
        <v/>
      </c>
      <c r="XK149" s="3" t="str">
        <f t="shared" si="874"/>
        <v/>
      </c>
      <c r="XP149" s="3" t="str">
        <f t="shared" si="875"/>
        <v/>
      </c>
      <c r="XU149" s="3" t="str">
        <f t="shared" si="876"/>
        <v/>
      </c>
      <c r="XZ149" s="3" t="str">
        <f t="shared" si="877"/>
        <v/>
      </c>
      <c r="YE149" s="3" t="str">
        <f t="shared" si="878"/>
        <v/>
      </c>
      <c r="YJ149" s="3" t="str">
        <f t="shared" si="879"/>
        <v/>
      </c>
      <c r="YO149" s="3" t="str">
        <f t="shared" si="880"/>
        <v/>
      </c>
      <c r="YT149" s="3" t="str">
        <f t="shared" si="881"/>
        <v/>
      </c>
      <c r="YY149" s="3" t="str">
        <f t="shared" si="882"/>
        <v/>
      </c>
      <c r="ZD149" s="3" t="str">
        <f t="shared" si="883"/>
        <v/>
      </c>
      <c r="ZI149" s="3" t="str">
        <f t="shared" si="884"/>
        <v/>
      </c>
      <c r="ZN149" s="3" t="str">
        <f t="shared" si="885"/>
        <v/>
      </c>
      <c r="ZS149" s="3" t="str">
        <f t="shared" si="886"/>
        <v/>
      </c>
      <c r="ZX149" s="3" t="str">
        <f t="shared" si="887"/>
        <v/>
      </c>
      <c r="AAC149" s="3" t="str">
        <f t="shared" si="888"/>
        <v/>
      </c>
      <c r="AAH149" s="3" t="str">
        <f t="shared" si="889"/>
        <v/>
      </c>
      <c r="AAM149" s="3" t="str">
        <f t="shared" si="890"/>
        <v/>
      </c>
      <c r="AAR149" s="3" t="str">
        <f t="shared" si="891"/>
        <v/>
      </c>
      <c r="AAW149" s="3" t="str">
        <f t="shared" si="892"/>
        <v/>
      </c>
      <c r="ABB149" s="3" t="str">
        <f t="shared" si="893"/>
        <v/>
      </c>
      <c r="ABG149" s="3" t="str">
        <f t="shared" si="894"/>
        <v/>
      </c>
      <c r="ABL149" s="3" t="str">
        <f t="shared" si="895"/>
        <v/>
      </c>
      <c r="ABQ149" s="3" t="str">
        <f t="shared" si="896"/>
        <v/>
      </c>
      <c r="ABV149" s="3" t="str">
        <f t="shared" si="897"/>
        <v/>
      </c>
      <c r="ACA149" s="3" t="str">
        <f t="shared" si="898"/>
        <v/>
      </c>
      <c r="ACF149" s="3" t="str">
        <f t="shared" si="899"/>
        <v/>
      </c>
      <c r="ACK149" s="3" t="str">
        <f t="shared" si="900"/>
        <v/>
      </c>
      <c r="ACP149" s="3" t="str">
        <f t="shared" si="901"/>
        <v/>
      </c>
      <c r="ACU149" s="3" t="str">
        <f t="shared" si="902"/>
        <v/>
      </c>
      <c r="ACZ149" s="3" t="str">
        <f t="shared" si="903"/>
        <v/>
      </c>
      <c r="ADE149" s="3" t="str">
        <f t="shared" si="904"/>
        <v/>
      </c>
      <c r="ADJ149" s="3" t="str">
        <f t="shared" si="905"/>
        <v/>
      </c>
      <c r="ADO149" s="3" t="str">
        <f t="shared" si="906"/>
        <v/>
      </c>
      <c r="ADT149" s="3" t="str">
        <f t="shared" si="907"/>
        <v/>
      </c>
      <c r="ADY149" s="3" t="str">
        <f t="shared" si="908"/>
        <v/>
      </c>
      <c r="AED149" s="3" t="str">
        <f t="shared" si="909"/>
        <v/>
      </c>
      <c r="AEI149" s="3" t="str">
        <f t="shared" si="910"/>
        <v/>
      </c>
      <c r="AEN149" s="3" t="str">
        <f t="shared" si="911"/>
        <v/>
      </c>
      <c r="AES149" s="3" t="str">
        <f t="shared" si="912"/>
        <v/>
      </c>
      <c r="AEX149" s="3" t="str">
        <f t="shared" si="913"/>
        <v/>
      </c>
      <c r="AFC149" s="3" t="str">
        <f t="shared" si="914"/>
        <v/>
      </c>
      <c r="AFH149" s="3" t="str">
        <f t="shared" si="915"/>
        <v/>
      </c>
      <c r="AFM149" s="3" t="str">
        <f t="shared" si="916"/>
        <v/>
      </c>
      <c r="AFR149" s="3" t="str">
        <f t="shared" si="917"/>
        <v/>
      </c>
      <c r="AFW149" s="3" t="str">
        <f t="shared" si="918"/>
        <v/>
      </c>
      <c r="AGB149" s="3" t="str">
        <f t="shared" si="919"/>
        <v/>
      </c>
      <c r="AGG149" s="3" t="str">
        <f t="shared" si="920"/>
        <v/>
      </c>
      <c r="AGL149" s="3" t="str">
        <f t="shared" si="921"/>
        <v/>
      </c>
      <c r="AGQ149" s="3" t="str">
        <f t="shared" si="922"/>
        <v/>
      </c>
      <c r="AGV149" s="3" t="str">
        <f t="shared" si="923"/>
        <v/>
      </c>
      <c r="AHA149" s="3" t="str">
        <f t="shared" si="924"/>
        <v/>
      </c>
      <c r="AHF149" s="3" t="str">
        <f t="shared" si="925"/>
        <v/>
      </c>
      <c r="AHK149" s="3" t="str">
        <f t="shared" si="926"/>
        <v/>
      </c>
      <c r="AHP149" s="3" t="str">
        <f t="shared" si="927"/>
        <v/>
      </c>
      <c r="AHU149" s="3" t="str">
        <f t="shared" si="928"/>
        <v/>
      </c>
      <c r="AHZ149" s="3" t="str">
        <f t="shared" si="929"/>
        <v/>
      </c>
      <c r="AIE149" s="3" t="str">
        <f t="shared" si="930"/>
        <v/>
      </c>
      <c r="AIJ149" s="3" t="str">
        <f t="shared" si="931"/>
        <v/>
      </c>
      <c r="AIO149" s="3" t="str">
        <f t="shared" si="932"/>
        <v/>
      </c>
      <c r="AIT149" s="3" t="str">
        <f t="shared" si="933"/>
        <v/>
      </c>
      <c r="AIY149" s="3" t="str">
        <f t="shared" si="934"/>
        <v/>
      </c>
      <c r="AJD149" s="3" t="str">
        <f t="shared" si="935"/>
        <v/>
      </c>
      <c r="AJI149" s="3" t="str">
        <f t="shared" si="936"/>
        <v/>
      </c>
      <c r="AJN149" s="3" t="str">
        <f t="shared" si="937"/>
        <v/>
      </c>
      <c r="AJS149" s="3" t="str">
        <f t="shared" si="938"/>
        <v/>
      </c>
      <c r="AJX149" s="3" t="str">
        <f t="shared" si="939"/>
        <v/>
      </c>
      <c r="AKC149" s="3" t="str">
        <f t="shared" si="940"/>
        <v/>
      </c>
      <c r="AKH149" s="3" t="str">
        <f t="shared" si="941"/>
        <v/>
      </c>
      <c r="AKM149" s="3" t="str">
        <f t="shared" si="942"/>
        <v/>
      </c>
      <c r="AKR149" s="3" t="str">
        <f t="shared" si="943"/>
        <v/>
      </c>
      <c r="AKW149" s="3" t="str">
        <f t="shared" si="944"/>
        <v/>
      </c>
      <c r="ALB149" s="3" t="str">
        <f t="shared" si="945"/>
        <v/>
      </c>
      <c r="ALG149" s="3" t="str">
        <f t="shared" si="946"/>
        <v/>
      </c>
      <c r="ALL149" s="3" t="str">
        <f t="shared" si="947"/>
        <v/>
      </c>
      <c r="ALQ149" s="3" t="str">
        <f t="shared" si="948"/>
        <v/>
      </c>
      <c r="ALV149" s="3" t="str">
        <f t="shared" si="949"/>
        <v/>
      </c>
      <c r="AMA149" s="3" t="str">
        <f t="shared" si="950"/>
        <v/>
      </c>
      <c r="AMF149" s="3" t="str">
        <f t="shared" si="951"/>
        <v/>
      </c>
      <c r="AMK149" s="3" t="str">
        <f t="shared" si="952"/>
        <v/>
      </c>
      <c r="AMP149" s="3" t="str">
        <f t="shared" si="953"/>
        <v/>
      </c>
      <c r="AMU149" s="3" t="str">
        <f t="shared" si="954"/>
        <v/>
      </c>
      <c r="AMZ149" s="3" t="str">
        <f t="shared" si="955"/>
        <v/>
      </c>
      <c r="ANE149" s="3" t="str">
        <f t="shared" si="956"/>
        <v/>
      </c>
      <c r="ANJ149" s="3" t="str">
        <f t="shared" si="957"/>
        <v/>
      </c>
      <c r="ANO149" s="3" t="str">
        <f t="shared" si="958"/>
        <v/>
      </c>
      <c r="ANT149" s="3" t="str">
        <f t="shared" si="959"/>
        <v/>
      </c>
      <c r="ANY149" s="3" t="str">
        <f t="shared" si="960"/>
        <v/>
      </c>
      <c r="AOD149" s="3" t="str">
        <f t="shared" si="961"/>
        <v/>
      </c>
      <c r="AOI149" s="3" t="str">
        <f t="shared" si="962"/>
        <v/>
      </c>
      <c r="AON149" s="3" t="str">
        <f t="shared" si="963"/>
        <v/>
      </c>
      <c r="AOS149" s="3" t="str">
        <f t="shared" si="964"/>
        <v/>
      </c>
      <c r="AOX149" s="3" t="str">
        <f t="shared" si="965"/>
        <v/>
      </c>
      <c r="APC149" s="3" t="str">
        <f t="shared" si="966"/>
        <v/>
      </c>
      <c r="APH149" s="3" t="str">
        <f t="shared" si="967"/>
        <v/>
      </c>
      <c r="APM149" s="3" t="str">
        <f t="shared" si="968"/>
        <v/>
      </c>
      <c r="APR149" s="3" t="str">
        <f t="shared" si="969"/>
        <v/>
      </c>
      <c r="APW149" s="3" t="str">
        <f t="shared" si="970"/>
        <v/>
      </c>
      <c r="AQB149" s="3" t="str">
        <f t="shared" si="971"/>
        <v/>
      </c>
      <c r="AQG149" s="3" t="str">
        <f t="shared" si="972"/>
        <v/>
      </c>
      <c r="AQL149" s="3" t="str">
        <f t="shared" si="973"/>
        <v/>
      </c>
      <c r="AQQ149" s="3" t="str">
        <f t="shared" si="974"/>
        <v/>
      </c>
      <c r="AQV149" s="3" t="str">
        <f t="shared" si="975"/>
        <v/>
      </c>
      <c r="ARA149" s="3" t="str">
        <f t="shared" si="976"/>
        <v/>
      </c>
      <c r="ARF149" s="3" t="str">
        <f t="shared" si="977"/>
        <v/>
      </c>
      <c r="ARK149" s="3" t="str">
        <f t="shared" si="978"/>
        <v/>
      </c>
      <c r="ARP149" s="3" t="str">
        <f t="shared" si="979"/>
        <v/>
      </c>
      <c r="ARU149" s="3" t="str">
        <f t="shared" si="980"/>
        <v/>
      </c>
      <c r="ARZ149" s="3" t="str">
        <f t="shared" si="981"/>
        <v/>
      </c>
      <c r="ASE149" s="3" t="str">
        <f t="shared" si="982"/>
        <v/>
      </c>
      <c r="ASJ149" s="3" t="str">
        <f t="shared" si="983"/>
        <v/>
      </c>
      <c r="ASO149" s="3" t="str">
        <f t="shared" si="984"/>
        <v/>
      </c>
      <c r="AST149" s="3" t="str">
        <f t="shared" si="985"/>
        <v/>
      </c>
      <c r="ASY149" s="3" t="str">
        <f t="shared" si="986"/>
        <v/>
      </c>
      <c r="ATD149" s="3" t="str">
        <f t="shared" si="987"/>
        <v/>
      </c>
      <c r="ATI149" s="3" t="str">
        <f t="shared" si="988"/>
        <v/>
      </c>
      <c r="ATN149" s="3" t="str">
        <f t="shared" si="989"/>
        <v/>
      </c>
      <c r="ATS149" s="3" t="str">
        <f t="shared" si="990"/>
        <v/>
      </c>
      <c r="ATX149" s="3" t="str">
        <f t="shared" si="991"/>
        <v/>
      </c>
      <c r="ATZ149" s="6">
        <v>30132</v>
      </c>
      <c r="AUA149" s="1">
        <v>1.9792000000000001</v>
      </c>
      <c r="AUB149" s="1">
        <v>175200</v>
      </c>
      <c r="AUC149" s="3">
        <f t="shared" si="992"/>
        <v>346755.84000000003</v>
      </c>
      <c r="AUH149" s="3" t="str">
        <f t="shared" si="993"/>
        <v/>
      </c>
      <c r="AUM149" s="3" t="str">
        <f t="shared" si="994"/>
        <v/>
      </c>
      <c r="AUR149" s="3" t="str">
        <f t="shared" si="995"/>
        <v/>
      </c>
      <c r="AUW149" s="3" t="str">
        <f t="shared" si="996"/>
        <v/>
      </c>
      <c r="AVB149" s="3" t="str">
        <f t="shared" si="997"/>
        <v/>
      </c>
      <c r="AVG149" s="3" t="str">
        <f t="shared" si="998"/>
        <v/>
      </c>
      <c r="AVL149" s="3" t="str">
        <f t="shared" si="999"/>
        <v/>
      </c>
      <c r="AVQ149" s="3" t="str">
        <f t="shared" si="1000"/>
        <v/>
      </c>
      <c r="AVV149" s="3" t="str">
        <f t="shared" si="1001"/>
        <v/>
      </c>
      <c r="AWA149" s="3" t="str">
        <f t="shared" si="1002"/>
        <v/>
      </c>
      <c r="AWF149" s="3" t="str">
        <f t="shared" si="1003"/>
        <v/>
      </c>
      <c r="AWK149" s="3" t="str">
        <f t="shared" si="1004"/>
        <v/>
      </c>
      <c r="AWP149" s="3" t="str">
        <f t="shared" si="1005"/>
        <v/>
      </c>
      <c r="AWU149" s="3" t="str">
        <f t="shared" si="1006"/>
        <v/>
      </c>
      <c r="AWZ149" s="3" t="str">
        <f t="shared" si="1007"/>
        <v/>
      </c>
      <c r="AXE149" s="3" t="str">
        <f t="shared" si="1008"/>
        <v/>
      </c>
      <c r="AXJ149" s="3" t="str">
        <f t="shared" si="1009"/>
        <v/>
      </c>
      <c r="AXO149" s="3" t="str">
        <f t="shared" si="1010"/>
        <v/>
      </c>
      <c r="AXT149" s="3" t="str">
        <f t="shared" si="1011"/>
        <v/>
      </c>
      <c r="AXY149" s="3" t="str">
        <f t="shared" si="1012"/>
        <v/>
      </c>
      <c r="AYD149" s="3" t="str">
        <f t="shared" si="1013"/>
        <v/>
      </c>
      <c r="AYI149" s="3" t="str">
        <f t="shared" si="1014"/>
        <v/>
      </c>
      <c r="AYN149" s="3" t="str">
        <f t="shared" si="1015"/>
        <v/>
      </c>
      <c r="AYP149" s="6"/>
      <c r="AYS149" s="3" t="str">
        <f t="shared" si="1016"/>
        <v/>
      </c>
      <c r="AYX149" s="3" t="str">
        <f t="shared" si="1017"/>
        <v/>
      </c>
      <c r="AZC149" s="3" t="str">
        <f t="shared" si="1018"/>
        <v/>
      </c>
      <c r="AZH149" s="3" t="str">
        <f t="shared" si="1019"/>
        <v/>
      </c>
      <c r="AZM149" s="3" t="str">
        <f t="shared" si="1020"/>
        <v/>
      </c>
      <c r="AZR149" s="3" t="str">
        <f t="shared" si="1021"/>
        <v/>
      </c>
      <c r="AZW149" s="3" t="str">
        <f t="shared" si="1022"/>
        <v/>
      </c>
      <c r="BAB149" s="3" t="str">
        <f t="shared" si="1023"/>
        <v/>
      </c>
      <c r="BAG149" s="3" t="str">
        <f t="shared" si="1024"/>
        <v/>
      </c>
      <c r="BAL149" s="3" t="str">
        <f t="shared" si="1025"/>
        <v/>
      </c>
      <c r="BAQ149" s="3" t="str">
        <f t="shared" si="1026"/>
        <v/>
      </c>
      <c r="BAV149" s="3" t="str">
        <f t="shared" si="1027"/>
        <v/>
      </c>
      <c r="BBA149" s="3" t="str">
        <f t="shared" si="1028"/>
        <v/>
      </c>
      <c r="BBF149" s="3" t="str">
        <f t="shared" si="1029"/>
        <v/>
      </c>
      <c r="BBK149" s="3" t="str">
        <f t="shared" si="1030"/>
        <v/>
      </c>
      <c r="BBP149" s="3" t="str">
        <f t="shared" si="1031"/>
        <v/>
      </c>
      <c r="BBU149" s="3" t="str">
        <f t="shared" si="1032"/>
        <v/>
      </c>
      <c r="BBZ149" s="3" t="str">
        <f t="shared" si="1033"/>
        <v/>
      </c>
      <c r="BCE149" s="3" t="str">
        <f t="shared" si="1034"/>
        <v/>
      </c>
      <c r="BCJ149" s="3" t="str">
        <f t="shared" si="1035"/>
        <v/>
      </c>
      <c r="BCO149" s="3" t="str">
        <f t="shared" si="1036"/>
        <v/>
      </c>
      <c r="BCT149" s="3" t="str">
        <f t="shared" si="1037"/>
        <v/>
      </c>
      <c r="BCY149" s="3" t="str">
        <f t="shared" si="1038"/>
        <v/>
      </c>
      <c r="BDD149" s="3" t="str">
        <f t="shared" si="1039"/>
        <v/>
      </c>
      <c r="BDI149" s="3" t="str">
        <f t="shared" si="1040"/>
        <v/>
      </c>
      <c r="BDN149" s="3" t="str">
        <f t="shared" si="1041"/>
        <v/>
      </c>
      <c r="BDS149" s="3" t="str">
        <f t="shared" si="1042"/>
        <v/>
      </c>
      <c r="BDX149" s="3" t="str">
        <f t="shared" si="1043"/>
        <v/>
      </c>
      <c r="BEC149" s="3" t="str">
        <f t="shared" si="1044"/>
        <v/>
      </c>
      <c r="BEH149" s="3" t="str">
        <f t="shared" si="1045"/>
        <v/>
      </c>
      <c r="BEM149" s="3" t="str">
        <f t="shared" si="1046"/>
        <v/>
      </c>
      <c r="BER149" s="3" t="str">
        <f t="shared" si="1047"/>
        <v/>
      </c>
      <c r="BEW149" s="3" t="str">
        <f t="shared" si="1048"/>
        <v/>
      </c>
      <c r="BFB149" s="3" t="str">
        <f t="shared" si="1049"/>
        <v/>
      </c>
      <c r="BFG149" s="3" t="str">
        <f t="shared" si="1050"/>
        <v/>
      </c>
      <c r="BFL149" s="3" t="str">
        <f t="shared" si="1051"/>
        <v/>
      </c>
      <c r="BFQ149" s="3" t="str">
        <f t="shared" si="1052"/>
        <v/>
      </c>
      <c r="BFV149" s="3" t="str">
        <f t="shared" si="1053"/>
        <v/>
      </c>
      <c r="BGA149" s="3" t="str">
        <f t="shared" si="1054"/>
        <v/>
      </c>
      <c r="BGF149" s="3" t="str">
        <f t="shared" si="1055"/>
        <v/>
      </c>
      <c r="BGK149" s="3" t="str">
        <f t="shared" si="1056"/>
        <v/>
      </c>
      <c r="BGM149" s="6"/>
      <c r="BGP149" s="3" t="str">
        <f t="shared" si="1057"/>
        <v/>
      </c>
      <c r="BGR149" s="6"/>
      <c r="BGU149" s="3" t="str">
        <f t="shared" si="1058"/>
        <v/>
      </c>
      <c r="BGZ149" s="3" t="str">
        <f t="shared" si="1059"/>
        <v/>
      </c>
      <c r="BHE149" s="3" t="str">
        <f t="shared" si="1060"/>
        <v/>
      </c>
      <c r="BHJ149" s="3" t="str">
        <f t="shared" si="1061"/>
        <v/>
      </c>
      <c r="BHO149" s="3" t="str">
        <f t="shared" si="1062"/>
        <v/>
      </c>
      <c r="BHQ149" s="6">
        <v>30132</v>
      </c>
      <c r="BHR149" s="1">
        <v>0.92210000000000003</v>
      </c>
      <c r="BHS149" s="1">
        <v>22940800</v>
      </c>
      <c r="BHT149" s="3">
        <f t="shared" si="1063"/>
        <v>21153711.68</v>
      </c>
      <c r="BHY149" s="3" t="str">
        <f t="shared" si="1064"/>
        <v/>
      </c>
      <c r="BID149" s="3" t="str">
        <f t="shared" si="1065"/>
        <v/>
      </c>
      <c r="BII149" s="3" t="str">
        <f t="shared" si="1066"/>
        <v/>
      </c>
      <c r="BIN149" s="3" t="str">
        <f t="shared" si="1067"/>
        <v/>
      </c>
      <c r="BIP149" s="6">
        <v>30132</v>
      </c>
      <c r="BIQ149" s="1">
        <v>9.2600000000000002E-2</v>
      </c>
      <c r="BIR149" s="1">
        <v>55242000</v>
      </c>
      <c r="BIS149" s="3">
        <f t="shared" si="1068"/>
        <v>5115409.2</v>
      </c>
      <c r="BIX149" s="3" t="str">
        <f t="shared" si="1069"/>
        <v/>
      </c>
      <c r="BJC149" s="3" t="str">
        <f t="shared" si="1070"/>
        <v/>
      </c>
      <c r="BJH149" s="3" t="str">
        <f t="shared" si="1071"/>
        <v/>
      </c>
      <c r="BJM149" s="3" t="str">
        <f t="shared" si="1072"/>
        <v/>
      </c>
      <c r="BJR149" s="3" t="str">
        <f t="shared" si="1073"/>
        <v/>
      </c>
      <c r="BJT149" s="6">
        <v>30132</v>
      </c>
      <c r="BJU149" s="1">
        <v>4.0416999999999996</v>
      </c>
      <c r="BJV149" s="1">
        <v>23286600</v>
      </c>
      <c r="BJW149" s="3">
        <f t="shared" si="1074"/>
        <v>94117451.219999984</v>
      </c>
      <c r="BKB149" s="3" t="str">
        <f t="shared" si="1075"/>
        <v/>
      </c>
      <c r="BKG149" s="3" t="str">
        <f t="shared" si="1076"/>
        <v/>
      </c>
      <c r="BKL149" s="3" t="str">
        <f t="shared" si="1077"/>
        <v/>
      </c>
      <c r="BKQ149" s="3" t="str">
        <f t="shared" si="1078"/>
        <v/>
      </c>
      <c r="BKV149" s="3" t="str">
        <f t="shared" si="1079"/>
        <v/>
      </c>
      <c r="BKX149" s="6">
        <v>30132</v>
      </c>
      <c r="BKY149" s="1">
        <v>1.6879999999999999</v>
      </c>
      <c r="BKZ149" s="1">
        <v>43438400</v>
      </c>
      <c r="BLA149" s="3">
        <f t="shared" si="1080"/>
        <v>73324019.200000003</v>
      </c>
      <c r="BLC149" s="6"/>
      <c r="BLF149" s="3" t="str">
        <f t="shared" si="1081"/>
        <v/>
      </c>
      <c r="BLK149" s="3" t="str">
        <f t="shared" si="1082"/>
        <v/>
      </c>
      <c r="BLP149" s="3" t="str">
        <f t="shared" si="1083"/>
        <v/>
      </c>
      <c r="BLU149" s="3" t="str">
        <f t="shared" si="1084"/>
        <v/>
      </c>
      <c r="BLZ149" s="3" t="str">
        <f t="shared" si="1085"/>
        <v/>
      </c>
      <c r="BME149" s="3" t="str">
        <f t="shared" si="1086"/>
        <v/>
      </c>
      <c r="BMJ149" s="3" t="str">
        <f t="shared" si="1087"/>
        <v/>
      </c>
      <c r="BMO149" s="3" t="str">
        <f t="shared" si="1088"/>
        <v/>
      </c>
      <c r="BMQ149" s="6"/>
      <c r="BMT149" s="3" t="str">
        <f t="shared" si="1089"/>
        <v/>
      </c>
      <c r="BMY149" s="3" t="str">
        <f t="shared" si="1090"/>
        <v/>
      </c>
      <c r="BND149" s="3" t="str">
        <f t="shared" si="1091"/>
        <v/>
      </c>
      <c r="BNF149" s="6">
        <v>30132</v>
      </c>
      <c r="BNG149" s="1">
        <v>11.875</v>
      </c>
      <c r="BNH149" s="1">
        <v>16950200</v>
      </c>
      <c r="BNI149" s="3">
        <f t="shared" si="1092"/>
        <v>201283625</v>
      </c>
      <c r="BNN149" s="3" t="str">
        <f t="shared" si="1093"/>
        <v/>
      </c>
      <c r="BNS149" s="3" t="str">
        <f t="shared" si="1094"/>
        <v/>
      </c>
      <c r="BNX149" s="3" t="str">
        <f t="shared" si="1095"/>
        <v/>
      </c>
      <c r="BOC149" s="3" t="str">
        <f t="shared" si="1096"/>
        <v/>
      </c>
      <c r="BOH149" s="3" t="str">
        <f t="shared" si="1097"/>
        <v/>
      </c>
      <c r="BOJ149" s="6">
        <v>30132</v>
      </c>
      <c r="BOK149" s="1">
        <v>0.94110000000000005</v>
      </c>
      <c r="BOL149" s="1">
        <v>211553600</v>
      </c>
      <c r="BOM149" s="3">
        <f t="shared" si="1098"/>
        <v>199093092.96000001</v>
      </c>
      <c r="BOR149" s="3" t="str">
        <f t="shared" si="1099"/>
        <v/>
      </c>
      <c r="BOW149" s="3" t="str">
        <f t="shared" si="1100"/>
        <v/>
      </c>
      <c r="BPB149" s="3" t="str">
        <f t="shared" si="1101"/>
        <v/>
      </c>
      <c r="BPG149" s="3" t="str">
        <f t="shared" si="1102"/>
        <v/>
      </c>
      <c r="BPL149" s="3" t="str">
        <f t="shared" si="1103"/>
        <v/>
      </c>
      <c r="BPQ149" s="3" t="str">
        <f t="shared" si="1104"/>
        <v/>
      </c>
      <c r="BPS149" s="6"/>
      <c r="BPV149" s="3" t="str">
        <f t="shared" si="1105"/>
        <v/>
      </c>
      <c r="BQA149" s="3" t="str">
        <f t="shared" si="1106"/>
        <v/>
      </c>
      <c r="BQF149" s="3" t="str">
        <f t="shared" si="1107"/>
        <v/>
      </c>
      <c r="BQK149" s="3" t="str">
        <f t="shared" si="1108"/>
        <v/>
      </c>
      <c r="BQP149" s="3" t="str">
        <f t="shared" si="1109"/>
        <v/>
      </c>
      <c r="BQU149" s="3" t="str">
        <f t="shared" si="1110"/>
        <v/>
      </c>
      <c r="BQZ149" s="3" t="str">
        <f t="shared" si="1111"/>
        <v/>
      </c>
      <c r="BRE149" s="3" t="str">
        <f t="shared" si="1112"/>
        <v/>
      </c>
      <c r="BRJ149" s="3" t="str">
        <f t="shared" si="1113"/>
        <v/>
      </c>
      <c r="BRL149" s="6"/>
      <c r="BRO149" s="3" t="str">
        <f t="shared" si="1114"/>
        <v/>
      </c>
      <c r="BRT149" s="3" t="str">
        <f t="shared" si="1115"/>
        <v/>
      </c>
      <c r="BRV149" s="6">
        <v>30132</v>
      </c>
      <c r="BRW149" s="1">
        <v>7.1875</v>
      </c>
      <c r="BRX149" s="1">
        <v>77205600</v>
      </c>
      <c r="BRY149" s="3">
        <f t="shared" si="1116"/>
        <v>554915250</v>
      </c>
      <c r="BSD149" s="3" t="str">
        <f t="shared" si="1117"/>
        <v/>
      </c>
      <c r="BSF149" s="6">
        <v>30132</v>
      </c>
      <c r="BSG149" s="1">
        <v>0.84379999999999999</v>
      </c>
      <c r="BSH149" s="1">
        <v>44798400</v>
      </c>
      <c r="BSI149" s="3">
        <f t="shared" si="1118"/>
        <v>37800889.920000002</v>
      </c>
      <c r="BSN149" s="3" t="str">
        <f t="shared" si="1119"/>
        <v/>
      </c>
      <c r="BSS149" s="3" t="str">
        <f t="shared" si="1120"/>
        <v/>
      </c>
      <c r="BSU149" s="6"/>
      <c r="BSX149" s="3" t="str">
        <f t="shared" si="1121"/>
        <v/>
      </c>
    </row>
    <row r="150" spans="5:1020 1025:1870" x14ac:dyDescent="0.2">
      <c r="E150" s="3" t="str">
        <f t="shared" si="748"/>
        <v/>
      </c>
      <c r="J150" s="3" t="str">
        <f t="shared" si="749"/>
        <v/>
      </c>
      <c r="O150" s="3" t="str">
        <f t="shared" si="750"/>
        <v/>
      </c>
      <c r="T150" s="3" t="str">
        <f t="shared" si="751"/>
        <v/>
      </c>
      <c r="Y150" s="3" t="str">
        <f t="shared" si="752"/>
        <v/>
      </c>
      <c r="AD150" s="3" t="str">
        <f t="shared" si="753"/>
        <v/>
      </c>
      <c r="AI150" s="3" t="str">
        <f t="shared" si="754"/>
        <v/>
      </c>
      <c r="AN150" s="3" t="str">
        <f t="shared" si="755"/>
        <v/>
      </c>
      <c r="AS150" s="3" t="str">
        <f t="shared" si="756"/>
        <v/>
      </c>
      <c r="AX150" s="3" t="str">
        <f t="shared" si="757"/>
        <v/>
      </c>
      <c r="BC150" s="3" t="str">
        <f t="shared" si="758"/>
        <v/>
      </c>
      <c r="BH150" s="3" t="str">
        <f t="shared" si="759"/>
        <v/>
      </c>
      <c r="BM150" s="3" t="str">
        <f t="shared" si="760"/>
        <v/>
      </c>
      <c r="BR150" s="3" t="str">
        <f t="shared" si="761"/>
        <v/>
      </c>
      <c r="BW150" s="3" t="str">
        <f t="shared" si="762"/>
        <v/>
      </c>
      <c r="CB150" s="3" t="str">
        <f t="shared" si="763"/>
        <v/>
      </c>
      <c r="CG150" s="3" t="str">
        <f t="shared" si="764"/>
        <v/>
      </c>
      <c r="CL150" s="3" t="str">
        <f t="shared" si="765"/>
        <v/>
      </c>
      <c r="CQ150" s="3" t="str">
        <f t="shared" si="766"/>
        <v/>
      </c>
      <c r="CV150" s="3" t="str">
        <f t="shared" si="767"/>
        <v/>
      </c>
      <c r="DA150" s="3" t="str">
        <f t="shared" si="768"/>
        <v/>
      </c>
      <c r="DF150" s="3" t="str">
        <f t="shared" si="769"/>
        <v/>
      </c>
      <c r="DK150" s="3" t="str">
        <f t="shared" si="770"/>
        <v/>
      </c>
      <c r="DP150" s="3" t="str">
        <f t="shared" si="771"/>
        <v/>
      </c>
      <c r="DU150" s="3" t="str">
        <f t="shared" si="772"/>
        <v/>
      </c>
      <c r="DZ150" s="3" t="str">
        <f t="shared" si="773"/>
        <v/>
      </c>
      <c r="EE150" s="3" t="str">
        <f t="shared" si="774"/>
        <v/>
      </c>
      <c r="EJ150" s="3" t="str">
        <f t="shared" si="775"/>
        <v/>
      </c>
      <c r="EO150" s="3" t="str">
        <f t="shared" si="776"/>
        <v/>
      </c>
      <c r="ET150" s="3" t="str">
        <f t="shared" si="777"/>
        <v/>
      </c>
      <c r="EY150" s="3" t="str">
        <f t="shared" si="778"/>
        <v/>
      </c>
      <c r="FD150" s="3" t="str">
        <f t="shared" si="779"/>
        <v/>
      </c>
      <c r="FI150" s="3" t="str">
        <f t="shared" si="780"/>
        <v/>
      </c>
      <c r="FN150" s="3" t="str">
        <f t="shared" si="781"/>
        <v/>
      </c>
      <c r="FS150" s="3" t="str">
        <f t="shared" si="782"/>
        <v/>
      </c>
      <c r="FX150" s="3" t="str">
        <f t="shared" si="783"/>
        <v/>
      </c>
      <c r="GC150" s="3" t="str">
        <f t="shared" si="784"/>
        <v/>
      </c>
      <c r="GH150" s="3" t="str">
        <f t="shared" si="785"/>
        <v/>
      </c>
      <c r="GM150" s="3" t="str">
        <f t="shared" si="786"/>
        <v/>
      </c>
      <c r="GR150" s="3" t="str">
        <f t="shared" si="787"/>
        <v/>
      </c>
      <c r="GW150" s="3" t="str">
        <f t="shared" si="788"/>
        <v/>
      </c>
      <c r="HB150" s="3" t="str">
        <f t="shared" si="789"/>
        <v/>
      </c>
      <c r="HG150" s="3" t="str">
        <f t="shared" si="790"/>
        <v/>
      </c>
      <c r="HL150" s="3" t="str">
        <f t="shared" si="791"/>
        <v/>
      </c>
      <c r="HQ150" s="3" t="str">
        <f t="shared" si="792"/>
        <v/>
      </c>
      <c r="HV150" s="3" t="str">
        <f t="shared" si="793"/>
        <v/>
      </c>
      <c r="IA150" s="3" t="str">
        <f t="shared" si="794"/>
        <v/>
      </c>
      <c r="IF150" s="3" t="str">
        <f t="shared" si="795"/>
        <v/>
      </c>
      <c r="IK150" s="3" t="str">
        <f t="shared" si="796"/>
        <v/>
      </c>
      <c r="IP150" s="3" t="str">
        <f t="shared" si="797"/>
        <v/>
      </c>
      <c r="IU150" s="3" t="str">
        <f t="shared" si="798"/>
        <v/>
      </c>
      <c r="IZ150" s="3" t="str">
        <f t="shared" si="799"/>
        <v/>
      </c>
      <c r="JE150" s="3" t="str">
        <f t="shared" si="800"/>
        <v/>
      </c>
      <c r="JJ150" s="3" t="str">
        <f t="shared" si="801"/>
        <v/>
      </c>
      <c r="JO150" s="3" t="str">
        <f t="shared" si="802"/>
        <v/>
      </c>
      <c r="JT150" s="3" t="str">
        <f t="shared" si="803"/>
        <v/>
      </c>
      <c r="JY150" s="3" t="str">
        <f t="shared" si="804"/>
        <v/>
      </c>
      <c r="KD150" s="3" t="str">
        <f t="shared" si="805"/>
        <v/>
      </c>
      <c r="KI150" s="3" t="str">
        <f t="shared" si="806"/>
        <v/>
      </c>
      <c r="KN150" s="3" t="str">
        <f t="shared" si="807"/>
        <v/>
      </c>
      <c r="KS150" s="3" t="str">
        <f t="shared" si="808"/>
        <v/>
      </c>
      <c r="KX150" s="3" t="str">
        <f t="shared" si="809"/>
        <v/>
      </c>
      <c r="LC150" s="3" t="str">
        <f t="shared" si="810"/>
        <v/>
      </c>
      <c r="LH150" s="3" t="str">
        <f t="shared" si="811"/>
        <v/>
      </c>
      <c r="LM150" s="3" t="str">
        <f t="shared" si="812"/>
        <v/>
      </c>
      <c r="LR150" s="3" t="str">
        <f t="shared" si="813"/>
        <v/>
      </c>
      <c r="LW150" s="3" t="str">
        <f t="shared" si="814"/>
        <v/>
      </c>
      <c r="MB150" s="3" t="str">
        <f t="shared" si="815"/>
        <v/>
      </c>
      <c r="MG150" s="3" t="str">
        <f t="shared" si="816"/>
        <v/>
      </c>
      <c r="ML150" s="3" t="str">
        <f t="shared" si="817"/>
        <v/>
      </c>
      <c r="MQ150" s="3" t="str">
        <f t="shared" si="818"/>
        <v/>
      </c>
      <c r="MV150" s="3" t="str">
        <f t="shared" si="819"/>
        <v/>
      </c>
      <c r="NA150" s="3" t="str">
        <f t="shared" si="820"/>
        <v/>
      </c>
      <c r="NF150" s="3" t="str">
        <f t="shared" si="821"/>
        <v/>
      </c>
      <c r="NK150" s="3" t="str">
        <f t="shared" si="822"/>
        <v/>
      </c>
      <c r="NP150" s="3" t="str">
        <f t="shared" si="823"/>
        <v/>
      </c>
      <c r="NU150" s="3" t="str">
        <f t="shared" si="824"/>
        <v/>
      </c>
      <c r="NZ150" s="3" t="str">
        <f t="shared" si="825"/>
        <v/>
      </c>
      <c r="OE150" s="3" t="str">
        <f t="shared" si="826"/>
        <v/>
      </c>
      <c r="OJ150" s="3" t="str">
        <f t="shared" si="827"/>
        <v/>
      </c>
      <c r="OO150" s="3" t="str">
        <f t="shared" si="828"/>
        <v/>
      </c>
      <c r="OT150" s="3" t="str">
        <f t="shared" si="829"/>
        <v/>
      </c>
      <c r="OY150" s="3" t="str">
        <f t="shared" si="830"/>
        <v/>
      </c>
      <c r="PD150" s="3" t="str">
        <f t="shared" si="831"/>
        <v/>
      </c>
      <c r="PI150" s="3" t="str">
        <f t="shared" si="832"/>
        <v/>
      </c>
      <c r="PN150" s="3" t="str">
        <f t="shared" si="833"/>
        <v/>
      </c>
      <c r="PS150" s="3" t="str">
        <f t="shared" si="834"/>
        <v/>
      </c>
      <c r="PX150" s="3" t="str">
        <f t="shared" si="835"/>
        <v/>
      </c>
      <c r="QC150" s="3" t="str">
        <f t="shared" si="836"/>
        <v/>
      </c>
      <c r="QH150" s="3" t="str">
        <f t="shared" si="837"/>
        <v/>
      </c>
      <c r="QM150" s="3" t="str">
        <f t="shared" si="838"/>
        <v/>
      </c>
      <c r="QR150" s="3" t="str">
        <f t="shared" si="839"/>
        <v/>
      </c>
      <c r="QW150" s="3" t="str">
        <f t="shared" si="840"/>
        <v/>
      </c>
      <c r="RB150" s="3" t="str">
        <f t="shared" si="841"/>
        <v/>
      </c>
      <c r="RG150" s="3" t="str">
        <f t="shared" si="842"/>
        <v/>
      </c>
      <c r="RL150" s="3" t="str">
        <f t="shared" si="843"/>
        <v/>
      </c>
      <c r="RQ150" s="3" t="str">
        <f t="shared" si="844"/>
        <v/>
      </c>
      <c r="RV150" s="3" t="str">
        <f t="shared" si="845"/>
        <v/>
      </c>
      <c r="SA150" s="3" t="str">
        <f t="shared" si="846"/>
        <v/>
      </c>
      <c r="SF150" s="3" t="str">
        <f t="shared" si="847"/>
        <v/>
      </c>
      <c r="SK150" s="3" t="str">
        <f t="shared" si="848"/>
        <v/>
      </c>
      <c r="SP150" s="3" t="str">
        <f t="shared" si="849"/>
        <v/>
      </c>
      <c r="SU150" s="3" t="str">
        <f t="shared" si="850"/>
        <v/>
      </c>
      <c r="SZ150" s="3" t="str">
        <f t="shared" si="851"/>
        <v/>
      </c>
      <c r="TE150" s="3" t="str">
        <f t="shared" si="852"/>
        <v/>
      </c>
      <c r="TJ150" s="3" t="str">
        <f t="shared" si="853"/>
        <v/>
      </c>
      <c r="TO150" s="3" t="str">
        <f t="shared" si="854"/>
        <v/>
      </c>
      <c r="TT150" s="3" t="str">
        <f t="shared" si="855"/>
        <v/>
      </c>
      <c r="TY150" s="3" t="str">
        <f t="shared" si="856"/>
        <v/>
      </c>
      <c r="UD150" s="3" t="str">
        <f t="shared" si="857"/>
        <v/>
      </c>
      <c r="UI150" s="3" t="str">
        <f t="shared" si="858"/>
        <v/>
      </c>
      <c r="UN150" s="3" t="str">
        <f t="shared" si="859"/>
        <v/>
      </c>
      <c r="US150" s="3" t="str">
        <f t="shared" si="860"/>
        <v/>
      </c>
      <c r="UX150" s="3" t="str">
        <f t="shared" si="861"/>
        <v/>
      </c>
      <c r="VC150" s="3" t="str">
        <f t="shared" si="862"/>
        <v/>
      </c>
      <c r="VH150" s="3" t="str">
        <f t="shared" si="863"/>
        <v/>
      </c>
      <c r="VM150" s="3" t="str">
        <f t="shared" si="864"/>
        <v/>
      </c>
      <c r="VO150" s="6"/>
      <c r="VR150" s="3" t="str">
        <f t="shared" si="865"/>
        <v/>
      </c>
      <c r="VW150" s="3" t="str">
        <f t="shared" si="866"/>
        <v/>
      </c>
      <c r="WB150" s="3" t="str">
        <f t="shared" si="867"/>
        <v/>
      </c>
      <c r="WG150" s="3" t="str">
        <f t="shared" si="868"/>
        <v/>
      </c>
      <c r="WL150" s="3" t="str">
        <f t="shared" si="869"/>
        <v/>
      </c>
      <c r="WQ150" s="3" t="str">
        <f t="shared" si="870"/>
        <v/>
      </c>
      <c r="WV150" s="3" t="str">
        <f t="shared" si="871"/>
        <v/>
      </c>
      <c r="XA150" s="3" t="str">
        <f t="shared" si="872"/>
        <v/>
      </c>
      <c r="XF150" s="3" t="str">
        <f t="shared" si="873"/>
        <v/>
      </c>
      <c r="XK150" s="3" t="str">
        <f t="shared" si="874"/>
        <v/>
      </c>
      <c r="XP150" s="3" t="str">
        <f t="shared" si="875"/>
        <v/>
      </c>
      <c r="XU150" s="3" t="str">
        <f t="shared" si="876"/>
        <v/>
      </c>
      <c r="XZ150" s="3" t="str">
        <f t="shared" si="877"/>
        <v/>
      </c>
      <c r="YE150" s="3" t="str">
        <f t="shared" si="878"/>
        <v/>
      </c>
      <c r="YJ150" s="3" t="str">
        <f t="shared" si="879"/>
        <v/>
      </c>
      <c r="YO150" s="3" t="str">
        <f t="shared" si="880"/>
        <v/>
      </c>
      <c r="YT150" s="3" t="str">
        <f t="shared" si="881"/>
        <v/>
      </c>
      <c r="YY150" s="3" t="str">
        <f t="shared" si="882"/>
        <v/>
      </c>
      <c r="ZD150" s="3" t="str">
        <f t="shared" si="883"/>
        <v/>
      </c>
      <c r="ZI150" s="3" t="str">
        <f t="shared" si="884"/>
        <v/>
      </c>
      <c r="ZN150" s="3" t="str">
        <f t="shared" si="885"/>
        <v/>
      </c>
      <c r="ZS150" s="3" t="str">
        <f t="shared" si="886"/>
        <v/>
      </c>
      <c r="ZX150" s="3" t="str">
        <f t="shared" si="887"/>
        <v/>
      </c>
      <c r="AAC150" s="3" t="str">
        <f t="shared" si="888"/>
        <v/>
      </c>
      <c r="AAH150" s="3" t="str">
        <f t="shared" si="889"/>
        <v/>
      </c>
      <c r="AAM150" s="3" t="str">
        <f t="shared" si="890"/>
        <v/>
      </c>
      <c r="AAR150" s="3" t="str">
        <f t="shared" si="891"/>
        <v/>
      </c>
      <c r="AAW150" s="3" t="str">
        <f t="shared" si="892"/>
        <v/>
      </c>
      <c r="ABB150" s="3" t="str">
        <f t="shared" si="893"/>
        <v/>
      </c>
      <c r="ABG150" s="3" t="str">
        <f t="shared" si="894"/>
        <v/>
      </c>
      <c r="ABL150" s="3" t="str">
        <f t="shared" si="895"/>
        <v/>
      </c>
      <c r="ABQ150" s="3" t="str">
        <f t="shared" si="896"/>
        <v/>
      </c>
      <c r="ABV150" s="3" t="str">
        <f t="shared" si="897"/>
        <v/>
      </c>
      <c r="ACA150" s="3" t="str">
        <f t="shared" si="898"/>
        <v/>
      </c>
      <c r="ACF150" s="3" t="str">
        <f t="shared" si="899"/>
        <v/>
      </c>
      <c r="ACK150" s="3" t="str">
        <f t="shared" si="900"/>
        <v/>
      </c>
      <c r="ACP150" s="3" t="str">
        <f t="shared" si="901"/>
        <v/>
      </c>
      <c r="ACU150" s="3" t="str">
        <f t="shared" si="902"/>
        <v/>
      </c>
      <c r="ACZ150" s="3" t="str">
        <f t="shared" si="903"/>
        <v/>
      </c>
      <c r="ADE150" s="3" t="str">
        <f t="shared" si="904"/>
        <v/>
      </c>
      <c r="ADJ150" s="3" t="str">
        <f t="shared" si="905"/>
        <v/>
      </c>
      <c r="ADO150" s="3" t="str">
        <f t="shared" si="906"/>
        <v/>
      </c>
      <c r="ADT150" s="3" t="str">
        <f t="shared" si="907"/>
        <v/>
      </c>
      <c r="ADY150" s="3" t="str">
        <f t="shared" si="908"/>
        <v/>
      </c>
      <c r="AED150" s="3" t="str">
        <f t="shared" si="909"/>
        <v/>
      </c>
      <c r="AEI150" s="3" t="str">
        <f t="shared" si="910"/>
        <v/>
      </c>
      <c r="AEN150" s="3" t="str">
        <f t="shared" si="911"/>
        <v/>
      </c>
      <c r="AES150" s="3" t="str">
        <f t="shared" si="912"/>
        <v/>
      </c>
      <c r="AEX150" s="3" t="str">
        <f t="shared" si="913"/>
        <v/>
      </c>
      <c r="AFC150" s="3" t="str">
        <f t="shared" si="914"/>
        <v/>
      </c>
      <c r="AFH150" s="3" t="str">
        <f t="shared" si="915"/>
        <v/>
      </c>
      <c r="AFM150" s="3" t="str">
        <f t="shared" si="916"/>
        <v/>
      </c>
      <c r="AFR150" s="3" t="str">
        <f t="shared" si="917"/>
        <v/>
      </c>
      <c r="AFW150" s="3" t="str">
        <f t="shared" si="918"/>
        <v/>
      </c>
      <c r="AGB150" s="3" t="str">
        <f t="shared" si="919"/>
        <v/>
      </c>
      <c r="AGG150" s="3" t="str">
        <f t="shared" si="920"/>
        <v/>
      </c>
      <c r="AGL150" s="3" t="str">
        <f t="shared" si="921"/>
        <v/>
      </c>
      <c r="AGQ150" s="3" t="str">
        <f t="shared" si="922"/>
        <v/>
      </c>
      <c r="AGV150" s="3" t="str">
        <f t="shared" si="923"/>
        <v/>
      </c>
      <c r="AHA150" s="3" t="str">
        <f t="shared" si="924"/>
        <v/>
      </c>
      <c r="AHF150" s="3" t="str">
        <f t="shared" si="925"/>
        <v/>
      </c>
      <c r="AHK150" s="3" t="str">
        <f t="shared" si="926"/>
        <v/>
      </c>
      <c r="AHP150" s="3" t="str">
        <f t="shared" si="927"/>
        <v/>
      </c>
      <c r="AHU150" s="3" t="str">
        <f t="shared" si="928"/>
        <v/>
      </c>
      <c r="AHZ150" s="3" t="str">
        <f t="shared" si="929"/>
        <v/>
      </c>
      <c r="AIE150" s="3" t="str">
        <f t="shared" si="930"/>
        <v/>
      </c>
      <c r="AIJ150" s="3" t="str">
        <f t="shared" si="931"/>
        <v/>
      </c>
      <c r="AIO150" s="3" t="str">
        <f t="shared" si="932"/>
        <v/>
      </c>
      <c r="AIT150" s="3" t="str">
        <f t="shared" si="933"/>
        <v/>
      </c>
      <c r="AIY150" s="3" t="str">
        <f t="shared" si="934"/>
        <v/>
      </c>
      <c r="AJD150" s="3" t="str">
        <f t="shared" si="935"/>
        <v/>
      </c>
      <c r="AJI150" s="3" t="str">
        <f t="shared" si="936"/>
        <v/>
      </c>
      <c r="AJN150" s="3" t="str">
        <f t="shared" si="937"/>
        <v/>
      </c>
      <c r="AJS150" s="3" t="str">
        <f t="shared" si="938"/>
        <v/>
      </c>
      <c r="AJX150" s="3" t="str">
        <f t="shared" si="939"/>
        <v/>
      </c>
      <c r="AKC150" s="3" t="str">
        <f t="shared" si="940"/>
        <v/>
      </c>
      <c r="AKH150" s="3" t="str">
        <f t="shared" si="941"/>
        <v/>
      </c>
      <c r="AKM150" s="3" t="str">
        <f t="shared" si="942"/>
        <v/>
      </c>
      <c r="AKR150" s="3" t="str">
        <f t="shared" si="943"/>
        <v/>
      </c>
      <c r="AKW150" s="3" t="str">
        <f t="shared" si="944"/>
        <v/>
      </c>
      <c r="ALB150" s="3" t="str">
        <f t="shared" si="945"/>
        <v/>
      </c>
      <c r="ALG150" s="3" t="str">
        <f t="shared" si="946"/>
        <v/>
      </c>
      <c r="ALL150" s="3" t="str">
        <f t="shared" si="947"/>
        <v/>
      </c>
      <c r="ALQ150" s="3" t="str">
        <f t="shared" si="948"/>
        <v/>
      </c>
      <c r="ALV150" s="3" t="str">
        <f t="shared" si="949"/>
        <v/>
      </c>
      <c r="AMA150" s="3" t="str">
        <f t="shared" si="950"/>
        <v/>
      </c>
      <c r="AMF150" s="3" t="str">
        <f t="shared" si="951"/>
        <v/>
      </c>
      <c r="AMK150" s="3" t="str">
        <f t="shared" si="952"/>
        <v/>
      </c>
      <c r="AMP150" s="3" t="str">
        <f t="shared" si="953"/>
        <v/>
      </c>
      <c r="AMU150" s="3" t="str">
        <f t="shared" si="954"/>
        <v/>
      </c>
      <c r="AMZ150" s="3" t="str">
        <f t="shared" si="955"/>
        <v/>
      </c>
      <c r="ANE150" s="3" t="str">
        <f t="shared" si="956"/>
        <v/>
      </c>
      <c r="ANJ150" s="3" t="str">
        <f t="shared" si="957"/>
        <v/>
      </c>
      <c r="ANO150" s="3" t="str">
        <f t="shared" si="958"/>
        <v/>
      </c>
      <c r="ANT150" s="3" t="str">
        <f t="shared" si="959"/>
        <v/>
      </c>
      <c r="ANY150" s="3" t="str">
        <f t="shared" si="960"/>
        <v/>
      </c>
      <c r="AOD150" s="3" t="str">
        <f t="shared" si="961"/>
        <v/>
      </c>
      <c r="AOI150" s="3" t="str">
        <f t="shared" si="962"/>
        <v/>
      </c>
      <c r="AON150" s="3" t="str">
        <f t="shared" si="963"/>
        <v/>
      </c>
      <c r="AOS150" s="3" t="str">
        <f t="shared" si="964"/>
        <v/>
      </c>
      <c r="AOX150" s="3" t="str">
        <f t="shared" si="965"/>
        <v/>
      </c>
      <c r="APC150" s="3" t="str">
        <f t="shared" si="966"/>
        <v/>
      </c>
      <c r="APH150" s="3" t="str">
        <f t="shared" si="967"/>
        <v/>
      </c>
      <c r="APM150" s="3" t="str">
        <f t="shared" si="968"/>
        <v/>
      </c>
      <c r="APR150" s="3" t="str">
        <f t="shared" si="969"/>
        <v/>
      </c>
      <c r="APW150" s="3" t="str">
        <f t="shared" si="970"/>
        <v/>
      </c>
      <c r="AQB150" s="3" t="str">
        <f t="shared" si="971"/>
        <v/>
      </c>
      <c r="AQG150" s="3" t="str">
        <f t="shared" si="972"/>
        <v/>
      </c>
      <c r="AQL150" s="3" t="str">
        <f t="shared" si="973"/>
        <v/>
      </c>
      <c r="AQQ150" s="3" t="str">
        <f t="shared" si="974"/>
        <v/>
      </c>
      <c r="AQV150" s="3" t="str">
        <f t="shared" si="975"/>
        <v/>
      </c>
      <c r="ARA150" s="3" t="str">
        <f t="shared" si="976"/>
        <v/>
      </c>
      <c r="ARF150" s="3" t="str">
        <f t="shared" si="977"/>
        <v/>
      </c>
      <c r="ARK150" s="3" t="str">
        <f t="shared" si="978"/>
        <v/>
      </c>
      <c r="ARP150" s="3" t="str">
        <f t="shared" si="979"/>
        <v/>
      </c>
      <c r="ARU150" s="3" t="str">
        <f t="shared" si="980"/>
        <v/>
      </c>
      <c r="ARZ150" s="3" t="str">
        <f t="shared" si="981"/>
        <v/>
      </c>
      <c r="ASE150" s="3" t="str">
        <f t="shared" si="982"/>
        <v/>
      </c>
      <c r="ASJ150" s="3" t="str">
        <f t="shared" si="983"/>
        <v/>
      </c>
      <c r="ASO150" s="3" t="str">
        <f t="shared" si="984"/>
        <v/>
      </c>
      <c r="AST150" s="3" t="str">
        <f t="shared" si="985"/>
        <v/>
      </c>
      <c r="ASY150" s="3" t="str">
        <f t="shared" si="986"/>
        <v/>
      </c>
      <c r="ATD150" s="3" t="str">
        <f t="shared" si="987"/>
        <v/>
      </c>
      <c r="ATI150" s="3" t="str">
        <f t="shared" si="988"/>
        <v/>
      </c>
      <c r="ATN150" s="3" t="str">
        <f t="shared" si="989"/>
        <v/>
      </c>
      <c r="ATS150" s="3" t="str">
        <f t="shared" si="990"/>
        <v/>
      </c>
      <c r="ATX150" s="3" t="str">
        <f t="shared" si="991"/>
        <v/>
      </c>
      <c r="ATZ150" s="6">
        <v>30041</v>
      </c>
      <c r="AUA150" s="1">
        <v>1.7396</v>
      </c>
      <c r="AUB150" s="1">
        <v>198000</v>
      </c>
      <c r="AUC150" s="3">
        <f t="shared" si="992"/>
        <v>344440.8</v>
      </c>
      <c r="AUH150" s="3" t="str">
        <f t="shared" si="993"/>
        <v/>
      </c>
      <c r="AUM150" s="3" t="str">
        <f t="shared" si="994"/>
        <v/>
      </c>
      <c r="AUR150" s="3" t="str">
        <f t="shared" si="995"/>
        <v/>
      </c>
      <c r="AUW150" s="3" t="str">
        <f t="shared" si="996"/>
        <v/>
      </c>
      <c r="AVB150" s="3" t="str">
        <f t="shared" si="997"/>
        <v/>
      </c>
      <c r="AVG150" s="3" t="str">
        <f t="shared" si="998"/>
        <v/>
      </c>
      <c r="AVL150" s="3" t="str">
        <f t="shared" si="999"/>
        <v/>
      </c>
      <c r="AVQ150" s="3" t="str">
        <f t="shared" si="1000"/>
        <v/>
      </c>
      <c r="AVV150" s="3" t="str">
        <f t="shared" si="1001"/>
        <v/>
      </c>
      <c r="AWA150" s="3" t="str">
        <f t="shared" si="1002"/>
        <v/>
      </c>
      <c r="AWF150" s="3" t="str">
        <f t="shared" si="1003"/>
        <v/>
      </c>
      <c r="AWK150" s="3" t="str">
        <f t="shared" si="1004"/>
        <v/>
      </c>
      <c r="AWP150" s="3" t="str">
        <f t="shared" si="1005"/>
        <v/>
      </c>
      <c r="AWU150" s="3" t="str">
        <f t="shared" si="1006"/>
        <v/>
      </c>
      <c r="AWZ150" s="3" t="str">
        <f t="shared" si="1007"/>
        <v/>
      </c>
      <c r="AXE150" s="3" t="str">
        <f t="shared" si="1008"/>
        <v/>
      </c>
      <c r="AXJ150" s="3" t="str">
        <f t="shared" si="1009"/>
        <v/>
      </c>
      <c r="AXO150" s="3" t="str">
        <f t="shared" si="1010"/>
        <v/>
      </c>
      <c r="AXT150" s="3" t="str">
        <f t="shared" si="1011"/>
        <v/>
      </c>
      <c r="AXY150" s="3" t="str">
        <f t="shared" si="1012"/>
        <v/>
      </c>
      <c r="AYD150" s="3" t="str">
        <f t="shared" si="1013"/>
        <v/>
      </c>
      <c r="AYI150" s="3" t="str">
        <f t="shared" si="1014"/>
        <v/>
      </c>
      <c r="AYN150" s="3" t="str">
        <f t="shared" si="1015"/>
        <v/>
      </c>
      <c r="AYP150" s="6"/>
      <c r="AYS150" s="3" t="str">
        <f t="shared" si="1016"/>
        <v/>
      </c>
      <c r="AYX150" s="3" t="str">
        <f t="shared" si="1017"/>
        <v/>
      </c>
      <c r="AZC150" s="3" t="str">
        <f t="shared" si="1018"/>
        <v/>
      </c>
      <c r="AZH150" s="3" t="str">
        <f t="shared" si="1019"/>
        <v/>
      </c>
      <c r="AZM150" s="3" t="str">
        <f t="shared" si="1020"/>
        <v/>
      </c>
      <c r="AZR150" s="3" t="str">
        <f t="shared" si="1021"/>
        <v/>
      </c>
      <c r="AZW150" s="3" t="str">
        <f t="shared" si="1022"/>
        <v/>
      </c>
      <c r="BAB150" s="3" t="str">
        <f t="shared" si="1023"/>
        <v/>
      </c>
      <c r="BAG150" s="3" t="str">
        <f t="shared" si="1024"/>
        <v/>
      </c>
      <c r="BAL150" s="3" t="str">
        <f t="shared" si="1025"/>
        <v/>
      </c>
      <c r="BAQ150" s="3" t="str">
        <f t="shared" si="1026"/>
        <v/>
      </c>
      <c r="BAV150" s="3" t="str">
        <f t="shared" si="1027"/>
        <v/>
      </c>
      <c r="BBA150" s="3" t="str">
        <f t="shared" si="1028"/>
        <v/>
      </c>
      <c r="BBF150" s="3" t="str">
        <f t="shared" si="1029"/>
        <v/>
      </c>
      <c r="BBK150" s="3" t="str">
        <f t="shared" si="1030"/>
        <v/>
      </c>
      <c r="BBP150" s="3" t="str">
        <f t="shared" si="1031"/>
        <v/>
      </c>
      <c r="BBU150" s="3" t="str">
        <f t="shared" si="1032"/>
        <v/>
      </c>
      <c r="BBZ150" s="3" t="str">
        <f t="shared" si="1033"/>
        <v/>
      </c>
      <c r="BCE150" s="3" t="str">
        <f t="shared" si="1034"/>
        <v/>
      </c>
      <c r="BCJ150" s="3" t="str">
        <f t="shared" si="1035"/>
        <v/>
      </c>
      <c r="BCO150" s="3" t="str">
        <f t="shared" si="1036"/>
        <v/>
      </c>
      <c r="BCT150" s="3" t="str">
        <f t="shared" si="1037"/>
        <v/>
      </c>
      <c r="BCY150" s="3" t="str">
        <f t="shared" si="1038"/>
        <v/>
      </c>
      <c r="BDD150" s="3" t="str">
        <f t="shared" si="1039"/>
        <v/>
      </c>
      <c r="BDI150" s="3" t="str">
        <f t="shared" si="1040"/>
        <v/>
      </c>
      <c r="BDN150" s="3" t="str">
        <f t="shared" si="1041"/>
        <v/>
      </c>
      <c r="BDS150" s="3" t="str">
        <f t="shared" si="1042"/>
        <v/>
      </c>
      <c r="BDX150" s="3" t="str">
        <f t="shared" si="1043"/>
        <v/>
      </c>
      <c r="BEC150" s="3" t="str">
        <f t="shared" si="1044"/>
        <v/>
      </c>
      <c r="BEH150" s="3" t="str">
        <f t="shared" si="1045"/>
        <v/>
      </c>
      <c r="BEM150" s="3" t="str">
        <f t="shared" si="1046"/>
        <v/>
      </c>
      <c r="BER150" s="3" t="str">
        <f t="shared" si="1047"/>
        <v/>
      </c>
      <c r="BEW150" s="3" t="str">
        <f t="shared" si="1048"/>
        <v/>
      </c>
      <c r="BFB150" s="3" t="str">
        <f t="shared" si="1049"/>
        <v/>
      </c>
      <c r="BFG150" s="3" t="str">
        <f t="shared" si="1050"/>
        <v/>
      </c>
      <c r="BFL150" s="3" t="str">
        <f t="shared" si="1051"/>
        <v/>
      </c>
      <c r="BFQ150" s="3" t="str">
        <f t="shared" si="1052"/>
        <v/>
      </c>
      <c r="BFV150" s="3" t="str">
        <f t="shared" si="1053"/>
        <v/>
      </c>
      <c r="BGA150" s="3" t="str">
        <f t="shared" si="1054"/>
        <v/>
      </c>
      <c r="BGF150" s="3" t="str">
        <f t="shared" si="1055"/>
        <v/>
      </c>
      <c r="BGK150" s="3" t="str">
        <f t="shared" si="1056"/>
        <v/>
      </c>
      <c r="BGM150" s="6"/>
      <c r="BGP150" s="3" t="str">
        <f t="shared" si="1057"/>
        <v/>
      </c>
      <c r="BGR150" s="6"/>
      <c r="BGU150" s="3" t="str">
        <f t="shared" si="1058"/>
        <v/>
      </c>
      <c r="BGZ150" s="3" t="str">
        <f t="shared" si="1059"/>
        <v/>
      </c>
      <c r="BHE150" s="3" t="str">
        <f t="shared" si="1060"/>
        <v/>
      </c>
      <c r="BHJ150" s="3" t="str">
        <f t="shared" si="1061"/>
        <v/>
      </c>
      <c r="BHO150" s="3" t="str">
        <f t="shared" si="1062"/>
        <v/>
      </c>
      <c r="BHQ150" s="6">
        <v>30041</v>
      </c>
      <c r="BHR150" s="1">
        <v>0.79890000000000005</v>
      </c>
      <c r="BHS150" s="1">
        <v>23670400</v>
      </c>
      <c r="BHT150" s="3">
        <f t="shared" si="1063"/>
        <v>18910282.560000002</v>
      </c>
      <c r="BHY150" s="3" t="str">
        <f t="shared" si="1064"/>
        <v/>
      </c>
      <c r="BID150" s="3" t="str">
        <f t="shared" si="1065"/>
        <v/>
      </c>
      <c r="BII150" s="3" t="str">
        <f t="shared" si="1066"/>
        <v/>
      </c>
      <c r="BIN150" s="3" t="str">
        <f t="shared" si="1067"/>
        <v/>
      </c>
      <c r="BIP150" s="6">
        <v>30041</v>
      </c>
      <c r="BIQ150" s="1">
        <v>6.9400000000000003E-2</v>
      </c>
      <c r="BIR150" s="1">
        <v>32837400</v>
      </c>
      <c r="BIS150" s="3">
        <f t="shared" si="1068"/>
        <v>2278915.56</v>
      </c>
      <c r="BIX150" s="3" t="str">
        <f t="shared" si="1069"/>
        <v/>
      </c>
      <c r="BJC150" s="3" t="str">
        <f t="shared" si="1070"/>
        <v/>
      </c>
      <c r="BJH150" s="3" t="str">
        <f t="shared" si="1071"/>
        <v/>
      </c>
      <c r="BJM150" s="3" t="str">
        <f t="shared" si="1072"/>
        <v/>
      </c>
      <c r="BJR150" s="3" t="str">
        <f t="shared" si="1073"/>
        <v/>
      </c>
      <c r="BJT150" s="6">
        <v>30041</v>
      </c>
      <c r="BJU150" s="1">
        <v>3.75</v>
      </c>
      <c r="BJV150" s="1">
        <v>21973800</v>
      </c>
      <c r="BJW150" s="3">
        <f t="shared" si="1074"/>
        <v>82401750</v>
      </c>
      <c r="BKB150" s="3" t="str">
        <f t="shared" si="1075"/>
        <v/>
      </c>
      <c r="BKG150" s="3" t="str">
        <f t="shared" si="1076"/>
        <v/>
      </c>
      <c r="BKL150" s="3" t="str">
        <f t="shared" si="1077"/>
        <v/>
      </c>
      <c r="BKQ150" s="3" t="str">
        <f t="shared" si="1078"/>
        <v/>
      </c>
      <c r="BKV150" s="3" t="str">
        <f t="shared" si="1079"/>
        <v/>
      </c>
      <c r="BKX150" s="6">
        <v>30041</v>
      </c>
      <c r="BKY150" s="1">
        <v>1.625</v>
      </c>
      <c r="BKZ150" s="1">
        <v>25890400</v>
      </c>
      <c r="BLA150" s="3">
        <f t="shared" si="1080"/>
        <v>42071900</v>
      </c>
      <c r="BLC150" s="6"/>
      <c r="BLF150" s="3" t="str">
        <f t="shared" si="1081"/>
        <v/>
      </c>
      <c r="BLK150" s="3" t="str">
        <f t="shared" si="1082"/>
        <v/>
      </c>
      <c r="BLP150" s="3" t="str">
        <f t="shared" si="1083"/>
        <v/>
      </c>
      <c r="BLU150" s="3" t="str">
        <f t="shared" si="1084"/>
        <v/>
      </c>
      <c r="BLZ150" s="3" t="str">
        <f t="shared" si="1085"/>
        <v/>
      </c>
      <c r="BME150" s="3" t="str">
        <f t="shared" si="1086"/>
        <v/>
      </c>
      <c r="BMJ150" s="3" t="str">
        <f t="shared" si="1087"/>
        <v/>
      </c>
      <c r="BMO150" s="3" t="str">
        <f t="shared" si="1088"/>
        <v/>
      </c>
      <c r="BMQ150" s="6"/>
      <c r="BMT150" s="3" t="str">
        <f t="shared" si="1089"/>
        <v/>
      </c>
      <c r="BMY150" s="3" t="str">
        <f t="shared" si="1090"/>
        <v/>
      </c>
      <c r="BND150" s="3" t="str">
        <f t="shared" si="1091"/>
        <v/>
      </c>
      <c r="BNF150" s="6">
        <v>30041</v>
      </c>
      <c r="BNG150" s="1">
        <v>10.875</v>
      </c>
      <c r="BNH150" s="1">
        <v>17302200</v>
      </c>
      <c r="BNI150" s="3">
        <f t="shared" si="1092"/>
        <v>188161425</v>
      </c>
      <c r="BNN150" s="3" t="str">
        <f t="shared" si="1093"/>
        <v/>
      </c>
      <c r="BNS150" s="3" t="str">
        <f t="shared" si="1094"/>
        <v/>
      </c>
      <c r="BNX150" s="3" t="str">
        <f t="shared" si="1095"/>
        <v/>
      </c>
      <c r="BOC150" s="3" t="str">
        <f t="shared" si="1096"/>
        <v/>
      </c>
      <c r="BOH150" s="3" t="str">
        <f t="shared" si="1097"/>
        <v/>
      </c>
      <c r="BOJ150" s="6">
        <v>30041</v>
      </c>
      <c r="BOK150" s="1">
        <v>0.89410000000000001</v>
      </c>
      <c r="BOL150" s="1">
        <v>226451200</v>
      </c>
      <c r="BOM150" s="3">
        <f t="shared" si="1098"/>
        <v>202470017.91999999</v>
      </c>
      <c r="BOR150" s="3" t="str">
        <f t="shared" si="1099"/>
        <v/>
      </c>
      <c r="BOW150" s="3" t="str">
        <f t="shared" si="1100"/>
        <v/>
      </c>
      <c r="BPB150" s="3" t="str">
        <f t="shared" si="1101"/>
        <v/>
      </c>
      <c r="BPG150" s="3" t="str">
        <f t="shared" si="1102"/>
        <v/>
      </c>
      <c r="BPL150" s="3" t="str">
        <f t="shared" si="1103"/>
        <v/>
      </c>
      <c r="BPQ150" s="3" t="str">
        <f t="shared" si="1104"/>
        <v/>
      </c>
      <c r="BPS150" s="6"/>
      <c r="BPV150" s="3" t="str">
        <f t="shared" si="1105"/>
        <v/>
      </c>
      <c r="BQA150" s="3" t="str">
        <f t="shared" si="1106"/>
        <v/>
      </c>
      <c r="BQF150" s="3" t="str">
        <f t="shared" si="1107"/>
        <v/>
      </c>
      <c r="BQK150" s="3" t="str">
        <f t="shared" si="1108"/>
        <v/>
      </c>
      <c r="BQP150" s="3" t="str">
        <f t="shared" si="1109"/>
        <v/>
      </c>
      <c r="BQU150" s="3" t="str">
        <f t="shared" si="1110"/>
        <v/>
      </c>
      <c r="BQZ150" s="3" t="str">
        <f t="shared" si="1111"/>
        <v/>
      </c>
      <c r="BRE150" s="3" t="str">
        <f t="shared" si="1112"/>
        <v/>
      </c>
      <c r="BRJ150" s="3" t="str">
        <f t="shared" si="1113"/>
        <v/>
      </c>
      <c r="BRL150" s="6"/>
      <c r="BRO150" s="3" t="str">
        <f t="shared" si="1114"/>
        <v/>
      </c>
      <c r="BRT150" s="3" t="str">
        <f t="shared" si="1115"/>
        <v/>
      </c>
      <c r="BRV150" s="6">
        <v>30041</v>
      </c>
      <c r="BRW150" s="1">
        <v>7.6562999999999999</v>
      </c>
      <c r="BRX150" s="1">
        <v>67733600</v>
      </c>
      <c r="BRY150" s="3">
        <f t="shared" si="1116"/>
        <v>518588761.68000001</v>
      </c>
      <c r="BSD150" s="3" t="str">
        <f t="shared" si="1117"/>
        <v/>
      </c>
      <c r="BSF150" s="6">
        <v>30041</v>
      </c>
      <c r="BSG150" s="1">
        <v>0.875</v>
      </c>
      <c r="BSH150" s="1">
        <v>38491200</v>
      </c>
      <c r="BSI150" s="3">
        <f t="shared" si="1118"/>
        <v>33679800</v>
      </c>
      <c r="BSN150" s="3" t="str">
        <f t="shared" si="1119"/>
        <v/>
      </c>
      <c r="BSS150" s="3" t="str">
        <f t="shared" si="1120"/>
        <v/>
      </c>
      <c r="BSU150" s="6"/>
      <c r="BSX150" s="3" t="str">
        <f t="shared" si="1121"/>
        <v/>
      </c>
    </row>
    <row r="151" spans="5:1020 1025:1870" x14ac:dyDescent="0.2">
      <c r="E151" s="3" t="str">
        <f t="shared" si="748"/>
        <v/>
      </c>
      <c r="J151" s="3" t="str">
        <f t="shared" si="749"/>
        <v/>
      </c>
      <c r="O151" s="3" t="str">
        <f t="shared" si="750"/>
        <v/>
      </c>
      <c r="T151" s="3" t="str">
        <f t="shared" si="751"/>
        <v/>
      </c>
      <c r="Y151" s="3" t="str">
        <f t="shared" si="752"/>
        <v/>
      </c>
      <c r="AD151" s="3" t="str">
        <f t="shared" si="753"/>
        <v/>
      </c>
      <c r="AI151" s="3" t="str">
        <f t="shared" si="754"/>
        <v/>
      </c>
      <c r="AN151" s="3" t="str">
        <f t="shared" si="755"/>
        <v/>
      </c>
      <c r="AS151" s="3" t="str">
        <f t="shared" si="756"/>
        <v/>
      </c>
      <c r="AX151" s="3" t="str">
        <f t="shared" si="757"/>
        <v/>
      </c>
      <c r="BC151" s="3" t="str">
        <f t="shared" si="758"/>
        <v/>
      </c>
      <c r="BH151" s="3" t="str">
        <f t="shared" si="759"/>
        <v/>
      </c>
      <c r="BM151" s="3" t="str">
        <f t="shared" si="760"/>
        <v/>
      </c>
      <c r="BR151" s="3" t="str">
        <f t="shared" si="761"/>
        <v/>
      </c>
      <c r="BW151" s="3" t="str">
        <f t="shared" si="762"/>
        <v/>
      </c>
      <c r="CB151" s="3" t="str">
        <f t="shared" si="763"/>
        <v/>
      </c>
      <c r="CG151" s="3" t="str">
        <f t="shared" si="764"/>
        <v/>
      </c>
      <c r="CL151" s="3" t="str">
        <f t="shared" si="765"/>
        <v/>
      </c>
      <c r="CQ151" s="3" t="str">
        <f t="shared" si="766"/>
        <v/>
      </c>
      <c r="CV151" s="3" t="str">
        <f t="shared" si="767"/>
        <v/>
      </c>
      <c r="DA151" s="3" t="str">
        <f t="shared" si="768"/>
        <v/>
      </c>
      <c r="DF151" s="3" t="str">
        <f t="shared" si="769"/>
        <v/>
      </c>
      <c r="DK151" s="3" t="str">
        <f t="shared" si="770"/>
        <v/>
      </c>
      <c r="DP151" s="3" t="str">
        <f t="shared" si="771"/>
        <v/>
      </c>
      <c r="DU151" s="3" t="str">
        <f t="shared" si="772"/>
        <v/>
      </c>
      <c r="DZ151" s="3" t="str">
        <f t="shared" si="773"/>
        <v/>
      </c>
      <c r="EE151" s="3" t="str">
        <f t="shared" si="774"/>
        <v/>
      </c>
      <c r="EJ151" s="3" t="str">
        <f t="shared" si="775"/>
        <v/>
      </c>
      <c r="EO151" s="3" t="str">
        <f t="shared" si="776"/>
        <v/>
      </c>
      <c r="ET151" s="3" t="str">
        <f t="shared" si="777"/>
        <v/>
      </c>
      <c r="EY151" s="3" t="str">
        <f t="shared" si="778"/>
        <v/>
      </c>
      <c r="FD151" s="3" t="str">
        <f t="shared" si="779"/>
        <v/>
      </c>
      <c r="FI151" s="3" t="str">
        <f t="shared" si="780"/>
        <v/>
      </c>
      <c r="FN151" s="3" t="str">
        <f t="shared" si="781"/>
        <v/>
      </c>
      <c r="FS151" s="3" t="str">
        <f t="shared" si="782"/>
        <v/>
      </c>
      <c r="FX151" s="3" t="str">
        <f t="shared" si="783"/>
        <v/>
      </c>
      <c r="GC151" s="3" t="str">
        <f t="shared" si="784"/>
        <v/>
      </c>
      <c r="GH151" s="3" t="str">
        <f t="shared" si="785"/>
        <v/>
      </c>
      <c r="GM151" s="3" t="str">
        <f t="shared" si="786"/>
        <v/>
      </c>
      <c r="GR151" s="3" t="str">
        <f t="shared" si="787"/>
        <v/>
      </c>
      <c r="GW151" s="3" t="str">
        <f t="shared" si="788"/>
        <v/>
      </c>
      <c r="HB151" s="3" t="str">
        <f t="shared" si="789"/>
        <v/>
      </c>
      <c r="HG151" s="3" t="str">
        <f t="shared" si="790"/>
        <v/>
      </c>
      <c r="HL151" s="3" t="str">
        <f t="shared" si="791"/>
        <v/>
      </c>
      <c r="HQ151" s="3" t="str">
        <f t="shared" si="792"/>
        <v/>
      </c>
      <c r="HV151" s="3" t="str">
        <f t="shared" si="793"/>
        <v/>
      </c>
      <c r="IA151" s="3" t="str">
        <f t="shared" si="794"/>
        <v/>
      </c>
      <c r="IF151" s="3" t="str">
        <f t="shared" si="795"/>
        <v/>
      </c>
      <c r="IK151" s="3" t="str">
        <f t="shared" si="796"/>
        <v/>
      </c>
      <c r="IP151" s="3" t="str">
        <f t="shared" si="797"/>
        <v/>
      </c>
      <c r="IU151" s="3" t="str">
        <f t="shared" si="798"/>
        <v/>
      </c>
      <c r="IZ151" s="3" t="str">
        <f t="shared" si="799"/>
        <v/>
      </c>
      <c r="JE151" s="3" t="str">
        <f t="shared" si="800"/>
        <v/>
      </c>
      <c r="JJ151" s="3" t="str">
        <f t="shared" si="801"/>
        <v/>
      </c>
      <c r="JO151" s="3" t="str">
        <f t="shared" si="802"/>
        <v/>
      </c>
      <c r="JT151" s="3" t="str">
        <f t="shared" si="803"/>
        <v/>
      </c>
      <c r="JY151" s="3" t="str">
        <f t="shared" si="804"/>
        <v/>
      </c>
      <c r="KD151" s="3" t="str">
        <f t="shared" si="805"/>
        <v/>
      </c>
      <c r="KI151" s="3" t="str">
        <f t="shared" si="806"/>
        <v/>
      </c>
      <c r="KN151" s="3" t="str">
        <f t="shared" si="807"/>
        <v/>
      </c>
      <c r="KS151" s="3" t="str">
        <f t="shared" si="808"/>
        <v/>
      </c>
      <c r="KX151" s="3" t="str">
        <f t="shared" si="809"/>
        <v/>
      </c>
      <c r="LC151" s="3" t="str">
        <f t="shared" si="810"/>
        <v/>
      </c>
      <c r="LH151" s="3" t="str">
        <f t="shared" si="811"/>
        <v/>
      </c>
      <c r="LM151" s="3" t="str">
        <f t="shared" si="812"/>
        <v/>
      </c>
      <c r="LR151" s="3" t="str">
        <f t="shared" si="813"/>
        <v/>
      </c>
      <c r="LW151" s="3" t="str">
        <f t="shared" si="814"/>
        <v/>
      </c>
      <c r="MB151" s="3" t="str">
        <f t="shared" si="815"/>
        <v/>
      </c>
      <c r="MG151" s="3" t="str">
        <f t="shared" si="816"/>
        <v/>
      </c>
      <c r="ML151" s="3" t="str">
        <f t="shared" si="817"/>
        <v/>
      </c>
      <c r="MQ151" s="3" t="str">
        <f t="shared" si="818"/>
        <v/>
      </c>
      <c r="MV151" s="3" t="str">
        <f t="shared" si="819"/>
        <v/>
      </c>
      <c r="NA151" s="3" t="str">
        <f t="shared" si="820"/>
        <v/>
      </c>
      <c r="NF151" s="3" t="str">
        <f t="shared" si="821"/>
        <v/>
      </c>
      <c r="NK151" s="3" t="str">
        <f t="shared" si="822"/>
        <v/>
      </c>
      <c r="NP151" s="3" t="str">
        <f t="shared" si="823"/>
        <v/>
      </c>
      <c r="NU151" s="3" t="str">
        <f t="shared" si="824"/>
        <v/>
      </c>
      <c r="NZ151" s="3" t="str">
        <f t="shared" si="825"/>
        <v/>
      </c>
      <c r="OE151" s="3" t="str">
        <f t="shared" si="826"/>
        <v/>
      </c>
      <c r="OJ151" s="3" t="str">
        <f t="shared" si="827"/>
        <v/>
      </c>
      <c r="OO151" s="3" t="str">
        <f t="shared" si="828"/>
        <v/>
      </c>
      <c r="OT151" s="3" t="str">
        <f t="shared" si="829"/>
        <v/>
      </c>
      <c r="OY151" s="3" t="str">
        <f t="shared" si="830"/>
        <v/>
      </c>
      <c r="PD151" s="3" t="str">
        <f t="shared" si="831"/>
        <v/>
      </c>
      <c r="PI151" s="3" t="str">
        <f t="shared" si="832"/>
        <v/>
      </c>
      <c r="PN151" s="3" t="str">
        <f t="shared" si="833"/>
        <v/>
      </c>
      <c r="PS151" s="3" t="str">
        <f t="shared" si="834"/>
        <v/>
      </c>
      <c r="PX151" s="3" t="str">
        <f t="shared" si="835"/>
        <v/>
      </c>
      <c r="QC151" s="3" t="str">
        <f t="shared" si="836"/>
        <v/>
      </c>
      <c r="QH151" s="3" t="str">
        <f t="shared" si="837"/>
        <v/>
      </c>
      <c r="QM151" s="3" t="str">
        <f t="shared" si="838"/>
        <v/>
      </c>
      <c r="QR151" s="3" t="str">
        <f t="shared" si="839"/>
        <v/>
      </c>
      <c r="QW151" s="3" t="str">
        <f t="shared" si="840"/>
        <v/>
      </c>
      <c r="RB151" s="3" t="str">
        <f t="shared" si="841"/>
        <v/>
      </c>
      <c r="RG151" s="3" t="str">
        <f t="shared" si="842"/>
        <v/>
      </c>
      <c r="RL151" s="3" t="str">
        <f t="shared" si="843"/>
        <v/>
      </c>
      <c r="RQ151" s="3" t="str">
        <f t="shared" si="844"/>
        <v/>
      </c>
      <c r="RV151" s="3" t="str">
        <f t="shared" si="845"/>
        <v/>
      </c>
      <c r="SA151" s="3" t="str">
        <f t="shared" si="846"/>
        <v/>
      </c>
      <c r="SF151" s="3" t="str">
        <f t="shared" si="847"/>
        <v/>
      </c>
      <c r="SK151" s="3" t="str">
        <f t="shared" si="848"/>
        <v/>
      </c>
      <c r="SP151" s="3" t="str">
        <f t="shared" si="849"/>
        <v/>
      </c>
      <c r="SU151" s="3" t="str">
        <f t="shared" si="850"/>
        <v/>
      </c>
      <c r="SZ151" s="3" t="str">
        <f t="shared" si="851"/>
        <v/>
      </c>
      <c r="TE151" s="3" t="str">
        <f t="shared" si="852"/>
        <v/>
      </c>
      <c r="TJ151" s="3" t="str">
        <f t="shared" si="853"/>
        <v/>
      </c>
      <c r="TO151" s="3" t="str">
        <f t="shared" si="854"/>
        <v/>
      </c>
      <c r="TT151" s="3" t="str">
        <f t="shared" si="855"/>
        <v/>
      </c>
      <c r="TY151" s="3" t="str">
        <f t="shared" si="856"/>
        <v/>
      </c>
      <c r="UD151" s="3" t="str">
        <f t="shared" si="857"/>
        <v/>
      </c>
      <c r="UI151" s="3" t="str">
        <f t="shared" si="858"/>
        <v/>
      </c>
      <c r="UN151" s="3" t="str">
        <f t="shared" si="859"/>
        <v/>
      </c>
      <c r="US151" s="3" t="str">
        <f t="shared" si="860"/>
        <v/>
      </c>
      <c r="UX151" s="3" t="str">
        <f t="shared" si="861"/>
        <v/>
      </c>
      <c r="VC151" s="3" t="str">
        <f t="shared" si="862"/>
        <v/>
      </c>
      <c r="VH151" s="3" t="str">
        <f t="shared" si="863"/>
        <v/>
      </c>
      <c r="VM151" s="3" t="str">
        <f t="shared" si="864"/>
        <v/>
      </c>
      <c r="VO151" s="6"/>
      <c r="VR151" s="3" t="str">
        <f t="shared" si="865"/>
        <v/>
      </c>
      <c r="VW151" s="3" t="str">
        <f t="shared" si="866"/>
        <v/>
      </c>
      <c r="WB151" s="3" t="str">
        <f t="shared" si="867"/>
        <v/>
      </c>
      <c r="WG151" s="3" t="str">
        <f t="shared" si="868"/>
        <v/>
      </c>
      <c r="WL151" s="3" t="str">
        <f t="shared" si="869"/>
        <v/>
      </c>
      <c r="WQ151" s="3" t="str">
        <f t="shared" si="870"/>
        <v/>
      </c>
      <c r="WV151" s="3" t="str">
        <f t="shared" si="871"/>
        <v/>
      </c>
      <c r="XA151" s="3" t="str">
        <f t="shared" si="872"/>
        <v/>
      </c>
      <c r="XF151" s="3" t="str">
        <f t="shared" si="873"/>
        <v/>
      </c>
      <c r="XK151" s="3" t="str">
        <f t="shared" si="874"/>
        <v/>
      </c>
      <c r="XP151" s="3" t="str">
        <f t="shared" si="875"/>
        <v/>
      </c>
      <c r="XU151" s="3" t="str">
        <f t="shared" si="876"/>
        <v/>
      </c>
      <c r="XZ151" s="3" t="str">
        <f t="shared" si="877"/>
        <v/>
      </c>
      <c r="YE151" s="3" t="str">
        <f t="shared" si="878"/>
        <v/>
      </c>
      <c r="YJ151" s="3" t="str">
        <f t="shared" si="879"/>
        <v/>
      </c>
      <c r="YO151" s="3" t="str">
        <f t="shared" si="880"/>
        <v/>
      </c>
      <c r="YT151" s="3" t="str">
        <f t="shared" si="881"/>
        <v/>
      </c>
      <c r="YY151" s="3" t="str">
        <f t="shared" si="882"/>
        <v/>
      </c>
      <c r="ZD151" s="3" t="str">
        <f t="shared" si="883"/>
        <v/>
      </c>
      <c r="ZI151" s="3" t="str">
        <f t="shared" si="884"/>
        <v/>
      </c>
      <c r="ZN151" s="3" t="str">
        <f t="shared" si="885"/>
        <v/>
      </c>
      <c r="ZS151" s="3" t="str">
        <f t="shared" si="886"/>
        <v/>
      </c>
      <c r="ZX151" s="3" t="str">
        <f t="shared" si="887"/>
        <v/>
      </c>
      <c r="AAC151" s="3" t="str">
        <f t="shared" si="888"/>
        <v/>
      </c>
      <c r="AAH151" s="3" t="str">
        <f t="shared" si="889"/>
        <v/>
      </c>
      <c r="AAM151" s="3" t="str">
        <f t="shared" si="890"/>
        <v/>
      </c>
      <c r="AAR151" s="3" t="str">
        <f t="shared" si="891"/>
        <v/>
      </c>
      <c r="AAW151" s="3" t="str">
        <f t="shared" si="892"/>
        <v/>
      </c>
      <c r="ABB151" s="3" t="str">
        <f t="shared" si="893"/>
        <v/>
      </c>
      <c r="ABG151" s="3" t="str">
        <f t="shared" si="894"/>
        <v/>
      </c>
      <c r="ABL151" s="3" t="str">
        <f t="shared" si="895"/>
        <v/>
      </c>
      <c r="ABQ151" s="3" t="str">
        <f t="shared" si="896"/>
        <v/>
      </c>
      <c r="ABV151" s="3" t="str">
        <f t="shared" si="897"/>
        <v/>
      </c>
      <c r="ACA151" s="3" t="str">
        <f t="shared" si="898"/>
        <v/>
      </c>
      <c r="ACF151" s="3" t="str">
        <f t="shared" si="899"/>
        <v/>
      </c>
      <c r="ACK151" s="3" t="str">
        <f t="shared" si="900"/>
        <v/>
      </c>
      <c r="ACP151" s="3" t="str">
        <f t="shared" si="901"/>
        <v/>
      </c>
      <c r="ACU151" s="3" t="str">
        <f t="shared" si="902"/>
        <v/>
      </c>
      <c r="ACZ151" s="3" t="str">
        <f t="shared" si="903"/>
        <v/>
      </c>
      <c r="ADE151" s="3" t="str">
        <f t="shared" si="904"/>
        <v/>
      </c>
      <c r="ADJ151" s="3" t="str">
        <f t="shared" si="905"/>
        <v/>
      </c>
      <c r="ADO151" s="3" t="str">
        <f t="shared" si="906"/>
        <v/>
      </c>
      <c r="ADT151" s="3" t="str">
        <f t="shared" si="907"/>
        <v/>
      </c>
      <c r="ADY151" s="3" t="str">
        <f t="shared" si="908"/>
        <v/>
      </c>
      <c r="AED151" s="3" t="str">
        <f t="shared" si="909"/>
        <v/>
      </c>
      <c r="AEI151" s="3" t="str">
        <f t="shared" si="910"/>
        <v/>
      </c>
      <c r="AEN151" s="3" t="str">
        <f t="shared" si="911"/>
        <v/>
      </c>
      <c r="AES151" s="3" t="str">
        <f t="shared" si="912"/>
        <v/>
      </c>
      <c r="AEX151" s="3" t="str">
        <f t="shared" si="913"/>
        <v/>
      </c>
      <c r="AFC151" s="3" t="str">
        <f t="shared" si="914"/>
        <v/>
      </c>
      <c r="AFH151" s="3" t="str">
        <f t="shared" si="915"/>
        <v/>
      </c>
      <c r="AFM151" s="3" t="str">
        <f t="shared" si="916"/>
        <v/>
      </c>
      <c r="AFR151" s="3" t="str">
        <f t="shared" si="917"/>
        <v/>
      </c>
      <c r="AFW151" s="3" t="str">
        <f t="shared" si="918"/>
        <v/>
      </c>
      <c r="AGB151" s="3" t="str">
        <f t="shared" si="919"/>
        <v/>
      </c>
      <c r="AGG151" s="3" t="str">
        <f t="shared" si="920"/>
        <v/>
      </c>
      <c r="AGL151" s="3" t="str">
        <f t="shared" si="921"/>
        <v/>
      </c>
      <c r="AGQ151" s="3" t="str">
        <f t="shared" si="922"/>
        <v/>
      </c>
      <c r="AGV151" s="3" t="str">
        <f t="shared" si="923"/>
        <v/>
      </c>
      <c r="AHA151" s="3" t="str">
        <f t="shared" si="924"/>
        <v/>
      </c>
      <c r="AHF151" s="3" t="str">
        <f t="shared" si="925"/>
        <v/>
      </c>
      <c r="AHK151" s="3" t="str">
        <f t="shared" si="926"/>
        <v/>
      </c>
      <c r="AHP151" s="3" t="str">
        <f t="shared" si="927"/>
        <v/>
      </c>
      <c r="AHU151" s="3" t="str">
        <f t="shared" si="928"/>
        <v/>
      </c>
      <c r="AHZ151" s="3" t="str">
        <f t="shared" si="929"/>
        <v/>
      </c>
      <c r="AIE151" s="3" t="str">
        <f t="shared" si="930"/>
        <v/>
      </c>
      <c r="AIJ151" s="3" t="str">
        <f t="shared" si="931"/>
        <v/>
      </c>
      <c r="AIO151" s="3" t="str">
        <f t="shared" si="932"/>
        <v/>
      </c>
      <c r="AIT151" s="3" t="str">
        <f t="shared" si="933"/>
        <v/>
      </c>
      <c r="AIY151" s="3" t="str">
        <f t="shared" si="934"/>
        <v/>
      </c>
      <c r="AJD151" s="3" t="str">
        <f t="shared" si="935"/>
        <v/>
      </c>
      <c r="AJI151" s="3" t="str">
        <f t="shared" si="936"/>
        <v/>
      </c>
      <c r="AJN151" s="3" t="str">
        <f t="shared" si="937"/>
        <v/>
      </c>
      <c r="AJS151" s="3" t="str">
        <f t="shared" si="938"/>
        <v/>
      </c>
      <c r="AJX151" s="3" t="str">
        <f t="shared" si="939"/>
        <v/>
      </c>
      <c r="AKC151" s="3" t="str">
        <f t="shared" si="940"/>
        <v/>
      </c>
      <c r="AKH151" s="3" t="str">
        <f t="shared" si="941"/>
        <v/>
      </c>
      <c r="AKM151" s="3" t="str">
        <f t="shared" si="942"/>
        <v/>
      </c>
      <c r="AKR151" s="3" t="str">
        <f t="shared" si="943"/>
        <v/>
      </c>
      <c r="AKW151" s="3" t="str">
        <f t="shared" si="944"/>
        <v/>
      </c>
      <c r="ALB151" s="3" t="str">
        <f t="shared" si="945"/>
        <v/>
      </c>
      <c r="ALG151" s="3" t="str">
        <f t="shared" si="946"/>
        <v/>
      </c>
      <c r="ALL151" s="3" t="str">
        <f t="shared" si="947"/>
        <v/>
      </c>
      <c r="ALQ151" s="3" t="str">
        <f t="shared" si="948"/>
        <v/>
      </c>
      <c r="ALV151" s="3" t="str">
        <f t="shared" si="949"/>
        <v/>
      </c>
      <c r="AMA151" s="3" t="str">
        <f t="shared" si="950"/>
        <v/>
      </c>
      <c r="AMF151" s="3" t="str">
        <f t="shared" si="951"/>
        <v/>
      </c>
      <c r="AMK151" s="3" t="str">
        <f t="shared" si="952"/>
        <v/>
      </c>
      <c r="AMP151" s="3" t="str">
        <f t="shared" si="953"/>
        <v/>
      </c>
      <c r="AMU151" s="3" t="str">
        <f t="shared" si="954"/>
        <v/>
      </c>
      <c r="AMZ151" s="3" t="str">
        <f t="shared" si="955"/>
        <v/>
      </c>
      <c r="ANE151" s="3" t="str">
        <f t="shared" si="956"/>
        <v/>
      </c>
      <c r="ANJ151" s="3" t="str">
        <f t="shared" si="957"/>
        <v/>
      </c>
      <c r="ANO151" s="3" t="str">
        <f t="shared" si="958"/>
        <v/>
      </c>
      <c r="ANT151" s="3" t="str">
        <f t="shared" si="959"/>
        <v/>
      </c>
      <c r="ANY151" s="3" t="str">
        <f t="shared" si="960"/>
        <v/>
      </c>
      <c r="AOD151" s="3" t="str">
        <f t="shared" si="961"/>
        <v/>
      </c>
      <c r="AOI151" s="3" t="str">
        <f t="shared" si="962"/>
        <v/>
      </c>
      <c r="AON151" s="3" t="str">
        <f t="shared" si="963"/>
        <v/>
      </c>
      <c r="AOS151" s="3" t="str">
        <f t="shared" si="964"/>
        <v/>
      </c>
      <c r="AOX151" s="3" t="str">
        <f t="shared" si="965"/>
        <v/>
      </c>
      <c r="APC151" s="3" t="str">
        <f t="shared" si="966"/>
        <v/>
      </c>
      <c r="APH151" s="3" t="str">
        <f t="shared" si="967"/>
        <v/>
      </c>
      <c r="APM151" s="3" t="str">
        <f t="shared" si="968"/>
        <v/>
      </c>
      <c r="APR151" s="3" t="str">
        <f t="shared" si="969"/>
        <v/>
      </c>
      <c r="APW151" s="3" t="str">
        <f t="shared" si="970"/>
        <v/>
      </c>
      <c r="AQB151" s="3" t="str">
        <f t="shared" si="971"/>
        <v/>
      </c>
      <c r="AQG151" s="3" t="str">
        <f t="shared" si="972"/>
        <v/>
      </c>
      <c r="AQL151" s="3" t="str">
        <f t="shared" si="973"/>
        <v/>
      </c>
      <c r="AQQ151" s="3" t="str">
        <f t="shared" si="974"/>
        <v/>
      </c>
      <c r="AQV151" s="3" t="str">
        <f t="shared" si="975"/>
        <v/>
      </c>
      <c r="ARA151" s="3" t="str">
        <f t="shared" si="976"/>
        <v/>
      </c>
      <c r="ARF151" s="3" t="str">
        <f t="shared" si="977"/>
        <v/>
      </c>
      <c r="ARK151" s="3" t="str">
        <f t="shared" si="978"/>
        <v/>
      </c>
      <c r="ARP151" s="3" t="str">
        <f t="shared" si="979"/>
        <v/>
      </c>
      <c r="ARU151" s="3" t="str">
        <f t="shared" si="980"/>
        <v/>
      </c>
      <c r="ARZ151" s="3" t="str">
        <f t="shared" si="981"/>
        <v/>
      </c>
      <c r="ASE151" s="3" t="str">
        <f t="shared" si="982"/>
        <v/>
      </c>
      <c r="ASJ151" s="3" t="str">
        <f t="shared" si="983"/>
        <v/>
      </c>
      <c r="ASO151" s="3" t="str">
        <f t="shared" si="984"/>
        <v/>
      </c>
      <c r="AST151" s="3" t="str">
        <f t="shared" si="985"/>
        <v/>
      </c>
      <c r="ASY151" s="3" t="str">
        <f t="shared" si="986"/>
        <v/>
      </c>
      <c r="ATD151" s="3" t="str">
        <f t="shared" si="987"/>
        <v/>
      </c>
      <c r="ATI151" s="3" t="str">
        <f t="shared" si="988"/>
        <v/>
      </c>
      <c r="ATN151" s="3" t="str">
        <f t="shared" si="989"/>
        <v/>
      </c>
      <c r="ATS151" s="3" t="str">
        <f t="shared" si="990"/>
        <v/>
      </c>
      <c r="ATX151" s="3" t="str">
        <f t="shared" si="991"/>
        <v/>
      </c>
      <c r="ATZ151" s="6">
        <v>29951</v>
      </c>
      <c r="AUA151" s="1">
        <v>1.8957999999999999</v>
      </c>
      <c r="AUB151" s="1">
        <v>254400</v>
      </c>
      <c r="AUC151" s="3">
        <f t="shared" si="992"/>
        <v>482291.51999999996</v>
      </c>
      <c r="AUH151" s="3" t="str">
        <f t="shared" si="993"/>
        <v/>
      </c>
      <c r="AUM151" s="3" t="str">
        <f t="shared" si="994"/>
        <v/>
      </c>
      <c r="AUR151" s="3" t="str">
        <f t="shared" si="995"/>
        <v/>
      </c>
      <c r="AUW151" s="3" t="str">
        <f t="shared" si="996"/>
        <v/>
      </c>
      <c r="AVB151" s="3" t="str">
        <f t="shared" si="997"/>
        <v/>
      </c>
      <c r="AVG151" s="3" t="str">
        <f t="shared" si="998"/>
        <v/>
      </c>
      <c r="AVL151" s="3" t="str">
        <f t="shared" si="999"/>
        <v/>
      </c>
      <c r="AVQ151" s="3" t="str">
        <f t="shared" si="1000"/>
        <v/>
      </c>
      <c r="AVV151" s="3" t="str">
        <f t="shared" si="1001"/>
        <v/>
      </c>
      <c r="AWA151" s="3" t="str">
        <f t="shared" si="1002"/>
        <v/>
      </c>
      <c r="AWF151" s="3" t="str">
        <f t="shared" si="1003"/>
        <v/>
      </c>
      <c r="AWK151" s="3" t="str">
        <f t="shared" si="1004"/>
        <v/>
      </c>
      <c r="AWP151" s="3" t="str">
        <f t="shared" si="1005"/>
        <v/>
      </c>
      <c r="AWU151" s="3" t="str">
        <f t="shared" si="1006"/>
        <v/>
      </c>
      <c r="AWZ151" s="3" t="str">
        <f t="shared" si="1007"/>
        <v/>
      </c>
      <c r="AXE151" s="3" t="str">
        <f t="shared" si="1008"/>
        <v/>
      </c>
      <c r="AXJ151" s="3" t="str">
        <f t="shared" si="1009"/>
        <v/>
      </c>
      <c r="AXO151" s="3" t="str">
        <f t="shared" si="1010"/>
        <v/>
      </c>
      <c r="AXT151" s="3" t="str">
        <f t="shared" si="1011"/>
        <v/>
      </c>
      <c r="AXY151" s="3" t="str">
        <f t="shared" si="1012"/>
        <v/>
      </c>
      <c r="AYD151" s="3" t="str">
        <f t="shared" si="1013"/>
        <v/>
      </c>
      <c r="AYI151" s="3" t="str">
        <f t="shared" si="1014"/>
        <v/>
      </c>
      <c r="AYN151" s="3" t="str">
        <f t="shared" si="1015"/>
        <v/>
      </c>
      <c r="AYP151" s="6"/>
      <c r="AYS151" s="3" t="str">
        <f t="shared" si="1016"/>
        <v/>
      </c>
      <c r="AYX151" s="3" t="str">
        <f t="shared" si="1017"/>
        <v/>
      </c>
      <c r="AZC151" s="3" t="str">
        <f t="shared" si="1018"/>
        <v/>
      </c>
      <c r="AZH151" s="3" t="str">
        <f t="shared" si="1019"/>
        <v/>
      </c>
      <c r="AZM151" s="3" t="str">
        <f t="shared" si="1020"/>
        <v/>
      </c>
      <c r="AZR151" s="3" t="str">
        <f t="shared" si="1021"/>
        <v/>
      </c>
      <c r="AZW151" s="3" t="str">
        <f t="shared" si="1022"/>
        <v/>
      </c>
      <c r="BAB151" s="3" t="str">
        <f t="shared" si="1023"/>
        <v/>
      </c>
      <c r="BAG151" s="3" t="str">
        <f t="shared" si="1024"/>
        <v/>
      </c>
      <c r="BAL151" s="3" t="str">
        <f t="shared" si="1025"/>
        <v/>
      </c>
      <c r="BAQ151" s="3" t="str">
        <f t="shared" si="1026"/>
        <v/>
      </c>
      <c r="BAV151" s="3" t="str">
        <f t="shared" si="1027"/>
        <v/>
      </c>
      <c r="BBA151" s="3" t="str">
        <f t="shared" si="1028"/>
        <v/>
      </c>
      <c r="BBF151" s="3" t="str">
        <f t="shared" si="1029"/>
        <v/>
      </c>
      <c r="BBK151" s="3" t="str">
        <f t="shared" si="1030"/>
        <v/>
      </c>
      <c r="BBP151" s="3" t="str">
        <f t="shared" si="1031"/>
        <v/>
      </c>
      <c r="BBU151" s="3" t="str">
        <f t="shared" si="1032"/>
        <v/>
      </c>
      <c r="BBZ151" s="3" t="str">
        <f t="shared" si="1033"/>
        <v/>
      </c>
      <c r="BCE151" s="3" t="str">
        <f t="shared" si="1034"/>
        <v/>
      </c>
      <c r="BCJ151" s="3" t="str">
        <f t="shared" si="1035"/>
        <v/>
      </c>
      <c r="BCO151" s="3" t="str">
        <f t="shared" si="1036"/>
        <v/>
      </c>
      <c r="BCT151" s="3" t="str">
        <f t="shared" si="1037"/>
        <v/>
      </c>
      <c r="BCY151" s="3" t="str">
        <f t="shared" si="1038"/>
        <v/>
      </c>
      <c r="BDD151" s="3" t="str">
        <f t="shared" si="1039"/>
        <v/>
      </c>
      <c r="BDI151" s="3" t="str">
        <f t="shared" si="1040"/>
        <v/>
      </c>
      <c r="BDN151" s="3" t="str">
        <f t="shared" si="1041"/>
        <v/>
      </c>
      <c r="BDS151" s="3" t="str">
        <f t="shared" si="1042"/>
        <v/>
      </c>
      <c r="BDX151" s="3" t="str">
        <f t="shared" si="1043"/>
        <v/>
      </c>
      <c r="BEC151" s="3" t="str">
        <f t="shared" si="1044"/>
        <v/>
      </c>
      <c r="BEH151" s="3" t="str">
        <f t="shared" si="1045"/>
        <v/>
      </c>
      <c r="BEM151" s="3" t="str">
        <f t="shared" si="1046"/>
        <v/>
      </c>
      <c r="BER151" s="3" t="str">
        <f t="shared" si="1047"/>
        <v/>
      </c>
      <c r="BEW151" s="3" t="str">
        <f t="shared" si="1048"/>
        <v/>
      </c>
      <c r="BFB151" s="3" t="str">
        <f t="shared" si="1049"/>
        <v/>
      </c>
      <c r="BFG151" s="3" t="str">
        <f t="shared" si="1050"/>
        <v/>
      </c>
      <c r="BFL151" s="3" t="str">
        <f t="shared" si="1051"/>
        <v/>
      </c>
      <c r="BFQ151" s="3" t="str">
        <f t="shared" si="1052"/>
        <v/>
      </c>
      <c r="BFV151" s="3" t="str">
        <f t="shared" si="1053"/>
        <v/>
      </c>
      <c r="BGA151" s="3" t="str">
        <f t="shared" si="1054"/>
        <v/>
      </c>
      <c r="BGF151" s="3" t="str">
        <f t="shared" si="1055"/>
        <v/>
      </c>
      <c r="BGK151" s="3" t="str">
        <f t="shared" si="1056"/>
        <v/>
      </c>
      <c r="BGM151" s="6"/>
      <c r="BGP151" s="3" t="str">
        <f t="shared" si="1057"/>
        <v/>
      </c>
      <c r="BGR151" s="6"/>
      <c r="BGU151" s="3" t="str">
        <f t="shared" si="1058"/>
        <v/>
      </c>
      <c r="BGZ151" s="3" t="str">
        <f t="shared" si="1059"/>
        <v/>
      </c>
      <c r="BHE151" s="3" t="str">
        <f t="shared" si="1060"/>
        <v/>
      </c>
      <c r="BHJ151" s="3" t="str">
        <f t="shared" si="1061"/>
        <v/>
      </c>
      <c r="BHO151" s="3" t="str">
        <f t="shared" si="1062"/>
        <v/>
      </c>
      <c r="BHQ151" s="6">
        <v>29951</v>
      </c>
      <c r="BHR151" s="1">
        <v>0.76419999999999999</v>
      </c>
      <c r="BHS151" s="1">
        <v>22371200</v>
      </c>
      <c r="BHT151" s="3">
        <f t="shared" si="1063"/>
        <v>17096071.039999999</v>
      </c>
      <c r="BHY151" s="3" t="str">
        <f t="shared" si="1064"/>
        <v/>
      </c>
      <c r="BID151" s="3" t="str">
        <f t="shared" si="1065"/>
        <v/>
      </c>
      <c r="BII151" s="3" t="str">
        <f t="shared" si="1066"/>
        <v/>
      </c>
      <c r="BIN151" s="3" t="str">
        <f t="shared" si="1067"/>
        <v/>
      </c>
      <c r="BIP151" s="6">
        <v>29951</v>
      </c>
      <c r="BIQ151" s="1">
        <v>8.0199999999999994E-2</v>
      </c>
      <c r="BIR151" s="1">
        <v>46607400</v>
      </c>
      <c r="BIS151" s="3">
        <f t="shared" si="1068"/>
        <v>3737913.4799999995</v>
      </c>
      <c r="BIX151" s="3" t="str">
        <f t="shared" si="1069"/>
        <v/>
      </c>
      <c r="BJC151" s="3" t="str">
        <f t="shared" si="1070"/>
        <v/>
      </c>
      <c r="BJH151" s="3" t="str">
        <f t="shared" si="1071"/>
        <v/>
      </c>
      <c r="BJM151" s="3" t="str">
        <f t="shared" si="1072"/>
        <v/>
      </c>
      <c r="BJR151" s="3" t="str">
        <f t="shared" si="1073"/>
        <v/>
      </c>
      <c r="BJT151" s="6">
        <v>29951</v>
      </c>
      <c r="BJU151" s="1">
        <v>2.9375</v>
      </c>
      <c r="BJV151" s="1">
        <v>14188200</v>
      </c>
      <c r="BJW151" s="3">
        <f t="shared" si="1074"/>
        <v>41677837.5</v>
      </c>
      <c r="BKB151" s="3" t="str">
        <f t="shared" si="1075"/>
        <v/>
      </c>
      <c r="BKG151" s="3" t="str">
        <f t="shared" si="1076"/>
        <v/>
      </c>
      <c r="BKL151" s="3" t="str">
        <f t="shared" si="1077"/>
        <v/>
      </c>
      <c r="BKQ151" s="3" t="str">
        <f t="shared" si="1078"/>
        <v/>
      </c>
      <c r="BKV151" s="3" t="str">
        <f t="shared" si="1079"/>
        <v/>
      </c>
      <c r="BKX151" s="6">
        <v>29951</v>
      </c>
      <c r="BKY151" s="1">
        <v>1.4060000000000001</v>
      </c>
      <c r="BKZ151" s="1">
        <v>23290400</v>
      </c>
      <c r="BLA151" s="3">
        <f t="shared" si="1080"/>
        <v>32746302.400000002</v>
      </c>
      <c r="BLC151" s="6"/>
      <c r="BLF151" s="3" t="str">
        <f t="shared" si="1081"/>
        <v/>
      </c>
      <c r="BLK151" s="3" t="str">
        <f t="shared" si="1082"/>
        <v/>
      </c>
      <c r="BLP151" s="3" t="str">
        <f t="shared" si="1083"/>
        <v/>
      </c>
      <c r="BLU151" s="3" t="str">
        <f t="shared" si="1084"/>
        <v/>
      </c>
      <c r="BLZ151" s="3" t="str">
        <f t="shared" si="1085"/>
        <v/>
      </c>
      <c r="BME151" s="3" t="str">
        <f t="shared" si="1086"/>
        <v/>
      </c>
      <c r="BMJ151" s="3" t="str">
        <f t="shared" si="1087"/>
        <v/>
      </c>
      <c r="BMO151" s="3" t="str">
        <f t="shared" si="1088"/>
        <v/>
      </c>
      <c r="BMQ151" s="6"/>
      <c r="BMT151" s="3" t="str">
        <f t="shared" si="1089"/>
        <v/>
      </c>
      <c r="BMY151" s="3" t="str">
        <f t="shared" si="1090"/>
        <v/>
      </c>
      <c r="BND151" s="3" t="str">
        <f t="shared" si="1091"/>
        <v/>
      </c>
      <c r="BNF151" s="6">
        <v>29951</v>
      </c>
      <c r="BNG151" s="1">
        <v>10.5</v>
      </c>
      <c r="BNH151" s="1">
        <v>20387200</v>
      </c>
      <c r="BNI151" s="3">
        <f t="shared" si="1092"/>
        <v>214065600</v>
      </c>
      <c r="BNN151" s="3" t="str">
        <f t="shared" si="1093"/>
        <v/>
      </c>
      <c r="BNS151" s="3" t="str">
        <f t="shared" si="1094"/>
        <v/>
      </c>
      <c r="BNX151" s="3" t="str">
        <f t="shared" si="1095"/>
        <v/>
      </c>
      <c r="BOC151" s="3" t="str">
        <f t="shared" si="1096"/>
        <v/>
      </c>
      <c r="BOH151" s="3" t="str">
        <f t="shared" si="1097"/>
        <v/>
      </c>
      <c r="BOJ151" s="6">
        <v>29951</v>
      </c>
      <c r="BOK151" s="1">
        <v>0.87749999999999995</v>
      </c>
      <c r="BOL151" s="1">
        <v>143630400</v>
      </c>
      <c r="BOM151" s="3">
        <f t="shared" si="1098"/>
        <v>126035675.99999999</v>
      </c>
      <c r="BOR151" s="3" t="str">
        <f t="shared" si="1099"/>
        <v/>
      </c>
      <c r="BOW151" s="3" t="str">
        <f t="shared" si="1100"/>
        <v/>
      </c>
      <c r="BPB151" s="3" t="str">
        <f t="shared" si="1101"/>
        <v/>
      </c>
      <c r="BPG151" s="3" t="str">
        <f t="shared" si="1102"/>
        <v/>
      </c>
      <c r="BPL151" s="3" t="str">
        <f t="shared" si="1103"/>
        <v/>
      </c>
      <c r="BPQ151" s="3" t="str">
        <f t="shared" si="1104"/>
        <v/>
      </c>
      <c r="BPS151" s="6"/>
      <c r="BPV151" s="3" t="str">
        <f t="shared" si="1105"/>
        <v/>
      </c>
      <c r="BQA151" s="3" t="str">
        <f t="shared" si="1106"/>
        <v/>
      </c>
      <c r="BQF151" s="3" t="str">
        <f t="shared" si="1107"/>
        <v/>
      </c>
      <c r="BQK151" s="3" t="str">
        <f t="shared" si="1108"/>
        <v/>
      </c>
      <c r="BQP151" s="3" t="str">
        <f t="shared" si="1109"/>
        <v/>
      </c>
      <c r="BQU151" s="3" t="str">
        <f t="shared" si="1110"/>
        <v/>
      </c>
      <c r="BQZ151" s="3" t="str">
        <f t="shared" si="1111"/>
        <v/>
      </c>
      <c r="BRE151" s="3" t="str">
        <f t="shared" si="1112"/>
        <v/>
      </c>
      <c r="BRJ151" s="3" t="str">
        <f t="shared" si="1113"/>
        <v/>
      </c>
      <c r="BRL151" s="6"/>
      <c r="BRO151" s="3" t="str">
        <f t="shared" si="1114"/>
        <v/>
      </c>
      <c r="BRT151" s="3" t="str">
        <f t="shared" si="1115"/>
        <v/>
      </c>
      <c r="BRV151" s="6">
        <v>29951</v>
      </c>
      <c r="BRW151" s="1">
        <v>10.7188</v>
      </c>
      <c r="BRX151" s="1">
        <v>48903600</v>
      </c>
      <c r="BRY151" s="3">
        <f t="shared" si="1116"/>
        <v>524187907.68000001</v>
      </c>
      <c r="BSD151" s="3" t="str">
        <f t="shared" si="1117"/>
        <v/>
      </c>
      <c r="BSF151" s="6">
        <v>29951</v>
      </c>
      <c r="BSG151" s="1">
        <v>0.98960000000000004</v>
      </c>
      <c r="BSH151" s="1">
        <v>61324800</v>
      </c>
      <c r="BSI151" s="3">
        <f t="shared" si="1118"/>
        <v>60687022.080000006</v>
      </c>
      <c r="BSN151" s="3" t="str">
        <f t="shared" si="1119"/>
        <v/>
      </c>
      <c r="BSS151" s="3" t="str">
        <f t="shared" si="1120"/>
        <v/>
      </c>
      <c r="BSU151" s="6"/>
      <c r="BSX151" s="3" t="str">
        <f t="shared" si="1121"/>
        <v/>
      </c>
    </row>
    <row r="152" spans="5:1020 1025:1870" x14ac:dyDescent="0.2">
      <c r="E152" s="3" t="str">
        <f t="shared" si="748"/>
        <v/>
      </c>
      <c r="J152" s="3" t="str">
        <f t="shared" si="749"/>
        <v/>
      </c>
      <c r="O152" s="3" t="str">
        <f t="shared" si="750"/>
        <v/>
      </c>
      <c r="T152" s="3" t="str">
        <f t="shared" si="751"/>
        <v/>
      </c>
      <c r="Y152" s="3" t="str">
        <f t="shared" si="752"/>
        <v/>
      </c>
      <c r="AD152" s="3" t="str">
        <f t="shared" si="753"/>
        <v/>
      </c>
      <c r="AI152" s="3" t="str">
        <f t="shared" si="754"/>
        <v/>
      </c>
      <c r="AN152" s="3" t="str">
        <f t="shared" si="755"/>
        <v/>
      </c>
      <c r="AS152" s="3" t="str">
        <f t="shared" si="756"/>
        <v/>
      </c>
      <c r="AX152" s="3" t="str">
        <f t="shared" si="757"/>
        <v/>
      </c>
      <c r="BC152" s="3" t="str">
        <f t="shared" si="758"/>
        <v/>
      </c>
      <c r="BH152" s="3" t="str">
        <f t="shared" si="759"/>
        <v/>
      </c>
      <c r="BM152" s="3" t="str">
        <f t="shared" si="760"/>
        <v/>
      </c>
      <c r="BR152" s="3" t="str">
        <f t="shared" si="761"/>
        <v/>
      </c>
      <c r="BW152" s="3" t="str">
        <f t="shared" si="762"/>
        <v/>
      </c>
      <c r="CB152" s="3" t="str">
        <f t="shared" si="763"/>
        <v/>
      </c>
      <c r="CG152" s="3" t="str">
        <f t="shared" si="764"/>
        <v/>
      </c>
      <c r="CL152" s="3" t="str">
        <f t="shared" si="765"/>
        <v/>
      </c>
      <c r="CQ152" s="3" t="str">
        <f t="shared" si="766"/>
        <v/>
      </c>
      <c r="CV152" s="3" t="str">
        <f t="shared" si="767"/>
        <v/>
      </c>
      <c r="DA152" s="3" t="str">
        <f t="shared" si="768"/>
        <v/>
      </c>
      <c r="DF152" s="3" t="str">
        <f t="shared" si="769"/>
        <v/>
      </c>
      <c r="DK152" s="3" t="str">
        <f t="shared" si="770"/>
        <v/>
      </c>
      <c r="DP152" s="3" t="str">
        <f t="shared" si="771"/>
        <v/>
      </c>
      <c r="DU152" s="3" t="str">
        <f t="shared" si="772"/>
        <v/>
      </c>
      <c r="DZ152" s="3" t="str">
        <f t="shared" si="773"/>
        <v/>
      </c>
      <c r="EE152" s="3" t="str">
        <f t="shared" si="774"/>
        <v/>
      </c>
      <c r="EJ152" s="3" t="str">
        <f t="shared" si="775"/>
        <v/>
      </c>
      <c r="EO152" s="3" t="str">
        <f t="shared" si="776"/>
        <v/>
      </c>
      <c r="ET152" s="3" t="str">
        <f t="shared" si="777"/>
        <v/>
      </c>
      <c r="EY152" s="3" t="str">
        <f t="shared" si="778"/>
        <v/>
      </c>
      <c r="FD152" s="3" t="str">
        <f t="shared" si="779"/>
        <v/>
      </c>
      <c r="FI152" s="3" t="str">
        <f t="shared" si="780"/>
        <v/>
      </c>
      <c r="FN152" s="3" t="str">
        <f t="shared" si="781"/>
        <v/>
      </c>
      <c r="FS152" s="3" t="str">
        <f t="shared" si="782"/>
        <v/>
      </c>
      <c r="FX152" s="3" t="str">
        <f t="shared" si="783"/>
        <v/>
      </c>
      <c r="GC152" s="3" t="str">
        <f t="shared" si="784"/>
        <v/>
      </c>
      <c r="GH152" s="3" t="str">
        <f t="shared" si="785"/>
        <v/>
      </c>
      <c r="GM152" s="3" t="str">
        <f t="shared" si="786"/>
        <v/>
      </c>
      <c r="GR152" s="3" t="str">
        <f t="shared" si="787"/>
        <v/>
      </c>
      <c r="GW152" s="3" t="str">
        <f t="shared" si="788"/>
        <v/>
      </c>
      <c r="HB152" s="3" t="str">
        <f t="shared" si="789"/>
        <v/>
      </c>
      <c r="HG152" s="3" t="str">
        <f t="shared" si="790"/>
        <v/>
      </c>
      <c r="HL152" s="3" t="str">
        <f t="shared" si="791"/>
        <v/>
      </c>
      <c r="HQ152" s="3" t="str">
        <f t="shared" si="792"/>
        <v/>
      </c>
      <c r="HV152" s="3" t="str">
        <f t="shared" si="793"/>
        <v/>
      </c>
      <c r="IA152" s="3" t="str">
        <f t="shared" si="794"/>
        <v/>
      </c>
      <c r="IF152" s="3" t="str">
        <f t="shared" si="795"/>
        <v/>
      </c>
      <c r="IK152" s="3" t="str">
        <f t="shared" si="796"/>
        <v/>
      </c>
      <c r="IP152" s="3" t="str">
        <f t="shared" si="797"/>
        <v/>
      </c>
      <c r="IU152" s="3" t="str">
        <f t="shared" si="798"/>
        <v/>
      </c>
      <c r="IZ152" s="3" t="str">
        <f t="shared" si="799"/>
        <v/>
      </c>
      <c r="JE152" s="3" t="str">
        <f t="shared" si="800"/>
        <v/>
      </c>
      <c r="JJ152" s="3" t="str">
        <f t="shared" si="801"/>
        <v/>
      </c>
      <c r="JO152" s="3" t="str">
        <f t="shared" si="802"/>
        <v/>
      </c>
      <c r="JT152" s="3" t="str">
        <f t="shared" si="803"/>
        <v/>
      </c>
      <c r="JY152" s="3" t="str">
        <f t="shared" si="804"/>
        <v/>
      </c>
      <c r="KD152" s="3" t="str">
        <f t="shared" si="805"/>
        <v/>
      </c>
      <c r="KI152" s="3" t="str">
        <f t="shared" si="806"/>
        <v/>
      </c>
      <c r="KN152" s="3" t="str">
        <f t="shared" si="807"/>
        <v/>
      </c>
      <c r="KS152" s="3" t="str">
        <f t="shared" si="808"/>
        <v/>
      </c>
      <c r="KX152" s="3" t="str">
        <f t="shared" si="809"/>
        <v/>
      </c>
      <c r="LC152" s="3" t="str">
        <f t="shared" si="810"/>
        <v/>
      </c>
      <c r="LH152" s="3" t="str">
        <f t="shared" si="811"/>
        <v/>
      </c>
      <c r="LM152" s="3" t="str">
        <f t="shared" si="812"/>
        <v/>
      </c>
      <c r="LR152" s="3" t="str">
        <f t="shared" si="813"/>
        <v/>
      </c>
      <c r="LW152" s="3" t="str">
        <f t="shared" si="814"/>
        <v/>
      </c>
      <c r="MB152" s="3" t="str">
        <f t="shared" si="815"/>
        <v/>
      </c>
      <c r="MG152" s="3" t="str">
        <f t="shared" si="816"/>
        <v/>
      </c>
      <c r="ML152" s="3" t="str">
        <f t="shared" si="817"/>
        <v/>
      </c>
      <c r="MQ152" s="3" t="str">
        <f t="shared" si="818"/>
        <v/>
      </c>
      <c r="MV152" s="3" t="str">
        <f t="shared" si="819"/>
        <v/>
      </c>
      <c r="NA152" s="3" t="str">
        <f t="shared" si="820"/>
        <v/>
      </c>
      <c r="NF152" s="3" t="str">
        <f t="shared" si="821"/>
        <v/>
      </c>
      <c r="NK152" s="3" t="str">
        <f t="shared" si="822"/>
        <v/>
      </c>
      <c r="NP152" s="3" t="str">
        <f t="shared" si="823"/>
        <v/>
      </c>
      <c r="NU152" s="3" t="str">
        <f t="shared" si="824"/>
        <v/>
      </c>
      <c r="NZ152" s="3" t="str">
        <f t="shared" si="825"/>
        <v/>
      </c>
      <c r="OE152" s="3" t="str">
        <f t="shared" si="826"/>
        <v/>
      </c>
      <c r="OJ152" s="3" t="str">
        <f t="shared" si="827"/>
        <v/>
      </c>
      <c r="OO152" s="3" t="str">
        <f t="shared" si="828"/>
        <v/>
      </c>
      <c r="OT152" s="3" t="str">
        <f t="shared" si="829"/>
        <v/>
      </c>
      <c r="OY152" s="3" t="str">
        <f t="shared" si="830"/>
        <v/>
      </c>
      <c r="PD152" s="3" t="str">
        <f t="shared" si="831"/>
        <v/>
      </c>
      <c r="PI152" s="3" t="str">
        <f t="shared" si="832"/>
        <v/>
      </c>
      <c r="PN152" s="3" t="str">
        <f t="shared" si="833"/>
        <v/>
      </c>
      <c r="PS152" s="3" t="str">
        <f t="shared" si="834"/>
        <v/>
      </c>
      <c r="PX152" s="3" t="str">
        <f t="shared" si="835"/>
        <v/>
      </c>
      <c r="QC152" s="3" t="str">
        <f t="shared" si="836"/>
        <v/>
      </c>
      <c r="QH152" s="3" t="str">
        <f t="shared" si="837"/>
        <v/>
      </c>
      <c r="QM152" s="3" t="str">
        <f t="shared" si="838"/>
        <v/>
      </c>
      <c r="QR152" s="3" t="str">
        <f t="shared" si="839"/>
        <v/>
      </c>
      <c r="QW152" s="3" t="str">
        <f t="shared" si="840"/>
        <v/>
      </c>
      <c r="RB152" s="3" t="str">
        <f t="shared" si="841"/>
        <v/>
      </c>
      <c r="RG152" s="3" t="str">
        <f t="shared" si="842"/>
        <v/>
      </c>
      <c r="RL152" s="3" t="str">
        <f t="shared" si="843"/>
        <v/>
      </c>
      <c r="RQ152" s="3" t="str">
        <f t="shared" si="844"/>
        <v/>
      </c>
      <c r="RV152" s="3" t="str">
        <f t="shared" si="845"/>
        <v/>
      </c>
      <c r="SA152" s="3" t="str">
        <f t="shared" si="846"/>
        <v/>
      </c>
      <c r="SF152" s="3" t="str">
        <f t="shared" si="847"/>
        <v/>
      </c>
      <c r="SK152" s="3" t="str">
        <f t="shared" si="848"/>
        <v/>
      </c>
      <c r="SP152" s="3" t="str">
        <f t="shared" si="849"/>
        <v/>
      </c>
      <c r="SU152" s="3" t="str">
        <f t="shared" si="850"/>
        <v/>
      </c>
      <c r="SZ152" s="3" t="str">
        <f t="shared" si="851"/>
        <v/>
      </c>
      <c r="TE152" s="3" t="str">
        <f t="shared" si="852"/>
        <v/>
      </c>
      <c r="TJ152" s="3" t="str">
        <f t="shared" si="853"/>
        <v/>
      </c>
      <c r="TO152" s="3" t="str">
        <f t="shared" si="854"/>
        <v/>
      </c>
      <c r="TT152" s="3" t="str">
        <f t="shared" si="855"/>
        <v/>
      </c>
      <c r="TY152" s="3" t="str">
        <f t="shared" si="856"/>
        <v/>
      </c>
      <c r="UD152" s="3" t="str">
        <f t="shared" si="857"/>
        <v/>
      </c>
      <c r="UI152" s="3" t="str">
        <f t="shared" si="858"/>
        <v/>
      </c>
      <c r="UN152" s="3" t="str">
        <f t="shared" si="859"/>
        <v/>
      </c>
      <c r="US152" s="3" t="str">
        <f t="shared" si="860"/>
        <v/>
      </c>
      <c r="UX152" s="3" t="str">
        <f t="shared" si="861"/>
        <v/>
      </c>
      <c r="VC152" s="3" t="str">
        <f t="shared" si="862"/>
        <v/>
      </c>
      <c r="VH152" s="3" t="str">
        <f t="shared" si="863"/>
        <v/>
      </c>
      <c r="VM152" s="3" t="str">
        <f t="shared" si="864"/>
        <v/>
      </c>
      <c r="VO152" s="6"/>
      <c r="VR152" s="3" t="str">
        <f t="shared" si="865"/>
        <v/>
      </c>
      <c r="VW152" s="3" t="str">
        <f t="shared" si="866"/>
        <v/>
      </c>
      <c r="WB152" s="3" t="str">
        <f t="shared" si="867"/>
        <v/>
      </c>
      <c r="WG152" s="3" t="str">
        <f t="shared" si="868"/>
        <v/>
      </c>
      <c r="WL152" s="3" t="str">
        <f t="shared" si="869"/>
        <v/>
      </c>
      <c r="WQ152" s="3" t="str">
        <f t="shared" si="870"/>
        <v/>
      </c>
      <c r="WV152" s="3" t="str">
        <f t="shared" si="871"/>
        <v/>
      </c>
      <c r="XA152" s="3" t="str">
        <f t="shared" si="872"/>
        <v/>
      </c>
      <c r="XF152" s="3" t="str">
        <f t="shared" si="873"/>
        <v/>
      </c>
      <c r="XK152" s="3" t="str">
        <f t="shared" si="874"/>
        <v/>
      </c>
      <c r="XP152" s="3" t="str">
        <f t="shared" si="875"/>
        <v/>
      </c>
      <c r="XU152" s="3" t="str">
        <f t="shared" si="876"/>
        <v/>
      </c>
      <c r="XZ152" s="3" t="str">
        <f t="shared" si="877"/>
        <v/>
      </c>
      <c r="YE152" s="3" t="str">
        <f t="shared" si="878"/>
        <v/>
      </c>
      <c r="YJ152" s="3" t="str">
        <f t="shared" si="879"/>
        <v/>
      </c>
      <c r="YO152" s="3" t="str">
        <f t="shared" si="880"/>
        <v/>
      </c>
      <c r="YT152" s="3" t="str">
        <f t="shared" si="881"/>
        <v/>
      </c>
      <c r="YY152" s="3" t="str">
        <f t="shared" si="882"/>
        <v/>
      </c>
      <c r="ZD152" s="3" t="str">
        <f t="shared" si="883"/>
        <v/>
      </c>
      <c r="ZI152" s="3" t="str">
        <f t="shared" si="884"/>
        <v/>
      </c>
      <c r="ZN152" s="3" t="str">
        <f t="shared" si="885"/>
        <v/>
      </c>
      <c r="ZS152" s="3" t="str">
        <f t="shared" si="886"/>
        <v/>
      </c>
      <c r="ZX152" s="3" t="str">
        <f t="shared" si="887"/>
        <v/>
      </c>
      <c r="AAC152" s="3" t="str">
        <f t="shared" si="888"/>
        <v/>
      </c>
      <c r="AAH152" s="3" t="str">
        <f t="shared" si="889"/>
        <v/>
      </c>
      <c r="AAM152" s="3" t="str">
        <f t="shared" si="890"/>
        <v/>
      </c>
      <c r="AAR152" s="3" t="str">
        <f t="shared" si="891"/>
        <v/>
      </c>
      <c r="AAW152" s="3" t="str">
        <f t="shared" si="892"/>
        <v/>
      </c>
      <c r="ABB152" s="3" t="str">
        <f t="shared" si="893"/>
        <v/>
      </c>
      <c r="ABG152" s="3" t="str">
        <f t="shared" si="894"/>
        <v/>
      </c>
      <c r="ABL152" s="3" t="str">
        <f t="shared" si="895"/>
        <v/>
      </c>
      <c r="ABQ152" s="3" t="str">
        <f t="shared" si="896"/>
        <v/>
      </c>
      <c r="ABV152" s="3" t="str">
        <f t="shared" si="897"/>
        <v/>
      </c>
      <c r="ACA152" s="3" t="str">
        <f t="shared" si="898"/>
        <v/>
      </c>
      <c r="ACF152" s="3" t="str">
        <f t="shared" si="899"/>
        <v/>
      </c>
      <c r="ACK152" s="3" t="str">
        <f t="shared" si="900"/>
        <v/>
      </c>
      <c r="ACP152" s="3" t="str">
        <f t="shared" si="901"/>
        <v/>
      </c>
      <c r="ACU152" s="3" t="str">
        <f t="shared" si="902"/>
        <v/>
      </c>
      <c r="ACZ152" s="3" t="str">
        <f t="shared" si="903"/>
        <v/>
      </c>
      <c r="ADE152" s="3" t="str">
        <f t="shared" si="904"/>
        <v/>
      </c>
      <c r="ADJ152" s="3" t="str">
        <f t="shared" si="905"/>
        <v/>
      </c>
      <c r="ADO152" s="3" t="str">
        <f t="shared" si="906"/>
        <v/>
      </c>
      <c r="ADT152" s="3" t="str">
        <f t="shared" si="907"/>
        <v/>
      </c>
      <c r="ADY152" s="3" t="str">
        <f t="shared" si="908"/>
        <v/>
      </c>
      <c r="AED152" s="3" t="str">
        <f t="shared" si="909"/>
        <v/>
      </c>
      <c r="AEI152" s="3" t="str">
        <f t="shared" si="910"/>
        <v/>
      </c>
      <c r="AEN152" s="3" t="str">
        <f t="shared" si="911"/>
        <v/>
      </c>
      <c r="AES152" s="3" t="str">
        <f t="shared" si="912"/>
        <v/>
      </c>
      <c r="AEX152" s="3" t="str">
        <f t="shared" si="913"/>
        <v/>
      </c>
      <c r="AFC152" s="3" t="str">
        <f t="shared" si="914"/>
        <v/>
      </c>
      <c r="AFH152" s="3" t="str">
        <f t="shared" si="915"/>
        <v/>
      </c>
      <c r="AFM152" s="3" t="str">
        <f t="shared" si="916"/>
        <v/>
      </c>
      <c r="AFR152" s="3" t="str">
        <f t="shared" si="917"/>
        <v/>
      </c>
      <c r="AFW152" s="3" t="str">
        <f t="shared" si="918"/>
        <v/>
      </c>
      <c r="AGB152" s="3" t="str">
        <f t="shared" si="919"/>
        <v/>
      </c>
      <c r="AGG152" s="3" t="str">
        <f t="shared" si="920"/>
        <v/>
      </c>
      <c r="AGL152" s="3" t="str">
        <f t="shared" si="921"/>
        <v/>
      </c>
      <c r="AGQ152" s="3" t="str">
        <f t="shared" si="922"/>
        <v/>
      </c>
      <c r="AGV152" s="3" t="str">
        <f t="shared" si="923"/>
        <v/>
      </c>
      <c r="AHA152" s="3" t="str">
        <f t="shared" si="924"/>
        <v/>
      </c>
      <c r="AHF152" s="3" t="str">
        <f t="shared" si="925"/>
        <v/>
      </c>
      <c r="AHK152" s="3" t="str">
        <f t="shared" si="926"/>
        <v/>
      </c>
      <c r="AHP152" s="3" t="str">
        <f t="shared" si="927"/>
        <v/>
      </c>
      <c r="AHU152" s="3" t="str">
        <f t="shared" si="928"/>
        <v/>
      </c>
      <c r="AHZ152" s="3" t="str">
        <f t="shared" si="929"/>
        <v/>
      </c>
      <c r="AIE152" s="3" t="str">
        <f t="shared" si="930"/>
        <v/>
      </c>
      <c r="AIJ152" s="3" t="str">
        <f t="shared" si="931"/>
        <v/>
      </c>
      <c r="AIO152" s="3" t="str">
        <f t="shared" si="932"/>
        <v/>
      </c>
      <c r="AIT152" s="3" t="str">
        <f t="shared" si="933"/>
        <v/>
      </c>
      <c r="AIY152" s="3" t="str">
        <f t="shared" si="934"/>
        <v/>
      </c>
      <c r="AJD152" s="3" t="str">
        <f t="shared" si="935"/>
        <v/>
      </c>
      <c r="AJI152" s="3" t="str">
        <f t="shared" si="936"/>
        <v/>
      </c>
      <c r="AJN152" s="3" t="str">
        <f t="shared" si="937"/>
        <v/>
      </c>
      <c r="AJS152" s="3" t="str">
        <f t="shared" si="938"/>
        <v/>
      </c>
      <c r="AJX152" s="3" t="str">
        <f t="shared" si="939"/>
        <v/>
      </c>
      <c r="AKC152" s="3" t="str">
        <f t="shared" si="940"/>
        <v/>
      </c>
      <c r="AKH152" s="3" t="str">
        <f t="shared" si="941"/>
        <v/>
      </c>
      <c r="AKM152" s="3" t="str">
        <f t="shared" si="942"/>
        <v/>
      </c>
      <c r="AKR152" s="3" t="str">
        <f t="shared" si="943"/>
        <v/>
      </c>
      <c r="AKW152" s="3" t="str">
        <f t="shared" si="944"/>
        <v/>
      </c>
      <c r="ALB152" s="3" t="str">
        <f t="shared" si="945"/>
        <v/>
      </c>
      <c r="ALG152" s="3" t="str">
        <f t="shared" si="946"/>
        <v/>
      </c>
      <c r="ALL152" s="3" t="str">
        <f t="shared" si="947"/>
        <v/>
      </c>
      <c r="ALQ152" s="3" t="str">
        <f t="shared" si="948"/>
        <v/>
      </c>
      <c r="ALV152" s="3" t="str">
        <f t="shared" si="949"/>
        <v/>
      </c>
      <c r="AMA152" s="3" t="str">
        <f t="shared" si="950"/>
        <v/>
      </c>
      <c r="AMF152" s="3" t="str">
        <f t="shared" si="951"/>
        <v/>
      </c>
      <c r="AMK152" s="3" t="str">
        <f t="shared" si="952"/>
        <v/>
      </c>
      <c r="AMP152" s="3" t="str">
        <f t="shared" si="953"/>
        <v/>
      </c>
      <c r="AMU152" s="3" t="str">
        <f t="shared" si="954"/>
        <v/>
      </c>
      <c r="AMZ152" s="3" t="str">
        <f t="shared" si="955"/>
        <v/>
      </c>
      <c r="ANE152" s="3" t="str">
        <f t="shared" si="956"/>
        <v/>
      </c>
      <c r="ANJ152" s="3" t="str">
        <f t="shared" si="957"/>
        <v/>
      </c>
      <c r="ANO152" s="3" t="str">
        <f t="shared" si="958"/>
        <v/>
      </c>
      <c r="ANT152" s="3" t="str">
        <f t="shared" si="959"/>
        <v/>
      </c>
      <c r="ANY152" s="3" t="str">
        <f t="shared" si="960"/>
        <v/>
      </c>
      <c r="AOD152" s="3" t="str">
        <f t="shared" si="961"/>
        <v/>
      </c>
      <c r="AOI152" s="3" t="str">
        <f t="shared" si="962"/>
        <v/>
      </c>
      <c r="AON152" s="3" t="str">
        <f t="shared" si="963"/>
        <v/>
      </c>
      <c r="AOS152" s="3" t="str">
        <f t="shared" si="964"/>
        <v/>
      </c>
      <c r="AOX152" s="3" t="str">
        <f t="shared" si="965"/>
        <v/>
      </c>
      <c r="APC152" s="3" t="str">
        <f t="shared" si="966"/>
        <v/>
      </c>
      <c r="APH152" s="3" t="str">
        <f t="shared" si="967"/>
        <v/>
      </c>
      <c r="APM152" s="3" t="str">
        <f t="shared" si="968"/>
        <v/>
      </c>
      <c r="APR152" s="3" t="str">
        <f t="shared" si="969"/>
        <v/>
      </c>
      <c r="APW152" s="3" t="str">
        <f t="shared" si="970"/>
        <v/>
      </c>
      <c r="AQB152" s="3" t="str">
        <f t="shared" si="971"/>
        <v/>
      </c>
      <c r="AQG152" s="3" t="str">
        <f t="shared" si="972"/>
        <v/>
      </c>
      <c r="AQL152" s="3" t="str">
        <f t="shared" si="973"/>
        <v/>
      </c>
      <c r="AQQ152" s="3" t="str">
        <f t="shared" si="974"/>
        <v/>
      </c>
      <c r="AQV152" s="3" t="str">
        <f t="shared" si="975"/>
        <v/>
      </c>
      <c r="ARA152" s="3" t="str">
        <f t="shared" si="976"/>
        <v/>
      </c>
      <c r="ARF152" s="3" t="str">
        <f t="shared" si="977"/>
        <v/>
      </c>
      <c r="ARK152" s="3" t="str">
        <f t="shared" si="978"/>
        <v/>
      </c>
      <c r="ARP152" s="3" t="str">
        <f t="shared" si="979"/>
        <v/>
      </c>
      <c r="ARU152" s="3" t="str">
        <f t="shared" si="980"/>
        <v/>
      </c>
      <c r="ARZ152" s="3" t="str">
        <f t="shared" si="981"/>
        <v/>
      </c>
      <c r="ASE152" s="3" t="str">
        <f t="shared" si="982"/>
        <v/>
      </c>
      <c r="ASJ152" s="3" t="str">
        <f t="shared" si="983"/>
        <v/>
      </c>
      <c r="ASO152" s="3" t="str">
        <f t="shared" si="984"/>
        <v/>
      </c>
      <c r="AST152" s="3" t="str">
        <f t="shared" si="985"/>
        <v/>
      </c>
      <c r="ASY152" s="3" t="str">
        <f t="shared" si="986"/>
        <v/>
      </c>
      <c r="ATD152" s="3" t="str">
        <f t="shared" si="987"/>
        <v/>
      </c>
      <c r="ATI152" s="3" t="str">
        <f t="shared" si="988"/>
        <v/>
      </c>
      <c r="ATN152" s="3" t="str">
        <f t="shared" si="989"/>
        <v/>
      </c>
      <c r="ATS152" s="3" t="str">
        <f t="shared" si="990"/>
        <v/>
      </c>
      <c r="ATX152" s="3" t="str">
        <f t="shared" si="991"/>
        <v/>
      </c>
      <c r="ATZ152" s="6">
        <v>29859</v>
      </c>
      <c r="AUA152" s="1">
        <v>1.7707999999999999</v>
      </c>
      <c r="AUB152" s="1">
        <v>393600</v>
      </c>
      <c r="AUC152" s="3">
        <f t="shared" si="992"/>
        <v>696986.88</v>
      </c>
      <c r="AUH152" s="3" t="str">
        <f t="shared" si="993"/>
        <v/>
      </c>
      <c r="AUM152" s="3" t="str">
        <f t="shared" si="994"/>
        <v/>
      </c>
      <c r="AUR152" s="3" t="str">
        <f t="shared" si="995"/>
        <v/>
      </c>
      <c r="AUW152" s="3" t="str">
        <f t="shared" si="996"/>
        <v/>
      </c>
      <c r="AVB152" s="3" t="str">
        <f t="shared" si="997"/>
        <v/>
      </c>
      <c r="AVG152" s="3" t="str">
        <f t="shared" si="998"/>
        <v/>
      </c>
      <c r="AVL152" s="3" t="str">
        <f t="shared" si="999"/>
        <v/>
      </c>
      <c r="AVQ152" s="3" t="str">
        <f t="shared" si="1000"/>
        <v/>
      </c>
      <c r="AVV152" s="3" t="str">
        <f t="shared" si="1001"/>
        <v/>
      </c>
      <c r="AWA152" s="3" t="str">
        <f t="shared" si="1002"/>
        <v/>
      </c>
      <c r="AWF152" s="3" t="str">
        <f t="shared" si="1003"/>
        <v/>
      </c>
      <c r="AWK152" s="3" t="str">
        <f t="shared" si="1004"/>
        <v/>
      </c>
      <c r="AWP152" s="3" t="str">
        <f t="shared" si="1005"/>
        <v/>
      </c>
      <c r="AWU152" s="3" t="str">
        <f t="shared" si="1006"/>
        <v/>
      </c>
      <c r="AWZ152" s="3" t="str">
        <f t="shared" si="1007"/>
        <v/>
      </c>
      <c r="AXE152" s="3" t="str">
        <f t="shared" si="1008"/>
        <v/>
      </c>
      <c r="AXJ152" s="3" t="str">
        <f t="shared" si="1009"/>
        <v/>
      </c>
      <c r="AXO152" s="3" t="str">
        <f t="shared" si="1010"/>
        <v/>
      </c>
      <c r="AXT152" s="3" t="str">
        <f t="shared" si="1011"/>
        <v/>
      </c>
      <c r="AXY152" s="3" t="str">
        <f t="shared" si="1012"/>
        <v/>
      </c>
      <c r="AYD152" s="3" t="str">
        <f t="shared" si="1013"/>
        <v/>
      </c>
      <c r="AYI152" s="3" t="str">
        <f t="shared" si="1014"/>
        <v/>
      </c>
      <c r="AYN152" s="3" t="str">
        <f t="shared" si="1015"/>
        <v/>
      </c>
      <c r="AYP152" s="6"/>
      <c r="AYS152" s="3" t="str">
        <f t="shared" si="1016"/>
        <v/>
      </c>
      <c r="AYX152" s="3" t="str">
        <f t="shared" si="1017"/>
        <v/>
      </c>
      <c r="AZC152" s="3" t="str">
        <f t="shared" si="1018"/>
        <v/>
      </c>
      <c r="AZH152" s="3" t="str">
        <f t="shared" si="1019"/>
        <v/>
      </c>
      <c r="AZM152" s="3" t="str">
        <f t="shared" si="1020"/>
        <v/>
      </c>
      <c r="AZR152" s="3" t="str">
        <f t="shared" si="1021"/>
        <v/>
      </c>
      <c r="AZW152" s="3" t="str">
        <f t="shared" si="1022"/>
        <v/>
      </c>
      <c r="BAB152" s="3" t="str">
        <f t="shared" si="1023"/>
        <v/>
      </c>
      <c r="BAG152" s="3" t="str">
        <f t="shared" si="1024"/>
        <v/>
      </c>
      <c r="BAL152" s="3" t="str">
        <f t="shared" si="1025"/>
        <v/>
      </c>
      <c r="BAQ152" s="3" t="str">
        <f t="shared" si="1026"/>
        <v/>
      </c>
      <c r="BAV152" s="3" t="str">
        <f t="shared" si="1027"/>
        <v/>
      </c>
      <c r="BBA152" s="3" t="str">
        <f t="shared" si="1028"/>
        <v/>
      </c>
      <c r="BBF152" s="3" t="str">
        <f t="shared" si="1029"/>
        <v/>
      </c>
      <c r="BBK152" s="3" t="str">
        <f t="shared" si="1030"/>
        <v/>
      </c>
      <c r="BBP152" s="3" t="str">
        <f t="shared" si="1031"/>
        <v/>
      </c>
      <c r="BBU152" s="3" t="str">
        <f t="shared" si="1032"/>
        <v/>
      </c>
      <c r="BBZ152" s="3" t="str">
        <f t="shared" si="1033"/>
        <v/>
      </c>
      <c r="BCE152" s="3" t="str">
        <f t="shared" si="1034"/>
        <v/>
      </c>
      <c r="BCJ152" s="3" t="str">
        <f t="shared" si="1035"/>
        <v/>
      </c>
      <c r="BCO152" s="3" t="str">
        <f t="shared" si="1036"/>
        <v/>
      </c>
      <c r="BCT152" s="3" t="str">
        <f t="shared" si="1037"/>
        <v/>
      </c>
      <c r="BCY152" s="3" t="str">
        <f t="shared" si="1038"/>
        <v/>
      </c>
      <c r="BDD152" s="3" t="str">
        <f t="shared" si="1039"/>
        <v/>
      </c>
      <c r="BDI152" s="3" t="str">
        <f t="shared" si="1040"/>
        <v/>
      </c>
      <c r="BDN152" s="3" t="str">
        <f t="shared" si="1041"/>
        <v/>
      </c>
      <c r="BDS152" s="3" t="str">
        <f t="shared" si="1042"/>
        <v/>
      </c>
      <c r="BDX152" s="3" t="str">
        <f t="shared" si="1043"/>
        <v/>
      </c>
      <c r="BEC152" s="3" t="str">
        <f t="shared" si="1044"/>
        <v/>
      </c>
      <c r="BEH152" s="3" t="str">
        <f t="shared" si="1045"/>
        <v/>
      </c>
      <c r="BEM152" s="3" t="str">
        <f t="shared" si="1046"/>
        <v/>
      </c>
      <c r="BER152" s="3" t="str">
        <f t="shared" si="1047"/>
        <v/>
      </c>
      <c r="BEW152" s="3" t="str">
        <f t="shared" si="1048"/>
        <v/>
      </c>
      <c r="BFB152" s="3" t="str">
        <f t="shared" si="1049"/>
        <v/>
      </c>
      <c r="BFG152" s="3" t="str">
        <f t="shared" si="1050"/>
        <v/>
      </c>
      <c r="BFL152" s="3" t="str">
        <f t="shared" si="1051"/>
        <v/>
      </c>
      <c r="BFQ152" s="3" t="str">
        <f t="shared" si="1052"/>
        <v/>
      </c>
      <c r="BFV152" s="3" t="str">
        <f t="shared" si="1053"/>
        <v/>
      </c>
      <c r="BGA152" s="3" t="str">
        <f t="shared" si="1054"/>
        <v/>
      </c>
      <c r="BGF152" s="3" t="str">
        <f t="shared" si="1055"/>
        <v/>
      </c>
      <c r="BGK152" s="3" t="str">
        <f t="shared" si="1056"/>
        <v/>
      </c>
      <c r="BGM152" s="6"/>
      <c r="BGP152" s="3" t="str">
        <f t="shared" si="1057"/>
        <v/>
      </c>
      <c r="BGR152" s="6"/>
      <c r="BGU152" s="3" t="str">
        <f t="shared" si="1058"/>
        <v/>
      </c>
      <c r="BGZ152" s="3" t="str">
        <f t="shared" si="1059"/>
        <v/>
      </c>
      <c r="BHE152" s="3" t="str">
        <f t="shared" si="1060"/>
        <v/>
      </c>
      <c r="BHJ152" s="3" t="str">
        <f t="shared" si="1061"/>
        <v/>
      </c>
      <c r="BHO152" s="3" t="str">
        <f t="shared" si="1062"/>
        <v/>
      </c>
      <c r="BHQ152" s="6">
        <v>29859</v>
      </c>
      <c r="BHR152" s="1">
        <v>0.68210000000000004</v>
      </c>
      <c r="BHS152" s="1">
        <v>49209600</v>
      </c>
      <c r="BHT152" s="3">
        <f t="shared" si="1063"/>
        <v>33565868.160000004</v>
      </c>
      <c r="BHY152" s="3" t="str">
        <f t="shared" si="1064"/>
        <v/>
      </c>
      <c r="BID152" s="3" t="str">
        <f t="shared" si="1065"/>
        <v/>
      </c>
      <c r="BII152" s="3" t="str">
        <f t="shared" si="1066"/>
        <v/>
      </c>
      <c r="BIN152" s="3" t="str">
        <f t="shared" si="1067"/>
        <v/>
      </c>
      <c r="BIP152" s="6">
        <v>29859</v>
      </c>
      <c r="BIQ152" s="1">
        <v>8.2600000000000007E-2</v>
      </c>
      <c r="BIR152" s="1">
        <v>86022000</v>
      </c>
      <c r="BIS152" s="3">
        <f t="shared" si="1068"/>
        <v>7105417.2000000002</v>
      </c>
      <c r="BIX152" s="3" t="str">
        <f t="shared" si="1069"/>
        <v/>
      </c>
      <c r="BJC152" s="3" t="str">
        <f t="shared" si="1070"/>
        <v/>
      </c>
      <c r="BJH152" s="3" t="str">
        <f t="shared" si="1071"/>
        <v/>
      </c>
      <c r="BJM152" s="3" t="str">
        <f t="shared" si="1072"/>
        <v/>
      </c>
      <c r="BJR152" s="3" t="str">
        <f t="shared" si="1073"/>
        <v/>
      </c>
      <c r="BJT152" s="6">
        <v>29859</v>
      </c>
      <c r="BJU152" s="1">
        <v>2.7082999999999999</v>
      </c>
      <c r="BJV152" s="1">
        <v>15115800</v>
      </c>
      <c r="BJW152" s="3">
        <f t="shared" si="1074"/>
        <v>40938121.140000001</v>
      </c>
      <c r="BKB152" s="3" t="str">
        <f t="shared" si="1075"/>
        <v/>
      </c>
      <c r="BKG152" s="3" t="str">
        <f t="shared" si="1076"/>
        <v/>
      </c>
      <c r="BKL152" s="3" t="str">
        <f t="shared" si="1077"/>
        <v/>
      </c>
      <c r="BKQ152" s="3" t="str">
        <f t="shared" si="1078"/>
        <v/>
      </c>
      <c r="BKV152" s="3" t="str">
        <f t="shared" si="1079"/>
        <v/>
      </c>
      <c r="BKX152" s="6">
        <v>29859</v>
      </c>
      <c r="BKY152" s="1">
        <v>1.234</v>
      </c>
      <c r="BKZ152" s="1">
        <v>19606400</v>
      </c>
      <c r="BLA152" s="3">
        <f t="shared" si="1080"/>
        <v>24194297.600000001</v>
      </c>
      <c r="BLC152" s="6"/>
      <c r="BLF152" s="3" t="str">
        <f t="shared" si="1081"/>
        <v/>
      </c>
      <c r="BLK152" s="3" t="str">
        <f t="shared" si="1082"/>
        <v/>
      </c>
      <c r="BLP152" s="3" t="str">
        <f t="shared" si="1083"/>
        <v/>
      </c>
      <c r="BLU152" s="3" t="str">
        <f t="shared" si="1084"/>
        <v/>
      </c>
      <c r="BLZ152" s="3" t="str">
        <f t="shared" si="1085"/>
        <v/>
      </c>
      <c r="BME152" s="3" t="str">
        <f t="shared" si="1086"/>
        <v/>
      </c>
      <c r="BMJ152" s="3" t="str">
        <f t="shared" si="1087"/>
        <v/>
      </c>
      <c r="BMO152" s="3" t="str">
        <f t="shared" si="1088"/>
        <v/>
      </c>
      <c r="BMQ152" s="6"/>
      <c r="BMT152" s="3" t="str">
        <f t="shared" si="1089"/>
        <v/>
      </c>
      <c r="BMY152" s="3" t="str">
        <f t="shared" si="1090"/>
        <v/>
      </c>
      <c r="BND152" s="3" t="str">
        <f t="shared" si="1091"/>
        <v/>
      </c>
      <c r="BNF152" s="6">
        <v>29859</v>
      </c>
      <c r="BNG152" s="1">
        <v>11.25</v>
      </c>
      <c r="BNH152" s="1">
        <v>16909000</v>
      </c>
      <c r="BNI152" s="3">
        <f t="shared" si="1092"/>
        <v>190226250</v>
      </c>
      <c r="BNN152" s="3" t="str">
        <f t="shared" si="1093"/>
        <v/>
      </c>
      <c r="BNS152" s="3" t="str">
        <f t="shared" si="1094"/>
        <v/>
      </c>
      <c r="BNX152" s="3" t="str">
        <f t="shared" si="1095"/>
        <v/>
      </c>
      <c r="BOC152" s="3" t="str">
        <f t="shared" si="1096"/>
        <v/>
      </c>
      <c r="BOH152" s="3" t="str">
        <f t="shared" si="1097"/>
        <v/>
      </c>
      <c r="BOJ152" s="6">
        <v>29859</v>
      </c>
      <c r="BOK152" s="1">
        <v>0.93010000000000004</v>
      </c>
      <c r="BOL152" s="1">
        <v>135774400</v>
      </c>
      <c r="BOM152" s="3">
        <f t="shared" si="1098"/>
        <v>126283769.44000001</v>
      </c>
      <c r="BOR152" s="3" t="str">
        <f t="shared" si="1099"/>
        <v/>
      </c>
      <c r="BOW152" s="3" t="str">
        <f t="shared" si="1100"/>
        <v/>
      </c>
      <c r="BPB152" s="3" t="str">
        <f t="shared" si="1101"/>
        <v/>
      </c>
      <c r="BPG152" s="3" t="str">
        <f t="shared" si="1102"/>
        <v/>
      </c>
      <c r="BPL152" s="3" t="str">
        <f t="shared" si="1103"/>
        <v/>
      </c>
      <c r="BPQ152" s="3" t="str">
        <f t="shared" si="1104"/>
        <v/>
      </c>
      <c r="BPS152" s="6"/>
      <c r="BPV152" s="3" t="str">
        <f t="shared" si="1105"/>
        <v/>
      </c>
      <c r="BQA152" s="3" t="str">
        <f t="shared" si="1106"/>
        <v/>
      </c>
      <c r="BQF152" s="3" t="str">
        <f t="shared" si="1107"/>
        <v/>
      </c>
      <c r="BQK152" s="3" t="str">
        <f t="shared" si="1108"/>
        <v/>
      </c>
      <c r="BQP152" s="3" t="str">
        <f t="shared" si="1109"/>
        <v/>
      </c>
      <c r="BQU152" s="3" t="str">
        <f t="shared" si="1110"/>
        <v/>
      </c>
      <c r="BQZ152" s="3" t="str">
        <f t="shared" si="1111"/>
        <v/>
      </c>
      <c r="BRE152" s="3" t="str">
        <f t="shared" si="1112"/>
        <v/>
      </c>
      <c r="BRJ152" s="3" t="str">
        <f t="shared" si="1113"/>
        <v/>
      </c>
      <c r="BRL152" s="6"/>
      <c r="BRO152" s="3" t="str">
        <f t="shared" si="1114"/>
        <v/>
      </c>
      <c r="BRT152" s="3" t="str">
        <f t="shared" si="1115"/>
        <v/>
      </c>
      <c r="BRV152" s="6">
        <v>29859</v>
      </c>
      <c r="BRW152" s="1">
        <v>9.5625</v>
      </c>
      <c r="BRX152" s="1">
        <v>60397200</v>
      </c>
      <c r="BRY152" s="3">
        <f t="shared" si="1116"/>
        <v>577548225</v>
      </c>
      <c r="BSD152" s="3" t="str">
        <f t="shared" si="1117"/>
        <v/>
      </c>
      <c r="BSF152" s="6">
        <v>29859</v>
      </c>
      <c r="BSG152" s="1">
        <v>1.026</v>
      </c>
      <c r="BSH152" s="1">
        <v>26280000</v>
      </c>
      <c r="BSI152" s="3">
        <f t="shared" si="1118"/>
        <v>26963280</v>
      </c>
      <c r="BSN152" s="3" t="str">
        <f t="shared" si="1119"/>
        <v/>
      </c>
      <c r="BSS152" s="3" t="str">
        <f t="shared" si="1120"/>
        <v/>
      </c>
      <c r="BSU152" s="6"/>
      <c r="BSX152" s="3" t="str">
        <f t="shared" si="1121"/>
        <v/>
      </c>
    </row>
    <row r="153" spans="5:1020 1025:1870" x14ac:dyDescent="0.2">
      <c r="E153" s="3" t="str">
        <f t="shared" si="748"/>
        <v/>
      </c>
      <c r="J153" s="3" t="str">
        <f t="shared" si="749"/>
        <v/>
      </c>
      <c r="O153" s="3" t="str">
        <f t="shared" si="750"/>
        <v/>
      </c>
      <c r="T153" s="3" t="str">
        <f t="shared" si="751"/>
        <v/>
      </c>
      <c r="Y153" s="3" t="str">
        <f t="shared" si="752"/>
        <v/>
      </c>
      <c r="AD153" s="3" t="str">
        <f t="shared" si="753"/>
        <v/>
      </c>
      <c r="AI153" s="3" t="str">
        <f t="shared" si="754"/>
        <v/>
      </c>
      <c r="AN153" s="3" t="str">
        <f t="shared" si="755"/>
        <v/>
      </c>
      <c r="AS153" s="3" t="str">
        <f t="shared" si="756"/>
        <v/>
      </c>
      <c r="AX153" s="3" t="str">
        <f t="shared" si="757"/>
        <v/>
      </c>
      <c r="BC153" s="3" t="str">
        <f t="shared" si="758"/>
        <v/>
      </c>
      <c r="BH153" s="3" t="str">
        <f t="shared" si="759"/>
        <v/>
      </c>
      <c r="BM153" s="3" t="str">
        <f t="shared" si="760"/>
        <v/>
      </c>
      <c r="BR153" s="3" t="str">
        <f t="shared" si="761"/>
        <v/>
      </c>
      <c r="BW153" s="3" t="str">
        <f t="shared" si="762"/>
        <v/>
      </c>
      <c r="CB153" s="3" t="str">
        <f t="shared" si="763"/>
        <v/>
      </c>
      <c r="CG153" s="3" t="str">
        <f t="shared" si="764"/>
        <v/>
      </c>
      <c r="CL153" s="3" t="str">
        <f t="shared" si="765"/>
        <v/>
      </c>
      <c r="CQ153" s="3" t="str">
        <f t="shared" si="766"/>
        <v/>
      </c>
      <c r="CV153" s="3" t="str">
        <f t="shared" si="767"/>
        <v/>
      </c>
      <c r="DA153" s="3" t="str">
        <f t="shared" si="768"/>
        <v/>
      </c>
      <c r="DF153" s="3" t="str">
        <f t="shared" si="769"/>
        <v/>
      </c>
      <c r="DK153" s="3" t="str">
        <f t="shared" si="770"/>
        <v/>
      </c>
      <c r="DP153" s="3" t="str">
        <f t="shared" si="771"/>
        <v/>
      </c>
      <c r="DU153" s="3" t="str">
        <f t="shared" si="772"/>
        <v/>
      </c>
      <c r="DZ153" s="3" t="str">
        <f t="shared" si="773"/>
        <v/>
      </c>
      <c r="EE153" s="3" t="str">
        <f t="shared" si="774"/>
        <v/>
      </c>
      <c r="EJ153" s="3" t="str">
        <f t="shared" si="775"/>
        <v/>
      </c>
      <c r="EO153" s="3" t="str">
        <f t="shared" si="776"/>
        <v/>
      </c>
      <c r="ET153" s="3" t="str">
        <f t="shared" si="777"/>
        <v/>
      </c>
      <c r="EY153" s="3" t="str">
        <f t="shared" si="778"/>
        <v/>
      </c>
      <c r="FD153" s="3" t="str">
        <f t="shared" si="779"/>
        <v/>
      </c>
      <c r="FI153" s="3" t="str">
        <f t="shared" si="780"/>
        <v/>
      </c>
      <c r="FN153" s="3" t="str">
        <f t="shared" si="781"/>
        <v/>
      </c>
      <c r="FS153" s="3" t="str">
        <f t="shared" si="782"/>
        <v/>
      </c>
      <c r="FX153" s="3" t="str">
        <f t="shared" si="783"/>
        <v/>
      </c>
      <c r="GC153" s="3" t="str">
        <f t="shared" si="784"/>
        <v/>
      </c>
      <c r="GH153" s="3" t="str">
        <f t="shared" si="785"/>
        <v/>
      </c>
      <c r="GM153" s="3" t="str">
        <f t="shared" si="786"/>
        <v/>
      </c>
      <c r="GR153" s="3" t="str">
        <f t="shared" si="787"/>
        <v/>
      </c>
      <c r="GW153" s="3" t="str">
        <f t="shared" si="788"/>
        <v/>
      </c>
      <c r="HB153" s="3" t="str">
        <f t="shared" si="789"/>
        <v/>
      </c>
      <c r="HG153" s="3" t="str">
        <f t="shared" si="790"/>
        <v/>
      </c>
      <c r="HL153" s="3" t="str">
        <f t="shared" si="791"/>
        <v/>
      </c>
      <c r="HQ153" s="3" t="str">
        <f t="shared" si="792"/>
        <v/>
      </c>
      <c r="HV153" s="3" t="str">
        <f t="shared" si="793"/>
        <v/>
      </c>
      <c r="IA153" s="3" t="str">
        <f t="shared" si="794"/>
        <v/>
      </c>
      <c r="IF153" s="3" t="str">
        <f t="shared" si="795"/>
        <v/>
      </c>
      <c r="IK153" s="3" t="str">
        <f t="shared" si="796"/>
        <v/>
      </c>
      <c r="IP153" s="3" t="str">
        <f t="shared" si="797"/>
        <v/>
      </c>
      <c r="IU153" s="3" t="str">
        <f t="shared" si="798"/>
        <v/>
      </c>
      <c r="IZ153" s="3" t="str">
        <f t="shared" si="799"/>
        <v/>
      </c>
      <c r="JE153" s="3" t="str">
        <f t="shared" si="800"/>
        <v/>
      </c>
      <c r="JJ153" s="3" t="str">
        <f t="shared" si="801"/>
        <v/>
      </c>
      <c r="JO153" s="3" t="str">
        <f t="shared" si="802"/>
        <v/>
      </c>
      <c r="JT153" s="3" t="str">
        <f t="shared" si="803"/>
        <v/>
      </c>
      <c r="JY153" s="3" t="str">
        <f t="shared" si="804"/>
        <v/>
      </c>
      <c r="KD153" s="3" t="str">
        <f t="shared" si="805"/>
        <v/>
      </c>
      <c r="KI153" s="3" t="str">
        <f t="shared" si="806"/>
        <v/>
      </c>
      <c r="KN153" s="3" t="str">
        <f t="shared" si="807"/>
        <v/>
      </c>
      <c r="KS153" s="3" t="str">
        <f t="shared" si="808"/>
        <v/>
      </c>
      <c r="KX153" s="3" t="str">
        <f t="shared" si="809"/>
        <v/>
      </c>
      <c r="LC153" s="3" t="str">
        <f t="shared" si="810"/>
        <v/>
      </c>
      <c r="LH153" s="3" t="str">
        <f t="shared" si="811"/>
        <v/>
      </c>
      <c r="LM153" s="3" t="str">
        <f t="shared" si="812"/>
        <v/>
      </c>
      <c r="LR153" s="3" t="str">
        <f t="shared" si="813"/>
        <v/>
      </c>
      <c r="LW153" s="3" t="str">
        <f t="shared" si="814"/>
        <v/>
      </c>
      <c r="MB153" s="3" t="str">
        <f t="shared" si="815"/>
        <v/>
      </c>
      <c r="MG153" s="3" t="str">
        <f t="shared" si="816"/>
        <v/>
      </c>
      <c r="ML153" s="3" t="str">
        <f t="shared" si="817"/>
        <v/>
      </c>
      <c r="MQ153" s="3" t="str">
        <f t="shared" si="818"/>
        <v/>
      </c>
      <c r="MV153" s="3" t="str">
        <f t="shared" si="819"/>
        <v/>
      </c>
      <c r="NA153" s="3" t="str">
        <f t="shared" si="820"/>
        <v/>
      </c>
      <c r="NF153" s="3" t="str">
        <f t="shared" si="821"/>
        <v/>
      </c>
      <c r="NK153" s="3" t="str">
        <f t="shared" si="822"/>
        <v/>
      </c>
      <c r="NP153" s="3" t="str">
        <f t="shared" si="823"/>
        <v/>
      </c>
      <c r="NU153" s="3" t="str">
        <f t="shared" si="824"/>
        <v/>
      </c>
      <c r="NZ153" s="3" t="str">
        <f t="shared" si="825"/>
        <v/>
      </c>
      <c r="OE153" s="3" t="str">
        <f t="shared" si="826"/>
        <v/>
      </c>
      <c r="OJ153" s="3" t="str">
        <f t="shared" si="827"/>
        <v/>
      </c>
      <c r="OO153" s="3" t="str">
        <f t="shared" si="828"/>
        <v/>
      </c>
      <c r="OT153" s="3" t="str">
        <f t="shared" si="829"/>
        <v/>
      </c>
      <c r="OY153" s="3" t="str">
        <f t="shared" si="830"/>
        <v/>
      </c>
      <c r="PD153" s="3" t="str">
        <f t="shared" si="831"/>
        <v/>
      </c>
      <c r="PI153" s="3" t="str">
        <f t="shared" si="832"/>
        <v/>
      </c>
      <c r="PN153" s="3" t="str">
        <f t="shared" si="833"/>
        <v/>
      </c>
      <c r="PS153" s="3" t="str">
        <f t="shared" si="834"/>
        <v/>
      </c>
      <c r="PX153" s="3" t="str">
        <f t="shared" si="835"/>
        <v/>
      </c>
      <c r="QC153" s="3" t="str">
        <f t="shared" si="836"/>
        <v/>
      </c>
      <c r="QH153" s="3" t="str">
        <f t="shared" si="837"/>
        <v/>
      </c>
      <c r="QM153" s="3" t="str">
        <f t="shared" si="838"/>
        <v/>
      </c>
      <c r="QR153" s="3" t="str">
        <f t="shared" si="839"/>
        <v/>
      </c>
      <c r="QW153" s="3" t="str">
        <f t="shared" si="840"/>
        <v/>
      </c>
      <c r="RB153" s="3" t="str">
        <f t="shared" si="841"/>
        <v/>
      </c>
      <c r="RG153" s="3" t="str">
        <f t="shared" si="842"/>
        <v/>
      </c>
      <c r="RL153" s="3" t="str">
        <f t="shared" si="843"/>
        <v/>
      </c>
      <c r="RQ153" s="3" t="str">
        <f t="shared" si="844"/>
        <v/>
      </c>
      <c r="RV153" s="3" t="str">
        <f t="shared" si="845"/>
        <v/>
      </c>
      <c r="SA153" s="3" t="str">
        <f t="shared" si="846"/>
        <v/>
      </c>
      <c r="SF153" s="3" t="str">
        <f t="shared" si="847"/>
        <v/>
      </c>
      <c r="SK153" s="3" t="str">
        <f t="shared" si="848"/>
        <v/>
      </c>
      <c r="SP153" s="3" t="str">
        <f t="shared" si="849"/>
        <v/>
      </c>
      <c r="SU153" s="3" t="str">
        <f t="shared" si="850"/>
        <v/>
      </c>
      <c r="SZ153" s="3" t="str">
        <f t="shared" si="851"/>
        <v/>
      </c>
      <c r="TE153" s="3" t="str">
        <f t="shared" si="852"/>
        <v/>
      </c>
      <c r="TJ153" s="3" t="str">
        <f t="shared" si="853"/>
        <v/>
      </c>
      <c r="TO153" s="3" t="str">
        <f t="shared" si="854"/>
        <v/>
      </c>
      <c r="TT153" s="3" t="str">
        <f t="shared" si="855"/>
        <v/>
      </c>
      <c r="TY153" s="3" t="str">
        <f t="shared" si="856"/>
        <v/>
      </c>
      <c r="UD153" s="3" t="str">
        <f t="shared" si="857"/>
        <v/>
      </c>
      <c r="UI153" s="3" t="str">
        <f t="shared" si="858"/>
        <v/>
      </c>
      <c r="UN153" s="3" t="str">
        <f t="shared" si="859"/>
        <v/>
      </c>
      <c r="US153" s="3" t="str">
        <f t="shared" si="860"/>
        <v/>
      </c>
      <c r="UX153" s="3" t="str">
        <f t="shared" si="861"/>
        <v/>
      </c>
      <c r="VC153" s="3" t="str">
        <f t="shared" si="862"/>
        <v/>
      </c>
      <c r="VH153" s="3" t="str">
        <f t="shared" si="863"/>
        <v/>
      </c>
      <c r="VM153" s="3" t="str">
        <f t="shared" si="864"/>
        <v/>
      </c>
      <c r="VO153" s="6"/>
      <c r="VR153" s="3" t="str">
        <f t="shared" si="865"/>
        <v/>
      </c>
      <c r="VW153" s="3" t="str">
        <f t="shared" si="866"/>
        <v/>
      </c>
      <c r="WB153" s="3" t="str">
        <f t="shared" si="867"/>
        <v/>
      </c>
      <c r="WG153" s="3" t="str">
        <f t="shared" si="868"/>
        <v/>
      </c>
      <c r="WL153" s="3" t="str">
        <f t="shared" si="869"/>
        <v/>
      </c>
      <c r="WQ153" s="3" t="str">
        <f t="shared" si="870"/>
        <v/>
      </c>
      <c r="WV153" s="3" t="str">
        <f t="shared" si="871"/>
        <v/>
      </c>
      <c r="XA153" s="3" t="str">
        <f t="shared" si="872"/>
        <v/>
      </c>
      <c r="XF153" s="3" t="str">
        <f t="shared" si="873"/>
        <v/>
      </c>
      <c r="XK153" s="3" t="str">
        <f t="shared" si="874"/>
        <v/>
      </c>
      <c r="XP153" s="3" t="str">
        <f t="shared" si="875"/>
        <v/>
      </c>
      <c r="XU153" s="3" t="str">
        <f t="shared" si="876"/>
        <v/>
      </c>
      <c r="XZ153" s="3" t="str">
        <f t="shared" si="877"/>
        <v/>
      </c>
      <c r="YE153" s="3" t="str">
        <f t="shared" si="878"/>
        <v/>
      </c>
      <c r="YJ153" s="3" t="str">
        <f t="shared" si="879"/>
        <v/>
      </c>
      <c r="YO153" s="3" t="str">
        <f t="shared" si="880"/>
        <v/>
      </c>
      <c r="YT153" s="3" t="str">
        <f t="shared" si="881"/>
        <v/>
      </c>
      <c r="YY153" s="3" t="str">
        <f t="shared" si="882"/>
        <v/>
      </c>
      <c r="ZD153" s="3" t="str">
        <f t="shared" si="883"/>
        <v/>
      </c>
      <c r="ZI153" s="3" t="str">
        <f t="shared" si="884"/>
        <v/>
      </c>
      <c r="ZN153" s="3" t="str">
        <f t="shared" si="885"/>
        <v/>
      </c>
      <c r="ZS153" s="3" t="str">
        <f t="shared" si="886"/>
        <v/>
      </c>
      <c r="ZX153" s="3" t="str">
        <f t="shared" si="887"/>
        <v/>
      </c>
      <c r="AAC153" s="3" t="str">
        <f t="shared" si="888"/>
        <v/>
      </c>
      <c r="AAH153" s="3" t="str">
        <f t="shared" si="889"/>
        <v/>
      </c>
      <c r="AAM153" s="3" t="str">
        <f t="shared" si="890"/>
        <v/>
      </c>
      <c r="AAR153" s="3" t="str">
        <f t="shared" si="891"/>
        <v/>
      </c>
      <c r="AAW153" s="3" t="str">
        <f t="shared" si="892"/>
        <v/>
      </c>
      <c r="ABB153" s="3" t="str">
        <f t="shared" si="893"/>
        <v/>
      </c>
      <c r="ABG153" s="3" t="str">
        <f t="shared" si="894"/>
        <v/>
      </c>
      <c r="ABL153" s="3" t="str">
        <f t="shared" si="895"/>
        <v/>
      </c>
      <c r="ABQ153" s="3" t="str">
        <f t="shared" si="896"/>
        <v/>
      </c>
      <c r="ABV153" s="3" t="str">
        <f t="shared" si="897"/>
        <v/>
      </c>
      <c r="ACA153" s="3" t="str">
        <f t="shared" si="898"/>
        <v/>
      </c>
      <c r="ACF153" s="3" t="str">
        <f t="shared" si="899"/>
        <v/>
      </c>
      <c r="ACK153" s="3" t="str">
        <f t="shared" si="900"/>
        <v/>
      </c>
      <c r="ACP153" s="3" t="str">
        <f t="shared" si="901"/>
        <v/>
      </c>
      <c r="ACU153" s="3" t="str">
        <f t="shared" si="902"/>
        <v/>
      </c>
      <c r="ACZ153" s="3" t="str">
        <f t="shared" si="903"/>
        <v/>
      </c>
      <c r="ADE153" s="3" t="str">
        <f t="shared" si="904"/>
        <v/>
      </c>
      <c r="ADJ153" s="3" t="str">
        <f t="shared" si="905"/>
        <v/>
      </c>
      <c r="ADO153" s="3" t="str">
        <f t="shared" si="906"/>
        <v/>
      </c>
      <c r="ADT153" s="3" t="str">
        <f t="shared" si="907"/>
        <v/>
      </c>
      <c r="ADY153" s="3" t="str">
        <f t="shared" si="908"/>
        <v/>
      </c>
      <c r="AED153" s="3" t="str">
        <f t="shared" si="909"/>
        <v/>
      </c>
      <c r="AEI153" s="3" t="str">
        <f t="shared" si="910"/>
        <v/>
      </c>
      <c r="AEN153" s="3" t="str">
        <f t="shared" si="911"/>
        <v/>
      </c>
      <c r="AES153" s="3" t="str">
        <f t="shared" si="912"/>
        <v/>
      </c>
      <c r="AEX153" s="3" t="str">
        <f t="shared" si="913"/>
        <v/>
      </c>
      <c r="AFC153" s="3" t="str">
        <f t="shared" si="914"/>
        <v/>
      </c>
      <c r="AFH153" s="3" t="str">
        <f t="shared" si="915"/>
        <v/>
      </c>
      <c r="AFM153" s="3" t="str">
        <f t="shared" si="916"/>
        <v/>
      </c>
      <c r="AFR153" s="3" t="str">
        <f t="shared" si="917"/>
        <v/>
      </c>
      <c r="AFW153" s="3" t="str">
        <f t="shared" si="918"/>
        <v/>
      </c>
      <c r="AGB153" s="3" t="str">
        <f t="shared" si="919"/>
        <v/>
      </c>
      <c r="AGG153" s="3" t="str">
        <f t="shared" si="920"/>
        <v/>
      </c>
      <c r="AGL153" s="3" t="str">
        <f t="shared" si="921"/>
        <v/>
      </c>
      <c r="AGQ153" s="3" t="str">
        <f t="shared" si="922"/>
        <v/>
      </c>
      <c r="AGV153" s="3" t="str">
        <f t="shared" si="923"/>
        <v/>
      </c>
      <c r="AHA153" s="3" t="str">
        <f t="shared" si="924"/>
        <v/>
      </c>
      <c r="AHF153" s="3" t="str">
        <f t="shared" si="925"/>
        <v/>
      </c>
      <c r="AHK153" s="3" t="str">
        <f t="shared" si="926"/>
        <v/>
      </c>
      <c r="AHP153" s="3" t="str">
        <f t="shared" si="927"/>
        <v/>
      </c>
      <c r="AHU153" s="3" t="str">
        <f t="shared" si="928"/>
        <v/>
      </c>
      <c r="AHZ153" s="3" t="str">
        <f t="shared" si="929"/>
        <v/>
      </c>
      <c r="AIE153" s="3" t="str">
        <f t="shared" si="930"/>
        <v/>
      </c>
      <c r="AIJ153" s="3" t="str">
        <f t="shared" si="931"/>
        <v/>
      </c>
      <c r="AIO153" s="3" t="str">
        <f t="shared" si="932"/>
        <v/>
      </c>
      <c r="AIT153" s="3" t="str">
        <f t="shared" si="933"/>
        <v/>
      </c>
      <c r="AIY153" s="3" t="str">
        <f t="shared" si="934"/>
        <v/>
      </c>
      <c r="AJD153" s="3" t="str">
        <f t="shared" si="935"/>
        <v/>
      </c>
      <c r="AJI153" s="3" t="str">
        <f t="shared" si="936"/>
        <v/>
      </c>
      <c r="AJN153" s="3" t="str">
        <f t="shared" si="937"/>
        <v/>
      </c>
      <c r="AJS153" s="3" t="str">
        <f t="shared" si="938"/>
        <v/>
      </c>
      <c r="AJX153" s="3" t="str">
        <f t="shared" si="939"/>
        <v/>
      </c>
      <c r="AKC153" s="3" t="str">
        <f t="shared" si="940"/>
        <v/>
      </c>
      <c r="AKH153" s="3" t="str">
        <f t="shared" si="941"/>
        <v/>
      </c>
      <c r="AKM153" s="3" t="str">
        <f t="shared" si="942"/>
        <v/>
      </c>
      <c r="AKR153" s="3" t="str">
        <f t="shared" si="943"/>
        <v/>
      </c>
      <c r="AKW153" s="3" t="str">
        <f t="shared" si="944"/>
        <v/>
      </c>
      <c r="ALB153" s="3" t="str">
        <f t="shared" si="945"/>
        <v/>
      </c>
      <c r="ALG153" s="3" t="str">
        <f t="shared" si="946"/>
        <v/>
      </c>
      <c r="ALL153" s="3" t="str">
        <f t="shared" si="947"/>
        <v/>
      </c>
      <c r="ALQ153" s="3" t="str">
        <f t="shared" si="948"/>
        <v/>
      </c>
      <c r="ALV153" s="3" t="str">
        <f t="shared" si="949"/>
        <v/>
      </c>
      <c r="AMA153" s="3" t="str">
        <f t="shared" si="950"/>
        <v/>
      </c>
      <c r="AMF153" s="3" t="str">
        <f t="shared" si="951"/>
        <v/>
      </c>
      <c r="AMK153" s="3" t="str">
        <f t="shared" si="952"/>
        <v/>
      </c>
      <c r="AMP153" s="3" t="str">
        <f t="shared" si="953"/>
        <v/>
      </c>
      <c r="AMU153" s="3" t="str">
        <f t="shared" si="954"/>
        <v/>
      </c>
      <c r="AMZ153" s="3" t="str">
        <f t="shared" si="955"/>
        <v/>
      </c>
      <c r="ANE153" s="3" t="str">
        <f t="shared" si="956"/>
        <v/>
      </c>
      <c r="ANJ153" s="3" t="str">
        <f t="shared" si="957"/>
        <v/>
      </c>
      <c r="ANO153" s="3" t="str">
        <f t="shared" si="958"/>
        <v/>
      </c>
      <c r="ANT153" s="3" t="str">
        <f t="shared" si="959"/>
        <v/>
      </c>
      <c r="ANY153" s="3" t="str">
        <f t="shared" si="960"/>
        <v/>
      </c>
      <c r="AOD153" s="3" t="str">
        <f t="shared" si="961"/>
        <v/>
      </c>
      <c r="AOI153" s="3" t="str">
        <f t="shared" si="962"/>
        <v/>
      </c>
      <c r="AON153" s="3" t="str">
        <f t="shared" si="963"/>
        <v/>
      </c>
      <c r="AOS153" s="3" t="str">
        <f t="shared" si="964"/>
        <v/>
      </c>
      <c r="AOX153" s="3" t="str">
        <f t="shared" si="965"/>
        <v/>
      </c>
      <c r="APC153" s="3" t="str">
        <f t="shared" si="966"/>
        <v/>
      </c>
      <c r="APH153" s="3" t="str">
        <f t="shared" si="967"/>
        <v/>
      </c>
      <c r="APM153" s="3" t="str">
        <f t="shared" si="968"/>
        <v/>
      </c>
      <c r="APR153" s="3" t="str">
        <f t="shared" si="969"/>
        <v/>
      </c>
      <c r="APW153" s="3" t="str">
        <f t="shared" si="970"/>
        <v/>
      </c>
      <c r="AQB153" s="3" t="str">
        <f t="shared" si="971"/>
        <v/>
      </c>
      <c r="AQG153" s="3" t="str">
        <f t="shared" si="972"/>
        <v/>
      </c>
      <c r="AQL153" s="3" t="str">
        <f t="shared" si="973"/>
        <v/>
      </c>
      <c r="AQQ153" s="3" t="str">
        <f t="shared" si="974"/>
        <v/>
      </c>
      <c r="AQV153" s="3" t="str">
        <f t="shared" si="975"/>
        <v/>
      </c>
      <c r="ARA153" s="3" t="str">
        <f t="shared" si="976"/>
        <v/>
      </c>
      <c r="ARF153" s="3" t="str">
        <f t="shared" si="977"/>
        <v/>
      </c>
      <c r="ARK153" s="3" t="str">
        <f t="shared" si="978"/>
        <v/>
      </c>
      <c r="ARP153" s="3" t="str">
        <f t="shared" si="979"/>
        <v/>
      </c>
      <c r="ARU153" s="3" t="str">
        <f t="shared" si="980"/>
        <v/>
      </c>
      <c r="ARZ153" s="3" t="str">
        <f t="shared" si="981"/>
        <v/>
      </c>
      <c r="ASE153" s="3" t="str">
        <f t="shared" si="982"/>
        <v/>
      </c>
      <c r="ASJ153" s="3" t="str">
        <f t="shared" si="983"/>
        <v/>
      </c>
      <c r="ASO153" s="3" t="str">
        <f t="shared" si="984"/>
        <v/>
      </c>
      <c r="AST153" s="3" t="str">
        <f t="shared" si="985"/>
        <v/>
      </c>
      <c r="ASY153" s="3" t="str">
        <f t="shared" si="986"/>
        <v/>
      </c>
      <c r="ATD153" s="3" t="str">
        <f t="shared" si="987"/>
        <v/>
      </c>
      <c r="ATI153" s="3" t="str">
        <f t="shared" si="988"/>
        <v/>
      </c>
      <c r="ATN153" s="3" t="str">
        <f t="shared" si="989"/>
        <v/>
      </c>
      <c r="ATS153" s="3" t="str">
        <f t="shared" si="990"/>
        <v/>
      </c>
      <c r="ATX153" s="3" t="str">
        <f t="shared" si="991"/>
        <v/>
      </c>
      <c r="ATZ153" s="6">
        <v>29767</v>
      </c>
      <c r="AUA153" s="1">
        <v>1.8854</v>
      </c>
      <c r="AUB153" s="1">
        <v>402000</v>
      </c>
      <c r="AUC153" s="3">
        <f t="shared" si="992"/>
        <v>757930.79999999993</v>
      </c>
      <c r="AUH153" s="3" t="str">
        <f t="shared" si="993"/>
        <v/>
      </c>
      <c r="AUM153" s="3" t="str">
        <f t="shared" si="994"/>
        <v/>
      </c>
      <c r="AUR153" s="3" t="str">
        <f t="shared" si="995"/>
        <v/>
      </c>
      <c r="AUW153" s="3" t="str">
        <f t="shared" si="996"/>
        <v/>
      </c>
      <c r="AVB153" s="3" t="str">
        <f t="shared" si="997"/>
        <v/>
      </c>
      <c r="AVG153" s="3" t="str">
        <f t="shared" si="998"/>
        <v/>
      </c>
      <c r="AVL153" s="3" t="str">
        <f t="shared" si="999"/>
        <v/>
      </c>
      <c r="AVQ153" s="3" t="str">
        <f t="shared" si="1000"/>
        <v/>
      </c>
      <c r="AVV153" s="3" t="str">
        <f t="shared" si="1001"/>
        <v/>
      </c>
      <c r="AWA153" s="3" t="str">
        <f t="shared" si="1002"/>
        <v/>
      </c>
      <c r="AWF153" s="3" t="str">
        <f t="shared" si="1003"/>
        <v/>
      </c>
      <c r="AWK153" s="3" t="str">
        <f t="shared" si="1004"/>
        <v/>
      </c>
      <c r="AWP153" s="3" t="str">
        <f t="shared" si="1005"/>
        <v/>
      </c>
      <c r="AWU153" s="3" t="str">
        <f t="shared" si="1006"/>
        <v/>
      </c>
      <c r="AWZ153" s="3" t="str">
        <f t="shared" si="1007"/>
        <v/>
      </c>
      <c r="AXE153" s="3" t="str">
        <f t="shared" si="1008"/>
        <v/>
      </c>
      <c r="AXJ153" s="3" t="str">
        <f t="shared" si="1009"/>
        <v/>
      </c>
      <c r="AXO153" s="3" t="str">
        <f t="shared" si="1010"/>
        <v/>
      </c>
      <c r="AXT153" s="3" t="str">
        <f t="shared" si="1011"/>
        <v/>
      </c>
      <c r="AXY153" s="3" t="str">
        <f t="shared" si="1012"/>
        <v/>
      </c>
      <c r="AYD153" s="3" t="str">
        <f t="shared" si="1013"/>
        <v/>
      </c>
      <c r="AYI153" s="3" t="str">
        <f t="shared" si="1014"/>
        <v/>
      </c>
      <c r="AYN153" s="3" t="str">
        <f t="shared" si="1015"/>
        <v/>
      </c>
      <c r="AYP153" s="6"/>
      <c r="AYS153" s="3" t="str">
        <f t="shared" si="1016"/>
        <v/>
      </c>
      <c r="AYX153" s="3" t="str">
        <f t="shared" si="1017"/>
        <v/>
      </c>
      <c r="AZC153" s="3" t="str">
        <f t="shared" si="1018"/>
        <v/>
      </c>
      <c r="AZH153" s="3" t="str">
        <f t="shared" si="1019"/>
        <v/>
      </c>
      <c r="AZM153" s="3" t="str">
        <f t="shared" si="1020"/>
        <v/>
      </c>
      <c r="AZR153" s="3" t="str">
        <f t="shared" si="1021"/>
        <v/>
      </c>
      <c r="AZW153" s="3" t="str">
        <f t="shared" si="1022"/>
        <v/>
      </c>
      <c r="BAB153" s="3" t="str">
        <f t="shared" si="1023"/>
        <v/>
      </c>
      <c r="BAG153" s="3" t="str">
        <f t="shared" si="1024"/>
        <v/>
      </c>
      <c r="BAL153" s="3" t="str">
        <f t="shared" si="1025"/>
        <v/>
      </c>
      <c r="BAQ153" s="3" t="str">
        <f t="shared" si="1026"/>
        <v/>
      </c>
      <c r="BAV153" s="3" t="str">
        <f t="shared" si="1027"/>
        <v/>
      </c>
      <c r="BBA153" s="3" t="str">
        <f t="shared" si="1028"/>
        <v/>
      </c>
      <c r="BBF153" s="3" t="str">
        <f t="shared" si="1029"/>
        <v/>
      </c>
      <c r="BBK153" s="3" t="str">
        <f t="shared" si="1030"/>
        <v/>
      </c>
      <c r="BBP153" s="3" t="str">
        <f t="shared" si="1031"/>
        <v/>
      </c>
      <c r="BBU153" s="3" t="str">
        <f t="shared" si="1032"/>
        <v/>
      </c>
      <c r="BBZ153" s="3" t="str">
        <f t="shared" si="1033"/>
        <v/>
      </c>
      <c r="BCE153" s="3" t="str">
        <f t="shared" si="1034"/>
        <v/>
      </c>
      <c r="BCJ153" s="3" t="str">
        <f t="shared" si="1035"/>
        <v/>
      </c>
      <c r="BCO153" s="3" t="str">
        <f t="shared" si="1036"/>
        <v/>
      </c>
      <c r="BCT153" s="3" t="str">
        <f t="shared" si="1037"/>
        <v/>
      </c>
      <c r="BCY153" s="3" t="str">
        <f t="shared" si="1038"/>
        <v/>
      </c>
      <c r="BDD153" s="3" t="str">
        <f t="shared" si="1039"/>
        <v/>
      </c>
      <c r="BDI153" s="3" t="str">
        <f t="shared" si="1040"/>
        <v/>
      </c>
      <c r="BDN153" s="3" t="str">
        <f t="shared" si="1041"/>
        <v/>
      </c>
      <c r="BDS153" s="3" t="str">
        <f t="shared" si="1042"/>
        <v/>
      </c>
      <c r="BDX153" s="3" t="str">
        <f t="shared" si="1043"/>
        <v/>
      </c>
      <c r="BEC153" s="3" t="str">
        <f t="shared" si="1044"/>
        <v/>
      </c>
      <c r="BEH153" s="3" t="str">
        <f t="shared" si="1045"/>
        <v/>
      </c>
      <c r="BEM153" s="3" t="str">
        <f t="shared" si="1046"/>
        <v/>
      </c>
      <c r="BER153" s="3" t="str">
        <f t="shared" si="1047"/>
        <v/>
      </c>
      <c r="BEW153" s="3" t="str">
        <f t="shared" si="1048"/>
        <v/>
      </c>
      <c r="BFB153" s="3" t="str">
        <f t="shared" si="1049"/>
        <v/>
      </c>
      <c r="BFG153" s="3" t="str">
        <f t="shared" si="1050"/>
        <v/>
      </c>
      <c r="BFL153" s="3" t="str">
        <f t="shared" si="1051"/>
        <v/>
      </c>
      <c r="BFQ153" s="3" t="str">
        <f t="shared" si="1052"/>
        <v/>
      </c>
      <c r="BFV153" s="3" t="str">
        <f t="shared" si="1053"/>
        <v/>
      </c>
      <c r="BGA153" s="3" t="str">
        <f t="shared" si="1054"/>
        <v/>
      </c>
      <c r="BGF153" s="3" t="str">
        <f t="shared" si="1055"/>
        <v/>
      </c>
      <c r="BGK153" s="3" t="str">
        <f t="shared" si="1056"/>
        <v/>
      </c>
      <c r="BGM153" s="6"/>
      <c r="BGP153" s="3" t="str">
        <f t="shared" si="1057"/>
        <v/>
      </c>
      <c r="BGR153" s="6"/>
      <c r="BGU153" s="3" t="str">
        <f t="shared" si="1058"/>
        <v/>
      </c>
      <c r="BGZ153" s="3" t="str">
        <f t="shared" si="1059"/>
        <v/>
      </c>
      <c r="BHE153" s="3" t="str">
        <f t="shared" si="1060"/>
        <v/>
      </c>
      <c r="BHJ153" s="3" t="str">
        <f t="shared" si="1061"/>
        <v/>
      </c>
      <c r="BHO153" s="3" t="str">
        <f t="shared" si="1062"/>
        <v/>
      </c>
      <c r="BHQ153" s="6">
        <v>29767</v>
      </c>
      <c r="BHR153" s="1">
        <v>0.72</v>
      </c>
      <c r="BHS153" s="1">
        <v>35502400</v>
      </c>
      <c r="BHT153" s="3">
        <f t="shared" si="1063"/>
        <v>25561728</v>
      </c>
      <c r="BHY153" s="3" t="str">
        <f t="shared" si="1064"/>
        <v/>
      </c>
      <c r="BID153" s="3" t="str">
        <f t="shared" si="1065"/>
        <v/>
      </c>
      <c r="BII153" s="3" t="str">
        <f t="shared" si="1066"/>
        <v/>
      </c>
      <c r="BIN153" s="3" t="str">
        <f t="shared" si="1067"/>
        <v/>
      </c>
      <c r="BIP153" s="6">
        <v>29767</v>
      </c>
      <c r="BIQ153" s="1">
        <v>0.13730000000000001</v>
      </c>
      <c r="BIR153" s="1">
        <v>129486600</v>
      </c>
      <c r="BIS153" s="3">
        <f t="shared" si="1068"/>
        <v>17778510.18</v>
      </c>
      <c r="BIX153" s="3" t="str">
        <f t="shared" si="1069"/>
        <v/>
      </c>
      <c r="BJC153" s="3" t="str">
        <f t="shared" si="1070"/>
        <v/>
      </c>
      <c r="BJH153" s="3" t="str">
        <f t="shared" si="1071"/>
        <v/>
      </c>
      <c r="BJM153" s="3" t="str">
        <f t="shared" si="1072"/>
        <v/>
      </c>
      <c r="BJR153" s="3" t="str">
        <f t="shared" si="1073"/>
        <v/>
      </c>
      <c r="BJT153" s="6">
        <v>29767</v>
      </c>
      <c r="BJU153" s="1">
        <v>3.9167000000000001</v>
      </c>
      <c r="BJV153" s="1">
        <v>23295600</v>
      </c>
      <c r="BJW153" s="3">
        <f t="shared" si="1074"/>
        <v>91241876.519999996</v>
      </c>
      <c r="BKB153" s="3" t="str">
        <f t="shared" si="1075"/>
        <v/>
      </c>
      <c r="BKG153" s="3" t="str">
        <f t="shared" si="1076"/>
        <v/>
      </c>
      <c r="BKL153" s="3" t="str">
        <f t="shared" si="1077"/>
        <v/>
      </c>
      <c r="BKQ153" s="3" t="str">
        <f t="shared" si="1078"/>
        <v/>
      </c>
      <c r="BKV153" s="3" t="str">
        <f t="shared" si="1079"/>
        <v/>
      </c>
      <c r="BKX153" s="6">
        <v>29767</v>
      </c>
      <c r="BKY153" s="1">
        <v>1.4530000000000001</v>
      </c>
      <c r="BKZ153" s="1">
        <v>21700000</v>
      </c>
      <c r="BLA153" s="3">
        <f t="shared" si="1080"/>
        <v>31530100</v>
      </c>
      <c r="BLC153" s="6"/>
      <c r="BLF153" s="3" t="str">
        <f t="shared" si="1081"/>
        <v/>
      </c>
      <c r="BLK153" s="3" t="str">
        <f t="shared" si="1082"/>
        <v/>
      </c>
      <c r="BLP153" s="3" t="str">
        <f t="shared" si="1083"/>
        <v/>
      </c>
      <c r="BLU153" s="3" t="str">
        <f t="shared" si="1084"/>
        <v/>
      </c>
      <c r="BLZ153" s="3" t="str">
        <f t="shared" si="1085"/>
        <v/>
      </c>
      <c r="BME153" s="3" t="str">
        <f t="shared" si="1086"/>
        <v/>
      </c>
      <c r="BMJ153" s="3" t="str">
        <f t="shared" si="1087"/>
        <v/>
      </c>
      <c r="BMO153" s="3" t="str">
        <f t="shared" si="1088"/>
        <v/>
      </c>
      <c r="BMQ153" s="6"/>
      <c r="BMT153" s="3" t="str">
        <f t="shared" si="1089"/>
        <v/>
      </c>
      <c r="BMY153" s="3" t="str">
        <f t="shared" si="1090"/>
        <v/>
      </c>
      <c r="BND153" s="3" t="str">
        <f t="shared" si="1091"/>
        <v/>
      </c>
      <c r="BNF153" s="6">
        <v>29767</v>
      </c>
      <c r="BNG153" s="1">
        <v>10.9375</v>
      </c>
      <c r="BNH153" s="1">
        <v>14514000</v>
      </c>
      <c r="BNI153" s="3">
        <f t="shared" si="1092"/>
        <v>158746875</v>
      </c>
      <c r="BNN153" s="3" t="str">
        <f t="shared" si="1093"/>
        <v/>
      </c>
      <c r="BNS153" s="3" t="str">
        <f t="shared" si="1094"/>
        <v/>
      </c>
      <c r="BNX153" s="3" t="str">
        <f t="shared" si="1095"/>
        <v/>
      </c>
      <c r="BOC153" s="3" t="str">
        <f t="shared" si="1096"/>
        <v/>
      </c>
      <c r="BOH153" s="3" t="str">
        <f t="shared" si="1097"/>
        <v/>
      </c>
      <c r="BOJ153" s="6">
        <v>29767</v>
      </c>
      <c r="BOK153" s="1">
        <v>1.0531999999999999</v>
      </c>
      <c r="BOL153" s="1">
        <v>128960000</v>
      </c>
      <c r="BOM153" s="3">
        <f t="shared" si="1098"/>
        <v>135820672</v>
      </c>
      <c r="BOR153" s="3" t="str">
        <f t="shared" si="1099"/>
        <v/>
      </c>
      <c r="BOW153" s="3" t="str">
        <f t="shared" si="1100"/>
        <v/>
      </c>
      <c r="BPB153" s="3" t="str">
        <f t="shared" si="1101"/>
        <v/>
      </c>
      <c r="BPG153" s="3" t="str">
        <f t="shared" si="1102"/>
        <v/>
      </c>
      <c r="BPL153" s="3" t="str">
        <f t="shared" si="1103"/>
        <v/>
      </c>
      <c r="BPQ153" s="3" t="str">
        <f t="shared" si="1104"/>
        <v/>
      </c>
      <c r="BPS153" s="6"/>
      <c r="BPV153" s="3" t="str">
        <f t="shared" si="1105"/>
        <v/>
      </c>
      <c r="BQA153" s="3" t="str">
        <f t="shared" si="1106"/>
        <v/>
      </c>
      <c r="BQF153" s="3" t="str">
        <f t="shared" si="1107"/>
        <v/>
      </c>
      <c r="BQK153" s="3" t="str">
        <f t="shared" si="1108"/>
        <v/>
      </c>
      <c r="BQP153" s="3" t="str">
        <f t="shared" si="1109"/>
        <v/>
      </c>
      <c r="BQU153" s="3" t="str">
        <f t="shared" si="1110"/>
        <v/>
      </c>
      <c r="BQZ153" s="3" t="str">
        <f t="shared" si="1111"/>
        <v/>
      </c>
      <c r="BRE153" s="3" t="str">
        <f t="shared" si="1112"/>
        <v/>
      </c>
      <c r="BRJ153" s="3" t="str">
        <f t="shared" si="1113"/>
        <v/>
      </c>
      <c r="BRL153" s="6"/>
      <c r="BRO153" s="3" t="str">
        <f t="shared" si="1114"/>
        <v/>
      </c>
      <c r="BRT153" s="3" t="str">
        <f t="shared" si="1115"/>
        <v/>
      </c>
      <c r="BRV153" s="6">
        <v>29767</v>
      </c>
      <c r="BRW153" s="1">
        <v>9.375</v>
      </c>
      <c r="BRX153" s="1">
        <v>69710800</v>
      </c>
      <c r="BRY153" s="3">
        <f t="shared" si="1116"/>
        <v>653538750</v>
      </c>
      <c r="BSD153" s="3" t="str">
        <f t="shared" si="1117"/>
        <v/>
      </c>
      <c r="BSF153" s="6">
        <v>29767</v>
      </c>
      <c r="BSG153" s="1">
        <v>1.3021</v>
      </c>
      <c r="BSH153" s="1">
        <v>44565600</v>
      </c>
      <c r="BSI153" s="3">
        <f t="shared" si="1118"/>
        <v>58028867.759999998</v>
      </c>
      <c r="BSN153" s="3" t="str">
        <f t="shared" si="1119"/>
        <v/>
      </c>
      <c r="BSS153" s="3" t="str">
        <f t="shared" si="1120"/>
        <v/>
      </c>
      <c r="BSU153" s="6"/>
      <c r="BSX153" s="3" t="str">
        <f t="shared" si="1121"/>
        <v/>
      </c>
    </row>
    <row r="154" spans="5:1020 1025:1870" x14ac:dyDescent="0.2">
      <c r="E154" s="3" t="str">
        <f t="shared" si="748"/>
        <v/>
      </c>
      <c r="J154" s="3" t="str">
        <f t="shared" si="749"/>
        <v/>
      </c>
      <c r="O154" s="3" t="str">
        <f t="shared" si="750"/>
        <v/>
      </c>
      <c r="T154" s="3" t="str">
        <f t="shared" si="751"/>
        <v/>
      </c>
      <c r="Y154" s="3" t="str">
        <f t="shared" si="752"/>
        <v/>
      </c>
      <c r="AD154" s="3" t="str">
        <f t="shared" si="753"/>
        <v/>
      </c>
      <c r="AI154" s="3" t="str">
        <f t="shared" si="754"/>
        <v/>
      </c>
      <c r="AN154" s="3" t="str">
        <f t="shared" si="755"/>
        <v/>
      </c>
      <c r="AS154" s="3" t="str">
        <f t="shared" si="756"/>
        <v/>
      </c>
      <c r="AX154" s="3" t="str">
        <f t="shared" si="757"/>
        <v/>
      </c>
      <c r="BC154" s="3" t="str">
        <f t="shared" si="758"/>
        <v/>
      </c>
      <c r="BH154" s="3" t="str">
        <f t="shared" si="759"/>
        <v/>
      </c>
      <c r="BM154" s="3" t="str">
        <f t="shared" si="760"/>
        <v/>
      </c>
      <c r="BR154" s="3" t="str">
        <f t="shared" si="761"/>
        <v/>
      </c>
      <c r="BW154" s="3" t="str">
        <f t="shared" si="762"/>
        <v/>
      </c>
      <c r="CB154" s="3" t="str">
        <f t="shared" si="763"/>
        <v/>
      </c>
      <c r="CG154" s="3" t="str">
        <f t="shared" si="764"/>
        <v/>
      </c>
      <c r="CL154" s="3" t="str">
        <f t="shared" si="765"/>
        <v/>
      </c>
      <c r="CQ154" s="3" t="str">
        <f t="shared" si="766"/>
        <v/>
      </c>
      <c r="CV154" s="3" t="str">
        <f t="shared" si="767"/>
        <v/>
      </c>
      <c r="DA154" s="3" t="str">
        <f t="shared" si="768"/>
        <v/>
      </c>
      <c r="DF154" s="3" t="str">
        <f t="shared" si="769"/>
        <v/>
      </c>
      <c r="DK154" s="3" t="str">
        <f t="shared" si="770"/>
        <v/>
      </c>
      <c r="DP154" s="3" t="str">
        <f t="shared" si="771"/>
        <v/>
      </c>
      <c r="DU154" s="3" t="str">
        <f t="shared" si="772"/>
        <v/>
      </c>
      <c r="DZ154" s="3" t="str">
        <f t="shared" si="773"/>
        <v/>
      </c>
      <c r="EE154" s="3" t="str">
        <f t="shared" si="774"/>
        <v/>
      </c>
      <c r="EJ154" s="3" t="str">
        <f t="shared" si="775"/>
        <v/>
      </c>
      <c r="EO154" s="3" t="str">
        <f t="shared" si="776"/>
        <v/>
      </c>
      <c r="ET154" s="3" t="str">
        <f t="shared" si="777"/>
        <v/>
      </c>
      <c r="EY154" s="3" t="str">
        <f t="shared" si="778"/>
        <v/>
      </c>
      <c r="FD154" s="3" t="str">
        <f t="shared" si="779"/>
        <v/>
      </c>
      <c r="FI154" s="3" t="str">
        <f t="shared" si="780"/>
        <v/>
      </c>
      <c r="FN154" s="3" t="str">
        <f t="shared" si="781"/>
        <v/>
      </c>
      <c r="FS154" s="3" t="str">
        <f t="shared" si="782"/>
        <v/>
      </c>
      <c r="FX154" s="3" t="str">
        <f t="shared" si="783"/>
        <v/>
      </c>
      <c r="GC154" s="3" t="str">
        <f t="shared" si="784"/>
        <v/>
      </c>
      <c r="GH154" s="3" t="str">
        <f t="shared" si="785"/>
        <v/>
      </c>
      <c r="GM154" s="3" t="str">
        <f t="shared" si="786"/>
        <v/>
      </c>
      <c r="GR154" s="3" t="str">
        <f t="shared" si="787"/>
        <v/>
      </c>
      <c r="GW154" s="3" t="str">
        <f t="shared" si="788"/>
        <v/>
      </c>
      <c r="HB154" s="3" t="str">
        <f t="shared" si="789"/>
        <v/>
      </c>
      <c r="HG154" s="3" t="str">
        <f t="shared" si="790"/>
        <v/>
      </c>
      <c r="HL154" s="3" t="str">
        <f t="shared" si="791"/>
        <v/>
      </c>
      <c r="HQ154" s="3" t="str">
        <f t="shared" si="792"/>
        <v/>
      </c>
      <c r="HV154" s="3" t="str">
        <f t="shared" si="793"/>
        <v/>
      </c>
      <c r="IA154" s="3" t="str">
        <f t="shared" si="794"/>
        <v/>
      </c>
      <c r="IF154" s="3" t="str">
        <f t="shared" si="795"/>
        <v/>
      </c>
      <c r="IK154" s="3" t="str">
        <f t="shared" si="796"/>
        <v/>
      </c>
      <c r="IP154" s="3" t="str">
        <f t="shared" si="797"/>
        <v/>
      </c>
      <c r="IU154" s="3" t="str">
        <f t="shared" si="798"/>
        <v/>
      </c>
      <c r="IZ154" s="3" t="str">
        <f t="shared" si="799"/>
        <v/>
      </c>
      <c r="JE154" s="3" t="str">
        <f t="shared" si="800"/>
        <v/>
      </c>
      <c r="JJ154" s="3" t="str">
        <f t="shared" si="801"/>
        <v/>
      </c>
      <c r="JO154" s="3" t="str">
        <f t="shared" si="802"/>
        <v/>
      </c>
      <c r="JT154" s="3" t="str">
        <f t="shared" si="803"/>
        <v/>
      </c>
      <c r="JY154" s="3" t="str">
        <f t="shared" si="804"/>
        <v/>
      </c>
      <c r="KD154" s="3" t="str">
        <f t="shared" si="805"/>
        <v/>
      </c>
      <c r="KI154" s="3" t="str">
        <f t="shared" si="806"/>
        <v/>
      </c>
      <c r="KN154" s="3" t="str">
        <f t="shared" si="807"/>
        <v/>
      </c>
      <c r="KS154" s="3" t="str">
        <f t="shared" si="808"/>
        <v/>
      </c>
      <c r="KX154" s="3" t="str">
        <f t="shared" si="809"/>
        <v/>
      </c>
      <c r="LC154" s="3" t="str">
        <f t="shared" si="810"/>
        <v/>
      </c>
      <c r="LH154" s="3" t="str">
        <f t="shared" si="811"/>
        <v/>
      </c>
      <c r="LM154" s="3" t="str">
        <f t="shared" si="812"/>
        <v/>
      </c>
      <c r="LR154" s="3" t="str">
        <f t="shared" si="813"/>
        <v/>
      </c>
      <c r="LW154" s="3" t="str">
        <f t="shared" si="814"/>
        <v/>
      </c>
      <c r="MB154" s="3" t="str">
        <f t="shared" si="815"/>
        <v/>
      </c>
      <c r="MG154" s="3" t="str">
        <f t="shared" si="816"/>
        <v/>
      </c>
      <c r="ML154" s="3" t="str">
        <f t="shared" si="817"/>
        <v/>
      </c>
      <c r="MQ154" s="3" t="str">
        <f t="shared" si="818"/>
        <v/>
      </c>
      <c r="MV154" s="3" t="str">
        <f t="shared" si="819"/>
        <v/>
      </c>
      <c r="NA154" s="3" t="str">
        <f t="shared" si="820"/>
        <v/>
      </c>
      <c r="NF154" s="3" t="str">
        <f t="shared" si="821"/>
        <v/>
      </c>
      <c r="NK154" s="3" t="str">
        <f t="shared" si="822"/>
        <v/>
      </c>
      <c r="NP154" s="3" t="str">
        <f t="shared" si="823"/>
        <v/>
      </c>
      <c r="NU154" s="3" t="str">
        <f t="shared" si="824"/>
        <v/>
      </c>
      <c r="NZ154" s="3" t="str">
        <f t="shared" si="825"/>
        <v/>
      </c>
      <c r="OE154" s="3" t="str">
        <f t="shared" si="826"/>
        <v/>
      </c>
      <c r="OJ154" s="3" t="str">
        <f t="shared" si="827"/>
        <v/>
      </c>
      <c r="OO154" s="3" t="str">
        <f t="shared" si="828"/>
        <v/>
      </c>
      <c r="OT154" s="3" t="str">
        <f t="shared" si="829"/>
        <v/>
      </c>
      <c r="OY154" s="3" t="str">
        <f t="shared" si="830"/>
        <v/>
      </c>
      <c r="PD154" s="3" t="str">
        <f t="shared" si="831"/>
        <v/>
      </c>
      <c r="PI154" s="3" t="str">
        <f t="shared" si="832"/>
        <v/>
      </c>
      <c r="PN154" s="3" t="str">
        <f t="shared" si="833"/>
        <v/>
      </c>
      <c r="PS154" s="3" t="str">
        <f t="shared" si="834"/>
        <v/>
      </c>
      <c r="PX154" s="3" t="str">
        <f t="shared" si="835"/>
        <v/>
      </c>
      <c r="QC154" s="3" t="str">
        <f t="shared" si="836"/>
        <v/>
      </c>
      <c r="QH154" s="3" t="str">
        <f t="shared" si="837"/>
        <v/>
      </c>
      <c r="QM154" s="3" t="str">
        <f t="shared" si="838"/>
        <v/>
      </c>
      <c r="QR154" s="3" t="str">
        <f t="shared" si="839"/>
        <v/>
      </c>
      <c r="QW154" s="3" t="str">
        <f t="shared" si="840"/>
        <v/>
      </c>
      <c r="RB154" s="3" t="str">
        <f t="shared" si="841"/>
        <v/>
      </c>
      <c r="RG154" s="3" t="str">
        <f t="shared" si="842"/>
        <v/>
      </c>
      <c r="RL154" s="3" t="str">
        <f t="shared" si="843"/>
        <v/>
      </c>
      <c r="RQ154" s="3" t="str">
        <f t="shared" si="844"/>
        <v/>
      </c>
      <c r="RV154" s="3" t="str">
        <f t="shared" si="845"/>
        <v/>
      </c>
      <c r="SA154" s="3" t="str">
        <f t="shared" si="846"/>
        <v/>
      </c>
      <c r="SF154" s="3" t="str">
        <f t="shared" si="847"/>
        <v/>
      </c>
      <c r="SK154" s="3" t="str">
        <f t="shared" si="848"/>
        <v/>
      </c>
      <c r="SP154" s="3" t="str">
        <f t="shared" si="849"/>
        <v/>
      </c>
      <c r="SU154" s="3" t="str">
        <f t="shared" si="850"/>
        <v/>
      </c>
      <c r="SZ154" s="3" t="str">
        <f t="shared" si="851"/>
        <v/>
      </c>
      <c r="TE154" s="3" t="str">
        <f t="shared" si="852"/>
        <v/>
      </c>
      <c r="TJ154" s="3" t="str">
        <f t="shared" si="853"/>
        <v/>
      </c>
      <c r="TO154" s="3" t="str">
        <f t="shared" si="854"/>
        <v/>
      </c>
      <c r="TT154" s="3" t="str">
        <f t="shared" si="855"/>
        <v/>
      </c>
      <c r="TY154" s="3" t="str">
        <f t="shared" si="856"/>
        <v/>
      </c>
      <c r="UD154" s="3" t="str">
        <f t="shared" si="857"/>
        <v/>
      </c>
      <c r="UI154" s="3" t="str">
        <f t="shared" si="858"/>
        <v/>
      </c>
      <c r="UN154" s="3" t="str">
        <f t="shared" si="859"/>
        <v/>
      </c>
      <c r="US154" s="3" t="str">
        <f t="shared" si="860"/>
        <v/>
      </c>
      <c r="UX154" s="3" t="str">
        <f t="shared" si="861"/>
        <v/>
      </c>
      <c r="VC154" s="3" t="str">
        <f t="shared" si="862"/>
        <v/>
      </c>
      <c r="VH154" s="3" t="str">
        <f t="shared" si="863"/>
        <v/>
      </c>
      <c r="VM154" s="3" t="str">
        <f t="shared" si="864"/>
        <v/>
      </c>
      <c r="VO154" s="6"/>
      <c r="VR154" s="3" t="str">
        <f t="shared" si="865"/>
        <v/>
      </c>
      <c r="VW154" s="3" t="str">
        <f t="shared" si="866"/>
        <v/>
      </c>
      <c r="WB154" s="3" t="str">
        <f t="shared" si="867"/>
        <v/>
      </c>
      <c r="WG154" s="3" t="str">
        <f t="shared" si="868"/>
        <v/>
      </c>
      <c r="WL154" s="3" t="str">
        <f t="shared" si="869"/>
        <v/>
      </c>
      <c r="WQ154" s="3" t="str">
        <f t="shared" si="870"/>
        <v/>
      </c>
      <c r="WV154" s="3" t="str">
        <f t="shared" si="871"/>
        <v/>
      </c>
      <c r="XA154" s="3" t="str">
        <f t="shared" si="872"/>
        <v/>
      </c>
      <c r="XF154" s="3" t="str">
        <f t="shared" si="873"/>
        <v/>
      </c>
      <c r="XK154" s="3" t="str">
        <f t="shared" si="874"/>
        <v/>
      </c>
      <c r="XP154" s="3" t="str">
        <f t="shared" si="875"/>
        <v/>
      </c>
      <c r="XU154" s="3" t="str">
        <f t="shared" si="876"/>
        <v/>
      </c>
      <c r="XZ154" s="3" t="str">
        <f t="shared" si="877"/>
        <v/>
      </c>
      <c r="YE154" s="3" t="str">
        <f t="shared" si="878"/>
        <v/>
      </c>
      <c r="YJ154" s="3" t="str">
        <f t="shared" si="879"/>
        <v/>
      </c>
      <c r="YO154" s="3" t="str">
        <f t="shared" si="880"/>
        <v/>
      </c>
      <c r="YT154" s="3" t="str">
        <f t="shared" si="881"/>
        <v/>
      </c>
      <c r="YY154" s="3" t="str">
        <f t="shared" si="882"/>
        <v/>
      </c>
      <c r="ZD154" s="3" t="str">
        <f t="shared" si="883"/>
        <v/>
      </c>
      <c r="ZI154" s="3" t="str">
        <f t="shared" si="884"/>
        <v/>
      </c>
      <c r="ZN154" s="3" t="str">
        <f t="shared" si="885"/>
        <v/>
      </c>
      <c r="ZS154" s="3" t="str">
        <f t="shared" si="886"/>
        <v/>
      </c>
      <c r="ZX154" s="3" t="str">
        <f t="shared" si="887"/>
        <v/>
      </c>
      <c r="AAC154" s="3" t="str">
        <f t="shared" si="888"/>
        <v/>
      </c>
      <c r="AAH154" s="3" t="str">
        <f t="shared" si="889"/>
        <v/>
      </c>
      <c r="AAM154" s="3" t="str">
        <f t="shared" si="890"/>
        <v/>
      </c>
      <c r="AAR154" s="3" t="str">
        <f t="shared" si="891"/>
        <v/>
      </c>
      <c r="AAW154" s="3" t="str">
        <f t="shared" si="892"/>
        <v/>
      </c>
      <c r="ABB154" s="3" t="str">
        <f t="shared" si="893"/>
        <v/>
      </c>
      <c r="ABG154" s="3" t="str">
        <f t="shared" si="894"/>
        <v/>
      </c>
      <c r="ABL154" s="3" t="str">
        <f t="shared" si="895"/>
        <v/>
      </c>
      <c r="ABQ154" s="3" t="str">
        <f t="shared" si="896"/>
        <v/>
      </c>
      <c r="ABV154" s="3" t="str">
        <f t="shared" si="897"/>
        <v/>
      </c>
      <c r="ACA154" s="3" t="str">
        <f t="shared" si="898"/>
        <v/>
      </c>
      <c r="ACF154" s="3" t="str">
        <f t="shared" si="899"/>
        <v/>
      </c>
      <c r="ACK154" s="3" t="str">
        <f t="shared" si="900"/>
        <v/>
      </c>
      <c r="ACP154" s="3" t="str">
        <f t="shared" si="901"/>
        <v/>
      </c>
      <c r="ACU154" s="3" t="str">
        <f t="shared" si="902"/>
        <v/>
      </c>
      <c r="ACZ154" s="3" t="str">
        <f t="shared" si="903"/>
        <v/>
      </c>
      <c r="ADE154" s="3" t="str">
        <f t="shared" si="904"/>
        <v/>
      </c>
      <c r="ADJ154" s="3" t="str">
        <f t="shared" si="905"/>
        <v/>
      </c>
      <c r="ADO154" s="3" t="str">
        <f t="shared" si="906"/>
        <v/>
      </c>
      <c r="ADT154" s="3" t="str">
        <f t="shared" si="907"/>
        <v/>
      </c>
      <c r="ADY154" s="3" t="str">
        <f t="shared" si="908"/>
        <v/>
      </c>
      <c r="AED154" s="3" t="str">
        <f t="shared" si="909"/>
        <v/>
      </c>
      <c r="AEI154" s="3" t="str">
        <f t="shared" si="910"/>
        <v/>
      </c>
      <c r="AEN154" s="3" t="str">
        <f t="shared" si="911"/>
        <v/>
      </c>
      <c r="AES154" s="3" t="str">
        <f t="shared" si="912"/>
        <v/>
      </c>
      <c r="AEX154" s="3" t="str">
        <f t="shared" si="913"/>
        <v/>
      </c>
      <c r="AFC154" s="3" t="str">
        <f t="shared" si="914"/>
        <v/>
      </c>
      <c r="AFH154" s="3" t="str">
        <f t="shared" si="915"/>
        <v/>
      </c>
      <c r="AFM154" s="3" t="str">
        <f t="shared" si="916"/>
        <v/>
      </c>
      <c r="AFR154" s="3" t="str">
        <f t="shared" si="917"/>
        <v/>
      </c>
      <c r="AFW154" s="3" t="str">
        <f t="shared" si="918"/>
        <v/>
      </c>
      <c r="AGB154" s="3" t="str">
        <f t="shared" si="919"/>
        <v/>
      </c>
      <c r="AGG154" s="3" t="str">
        <f t="shared" si="920"/>
        <v/>
      </c>
      <c r="AGL154" s="3" t="str">
        <f t="shared" si="921"/>
        <v/>
      </c>
      <c r="AGQ154" s="3" t="str">
        <f t="shared" si="922"/>
        <v/>
      </c>
      <c r="AGV154" s="3" t="str">
        <f t="shared" si="923"/>
        <v/>
      </c>
      <c r="AHA154" s="3" t="str">
        <f t="shared" si="924"/>
        <v/>
      </c>
      <c r="AHF154" s="3" t="str">
        <f t="shared" si="925"/>
        <v/>
      </c>
      <c r="AHK154" s="3" t="str">
        <f t="shared" si="926"/>
        <v/>
      </c>
      <c r="AHP154" s="3" t="str">
        <f t="shared" si="927"/>
        <v/>
      </c>
      <c r="AHU154" s="3" t="str">
        <f t="shared" si="928"/>
        <v/>
      </c>
      <c r="AHZ154" s="3" t="str">
        <f t="shared" si="929"/>
        <v/>
      </c>
      <c r="AIE154" s="3" t="str">
        <f t="shared" si="930"/>
        <v/>
      </c>
      <c r="AIJ154" s="3" t="str">
        <f t="shared" si="931"/>
        <v/>
      </c>
      <c r="AIO154" s="3" t="str">
        <f t="shared" si="932"/>
        <v/>
      </c>
      <c r="AIT154" s="3" t="str">
        <f t="shared" si="933"/>
        <v/>
      </c>
      <c r="AIY154" s="3" t="str">
        <f t="shared" si="934"/>
        <v/>
      </c>
      <c r="AJD154" s="3" t="str">
        <f t="shared" si="935"/>
        <v/>
      </c>
      <c r="AJI154" s="3" t="str">
        <f t="shared" si="936"/>
        <v/>
      </c>
      <c r="AJN154" s="3" t="str">
        <f t="shared" si="937"/>
        <v/>
      </c>
      <c r="AJS154" s="3" t="str">
        <f t="shared" si="938"/>
        <v/>
      </c>
      <c r="AJX154" s="3" t="str">
        <f t="shared" si="939"/>
        <v/>
      </c>
      <c r="AKC154" s="3" t="str">
        <f t="shared" si="940"/>
        <v/>
      </c>
      <c r="AKH154" s="3" t="str">
        <f t="shared" si="941"/>
        <v/>
      </c>
      <c r="AKM154" s="3" t="str">
        <f t="shared" si="942"/>
        <v/>
      </c>
      <c r="AKR154" s="3" t="str">
        <f t="shared" si="943"/>
        <v/>
      </c>
      <c r="AKW154" s="3" t="str">
        <f t="shared" si="944"/>
        <v/>
      </c>
      <c r="ALB154" s="3" t="str">
        <f t="shared" si="945"/>
        <v/>
      </c>
      <c r="ALG154" s="3" t="str">
        <f t="shared" si="946"/>
        <v/>
      </c>
      <c r="ALL154" s="3" t="str">
        <f t="shared" si="947"/>
        <v/>
      </c>
      <c r="ALQ154" s="3" t="str">
        <f t="shared" si="948"/>
        <v/>
      </c>
      <c r="ALV154" s="3" t="str">
        <f t="shared" si="949"/>
        <v/>
      </c>
      <c r="AMA154" s="3" t="str">
        <f t="shared" si="950"/>
        <v/>
      </c>
      <c r="AMF154" s="3" t="str">
        <f t="shared" si="951"/>
        <v/>
      </c>
      <c r="AMK154" s="3" t="str">
        <f t="shared" si="952"/>
        <v/>
      </c>
      <c r="AMP154" s="3" t="str">
        <f t="shared" si="953"/>
        <v/>
      </c>
      <c r="AMU154" s="3" t="str">
        <f t="shared" si="954"/>
        <v/>
      </c>
      <c r="AMZ154" s="3" t="str">
        <f t="shared" si="955"/>
        <v/>
      </c>
      <c r="ANE154" s="3" t="str">
        <f t="shared" si="956"/>
        <v/>
      </c>
      <c r="ANJ154" s="3" t="str">
        <f t="shared" si="957"/>
        <v/>
      </c>
      <c r="ANO154" s="3" t="str">
        <f t="shared" si="958"/>
        <v/>
      </c>
      <c r="ANT154" s="3" t="str">
        <f t="shared" si="959"/>
        <v/>
      </c>
      <c r="ANY154" s="3" t="str">
        <f t="shared" si="960"/>
        <v/>
      </c>
      <c r="AOD154" s="3" t="str">
        <f t="shared" si="961"/>
        <v/>
      </c>
      <c r="AOI154" s="3" t="str">
        <f t="shared" si="962"/>
        <v/>
      </c>
      <c r="AON154" s="3" t="str">
        <f t="shared" si="963"/>
        <v/>
      </c>
      <c r="AOS154" s="3" t="str">
        <f t="shared" si="964"/>
        <v/>
      </c>
      <c r="AOX154" s="3" t="str">
        <f t="shared" si="965"/>
        <v/>
      </c>
      <c r="APC154" s="3" t="str">
        <f t="shared" si="966"/>
        <v/>
      </c>
      <c r="APH154" s="3" t="str">
        <f t="shared" si="967"/>
        <v/>
      </c>
      <c r="APM154" s="3" t="str">
        <f t="shared" si="968"/>
        <v/>
      </c>
      <c r="APR154" s="3" t="str">
        <f t="shared" si="969"/>
        <v/>
      </c>
      <c r="APW154" s="3" t="str">
        <f t="shared" si="970"/>
        <v/>
      </c>
      <c r="AQB154" s="3" t="str">
        <f t="shared" si="971"/>
        <v/>
      </c>
      <c r="AQG154" s="3" t="str">
        <f t="shared" si="972"/>
        <v/>
      </c>
      <c r="AQL154" s="3" t="str">
        <f t="shared" si="973"/>
        <v/>
      </c>
      <c r="AQQ154" s="3" t="str">
        <f t="shared" si="974"/>
        <v/>
      </c>
      <c r="AQV154" s="3" t="str">
        <f t="shared" si="975"/>
        <v/>
      </c>
      <c r="ARA154" s="3" t="str">
        <f t="shared" si="976"/>
        <v/>
      </c>
      <c r="ARF154" s="3" t="str">
        <f t="shared" si="977"/>
        <v/>
      </c>
      <c r="ARK154" s="3" t="str">
        <f t="shared" si="978"/>
        <v/>
      </c>
      <c r="ARP154" s="3" t="str">
        <f t="shared" si="979"/>
        <v/>
      </c>
      <c r="ARU154" s="3" t="str">
        <f t="shared" si="980"/>
        <v/>
      </c>
      <c r="ARZ154" s="3" t="str">
        <f t="shared" si="981"/>
        <v/>
      </c>
      <c r="ASE154" s="3" t="str">
        <f t="shared" si="982"/>
        <v/>
      </c>
      <c r="ASJ154" s="3" t="str">
        <f t="shared" si="983"/>
        <v/>
      </c>
      <c r="ASO154" s="3" t="str">
        <f t="shared" si="984"/>
        <v/>
      </c>
      <c r="AST154" s="3" t="str">
        <f t="shared" si="985"/>
        <v/>
      </c>
      <c r="ASY154" s="3" t="str">
        <f t="shared" si="986"/>
        <v/>
      </c>
      <c r="ATD154" s="3" t="str">
        <f t="shared" si="987"/>
        <v/>
      </c>
      <c r="ATI154" s="3" t="str">
        <f t="shared" si="988"/>
        <v/>
      </c>
      <c r="ATN154" s="3" t="str">
        <f t="shared" si="989"/>
        <v/>
      </c>
      <c r="ATS154" s="3" t="str">
        <f t="shared" si="990"/>
        <v/>
      </c>
      <c r="ATX154" s="3" t="str">
        <f t="shared" si="991"/>
        <v/>
      </c>
      <c r="ATZ154" s="6">
        <v>29676</v>
      </c>
      <c r="AUA154" s="1">
        <v>1.7812999999999999</v>
      </c>
      <c r="AUB154" s="1">
        <v>273600</v>
      </c>
      <c r="AUC154" s="3">
        <f t="shared" si="992"/>
        <v>487363.68</v>
      </c>
      <c r="AUH154" s="3" t="str">
        <f t="shared" si="993"/>
        <v/>
      </c>
      <c r="AUM154" s="3" t="str">
        <f t="shared" si="994"/>
        <v/>
      </c>
      <c r="AUR154" s="3" t="str">
        <f t="shared" si="995"/>
        <v/>
      </c>
      <c r="AUW154" s="3" t="str">
        <f t="shared" si="996"/>
        <v/>
      </c>
      <c r="AVB154" s="3" t="str">
        <f t="shared" si="997"/>
        <v/>
      </c>
      <c r="AVG154" s="3" t="str">
        <f t="shared" si="998"/>
        <v/>
      </c>
      <c r="AVL154" s="3" t="str">
        <f t="shared" si="999"/>
        <v/>
      </c>
      <c r="AVQ154" s="3" t="str">
        <f t="shared" si="1000"/>
        <v/>
      </c>
      <c r="AVV154" s="3" t="str">
        <f t="shared" si="1001"/>
        <v/>
      </c>
      <c r="AWA154" s="3" t="str">
        <f t="shared" si="1002"/>
        <v/>
      </c>
      <c r="AWF154" s="3" t="str">
        <f t="shared" si="1003"/>
        <v/>
      </c>
      <c r="AWK154" s="3" t="str">
        <f t="shared" si="1004"/>
        <v/>
      </c>
      <c r="AWP154" s="3" t="str">
        <f t="shared" si="1005"/>
        <v/>
      </c>
      <c r="AWU154" s="3" t="str">
        <f t="shared" si="1006"/>
        <v/>
      </c>
      <c r="AWZ154" s="3" t="str">
        <f t="shared" si="1007"/>
        <v/>
      </c>
      <c r="AXE154" s="3" t="str">
        <f t="shared" si="1008"/>
        <v/>
      </c>
      <c r="AXJ154" s="3" t="str">
        <f t="shared" si="1009"/>
        <v/>
      </c>
      <c r="AXO154" s="3" t="str">
        <f t="shared" si="1010"/>
        <v/>
      </c>
      <c r="AXT154" s="3" t="str">
        <f t="shared" si="1011"/>
        <v/>
      </c>
      <c r="AXY154" s="3" t="str">
        <f t="shared" si="1012"/>
        <v/>
      </c>
      <c r="AYD154" s="3" t="str">
        <f t="shared" si="1013"/>
        <v/>
      </c>
      <c r="AYI154" s="3" t="str">
        <f t="shared" si="1014"/>
        <v/>
      </c>
      <c r="AYN154" s="3" t="str">
        <f t="shared" si="1015"/>
        <v/>
      </c>
      <c r="AYP154" s="6"/>
      <c r="AYS154" s="3" t="str">
        <f t="shared" si="1016"/>
        <v/>
      </c>
      <c r="AYX154" s="3" t="str">
        <f t="shared" si="1017"/>
        <v/>
      </c>
      <c r="AZC154" s="3" t="str">
        <f t="shared" si="1018"/>
        <v/>
      </c>
      <c r="AZH154" s="3" t="str">
        <f t="shared" si="1019"/>
        <v/>
      </c>
      <c r="AZM154" s="3" t="str">
        <f t="shared" si="1020"/>
        <v/>
      </c>
      <c r="AZR154" s="3" t="str">
        <f t="shared" si="1021"/>
        <v/>
      </c>
      <c r="AZW154" s="3" t="str">
        <f t="shared" si="1022"/>
        <v/>
      </c>
      <c r="BAB154" s="3" t="str">
        <f t="shared" si="1023"/>
        <v/>
      </c>
      <c r="BAG154" s="3" t="str">
        <f t="shared" si="1024"/>
        <v/>
      </c>
      <c r="BAL154" s="3" t="str">
        <f t="shared" si="1025"/>
        <v/>
      </c>
      <c r="BAQ154" s="3" t="str">
        <f t="shared" si="1026"/>
        <v/>
      </c>
      <c r="BAV154" s="3" t="str">
        <f t="shared" si="1027"/>
        <v/>
      </c>
      <c r="BBA154" s="3" t="str">
        <f t="shared" si="1028"/>
        <v/>
      </c>
      <c r="BBF154" s="3" t="str">
        <f t="shared" si="1029"/>
        <v/>
      </c>
      <c r="BBK154" s="3" t="str">
        <f t="shared" si="1030"/>
        <v/>
      </c>
      <c r="BBP154" s="3" t="str">
        <f t="shared" si="1031"/>
        <v/>
      </c>
      <c r="BBU154" s="3" t="str">
        <f t="shared" si="1032"/>
        <v/>
      </c>
      <c r="BBZ154" s="3" t="str">
        <f t="shared" si="1033"/>
        <v/>
      </c>
      <c r="BCE154" s="3" t="str">
        <f t="shared" si="1034"/>
        <v/>
      </c>
      <c r="BCJ154" s="3" t="str">
        <f t="shared" si="1035"/>
        <v/>
      </c>
      <c r="BCO154" s="3" t="str">
        <f t="shared" si="1036"/>
        <v/>
      </c>
      <c r="BCT154" s="3" t="str">
        <f t="shared" si="1037"/>
        <v/>
      </c>
      <c r="BCY154" s="3" t="str">
        <f t="shared" si="1038"/>
        <v/>
      </c>
      <c r="BDD154" s="3" t="str">
        <f t="shared" si="1039"/>
        <v/>
      </c>
      <c r="BDI154" s="3" t="str">
        <f t="shared" si="1040"/>
        <v/>
      </c>
      <c r="BDN154" s="3" t="str">
        <f t="shared" si="1041"/>
        <v/>
      </c>
      <c r="BDS154" s="3" t="str">
        <f t="shared" si="1042"/>
        <v/>
      </c>
      <c r="BDX154" s="3" t="str">
        <f t="shared" si="1043"/>
        <v/>
      </c>
      <c r="BEC154" s="3" t="str">
        <f t="shared" si="1044"/>
        <v/>
      </c>
      <c r="BEH154" s="3" t="str">
        <f t="shared" si="1045"/>
        <v/>
      </c>
      <c r="BEM154" s="3" t="str">
        <f t="shared" si="1046"/>
        <v/>
      </c>
      <c r="BER154" s="3" t="str">
        <f t="shared" si="1047"/>
        <v/>
      </c>
      <c r="BEW154" s="3" t="str">
        <f t="shared" si="1048"/>
        <v/>
      </c>
      <c r="BFB154" s="3" t="str">
        <f t="shared" si="1049"/>
        <v/>
      </c>
      <c r="BFG154" s="3" t="str">
        <f t="shared" si="1050"/>
        <v/>
      </c>
      <c r="BFL154" s="3" t="str">
        <f t="shared" si="1051"/>
        <v/>
      </c>
      <c r="BFQ154" s="3" t="str">
        <f t="shared" si="1052"/>
        <v/>
      </c>
      <c r="BFV154" s="3" t="str">
        <f t="shared" si="1053"/>
        <v/>
      </c>
      <c r="BGA154" s="3" t="str">
        <f t="shared" si="1054"/>
        <v/>
      </c>
      <c r="BGF154" s="3" t="str">
        <f t="shared" si="1055"/>
        <v/>
      </c>
      <c r="BGK154" s="3" t="str">
        <f t="shared" si="1056"/>
        <v/>
      </c>
      <c r="BGM154" s="6"/>
      <c r="BGP154" s="3" t="str">
        <f t="shared" si="1057"/>
        <v/>
      </c>
      <c r="BGR154" s="6"/>
      <c r="BGU154" s="3" t="str">
        <f t="shared" si="1058"/>
        <v/>
      </c>
      <c r="BGZ154" s="3" t="str">
        <f t="shared" si="1059"/>
        <v/>
      </c>
      <c r="BHE154" s="3" t="str">
        <f t="shared" si="1060"/>
        <v/>
      </c>
      <c r="BHJ154" s="3" t="str">
        <f t="shared" si="1061"/>
        <v/>
      </c>
      <c r="BHO154" s="3" t="str">
        <f t="shared" si="1062"/>
        <v/>
      </c>
      <c r="BHQ154" s="6">
        <v>29676</v>
      </c>
      <c r="BHR154" s="1">
        <v>0.64739999999999998</v>
      </c>
      <c r="BHS154" s="1">
        <v>21793600</v>
      </c>
      <c r="BHT154" s="3">
        <f t="shared" si="1063"/>
        <v>14109176.639999999</v>
      </c>
      <c r="BHY154" s="3" t="str">
        <f t="shared" si="1064"/>
        <v/>
      </c>
      <c r="BID154" s="3" t="str">
        <f t="shared" si="1065"/>
        <v/>
      </c>
      <c r="BII154" s="3" t="str">
        <f t="shared" si="1066"/>
        <v/>
      </c>
      <c r="BIN154" s="3" t="str">
        <f t="shared" si="1067"/>
        <v/>
      </c>
      <c r="BIP154" s="6">
        <v>29676</v>
      </c>
      <c r="BIQ154" s="1">
        <v>9.7199999999999995E-2</v>
      </c>
      <c r="BIR154" s="1">
        <v>81324000</v>
      </c>
      <c r="BIS154" s="3">
        <f t="shared" si="1068"/>
        <v>7904692.7999999998</v>
      </c>
      <c r="BIX154" s="3" t="str">
        <f t="shared" si="1069"/>
        <v/>
      </c>
      <c r="BJC154" s="3" t="str">
        <f t="shared" si="1070"/>
        <v/>
      </c>
      <c r="BJH154" s="3" t="str">
        <f t="shared" si="1071"/>
        <v/>
      </c>
      <c r="BJM154" s="3" t="str">
        <f t="shared" si="1072"/>
        <v/>
      </c>
      <c r="BJR154" s="3" t="str">
        <f t="shared" si="1073"/>
        <v/>
      </c>
      <c r="BJT154" s="6">
        <v>29676</v>
      </c>
      <c r="BJU154" s="1">
        <v>4.3541999999999996</v>
      </c>
      <c r="BJV154" s="1">
        <v>27516000</v>
      </c>
      <c r="BJW154" s="3">
        <f t="shared" si="1074"/>
        <v>119810167.19999999</v>
      </c>
      <c r="BKB154" s="3" t="str">
        <f t="shared" si="1075"/>
        <v/>
      </c>
      <c r="BKG154" s="3" t="str">
        <f t="shared" si="1076"/>
        <v/>
      </c>
      <c r="BKL154" s="3" t="str">
        <f t="shared" si="1077"/>
        <v/>
      </c>
      <c r="BKQ154" s="3" t="str">
        <f t="shared" si="1078"/>
        <v/>
      </c>
      <c r="BKV154" s="3" t="str">
        <f t="shared" si="1079"/>
        <v/>
      </c>
      <c r="BKX154" s="6">
        <v>29676</v>
      </c>
      <c r="BKY154" s="1">
        <v>1.516</v>
      </c>
      <c r="BKZ154" s="1">
        <v>60825600</v>
      </c>
      <c r="BLA154" s="3">
        <f t="shared" si="1080"/>
        <v>92211609.599999994</v>
      </c>
      <c r="BLC154" s="6"/>
      <c r="BLF154" s="3" t="str">
        <f t="shared" si="1081"/>
        <v/>
      </c>
      <c r="BLK154" s="3" t="str">
        <f t="shared" si="1082"/>
        <v/>
      </c>
      <c r="BLP154" s="3" t="str">
        <f t="shared" si="1083"/>
        <v/>
      </c>
      <c r="BLU154" s="3" t="str">
        <f t="shared" si="1084"/>
        <v/>
      </c>
      <c r="BLZ154" s="3" t="str">
        <f t="shared" si="1085"/>
        <v/>
      </c>
      <c r="BME154" s="3" t="str">
        <f t="shared" si="1086"/>
        <v/>
      </c>
      <c r="BMJ154" s="3" t="str">
        <f t="shared" si="1087"/>
        <v/>
      </c>
      <c r="BMO154" s="3" t="str">
        <f t="shared" si="1088"/>
        <v/>
      </c>
      <c r="BMQ154" s="6"/>
      <c r="BMT154" s="3" t="str">
        <f t="shared" si="1089"/>
        <v/>
      </c>
      <c r="BMY154" s="3" t="str">
        <f t="shared" si="1090"/>
        <v/>
      </c>
      <c r="BND154" s="3" t="str">
        <f t="shared" si="1091"/>
        <v/>
      </c>
      <c r="BNF154" s="6">
        <v>29676</v>
      </c>
      <c r="BNG154" s="1">
        <v>10.4375</v>
      </c>
      <c r="BNH154" s="1">
        <v>8000400</v>
      </c>
      <c r="BNI154" s="3">
        <f t="shared" si="1092"/>
        <v>83504175</v>
      </c>
      <c r="BNN154" s="3" t="str">
        <f t="shared" si="1093"/>
        <v/>
      </c>
      <c r="BNS154" s="3" t="str">
        <f t="shared" si="1094"/>
        <v/>
      </c>
      <c r="BNX154" s="3" t="str">
        <f t="shared" si="1095"/>
        <v/>
      </c>
      <c r="BOC154" s="3" t="str">
        <f t="shared" si="1096"/>
        <v/>
      </c>
      <c r="BOH154" s="3" t="str">
        <f t="shared" si="1097"/>
        <v/>
      </c>
      <c r="BOJ154" s="6">
        <v>29676</v>
      </c>
      <c r="BOK154" s="1">
        <v>1.0242</v>
      </c>
      <c r="BOL154" s="1">
        <v>172070400</v>
      </c>
      <c r="BOM154" s="3">
        <f t="shared" si="1098"/>
        <v>176234503.68000001</v>
      </c>
      <c r="BOR154" s="3" t="str">
        <f t="shared" si="1099"/>
        <v/>
      </c>
      <c r="BOW154" s="3" t="str">
        <f t="shared" si="1100"/>
        <v/>
      </c>
      <c r="BPB154" s="3" t="str">
        <f t="shared" si="1101"/>
        <v/>
      </c>
      <c r="BPG154" s="3" t="str">
        <f t="shared" si="1102"/>
        <v/>
      </c>
      <c r="BPL154" s="3" t="str">
        <f t="shared" si="1103"/>
        <v/>
      </c>
      <c r="BPQ154" s="3" t="str">
        <f t="shared" si="1104"/>
        <v/>
      </c>
      <c r="BPS154" s="6"/>
      <c r="BPV154" s="3" t="str">
        <f t="shared" si="1105"/>
        <v/>
      </c>
      <c r="BQA154" s="3" t="str">
        <f t="shared" si="1106"/>
        <v/>
      </c>
      <c r="BQF154" s="3" t="str">
        <f t="shared" si="1107"/>
        <v/>
      </c>
      <c r="BQK154" s="3" t="str">
        <f t="shared" si="1108"/>
        <v/>
      </c>
      <c r="BQP154" s="3" t="str">
        <f t="shared" si="1109"/>
        <v/>
      </c>
      <c r="BQU154" s="3" t="str">
        <f t="shared" si="1110"/>
        <v/>
      </c>
      <c r="BQZ154" s="3" t="str">
        <f t="shared" si="1111"/>
        <v/>
      </c>
      <c r="BRE154" s="3" t="str">
        <f t="shared" si="1112"/>
        <v/>
      </c>
      <c r="BRJ154" s="3" t="str">
        <f t="shared" si="1113"/>
        <v/>
      </c>
      <c r="BRL154" s="6"/>
      <c r="BRO154" s="3" t="str">
        <f t="shared" si="1114"/>
        <v/>
      </c>
      <c r="BRT154" s="3" t="str">
        <f t="shared" si="1115"/>
        <v/>
      </c>
      <c r="BRV154" s="6">
        <v>29676</v>
      </c>
      <c r="BRW154" s="1">
        <v>10.25</v>
      </c>
      <c r="BRX154" s="1">
        <v>74491200</v>
      </c>
      <c r="BRY154" s="3">
        <f t="shared" si="1116"/>
        <v>763534800</v>
      </c>
      <c r="BSD154" s="3" t="str">
        <f t="shared" si="1117"/>
        <v/>
      </c>
      <c r="BSF154" s="6">
        <v>29676</v>
      </c>
      <c r="BSG154" s="1">
        <v>1.2551999999999999</v>
      </c>
      <c r="BSH154" s="1">
        <v>43699200</v>
      </c>
      <c r="BSI154" s="3">
        <f t="shared" si="1118"/>
        <v>54851235.839999996</v>
      </c>
      <c r="BSN154" s="3" t="str">
        <f t="shared" si="1119"/>
        <v/>
      </c>
      <c r="BSS154" s="3" t="str">
        <f t="shared" si="1120"/>
        <v/>
      </c>
      <c r="BSU154" s="6"/>
      <c r="BSX154" s="3" t="str">
        <f t="shared" si="1121"/>
        <v/>
      </c>
    </row>
    <row r="155" spans="5:1020 1025:1870" x14ac:dyDescent="0.2">
      <c r="E155" s="3" t="str">
        <f t="shared" si="748"/>
        <v/>
      </c>
      <c r="J155" s="3" t="str">
        <f t="shared" si="749"/>
        <v/>
      </c>
      <c r="O155" s="3" t="str">
        <f t="shared" si="750"/>
        <v/>
      </c>
      <c r="T155" s="3" t="str">
        <f t="shared" si="751"/>
        <v/>
      </c>
      <c r="Y155" s="3" t="str">
        <f t="shared" si="752"/>
        <v/>
      </c>
      <c r="AD155" s="3" t="str">
        <f t="shared" si="753"/>
        <v/>
      </c>
      <c r="AI155" s="3" t="str">
        <f t="shared" si="754"/>
        <v/>
      </c>
      <c r="AN155" s="3" t="str">
        <f t="shared" si="755"/>
        <v/>
      </c>
      <c r="AS155" s="3" t="str">
        <f t="shared" si="756"/>
        <v/>
      </c>
      <c r="AX155" s="3" t="str">
        <f t="shared" si="757"/>
        <v/>
      </c>
      <c r="BC155" s="3" t="str">
        <f t="shared" si="758"/>
        <v/>
      </c>
      <c r="BH155" s="3" t="str">
        <f t="shared" si="759"/>
        <v/>
      </c>
      <c r="BM155" s="3" t="str">
        <f t="shared" si="760"/>
        <v/>
      </c>
      <c r="BR155" s="3" t="str">
        <f t="shared" si="761"/>
        <v/>
      </c>
      <c r="BW155" s="3" t="str">
        <f t="shared" si="762"/>
        <v/>
      </c>
      <c r="CB155" s="3" t="str">
        <f t="shared" si="763"/>
        <v/>
      </c>
      <c r="CG155" s="3" t="str">
        <f t="shared" si="764"/>
        <v/>
      </c>
      <c r="CL155" s="3" t="str">
        <f t="shared" si="765"/>
        <v/>
      </c>
      <c r="CQ155" s="3" t="str">
        <f t="shared" si="766"/>
        <v/>
      </c>
      <c r="CV155" s="3" t="str">
        <f t="shared" si="767"/>
        <v/>
      </c>
      <c r="DA155" s="3" t="str">
        <f t="shared" si="768"/>
        <v/>
      </c>
      <c r="DF155" s="3" t="str">
        <f t="shared" si="769"/>
        <v/>
      </c>
      <c r="DK155" s="3" t="str">
        <f t="shared" si="770"/>
        <v/>
      </c>
      <c r="DP155" s="3" t="str">
        <f t="shared" si="771"/>
        <v/>
      </c>
      <c r="DU155" s="3" t="str">
        <f t="shared" si="772"/>
        <v/>
      </c>
      <c r="DZ155" s="3" t="str">
        <f t="shared" si="773"/>
        <v/>
      </c>
      <c r="EE155" s="3" t="str">
        <f t="shared" si="774"/>
        <v/>
      </c>
      <c r="EJ155" s="3" t="str">
        <f t="shared" si="775"/>
        <v/>
      </c>
      <c r="EO155" s="3" t="str">
        <f t="shared" si="776"/>
        <v/>
      </c>
      <c r="ET155" s="3" t="str">
        <f t="shared" si="777"/>
        <v/>
      </c>
      <c r="EY155" s="3" t="str">
        <f t="shared" si="778"/>
        <v/>
      </c>
      <c r="FD155" s="3" t="str">
        <f t="shared" si="779"/>
        <v/>
      </c>
      <c r="FI155" s="3" t="str">
        <f t="shared" si="780"/>
        <v/>
      </c>
      <c r="FN155" s="3" t="str">
        <f t="shared" si="781"/>
        <v/>
      </c>
      <c r="FS155" s="3" t="str">
        <f t="shared" si="782"/>
        <v/>
      </c>
      <c r="FX155" s="3" t="str">
        <f t="shared" si="783"/>
        <v/>
      </c>
      <c r="GC155" s="3" t="str">
        <f t="shared" si="784"/>
        <v/>
      </c>
      <c r="GH155" s="3" t="str">
        <f t="shared" si="785"/>
        <v/>
      </c>
      <c r="GM155" s="3" t="str">
        <f t="shared" si="786"/>
        <v/>
      </c>
      <c r="GR155" s="3" t="str">
        <f t="shared" si="787"/>
        <v/>
      </c>
      <c r="GW155" s="3" t="str">
        <f t="shared" si="788"/>
        <v/>
      </c>
      <c r="HB155" s="3" t="str">
        <f t="shared" si="789"/>
        <v/>
      </c>
      <c r="HG155" s="3" t="str">
        <f t="shared" si="790"/>
        <v/>
      </c>
      <c r="HL155" s="3" t="str">
        <f t="shared" si="791"/>
        <v/>
      </c>
      <c r="HQ155" s="3" t="str">
        <f t="shared" si="792"/>
        <v/>
      </c>
      <c r="HV155" s="3" t="str">
        <f t="shared" si="793"/>
        <v/>
      </c>
      <c r="IA155" s="3" t="str">
        <f t="shared" si="794"/>
        <v/>
      </c>
      <c r="IF155" s="3" t="str">
        <f t="shared" si="795"/>
        <v/>
      </c>
      <c r="IK155" s="3" t="str">
        <f t="shared" si="796"/>
        <v/>
      </c>
      <c r="IP155" s="3" t="str">
        <f t="shared" si="797"/>
        <v/>
      </c>
      <c r="IU155" s="3" t="str">
        <f t="shared" si="798"/>
        <v/>
      </c>
      <c r="IZ155" s="3" t="str">
        <f t="shared" si="799"/>
        <v/>
      </c>
      <c r="JE155" s="3" t="str">
        <f t="shared" si="800"/>
        <v/>
      </c>
      <c r="JJ155" s="3" t="str">
        <f t="shared" si="801"/>
        <v/>
      </c>
      <c r="JO155" s="3" t="str">
        <f t="shared" si="802"/>
        <v/>
      </c>
      <c r="JT155" s="3" t="str">
        <f t="shared" si="803"/>
        <v/>
      </c>
      <c r="JY155" s="3" t="str">
        <f t="shared" si="804"/>
        <v/>
      </c>
      <c r="KD155" s="3" t="str">
        <f t="shared" si="805"/>
        <v/>
      </c>
      <c r="KI155" s="3" t="str">
        <f t="shared" si="806"/>
        <v/>
      </c>
      <c r="KN155" s="3" t="str">
        <f t="shared" si="807"/>
        <v/>
      </c>
      <c r="KS155" s="3" t="str">
        <f t="shared" si="808"/>
        <v/>
      </c>
      <c r="KX155" s="3" t="str">
        <f t="shared" si="809"/>
        <v/>
      </c>
      <c r="LC155" s="3" t="str">
        <f t="shared" si="810"/>
        <v/>
      </c>
      <c r="LH155" s="3" t="str">
        <f t="shared" si="811"/>
        <v/>
      </c>
      <c r="LM155" s="3" t="str">
        <f t="shared" si="812"/>
        <v/>
      </c>
      <c r="LR155" s="3" t="str">
        <f t="shared" si="813"/>
        <v/>
      </c>
      <c r="LW155" s="3" t="str">
        <f t="shared" si="814"/>
        <v/>
      </c>
      <c r="MB155" s="3" t="str">
        <f t="shared" si="815"/>
        <v/>
      </c>
      <c r="MG155" s="3" t="str">
        <f t="shared" si="816"/>
        <v/>
      </c>
      <c r="ML155" s="3" t="str">
        <f t="shared" si="817"/>
        <v/>
      </c>
      <c r="MQ155" s="3" t="str">
        <f t="shared" si="818"/>
        <v/>
      </c>
      <c r="MV155" s="3" t="str">
        <f t="shared" si="819"/>
        <v/>
      </c>
      <c r="NA155" s="3" t="str">
        <f t="shared" si="820"/>
        <v/>
      </c>
      <c r="NF155" s="3" t="str">
        <f t="shared" si="821"/>
        <v/>
      </c>
      <c r="NK155" s="3" t="str">
        <f t="shared" si="822"/>
        <v/>
      </c>
      <c r="NP155" s="3" t="str">
        <f t="shared" si="823"/>
        <v/>
      </c>
      <c r="NU155" s="3" t="str">
        <f t="shared" si="824"/>
        <v/>
      </c>
      <c r="NZ155" s="3" t="str">
        <f t="shared" si="825"/>
        <v/>
      </c>
      <c r="OE155" s="3" t="str">
        <f t="shared" si="826"/>
        <v/>
      </c>
      <c r="OJ155" s="3" t="str">
        <f t="shared" si="827"/>
        <v/>
      </c>
      <c r="OO155" s="3" t="str">
        <f t="shared" si="828"/>
        <v/>
      </c>
      <c r="OT155" s="3" t="str">
        <f t="shared" si="829"/>
        <v/>
      </c>
      <c r="OY155" s="3" t="str">
        <f t="shared" si="830"/>
        <v/>
      </c>
      <c r="PD155" s="3" t="str">
        <f t="shared" si="831"/>
        <v/>
      </c>
      <c r="PI155" s="3" t="str">
        <f t="shared" si="832"/>
        <v/>
      </c>
      <c r="PN155" s="3" t="str">
        <f t="shared" si="833"/>
        <v/>
      </c>
      <c r="PS155" s="3" t="str">
        <f t="shared" si="834"/>
        <v/>
      </c>
      <c r="PX155" s="3" t="str">
        <f t="shared" si="835"/>
        <v/>
      </c>
      <c r="QC155" s="3" t="str">
        <f t="shared" si="836"/>
        <v/>
      </c>
      <c r="QH155" s="3" t="str">
        <f t="shared" si="837"/>
        <v/>
      </c>
      <c r="QM155" s="3" t="str">
        <f t="shared" si="838"/>
        <v/>
      </c>
      <c r="QR155" s="3" t="str">
        <f t="shared" si="839"/>
        <v/>
      </c>
      <c r="QW155" s="3" t="str">
        <f t="shared" si="840"/>
        <v/>
      </c>
      <c r="RB155" s="3" t="str">
        <f t="shared" si="841"/>
        <v/>
      </c>
      <c r="RG155" s="3" t="str">
        <f t="shared" si="842"/>
        <v/>
      </c>
      <c r="RL155" s="3" t="str">
        <f t="shared" si="843"/>
        <v/>
      </c>
      <c r="RQ155" s="3" t="str">
        <f t="shared" si="844"/>
        <v/>
      </c>
      <c r="RV155" s="3" t="str">
        <f t="shared" si="845"/>
        <v/>
      </c>
      <c r="SA155" s="3" t="str">
        <f t="shared" si="846"/>
        <v/>
      </c>
      <c r="SF155" s="3" t="str">
        <f t="shared" si="847"/>
        <v/>
      </c>
      <c r="SK155" s="3" t="str">
        <f t="shared" si="848"/>
        <v/>
      </c>
      <c r="SP155" s="3" t="str">
        <f t="shared" si="849"/>
        <v/>
      </c>
      <c r="SU155" s="3" t="str">
        <f t="shared" si="850"/>
        <v/>
      </c>
      <c r="SZ155" s="3" t="str">
        <f t="shared" si="851"/>
        <v/>
      </c>
      <c r="TE155" s="3" t="str">
        <f t="shared" si="852"/>
        <v/>
      </c>
      <c r="TJ155" s="3" t="str">
        <f t="shared" si="853"/>
        <v/>
      </c>
      <c r="TO155" s="3" t="str">
        <f t="shared" si="854"/>
        <v/>
      </c>
      <c r="TT155" s="3" t="str">
        <f t="shared" si="855"/>
        <v/>
      </c>
      <c r="TY155" s="3" t="str">
        <f t="shared" si="856"/>
        <v/>
      </c>
      <c r="UD155" s="3" t="str">
        <f t="shared" si="857"/>
        <v/>
      </c>
      <c r="UI155" s="3" t="str">
        <f t="shared" si="858"/>
        <v/>
      </c>
      <c r="UN155" s="3" t="str">
        <f t="shared" si="859"/>
        <v/>
      </c>
      <c r="US155" s="3" t="str">
        <f t="shared" si="860"/>
        <v/>
      </c>
      <c r="UX155" s="3" t="str">
        <f t="shared" si="861"/>
        <v/>
      </c>
      <c r="VC155" s="3" t="str">
        <f t="shared" si="862"/>
        <v/>
      </c>
      <c r="VH155" s="3" t="str">
        <f t="shared" si="863"/>
        <v/>
      </c>
      <c r="VM155" s="3" t="str">
        <f t="shared" si="864"/>
        <v/>
      </c>
      <c r="VO155" s="6"/>
      <c r="VR155" s="3" t="str">
        <f t="shared" si="865"/>
        <v/>
      </c>
      <c r="VW155" s="3" t="str">
        <f t="shared" si="866"/>
        <v/>
      </c>
      <c r="WB155" s="3" t="str">
        <f t="shared" si="867"/>
        <v/>
      </c>
      <c r="WG155" s="3" t="str">
        <f t="shared" si="868"/>
        <v/>
      </c>
      <c r="WL155" s="3" t="str">
        <f t="shared" si="869"/>
        <v/>
      </c>
      <c r="WQ155" s="3" t="str">
        <f t="shared" si="870"/>
        <v/>
      </c>
      <c r="WV155" s="3" t="str">
        <f t="shared" si="871"/>
        <v/>
      </c>
      <c r="XA155" s="3" t="str">
        <f t="shared" si="872"/>
        <v/>
      </c>
      <c r="XF155" s="3" t="str">
        <f t="shared" si="873"/>
        <v/>
      </c>
      <c r="XK155" s="3" t="str">
        <f t="shared" si="874"/>
        <v/>
      </c>
      <c r="XP155" s="3" t="str">
        <f t="shared" si="875"/>
        <v/>
      </c>
      <c r="XU155" s="3" t="str">
        <f t="shared" si="876"/>
        <v/>
      </c>
      <c r="XZ155" s="3" t="str">
        <f t="shared" si="877"/>
        <v/>
      </c>
      <c r="YE155" s="3" t="str">
        <f t="shared" si="878"/>
        <v/>
      </c>
      <c r="YJ155" s="3" t="str">
        <f t="shared" si="879"/>
        <v/>
      </c>
      <c r="YO155" s="3" t="str">
        <f t="shared" si="880"/>
        <v/>
      </c>
      <c r="YT155" s="3" t="str">
        <f t="shared" si="881"/>
        <v/>
      </c>
      <c r="YY155" s="3" t="str">
        <f t="shared" si="882"/>
        <v/>
      </c>
      <c r="ZD155" s="3" t="str">
        <f t="shared" si="883"/>
        <v/>
      </c>
      <c r="ZI155" s="3" t="str">
        <f t="shared" si="884"/>
        <v/>
      </c>
      <c r="ZN155" s="3" t="str">
        <f t="shared" si="885"/>
        <v/>
      </c>
      <c r="ZS155" s="3" t="str">
        <f t="shared" si="886"/>
        <v/>
      </c>
      <c r="ZX155" s="3" t="str">
        <f t="shared" si="887"/>
        <v/>
      </c>
      <c r="AAC155" s="3" t="str">
        <f t="shared" si="888"/>
        <v/>
      </c>
      <c r="AAH155" s="3" t="str">
        <f t="shared" si="889"/>
        <v/>
      </c>
      <c r="AAM155" s="3" t="str">
        <f t="shared" si="890"/>
        <v/>
      </c>
      <c r="AAR155" s="3" t="str">
        <f t="shared" si="891"/>
        <v/>
      </c>
      <c r="AAW155" s="3" t="str">
        <f t="shared" si="892"/>
        <v/>
      </c>
      <c r="ABB155" s="3" t="str">
        <f t="shared" si="893"/>
        <v/>
      </c>
      <c r="ABG155" s="3" t="str">
        <f t="shared" si="894"/>
        <v/>
      </c>
      <c r="ABL155" s="3" t="str">
        <f t="shared" si="895"/>
        <v/>
      </c>
      <c r="ABQ155" s="3" t="str">
        <f t="shared" si="896"/>
        <v/>
      </c>
      <c r="ABV155" s="3" t="str">
        <f t="shared" si="897"/>
        <v/>
      </c>
      <c r="ACA155" s="3" t="str">
        <f t="shared" si="898"/>
        <v/>
      </c>
      <c r="ACF155" s="3" t="str">
        <f t="shared" si="899"/>
        <v/>
      </c>
      <c r="ACK155" s="3" t="str">
        <f t="shared" si="900"/>
        <v/>
      </c>
      <c r="ACP155" s="3" t="str">
        <f t="shared" si="901"/>
        <v/>
      </c>
      <c r="ACU155" s="3" t="str">
        <f t="shared" si="902"/>
        <v/>
      </c>
      <c r="ACZ155" s="3" t="str">
        <f t="shared" si="903"/>
        <v/>
      </c>
      <c r="ADE155" s="3" t="str">
        <f t="shared" si="904"/>
        <v/>
      </c>
      <c r="ADJ155" s="3" t="str">
        <f t="shared" si="905"/>
        <v/>
      </c>
      <c r="ADO155" s="3" t="str">
        <f t="shared" si="906"/>
        <v/>
      </c>
      <c r="ADT155" s="3" t="str">
        <f t="shared" si="907"/>
        <v/>
      </c>
      <c r="ADY155" s="3" t="str">
        <f t="shared" si="908"/>
        <v/>
      </c>
      <c r="AED155" s="3" t="str">
        <f t="shared" si="909"/>
        <v/>
      </c>
      <c r="AEI155" s="3" t="str">
        <f t="shared" si="910"/>
        <v/>
      </c>
      <c r="AEN155" s="3" t="str">
        <f t="shared" si="911"/>
        <v/>
      </c>
      <c r="AES155" s="3" t="str">
        <f t="shared" si="912"/>
        <v/>
      </c>
      <c r="AEX155" s="3" t="str">
        <f t="shared" si="913"/>
        <v/>
      </c>
      <c r="AFC155" s="3" t="str">
        <f t="shared" si="914"/>
        <v/>
      </c>
      <c r="AFH155" s="3" t="str">
        <f t="shared" si="915"/>
        <v/>
      </c>
      <c r="AFM155" s="3" t="str">
        <f t="shared" si="916"/>
        <v/>
      </c>
      <c r="AFR155" s="3" t="str">
        <f t="shared" si="917"/>
        <v/>
      </c>
      <c r="AFW155" s="3" t="str">
        <f t="shared" si="918"/>
        <v/>
      </c>
      <c r="AGB155" s="3" t="str">
        <f t="shared" si="919"/>
        <v/>
      </c>
      <c r="AGG155" s="3" t="str">
        <f t="shared" si="920"/>
        <v/>
      </c>
      <c r="AGL155" s="3" t="str">
        <f t="shared" si="921"/>
        <v/>
      </c>
      <c r="AGQ155" s="3" t="str">
        <f t="shared" si="922"/>
        <v/>
      </c>
      <c r="AGV155" s="3" t="str">
        <f t="shared" si="923"/>
        <v/>
      </c>
      <c r="AHA155" s="3" t="str">
        <f t="shared" si="924"/>
        <v/>
      </c>
      <c r="AHF155" s="3" t="str">
        <f t="shared" si="925"/>
        <v/>
      </c>
      <c r="AHK155" s="3" t="str">
        <f t="shared" si="926"/>
        <v/>
      </c>
      <c r="AHP155" s="3" t="str">
        <f t="shared" si="927"/>
        <v/>
      </c>
      <c r="AHU155" s="3" t="str">
        <f t="shared" si="928"/>
        <v/>
      </c>
      <c r="AHZ155" s="3" t="str">
        <f t="shared" si="929"/>
        <v/>
      </c>
      <c r="AIE155" s="3" t="str">
        <f t="shared" si="930"/>
        <v/>
      </c>
      <c r="AIJ155" s="3" t="str">
        <f t="shared" si="931"/>
        <v/>
      </c>
      <c r="AIO155" s="3" t="str">
        <f t="shared" si="932"/>
        <v/>
      </c>
      <c r="AIT155" s="3" t="str">
        <f t="shared" si="933"/>
        <v/>
      </c>
      <c r="AIY155" s="3" t="str">
        <f t="shared" si="934"/>
        <v/>
      </c>
      <c r="AJD155" s="3" t="str">
        <f t="shared" si="935"/>
        <v/>
      </c>
      <c r="AJI155" s="3" t="str">
        <f t="shared" si="936"/>
        <v/>
      </c>
      <c r="AJN155" s="3" t="str">
        <f t="shared" si="937"/>
        <v/>
      </c>
      <c r="AJS155" s="3" t="str">
        <f t="shared" si="938"/>
        <v/>
      </c>
      <c r="AJX155" s="3" t="str">
        <f t="shared" si="939"/>
        <v/>
      </c>
      <c r="AKC155" s="3" t="str">
        <f t="shared" si="940"/>
        <v/>
      </c>
      <c r="AKH155" s="3" t="str">
        <f t="shared" si="941"/>
        <v/>
      </c>
      <c r="AKM155" s="3" t="str">
        <f t="shared" si="942"/>
        <v/>
      </c>
      <c r="AKR155" s="3" t="str">
        <f t="shared" si="943"/>
        <v/>
      </c>
      <c r="AKW155" s="3" t="str">
        <f t="shared" si="944"/>
        <v/>
      </c>
      <c r="ALB155" s="3" t="str">
        <f t="shared" si="945"/>
        <v/>
      </c>
      <c r="ALG155" s="3" t="str">
        <f t="shared" si="946"/>
        <v/>
      </c>
      <c r="ALL155" s="3" t="str">
        <f t="shared" si="947"/>
        <v/>
      </c>
      <c r="ALQ155" s="3" t="str">
        <f t="shared" si="948"/>
        <v/>
      </c>
      <c r="ALV155" s="3" t="str">
        <f t="shared" si="949"/>
        <v/>
      </c>
      <c r="AMA155" s="3" t="str">
        <f t="shared" si="950"/>
        <v/>
      </c>
      <c r="AMF155" s="3" t="str">
        <f t="shared" si="951"/>
        <v/>
      </c>
      <c r="AMK155" s="3" t="str">
        <f t="shared" si="952"/>
        <v/>
      </c>
      <c r="AMP155" s="3" t="str">
        <f t="shared" si="953"/>
        <v/>
      </c>
      <c r="AMU155" s="3" t="str">
        <f t="shared" si="954"/>
        <v/>
      </c>
      <c r="AMZ155" s="3" t="str">
        <f t="shared" si="955"/>
        <v/>
      </c>
      <c r="ANE155" s="3" t="str">
        <f t="shared" si="956"/>
        <v/>
      </c>
      <c r="ANJ155" s="3" t="str">
        <f t="shared" si="957"/>
        <v/>
      </c>
      <c r="ANO155" s="3" t="str">
        <f t="shared" si="958"/>
        <v/>
      </c>
      <c r="ANT155" s="3" t="str">
        <f t="shared" si="959"/>
        <v/>
      </c>
      <c r="ANY155" s="3" t="str">
        <f t="shared" si="960"/>
        <v/>
      </c>
      <c r="AOD155" s="3" t="str">
        <f t="shared" si="961"/>
        <v/>
      </c>
      <c r="AOI155" s="3" t="str">
        <f t="shared" si="962"/>
        <v/>
      </c>
      <c r="AON155" s="3" t="str">
        <f t="shared" si="963"/>
        <v/>
      </c>
      <c r="AOS155" s="3" t="str">
        <f t="shared" si="964"/>
        <v/>
      </c>
      <c r="AOX155" s="3" t="str">
        <f t="shared" si="965"/>
        <v/>
      </c>
      <c r="APC155" s="3" t="str">
        <f t="shared" si="966"/>
        <v/>
      </c>
      <c r="APH155" s="3" t="str">
        <f t="shared" si="967"/>
        <v/>
      </c>
      <c r="APM155" s="3" t="str">
        <f t="shared" si="968"/>
        <v/>
      </c>
      <c r="APR155" s="3" t="str">
        <f t="shared" si="969"/>
        <v/>
      </c>
      <c r="APW155" s="3" t="str">
        <f t="shared" si="970"/>
        <v/>
      </c>
      <c r="AQB155" s="3" t="str">
        <f t="shared" si="971"/>
        <v/>
      </c>
      <c r="AQG155" s="3" t="str">
        <f t="shared" si="972"/>
        <v/>
      </c>
      <c r="AQL155" s="3" t="str">
        <f t="shared" si="973"/>
        <v/>
      </c>
      <c r="AQQ155" s="3" t="str">
        <f t="shared" si="974"/>
        <v/>
      </c>
      <c r="AQV155" s="3" t="str">
        <f t="shared" si="975"/>
        <v/>
      </c>
      <c r="ARA155" s="3" t="str">
        <f t="shared" si="976"/>
        <v/>
      </c>
      <c r="ARF155" s="3" t="str">
        <f t="shared" si="977"/>
        <v/>
      </c>
      <c r="ARK155" s="3" t="str">
        <f t="shared" si="978"/>
        <v/>
      </c>
      <c r="ARP155" s="3" t="str">
        <f t="shared" si="979"/>
        <v/>
      </c>
      <c r="ARU155" s="3" t="str">
        <f t="shared" si="980"/>
        <v/>
      </c>
      <c r="ARZ155" s="3" t="str">
        <f t="shared" si="981"/>
        <v/>
      </c>
      <c r="ASE155" s="3" t="str">
        <f t="shared" si="982"/>
        <v/>
      </c>
      <c r="ASJ155" s="3" t="str">
        <f t="shared" si="983"/>
        <v/>
      </c>
      <c r="ASO155" s="3" t="str">
        <f t="shared" si="984"/>
        <v/>
      </c>
      <c r="AST155" s="3" t="str">
        <f t="shared" si="985"/>
        <v/>
      </c>
      <c r="ASY155" s="3" t="str">
        <f t="shared" si="986"/>
        <v/>
      </c>
      <c r="ATD155" s="3" t="str">
        <f t="shared" si="987"/>
        <v/>
      </c>
      <c r="ATI155" s="3" t="str">
        <f t="shared" si="988"/>
        <v/>
      </c>
      <c r="ATN155" s="3" t="str">
        <f t="shared" si="989"/>
        <v/>
      </c>
      <c r="ATS155" s="3" t="str">
        <f t="shared" si="990"/>
        <v/>
      </c>
      <c r="ATX155" s="3" t="str">
        <f t="shared" si="991"/>
        <v/>
      </c>
      <c r="ATZ155" s="6">
        <v>29586</v>
      </c>
      <c r="AUA155" s="1">
        <v>1.6771</v>
      </c>
      <c r="AUB155" s="1">
        <v>292800</v>
      </c>
      <c r="AUC155" s="3">
        <f t="shared" si="992"/>
        <v>491054.88</v>
      </c>
      <c r="AUH155" s="3" t="str">
        <f t="shared" si="993"/>
        <v/>
      </c>
      <c r="AUM155" s="3" t="str">
        <f t="shared" si="994"/>
        <v/>
      </c>
      <c r="AUR155" s="3" t="str">
        <f t="shared" si="995"/>
        <v/>
      </c>
      <c r="AUW155" s="3" t="str">
        <f t="shared" si="996"/>
        <v/>
      </c>
      <c r="AVB155" s="3" t="str">
        <f t="shared" si="997"/>
        <v/>
      </c>
      <c r="AVG155" s="3" t="str">
        <f t="shared" si="998"/>
        <v/>
      </c>
      <c r="AVL155" s="3" t="str">
        <f t="shared" si="999"/>
        <v/>
      </c>
      <c r="AVQ155" s="3" t="str">
        <f t="shared" si="1000"/>
        <v/>
      </c>
      <c r="AVV155" s="3" t="str">
        <f t="shared" si="1001"/>
        <v/>
      </c>
      <c r="AWA155" s="3" t="str">
        <f t="shared" si="1002"/>
        <v/>
      </c>
      <c r="AWF155" s="3" t="str">
        <f t="shared" si="1003"/>
        <v/>
      </c>
      <c r="AWK155" s="3" t="str">
        <f t="shared" si="1004"/>
        <v/>
      </c>
      <c r="AWP155" s="3" t="str">
        <f t="shared" si="1005"/>
        <v/>
      </c>
      <c r="AWU155" s="3" t="str">
        <f t="shared" si="1006"/>
        <v/>
      </c>
      <c r="AWZ155" s="3" t="str">
        <f t="shared" si="1007"/>
        <v/>
      </c>
      <c r="AXE155" s="3" t="str">
        <f t="shared" si="1008"/>
        <v/>
      </c>
      <c r="AXJ155" s="3" t="str">
        <f t="shared" si="1009"/>
        <v/>
      </c>
      <c r="AXO155" s="3" t="str">
        <f t="shared" si="1010"/>
        <v/>
      </c>
      <c r="AXT155" s="3" t="str">
        <f t="shared" si="1011"/>
        <v/>
      </c>
      <c r="AXY155" s="3" t="str">
        <f t="shared" si="1012"/>
        <v/>
      </c>
      <c r="AYD155" s="3" t="str">
        <f t="shared" si="1013"/>
        <v/>
      </c>
      <c r="AYI155" s="3" t="str">
        <f t="shared" si="1014"/>
        <v/>
      </c>
      <c r="AYN155" s="3" t="str">
        <f t="shared" si="1015"/>
        <v/>
      </c>
      <c r="AYP155" s="6"/>
      <c r="AYS155" s="3" t="str">
        <f t="shared" si="1016"/>
        <v/>
      </c>
      <c r="AYX155" s="3" t="str">
        <f t="shared" si="1017"/>
        <v/>
      </c>
      <c r="AZC155" s="3" t="str">
        <f t="shared" si="1018"/>
        <v/>
      </c>
      <c r="AZH155" s="3" t="str">
        <f t="shared" si="1019"/>
        <v/>
      </c>
      <c r="AZM155" s="3" t="str">
        <f t="shared" si="1020"/>
        <v/>
      </c>
      <c r="AZR155" s="3" t="str">
        <f t="shared" si="1021"/>
        <v/>
      </c>
      <c r="AZW155" s="3" t="str">
        <f t="shared" si="1022"/>
        <v/>
      </c>
      <c r="BAB155" s="3" t="str">
        <f t="shared" si="1023"/>
        <v/>
      </c>
      <c r="BAG155" s="3" t="str">
        <f t="shared" si="1024"/>
        <v/>
      </c>
      <c r="BAL155" s="3" t="str">
        <f t="shared" si="1025"/>
        <v/>
      </c>
      <c r="BAQ155" s="3" t="str">
        <f t="shared" si="1026"/>
        <v/>
      </c>
      <c r="BAV155" s="3" t="str">
        <f t="shared" si="1027"/>
        <v/>
      </c>
      <c r="BBA155" s="3" t="str">
        <f t="shared" si="1028"/>
        <v/>
      </c>
      <c r="BBF155" s="3" t="str">
        <f t="shared" si="1029"/>
        <v/>
      </c>
      <c r="BBK155" s="3" t="str">
        <f t="shared" si="1030"/>
        <v/>
      </c>
      <c r="BBP155" s="3" t="str">
        <f t="shared" si="1031"/>
        <v/>
      </c>
      <c r="BBU155" s="3" t="str">
        <f t="shared" si="1032"/>
        <v/>
      </c>
      <c r="BBZ155" s="3" t="str">
        <f t="shared" si="1033"/>
        <v/>
      </c>
      <c r="BCE155" s="3" t="str">
        <f t="shared" si="1034"/>
        <v/>
      </c>
      <c r="BCJ155" s="3" t="str">
        <f t="shared" si="1035"/>
        <v/>
      </c>
      <c r="BCO155" s="3" t="str">
        <f t="shared" si="1036"/>
        <v/>
      </c>
      <c r="BCT155" s="3" t="str">
        <f t="shared" si="1037"/>
        <v/>
      </c>
      <c r="BCY155" s="3" t="str">
        <f t="shared" si="1038"/>
        <v/>
      </c>
      <c r="BDD155" s="3" t="str">
        <f t="shared" si="1039"/>
        <v/>
      </c>
      <c r="BDI155" s="3" t="str">
        <f t="shared" si="1040"/>
        <v/>
      </c>
      <c r="BDN155" s="3" t="str">
        <f t="shared" si="1041"/>
        <v/>
      </c>
      <c r="BDS155" s="3" t="str">
        <f t="shared" si="1042"/>
        <v/>
      </c>
      <c r="BDX155" s="3" t="str">
        <f t="shared" si="1043"/>
        <v/>
      </c>
      <c r="BEC155" s="3" t="str">
        <f t="shared" si="1044"/>
        <v/>
      </c>
      <c r="BEH155" s="3" t="str">
        <f t="shared" si="1045"/>
        <v/>
      </c>
      <c r="BEM155" s="3" t="str">
        <f t="shared" si="1046"/>
        <v/>
      </c>
      <c r="BER155" s="3" t="str">
        <f t="shared" si="1047"/>
        <v/>
      </c>
      <c r="BEW155" s="3" t="str">
        <f t="shared" si="1048"/>
        <v/>
      </c>
      <c r="BFB155" s="3" t="str">
        <f t="shared" si="1049"/>
        <v/>
      </c>
      <c r="BFG155" s="3" t="str">
        <f t="shared" si="1050"/>
        <v/>
      </c>
      <c r="BFL155" s="3" t="str">
        <f t="shared" si="1051"/>
        <v/>
      </c>
      <c r="BFQ155" s="3" t="str">
        <f t="shared" si="1052"/>
        <v/>
      </c>
      <c r="BFV155" s="3" t="str">
        <f t="shared" si="1053"/>
        <v/>
      </c>
      <c r="BGA155" s="3" t="str">
        <f t="shared" si="1054"/>
        <v/>
      </c>
      <c r="BGF155" s="3" t="str">
        <f t="shared" si="1055"/>
        <v/>
      </c>
      <c r="BGK155" s="3" t="str">
        <f t="shared" si="1056"/>
        <v/>
      </c>
      <c r="BGM155" s="6"/>
      <c r="BGP155" s="3" t="str">
        <f t="shared" si="1057"/>
        <v/>
      </c>
      <c r="BGR155" s="6"/>
      <c r="BGU155" s="3" t="str">
        <f t="shared" si="1058"/>
        <v/>
      </c>
      <c r="BGZ155" s="3" t="str">
        <f t="shared" si="1059"/>
        <v/>
      </c>
      <c r="BHE155" s="3" t="str">
        <f t="shared" si="1060"/>
        <v/>
      </c>
      <c r="BHJ155" s="3" t="str">
        <f t="shared" si="1061"/>
        <v/>
      </c>
      <c r="BHO155" s="3" t="str">
        <f t="shared" si="1062"/>
        <v/>
      </c>
      <c r="BHQ155" s="6">
        <v>29586</v>
      </c>
      <c r="BHR155" s="1">
        <v>0.71050000000000002</v>
      </c>
      <c r="BHS155" s="1">
        <v>23576000</v>
      </c>
      <c r="BHT155" s="3">
        <f t="shared" si="1063"/>
        <v>16750748</v>
      </c>
      <c r="BHY155" s="3" t="str">
        <f t="shared" si="1064"/>
        <v/>
      </c>
      <c r="BID155" s="3" t="str">
        <f t="shared" si="1065"/>
        <v/>
      </c>
      <c r="BII155" s="3" t="str">
        <f t="shared" si="1066"/>
        <v/>
      </c>
      <c r="BIN155" s="3" t="str">
        <f t="shared" si="1067"/>
        <v/>
      </c>
      <c r="BIP155" s="6">
        <v>29586</v>
      </c>
      <c r="BIQ155" s="1">
        <v>6.6400000000000001E-2</v>
      </c>
      <c r="BIR155" s="1">
        <v>37357200</v>
      </c>
      <c r="BIS155" s="3">
        <f t="shared" si="1068"/>
        <v>2480518.08</v>
      </c>
      <c r="BIX155" s="3" t="str">
        <f t="shared" si="1069"/>
        <v/>
      </c>
      <c r="BJC155" s="3" t="str">
        <f t="shared" si="1070"/>
        <v/>
      </c>
      <c r="BJH155" s="3" t="str">
        <f t="shared" si="1071"/>
        <v/>
      </c>
      <c r="BJM155" s="3" t="str">
        <f t="shared" si="1072"/>
        <v/>
      </c>
      <c r="BJR155" s="3" t="str">
        <f t="shared" si="1073"/>
        <v/>
      </c>
      <c r="BJT155" s="6">
        <v>29586</v>
      </c>
      <c r="BJU155" s="1">
        <v>5.75</v>
      </c>
      <c r="BJV155" s="1">
        <v>25854000</v>
      </c>
      <c r="BJW155" s="3">
        <f t="shared" si="1074"/>
        <v>148660500</v>
      </c>
      <c r="BKB155" s="3" t="str">
        <f t="shared" si="1075"/>
        <v/>
      </c>
      <c r="BKG155" s="3" t="str">
        <f t="shared" si="1076"/>
        <v/>
      </c>
      <c r="BKL155" s="3" t="str">
        <f t="shared" si="1077"/>
        <v/>
      </c>
      <c r="BKQ155" s="3" t="str">
        <f t="shared" si="1078"/>
        <v/>
      </c>
      <c r="BKV155" s="3" t="str">
        <f t="shared" si="1079"/>
        <v/>
      </c>
      <c r="BKX155" s="6">
        <v>29586</v>
      </c>
      <c r="BKY155" s="1">
        <v>1.266</v>
      </c>
      <c r="BKZ155" s="1">
        <v>21370400</v>
      </c>
      <c r="BLA155" s="3">
        <f t="shared" si="1080"/>
        <v>27054926.399999999</v>
      </c>
      <c r="BLC155" s="6"/>
      <c r="BLF155" s="3" t="str">
        <f t="shared" si="1081"/>
        <v/>
      </c>
      <c r="BLK155" s="3" t="str">
        <f t="shared" si="1082"/>
        <v/>
      </c>
      <c r="BLP155" s="3" t="str">
        <f t="shared" si="1083"/>
        <v/>
      </c>
      <c r="BLU155" s="3" t="str">
        <f t="shared" si="1084"/>
        <v/>
      </c>
      <c r="BLZ155" s="3" t="str">
        <f t="shared" si="1085"/>
        <v/>
      </c>
      <c r="BME155" s="3" t="str">
        <f t="shared" si="1086"/>
        <v/>
      </c>
      <c r="BMJ155" s="3" t="str">
        <f t="shared" si="1087"/>
        <v/>
      </c>
      <c r="BMO155" s="3" t="str">
        <f t="shared" si="1088"/>
        <v/>
      </c>
      <c r="BMQ155" s="6"/>
      <c r="BMT155" s="3" t="str">
        <f t="shared" si="1089"/>
        <v/>
      </c>
      <c r="BMY155" s="3" t="str">
        <f t="shared" si="1090"/>
        <v/>
      </c>
      <c r="BND155" s="3" t="str">
        <f t="shared" si="1091"/>
        <v/>
      </c>
      <c r="BNF155" s="6">
        <v>29586</v>
      </c>
      <c r="BNG155" s="1">
        <v>10.25</v>
      </c>
      <c r="BNH155" s="1">
        <v>9585800</v>
      </c>
      <c r="BNI155" s="3">
        <f t="shared" si="1092"/>
        <v>98254450</v>
      </c>
      <c r="BNN155" s="3" t="str">
        <f t="shared" si="1093"/>
        <v/>
      </c>
      <c r="BNS155" s="3" t="str">
        <f t="shared" si="1094"/>
        <v/>
      </c>
      <c r="BNX155" s="3" t="str">
        <f t="shared" si="1095"/>
        <v/>
      </c>
      <c r="BOC155" s="3" t="str">
        <f t="shared" si="1096"/>
        <v/>
      </c>
      <c r="BOH155" s="3" t="str">
        <f t="shared" si="1097"/>
        <v/>
      </c>
      <c r="BOJ155" s="6">
        <v>29586</v>
      </c>
      <c r="BOK155" s="1">
        <v>0.99099999999999999</v>
      </c>
      <c r="BOL155" s="1">
        <v>134780800</v>
      </c>
      <c r="BOM155" s="3">
        <f t="shared" si="1098"/>
        <v>133567772.8</v>
      </c>
      <c r="BOR155" s="3" t="str">
        <f t="shared" si="1099"/>
        <v/>
      </c>
      <c r="BOW155" s="3" t="str">
        <f t="shared" si="1100"/>
        <v/>
      </c>
      <c r="BPB155" s="3" t="str">
        <f t="shared" si="1101"/>
        <v/>
      </c>
      <c r="BPG155" s="3" t="str">
        <f t="shared" si="1102"/>
        <v/>
      </c>
      <c r="BPL155" s="3" t="str">
        <f t="shared" si="1103"/>
        <v/>
      </c>
      <c r="BPQ155" s="3" t="str">
        <f t="shared" si="1104"/>
        <v/>
      </c>
      <c r="BPS155" s="6"/>
      <c r="BPV155" s="3" t="str">
        <f t="shared" si="1105"/>
        <v/>
      </c>
      <c r="BQA155" s="3" t="str">
        <f t="shared" si="1106"/>
        <v/>
      </c>
      <c r="BQF155" s="3" t="str">
        <f t="shared" si="1107"/>
        <v/>
      </c>
      <c r="BQK155" s="3" t="str">
        <f t="shared" si="1108"/>
        <v/>
      </c>
      <c r="BQP155" s="3" t="str">
        <f t="shared" si="1109"/>
        <v/>
      </c>
      <c r="BQU155" s="3" t="str">
        <f t="shared" si="1110"/>
        <v/>
      </c>
      <c r="BQZ155" s="3" t="str">
        <f t="shared" si="1111"/>
        <v/>
      </c>
      <c r="BRE155" s="3" t="str">
        <f t="shared" si="1112"/>
        <v/>
      </c>
      <c r="BRJ155" s="3" t="str">
        <f t="shared" si="1113"/>
        <v/>
      </c>
      <c r="BRL155" s="6"/>
      <c r="BRO155" s="3" t="str">
        <f t="shared" si="1114"/>
        <v/>
      </c>
      <c r="BRT155" s="3" t="str">
        <f t="shared" si="1115"/>
        <v/>
      </c>
      <c r="BRV155" s="6">
        <v>29586</v>
      </c>
      <c r="BRW155" s="1">
        <v>12.4375</v>
      </c>
      <c r="BRX155" s="1">
        <v>77490400</v>
      </c>
      <c r="BRY155" s="3">
        <f t="shared" si="1116"/>
        <v>963786850</v>
      </c>
      <c r="BSD155" s="3" t="str">
        <f t="shared" si="1117"/>
        <v/>
      </c>
      <c r="BSF155" s="6">
        <v>29586</v>
      </c>
      <c r="BSG155" s="1">
        <v>1.2031000000000001</v>
      </c>
      <c r="BSH155" s="1">
        <v>59983200</v>
      </c>
      <c r="BSI155" s="3">
        <f t="shared" si="1118"/>
        <v>72165787.920000002</v>
      </c>
      <c r="BSN155" s="3" t="str">
        <f t="shared" si="1119"/>
        <v/>
      </c>
      <c r="BSS155" s="3" t="str">
        <f t="shared" si="1120"/>
        <v/>
      </c>
      <c r="BSU155" s="6"/>
      <c r="BSX155" s="3" t="str">
        <f t="shared" si="1121"/>
        <v/>
      </c>
    </row>
    <row r="156" spans="5:1020 1025:1870" x14ac:dyDescent="0.2">
      <c r="E156" s="3" t="str">
        <f>IF(C156*D156&gt;0,C156*D156,"")</f>
        <v/>
      </c>
      <c r="J156" s="3" t="str">
        <f>IF(H156*I156&gt;0,H156*I156,"")</f>
        <v/>
      </c>
      <c r="O156" s="3" t="str">
        <f>IF(M156*N156&gt;0,M156*N156,"")</f>
        <v/>
      </c>
      <c r="T156" s="3" t="str">
        <f>IF(R156*S156&gt;0,R156*S156,"")</f>
        <v/>
      </c>
      <c r="Y156" s="3" t="str">
        <f>IF(W156*X156&gt;0,W156*X156,"")</f>
        <v/>
      </c>
      <c r="AD156" s="3" t="str">
        <f>IF(AB156*AC156&gt;0,AB156*AC156,"")</f>
        <v/>
      </c>
      <c r="AI156" s="3" t="str">
        <f>IF(AG156*AH156&gt;0,AG156*AH156,"")</f>
        <v/>
      </c>
      <c r="AN156" s="3" t="str">
        <f>IF(AL156*AM156&gt;0,AL156*AM156,"")</f>
        <v/>
      </c>
      <c r="AS156" s="3" t="str">
        <f>IF(AQ156*AR156&gt;0,AQ156*AR156,"")</f>
        <v/>
      </c>
      <c r="AX156" s="3" t="str">
        <f>IF(AV156*AW156&gt;0,AV156*AW156,"")</f>
        <v/>
      </c>
      <c r="BC156" s="3" t="str">
        <f>IF(BA156*BB156&gt;0,BA156*BB156,"")</f>
        <v/>
      </c>
      <c r="BH156" s="3" t="str">
        <f>IF(BF156*BG156&gt;0,BF156*BG156,"")</f>
        <v/>
      </c>
      <c r="BM156" s="3" t="str">
        <f>IF(BK156*BL156&gt;0,BK156*BL156,"")</f>
        <v/>
      </c>
      <c r="BR156" s="3" t="str">
        <f>IF(BP156*BQ156&gt;0,BP156*BQ156,"")</f>
        <v/>
      </c>
      <c r="BW156" s="3" t="str">
        <f>IF(BU156*BV156&gt;0,BU156*BV156,"")</f>
        <v/>
      </c>
      <c r="CB156" s="3" t="str">
        <f>IF(BZ156*CA156&gt;0,BZ156*CA156,"")</f>
        <v/>
      </c>
      <c r="CG156" s="3" t="str">
        <f>IF(CE156*CF156&gt;0,CE156*CF156,"")</f>
        <v/>
      </c>
      <c r="CL156" s="3" t="str">
        <f>IF(CJ156*CK156&gt;0,CJ156*CK156,"")</f>
        <v/>
      </c>
      <c r="CQ156" s="3" t="str">
        <f>IF(CO156*CP156&gt;0,CO156*CP156,"")</f>
        <v/>
      </c>
      <c r="CV156" s="3" t="str">
        <f>IF(CT156*CU156&gt;0,CT156*CU156,"")</f>
        <v/>
      </c>
      <c r="DA156" s="3" t="str">
        <f>IF(CY156*CZ156&gt;0,CY156*CZ156,"")</f>
        <v/>
      </c>
      <c r="DF156" s="3" t="str">
        <f>IF(DD156*DE156&gt;0,DD156*DE156,"")</f>
        <v/>
      </c>
      <c r="DK156" s="3" t="str">
        <f>IF(DI156*DJ156&gt;0,DI156*DJ156,"")</f>
        <v/>
      </c>
      <c r="DP156" s="3" t="str">
        <f>IF(DN156*DO156&gt;0,DN156*DO156,"")</f>
        <v/>
      </c>
      <c r="DU156" s="3" t="str">
        <f>IF(DS156*DT156&gt;0,DS156*DT156,"")</f>
        <v/>
      </c>
      <c r="DZ156" s="3" t="str">
        <f>IF(DX156*DY156&gt;0,DX156*DY156,"")</f>
        <v/>
      </c>
      <c r="EE156" s="3" t="str">
        <f>IF(EC156*ED156&gt;0,EC156*ED156,"")</f>
        <v/>
      </c>
      <c r="EJ156" s="3" t="str">
        <f>IF(EH156*EI156&gt;0,EH156*EI156,"")</f>
        <v/>
      </c>
      <c r="EO156" s="3" t="str">
        <f>IF(EM156*EN156&gt;0,EM156*EN156,"")</f>
        <v/>
      </c>
      <c r="ET156" s="3" t="str">
        <f>IF(ER156*ES156&gt;0,ER156*ES156,"")</f>
        <v/>
      </c>
      <c r="EY156" s="3" t="str">
        <f>IF(EW156*EX156&gt;0,EW156*EX156,"")</f>
        <v/>
      </c>
      <c r="FD156" s="3" t="str">
        <f>IF(FB156*FC156&gt;0,FB156*FC156,"")</f>
        <v/>
      </c>
      <c r="FI156" s="3" t="str">
        <f>IF(FG156*FH156&gt;0,FG156*FH156,"")</f>
        <v/>
      </c>
      <c r="FN156" s="3" t="str">
        <f>IF(FL156*FM156&gt;0,FL156*FM156,"")</f>
        <v/>
      </c>
      <c r="FS156" s="3" t="str">
        <f>IF(FQ156*FR156&gt;0,FQ156*FR156,"")</f>
        <v/>
      </c>
      <c r="FX156" s="3" t="str">
        <f>IF(FV156*FW156&gt;0,FV156*FW156,"")</f>
        <v/>
      </c>
      <c r="GC156" s="3" t="str">
        <f>IF(GA156*GB156&gt;0,GA156*GB156,"")</f>
        <v/>
      </c>
      <c r="GH156" s="3" t="str">
        <f>IF(GF156*GG156&gt;0,GF156*GG156,"")</f>
        <v/>
      </c>
      <c r="GM156" s="3" t="str">
        <f>IF(GK156*GL156&gt;0,GK156*GL156,"")</f>
        <v/>
      </c>
      <c r="GR156" s="3" t="str">
        <f>IF(GP156*GQ156&gt;0,GP156*GQ156,"")</f>
        <v/>
      </c>
      <c r="GW156" s="3" t="str">
        <f>IF(GU156*GV156&gt;0,GU156*GV156,"")</f>
        <v/>
      </c>
      <c r="HB156" s="3" t="str">
        <f>IF(GZ156*HA156&gt;0,GZ156*HA156,"")</f>
        <v/>
      </c>
      <c r="HG156" s="3" t="str">
        <f>IF(HE156*HF156&gt;0,HE156*HF156,"")</f>
        <v/>
      </c>
      <c r="HL156" s="3" t="str">
        <f>IF(HJ156*HK156&gt;0,HJ156*HK156,"")</f>
        <v/>
      </c>
      <c r="HQ156" s="3" t="str">
        <f>IF(HO156*HP156&gt;0,HO156*HP156,"")</f>
        <v/>
      </c>
      <c r="HV156" s="3" t="str">
        <f>IF(HT156*HU156&gt;0,HT156*HU156,"")</f>
        <v/>
      </c>
      <c r="IA156" s="3" t="str">
        <f>IF(HY156*HZ156&gt;0,HY156*HZ156,"")</f>
        <v/>
      </c>
      <c r="IF156" s="3" t="str">
        <f>IF(ID156*IE156&gt;0,ID156*IE156,"")</f>
        <v/>
      </c>
      <c r="IK156" s="3" t="str">
        <f>IF(II156*IJ156&gt;0,II156*IJ156,"")</f>
        <v/>
      </c>
      <c r="IP156" s="3" t="str">
        <f>IF(IN156*IO156&gt;0,IN156*IO156,"")</f>
        <v/>
      </c>
      <c r="IU156" s="3" t="str">
        <f>IF(IS156*IT156&gt;0,IS156*IT156,"")</f>
        <v/>
      </c>
      <c r="IZ156" s="3" t="str">
        <f>IF(IX156*IY156&gt;0,IX156*IY156,"")</f>
        <v/>
      </c>
      <c r="JE156" s="3" t="str">
        <f>IF(JC156*JD156&gt;0,JC156*JD156,"")</f>
        <v/>
      </c>
      <c r="JJ156" s="3" t="str">
        <f>IF(JH156*JI156&gt;0,JH156*JI156,"")</f>
        <v/>
      </c>
      <c r="JO156" s="3" t="str">
        <f>IF(JM156*JN156&gt;0,JM156*JN156,"")</f>
        <v/>
      </c>
      <c r="JT156" s="3" t="str">
        <f>IF(JR156*JS156&gt;0,JR156*JS156,"")</f>
        <v/>
      </c>
      <c r="JY156" s="3" t="str">
        <f>IF(JW156*JX156&gt;0,JW156*JX156,"")</f>
        <v/>
      </c>
      <c r="KD156" s="3" t="str">
        <f>IF(KB156*KC156&gt;0,KB156*KC156,"")</f>
        <v/>
      </c>
      <c r="KI156" s="3" t="str">
        <f>IF(KG156*KH156&gt;0,KG156*KH156,"")</f>
        <v/>
      </c>
      <c r="KN156" s="3" t="str">
        <f>IF(KL156*KM156&gt;0,KL156*KM156,"")</f>
        <v/>
      </c>
      <c r="KS156" s="3" t="str">
        <f>IF(KQ156*KR156&gt;0,KQ156*KR156,"")</f>
        <v/>
      </c>
      <c r="KX156" s="3" t="str">
        <f>IF(KV156*KW156&gt;0,KV156*KW156,"")</f>
        <v/>
      </c>
      <c r="LC156" s="3" t="str">
        <f>IF(LA156*LB156&gt;0,LA156*LB156,"")</f>
        <v/>
      </c>
      <c r="LH156" s="3" t="str">
        <f>IF(LF156*LG156&gt;0,LF156*LG156,"")</f>
        <v/>
      </c>
      <c r="LM156" s="3" t="str">
        <f>IF(LK156*LL156&gt;0,LK156*LL156,"")</f>
        <v/>
      </c>
      <c r="LR156" s="3" t="str">
        <f>IF(LP156*LQ156&gt;0,LP156*LQ156,"")</f>
        <v/>
      </c>
      <c r="LW156" s="3" t="str">
        <f>IF(LU156*LV156&gt;0,LU156*LV156,"")</f>
        <v/>
      </c>
      <c r="MB156" s="3" t="str">
        <f>IF(LZ156*MA156&gt;0,LZ156*MA156,"")</f>
        <v/>
      </c>
      <c r="MG156" s="3" t="str">
        <f>IF(ME156*MF156&gt;0,ME156*MF156,"")</f>
        <v/>
      </c>
      <c r="ML156" s="3" t="str">
        <f>IF(MJ156*MK156&gt;0,MJ156*MK156,"")</f>
        <v/>
      </c>
      <c r="MQ156" s="3" t="str">
        <f>IF(MO156*MP156&gt;0,MO156*MP156,"")</f>
        <v/>
      </c>
      <c r="MV156" s="3" t="str">
        <f>IF(MT156*MU156&gt;0,MT156*MU156,"")</f>
        <v/>
      </c>
      <c r="NA156" s="3" t="str">
        <f>IF(MY156*MZ156&gt;0,MY156*MZ156,"")</f>
        <v/>
      </c>
      <c r="NF156" s="3" t="str">
        <f>IF(ND156*NE156&gt;0,ND156*NE156,"")</f>
        <v/>
      </c>
      <c r="NK156" s="3" t="str">
        <f>IF(NI156*NJ156&gt;0,NI156*NJ156,"")</f>
        <v/>
      </c>
      <c r="NP156" s="3" t="str">
        <f>IF(NN156*NO156&gt;0,NN156*NO156,"")</f>
        <v/>
      </c>
      <c r="NU156" s="3" t="str">
        <f>IF(NS156*NT156&gt;0,NS156*NT156,"")</f>
        <v/>
      </c>
      <c r="NZ156" s="3" t="str">
        <f>IF(NX156*NY156&gt;0,NX156*NY156,"")</f>
        <v/>
      </c>
      <c r="OE156" s="3" t="str">
        <f>IF(OC156*OD156&gt;0,OC156*OD156,"")</f>
        <v/>
      </c>
      <c r="OJ156" s="3" t="str">
        <f>IF(OH156*OI156&gt;0,OH156*OI156,"")</f>
        <v/>
      </c>
      <c r="OO156" s="3" t="str">
        <f>IF(OM156*ON156&gt;0,OM156*ON156,"")</f>
        <v/>
      </c>
      <c r="OT156" s="3" t="str">
        <f>IF(OR156*OS156&gt;0,OR156*OS156,"")</f>
        <v/>
      </c>
      <c r="OY156" s="3" t="str">
        <f>IF(OW156*OX156&gt;0,OW156*OX156,"")</f>
        <v/>
      </c>
      <c r="PD156" s="3" t="str">
        <f>IF(PB156*PC156&gt;0,PB156*PC156,"")</f>
        <v/>
      </c>
      <c r="PI156" s="3" t="str">
        <f>IF(PG156*PH156&gt;0,PG156*PH156,"")</f>
        <v/>
      </c>
      <c r="PN156" s="3" t="str">
        <f>IF(PL156*PM156&gt;0,PL156*PM156,"")</f>
        <v/>
      </c>
      <c r="PS156" s="3" t="str">
        <f>IF(PQ156*PR156&gt;0,PQ156*PR156,"")</f>
        <v/>
      </c>
      <c r="PX156" s="3" t="str">
        <f>IF(PV156*PW156&gt;0,PV156*PW156,"")</f>
        <v/>
      </c>
      <c r="QC156" s="3" t="str">
        <f>IF(QA156*QB156&gt;0,QA156*QB156,"")</f>
        <v/>
      </c>
      <c r="QH156" s="3" t="str">
        <f>IF(QF156*QG156&gt;0,QF156*QG156,"")</f>
        <v/>
      </c>
      <c r="QM156" s="3" t="str">
        <f>IF(QK156*QL156&gt;0,QK156*QL156,"")</f>
        <v/>
      </c>
      <c r="QR156" s="3" t="str">
        <f>IF(QP156*QQ156&gt;0,QP156*QQ156,"")</f>
        <v/>
      </c>
      <c r="QW156" s="3" t="str">
        <f>IF(QU156*QV156&gt;0,QU156*QV156,"")</f>
        <v/>
      </c>
      <c r="RB156" s="3" t="str">
        <f>IF(QZ156*RA156&gt;0,QZ156*RA156,"")</f>
        <v/>
      </c>
      <c r="RG156" s="3" t="str">
        <f>IF(RE156*RF156&gt;0,RE156*RF156,"")</f>
        <v/>
      </c>
      <c r="RL156" s="3" t="str">
        <f>IF(RJ156*RK156&gt;0,RJ156*RK156,"")</f>
        <v/>
      </c>
      <c r="RQ156" s="3" t="str">
        <f>IF(RO156*RP156&gt;0,RO156*RP156,"")</f>
        <v/>
      </c>
      <c r="RV156" s="3" t="str">
        <f>IF(RT156*RU156&gt;0,RT156*RU156,"")</f>
        <v/>
      </c>
      <c r="SA156" s="3" t="str">
        <f>IF(RY156*RZ156&gt;0,RY156*RZ156,"")</f>
        <v/>
      </c>
      <c r="SF156" s="3" t="str">
        <f>IF(SD156*SE156&gt;0,SD156*SE156,"")</f>
        <v/>
      </c>
      <c r="SK156" s="3" t="str">
        <f>IF(SI156*SJ156&gt;0,SI156*SJ156,"")</f>
        <v/>
      </c>
      <c r="SP156" s="3" t="str">
        <f>IF(SN156*SO156&gt;0,SN156*SO156,"")</f>
        <v/>
      </c>
      <c r="SU156" s="3" t="str">
        <f>IF(SS156*ST156&gt;0,SS156*ST156,"")</f>
        <v/>
      </c>
      <c r="SZ156" s="3" t="str">
        <f>IF(SX156*SY156&gt;0,SX156*SY156,"")</f>
        <v/>
      </c>
      <c r="TE156" s="3" t="str">
        <f>IF(TC156*TD156&gt;0,TC156*TD156,"")</f>
        <v/>
      </c>
      <c r="TJ156" s="3" t="str">
        <f>IF(TH156*TI156&gt;0,TH156*TI156,"")</f>
        <v/>
      </c>
      <c r="TO156" s="3" t="str">
        <f>IF(TM156*TN156&gt;0,TM156*TN156,"")</f>
        <v/>
      </c>
      <c r="TT156" s="3" t="str">
        <f>IF(TR156*TS156&gt;0,TR156*TS156,"")</f>
        <v/>
      </c>
      <c r="TY156" s="3" t="str">
        <f>IF(TW156*TX156&gt;0,TW156*TX156,"")</f>
        <v/>
      </c>
      <c r="UD156" s="3" t="str">
        <f>IF(UB156*UC156&gt;0,UB156*UC156,"")</f>
        <v/>
      </c>
      <c r="UI156" s="3" t="str">
        <f>IF(UG156*UH156&gt;0,UG156*UH156,"")</f>
        <v/>
      </c>
      <c r="UN156" s="3" t="str">
        <f>IF(UL156*UM156&gt;0,UL156*UM156,"")</f>
        <v/>
      </c>
      <c r="US156" s="3" t="str">
        <f>IF(UQ156*UR156&gt;0,UQ156*UR156,"")</f>
        <v/>
      </c>
      <c r="UX156" s="3" t="str">
        <f>IF(UV156*UW156&gt;0,UV156*UW156,"")</f>
        <v/>
      </c>
      <c r="VC156" s="3" t="str">
        <f>IF(VA156*VB156&gt;0,VA156*VB156,"")</f>
        <v/>
      </c>
      <c r="VH156" s="3" t="str">
        <f>IF(VF156*VG156&gt;0,VF156*VG156,"")</f>
        <v/>
      </c>
      <c r="VM156" s="3" t="str">
        <f>IF(VK156*VL156&gt;0,VK156*VL156,"")</f>
        <v/>
      </c>
      <c r="VO156" s="6"/>
      <c r="VR156" s="3" t="str">
        <f>IF(VP156*VQ156&gt;0,VP156*VQ156,"")</f>
        <v/>
      </c>
      <c r="VW156" s="3" t="str">
        <f>IF(VU156*VV156&gt;0,VU156*VV156,"")</f>
        <v/>
      </c>
      <c r="WB156" s="3" t="str">
        <f>IF(VZ156*WA156&gt;0,VZ156*WA156,"")</f>
        <v/>
      </c>
      <c r="WG156" s="3" t="str">
        <f>IF(WE156*WF156&gt;0,WE156*WF156,"")</f>
        <v/>
      </c>
      <c r="WL156" s="3" t="str">
        <f>IF(WJ156*WK156&gt;0,WJ156*WK156,"")</f>
        <v/>
      </c>
      <c r="WQ156" s="3" t="str">
        <f>IF(WO156*WP156&gt;0,WO156*WP156,"")</f>
        <v/>
      </c>
      <c r="WV156" s="3" t="str">
        <f>IF(WT156*WU156&gt;0,WT156*WU156,"")</f>
        <v/>
      </c>
      <c r="XA156" s="3" t="str">
        <f>IF(WY156*WZ156&gt;0,WY156*WZ156,"")</f>
        <v/>
      </c>
      <c r="XF156" s="3" t="str">
        <f>IF(XD156*XE156&gt;0,XD156*XE156,"")</f>
        <v/>
      </c>
      <c r="XK156" s="3" t="str">
        <f>IF(XI156*XJ156&gt;0,XI156*XJ156,"")</f>
        <v/>
      </c>
      <c r="XP156" s="3" t="str">
        <f>IF(XN156*XO156&gt;0,XN156*XO156,"")</f>
        <v/>
      </c>
      <c r="XU156" s="3" t="str">
        <f>IF(XS156*XT156&gt;0,XS156*XT156,"")</f>
        <v/>
      </c>
      <c r="XZ156" s="3" t="str">
        <f>IF(XX156*XY156&gt;0,XX156*XY156,"")</f>
        <v/>
      </c>
      <c r="YE156" s="3" t="str">
        <f>IF(YC156*YD156&gt;0,YC156*YD156,"")</f>
        <v/>
      </c>
      <c r="YJ156" s="3" t="str">
        <f>IF(YH156*YI156&gt;0,YH156*YI156,"")</f>
        <v/>
      </c>
      <c r="YO156" s="3" t="str">
        <f>IF(YM156*YN156&gt;0,YM156*YN156,"")</f>
        <v/>
      </c>
      <c r="YT156" s="3" t="str">
        <f>IF(YR156*YS156&gt;0,YR156*YS156,"")</f>
        <v/>
      </c>
      <c r="YY156" s="3" t="str">
        <f>IF(YW156*YX156&gt;0,YW156*YX156,"")</f>
        <v/>
      </c>
      <c r="ZD156" s="3" t="str">
        <f>IF(ZB156*ZC156&gt;0,ZB156*ZC156,"")</f>
        <v/>
      </c>
      <c r="ZI156" s="3" t="str">
        <f>IF(ZG156*ZH156&gt;0,ZG156*ZH156,"")</f>
        <v/>
      </c>
      <c r="ZN156" s="3" t="str">
        <f>IF(ZL156*ZM156&gt;0,ZL156*ZM156,"")</f>
        <v/>
      </c>
      <c r="ZS156" s="3" t="str">
        <f>IF(ZQ156*ZR156&gt;0,ZQ156*ZR156,"")</f>
        <v/>
      </c>
      <c r="ZX156" s="3" t="str">
        <f>IF(ZV156*ZW156&gt;0,ZV156*ZW156,"")</f>
        <v/>
      </c>
      <c r="AAC156" s="3" t="str">
        <f>IF(AAA156*AAB156&gt;0,AAA156*AAB156,"")</f>
        <v/>
      </c>
      <c r="AAH156" s="3" t="str">
        <f>IF(AAF156*AAG156&gt;0,AAF156*AAG156,"")</f>
        <v/>
      </c>
      <c r="AAM156" s="3" t="str">
        <f>IF(AAK156*AAL156&gt;0,AAK156*AAL156,"")</f>
        <v/>
      </c>
      <c r="AAR156" s="3" t="str">
        <f>IF(AAP156*AAQ156&gt;0,AAP156*AAQ156,"")</f>
        <v/>
      </c>
      <c r="AAW156" s="3" t="str">
        <f>IF(AAU156*AAV156&gt;0,AAU156*AAV156,"")</f>
        <v/>
      </c>
      <c r="ABB156" s="3" t="str">
        <f>IF(AAZ156*ABA156&gt;0,AAZ156*ABA156,"")</f>
        <v/>
      </c>
      <c r="ABG156" s="3" t="str">
        <f>IF(ABE156*ABF156&gt;0,ABE156*ABF156,"")</f>
        <v/>
      </c>
      <c r="ABL156" s="3" t="str">
        <f>IF(ABJ156*ABK156&gt;0,ABJ156*ABK156,"")</f>
        <v/>
      </c>
      <c r="ABQ156" s="3" t="str">
        <f>IF(ABO156*ABP156&gt;0,ABO156*ABP156,"")</f>
        <v/>
      </c>
      <c r="ABV156" s="3" t="str">
        <f>IF(ABT156*ABU156&gt;0,ABT156*ABU156,"")</f>
        <v/>
      </c>
      <c r="ACA156" s="3" t="str">
        <f>IF(ABY156*ABZ156&gt;0,ABY156*ABZ156,"")</f>
        <v/>
      </c>
      <c r="ACF156" s="3" t="str">
        <f>IF(ACD156*ACE156&gt;0,ACD156*ACE156,"")</f>
        <v/>
      </c>
      <c r="ACK156" s="3" t="str">
        <f>IF(ACI156*ACJ156&gt;0,ACI156*ACJ156,"")</f>
        <v/>
      </c>
      <c r="ACP156" s="3" t="str">
        <f>IF(ACN156*ACO156&gt;0,ACN156*ACO156,"")</f>
        <v/>
      </c>
      <c r="ACU156" s="3" t="str">
        <f>IF(ACS156*ACT156&gt;0,ACS156*ACT156,"")</f>
        <v/>
      </c>
      <c r="ACZ156" s="3" t="str">
        <f>IF(ACX156*ACY156&gt;0,ACX156*ACY156,"")</f>
        <v/>
      </c>
      <c r="ADE156" s="3" t="str">
        <f>IF(ADC156*ADD156&gt;0,ADC156*ADD156,"")</f>
        <v/>
      </c>
      <c r="ADJ156" s="3" t="str">
        <f>IF(ADH156*ADI156&gt;0,ADH156*ADI156,"")</f>
        <v/>
      </c>
      <c r="ADO156" s="3" t="str">
        <f>IF(ADM156*ADN156&gt;0,ADM156*ADN156,"")</f>
        <v/>
      </c>
      <c r="ADT156" s="3" t="str">
        <f>IF(ADR156*ADS156&gt;0,ADR156*ADS156,"")</f>
        <v/>
      </c>
      <c r="ADY156" s="3" t="str">
        <f>IF(ADW156*ADX156&gt;0,ADW156*ADX156,"")</f>
        <v/>
      </c>
      <c r="AED156" s="3" t="str">
        <f>IF(AEB156*AEC156&gt;0,AEB156*AEC156,"")</f>
        <v/>
      </c>
      <c r="AEI156" s="3" t="str">
        <f>IF(AEG156*AEH156&gt;0,AEG156*AEH156,"")</f>
        <v/>
      </c>
      <c r="AEN156" s="3" t="str">
        <f>IF(AEL156*AEM156&gt;0,AEL156*AEM156,"")</f>
        <v/>
      </c>
      <c r="AES156" s="3" t="str">
        <f>IF(AEQ156*AER156&gt;0,AEQ156*AER156,"")</f>
        <v/>
      </c>
      <c r="AEX156" s="3" t="str">
        <f>IF(AEV156*AEW156&gt;0,AEV156*AEW156,"")</f>
        <v/>
      </c>
      <c r="AFC156" s="3" t="str">
        <f>IF(AFA156*AFB156&gt;0,AFA156*AFB156,"")</f>
        <v/>
      </c>
      <c r="AFH156" s="3" t="str">
        <f>IF(AFF156*AFG156&gt;0,AFF156*AFG156,"")</f>
        <v/>
      </c>
      <c r="AFM156" s="3" t="str">
        <f>IF(AFK156*AFL156&gt;0,AFK156*AFL156,"")</f>
        <v/>
      </c>
      <c r="AFR156" s="3" t="str">
        <f>IF(AFP156*AFQ156&gt;0,AFP156*AFQ156,"")</f>
        <v/>
      </c>
      <c r="AFW156" s="3" t="str">
        <f>IF(AFU156*AFV156&gt;0,AFU156*AFV156,"")</f>
        <v/>
      </c>
      <c r="AGB156" s="3" t="str">
        <f>IF(AFZ156*AGA156&gt;0,AFZ156*AGA156,"")</f>
        <v/>
      </c>
      <c r="AGG156" s="3" t="str">
        <f>IF(AGE156*AGF156&gt;0,AGE156*AGF156,"")</f>
        <v/>
      </c>
      <c r="AGL156" s="3" t="str">
        <f>IF(AGJ156*AGK156&gt;0,AGJ156*AGK156,"")</f>
        <v/>
      </c>
      <c r="AGQ156" s="3" t="str">
        <f>IF(AGO156*AGP156&gt;0,AGO156*AGP156,"")</f>
        <v/>
      </c>
      <c r="AGV156" s="3" t="str">
        <f>IF(AGT156*AGU156&gt;0,AGT156*AGU156,"")</f>
        <v/>
      </c>
      <c r="AHA156" s="3" t="str">
        <f>IF(AGY156*AGZ156&gt;0,AGY156*AGZ156,"")</f>
        <v/>
      </c>
      <c r="AHF156" s="3" t="str">
        <f>IF(AHD156*AHE156&gt;0,AHD156*AHE156,"")</f>
        <v/>
      </c>
      <c r="AHK156" s="3" t="str">
        <f>IF(AHI156*AHJ156&gt;0,AHI156*AHJ156,"")</f>
        <v/>
      </c>
      <c r="AHP156" s="3" t="str">
        <f>IF(AHN156*AHO156&gt;0,AHN156*AHO156,"")</f>
        <v/>
      </c>
      <c r="AHU156" s="3" t="str">
        <f>IF(AHS156*AHT156&gt;0,AHS156*AHT156,"")</f>
        <v/>
      </c>
      <c r="AHZ156" s="3" t="str">
        <f>IF(AHX156*AHY156&gt;0,AHX156*AHY156,"")</f>
        <v/>
      </c>
      <c r="AIE156" s="3" t="str">
        <f>IF(AIC156*AID156&gt;0,AIC156*AID156,"")</f>
        <v/>
      </c>
      <c r="AIJ156" s="3" t="str">
        <f>IF(AIH156*AII156&gt;0,AIH156*AII156,"")</f>
        <v/>
      </c>
      <c r="AIO156" s="3" t="str">
        <f>IF(AIM156*AIN156&gt;0,AIM156*AIN156,"")</f>
        <v/>
      </c>
      <c r="AIT156" s="3" t="str">
        <f>IF(AIR156*AIS156&gt;0,AIR156*AIS156,"")</f>
        <v/>
      </c>
      <c r="AIY156" s="3" t="str">
        <f>IF(AIW156*AIX156&gt;0,AIW156*AIX156,"")</f>
        <v/>
      </c>
      <c r="AJD156" s="3" t="str">
        <f>IF(AJB156*AJC156&gt;0,AJB156*AJC156,"")</f>
        <v/>
      </c>
      <c r="AJI156" s="3" t="str">
        <f>IF(AJG156*AJH156&gt;0,AJG156*AJH156,"")</f>
        <v/>
      </c>
      <c r="AJN156" s="3" t="str">
        <f>IF(AJL156*AJM156&gt;0,AJL156*AJM156,"")</f>
        <v/>
      </c>
      <c r="AJS156" s="3" t="str">
        <f>IF(AJQ156*AJR156&gt;0,AJQ156*AJR156,"")</f>
        <v/>
      </c>
      <c r="AJX156" s="3" t="str">
        <f>IF(AJV156*AJW156&gt;0,AJV156*AJW156,"")</f>
        <v/>
      </c>
      <c r="AKC156" s="3" t="str">
        <f>IF(AKA156*AKB156&gt;0,AKA156*AKB156,"")</f>
        <v/>
      </c>
      <c r="AKH156" s="3" t="str">
        <f>IF(AKF156*AKG156&gt;0,AKF156*AKG156,"")</f>
        <v/>
      </c>
      <c r="AKM156" s="3" t="str">
        <f>IF(AKK156*AKL156&gt;0,AKK156*AKL156,"")</f>
        <v/>
      </c>
      <c r="AKR156" s="3" t="str">
        <f>IF(AKP156*AKQ156&gt;0,AKP156*AKQ156,"")</f>
        <v/>
      </c>
      <c r="AKW156" s="3" t="str">
        <f>IF(AKU156*AKV156&gt;0,AKU156*AKV156,"")</f>
        <v/>
      </c>
      <c r="ALB156" s="3" t="str">
        <f>IF(AKZ156*ALA156&gt;0,AKZ156*ALA156,"")</f>
        <v/>
      </c>
      <c r="ALG156" s="3" t="str">
        <f>IF(ALE156*ALF156&gt;0,ALE156*ALF156,"")</f>
        <v/>
      </c>
      <c r="ALL156" s="3" t="str">
        <f>IF(ALJ156*ALK156&gt;0,ALJ156*ALK156,"")</f>
        <v/>
      </c>
      <c r="ALQ156" s="3" t="str">
        <f>IF(ALO156*ALP156&gt;0,ALO156*ALP156,"")</f>
        <v/>
      </c>
      <c r="ALV156" s="3" t="str">
        <f>IF(ALT156*ALU156&gt;0,ALT156*ALU156,"")</f>
        <v/>
      </c>
      <c r="AMA156" s="3" t="str">
        <f>IF(ALY156*ALZ156&gt;0,ALY156*ALZ156,"")</f>
        <v/>
      </c>
      <c r="AMF156" s="3" t="str">
        <f>IF(AMD156*AME156&gt;0,AMD156*AME156,"")</f>
        <v/>
      </c>
      <c r="AMK156" s="3" t="str">
        <f>IF(AMI156*AMJ156&gt;0,AMI156*AMJ156,"")</f>
        <v/>
      </c>
      <c r="AMP156" s="3" t="str">
        <f>IF(AMN156*AMO156&gt;0,AMN156*AMO156,"")</f>
        <v/>
      </c>
      <c r="AMU156" s="3" t="str">
        <f>IF(AMS156*AMT156&gt;0,AMS156*AMT156,"")</f>
        <v/>
      </c>
      <c r="AMZ156" s="3" t="str">
        <f>IF(AMX156*AMY156&gt;0,AMX156*AMY156,"")</f>
        <v/>
      </c>
      <c r="ANE156" s="3" t="str">
        <f>IF(ANC156*AND156&gt;0,ANC156*AND156,"")</f>
        <v/>
      </c>
      <c r="ANJ156" s="3" t="str">
        <f>IF(ANH156*ANI156&gt;0,ANH156*ANI156,"")</f>
        <v/>
      </c>
      <c r="ANO156" s="3" t="str">
        <f>IF(ANM156*ANN156&gt;0,ANM156*ANN156,"")</f>
        <v/>
      </c>
      <c r="ANT156" s="3" t="str">
        <f>IF(ANR156*ANS156&gt;0,ANR156*ANS156,"")</f>
        <v/>
      </c>
      <c r="ANY156" s="3" t="str">
        <f>IF(ANW156*ANX156&gt;0,ANW156*ANX156,"")</f>
        <v/>
      </c>
      <c r="AOD156" s="3" t="str">
        <f>IF(AOB156*AOC156&gt;0,AOB156*AOC156,"")</f>
        <v/>
      </c>
      <c r="AOI156" s="3" t="str">
        <f>IF(AOG156*AOH156&gt;0,AOG156*AOH156,"")</f>
        <v/>
      </c>
      <c r="AON156" s="3" t="str">
        <f>IF(AOL156*AOM156&gt;0,AOL156*AOM156,"")</f>
        <v/>
      </c>
      <c r="AOS156" s="3" t="str">
        <f>IF(AOQ156*AOR156&gt;0,AOQ156*AOR156,"")</f>
        <v/>
      </c>
      <c r="AOX156" s="3" t="str">
        <f>IF(AOV156*AOW156&gt;0,AOV156*AOW156,"")</f>
        <v/>
      </c>
      <c r="APC156" s="3" t="str">
        <f>IF(APA156*APB156&gt;0,APA156*APB156,"")</f>
        <v/>
      </c>
      <c r="APH156" s="3" t="str">
        <f>IF(APF156*APG156&gt;0,APF156*APG156,"")</f>
        <v/>
      </c>
      <c r="APM156" s="3" t="str">
        <f>IF(APK156*APL156&gt;0,APK156*APL156,"")</f>
        <v/>
      </c>
      <c r="APR156" s="3" t="str">
        <f>IF(APP156*APQ156&gt;0,APP156*APQ156,"")</f>
        <v/>
      </c>
      <c r="APW156" s="3" t="str">
        <f>IF(APU156*APV156&gt;0,APU156*APV156,"")</f>
        <v/>
      </c>
      <c r="AQB156" s="3" t="str">
        <f>IF(APZ156*AQA156&gt;0,APZ156*AQA156,"")</f>
        <v/>
      </c>
      <c r="AQG156" s="3" t="str">
        <f>IF(AQE156*AQF156&gt;0,AQE156*AQF156,"")</f>
        <v/>
      </c>
      <c r="AQL156" s="3" t="str">
        <f>IF(AQJ156*AQK156&gt;0,AQJ156*AQK156,"")</f>
        <v/>
      </c>
      <c r="AQQ156" s="3" t="str">
        <f>IF(AQO156*AQP156&gt;0,AQO156*AQP156,"")</f>
        <v/>
      </c>
      <c r="AQV156" s="3" t="str">
        <f>IF(AQT156*AQU156&gt;0,AQT156*AQU156,"")</f>
        <v/>
      </c>
      <c r="ARA156" s="3" t="str">
        <f>IF(AQY156*AQZ156&gt;0,AQY156*AQZ156,"")</f>
        <v/>
      </c>
      <c r="ARF156" s="3" t="str">
        <f>IF(ARD156*ARE156&gt;0,ARD156*ARE156,"")</f>
        <v/>
      </c>
      <c r="ARK156" s="3" t="str">
        <f>IF(ARI156*ARJ156&gt;0,ARI156*ARJ156,"")</f>
        <v/>
      </c>
      <c r="ARP156" s="3" t="str">
        <f>IF(ARN156*ARO156&gt;0,ARN156*ARO156,"")</f>
        <v/>
      </c>
      <c r="ARU156" s="3" t="str">
        <f>IF(ARS156*ART156&gt;0,ARS156*ART156,"")</f>
        <v/>
      </c>
      <c r="ARZ156" s="3" t="str">
        <f>IF(ARX156*ARY156&gt;0,ARX156*ARY156,"")</f>
        <v/>
      </c>
      <c r="ASE156" s="3" t="str">
        <f>IF(ASC156*ASD156&gt;0,ASC156*ASD156,"")</f>
        <v/>
      </c>
      <c r="ASJ156" s="3" t="str">
        <f>IF(ASH156*ASI156&gt;0,ASH156*ASI156,"")</f>
        <v/>
      </c>
      <c r="ASO156" s="3" t="str">
        <f>IF(ASM156*ASN156&gt;0,ASM156*ASN156,"")</f>
        <v/>
      </c>
      <c r="AST156" s="3" t="str">
        <f>IF(ASR156*ASS156&gt;0,ASR156*ASS156,"")</f>
        <v/>
      </c>
      <c r="ASY156" s="3" t="str">
        <f>IF(ASW156*ASX156&gt;0,ASW156*ASX156,"")</f>
        <v/>
      </c>
      <c r="ATD156" s="3" t="str">
        <f>IF(ATB156*ATC156&gt;0,ATB156*ATC156,"")</f>
        <v/>
      </c>
      <c r="ATI156" s="3" t="str">
        <f>IF(ATG156*ATH156&gt;0,ATG156*ATH156,"")</f>
        <v/>
      </c>
      <c r="ATN156" s="3" t="str">
        <f>IF(ATL156*ATM156&gt;0,ATL156*ATM156,"")</f>
        <v/>
      </c>
      <c r="ATS156" s="3" t="str">
        <f>IF(ATQ156*ATR156&gt;0,ATQ156*ATR156,"")</f>
        <v/>
      </c>
      <c r="ATX156" s="3" t="str">
        <f>IF(ATV156*ATW156&gt;0,ATV156*ATW156,"")</f>
        <v/>
      </c>
      <c r="ATZ156" s="6">
        <v>29494</v>
      </c>
      <c r="AUA156" s="1">
        <v>1.875</v>
      </c>
      <c r="AUB156" s="1">
        <v>238800</v>
      </c>
      <c r="AUC156" s="3">
        <f>IF(AUA156*AUB156&gt;0,AUA156*AUB156,"")</f>
        <v>447750</v>
      </c>
      <c r="AUH156" s="3" t="str">
        <f>IF(AUF156*AUG156&gt;0,AUF156*AUG156,"")</f>
        <v/>
      </c>
      <c r="AUM156" s="3" t="str">
        <f>IF(AUK156*AUL156&gt;0,AUK156*AUL156,"")</f>
        <v/>
      </c>
      <c r="AUR156" s="3" t="str">
        <f>IF(AUP156*AUQ156&gt;0,AUP156*AUQ156,"")</f>
        <v/>
      </c>
      <c r="AUW156" s="3" t="str">
        <f>IF(AUU156*AUV156&gt;0,AUU156*AUV156,"")</f>
        <v/>
      </c>
      <c r="AVB156" s="3" t="str">
        <f>IF(AUZ156*AVA156&gt;0,AUZ156*AVA156,"")</f>
        <v/>
      </c>
      <c r="AVG156" s="3" t="str">
        <f>IF(AVE156*AVF156&gt;0,AVE156*AVF156,"")</f>
        <v/>
      </c>
      <c r="AVL156" s="3" t="str">
        <f>IF(AVJ156*AVK156&gt;0,AVJ156*AVK156,"")</f>
        <v/>
      </c>
      <c r="AVQ156" s="3" t="str">
        <f>IF(AVO156*AVP156&gt;0,AVO156*AVP156,"")</f>
        <v/>
      </c>
      <c r="AVV156" s="3" t="str">
        <f>IF(AVT156*AVU156&gt;0,AVT156*AVU156,"")</f>
        <v/>
      </c>
      <c r="AWA156" s="3" t="str">
        <f>IF(AVY156*AVZ156&gt;0,AVY156*AVZ156,"")</f>
        <v/>
      </c>
      <c r="AWF156" s="3" t="str">
        <f>IF(AWD156*AWE156&gt;0,AWD156*AWE156,"")</f>
        <v/>
      </c>
      <c r="AWK156" s="3" t="str">
        <f>IF(AWI156*AWJ156&gt;0,AWI156*AWJ156,"")</f>
        <v/>
      </c>
      <c r="AWP156" s="3" t="str">
        <f>IF(AWN156*AWO156&gt;0,AWN156*AWO156,"")</f>
        <v/>
      </c>
      <c r="AWU156" s="3" t="str">
        <f>IF(AWS156*AWT156&gt;0,AWS156*AWT156,"")</f>
        <v/>
      </c>
      <c r="AWZ156" s="3" t="str">
        <f>IF(AWX156*AWY156&gt;0,AWX156*AWY156,"")</f>
        <v/>
      </c>
      <c r="AXE156" s="3" t="str">
        <f>IF(AXC156*AXD156&gt;0,AXC156*AXD156,"")</f>
        <v/>
      </c>
      <c r="AXJ156" s="3" t="str">
        <f>IF(AXH156*AXI156&gt;0,AXH156*AXI156,"")</f>
        <v/>
      </c>
      <c r="AXO156" s="3" t="str">
        <f>IF(AXM156*AXN156&gt;0,AXM156*AXN156,"")</f>
        <v/>
      </c>
      <c r="AXT156" s="3" t="str">
        <f>IF(AXR156*AXS156&gt;0,AXR156*AXS156,"")</f>
        <v/>
      </c>
      <c r="AXY156" s="3" t="str">
        <f>IF(AXW156*AXX156&gt;0,AXW156*AXX156,"")</f>
        <v/>
      </c>
      <c r="AYD156" s="3" t="str">
        <f>IF(AYB156*AYC156&gt;0,AYB156*AYC156,"")</f>
        <v/>
      </c>
      <c r="AYI156" s="3" t="str">
        <f>IF(AYG156*AYH156&gt;0,AYG156*AYH156,"")</f>
        <v/>
      </c>
      <c r="AYN156" s="3" t="str">
        <f>IF(AYL156*AYM156&gt;0,AYL156*AYM156,"")</f>
        <v/>
      </c>
      <c r="AYP156" s="6"/>
      <c r="AYS156" s="3" t="str">
        <f>IF(AYQ156*AYR156&gt;0,AYQ156*AYR156,"")</f>
        <v/>
      </c>
      <c r="AYX156" s="3" t="str">
        <f>IF(AYV156*AYW156&gt;0,AYV156*AYW156,"")</f>
        <v/>
      </c>
      <c r="AZC156" s="3" t="str">
        <f>IF(AZA156*AZB156&gt;0,AZA156*AZB156,"")</f>
        <v/>
      </c>
      <c r="AZH156" s="3" t="str">
        <f>IF(AZF156*AZG156&gt;0,AZF156*AZG156,"")</f>
        <v/>
      </c>
      <c r="AZM156" s="3" t="str">
        <f>IF(AZK156*AZL156&gt;0,AZK156*AZL156,"")</f>
        <v/>
      </c>
      <c r="AZR156" s="3" t="str">
        <f>IF(AZP156*AZQ156&gt;0,AZP156*AZQ156,"")</f>
        <v/>
      </c>
      <c r="AZW156" s="3" t="str">
        <f>IF(AZU156*AZV156&gt;0,AZU156*AZV156,"")</f>
        <v/>
      </c>
      <c r="BAB156" s="3" t="str">
        <f>IF(AZZ156*BAA156&gt;0,AZZ156*BAA156,"")</f>
        <v/>
      </c>
      <c r="BAG156" s="3" t="str">
        <f>IF(BAE156*BAF156&gt;0,BAE156*BAF156,"")</f>
        <v/>
      </c>
      <c r="BAL156" s="3" t="str">
        <f>IF(BAJ156*BAK156&gt;0,BAJ156*BAK156,"")</f>
        <v/>
      </c>
      <c r="BAQ156" s="3" t="str">
        <f>IF(BAO156*BAP156&gt;0,BAO156*BAP156,"")</f>
        <v/>
      </c>
      <c r="BAV156" s="3" t="str">
        <f>IF(BAT156*BAU156&gt;0,BAT156*BAU156,"")</f>
        <v/>
      </c>
      <c r="BBA156" s="3" t="str">
        <f>IF(BAY156*BAZ156&gt;0,BAY156*BAZ156,"")</f>
        <v/>
      </c>
      <c r="BBF156" s="3" t="str">
        <f>IF(BBD156*BBE156&gt;0,BBD156*BBE156,"")</f>
        <v/>
      </c>
      <c r="BBK156" s="3" t="str">
        <f>IF(BBI156*BBJ156&gt;0,BBI156*BBJ156,"")</f>
        <v/>
      </c>
      <c r="BBP156" s="3" t="str">
        <f>IF(BBN156*BBO156&gt;0,BBN156*BBO156,"")</f>
        <v/>
      </c>
      <c r="BBU156" s="3" t="str">
        <f>IF(BBS156*BBT156&gt;0,BBS156*BBT156,"")</f>
        <v/>
      </c>
      <c r="BBZ156" s="3" t="str">
        <f>IF(BBX156*BBY156&gt;0,BBX156*BBY156,"")</f>
        <v/>
      </c>
      <c r="BCE156" s="3" t="str">
        <f>IF(BCC156*BCD156&gt;0,BCC156*BCD156,"")</f>
        <v/>
      </c>
      <c r="BCJ156" s="3" t="str">
        <f>IF(BCH156*BCI156&gt;0,BCH156*BCI156,"")</f>
        <v/>
      </c>
      <c r="BCO156" s="3" t="str">
        <f>IF(BCM156*BCN156&gt;0,BCM156*BCN156,"")</f>
        <v/>
      </c>
      <c r="BCT156" s="3" t="str">
        <f>IF(BCR156*BCS156&gt;0,BCR156*BCS156,"")</f>
        <v/>
      </c>
      <c r="BCY156" s="3" t="str">
        <f>IF(BCW156*BCX156&gt;0,BCW156*BCX156,"")</f>
        <v/>
      </c>
      <c r="BDD156" s="3" t="str">
        <f>IF(BDB156*BDC156&gt;0,BDB156*BDC156,"")</f>
        <v/>
      </c>
      <c r="BDI156" s="3" t="str">
        <f>IF(BDG156*BDH156&gt;0,BDG156*BDH156,"")</f>
        <v/>
      </c>
      <c r="BDN156" s="3" t="str">
        <f>IF(BDL156*BDM156&gt;0,BDL156*BDM156,"")</f>
        <v/>
      </c>
      <c r="BDS156" s="3" t="str">
        <f>IF(BDQ156*BDR156&gt;0,BDQ156*BDR156,"")</f>
        <v/>
      </c>
      <c r="BDX156" s="3" t="str">
        <f>IF(BDV156*BDW156&gt;0,BDV156*BDW156,"")</f>
        <v/>
      </c>
      <c r="BEC156" s="3" t="str">
        <f>IF(BEA156*BEB156&gt;0,BEA156*BEB156,"")</f>
        <v/>
      </c>
      <c r="BEH156" s="3" t="str">
        <f>IF(BEF156*BEG156&gt;0,BEF156*BEG156,"")</f>
        <v/>
      </c>
      <c r="BEM156" s="3" t="str">
        <f>IF(BEK156*BEL156&gt;0,BEK156*BEL156,"")</f>
        <v/>
      </c>
      <c r="BER156" s="3" t="str">
        <f>IF(BEP156*BEQ156&gt;0,BEP156*BEQ156,"")</f>
        <v/>
      </c>
      <c r="BEW156" s="3" t="str">
        <f>IF(BEU156*BEV156&gt;0,BEU156*BEV156,"")</f>
        <v/>
      </c>
      <c r="BFB156" s="3" t="str">
        <f>IF(BEZ156*BFA156&gt;0,BEZ156*BFA156,"")</f>
        <v/>
      </c>
      <c r="BFG156" s="3" t="str">
        <f>IF(BFE156*BFF156&gt;0,BFE156*BFF156,"")</f>
        <v/>
      </c>
      <c r="BFL156" s="3" t="str">
        <f>IF(BFJ156*BFK156&gt;0,BFJ156*BFK156,"")</f>
        <v/>
      </c>
      <c r="BFQ156" s="3" t="str">
        <f>IF(BFO156*BFP156&gt;0,BFO156*BFP156,"")</f>
        <v/>
      </c>
      <c r="BFV156" s="3" t="str">
        <f>IF(BFT156*BFU156&gt;0,BFT156*BFU156,"")</f>
        <v/>
      </c>
      <c r="BGA156" s="3" t="str">
        <f>IF(BFY156*BFZ156&gt;0,BFY156*BFZ156,"")</f>
        <v/>
      </c>
      <c r="BGF156" s="3" t="str">
        <f>IF(BGD156*BGE156&gt;0,BGD156*BGE156,"")</f>
        <v/>
      </c>
      <c r="BGK156" s="3" t="str">
        <f>IF(BGI156*BGJ156&gt;0,BGI156*BGJ156,"")</f>
        <v/>
      </c>
      <c r="BGM156" s="6"/>
      <c r="BGP156" s="3" t="str">
        <f>IF(BGN156*BGO156&gt;0,BGN156*BGO156,"")</f>
        <v/>
      </c>
      <c r="BGR156" s="6"/>
      <c r="BGU156" s="3" t="str">
        <f>IF(BGS156*BGT156&gt;0,BGS156*BGT156,"")</f>
        <v/>
      </c>
      <c r="BGZ156" s="3" t="str">
        <f>IF(BGX156*BGY156&gt;0,BGX156*BGY156,"")</f>
        <v/>
      </c>
      <c r="BHE156" s="3" t="str">
        <f>IF(BHC156*BHD156&gt;0,BHC156*BHD156,"")</f>
        <v/>
      </c>
      <c r="BHJ156" s="3" t="str">
        <f>IF(BHH156*BHI156&gt;0,BHH156*BHI156,"")</f>
        <v/>
      </c>
      <c r="BHO156" s="3" t="str">
        <f>IF(BHM156*BHN156&gt;0,BHM156*BHN156,"")</f>
        <v/>
      </c>
      <c r="BHQ156" s="6">
        <v>29494</v>
      </c>
      <c r="BHR156" s="1">
        <v>0.7389</v>
      </c>
      <c r="BHS156" s="1">
        <v>28491200</v>
      </c>
      <c r="BHT156" s="3">
        <f>IF(BHR156*BHS156&gt;0,BHR156*BHS156,"")</f>
        <v>21052147.68</v>
      </c>
      <c r="BHY156" s="3" t="str">
        <f>IF(BHW156*BHX156&gt;0,BHW156*BHX156,"")</f>
        <v/>
      </c>
      <c r="BID156" s="3" t="str">
        <f>IF(BIB156*BIC156&gt;0,BIB156*BIC156,"")</f>
        <v/>
      </c>
      <c r="BII156" s="3" t="str">
        <f>IF(BIG156*BIH156&gt;0,BIG156*BIH156,"")</f>
        <v/>
      </c>
      <c r="BIN156" s="3" t="str">
        <f>IF(BIL156*BIM156&gt;0,BIL156*BIM156,"")</f>
        <v/>
      </c>
      <c r="BIP156" s="6">
        <v>29494</v>
      </c>
      <c r="BIQ156" s="1">
        <v>6.0999999999999999E-2</v>
      </c>
      <c r="BIR156" s="1">
        <v>51532200</v>
      </c>
      <c r="BIS156" s="3">
        <f>IF(BIQ156*BIR156&gt;0,BIQ156*BIR156,"")</f>
        <v>3143464.1999999997</v>
      </c>
      <c r="BIX156" s="3" t="str">
        <f>IF(BIV156*BIW156&gt;0,BIV156*BIW156,"")</f>
        <v/>
      </c>
      <c r="BJC156" s="3" t="str">
        <f>IF(BJA156*BJB156&gt;0,BJA156*BJB156,"")</f>
        <v/>
      </c>
      <c r="BJH156" s="3" t="str">
        <f>IF(BJF156*BJG156&gt;0,BJF156*BJG156,"")</f>
        <v/>
      </c>
      <c r="BJM156" s="3" t="str">
        <f>IF(BJK156*BJL156&gt;0,BJK156*BJL156,"")</f>
        <v/>
      </c>
      <c r="BJR156" s="3" t="str">
        <f>IF(BJP156*BJQ156&gt;0,BJP156*BJQ156,"")</f>
        <v/>
      </c>
      <c r="BJT156" s="6">
        <v>29494</v>
      </c>
      <c r="BJU156" s="1">
        <v>5.1771000000000003</v>
      </c>
      <c r="BJV156" s="1">
        <v>22172400</v>
      </c>
      <c r="BJW156" s="3">
        <f>IF(BJU156*BJV156&gt;0,BJU156*BJV156,"")</f>
        <v>114788732.04000001</v>
      </c>
      <c r="BKB156" s="3" t="str">
        <f>IF(BJZ156*BKA156&gt;0,BJZ156*BKA156,"")</f>
        <v/>
      </c>
      <c r="BKG156" s="3" t="str">
        <f>IF(BKE156*BKF156&gt;0,BKE156*BKF156,"")</f>
        <v/>
      </c>
      <c r="BKL156" s="3" t="str">
        <f>IF(BKJ156*BKK156&gt;0,BKJ156*BKK156,"")</f>
        <v/>
      </c>
      <c r="BKQ156" s="3" t="str">
        <f>IF(BKO156*BKP156&gt;0,BKO156*BKP156,"")</f>
        <v/>
      </c>
      <c r="BKV156" s="3" t="str">
        <f>IF(BKT156*BKU156&gt;0,BKT156*BKU156,"")</f>
        <v/>
      </c>
      <c r="BKX156" s="6">
        <v>29494</v>
      </c>
      <c r="BKY156" s="1">
        <v>1.3129999999999999</v>
      </c>
      <c r="BKZ156" s="1">
        <v>30166400</v>
      </c>
      <c r="BLA156" s="3">
        <f>IF(BKY156*BKZ156&gt;0,BKY156*BKZ156,"")</f>
        <v>39608483.199999996</v>
      </c>
      <c r="BLF156" s="3" t="str">
        <f>IF(BLD156*BLE156&gt;0,BLD156*BLE156,"")</f>
        <v/>
      </c>
      <c r="BLK156" s="3" t="str">
        <f>IF(BLI156*BLJ156&gt;0,BLI156*BLJ156,"")</f>
        <v/>
      </c>
      <c r="BLP156" s="3" t="str">
        <f>IF(BLN156*BLO156&gt;0,BLN156*BLO156,"")</f>
        <v/>
      </c>
      <c r="BLU156" s="3" t="str">
        <f>IF(BLS156*BLT156&gt;0,BLS156*BLT156,"")</f>
        <v/>
      </c>
      <c r="BLZ156" s="3" t="str">
        <f>IF(BLX156*BLY156&gt;0,BLX156*BLY156,"")</f>
        <v/>
      </c>
      <c r="BME156" s="3" t="str">
        <f>IF(BMC156*BMD156&gt;0,BMC156*BMD156,"")</f>
        <v/>
      </c>
      <c r="BMJ156" s="3" t="str">
        <f>IF(BMH156*BMI156&gt;0,BMH156*BMI156,"")</f>
        <v/>
      </c>
      <c r="BMO156" s="3" t="str">
        <f>IF(BMM156*BMN156&gt;0,BMM156*BMN156,"")</f>
        <v/>
      </c>
      <c r="BMQ156" s="6"/>
      <c r="BMT156" s="3" t="str">
        <f>IF(BMR156*BMS156&gt;0,BMR156*BMS156,"")</f>
        <v/>
      </c>
      <c r="BMY156" s="3" t="str">
        <f>IF(BMW156*BMX156&gt;0,BMW156*BMX156,"")</f>
        <v/>
      </c>
      <c r="BND156" s="3" t="str">
        <f>IF(BNB156*BNC156&gt;0,BNB156*BNC156,"")</f>
        <v/>
      </c>
      <c r="BNF156" s="6">
        <v>29494</v>
      </c>
      <c r="BNG156" s="1">
        <v>10.75</v>
      </c>
      <c r="BNH156" s="1">
        <v>7383800</v>
      </c>
      <c r="BNI156" s="3">
        <f>IF(BNG156*BNH156&gt;0,BNG156*BNH156,"")</f>
        <v>79375850</v>
      </c>
      <c r="BNN156" s="3" t="str">
        <f>IF(BNL156*BNM156&gt;0,BNL156*BNM156,"")</f>
        <v/>
      </c>
      <c r="BNS156" s="3" t="str">
        <f>IF(BNQ156*BNR156&gt;0,BNQ156*BNR156,"")</f>
        <v/>
      </c>
      <c r="BNX156" s="3" t="str">
        <f>IF(BNV156*BNW156&gt;0,BNV156*BNW156,"")</f>
        <v/>
      </c>
      <c r="BOC156" s="3" t="str">
        <f>IF(BOA156*BOB156&gt;0,BOA156*BOB156,"")</f>
        <v/>
      </c>
      <c r="BOH156" s="3" t="str">
        <f>IF(BOF156*BOG156&gt;0,BOF156*BOG156,"")</f>
        <v/>
      </c>
      <c r="BOJ156" s="6">
        <v>29494</v>
      </c>
      <c r="BOK156" s="1">
        <v>0.82899999999999996</v>
      </c>
      <c r="BOL156" s="1">
        <v>135635200</v>
      </c>
      <c r="BOM156" s="3">
        <f>IF(BOK156*BOL156&gt;0,BOK156*BOL156,"")</f>
        <v>112441580.8</v>
      </c>
      <c r="BOR156" s="3" t="str">
        <f>IF(BOP156*BOQ156&gt;0,BOP156*BOQ156,"")</f>
        <v/>
      </c>
      <c r="BOW156" s="3" t="str">
        <f>IF(BOU156*BOV156&gt;0,BOU156*BOV156,"")</f>
        <v/>
      </c>
      <c r="BPB156" s="3" t="str">
        <f>IF(BOZ156*BPA156&gt;0,BOZ156*BPA156,"")</f>
        <v/>
      </c>
      <c r="BPG156" s="3" t="str">
        <f>IF(BPE156*BPF156&gt;0,BPE156*BPF156,"")</f>
        <v/>
      </c>
      <c r="BPL156" s="3" t="str">
        <f>IF(BPJ156*BPK156&gt;0,BPJ156*BPK156,"")</f>
        <v/>
      </c>
      <c r="BPQ156" s="3" t="str">
        <f>IF(BPO156*BPP156&gt;0,BPO156*BPP156,"")</f>
        <v/>
      </c>
      <c r="BPS156" s="6"/>
      <c r="BPV156" s="3" t="str">
        <f>IF(BPT156*BPU156&gt;0,BPT156*BPU156,"")</f>
        <v/>
      </c>
      <c r="BQA156" s="3" t="str">
        <f>IF(BPY156*BPZ156&gt;0,BPY156*BPZ156,"")</f>
        <v/>
      </c>
      <c r="BQF156" s="3" t="str">
        <f>IF(BQD156*BQE156&gt;0,BQD156*BQE156,"")</f>
        <v/>
      </c>
      <c r="BQK156" s="3" t="str">
        <f>IF(BQI156*BQJ156&gt;0,BQI156*BQJ156,"")</f>
        <v/>
      </c>
      <c r="BQP156" s="3" t="str">
        <f>IF(BQN156*BQO156&gt;0,BQN156*BQO156,"")</f>
        <v/>
      </c>
      <c r="BQU156" s="3" t="str">
        <f>IF(BQS156*BQT156&gt;0,BQS156*BQT156,"")</f>
        <v/>
      </c>
      <c r="BQZ156" s="3" t="str">
        <f>IF(BQX156*BQY156&gt;0,BQX156*BQY156,"")</f>
        <v/>
      </c>
      <c r="BRE156" s="3" t="str">
        <f>IF(BRC156*BRD156&gt;0,BRC156*BRD156,"")</f>
        <v/>
      </c>
      <c r="BRJ156" s="3" t="str">
        <f>IF(BRH156*BRI156&gt;0,BRH156*BRI156,"")</f>
        <v/>
      </c>
      <c r="BRL156" s="6"/>
      <c r="BRO156" s="3" t="str">
        <f>IF(BRM156*BRN156&gt;0,BRM156*BRN156,"")</f>
        <v/>
      </c>
      <c r="BRT156" s="3" t="str">
        <f>IF(BRR156*BRS156&gt;0,BRR156*BRS156,"")</f>
        <v/>
      </c>
      <c r="BRV156" s="6">
        <v>29494</v>
      </c>
      <c r="BRW156" s="1">
        <v>9.4687999999999999</v>
      </c>
      <c r="BRX156" s="1">
        <v>48316800</v>
      </c>
      <c r="BRY156" s="3">
        <f>IF(BRW156*BRX156&gt;0,BRW156*BRX156,"")</f>
        <v>457502115.83999997</v>
      </c>
      <c r="BSD156" s="3" t="str">
        <f>IF(BSB156*BSC156&gt;0,BSB156*BSC156,"")</f>
        <v/>
      </c>
      <c r="BSF156" s="6">
        <v>29494</v>
      </c>
      <c r="BSG156" s="1">
        <v>1.0052000000000001</v>
      </c>
      <c r="BSH156" s="1">
        <v>30900000</v>
      </c>
      <c r="BSI156" s="3">
        <f>IF(BSG156*BSH156&gt;0,BSG156*BSH156,"")</f>
        <v>31060680.000000004</v>
      </c>
      <c r="BSN156" s="3" t="str">
        <f>IF(BSL156*BSM156&gt;0,BSL156*BSM156,"")</f>
        <v/>
      </c>
      <c r="BSS156" s="3" t="str">
        <f>IF(BSQ156*BSR156&gt;0,BSQ156*BSR156,"")</f>
        <v/>
      </c>
      <c r="BSX156" s="3" t="str">
        <f>IF(BSV156*BSW156&gt;0,BSV156*BSW156,"")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Worksheet</vt:lpstr>
      <vt:lpstr>Valuation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Microsoft Office User</cp:lastModifiedBy>
  <dcterms:created xsi:type="dcterms:W3CDTF">2013-04-03T15:49:21Z</dcterms:created>
  <dcterms:modified xsi:type="dcterms:W3CDTF">2017-11-02T01:05:03Z</dcterms:modified>
</cp:coreProperties>
</file>